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pivotTables/pivotTable1.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comments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6.xml" ContentType="application/vnd.openxmlformats-officedocument.drawing+xml"/>
  <Override PartName="/xl/slicers/slicer3.xml" ContentType="application/vnd.ms-excel.slicer+xml"/>
  <Override PartName="/xl/charts/chart34.xml" ContentType="application/vnd.openxmlformats-officedocument.drawingml.chart+xml"/>
  <Override PartName="/xl/pivotTables/pivotTable2.xml" ContentType="application/vnd.openxmlformats-officedocument.spreadsheetml.pivotTable+xml"/>
  <Override PartName="/xl/drawings/drawing37.xml" ContentType="application/vnd.openxmlformats-officedocument.drawing+xml"/>
  <Override PartName="/xl/slicers/slicer4.xml" ContentType="application/vnd.ms-excel.slicer+xml"/>
  <Override PartName="/xl/charts/chart35.xml" ContentType="application/vnd.openxmlformats-officedocument.drawingml.chart+xml"/>
  <Override PartName="/xl/pivotTables/pivotTable3.xml" ContentType="application/vnd.openxmlformats-officedocument.spreadsheetml.pivotTab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4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880" windowWidth="19230" windowHeight="5925" firstSheet="19" activeTab="21"/>
  </bookViews>
  <sheets>
    <sheet name="Trimeth-pres (age 70+) - Data" sheetId="1" r:id="rId1"/>
    <sheet name="CCG chart-Trimeth presc(age70+)" sheetId="2" r:id="rId2"/>
    <sheet name="CCGchartData-Trim-presc(age70+)" sheetId="3" state="hidden" r:id="rId3"/>
    <sheet name="CCG Data-Trimeth-presc(age70+)" sheetId="4" state="hidden" r:id="rId4"/>
    <sheet name="CCG chart-antibstarpu - QP" sheetId="5" r:id="rId5"/>
    <sheet name="NHS England STP Dashboard-QP" sheetId="6" r:id="rId6"/>
    <sheet name="NHS England Area Dashboard-QP" sheetId="7" r:id="rId7"/>
    <sheet name="Local Office Dashboard-QP" sheetId="8" r:id="rId8"/>
    <sheet name="Antibiot-CCGs&gt;1.161" sheetId="9" r:id="rId9"/>
    <sheet name="Antibiot-CCGs ≤1.161 &gt; 0.965" sheetId="10" r:id="rId10"/>
    <sheet name="Antibiot- CCGs ≤0.965  " sheetId="11" r:id="rId11"/>
    <sheet name="Trimeth-pres age70+targetnotmet" sheetId="12" r:id="rId12"/>
    <sheet name="Trimeth-pres age70+ target met" sheetId="13" r:id="rId13"/>
    <sheet name="All QP comparators not met" sheetId="14" r:id="rId14"/>
    <sheet name="All QP comparator targets met" sheetId="15" r:id="rId15"/>
    <sheet name="Antibiotics STAR PU 13 - QP" sheetId="16" r:id="rId16"/>
    <sheet name="Trimeth-pres (age 70+)" sheetId="17" r:id="rId17"/>
    <sheet name="National QP dashboard-chartdata" sheetId="18" state="hidden" r:id="rId18"/>
    <sheet name="National QP Dashboard" sheetId="19" r:id="rId19"/>
    <sheet name="Menu (Quality Premium)" sheetId="20" r:id="rId20"/>
    <sheet name="Information - QP" sheetId="21" r:id="rId21"/>
    <sheet name="Home" sheetId="22" r:id="rId22"/>
    <sheet name="Information - OF" sheetId="23" r:id="rId23"/>
    <sheet name="Menu (OF)" sheetId="24" r:id="rId24"/>
    <sheet name="CCG OF Dashboard " sheetId="25" r:id="rId25"/>
    <sheet name="OF -Antibiotics STAR PU 13" sheetId="26" r:id="rId26"/>
    <sheet name="Co-amoxiclav etc." sheetId="27" r:id="rId27"/>
    <sheet name="Both OF Indicators-target met" sheetId="28" r:id="rId28"/>
    <sheet name="Both OF Indicator-tget not met" sheetId="29" r:id="rId29"/>
    <sheet name="CCG IAF Dashboard Charts data" sheetId="30" state="hidden" r:id="rId30"/>
    <sheet name="Antibiot-CCG target 0.965 met" sheetId="31" r:id="rId31"/>
    <sheet name="Antibiot-CCG 0.965 targ not met" sheetId="32" r:id="rId32"/>
    <sheet name="Co-amoxiclav-CCG target met" sheetId="33" r:id="rId33"/>
    <sheet name="Co-amoxiclav-CCG target not met" sheetId="34" r:id="rId34"/>
    <sheet name="Local Office Dashboard-OF" sheetId="35" r:id="rId35"/>
    <sheet name="NHS England Loc Off-data" sheetId="36" state="hidden" r:id="rId36"/>
    <sheet name="NHS England Area Dashboard-OF" sheetId="37" r:id="rId37"/>
    <sheet name="NHS England Area data" sheetId="38" state="hidden" r:id="rId38"/>
    <sheet name="NHS England STP Dashboard-OF" sheetId="39" r:id="rId39"/>
    <sheet name="NHS England STP data" sheetId="40" state="hidden" r:id="rId40"/>
    <sheet name="CCG chart-antibstarpu OF" sheetId="41" r:id="rId41"/>
    <sheet name="CCG chart Data-antibstarpu" sheetId="42" state="hidden" r:id="rId42"/>
    <sheet name="CCG Data-antibstarpu" sheetId="43" state="hidden" r:id="rId43"/>
    <sheet name="CCG chart - Co-amoxiclav etc" sheetId="44" r:id="rId44"/>
    <sheet name="CCGChart Data (Co-amoxiclavetc)" sheetId="45" state="hidden" r:id="rId45"/>
    <sheet name="CCG Data - Co-amoxiclav etc" sheetId="46" state="hidden" r:id="rId46"/>
    <sheet name="Antibiotics STAR-PU 13-Data" sheetId="47" r:id="rId47"/>
    <sheet name="Co-amoxiclav etc - Data" sheetId="48" r:id="rId48"/>
    <sheet name="England - all CCGs charts data" sheetId="49" state="hidden" r:id="rId49"/>
    <sheet name="England all CCGs charts" sheetId="50" r:id="rId50"/>
    <sheet name="Regional (CCGs only) charts" sheetId="51" r:id="rId51"/>
  </sheets>
  <definedNames>
    <definedName name="_xlnm._FilterDatabase" localSheetId="14" hidden="1">'All QP comparator targets met'!$A$4:$AP$195</definedName>
    <definedName name="_xlnm._FilterDatabase" localSheetId="13" hidden="1">'All QP comparators not met'!$A$4:$AN$195</definedName>
    <definedName name="_xlnm._FilterDatabase" localSheetId="10" hidden="1">'Antibiot- CCGs ≤0.965  '!$A$4:$U$4</definedName>
    <definedName name="_xlnm._FilterDatabase" localSheetId="31" hidden="1">'Antibiot-CCG 0.965 targ not met'!$A$4:$U$97</definedName>
    <definedName name="_xlnm._FilterDatabase" localSheetId="30" hidden="1">'Antibiot-CCG target 0.965 met'!$A$4:$U$100</definedName>
    <definedName name="_xlnm._FilterDatabase" localSheetId="9" hidden="1">'Antibiot-CCGs ≤1.161 &gt; 0.965'!$A$4:$U$4</definedName>
    <definedName name="_xlnm._FilterDatabase" localSheetId="8" hidden="1">'Antibiot-CCGs&gt;1.161'!$A$4:$U$4</definedName>
    <definedName name="_xlnm._FilterDatabase" localSheetId="15" hidden="1">'Antibiotics STAR PU 13 - QP'!$A$4:$BV$195</definedName>
    <definedName name="_xlnm._FilterDatabase" localSheetId="46" hidden="1">'Antibiotics STAR-PU 13-Data'!$A$6:$S$6</definedName>
    <definedName name="_xlnm._FilterDatabase" localSheetId="27" hidden="1">'Both OF Indicators-target met'!$A$4:$AE$195</definedName>
    <definedName name="_xlnm._FilterDatabase" localSheetId="28" hidden="1">'Both OF Indicator-tget not met'!$A$4:$AE$195</definedName>
    <definedName name="_xlnm._FilterDatabase" localSheetId="45" hidden="1">'CCG Data - Co-amoxiclav etc'!$B$2:$AE$2</definedName>
    <definedName name="_xlnm._FilterDatabase" localSheetId="42" hidden="1">'CCG Data-antibstarpu'!$B$2:$AB$193</definedName>
    <definedName name="_xlnm._FilterDatabase" localSheetId="3" hidden="1">'CCG Data-Trimeth-presc(age70+)'!$B$2:$AA$193</definedName>
    <definedName name="_xlnm._FilterDatabase" localSheetId="47" hidden="1">'Co-amoxiclav etc - Data'!$A$6:$M$197</definedName>
    <definedName name="_xlnm._FilterDatabase" localSheetId="26" hidden="1">'Co-amoxiclav etc.'!$A$4:$BB$195</definedName>
    <definedName name="_xlnm._FilterDatabase" localSheetId="32" hidden="1">'Co-amoxiclav-CCG target met'!$A$4:$U$4</definedName>
    <definedName name="_xlnm._FilterDatabase" localSheetId="33" hidden="1">'Co-amoxiclav-CCG target not met'!$A$4:$U$4</definedName>
    <definedName name="_xlnm._FilterDatabase" localSheetId="37" hidden="1">'NHS England Area data'!$A$77:$K$104</definedName>
    <definedName name="_xlnm._FilterDatabase" localSheetId="35" hidden="1">'NHS England Loc Off-data'!$A$74:$K$88</definedName>
    <definedName name="_xlnm._FilterDatabase" localSheetId="39" hidden="1">'NHS England STP data'!$A$160:$I$202</definedName>
    <definedName name="_xlnm._FilterDatabase" localSheetId="25" hidden="1">'OF -Antibiotics STAR PU 13'!$A$4:$BB$195</definedName>
    <definedName name="_xlnm._FilterDatabase" localSheetId="16" hidden="1">'Trimeth-pres (age 70+)'!$A$4:$BA$195</definedName>
    <definedName name="_xlnm._FilterDatabase" localSheetId="0" hidden="1">'Trimeth-pres (age 70+) - Data'!$A$6:$AN$6</definedName>
    <definedName name="_xlnm._FilterDatabase" localSheetId="12" hidden="1">'Trimeth-pres age70+ target met'!$A$4:$U$4</definedName>
    <definedName name="_xlnm._FilterDatabase" localSheetId="11" hidden="1">'Trimeth-pres age70+targetnotmet'!$A$4:$U$4</definedName>
    <definedName name="_xlnm.Print_Area" localSheetId="43">'CCG chart - Co-amoxiclav etc'!$A$1:$AC$55</definedName>
    <definedName name="_xlnm.Print_Area" localSheetId="4">'CCG chart-antibstarpu - QP'!$A$1:$AC$55</definedName>
    <definedName name="_xlnm.Print_Area" localSheetId="40">'CCG chart-antibstarpu OF'!$A$1:$AC$55</definedName>
    <definedName name="_xlnm.Print_Area" localSheetId="1">'CCG chart-Trimeth presc(age70+)'!$A$1:$AC$55</definedName>
    <definedName name="Slicer_CCG_Name">#N/A</definedName>
    <definedName name="Slicer_CCG_Name2">#N/A</definedName>
    <definedName name="Slicer_CCG_Name3">#N/A</definedName>
    <definedName name="Z_0B466410_FB7E_451A_AFD3_95886095C000_.wvu.Cols" localSheetId="14" hidden="1">'All QP comparator targets met'!$B:$E</definedName>
    <definedName name="Z_0B466410_FB7E_451A_AFD3_95886095C000_.wvu.Cols" localSheetId="13" hidden="1">'All QP comparators not met'!$B:$E</definedName>
    <definedName name="Z_0B466410_FB7E_451A_AFD3_95886095C000_.wvu.Cols" localSheetId="15" hidden="1">'Antibiotics STAR PU 13 - QP'!#REF!,'Antibiotics STAR PU 13 - QP'!#REF!,'Antibiotics STAR PU 13 - QP'!#REF!</definedName>
    <definedName name="Z_0B466410_FB7E_451A_AFD3_95886095C000_.wvu.Cols" localSheetId="27" hidden="1">'Both OF Indicators-target met'!$B:$E</definedName>
    <definedName name="Z_0B466410_FB7E_451A_AFD3_95886095C000_.wvu.Cols" localSheetId="28" hidden="1">'Both OF Indicator-tget not met'!$B:$E</definedName>
    <definedName name="Z_0B466410_FB7E_451A_AFD3_95886095C000_.wvu.Cols" localSheetId="43" hidden="1">'CCG chart - Co-amoxiclav etc'!$AD:$XFD</definedName>
    <definedName name="Z_0B466410_FB7E_451A_AFD3_95886095C000_.wvu.Cols" localSheetId="4" hidden="1">'CCG chart-antibstarpu - QP'!$AD:$XFD</definedName>
    <definedName name="Z_0B466410_FB7E_451A_AFD3_95886095C000_.wvu.Cols" localSheetId="40" hidden="1">'CCG chart-antibstarpu OF'!$AD:$XFD</definedName>
    <definedName name="Z_0B466410_FB7E_451A_AFD3_95886095C000_.wvu.Cols" localSheetId="1" hidden="1">'CCG chart-Trimeth presc(age70+)'!$AD:$XFD</definedName>
    <definedName name="Z_0B466410_FB7E_451A_AFD3_95886095C000_.wvu.Cols" localSheetId="45" hidden="1">'CCG Data - Co-amoxiclav etc'!$HT:$XFD</definedName>
    <definedName name="Z_0B466410_FB7E_451A_AFD3_95886095C000_.wvu.Cols" localSheetId="42" hidden="1">'CCG Data-antibstarpu'!$HD:$XFD</definedName>
    <definedName name="Z_0B466410_FB7E_451A_AFD3_95886095C000_.wvu.Cols" localSheetId="3" hidden="1">'CCG Data-Trimeth-presc(age70+)'!$GJ:$XFD</definedName>
    <definedName name="Z_0B466410_FB7E_451A_AFD3_95886095C000_.wvu.Cols" localSheetId="26" hidden="1">'Co-amoxiclav etc.'!#REF!,'Co-amoxiclav etc.'!#REF!,'Co-amoxiclav etc.'!#REF!,'Co-amoxiclav etc.'!#REF!</definedName>
    <definedName name="Z_0B466410_FB7E_451A_AFD3_95886095C000_.wvu.Cols" localSheetId="25" hidden="1">'OF -Antibiotics STAR PU 13'!#REF!,'OF -Antibiotics STAR PU 13'!#REF!,'OF -Antibiotics STAR PU 13'!#REF!</definedName>
    <definedName name="Z_0B466410_FB7E_451A_AFD3_95886095C000_.wvu.Cols" localSheetId="16" hidden="1">'Trimeth-pres (age 70+)'!#REF!,'Trimeth-pres (age 70+)'!#REF!,'Trimeth-pres (age 70+)'!#REF!</definedName>
    <definedName name="Z_0B466410_FB7E_451A_AFD3_95886095C000_.wvu.FilterData" localSheetId="14" hidden="1">'All QP comparator targets met'!$B$4:$G$195</definedName>
    <definedName name="Z_0B466410_FB7E_451A_AFD3_95886095C000_.wvu.FilterData" localSheetId="13" hidden="1">'All QP comparators not met'!$B$4:$G$195</definedName>
    <definedName name="Z_0B466410_FB7E_451A_AFD3_95886095C000_.wvu.FilterData" localSheetId="10" hidden="1">'Antibiot- CCGs ≤0.965  '!$B$4:$G$4</definedName>
    <definedName name="Z_0B466410_FB7E_451A_AFD3_95886095C000_.wvu.FilterData" localSheetId="30" hidden="1">'Antibiot-CCG target 0.965 met'!$B$4:$G$4</definedName>
    <definedName name="Z_0B466410_FB7E_451A_AFD3_95886095C000_.wvu.FilterData" localSheetId="9" hidden="1">'Antibiot-CCGs ≤1.161 &gt; 0.965'!$B$4:$G$4</definedName>
    <definedName name="Z_0B466410_FB7E_451A_AFD3_95886095C000_.wvu.FilterData" localSheetId="15" hidden="1">'Antibiotics STAR PU 13 - QP'!$B$4:$AV$195</definedName>
    <definedName name="Z_0B466410_FB7E_451A_AFD3_95886095C000_.wvu.FilterData" localSheetId="27" hidden="1">'Both OF Indicators-target met'!$B$4:$G$195</definedName>
    <definedName name="Z_0B466410_FB7E_451A_AFD3_95886095C000_.wvu.FilterData" localSheetId="28" hidden="1">'Both OF Indicator-tget not met'!$B$4:$G$195</definedName>
    <definedName name="Z_0B466410_FB7E_451A_AFD3_95886095C000_.wvu.FilterData" localSheetId="45" hidden="1">'CCG Data - Co-amoxiclav etc'!$B$2:$HT$193</definedName>
    <definedName name="Z_0B466410_FB7E_451A_AFD3_95886095C000_.wvu.FilterData" localSheetId="42" hidden="1">'CCG Data-antibstarpu'!$B$2:$HD$193</definedName>
    <definedName name="Z_0B466410_FB7E_451A_AFD3_95886095C000_.wvu.FilterData" localSheetId="3" hidden="1">'CCG Data-Trimeth-presc(age70+)'!$B$2:$GJ$193</definedName>
    <definedName name="Z_0B466410_FB7E_451A_AFD3_95886095C000_.wvu.FilterData" localSheetId="26" hidden="1">'Co-amoxiclav etc.'!$B$4:$AW$195</definedName>
    <definedName name="Z_0B466410_FB7E_451A_AFD3_95886095C000_.wvu.FilterData" localSheetId="25" hidden="1">'OF -Antibiotics STAR PU 13'!$B$4:$AW$195</definedName>
    <definedName name="Z_0B466410_FB7E_451A_AFD3_95886095C000_.wvu.FilterData" localSheetId="16" hidden="1">'Trimeth-pres (age 70+)'!$B$4:$AH$195</definedName>
    <definedName name="Z_0B466410_FB7E_451A_AFD3_95886095C000_.wvu.FilterData" localSheetId="12" hidden="1">'Trimeth-pres age70+ target met'!$B$4:$G$4</definedName>
    <definedName name="Z_0B466410_FB7E_451A_AFD3_95886095C000_.wvu.PrintArea" localSheetId="43" hidden="1">'CCG chart - Co-amoxiclav etc'!$A$1:$AC$55</definedName>
    <definedName name="Z_0B466410_FB7E_451A_AFD3_95886095C000_.wvu.PrintArea" localSheetId="4" hidden="1">'CCG chart-antibstarpu - QP'!$A$1:$AC$55</definedName>
    <definedName name="Z_0B466410_FB7E_451A_AFD3_95886095C000_.wvu.PrintArea" localSheetId="40" hidden="1">'CCG chart-antibstarpu OF'!$A$1:$AC$55</definedName>
    <definedName name="Z_0B466410_FB7E_451A_AFD3_95886095C000_.wvu.PrintArea" localSheetId="1" hidden="1">'CCG chart-Trimeth presc(age70+)'!$A$1:$AC$55</definedName>
    <definedName name="Z_0B466410_FB7E_451A_AFD3_95886095C000_.wvu.Rows" localSheetId="43" hidden="1">'CCG chart - Co-amoxiclav etc'!$59:$1048576,'CCG chart - Co-amoxiclav etc'!$56:$57</definedName>
    <definedName name="Z_0B466410_FB7E_451A_AFD3_95886095C000_.wvu.Rows" localSheetId="4" hidden="1">'CCG chart-antibstarpu - QP'!$59:$1048576,'CCG chart-antibstarpu - QP'!$56:$57</definedName>
    <definedName name="Z_0B466410_FB7E_451A_AFD3_95886095C000_.wvu.Rows" localSheetId="40" hidden="1">'CCG chart-antibstarpu OF'!$59:$1048576,'CCG chart-antibstarpu OF'!$56:$57</definedName>
    <definedName name="Z_0B466410_FB7E_451A_AFD3_95886095C000_.wvu.Rows" localSheetId="1" hidden="1">'CCG chart-Trimeth presc(age70+)'!$59:$1048576,'CCG chart-Trimeth presc(age70+)'!$56:$57</definedName>
    <definedName name="Z_460C675D_EB01_4F1F_8F6F_F3410AC9815E_.wvu.Cols" localSheetId="15" hidden="1">'Antibiotics STAR PU 13 - QP'!$K:$L,'Antibiotics STAR PU 13 - QP'!$N:$O,'Antibiotics STAR PU 13 - QP'!$Q:$R,'Antibiotics STAR PU 13 - QP'!$T:$U,'Antibiotics STAR PU 13 - QP'!$W:$X,'Antibiotics STAR PU 13 - QP'!$Z:$AA,'Antibiotics STAR PU 13 - QP'!$AC:$AD,'Antibiotics STAR PU 13 - QP'!$AF:$AG,'Antibiotics STAR PU 13 - QP'!$AI:$AJ,'Antibiotics STAR PU 13 - QP'!$AL:$AM,'Antibiotics STAR PU 13 - QP'!$AO:$AP,'Antibiotics STAR PU 13 - QP'!$AR:$AS</definedName>
    <definedName name="Z_460C675D_EB01_4F1F_8F6F_F3410AC9815E_.wvu.Cols" localSheetId="43" hidden="1">'CCG chart - Co-amoxiclav etc'!$AD:$XFD</definedName>
    <definedName name="Z_460C675D_EB01_4F1F_8F6F_F3410AC9815E_.wvu.Cols" localSheetId="4" hidden="1">'CCG chart-antibstarpu - QP'!$AD:$XFD</definedName>
    <definedName name="Z_460C675D_EB01_4F1F_8F6F_F3410AC9815E_.wvu.Cols" localSheetId="40" hidden="1">'CCG chart-antibstarpu OF'!$AD:$XFD</definedName>
    <definedName name="Z_460C675D_EB01_4F1F_8F6F_F3410AC9815E_.wvu.Cols" localSheetId="1" hidden="1">'CCG chart-Trimeth presc(age70+)'!$AD:$XFD</definedName>
    <definedName name="Z_460C675D_EB01_4F1F_8F6F_F3410AC9815E_.wvu.Cols" localSheetId="45" hidden="1">'CCG Data - Co-amoxiclav etc'!$HT:$XFD</definedName>
    <definedName name="Z_460C675D_EB01_4F1F_8F6F_F3410AC9815E_.wvu.Cols" localSheetId="42" hidden="1">'CCG Data-antibstarpu'!$A:$A,'CCG Data-antibstarpu'!$HD:$XFD</definedName>
    <definedName name="Z_460C675D_EB01_4F1F_8F6F_F3410AC9815E_.wvu.Cols" localSheetId="3" hidden="1">'CCG Data-Trimeth-presc(age70+)'!$GJ:$XFD</definedName>
    <definedName name="Z_460C675D_EB01_4F1F_8F6F_F3410AC9815E_.wvu.Cols" localSheetId="26" hidden="1">'Co-amoxiclav etc.'!$J:$J,'Co-amoxiclav etc.'!$L:$L,'Co-amoxiclav etc.'!$N:$N,'Co-amoxiclav etc.'!$P:$P,'Co-amoxiclav etc.'!$R:$R,'Co-amoxiclav etc.'!$T:$T,'Co-amoxiclav etc.'!$V:$V,'Co-amoxiclav etc.'!$X:$X,'Co-amoxiclav etc.'!$Z:$Z,'Co-amoxiclav etc.'!$AB:$AB,'Co-amoxiclav etc.'!$AD:$AD,'Co-amoxiclav etc.'!$AF:$AF</definedName>
    <definedName name="Z_460C675D_EB01_4F1F_8F6F_F3410AC9815E_.wvu.Cols" localSheetId="16" hidden="1">'Trimeth-pres (age 70+)'!$J:$J,'Trimeth-pres (age 70+)'!$L:$L,'Trimeth-pres (age 70+)'!$N:$N,'Trimeth-pres (age 70+)'!$P:$P,'Trimeth-pres (age 70+)'!$R:$R,'Trimeth-pres (age 70+)'!$T:$T,'Trimeth-pres (age 70+)'!$V:$V,'Trimeth-pres (age 70+)'!$X:$X,'Trimeth-pres (age 70+)'!$Z:$Z,'Trimeth-pres (age 70+)'!$AB:$AB,'Trimeth-pres (age 70+)'!$AD:$AD,'Trimeth-pres (age 70+)'!$AF:$AF</definedName>
    <definedName name="Z_460C675D_EB01_4F1F_8F6F_F3410AC9815E_.wvu.FilterData" localSheetId="14" hidden="1">'All QP comparator targets met'!$A$4:$S$195</definedName>
    <definedName name="Z_460C675D_EB01_4F1F_8F6F_F3410AC9815E_.wvu.FilterData" localSheetId="13" hidden="1">'All QP comparators not met'!$A$4:$S$195</definedName>
    <definedName name="Z_460C675D_EB01_4F1F_8F6F_F3410AC9815E_.wvu.FilterData" localSheetId="10" hidden="1">'Antibiot- CCGs ≤0.965  '!$A$4:$U$4</definedName>
    <definedName name="Z_460C675D_EB01_4F1F_8F6F_F3410AC9815E_.wvu.FilterData" localSheetId="31" hidden="1">'Antibiot-CCG 0.965 targ not met'!$A$4:$U$4</definedName>
    <definedName name="Z_460C675D_EB01_4F1F_8F6F_F3410AC9815E_.wvu.FilterData" localSheetId="30" hidden="1">'Antibiot-CCG target 0.965 met'!$A$4:$U$4</definedName>
    <definedName name="Z_460C675D_EB01_4F1F_8F6F_F3410AC9815E_.wvu.FilterData" localSheetId="9" hidden="1">'Antibiot-CCGs ≤1.161 &gt; 0.965'!$A$4:$U$4</definedName>
    <definedName name="Z_460C675D_EB01_4F1F_8F6F_F3410AC9815E_.wvu.FilterData" localSheetId="8" hidden="1">'Antibiot-CCGs&gt;1.161'!$A$4:$U$4</definedName>
    <definedName name="Z_460C675D_EB01_4F1F_8F6F_F3410AC9815E_.wvu.FilterData" localSheetId="15" hidden="1">'Antibiotics STAR PU 13 - QP'!$A$4:$BV$195</definedName>
    <definedName name="Z_460C675D_EB01_4F1F_8F6F_F3410AC9815E_.wvu.FilterData" localSheetId="46" hidden="1">'Antibiotics STAR-PU 13-Data'!$A$6:$S$6</definedName>
    <definedName name="Z_460C675D_EB01_4F1F_8F6F_F3410AC9815E_.wvu.FilterData" localSheetId="27" hidden="1">'Both OF Indicators-target met'!$A$4:$AE$195</definedName>
    <definedName name="Z_460C675D_EB01_4F1F_8F6F_F3410AC9815E_.wvu.FilterData" localSheetId="28" hidden="1">'Both OF Indicator-tget not met'!$A$4:$AE$195</definedName>
    <definedName name="Z_460C675D_EB01_4F1F_8F6F_F3410AC9815E_.wvu.FilterData" localSheetId="45" hidden="1">'CCG Data - Co-amoxiclav etc'!$A$2:$HS$2</definedName>
    <definedName name="Z_460C675D_EB01_4F1F_8F6F_F3410AC9815E_.wvu.FilterData" localSheetId="42" hidden="1">'CCG Data-antibstarpu'!$A$2:$S$2</definedName>
    <definedName name="Z_460C675D_EB01_4F1F_8F6F_F3410AC9815E_.wvu.FilterData" localSheetId="3" hidden="1">'CCG Data-Trimeth-presc(age70+)'!$B$2:$Q$2</definedName>
    <definedName name="Z_460C675D_EB01_4F1F_8F6F_F3410AC9815E_.wvu.FilterData" localSheetId="47" hidden="1">'Co-amoxiclav etc - Data'!$A$6:$M$197</definedName>
    <definedName name="Z_460C675D_EB01_4F1F_8F6F_F3410AC9815E_.wvu.FilterData" localSheetId="26" hidden="1">'Co-amoxiclav etc.'!$A$4:$BB$195</definedName>
    <definedName name="Z_460C675D_EB01_4F1F_8F6F_F3410AC9815E_.wvu.FilterData" localSheetId="32" hidden="1">'Co-amoxiclav-CCG target met'!$A$4:$U$4</definedName>
    <definedName name="Z_460C675D_EB01_4F1F_8F6F_F3410AC9815E_.wvu.FilterData" localSheetId="33" hidden="1">'Co-amoxiclav-CCG target not met'!$A$4:$U$4</definedName>
    <definedName name="Z_460C675D_EB01_4F1F_8F6F_F3410AC9815E_.wvu.FilterData" localSheetId="37" hidden="1">'NHS England Area data'!$A$77:$K$104</definedName>
    <definedName name="Z_460C675D_EB01_4F1F_8F6F_F3410AC9815E_.wvu.FilterData" localSheetId="35" hidden="1">'NHS England Loc Off-data'!$A$74:$K$88</definedName>
    <definedName name="Z_460C675D_EB01_4F1F_8F6F_F3410AC9815E_.wvu.FilterData" localSheetId="39" hidden="1">'NHS England STP data'!$A$160:$I$202</definedName>
    <definedName name="Z_460C675D_EB01_4F1F_8F6F_F3410AC9815E_.wvu.FilterData" localSheetId="25" hidden="1">'OF -Antibiotics STAR PU 13'!$A$4:$BB$195</definedName>
    <definedName name="Z_460C675D_EB01_4F1F_8F6F_F3410AC9815E_.wvu.FilterData" localSheetId="16" hidden="1">'Trimeth-pres (age 70+)'!$A$4:$BA$195</definedName>
    <definedName name="Z_460C675D_EB01_4F1F_8F6F_F3410AC9815E_.wvu.FilterData" localSheetId="0" hidden="1">'Trimeth-pres (age 70+) - Data'!$A$6:$AN$6</definedName>
    <definedName name="Z_460C675D_EB01_4F1F_8F6F_F3410AC9815E_.wvu.FilterData" localSheetId="12" hidden="1">'Trimeth-pres age70+ target met'!$A$4:$U$4</definedName>
    <definedName name="Z_460C675D_EB01_4F1F_8F6F_F3410AC9815E_.wvu.FilterData" localSheetId="11" hidden="1">'Trimeth-pres age70+targetnotmet'!$A$4:$U$4</definedName>
    <definedName name="Z_460C675D_EB01_4F1F_8F6F_F3410AC9815E_.wvu.PrintArea" localSheetId="43" hidden="1">'CCG chart - Co-amoxiclav etc'!$A$1:$AC$55</definedName>
    <definedName name="Z_460C675D_EB01_4F1F_8F6F_F3410AC9815E_.wvu.PrintArea" localSheetId="4" hidden="1">'CCG chart-antibstarpu - QP'!$A$1:$AC$55</definedName>
    <definedName name="Z_460C675D_EB01_4F1F_8F6F_F3410AC9815E_.wvu.PrintArea" localSheetId="40" hidden="1">'CCG chart-antibstarpu OF'!$A$1:$AC$55</definedName>
    <definedName name="Z_460C675D_EB01_4F1F_8F6F_F3410AC9815E_.wvu.PrintArea" localSheetId="1" hidden="1">'CCG chart-Trimeth presc(age70+)'!$A$1:$AC$55</definedName>
    <definedName name="Z_460C675D_EB01_4F1F_8F6F_F3410AC9815E_.wvu.Rows" localSheetId="43" hidden="1">'CCG chart - Co-amoxiclav etc'!$59:$1048576,'CCG chart - Co-amoxiclav etc'!$56:$57</definedName>
    <definedName name="Z_460C675D_EB01_4F1F_8F6F_F3410AC9815E_.wvu.Rows" localSheetId="4" hidden="1">'CCG chart-antibstarpu - QP'!$59:$1048576,'CCG chart-antibstarpu - QP'!$56:$57</definedName>
    <definedName name="Z_460C675D_EB01_4F1F_8F6F_F3410AC9815E_.wvu.Rows" localSheetId="40" hidden="1">'CCG chart-antibstarpu OF'!$59:$1048576,'CCG chart-antibstarpu OF'!$56:$57</definedName>
    <definedName name="Z_460C675D_EB01_4F1F_8F6F_F3410AC9815E_.wvu.Rows" localSheetId="1" hidden="1">'CCG chart-Trimeth presc(age70+)'!$59:$1048576,'CCG chart-Trimeth presc(age70+)'!$56:$57</definedName>
  </definedNames>
  <calcPr calcId="144525"/>
  <customWorkbookViews>
    <customWorkbookView name="Sandra Mitchell - Personal View" guid="{460C675D-EB01-4F1F-8F6F-F3410AC9815E}" mergeInterval="0" personalView="1" xWindow="9" yWindow="419" windowWidth="1262" windowHeight="348" activeSheetId="26"/>
    <customWorkbookView name="Debra Sampson - Personal View" guid="{0B466410-FB7E-451A-AFD3-95886095C000}" mergeInterval="0" personalView="1" maximized="1" windowWidth="1276" windowHeight="803" activeSheetId="25"/>
  </customWorkbookViews>
  <pivotCaches>
    <pivotCache cacheId="0" r:id="rId52"/>
    <pivotCache cacheId="1" r:id="rId53"/>
    <pivotCache cacheId="2" r:id="rId54"/>
  </pivotCaches>
  <extLst>
    <ext xmlns:x14="http://schemas.microsoft.com/office/spreadsheetml/2009/9/main" uri="{BBE1A952-AA13-448e-AADC-164F8A28A991}">
      <x14:slicerCaches>
        <x14:slicerCache r:id="rId55"/>
        <x14:slicerCache r:id="rId56"/>
        <x14:slicerCache r:id="rId57"/>
      </x14:slicerCaches>
    </ext>
    <ext xmlns:x14="http://schemas.microsoft.com/office/spreadsheetml/2009/9/main" uri="{79F54976-1DA5-4618-B147-4CDE4B953A38}">
      <x14:workbookPr/>
    </ext>
  </extLst>
</workbook>
</file>

<file path=xl/calcChain.xml><?xml version="1.0" encoding="utf-8"?>
<calcChain xmlns="http://schemas.openxmlformats.org/spreadsheetml/2006/main">
  <c r="I51" i="49" l="1"/>
  <c r="I42" i="49" l="1"/>
  <c r="I17" i="49" l="1"/>
  <c r="BM198" i="1" l="1"/>
  <c r="BN198" i="1"/>
  <c r="BO198" i="1"/>
  <c r="AA41" i="2" l="1"/>
  <c r="AA37" i="2"/>
  <c r="Z200" i="4"/>
  <c r="Z197" i="4"/>
  <c r="AA41" i="5"/>
  <c r="AA37" i="5"/>
  <c r="T8" i="3"/>
  <c r="AA38" i="2" l="1"/>
  <c r="AA6"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108" i="14"/>
  <c r="AA109" i="14"/>
  <c r="AA110" i="14"/>
  <c r="AA111" i="14"/>
  <c r="AA112" i="14"/>
  <c r="AA113" i="14"/>
  <c r="AA114" i="14"/>
  <c r="AA115" i="14"/>
  <c r="AA116" i="14"/>
  <c r="AA117" i="14"/>
  <c r="AA118" i="14"/>
  <c r="AA119" i="14"/>
  <c r="AA120" i="14"/>
  <c r="AA121" i="14"/>
  <c r="AA122" i="14"/>
  <c r="AA123" i="14"/>
  <c r="AA124" i="14"/>
  <c r="AA125" i="14"/>
  <c r="AA126" i="14"/>
  <c r="AA127" i="14"/>
  <c r="AA128" i="14"/>
  <c r="AA129" i="14"/>
  <c r="AA130" i="14"/>
  <c r="AA131" i="14"/>
  <c r="AA132" i="14"/>
  <c r="AA133" i="14"/>
  <c r="AA134" i="14"/>
  <c r="AA135" i="14"/>
  <c r="AA136" i="14"/>
  <c r="AA137" i="14"/>
  <c r="AA138" i="14"/>
  <c r="AA139" i="14"/>
  <c r="AA140" i="14"/>
  <c r="AA141" i="14"/>
  <c r="AA142" i="14"/>
  <c r="AA143" i="14"/>
  <c r="AA144" i="14"/>
  <c r="AA145" i="14"/>
  <c r="AA146" i="14"/>
  <c r="AA147" i="14"/>
  <c r="AA148" i="14"/>
  <c r="AA149" i="14"/>
  <c r="AA150" i="14"/>
  <c r="AA151" i="14"/>
  <c r="AA152" i="14"/>
  <c r="AA153" i="14"/>
  <c r="AA154" i="14"/>
  <c r="AA155" i="14"/>
  <c r="AA156" i="14"/>
  <c r="AA157" i="14"/>
  <c r="AA158" i="14"/>
  <c r="AA159" i="14"/>
  <c r="AA160" i="14"/>
  <c r="AA161" i="14"/>
  <c r="AA162" i="14"/>
  <c r="AA163" i="14"/>
  <c r="AA164" i="14"/>
  <c r="AA165" i="14"/>
  <c r="AA166" i="14"/>
  <c r="AA167" i="14"/>
  <c r="AA168" i="14"/>
  <c r="AA169" i="14"/>
  <c r="AA170" i="14"/>
  <c r="AA171" i="14"/>
  <c r="AA172" i="14"/>
  <c r="AA173" i="14"/>
  <c r="AA174" i="14"/>
  <c r="AA175" i="14"/>
  <c r="AA176" i="14"/>
  <c r="AA177" i="14"/>
  <c r="AA178" i="14"/>
  <c r="AA179" i="14"/>
  <c r="AA180" i="14"/>
  <c r="AA181" i="14"/>
  <c r="AA182" i="14"/>
  <c r="AA183" i="14"/>
  <c r="AA184" i="14"/>
  <c r="AA185" i="14"/>
  <c r="AA186" i="14"/>
  <c r="AA187" i="14"/>
  <c r="AA188" i="14"/>
  <c r="AA189" i="14"/>
  <c r="AA190" i="14"/>
  <c r="AA191" i="14"/>
  <c r="AA192" i="14"/>
  <c r="AA193" i="14"/>
  <c r="AA194" i="14"/>
  <c r="AA195" i="14"/>
  <c r="AA5" i="14"/>
  <c r="AA6" i="15"/>
  <c r="AA7" i="15"/>
  <c r="AA8" i="15"/>
  <c r="AA9" i="15"/>
  <c r="AA10" i="15"/>
  <c r="AA11" i="15"/>
  <c r="AA12" i="15"/>
  <c r="AA13" i="15"/>
  <c r="AA14"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A81" i="15"/>
  <c r="AA82" i="15"/>
  <c r="AA83" i="15"/>
  <c r="AA84" i="15"/>
  <c r="AA85" i="15"/>
  <c r="AA86" i="15"/>
  <c r="AA87" i="15"/>
  <c r="AA88" i="15"/>
  <c r="AA89" i="15"/>
  <c r="AA90" i="15"/>
  <c r="AA91" i="15"/>
  <c r="AA92" i="15"/>
  <c r="AA93" i="15"/>
  <c r="AA94" i="15"/>
  <c r="AA95" i="15"/>
  <c r="AA96" i="15"/>
  <c r="AA97" i="15"/>
  <c r="AA98" i="15"/>
  <c r="AA99" i="15"/>
  <c r="AA100" i="15"/>
  <c r="AA101" i="15"/>
  <c r="AA102" i="15"/>
  <c r="AA103" i="15"/>
  <c r="AA104" i="15"/>
  <c r="AA105" i="15"/>
  <c r="AA106" i="15"/>
  <c r="AA107" i="15"/>
  <c r="AA108" i="15"/>
  <c r="AA109" i="15"/>
  <c r="AA110" i="15"/>
  <c r="AA111" i="15"/>
  <c r="AA112" i="15"/>
  <c r="AA113" i="15"/>
  <c r="AA114" i="15"/>
  <c r="AA115" i="15"/>
  <c r="AA116" i="15"/>
  <c r="AA117" i="15"/>
  <c r="AA118" i="15"/>
  <c r="AA119" i="15"/>
  <c r="AA120" i="15"/>
  <c r="AA121" i="15"/>
  <c r="AA122" i="15"/>
  <c r="AA123" i="15"/>
  <c r="AA124" i="15"/>
  <c r="AA125" i="15"/>
  <c r="AA126" i="15"/>
  <c r="AA127" i="15"/>
  <c r="AA128" i="15"/>
  <c r="AA129" i="15"/>
  <c r="AA130" i="15"/>
  <c r="AA131" i="15"/>
  <c r="AA132" i="15"/>
  <c r="AA133" i="15"/>
  <c r="AA134" i="15"/>
  <c r="AA135" i="15"/>
  <c r="AA136" i="15"/>
  <c r="AA137" i="15"/>
  <c r="AA138" i="15"/>
  <c r="AA139" i="15"/>
  <c r="AA140" i="15"/>
  <c r="AA141" i="15"/>
  <c r="AA142" i="15"/>
  <c r="AA143" i="15"/>
  <c r="AA144" i="15"/>
  <c r="AA145" i="15"/>
  <c r="AA146" i="15"/>
  <c r="AA147" i="15"/>
  <c r="AA148" i="15"/>
  <c r="AA149" i="15"/>
  <c r="AA150" i="15"/>
  <c r="AA151" i="15"/>
  <c r="AA152" i="15"/>
  <c r="AA153" i="15"/>
  <c r="AA154" i="15"/>
  <c r="AA155" i="15"/>
  <c r="AA156" i="15"/>
  <c r="AA157" i="15"/>
  <c r="AA158" i="15"/>
  <c r="AA159" i="15"/>
  <c r="AA160" i="15"/>
  <c r="AA161" i="15"/>
  <c r="AA162" i="15"/>
  <c r="AA163" i="15"/>
  <c r="AA164" i="15"/>
  <c r="AA165" i="15"/>
  <c r="AA166" i="15"/>
  <c r="AA167" i="15"/>
  <c r="AA168" i="15"/>
  <c r="AA169" i="15"/>
  <c r="AA170" i="15"/>
  <c r="AA171" i="15"/>
  <c r="AA172" i="15"/>
  <c r="AA173" i="15"/>
  <c r="AA174" i="15"/>
  <c r="AA175" i="15"/>
  <c r="AA176" i="15"/>
  <c r="AA177" i="15"/>
  <c r="AA178" i="15"/>
  <c r="AA179" i="15"/>
  <c r="AA180" i="15"/>
  <c r="AA181" i="15"/>
  <c r="AA182" i="15"/>
  <c r="AA183" i="15"/>
  <c r="AA184" i="15"/>
  <c r="AA185" i="15"/>
  <c r="AA186" i="15"/>
  <c r="AA187" i="15"/>
  <c r="AA188" i="15"/>
  <c r="AA189" i="15"/>
  <c r="AA190" i="15"/>
  <c r="AA191" i="15"/>
  <c r="AA192" i="15"/>
  <c r="AA193" i="15"/>
  <c r="AA194" i="15"/>
  <c r="AA195" i="15"/>
  <c r="AA5" i="15"/>
  <c r="AA197" i="14" l="1"/>
  <c r="U17" i="18" s="1"/>
  <c r="AA197" i="15"/>
  <c r="U12" i="18" s="1"/>
  <c r="AU204" i="17"/>
  <c r="AU199" i="17"/>
  <c r="AU197" i="17"/>
  <c r="BO199" i="16" l="1"/>
  <c r="BO200" i="16"/>
  <c r="BO198" i="16"/>
  <c r="BO198" i="48" l="1"/>
  <c r="BN198" i="48"/>
  <c r="BM198" i="48"/>
  <c r="BO197" i="48"/>
  <c r="BO196" i="48"/>
  <c r="BO195" i="48"/>
  <c r="BO194" i="48"/>
  <c r="BO193" i="48"/>
  <c r="BO192" i="48"/>
  <c r="BO191" i="48"/>
  <c r="BO190" i="48"/>
  <c r="BO189" i="48"/>
  <c r="BO188" i="48"/>
  <c r="BO187" i="48"/>
  <c r="BO186" i="48"/>
  <c r="BO185" i="48"/>
  <c r="BO184" i="48"/>
  <c r="BO183" i="48"/>
  <c r="BO182" i="48"/>
  <c r="BO181" i="48"/>
  <c r="BO180" i="48"/>
  <c r="BO179" i="48"/>
  <c r="BO178" i="48"/>
  <c r="BO177" i="48"/>
  <c r="BO176" i="48"/>
  <c r="BO175" i="48"/>
  <c r="BO174" i="48"/>
  <c r="BO173" i="48"/>
  <c r="BO172" i="48"/>
  <c r="BO171" i="48"/>
  <c r="BO170" i="48"/>
  <c r="BO169" i="48"/>
  <c r="BO168" i="48"/>
  <c r="BO167" i="48"/>
  <c r="BO166" i="48"/>
  <c r="BO165" i="48"/>
  <c r="BO164" i="48"/>
  <c r="BO163" i="48"/>
  <c r="BO162" i="48"/>
  <c r="BO161" i="48"/>
  <c r="BO160" i="48"/>
  <c r="BO159" i="48"/>
  <c r="BO158" i="48"/>
  <c r="BO157" i="48"/>
  <c r="BO156" i="48"/>
  <c r="BO155" i="48"/>
  <c r="BO154" i="48"/>
  <c r="BO153" i="48"/>
  <c r="BO152" i="48"/>
  <c r="BO151" i="48"/>
  <c r="BO150" i="48"/>
  <c r="BO149" i="48"/>
  <c r="BO148" i="48"/>
  <c r="BO147" i="48"/>
  <c r="BO146" i="48"/>
  <c r="BO145" i="48"/>
  <c r="BO144" i="48"/>
  <c r="BO143" i="48"/>
  <c r="BO142" i="48"/>
  <c r="BO141" i="48"/>
  <c r="BO140" i="48"/>
  <c r="BO139" i="48"/>
  <c r="BO138" i="48"/>
  <c r="BO137" i="48"/>
  <c r="BO136" i="48"/>
  <c r="BO135" i="48"/>
  <c r="BO134" i="48"/>
  <c r="BO133" i="48"/>
  <c r="BO132" i="48"/>
  <c r="BO131" i="48"/>
  <c r="BO130" i="48"/>
  <c r="BO129" i="48"/>
  <c r="BO128" i="48"/>
  <c r="BO127" i="48"/>
  <c r="BO126" i="48"/>
  <c r="BO125" i="48"/>
  <c r="BO124" i="48"/>
  <c r="BO123" i="48"/>
  <c r="BO122" i="48"/>
  <c r="BO121" i="48"/>
  <c r="BO120" i="48"/>
  <c r="BO119" i="48"/>
  <c r="BO118" i="48"/>
  <c r="BO117" i="48"/>
  <c r="BO116" i="48"/>
  <c r="BO115" i="48"/>
  <c r="BO114" i="48"/>
  <c r="BO113" i="48"/>
  <c r="BO112" i="48"/>
  <c r="BO111" i="48"/>
  <c r="BO110" i="48"/>
  <c r="BO109" i="48"/>
  <c r="BO108" i="48"/>
  <c r="BO107" i="48"/>
  <c r="BO106" i="48"/>
  <c r="BO105" i="48"/>
  <c r="BO104" i="48"/>
  <c r="BO103" i="48"/>
  <c r="BO102" i="48"/>
  <c r="BO101" i="48"/>
  <c r="BO100" i="48"/>
  <c r="BO99" i="48"/>
  <c r="BO98" i="48"/>
  <c r="BO97" i="48"/>
  <c r="BO96" i="48"/>
  <c r="BO95" i="48"/>
  <c r="BO94" i="48"/>
  <c r="BO93" i="48"/>
  <c r="BO92" i="48"/>
  <c r="BO91" i="48"/>
  <c r="BO90" i="48"/>
  <c r="BO89" i="48"/>
  <c r="BO88" i="48"/>
  <c r="BO87" i="48"/>
  <c r="BO86" i="48"/>
  <c r="BO85" i="48"/>
  <c r="BO84" i="48"/>
  <c r="BO83" i="48"/>
  <c r="BO82" i="48"/>
  <c r="BO81" i="48"/>
  <c r="BO80" i="48"/>
  <c r="BO79" i="48"/>
  <c r="BO78" i="48"/>
  <c r="BO77" i="48"/>
  <c r="BO76" i="48"/>
  <c r="BO75" i="48"/>
  <c r="BO74" i="48"/>
  <c r="BO73" i="48"/>
  <c r="BO72" i="48"/>
  <c r="BO71" i="48"/>
  <c r="BO70" i="48"/>
  <c r="BO69" i="48"/>
  <c r="BO68" i="48"/>
  <c r="BO67" i="48"/>
  <c r="BO66" i="48"/>
  <c r="BO65" i="48"/>
  <c r="BO64" i="48"/>
  <c r="BO63" i="48"/>
  <c r="BO62" i="48"/>
  <c r="BO61" i="48"/>
  <c r="BO60" i="48"/>
  <c r="BO59" i="48"/>
  <c r="BO58" i="48"/>
  <c r="BO57" i="48"/>
  <c r="BO56" i="48"/>
  <c r="BO55" i="48"/>
  <c r="BO54" i="48"/>
  <c r="BO53" i="48"/>
  <c r="BO52" i="48"/>
  <c r="BO51" i="48"/>
  <c r="BO50" i="48"/>
  <c r="BO49" i="48"/>
  <c r="BO48" i="48"/>
  <c r="BO47" i="48"/>
  <c r="BO46" i="48"/>
  <c r="BO45" i="48"/>
  <c r="BO44" i="48"/>
  <c r="BO43" i="48"/>
  <c r="BO42" i="48"/>
  <c r="BO41" i="48"/>
  <c r="BO40" i="48"/>
  <c r="BO39" i="48"/>
  <c r="BO38" i="48"/>
  <c r="BO37" i="48"/>
  <c r="BO36" i="48"/>
  <c r="BO35" i="48"/>
  <c r="BO34" i="48"/>
  <c r="BO33" i="48"/>
  <c r="BO32" i="48"/>
  <c r="BO31" i="48"/>
  <c r="BO30" i="48"/>
  <c r="BO29" i="48"/>
  <c r="BO28" i="48"/>
  <c r="BO27" i="48"/>
  <c r="BO26" i="48"/>
  <c r="BO25" i="48"/>
  <c r="BO24" i="48"/>
  <c r="BO23" i="48"/>
  <c r="BO22" i="48"/>
  <c r="BO21" i="48"/>
  <c r="BO20" i="48"/>
  <c r="BO19" i="48"/>
  <c r="BO18" i="48"/>
  <c r="BO17" i="48"/>
  <c r="BO16" i="48"/>
  <c r="BO15" i="48"/>
  <c r="BO14" i="48"/>
  <c r="BO13" i="48"/>
  <c r="BO12" i="48"/>
  <c r="BO11" i="48"/>
  <c r="BO10" i="48"/>
  <c r="BO9" i="48"/>
  <c r="BO8" i="48"/>
  <c r="BO7" i="48"/>
  <c r="BO198" i="47" l="1"/>
  <c r="BN198" i="47"/>
  <c r="BM198" i="47"/>
  <c r="BO197" i="47"/>
  <c r="BO196" i="47"/>
  <c r="BO195" i="47"/>
  <c r="BO194" i="47"/>
  <c r="BO193" i="47"/>
  <c r="BO192" i="47"/>
  <c r="BO191" i="47"/>
  <c r="BO190" i="47"/>
  <c r="BO189" i="47"/>
  <c r="BO188" i="47"/>
  <c r="BO187" i="47"/>
  <c r="BO186" i="47"/>
  <c r="BO185" i="47"/>
  <c r="BO184" i="47"/>
  <c r="BO183" i="47"/>
  <c r="BO182" i="47"/>
  <c r="BO181" i="47"/>
  <c r="BO180" i="47"/>
  <c r="BO179" i="47"/>
  <c r="BO178" i="47"/>
  <c r="BO177" i="47"/>
  <c r="BO176" i="47"/>
  <c r="BO175" i="47"/>
  <c r="BO174" i="47"/>
  <c r="BO173" i="47"/>
  <c r="BO172" i="47"/>
  <c r="BO171" i="47"/>
  <c r="BO170" i="47"/>
  <c r="BO169" i="47"/>
  <c r="BO168" i="47"/>
  <c r="BO167" i="47"/>
  <c r="BO166" i="47"/>
  <c r="BO165" i="47"/>
  <c r="BO164" i="47"/>
  <c r="BO163" i="47"/>
  <c r="BO162" i="47"/>
  <c r="BO161" i="47"/>
  <c r="BO160" i="47"/>
  <c r="BO159" i="47"/>
  <c r="BO158" i="47"/>
  <c r="BO157" i="47"/>
  <c r="BO156" i="47"/>
  <c r="BO155" i="47"/>
  <c r="BO154" i="47"/>
  <c r="BO153" i="47"/>
  <c r="BO152" i="47"/>
  <c r="BO151" i="47"/>
  <c r="BO150" i="47"/>
  <c r="BO149" i="47"/>
  <c r="BO148" i="47"/>
  <c r="BO147" i="47"/>
  <c r="BO146" i="47"/>
  <c r="BO145" i="47"/>
  <c r="BO144" i="47"/>
  <c r="BO143" i="47"/>
  <c r="BO142" i="47"/>
  <c r="BO141" i="47"/>
  <c r="BO140" i="47"/>
  <c r="BO139" i="47"/>
  <c r="BO138" i="47"/>
  <c r="BO137" i="47"/>
  <c r="BO136" i="47"/>
  <c r="BO135" i="47"/>
  <c r="BO134" i="47"/>
  <c r="BO133" i="47"/>
  <c r="BO132" i="47"/>
  <c r="BO131" i="47"/>
  <c r="BO130" i="47"/>
  <c r="BO129" i="47"/>
  <c r="BO128" i="47"/>
  <c r="BO127" i="47"/>
  <c r="BO126" i="47"/>
  <c r="BO125" i="47"/>
  <c r="BO124" i="47"/>
  <c r="BO123" i="47"/>
  <c r="BO122" i="47"/>
  <c r="BO121" i="47"/>
  <c r="BO120" i="47"/>
  <c r="BO119" i="47"/>
  <c r="BO118" i="47"/>
  <c r="BO117" i="47"/>
  <c r="BO116" i="47"/>
  <c r="BO115" i="47"/>
  <c r="BO114" i="47"/>
  <c r="BO113" i="47"/>
  <c r="BO112" i="47"/>
  <c r="BO111" i="47"/>
  <c r="BO110" i="47"/>
  <c r="BO109" i="47"/>
  <c r="BO108" i="47"/>
  <c r="BO107" i="47"/>
  <c r="BO106" i="47"/>
  <c r="BO105" i="47"/>
  <c r="BO104" i="47"/>
  <c r="BO103" i="47"/>
  <c r="BO102" i="47"/>
  <c r="BO101" i="47"/>
  <c r="BO100" i="47"/>
  <c r="BO99" i="47"/>
  <c r="BO98" i="47"/>
  <c r="BO97" i="47"/>
  <c r="BO96" i="47"/>
  <c r="BO95" i="47"/>
  <c r="BO94" i="47"/>
  <c r="BO93" i="47"/>
  <c r="BO92" i="47"/>
  <c r="BO91" i="47"/>
  <c r="BO90" i="47"/>
  <c r="BO89" i="47"/>
  <c r="BO88" i="47"/>
  <c r="BO87" i="47"/>
  <c r="BO86" i="47"/>
  <c r="BO85" i="47"/>
  <c r="BO84" i="47"/>
  <c r="BO83" i="47"/>
  <c r="BO82" i="47"/>
  <c r="BO81" i="47"/>
  <c r="BO80" i="47"/>
  <c r="BO79" i="47"/>
  <c r="BO78" i="47"/>
  <c r="BO77" i="47"/>
  <c r="BO76" i="47"/>
  <c r="BO75" i="47"/>
  <c r="BO74" i="47"/>
  <c r="BO73" i="47"/>
  <c r="BO72" i="47"/>
  <c r="BO71" i="47"/>
  <c r="BO70" i="47"/>
  <c r="BO69" i="47"/>
  <c r="BO68" i="47"/>
  <c r="BO67" i="47"/>
  <c r="BO66" i="47"/>
  <c r="BO65" i="47"/>
  <c r="BO64" i="47"/>
  <c r="BO63" i="47"/>
  <c r="BO62" i="47"/>
  <c r="BO61" i="47"/>
  <c r="BO60" i="47"/>
  <c r="BO59" i="47"/>
  <c r="BO58" i="47"/>
  <c r="BO57" i="47"/>
  <c r="BO56" i="47"/>
  <c r="BO55" i="47"/>
  <c r="BO54" i="47"/>
  <c r="BO53" i="47"/>
  <c r="BO52" i="47"/>
  <c r="BO51" i="47"/>
  <c r="BO50" i="47"/>
  <c r="BO49" i="47"/>
  <c r="BO48" i="47"/>
  <c r="BO47" i="47"/>
  <c r="BO46" i="47"/>
  <c r="BO45" i="47"/>
  <c r="BO44" i="47"/>
  <c r="BO43" i="47"/>
  <c r="BO42" i="47"/>
  <c r="BO41" i="47"/>
  <c r="BO40" i="47"/>
  <c r="BO39" i="47"/>
  <c r="BO38" i="47"/>
  <c r="BO37" i="47"/>
  <c r="BO36" i="47"/>
  <c r="BO35" i="47"/>
  <c r="BO34" i="47"/>
  <c r="BO33" i="47"/>
  <c r="BO32" i="47"/>
  <c r="BO31" i="47"/>
  <c r="BO30" i="47"/>
  <c r="BO29" i="47"/>
  <c r="BO28" i="47"/>
  <c r="BO27" i="47"/>
  <c r="BO26" i="47"/>
  <c r="BO25" i="47"/>
  <c r="BO24" i="47"/>
  <c r="BO23" i="47"/>
  <c r="BO22" i="47"/>
  <c r="BO21" i="47"/>
  <c r="BO20" i="47"/>
  <c r="BO19" i="47"/>
  <c r="BO18" i="47"/>
  <c r="BO17" i="47"/>
  <c r="BO16" i="47"/>
  <c r="BO15" i="47"/>
  <c r="BO14" i="47"/>
  <c r="BO13" i="47"/>
  <c r="BO12" i="47"/>
  <c r="BO11" i="47"/>
  <c r="BO10" i="47"/>
  <c r="BO9" i="47"/>
  <c r="BO8" i="47"/>
  <c r="BO7" i="47"/>
  <c r="AA41" i="44" l="1"/>
  <c r="AA37" i="44"/>
  <c r="T8" i="45"/>
  <c r="S8" i="45"/>
  <c r="AA38" i="44" l="1"/>
  <c r="AA200" i="46"/>
  <c r="AA195" i="46"/>
  <c r="AA41" i="41"/>
  <c r="AA37" i="41"/>
  <c r="AC203" i="43"/>
  <c r="AC200" i="43"/>
  <c r="AC195" i="43"/>
  <c r="S8" i="42"/>
  <c r="T8" i="42"/>
  <c r="AA38" i="5" l="1"/>
  <c r="AA38" i="41"/>
  <c r="AT205" i="26"/>
  <c r="AU205" i="26"/>
  <c r="AT200" i="26"/>
  <c r="AU200" i="26"/>
  <c r="U14" i="30"/>
  <c r="U7" i="30"/>
  <c r="U8" i="30"/>
  <c r="AA6" i="29"/>
  <c r="AA7" i="29"/>
  <c r="AA8" i="29"/>
  <c r="AA9" i="29"/>
  <c r="AA10" i="29"/>
  <c r="AA11" i="29"/>
  <c r="AA12" i="29"/>
  <c r="AA13" i="29"/>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AA68" i="29"/>
  <c r="AA69" i="29"/>
  <c r="AA70" i="29"/>
  <c r="AA71" i="29"/>
  <c r="AA72" i="29"/>
  <c r="AA73" i="29"/>
  <c r="AA74" i="29"/>
  <c r="AA75" i="29"/>
  <c r="AA76" i="29"/>
  <c r="AA77" i="29"/>
  <c r="AA78" i="29"/>
  <c r="AA79" i="29"/>
  <c r="AA80" i="29"/>
  <c r="AA81" i="29"/>
  <c r="AA82" i="29"/>
  <c r="AA83" i="29"/>
  <c r="AA84" i="29"/>
  <c r="AA85" i="29"/>
  <c r="AA86" i="29"/>
  <c r="AA87" i="29"/>
  <c r="AA88" i="29"/>
  <c r="AA89" i="29"/>
  <c r="AA90" i="29"/>
  <c r="AA91" i="29"/>
  <c r="AA92" i="29"/>
  <c r="AA93" i="29"/>
  <c r="AA94" i="29"/>
  <c r="AA95" i="29"/>
  <c r="AA96" i="29"/>
  <c r="AA97" i="29"/>
  <c r="AA98" i="29"/>
  <c r="AA99" i="29"/>
  <c r="AA100" i="29"/>
  <c r="AA101" i="29"/>
  <c r="AA102" i="29"/>
  <c r="AA103" i="29"/>
  <c r="AA104" i="29"/>
  <c r="AA105" i="29"/>
  <c r="AA106" i="29"/>
  <c r="AA107" i="29"/>
  <c r="AA108" i="29"/>
  <c r="AA109" i="29"/>
  <c r="AA110" i="29"/>
  <c r="AA111" i="29"/>
  <c r="AA112" i="29"/>
  <c r="AA113" i="29"/>
  <c r="AA114" i="29"/>
  <c r="AA115" i="29"/>
  <c r="AA116" i="29"/>
  <c r="AA117" i="29"/>
  <c r="AA118" i="29"/>
  <c r="AA119" i="29"/>
  <c r="AA120" i="29"/>
  <c r="AA121" i="29"/>
  <c r="AA122" i="29"/>
  <c r="AA123" i="29"/>
  <c r="AA124" i="29"/>
  <c r="AA125" i="29"/>
  <c r="AA126" i="29"/>
  <c r="AA127" i="29"/>
  <c r="AA128" i="29"/>
  <c r="AA129" i="29"/>
  <c r="AA130" i="29"/>
  <c r="AA131" i="29"/>
  <c r="AA132" i="29"/>
  <c r="AA133" i="29"/>
  <c r="AA134" i="29"/>
  <c r="AA135" i="29"/>
  <c r="AA136" i="29"/>
  <c r="AA137" i="29"/>
  <c r="AA138" i="29"/>
  <c r="AA139" i="29"/>
  <c r="AA140" i="29"/>
  <c r="AA141" i="29"/>
  <c r="AA142" i="29"/>
  <c r="AA143" i="29"/>
  <c r="AA144" i="29"/>
  <c r="AA145" i="29"/>
  <c r="AA146" i="29"/>
  <c r="AA147" i="29"/>
  <c r="AA148" i="29"/>
  <c r="AA149" i="29"/>
  <c r="AA150" i="29"/>
  <c r="AA151" i="29"/>
  <c r="AA152" i="29"/>
  <c r="AA153" i="29"/>
  <c r="AA154" i="29"/>
  <c r="AA155" i="29"/>
  <c r="AA156" i="29"/>
  <c r="AA157" i="29"/>
  <c r="AA158" i="29"/>
  <c r="AA159" i="29"/>
  <c r="AA160" i="29"/>
  <c r="AA161" i="29"/>
  <c r="AA162" i="29"/>
  <c r="AA163" i="29"/>
  <c r="AA164" i="29"/>
  <c r="AA165" i="29"/>
  <c r="AA166" i="29"/>
  <c r="AA167" i="29"/>
  <c r="AA168" i="29"/>
  <c r="AA169" i="29"/>
  <c r="AA170" i="29"/>
  <c r="AA171" i="29"/>
  <c r="AA172" i="29"/>
  <c r="AA173" i="29"/>
  <c r="AA174" i="29"/>
  <c r="AA175" i="29"/>
  <c r="AA176" i="29"/>
  <c r="AA177" i="29"/>
  <c r="AA178" i="29"/>
  <c r="AA179" i="29"/>
  <c r="AA180" i="29"/>
  <c r="AA181" i="29"/>
  <c r="AA182" i="29"/>
  <c r="AA183" i="29"/>
  <c r="AA184" i="29"/>
  <c r="AA185" i="29"/>
  <c r="AA186" i="29"/>
  <c r="AA187" i="29"/>
  <c r="AA188" i="29"/>
  <c r="AA189" i="29"/>
  <c r="AA190" i="29"/>
  <c r="AA191" i="29"/>
  <c r="AA192" i="29"/>
  <c r="AA193" i="29"/>
  <c r="AA194" i="29"/>
  <c r="AA195" i="29"/>
  <c r="AA5" i="29"/>
  <c r="AA6" i="28"/>
  <c r="AA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AA71" i="28"/>
  <c r="AA72" i="28"/>
  <c r="AA73" i="28"/>
  <c r="AA74" i="28"/>
  <c r="AA75" i="28"/>
  <c r="AA76" i="28"/>
  <c r="AA77" i="28"/>
  <c r="AA78" i="28"/>
  <c r="AA79" i="28"/>
  <c r="AA80" i="28"/>
  <c r="AA81" i="28"/>
  <c r="AA82" i="28"/>
  <c r="AA83" i="28"/>
  <c r="AA84" i="28"/>
  <c r="AA85" i="28"/>
  <c r="AA86" i="28"/>
  <c r="AA87" i="28"/>
  <c r="AA88" i="28"/>
  <c r="AA89" i="28"/>
  <c r="AA90" i="28"/>
  <c r="AA91" i="28"/>
  <c r="AA92" i="28"/>
  <c r="AA93" i="28"/>
  <c r="AA94" i="28"/>
  <c r="AA95" i="28"/>
  <c r="AA96" i="28"/>
  <c r="AA97" i="28"/>
  <c r="AA98" i="28"/>
  <c r="AA99" i="28"/>
  <c r="AA100" i="28"/>
  <c r="AA101" i="28"/>
  <c r="AA102" i="28"/>
  <c r="AA103" i="28"/>
  <c r="AA104" i="28"/>
  <c r="AA105" i="28"/>
  <c r="AA106" i="28"/>
  <c r="AA107" i="28"/>
  <c r="AA108" i="28"/>
  <c r="AA109" i="28"/>
  <c r="AA110" i="28"/>
  <c r="AA111" i="28"/>
  <c r="AA112" i="28"/>
  <c r="AA113" i="28"/>
  <c r="AA114" i="28"/>
  <c r="AA115" i="28"/>
  <c r="AA116" i="28"/>
  <c r="AA117" i="28"/>
  <c r="AA118" i="28"/>
  <c r="AA119" i="28"/>
  <c r="AA120" i="28"/>
  <c r="AA121" i="28"/>
  <c r="AA122" i="28"/>
  <c r="AA123" i="28"/>
  <c r="AA124" i="28"/>
  <c r="AA125" i="28"/>
  <c r="AA126" i="28"/>
  <c r="AA127" i="28"/>
  <c r="AA128" i="28"/>
  <c r="AA129" i="28"/>
  <c r="AA130" i="28"/>
  <c r="AA131" i="28"/>
  <c r="AA132" i="28"/>
  <c r="AA133" i="28"/>
  <c r="AA134" i="28"/>
  <c r="AA135" i="28"/>
  <c r="AA136" i="28"/>
  <c r="AA137" i="28"/>
  <c r="AA138" i="28"/>
  <c r="AA139" i="28"/>
  <c r="AA140" i="28"/>
  <c r="AA141" i="28"/>
  <c r="AA142" i="28"/>
  <c r="AA143" i="28"/>
  <c r="AA144" i="28"/>
  <c r="AA145" i="28"/>
  <c r="AA146" i="28"/>
  <c r="AA147" i="28"/>
  <c r="AA148" i="28"/>
  <c r="AA149" i="28"/>
  <c r="AA150" i="28"/>
  <c r="AA151" i="28"/>
  <c r="AA152" i="28"/>
  <c r="AA153" i="28"/>
  <c r="AA154" i="28"/>
  <c r="AA155" i="28"/>
  <c r="AA156" i="28"/>
  <c r="AA157" i="28"/>
  <c r="AA158" i="28"/>
  <c r="AA159" i="28"/>
  <c r="AA160" i="28"/>
  <c r="AA161" i="28"/>
  <c r="AA162" i="28"/>
  <c r="AA163" i="28"/>
  <c r="AA164" i="28"/>
  <c r="AA165" i="28"/>
  <c r="AA166" i="28"/>
  <c r="AA167" i="28"/>
  <c r="AA168" i="28"/>
  <c r="AA169" i="28"/>
  <c r="AA170" i="28"/>
  <c r="AA171" i="28"/>
  <c r="AA172" i="28"/>
  <c r="AA173" i="28"/>
  <c r="AA174" i="28"/>
  <c r="AA175" i="28"/>
  <c r="AA176" i="28"/>
  <c r="AA177" i="28"/>
  <c r="AA178" i="28"/>
  <c r="AA179" i="28"/>
  <c r="AA180" i="28"/>
  <c r="AA181" i="28"/>
  <c r="AA182" i="28"/>
  <c r="AA183" i="28"/>
  <c r="AA184" i="28"/>
  <c r="AA185" i="28"/>
  <c r="AA186" i="28"/>
  <c r="AA187" i="28"/>
  <c r="AA188" i="28"/>
  <c r="AA189" i="28"/>
  <c r="AA190" i="28"/>
  <c r="AA191" i="28"/>
  <c r="AA192" i="28"/>
  <c r="AA193" i="28"/>
  <c r="AA194" i="28"/>
  <c r="AA195" i="28"/>
  <c r="AA5" i="28"/>
  <c r="AA197" i="28" l="1"/>
  <c r="U19" i="30" s="1"/>
  <c r="AA197" i="29"/>
  <c r="U24" i="30" s="1"/>
  <c r="AW6" i="27"/>
  <c r="AW7" i="27"/>
  <c r="AW8" i="27"/>
  <c r="AW9" i="27"/>
  <c r="AW10" i="27"/>
  <c r="AW11" i="27"/>
  <c r="AW12" i="27"/>
  <c r="AW13" i="27"/>
  <c r="AW14" i="27"/>
  <c r="AW15" i="27"/>
  <c r="AW16" i="27"/>
  <c r="AW17" i="27"/>
  <c r="AW18" i="27"/>
  <c r="AW19" i="27"/>
  <c r="AW20" i="27"/>
  <c r="AW21" i="27"/>
  <c r="AW22" i="27"/>
  <c r="AW23" i="27"/>
  <c r="AW24" i="27"/>
  <c r="AW25" i="27"/>
  <c r="AW26" i="27"/>
  <c r="AW27" i="27"/>
  <c r="AW28" i="27"/>
  <c r="AW29" i="27"/>
  <c r="AW30" i="27"/>
  <c r="AW31" i="27"/>
  <c r="AW32" i="27"/>
  <c r="AW33" i="27"/>
  <c r="AW34" i="27"/>
  <c r="AW35" i="27"/>
  <c r="AW36" i="27"/>
  <c r="AW37" i="27"/>
  <c r="AW38" i="27"/>
  <c r="AW39" i="27"/>
  <c r="AW40" i="27"/>
  <c r="AW41" i="27"/>
  <c r="AW42" i="27"/>
  <c r="AW43" i="27"/>
  <c r="AW44" i="27"/>
  <c r="AW45" i="27"/>
  <c r="AW46" i="27"/>
  <c r="AW47" i="27"/>
  <c r="AW48" i="27"/>
  <c r="AW49" i="27"/>
  <c r="AW50" i="27"/>
  <c r="AW51" i="27"/>
  <c r="AW52" i="27"/>
  <c r="AW53" i="27"/>
  <c r="AW54" i="27"/>
  <c r="AW55" i="27"/>
  <c r="AW56" i="27"/>
  <c r="AW57" i="27"/>
  <c r="AW58" i="27"/>
  <c r="AW59" i="27"/>
  <c r="AW60" i="27"/>
  <c r="AW61" i="27"/>
  <c r="AW62" i="27"/>
  <c r="AW63" i="27"/>
  <c r="AW64" i="27"/>
  <c r="AW65" i="27"/>
  <c r="AW66" i="27"/>
  <c r="AW67" i="27"/>
  <c r="AW68" i="27"/>
  <c r="AW69" i="27"/>
  <c r="AW70" i="27"/>
  <c r="AW71" i="27"/>
  <c r="AW72" i="27"/>
  <c r="AW73" i="27"/>
  <c r="AW74" i="27"/>
  <c r="AW75" i="27"/>
  <c r="AW76" i="27"/>
  <c r="AW77" i="27"/>
  <c r="AW78" i="27"/>
  <c r="AW79" i="27"/>
  <c r="AW80" i="27"/>
  <c r="AW81" i="27"/>
  <c r="AW82" i="27"/>
  <c r="AW83" i="27"/>
  <c r="AW84" i="27"/>
  <c r="AW85" i="27"/>
  <c r="AW86" i="27"/>
  <c r="AW87" i="27"/>
  <c r="AW88" i="27"/>
  <c r="AW89" i="27"/>
  <c r="AW90" i="27"/>
  <c r="AW91" i="27"/>
  <c r="AW92" i="27"/>
  <c r="AW93" i="27"/>
  <c r="AW94" i="27"/>
  <c r="AW95" i="27"/>
  <c r="AW96" i="27"/>
  <c r="AW97" i="27"/>
  <c r="AW98" i="27"/>
  <c r="AW99" i="27"/>
  <c r="AW100" i="27"/>
  <c r="AW101" i="27"/>
  <c r="AW102" i="27"/>
  <c r="AW103" i="27"/>
  <c r="AW104" i="27"/>
  <c r="AW105" i="27"/>
  <c r="AW106" i="27"/>
  <c r="AW107" i="27"/>
  <c r="AW108" i="27"/>
  <c r="AW109" i="27"/>
  <c r="AW110" i="27"/>
  <c r="AW111" i="27"/>
  <c r="AW112" i="27"/>
  <c r="AW113" i="27"/>
  <c r="AW114" i="27"/>
  <c r="AW115" i="27"/>
  <c r="AW116" i="27"/>
  <c r="AW117" i="27"/>
  <c r="AW118" i="27"/>
  <c r="AW119" i="27"/>
  <c r="AW120" i="27"/>
  <c r="AW121" i="27"/>
  <c r="AW122" i="27"/>
  <c r="AW123" i="27"/>
  <c r="AW124" i="27"/>
  <c r="AW125" i="27"/>
  <c r="AW126" i="27"/>
  <c r="AW127" i="27"/>
  <c r="AW128" i="27"/>
  <c r="AW129" i="27"/>
  <c r="AW130" i="27"/>
  <c r="AW131" i="27"/>
  <c r="AW132" i="27"/>
  <c r="AW133" i="27"/>
  <c r="AW134" i="27"/>
  <c r="AW135" i="27"/>
  <c r="AW136" i="27"/>
  <c r="AW137" i="27"/>
  <c r="AW138" i="27"/>
  <c r="AW139" i="27"/>
  <c r="AW140" i="27"/>
  <c r="AW141" i="27"/>
  <c r="AW142" i="27"/>
  <c r="AW143" i="27"/>
  <c r="AW144" i="27"/>
  <c r="AW145" i="27"/>
  <c r="AW146" i="27"/>
  <c r="AW147" i="27"/>
  <c r="AW148" i="27"/>
  <c r="AW149" i="27"/>
  <c r="AW150" i="27"/>
  <c r="AW151" i="27"/>
  <c r="AW152" i="27"/>
  <c r="AW153" i="27"/>
  <c r="AW154" i="27"/>
  <c r="AW155" i="27"/>
  <c r="AW156" i="27"/>
  <c r="AW157" i="27"/>
  <c r="AW158" i="27"/>
  <c r="AW159" i="27"/>
  <c r="AW160" i="27"/>
  <c r="AW161" i="27"/>
  <c r="AW162" i="27"/>
  <c r="AW163" i="27"/>
  <c r="AW164" i="27"/>
  <c r="AW165" i="27"/>
  <c r="AW166" i="27"/>
  <c r="AW167" i="27"/>
  <c r="AW168" i="27"/>
  <c r="AW169" i="27"/>
  <c r="AW170" i="27"/>
  <c r="AW171" i="27"/>
  <c r="AW172" i="27"/>
  <c r="AW173" i="27"/>
  <c r="AW174" i="27"/>
  <c r="AW175" i="27"/>
  <c r="AW176" i="27"/>
  <c r="AW177" i="27"/>
  <c r="AW178" i="27"/>
  <c r="AW179" i="27"/>
  <c r="AW180" i="27"/>
  <c r="AW181" i="27"/>
  <c r="AW182" i="27"/>
  <c r="AW183" i="27"/>
  <c r="AW184" i="27"/>
  <c r="AW185" i="27"/>
  <c r="AW186" i="27"/>
  <c r="AW187" i="27"/>
  <c r="AW188" i="27"/>
  <c r="AW189" i="27"/>
  <c r="AW190" i="27"/>
  <c r="AW191" i="27"/>
  <c r="AW192" i="27"/>
  <c r="AW193" i="27"/>
  <c r="AW194" i="27"/>
  <c r="AW195" i="27"/>
  <c r="AW5" i="27"/>
  <c r="AU204" i="27"/>
  <c r="AU198" i="27"/>
  <c r="AU199" i="27"/>
  <c r="AW6" i="26" l="1"/>
  <c r="AW7" i="26"/>
  <c r="AW8" i="26"/>
  <c r="AW9" i="26"/>
  <c r="AW10" i="26"/>
  <c r="AW11" i="26"/>
  <c r="AW12" i="26"/>
  <c r="AW13" i="26"/>
  <c r="AW14" i="26"/>
  <c r="AW15" i="26"/>
  <c r="AW16" i="26"/>
  <c r="AW17" i="26"/>
  <c r="AW18" i="26"/>
  <c r="AW19" i="26"/>
  <c r="AW20" i="26"/>
  <c r="AW21" i="26"/>
  <c r="AW22" i="26"/>
  <c r="AW23" i="26"/>
  <c r="AW24" i="26"/>
  <c r="AW25" i="26"/>
  <c r="AW26" i="26"/>
  <c r="AW27" i="26"/>
  <c r="AW28" i="26"/>
  <c r="AW29" i="26"/>
  <c r="AW30" i="26"/>
  <c r="AW31" i="26"/>
  <c r="AW32" i="26"/>
  <c r="AW33" i="26"/>
  <c r="AW34" i="26"/>
  <c r="AW35" i="26"/>
  <c r="AW36" i="26"/>
  <c r="AW37" i="26"/>
  <c r="AW38" i="26"/>
  <c r="AW39" i="26"/>
  <c r="AW40" i="26"/>
  <c r="AW41" i="26"/>
  <c r="AW42" i="26"/>
  <c r="AW43" i="26"/>
  <c r="AW44" i="26"/>
  <c r="AW45" i="26"/>
  <c r="AW46" i="26"/>
  <c r="AW47" i="26"/>
  <c r="AW48" i="26"/>
  <c r="AW49" i="26"/>
  <c r="AW50" i="26"/>
  <c r="AW51" i="26"/>
  <c r="AW52" i="26"/>
  <c r="AW53" i="26"/>
  <c r="AW54" i="26"/>
  <c r="AW55" i="26"/>
  <c r="AW56" i="26"/>
  <c r="AW57" i="26"/>
  <c r="AW58" i="26"/>
  <c r="AW59" i="26"/>
  <c r="AW60" i="26"/>
  <c r="AW61" i="26"/>
  <c r="AW62" i="26"/>
  <c r="AW63" i="26"/>
  <c r="AW64" i="26"/>
  <c r="AW65" i="26"/>
  <c r="AW66" i="26"/>
  <c r="AW67" i="26"/>
  <c r="AW68" i="26"/>
  <c r="AW69" i="26"/>
  <c r="AW70" i="26"/>
  <c r="AW71" i="26"/>
  <c r="AW72" i="26"/>
  <c r="AW73" i="26"/>
  <c r="AW74" i="26"/>
  <c r="AW75" i="26"/>
  <c r="AW76" i="26"/>
  <c r="AW77" i="26"/>
  <c r="AW78" i="26"/>
  <c r="AW79" i="26"/>
  <c r="AW80" i="26"/>
  <c r="AW81" i="26"/>
  <c r="AW82" i="26"/>
  <c r="AW83" i="26"/>
  <c r="AW84" i="26"/>
  <c r="AW85" i="26"/>
  <c r="AW86" i="26"/>
  <c r="AW87" i="26"/>
  <c r="AW88" i="26"/>
  <c r="AW89" i="26"/>
  <c r="AW90" i="26"/>
  <c r="AW91" i="26"/>
  <c r="AW92" i="26"/>
  <c r="AW93" i="26"/>
  <c r="AW94" i="26"/>
  <c r="AW95" i="26"/>
  <c r="AW96" i="26"/>
  <c r="AW97" i="26"/>
  <c r="AW98" i="26"/>
  <c r="AW99" i="26"/>
  <c r="AW100" i="26"/>
  <c r="AW101" i="26"/>
  <c r="AW102" i="26"/>
  <c r="AW103" i="26"/>
  <c r="AW104" i="26"/>
  <c r="AW105" i="26"/>
  <c r="AW106" i="26"/>
  <c r="AW107" i="26"/>
  <c r="AW108" i="26"/>
  <c r="AW109" i="26"/>
  <c r="AW110" i="26"/>
  <c r="AW111" i="26"/>
  <c r="AW112" i="26"/>
  <c r="AW113" i="26"/>
  <c r="AW114" i="26"/>
  <c r="AW115" i="26"/>
  <c r="AW116" i="26"/>
  <c r="AW117" i="26"/>
  <c r="AW118" i="26"/>
  <c r="AW119" i="26"/>
  <c r="AW120" i="26"/>
  <c r="AW121" i="26"/>
  <c r="AW122" i="26"/>
  <c r="AW123" i="26"/>
  <c r="AW124" i="26"/>
  <c r="AW125" i="26"/>
  <c r="AW126" i="26"/>
  <c r="AW127" i="26"/>
  <c r="AW128" i="26"/>
  <c r="AW129" i="26"/>
  <c r="AW130" i="26"/>
  <c r="AW131" i="26"/>
  <c r="AW132" i="26"/>
  <c r="AW133" i="26"/>
  <c r="AW134" i="26"/>
  <c r="AW135" i="26"/>
  <c r="AW136" i="26"/>
  <c r="AW137" i="26"/>
  <c r="AW138" i="26"/>
  <c r="AW139" i="26"/>
  <c r="AW140" i="26"/>
  <c r="AW141" i="26"/>
  <c r="AW142" i="26"/>
  <c r="AW143" i="26"/>
  <c r="AW144" i="26"/>
  <c r="AW145" i="26"/>
  <c r="AW146" i="26"/>
  <c r="AW147" i="26"/>
  <c r="AW148" i="26"/>
  <c r="AW149" i="26"/>
  <c r="AW150" i="26"/>
  <c r="AW151" i="26"/>
  <c r="AW152" i="26"/>
  <c r="AW153" i="26"/>
  <c r="AW154" i="26"/>
  <c r="AW155" i="26"/>
  <c r="AW156" i="26"/>
  <c r="AW157" i="26"/>
  <c r="AW158" i="26"/>
  <c r="AW159" i="26"/>
  <c r="AW160" i="26"/>
  <c r="AW161" i="26"/>
  <c r="AW162" i="26"/>
  <c r="AW163" i="26"/>
  <c r="AW164" i="26"/>
  <c r="AW165" i="26"/>
  <c r="AW166" i="26"/>
  <c r="AW167" i="26"/>
  <c r="AW168" i="26"/>
  <c r="AW169" i="26"/>
  <c r="AW170" i="26"/>
  <c r="AW171" i="26"/>
  <c r="AW172" i="26"/>
  <c r="AW173" i="26"/>
  <c r="AW174" i="26"/>
  <c r="AW175" i="26"/>
  <c r="AW176" i="26"/>
  <c r="AW177" i="26"/>
  <c r="AW178" i="26"/>
  <c r="AW179" i="26"/>
  <c r="AW180" i="26"/>
  <c r="AW181" i="26"/>
  <c r="AW182" i="26"/>
  <c r="AW183" i="26"/>
  <c r="AW184" i="26"/>
  <c r="AW185" i="26"/>
  <c r="AW186" i="26"/>
  <c r="AW187" i="26"/>
  <c r="AW188" i="26"/>
  <c r="AW189" i="26"/>
  <c r="AW190" i="26"/>
  <c r="AW191" i="26"/>
  <c r="AW192" i="26"/>
  <c r="AW193" i="26"/>
  <c r="AW194" i="26"/>
  <c r="AW195" i="26"/>
  <c r="AW5" i="26"/>
  <c r="AU198" i="26"/>
  <c r="H51" i="49" l="1"/>
  <c r="H17" i="49"/>
  <c r="H42" i="49"/>
  <c r="BJ198" i="1" l="1"/>
  <c r="BK198" i="1"/>
  <c r="BL198" i="1"/>
  <c r="Z41" i="2" l="1"/>
  <c r="Z37" i="2"/>
  <c r="Y200" i="4"/>
  <c r="Y197" i="4"/>
  <c r="Z41" i="5"/>
  <c r="Z37" i="5"/>
  <c r="S8" i="3"/>
  <c r="Z38" i="2" l="1"/>
  <c r="Z6" i="14" l="1"/>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5" i="14"/>
  <c r="Z6" i="15"/>
  <c r="Z7" i="15"/>
  <c r="Z8" i="15"/>
  <c r="Z9" i="15"/>
  <c r="Z10" i="15"/>
  <c r="Z11" i="15"/>
  <c r="Z12" i="15"/>
  <c r="Z13" i="15"/>
  <c r="Z14" i="15"/>
  <c r="Z15" i="15"/>
  <c r="Z16" i="15"/>
  <c r="Z17" i="15"/>
  <c r="Z18" i="15"/>
  <c r="Z19" i="15"/>
  <c r="Z20" i="15"/>
  <c r="Z21" i="15"/>
  <c r="Z22" i="15"/>
  <c r="Z23" i="15"/>
  <c r="Z24" i="15"/>
  <c r="Z25" i="15"/>
  <c r="Z26" i="15"/>
  <c r="Z27" i="15"/>
  <c r="Z28" i="15"/>
  <c r="Z29" i="15"/>
  <c r="Z30" i="15"/>
  <c r="Z31" i="15"/>
  <c r="Z32" i="15"/>
  <c r="Z33" i="15"/>
  <c r="Z34" i="15"/>
  <c r="Z35" i="15"/>
  <c r="Z36" i="15"/>
  <c r="Z37" i="15"/>
  <c r="Z38" i="15"/>
  <c r="Z39" i="15"/>
  <c r="Z40" i="15"/>
  <c r="Z41" i="15"/>
  <c r="Z42" i="15"/>
  <c r="Z43" i="15"/>
  <c r="Z44" i="15"/>
  <c r="Z45" i="15"/>
  <c r="Z46" i="15"/>
  <c r="Z47" i="15"/>
  <c r="Z48" i="15"/>
  <c r="Z49" i="15"/>
  <c r="Z50" i="15"/>
  <c r="Z51" i="15"/>
  <c r="Z52" i="15"/>
  <c r="Z53" i="15"/>
  <c r="Z54" i="15"/>
  <c r="Z55" i="15"/>
  <c r="Z56" i="15"/>
  <c r="Z57" i="15"/>
  <c r="Z58" i="1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06" i="15"/>
  <c r="Z107" i="15"/>
  <c r="Z108" i="15"/>
  <c r="Z109" i="15"/>
  <c r="Z110" i="15"/>
  <c r="Z111" i="15"/>
  <c r="Z112" i="15"/>
  <c r="Z113" i="15"/>
  <c r="Z114" i="15"/>
  <c r="Z115" i="15"/>
  <c r="Z116" i="15"/>
  <c r="Z117" i="15"/>
  <c r="Z118" i="15"/>
  <c r="Z119" i="15"/>
  <c r="Z120" i="15"/>
  <c r="Z121" i="15"/>
  <c r="Z122" i="15"/>
  <c r="Z123" i="15"/>
  <c r="Z124" i="15"/>
  <c r="Z125" i="15"/>
  <c r="Z126" i="15"/>
  <c r="Z127" i="15"/>
  <c r="Z128" i="15"/>
  <c r="Z129" i="15"/>
  <c r="Z130" i="15"/>
  <c r="Z131" i="15"/>
  <c r="Z132" i="15"/>
  <c r="Z133" i="15"/>
  <c r="Z134" i="15"/>
  <c r="Z135" i="15"/>
  <c r="Z136" i="15"/>
  <c r="Z137" i="15"/>
  <c r="Z138" i="15"/>
  <c r="Z139" i="15"/>
  <c r="Z140" i="15"/>
  <c r="Z141" i="15"/>
  <c r="Z142" i="15"/>
  <c r="Z143" i="15"/>
  <c r="Z144" i="15"/>
  <c r="Z145" i="15"/>
  <c r="Z146" i="15"/>
  <c r="Z147" i="15"/>
  <c r="Z148" i="15"/>
  <c r="Z149" i="15"/>
  <c r="Z150" i="15"/>
  <c r="Z151" i="15"/>
  <c r="Z152" i="15"/>
  <c r="Z153" i="15"/>
  <c r="Z154" i="15"/>
  <c r="Z155" i="15"/>
  <c r="Z156" i="15"/>
  <c r="Z157" i="15"/>
  <c r="Z158" i="15"/>
  <c r="Z159" i="15"/>
  <c r="Z160" i="15"/>
  <c r="Z161" i="15"/>
  <c r="Z162" i="15"/>
  <c r="Z163" i="15"/>
  <c r="Z164" i="15"/>
  <c r="Z165" i="15"/>
  <c r="Z166" i="15"/>
  <c r="Z167" i="15"/>
  <c r="Z168" i="15"/>
  <c r="Z169" i="15"/>
  <c r="Z170" i="15"/>
  <c r="Z171" i="15"/>
  <c r="Z172" i="15"/>
  <c r="Z173" i="15"/>
  <c r="Z174" i="15"/>
  <c r="Z175" i="15"/>
  <c r="Z176" i="15"/>
  <c r="Z177" i="15"/>
  <c r="Z178" i="15"/>
  <c r="Z179" i="15"/>
  <c r="Z180" i="15"/>
  <c r="Z181" i="15"/>
  <c r="Z182" i="15"/>
  <c r="Z183" i="15"/>
  <c r="Z184" i="15"/>
  <c r="Z185" i="15"/>
  <c r="Z186" i="15"/>
  <c r="Z187" i="15"/>
  <c r="Z188" i="15"/>
  <c r="Z189" i="15"/>
  <c r="Z190" i="15"/>
  <c r="Z191" i="15"/>
  <c r="Z192" i="15"/>
  <c r="Z193" i="15"/>
  <c r="Z194" i="15"/>
  <c r="Z195" i="15"/>
  <c r="Z5" i="15"/>
  <c r="AS204" i="17"/>
  <c r="AS199" i="17"/>
  <c r="AS197" i="17"/>
  <c r="Z197" i="15" l="1"/>
  <c r="T12" i="18" s="1"/>
  <c r="Z197" i="14"/>
  <c r="T17" i="18" s="1"/>
  <c r="BL198" i="16"/>
  <c r="BL199" i="16"/>
  <c r="BL200" i="16"/>
  <c r="BJ198" i="48" l="1"/>
  <c r="BL198" i="48" s="1"/>
  <c r="BK198" i="48"/>
  <c r="BJ198" i="47" l="1"/>
  <c r="BK198" i="47"/>
  <c r="BL198" i="47"/>
  <c r="Z41" i="44" l="1"/>
  <c r="Z37" i="44"/>
  <c r="Z200" i="46"/>
  <c r="Z195" i="46"/>
  <c r="Z38" i="44" l="1"/>
  <c r="Z41" i="41"/>
  <c r="Z37" i="41"/>
  <c r="AB203" i="43"/>
  <c r="AB200" i="43"/>
  <c r="AB195" i="43"/>
  <c r="Z38" i="5" l="1"/>
  <c r="Z38" i="41"/>
  <c r="AR204" i="27"/>
  <c r="AS204" i="27"/>
  <c r="T14" i="30"/>
  <c r="T8" i="30"/>
  <c r="T7" i="30"/>
  <c r="Z6" i="29"/>
  <c r="Z7" i="29"/>
  <c r="Z8" i="29"/>
  <c r="Z9" i="29"/>
  <c r="Z10" i="29"/>
  <c r="Z11" i="29"/>
  <c r="Z12" i="29"/>
  <c r="Z13" i="29"/>
  <c r="Z14" i="29"/>
  <c r="Z15" i="29"/>
  <c r="Z16" i="29"/>
  <c r="Z17" i="29"/>
  <c r="Z18" i="29"/>
  <c r="Z19" i="29"/>
  <c r="Z20" i="29"/>
  <c r="Z21" i="29"/>
  <c r="Z22" i="29"/>
  <c r="Z23" i="29"/>
  <c r="Z24" i="29"/>
  <c r="Z25" i="29"/>
  <c r="Z26" i="29"/>
  <c r="Z27" i="29"/>
  <c r="Z28" i="29"/>
  <c r="Z29" i="29"/>
  <c r="Z30" i="29"/>
  <c r="Z31" i="29"/>
  <c r="Z32" i="29"/>
  <c r="Z33" i="29"/>
  <c r="Z34" i="29"/>
  <c r="Z35" i="29"/>
  <c r="Z36" i="29"/>
  <c r="Z37" i="29"/>
  <c r="Z38" i="29"/>
  <c r="Z39" i="29"/>
  <c r="Z40" i="29"/>
  <c r="Z41" i="29"/>
  <c r="Z42" i="29"/>
  <c r="Z43" i="29"/>
  <c r="Z44" i="29"/>
  <c r="Z45" i="29"/>
  <c r="Z46" i="29"/>
  <c r="Z47" i="29"/>
  <c r="Z48" i="29"/>
  <c r="Z49" i="29"/>
  <c r="Z50" i="29"/>
  <c r="Z51" i="29"/>
  <c r="Z52" i="29"/>
  <c r="Z53" i="29"/>
  <c r="Z54" i="29"/>
  <c r="Z55" i="29"/>
  <c r="Z56" i="29"/>
  <c r="Z57" i="29"/>
  <c r="Z58" i="29"/>
  <c r="Z59" i="29"/>
  <c r="Z60" i="29"/>
  <c r="Z61" i="29"/>
  <c r="Z62" i="29"/>
  <c r="Z63" i="29"/>
  <c r="Z64" i="29"/>
  <c r="Z65" i="29"/>
  <c r="Z66" i="29"/>
  <c r="Z67" i="29"/>
  <c r="Z68" i="29"/>
  <c r="Z69" i="29"/>
  <c r="Z70" i="29"/>
  <c r="Z71" i="29"/>
  <c r="Z72" i="29"/>
  <c r="Z73" i="29"/>
  <c r="Z74" i="29"/>
  <c r="Z75" i="29"/>
  <c r="Z76" i="29"/>
  <c r="Z77" i="29"/>
  <c r="Z78" i="29"/>
  <c r="Z79" i="29"/>
  <c r="Z80" i="29"/>
  <c r="Z81" i="29"/>
  <c r="Z82" i="29"/>
  <c r="Z83" i="29"/>
  <c r="Z84" i="29"/>
  <c r="Z85" i="29"/>
  <c r="Z86" i="29"/>
  <c r="Z87" i="29"/>
  <c r="Z88" i="29"/>
  <c r="Z89" i="29"/>
  <c r="Z90" i="29"/>
  <c r="Z91" i="29"/>
  <c r="Z92" i="29"/>
  <c r="Z93" i="29"/>
  <c r="Z94" i="29"/>
  <c r="Z95" i="29"/>
  <c r="Z96" i="29"/>
  <c r="Z97" i="29"/>
  <c r="Z98" i="29"/>
  <c r="Z99" i="29"/>
  <c r="Z100" i="29"/>
  <c r="Z101" i="29"/>
  <c r="Z102" i="29"/>
  <c r="Z103" i="29"/>
  <c r="Z104" i="29"/>
  <c r="Z105" i="29"/>
  <c r="Z106" i="29"/>
  <c r="Z107" i="29"/>
  <c r="Z108" i="29"/>
  <c r="Z109" i="29"/>
  <c r="Z110" i="29"/>
  <c r="Z111" i="29"/>
  <c r="Z112" i="29"/>
  <c r="Z113" i="29"/>
  <c r="Z114" i="29"/>
  <c r="Z115" i="29"/>
  <c r="Z116" i="29"/>
  <c r="Z117" i="29"/>
  <c r="Z118" i="29"/>
  <c r="Z119" i="29"/>
  <c r="Z120" i="29"/>
  <c r="Z121" i="29"/>
  <c r="Z122" i="29"/>
  <c r="Z123" i="29"/>
  <c r="Z124" i="29"/>
  <c r="Z125" i="29"/>
  <c r="Z126" i="29"/>
  <c r="Z127" i="29"/>
  <c r="Z128" i="29"/>
  <c r="Z129" i="29"/>
  <c r="Z130" i="29"/>
  <c r="Z131" i="29"/>
  <c r="Z132" i="29"/>
  <c r="Z133" i="29"/>
  <c r="Z134" i="29"/>
  <c r="Z135" i="29"/>
  <c r="Z136" i="29"/>
  <c r="Z137" i="29"/>
  <c r="Z138" i="29"/>
  <c r="Z139" i="29"/>
  <c r="Z140" i="29"/>
  <c r="Z141" i="29"/>
  <c r="Z142" i="29"/>
  <c r="Z143" i="29"/>
  <c r="Z144" i="29"/>
  <c r="Z145" i="29"/>
  <c r="Z146" i="29"/>
  <c r="Z147" i="29"/>
  <c r="Z148" i="29"/>
  <c r="Z149" i="29"/>
  <c r="Z150" i="29"/>
  <c r="Z151" i="29"/>
  <c r="Z152" i="29"/>
  <c r="Z153" i="29"/>
  <c r="Z154" i="29"/>
  <c r="Z155" i="29"/>
  <c r="Z156" i="29"/>
  <c r="Z157" i="29"/>
  <c r="Z158" i="29"/>
  <c r="Z159" i="29"/>
  <c r="Z160" i="29"/>
  <c r="Z161" i="29"/>
  <c r="Z162" i="29"/>
  <c r="Z163" i="29"/>
  <c r="Z164" i="29"/>
  <c r="Z165" i="29"/>
  <c r="Z166" i="29"/>
  <c r="Z167" i="29"/>
  <c r="Z168" i="29"/>
  <c r="Z169" i="29"/>
  <c r="Z170" i="29"/>
  <c r="Z171" i="29"/>
  <c r="Z172" i="29"/>
  <c r="Z173" i="29"/>
  <c r="Z174" i="29"/>
  <c r="Z175" i="29"/>
  <c r="Z176" i="29"/>
  <c r="Z177" i="29"/>
  <c r="Z178" i="29"/>
  <c r="Z179" i="29"/>
  <c r="Z180" i="29"/>
  <c r="Z181" i="29"/>
  <c r="Z182" i="29"/>
  <c r="Z183" i="29"/>
  <c r="Z184" i="29"/>
  <c r="Z185" i="29"/>
  <c r="Z186" i="29"/>
  <c r="Z187" i="29"/>
  <c r="Z188" i="29"/>
  <c r="Z189" i="29"/>
  <c r="Z190" i="29"/>
  <c r="Z191" i="29"/>
  <c r="Z192" i="29"/>
  <c r="Z193" i="29"/>
  <c r="Z194" i="29"/>
  <c r="Z195" i="29"/>
  <c r="Z5" i="29"/>
  <c r="Z6" i="28"/>
  <c r="Z7" i="28"/>
  <c r="Z8" i="28"/>
  <c r="Z9" i="28"/>
  <c r="Z10" i="28"/>
  <c r="Z11" i="28"/>
  <c r="Z12" i="28"/>
  <c r="Z13" i="28"/>
  <c r="Z14" i="28"/>
  <c r="Z15" i="28"/>
  <c r="Z16" i="28"/>
  <c r="Z17" i="28"/>
  <c r="Z18" i="28"/>
  <c r="Z19" i="28"/>
  <c r="Z20" i="28"/>
  <c r="Z21" i="28"/>
  <c r="Z22" i="28"/>
  <c r="Z23" i="28"/>
  <c r="Z24" i="28"/>
  <c r="Z25" i="28"/>
  <c r="Z26" i="28"/>
  <c r="Z27" i="28"/>
  <c r="Z28" i="28"/>
  <c r="Z29" i="28"/>
  <c r="Z30" i="28"/>
  <c r="Z31" i="28"/>
  <c r="Z32" i="28"/>
  <c r="Z33" i="28"/>
  <c r="Z34" i="28"/>
  <c r="Z35" i="28"/>
  <c r="Z36" i="28"/>
  <c r="Z37" i="28"/>
  <c r="Z38" i="28"/>
  <c r="Z39" i="28"/>
  <c r="Z40" i="28"/>
  <c r="Z41" i="28"/>
  <c r="Z42" i="28"/>
  <c r="Z43" i="28"/>
  <c r="Z44" i="28"/>
  <c r="Z45" i="28"/>
  <c r="Z46" i="28"/>
  <c r="Z47" i="28"/>
  <c r="Z48" i="28"/>
  <c r="Z49" i="28"/>
  <c r="Z50" i="28"/>
  <c r="Z51" i="28"/>
  <c r="Z52" i="28"/>
  <c r="Z53" i="28"/>
  <c r="Z54" i="28"/>
  <c r="Z55" i="28"/>
  <c r="Z56" i="28"/>
  <c r="Z57" i="28"/>
  <c r="Z58" i="28"/>
  <c r="Z59" i="28"/>
  <c r="Z60" i="28"/>
  <c r="Z61" i="28"/>
  <c r="Z62" i="28"/>
  <c r="Z63" i="28"/>
  <c r="Z64" i="28"/>
  <c r="Z65" i="28"/>
  <c r="Z66" i="28"/>
  <c r="Z67" i="28"/>
  <c r="Z68" i="28"/>
  <c r="Z69" i="28"/>
  <c r="Z70" i="28"/>
  <c r="Z71" i="28"/>
  <c r="Z72" i="28"/>
  <c r="Z73" i="28"/>
  <c r="Z74" i="28"/>
  <c r="Z75" i="28"/>
  <c r="Z76" i="28"/>
  <c r="Z77" i="28"/>
  <c r="Z78" i="28"/>
  <c r="Z79" i="28"/>
  <c r="Z80" i="28"/>
  <c r="Z81" i="28"/>
  <c r="Z82" i="28"/>
  <c r="Z83" i="28"/>
  <c r="Z84" i="28"/>
  <c r="Z85" i="28"/>
  <c r="Z86" i="28"/>
  <c r="Z87" i="28"/>
  <c r="Z88" i="28"/>
  <c r="Z89" i="28"/>
  <c r="Z90" i="28"/>
  <c r="Z91" i="28"/>
  <c r="Z92" i="28"/>
  <c r="Z93" i="28"/>
  <c r="Z94" i="28"/>
  <c r="Z95" i="28"/>
  <c r="Z96" i="28"/>
  <c r="Z97" i="28"/>
  <c r="Z98" i="28"/>
  <c r="Z99" i="28"/>
  <c r="Z100" i="28"/>
  <c r="Z101" i="28"/>
  <c r="Z102" i="28"/>
  <c r="Z103" i="28"/>
  <c r="Z104" i="28"/>
  <c r="Z105" i="28"/>
  <c r="Z106" i="28"/>
  <c r="Z107" i="28"/>
  <c r="Z108" i="28"/>
  <c r="Z109" i="28"/>
  <c r="Z110" i="28"/>
  <c r="Z111" i="28"/>
  <c r="Z112" i="28"/>
  <c r="Z113" i="28"/>
  <c r="Z114" i="28"/>
  <c r="Z115" i="28"/>
  <c r="Z116" i="28"/>
  <c r="Z117" i="28"/>
  <c r="Z118" i="28"/>
  <c r="Z119" i="28"/>
  <c r="Z120" i="28"/>
  <c r="Z121" i="28"/>
  <c r="Z122" i="28"/>
  <c r="Z123" i="28"/>
  <c r="Z124" i="28"/>
  <c r="Z125" i="28"/>
  <c r="Z126" i="28"/>
  <c r="Z127" i="28"/>
  <c r="Z128" i="28"/>
  <c r="Z129" i="28"/>
  <c r="Z130" i="28"/>
  <c r="Z131" i="28"/>
  <c r="Z132" i="28"/>
  <c r="Z133" i="28"/>
  <c r="Z134" i="28"/>
  <c r="Z135" i="28"/>
  <c r="Z136" i="28"/>
  <c r="Z137" i="28"/>
  <c r="Z138" i="28"/>
  <c r="Z139" i="28"/>
  <c r="Z140" i="28"/>
  <c r="Z141" i="28"/>
  <c r="Z142" i="28"/>
  <c r="Z143" i="28"/>
  <c r="Z144" i="28"/>
  <c r="Z145" i="28"/>
  <c r="Z146" i="28"/>
  <c r="Z147" i="28"/>
  <c r="Z148" i="28"/>
  <c r="Z149" i="28"/>
  <c r="Z150" i="28"/>
  <c r="Z151" i="28"/>
  <c r="Z152" i="28"/>
  <c r="Z153" i="28"/>
  <c r="Z154" i="28"/>
  <c r="Z155" i="28"/>
  <c r="Z156" i="28"/>
  <c r="Z157" i="28"/>
  <c r="Z158" i="28"/>
  <c r="Z159" i="28"/>
  <c r="Z160" i="28"/>
  <c r="Z161" i="28"/>
  <c r="Z162" i="28"/>
  <c r="Z163" i="28"/>
  <c r="Z164" i="28"/>
  <c r="Z165" i="28"/>
  <c r="Z166" i="28"/>
  <c r="Z167" i="28"/>
  <c r="Z168" i="28"/>
  <c r="Z169" i="28"/>
  <c r="Z170" i="28"/>
  <c r="Z171" i="28"/>
  <c r="Z172" i="28"/>
  <c r="Z173" i="28"/>
  <c r="Z174" i="28"/>
  <c r="Z175" i="28"/>
  <c r="Z176" i="28"/>
  <c r="Z177" i="28"/>
  <c r="Z178" i="28"/>
  <c r="Z179" i="28"/>
  <c r="Z180" i="28"/>
  <c r="Z181" i="28"/>
  <c r="Z182" i="28"/>
  <c r="Z183" i="28"/>
  <c r="Z184" i="28"/>
  <c r="Z185" i="28"/>
  <c r="Z186" i="28"/>
  <c r="Z187" i="28"/>
  <c r="Z188" i="28"/>
  <c r="Z189" i="28"/>
  <c r="Z190" i="28"/>
  <c r="Z191" i="28"/>
  <c r="Z192" i="28"/>
  <c r="Z193" i="28"/>
  <c r="Z194" i="28"/>
  <c r="Z195" i="28"/>
  <c r="Z5" i="28"/>
  <c r="AS198" i="27"/>
  <c r="AS199" i="27"/>
  <c r="Z197" i="29" l="1"/>
  <c r="T24" i="30" s="1"/>
  <c r="Z197" i="28"/>
  <c r="T19" i="30" s="1"/>
  <c r="AS205" i="26" l="1"/>
  <c r="AS200" i="26"/>
  <c r="AS198" i="26"/>
  <c r="G51" i="49" l="1"/>
  <c r="G42" i="49"/>
  <c r="G17" i="49"/>
  <c r="BG198" i="1" l="1"/>
  <c r="BH198" i="1"/>
  <c r="BI198" i="1"/>
  <c r="Y41" i="2"/>
  <c r="Y37" i="2"/>
  <c r="X200" i="4"/>
  <c r="X197" i="4"/>
  <c r="R8" i="3"/>
  <c r="Y38" i="2" l="1"/>
  <c r="Y41" i="5" l="1"/>
  <c r="Y37" i="5"/>
  <c r="X37" i="5"/>
  <c r="Y6" i="14"/>
  <c r="Y7" i="14"/>
  <c r="Y8" i="14"/>
  <c r="Y9" i="14"/>
  <c r="Y10" i="14"/>
  <c r="Y11" i="14"/>
  <c r="Y12" i="14"/>
  <c r="Y13" i="14"/>
  <c r="Y14" i="14"/>
  <c r="Y15" i="14"/>
  <c r="Y16" i="14"/>
  <c r="Y17" i="14"/>
  <c r="Y18" i="14"/>
  <c r="Y19" i="14"/>
  <c r="Y20" i="14"/>
  <c r="Y21" i="14"/>
  <c r="Y22" i="14"/>
  <c r="Y23" i="14"/>
  <c r="Y24" i="14"/>
  <c r="Y25" i="14"/>
  <c r="Y26" i="14"/>
  <c r="Y27" i="14"/>
  <c r="Y28" i="14"/>
  <c r="Y29" i="14"/>
  <c r="Y30" i="14"/>
  <c r="Y31" i="14"/>
  <c r="Y32" i="14"/>
  <c r="Y33" i="14"/>
  <c r="Y34" i="14"/>
  <c r="Y35" i="14"/>
  <c r="Y36" i="14"/>
  <c r="Y37" i="14"/>
  <c r="Y38" i="14"/>
  <c r="Y39" i="14"/>
  <c r="Y40" i="14"/>
  <c r="Y41" i="14"/>
  <c r="Y42" i="14"/>
  <c r="Y43" i="14"/>
  <c r="Y44" i="14"/>
  <c r="Y45" i="14"/>
  <c r="Y46" i="14"/>
  <c r="Y47" i="14"/>
  <c r="Y48" i="14"/>
  <c r="Y49" i="14"/>
  <c r="Y50" i="14"/>
  <c r="Y51" i="14"/>
  <c r="Y52" i="14"/>
  <c r="Y53" i="14"/>
  <c r="Y54" i="14"/>
  <c r="Y55" i="14"/>
  <c r="Y56" i="14"/>
  <c r="Y57" i="14"/>
  <c r="Y58" i="14"/>
  <c r="Y59" i="14"/>
  <c r="Y60" i="14"/>
  <c r="Y61" i="14"/>
  <c r="Y62" i="14"/>
  <c r="Y63" i="14"/>
  <c r="Y64" i="14"/>
  <c r="Y65" i="14"/>
  <c r="Y66" i="14"/>
  <c r="Y67" i="14"/>
  <c r="Y68" i="14"/>
  <c r="Y69" i="14"/>
  <c r="Y70" i="14"/>
  <c r="Y71" i="14"/>
  <c r="Y72" i="14"/>
  <c r="Y73" i="14"/>
  <c r="Y74" i="14"/>
  <c r="Y75" i="14"/>
  <c r="Y76" i="14"/>
  <c r="Y77" i="14"/>
  <c r="Y78" i="14"/>
  <c r="Y79" i="14"/>
  <c r="Y80" i="14"/>
  <c r="Y81" i="14"/>
  <c r="Y82" i="14"/>
  <c r="Y83" i="14"/>
  <c r="Y84" i="14"/>
  <c r="Y85" i="14"/>
  <c r="Y86" i="14"/>
  <c r="Y87" i="14"/>
  <c r="Y88" i="14"/>
  <c r="Y89" i="14"/>
  <c r="Y90" i="14"/>
  <c r="Y91" i="14"/>
  <c r="Y92" i="14"/>
  <c r="Y93" i="14"/>
  <c r="Y94" i="14"/>
  <c r="Y95" i="14"/>
  <c r="Y96" i="14"/>
  <c r="Y97" i="14"/>
  <c r="Y98" i="14"/>
  <c r="Y99" i="14"/>
  <c r="Y100" i="14"/>
  <c r="Y101" i="14"/>
  <c r="Y102" i="14"/>
  <c r="Y103" i="14"/>
  <c r="Y104" i="14"/>
  <c r="Y105" i="14"/>
  <c r="Y106" i="14"/>
  <c r="Y107" i="14"/>
  <c r="Y108" i="14"/>
  <c r="Y109" i="14"/>
  <c r="Y110" i="14"/>
  <c r="Y111" i="14"/>
  <c r="Y112" i="14"/>
  <c r="Y113" i="14"/>
  <c r="Y114" i="14"/>
  <c r="Y115" i="14"/>
  <c r="Y116" i="14"/>
  <c r="Y117" i="14"/>
  <c r="Y118" i="14"/>
  <c r="Y119" i="14"/>
  <c r="Y120" i="14"/>
  <c r="Y121" i="14"/>
  <c r="Y122" i="14"/>
  <c r="Y123" i="14"/>
  <c r="Y124" i="14"/>
  <c r="Y125" i="14"/>
  <c r="Y126" i="14"/>
  <c r="Y127" i="14"/>
  <c r="Y128" i="14"/>
  <c r="Y129" i="14"/>
  <c r="Y130" i="14"/>
  <c r="Y131" i="14"/>
  <c r="Y132" i="14"/>
  <c r="Y133" i="14"/>
  <c r="Y134" i="14"/>
  <c r="Y135" i="14"/>
  <c r="Y136" i="14"/>
  <c r="Y137" i="14"/>
  <c r="Y138" i="14"/>
  <c r="Y139" i="14"/>
  <c r="Y140" i="14"/>
  <c r="Y141" i="14"/>
  <c r="Y142" i="14"/>
  <c r="Y143" i="14"/>
  <c r="Y144" i="14"/>
  <c r="Y145" i="14"/>
  <c r="Y146" i="14"/>
  <c r="Y147" i="14"/>
  <c r="Y148" i="14"/>
  <c r="Y149" i="14"/>
  <c r="Y150" i="14"/>
  <c r="Y151" i="14"/>
  <c r="Y152" i="14"/>
  <c r="Y153" i="14"/>
  <c r="Y154" i="14"/>
  <c r="Y155" i="14"/>
  <c r="Y156" i="14"/>
  <c r="Y157" i="14"/>
  <c r="Y158" i="14"/>
  <c r="Y159" i="14"/>
  <c r="Y160" i="14"/>
  <c r="Y161" i="14"/>
  <c r="Y162" i="14"/>
  <c r="Y163" i="14"/>
  <c r="Y164" i="14"/>
  <c r="Y165" i="14"/>
  <c r="Y166" i="14"/>
  <c r="Y167" i="14"/>
  <c r="Y168" i="14"/>
  <c r="Y169" i="14"/>
  <c r="Y170" i="14"/>
  <c r="Y171" i="14"/>
  <c r="Y172" i="14"/>
  <c r="Y173" i="14"/>
  <c r="Y174" i="14"/>
  <c r="Y175" i="14"/>
  <c r="Y176" i="14"/>
  <c r="Y177" i="14"/>
  <c r="Y178" i="14"/>
  <c r="Y179" i="14"/>
  <c r="Y180" i="14"/>
  <c r="Y181" i="14"/>
  <c r="Y182" i="14"/>
  <c r="Y183" i="14"/>
  <c r="Y184" i="14"/>
  <c r="Y185" i="14"/>
  <c r="Y186" i="14"/>
  <c r="Y187" i="14"/>
  <c r="Y188" i="14"/>
  <c r="Y189" i="14"/>
  <c r="Y190" i="14"/>
  <c r="Y191" i="14"/>
  <c r="Y192" i="14"/>
  <c r="Y193" i="14"/>
  <c r="Y194" i="14"/>
  <c r="Y195" i="14"/>
  <c r="Y5" i="14"/>
  <c r="Y6" i="15"/>
  <c r="Y7" i="15"/>
  <c r="Y8" i="15"/>
  <c r="Y9" i="15"/>
  <c r="Y10" i="15"/>
  <c r="Y11" i="15"/>
  <c r="Y12" i="15"/>
  <c r="Y13" i="15"/>
  <c r="Y14" i="15"/>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Y146" i="15"/>
  <c r="Y147" i="15"/>
  <c r="Y148" i="15"/>
  <c r="Y149" i="15"/>
  <c r="Y150" i="15"/>
  <c r="Y151" i="15"/>
  <c r="Y152" i="15"/>
  <c r="Y153" i="15"/>
  <c r="Y154" i="15"/>
  <c r="Y155" i="15"/>
  <c r="Y156" i="15"/>
  <c r="Y157" i="15"/>
  <c r="Y158" i="15"/>
  <c r="Y159" i="15"/>
  <c r="Y160" i="15"/>
  <c r="Y161" i="15"/>
  <c r="Y162" i="15"/>
  <c r="Y163" i="15"/>
  <c r="Y164" i="15"/>
  <c r="Y165" i="15"/>
  <c r="Y166" i="15"/>
  <c r="Y167" i="15"/>
  <c r="Y168" i="15"/>
  <c r="Y169" i="15"/>
  <c r="Y170" i="15"/>
  <c r="Y171" i="15"/>
  <c r="Y172" i="15"/>
  <c r="Y173" i="15"/>
  <c r="Y174" i="15"/>
  <c r="Y175" i="15"/>
  <c r="Y176" i="15"/>
  <c r="Y177" i="15"/>
  <c r="Y178" i="15"/>
  <c r="Y179" i="15"/>
  <c r="Y180" i="15"/>
  <c r="Y181" i="15"/>
  <c r="Y182" i="15"/>
  <c r="Y183" i="15"/>
  <c r="Y184" i="15"/>
  <c r="Y185" i="15"/>
  <c r="Y186" i="15"/>
  <c r="Y187" i="15"/>
  <c r="Y188" i="15"/>
  <c r="Y189" i="15"/>
  <c r="Y190" i="15"/>
  <c r="Y191" i="15"/>
  <c r="Y192" i="15"/>
  <c r="Y193" i="15"/>
  <c r="Y194" i="15"/>
  <c r="Y195" i="15"/>
  <c r="Y5" i="15"/>
  <c r="AQ204" i="17"/>
  <c r="AQ199" i="17"/>
  <c r="AQ197" i="17"/>
  <c r="Y197" i="15" l="1"/>
  <c r="S12" i="18" s="1"/>
  <c r="Y197" i="14"/>
  <c r="S17" i="18" s="1"/>
  <c r="BD205" i="16"/>
  <c r="BE205" i="16"/>
  <c r="BF205" i="16"/>
  <c r="BG205" i="16"/>
  <c r="BH205" i="16"/>
  <c r="BI205" i="16"/>
  <c r="BI199" i="16"/>
  <c r="BI200" i="16"/>
  <c r="BI198" i="16"/>
  <c r="Y41" i="44" l="1"/>
  <c r="Y37" i="44"/>
  <c r="Y41" i="41"/>
  <c r="Y37" i="41"/>
  <c r="BG198" i="48" l="1"/>
  <c r="BI198" i="48" s="1"/>
  <c r="BH198" i="48"/>
  <c r="BI197" i="48"/>
  <c r="BI196" i="48"/>
  <c r="BI195" i="48"/>
  <c r="BI194" i="48"/>
  <c r="BI193" i="48"/>
  <c r="BI192" i="48"/>
  <c r="BI191" i="48"/>
  <c r="BI190" i="48"/>
  <c r="BI189" i="48"/>
  <c r="BI188" i="48"/>
  <c r="BI187" i="48"/>
  <c r="BI186" i="48"/>
  <c r="BI185" i="48"/>
  <c r="BI184" i="48"/>
  <c r="BI183" i="48"/>
  <c r="BI182" i="48"/>
  <c r="BI181" i="48"/>
  <c r="BI180" i="48"/>
  <c r="BI179" i="48"/>
  <c r="BI178" i="48"/>
  <c r="BI177" i="48"/>
  <c r="BI176" i="48"/>
  <c r="BI175" i="48"/>
  <c r="BI174" i="48"/>
  <c r="BI173" i="48"/>
  <c r="BI172" i="48"/>
  <c r="BI171" i="48"/>
  <c r="BI170" i="48"/>
  <c r="BI169" i="48"/>
  <c r="BI168" i="48"/>
  <c r="BI167" i="48"/>
  <c r="BI166" i="48"/>
  <c r="BI165" i="48"/>
  <c r="BI164" i="48"/>
  <c r="BI163" i="48"/>
  <c r="BI162" i="48"/>
  <c r="BI161" i="48"/>
  <c r="BI160" i="48"/>
  <c r="BI159" i="48"/>
  <c r="BI158" i="48"/>
  <c r="BI157" i="48"/>
  <c r="BI156" i="48"/>
  <c r="BI155" i="48"/>
  <c r="BI154" i="48"/>
  <c r="BI153" i="48"/>
  <c r="BI152" i="48"/>
  <c r="BI151" i="48"/>
  <c r="BI150" i="48"/>
  <c r="BI149" i="48"/>
  <c r="BI148" i="48"/>
  <c r="BI147" i="48"/>
  <c r="BI146" i="48"/>
  <c r="BI145" i="48"/>
  <c r="BI144" i="48"/>
  <c r="BI143" i="48"/>
  <c r="BI142" i="48"/>
  <c r="BI141" i="48"/>
  <c r="BI140" i="48"/>
  <c r="BI139" i="48"/>
  <c r="BI138" i="48"/>
  <c r="BI137" i="48"/>
  <c r="BI136" i="48"/>
  <c r="BI135" i="48"/>
  <c r="BI134" i="48"/>
  <c r="BI133" i="48"/>
  <c r="BI132" i="48"/>
  <c r="BI131" i="48"/>
  <c r="BI130" i="48"/>
  <c r="BI129" i="48"/>
  <c r="BI128" i="48"/>
  <c r="BI127" i="48"/>
  <c r="BI126" i="48"/>
  <c r="BI125" i="48"/>
  <c r="BI124" i="48"/>
  <c r="BI123" i="48"/>
  <c r="BI122" i="48"/>
  <c r="BI121" i="48"/>
  <c r="BI120" i="48"/>
  <c r="BI119" i="48"/>
  <c r="BI118" i="48"/>
  <c r="BI117" i="48"/>
  <c r="BI116" i="48"/>
  <c r="BI115" i="48"/>
  <c r="BI114" i="48"/>
  <c r="BI113" i="48"/>
  <c r="BI112" i="48"/>
  <c r="BI111" i="48"/>
  <c r="BI110" i="48"/>
  <c r="BI109" i="48"/>
  <c r="BI108" i="48"/>
  <c r="BI107" i="48"/>
  <c r="BI106" i="48"/>
  <c r="BI105" i="48"/>
  <c r="BI104" i="48"/>
  <c r="BI103" i="48"/>
  <c r="BI102" i="48"/>
  <c r="BI101" i="48"/>
  <c r="BI100" i="48"/>
  <c r="BI99" i="48"/>
  <c r="BI98" i="48"/>
  <c r="BI97" i="48"/>
  <c r="BI96" i="48"/>
  <c r="BI95" i="48"/>
  <c r="BI94" i="48"/>
  <c r="BI93" i="48"/>
  <c r="BI92" i="48"/>
  <c r="BI91" i="48"/>
  <c r="BI90" i="48"/>
  <c r="BI89" i="48"/>
  <c r="BI88" i="48"/>
  <c r="BI87" i="48"/>
  <c r="BI86" i="48"/>
  <c r="BI85" i="48"/>
  <c r="BI84" i="48"/>
  <c r="BI83" i="48"/>
  <c r="BI82" i="48"/>
  <c r="BI81" i="48"/>
  <c r="BI80" i="48"/>
  <c r="BI79" i="48"/>
  <c r="BI78" i="48"/>
  <c r="BI77" i="48"/>
  <c r="BI76" i="48"/>
  <c r="BI75" i="48"/>
  <c r="BI74" i="48"/>
  <c r="BI73" i="48"/>
  <c r="BI72" i="48"/>
  <c r="BI71" i="48"/>
  <c r="BI70" i="48"/>
  <c r="BI69" i="48"/>
  <c r="BI68" i="48"/>
  <c r="BI67" i="48"/>
  <c r="BI66" i="48"/>
  <c r="BI65" i="48"/>
  <c r="BI64" i="48"/>
  <c r="BI63" i="48"/>
  <c r="BI62" i="48"/>
  <c r="BI61" i="48"/>
  <c r="BI60" i="48"/>
  <c r="BI59" i="48"/>
  <c r="BI58" i="48"/>
  <c r="BI57" i="48"/>
  <c r="BI56" i="48"/>
  <c r="BI55" i="48"/>
  <c r="BI54" i="48"/>
  <c r="BI53" i="48"/>
  <c r="BI52" i="48"/>
  <c r="BI51" i="48"/>
  <c r="BI50" i="48"/>
  <c r="BI49" i="48"/>
  <c r="BI48" i="48"/>
  <c r="BI47" i="48"/>
  <c r="BI46" i="48"/>
  <c r="BI45" i="48"/>
  <c r="BI44" i="48"/>
  <c r="BI43" i="48"/>
  <c r="BI42" i="48"/>
  <c r="BI41" i="48"/>
  <c r="BI40" i="48"/>
  <c r="BI39" i="48"/>
  <c r="BI38" i="48"/>
  <c r="BI37" i="48"/>
  <c r="BI36" i="48"/>
  <c r="BI35" i="48"/>
  <c r="BI34" i="48"/>
  <c r="BI33" i="48"/>
  <c r="BI32" i="48"/>
  <c r="BI31" i="48"/>
  <c r="BI30" i="48"/>
  <c r="BI29" i="48"/>
  <c r="BI28" i="48"/>
  <c r="BI27" i="48"/>
  <c r="BI26" i="48"/>
  <c r="BI25" i="48"/>
  <c r="BI24" i="48"/>
  <c r="BI23" i="48"/>
  <c r="BI22" i="48"/>
  <c r="BI21" i="48"/>
  <c r="BI20" i="48"/>
  <c r="BI19" i="48"/>
  <c r="BI18" i="48"/>
  <c r="BI17" i="48"/>
  <c r="BI16" i="48"/>
  <c r="BI15" i="48"/>
  <c r="BI14" i="48"/>
  <c r="BI13" i="48"/>
  <c r="BI12" i="48"/>
  <c r="BI11" i="48"/>
  <c r="BI10" i="48"/>
  <c r="BI9" i="48"/>
  <c r="BI8" i="48"/>
  <c r="BI7" i="48"/>
  <c r="BG198" i="47" l="1"/>
  <c r="BI198" i="47" s="1"/>
  <c r="BH198" i="47"/>
  <c r="Y200" i="46" l="1"/>
  <c r="Y195" i="46"/>
  <c r="AA203" i="43"/>
  <c r="AA200" i="43"/>
  <c r="AA195" i="43"/>
  <c r="R8" i="45"/>
  <c r="R8" i="42"/>
  <c r="Y38" i="44" l="1"/>
  <c r="Y38" i="5"/>
  <c r="Y38" i="41"/>
  <c r="S8" i="30"/>
  <c r="S7" i="30"/>
  <c r="S14" i="30"/>
  <c r="Y6" i="29"/>
  <c r="Y7" i="29"/>
  <c r="Y8" i="29"/>
  <c r="Y9" i="29"/>
  <c r="Y10" i="29"/>
  <c r="Y11" i="29"/>
  <c r="Y12" i="29"/>
  <c r="Y13" i="29"/>
  <c r="Y14" i="29"/>
  <c r="Y15" i="29"/>
  <c r="Y16" i="29"/>
  <c r="Y17" i="29"/>
  <c r="Y18" i="29"/>
  <c r="Y19" i="29"/>
  <c r="Y20" i="29"/>
  <c r="Y21" i="29"/>
  <c r="Y22" i="29"/>
  <c r="Y23" i="29"/>
  <c r="Y24" i="29"/>
  <c r="Y25" i="29"/>
  <c r="Y26" i="29"/>
  <c r="Y27" i="29"/>
  <c r="Y28" i="29"/>
  <c r="Y29" i="29"/>
  <c r="Y30" i="29"/>
  <c r="Y31" i="29"/>
  <c r="Y32" i="29"/>
  <c r="Y33" i="29"/>
  <c r="Y34" i="29"/>
  <c r="Y35" i="29"/>
  <c r="Y36" i="29"/>
  <c r="Y37" i="29"/>
  <c r="Y38" i="29"/>
  <c r="Y39" i="29"/>
  <c r="Y40" i="29"/>
  <c r="Y41" i="29"/>
  <c r="Y42" i="29"/>
  <c r="Y43" i="29"/>
  <c r="Y44" i="29"/>
  <c r="Y45" i="29"/>
  <c r="Y46" i="29"/>
  <c r="Y47" i="29"/>
  <c r="Y48" i="29"/>
  <c r="Y49" i="29"/>
  <c r="Y50" i="29"/>
  <c r="Y51" i="29"/>
  <c r="Y52" i="29"/>
  <c r="Y53" i="29"/>
  <c r="Y54" i="29"/>
  <c r="Y55" i="29"/>
  <c r="Y56" i="29"/>
  <c r="Y57" i="29"/>
  <c r="Y58" i="29"/>
  <c r="Y59" i="29"/>
  <c r="Y60" i="29"/>
  <c r="Y61" i="29"/>
  <c r="Y62" i="29"/>
  <c r="Y63" i="29"/>
  <c r="Y64" i="29"/>
  <c r="Y65" i="29"/>
  <c r="Y66" i="29"/>
  <c r="Y67" i="29"/>
  <c r="Y68" i="29"/>
  <c r="Y69" i="29"/>
  <c r="Y70" i="29"/>
  <c r="Y71" i="29"/>
  <c r="Y72" i="29"/>
  <c r="Y73" i="29"/>
  <c r="Y74" i="29"/>
  <c r="Y75" i="29"/>
  <c r="Y76" i="29"/>
  <c r="Y77" i="29"/>
  <c r="Y78" i="29"/>
  <c r="Y79" i="29"/>
  <c r="Y80" i="29"/>
  <c r="Y81" i="29"/>
  <c r="Y82" i="29"/>
  <c r="Y83" i="29"/>
  <c r="Y84" i="29"/>
  <c r="Y85" i="29"/>
  <c r="Y86" i="29"/>
  <c r="Y87" i="29"/>
  <c r="Y88" i="29"/>
  <c r="Y89" i="29"/>
  <c r="Y90" i="29"/>
  <c r="Y91" i="29"/>
  <c r="Y92" i="29"/>
  <c r="Y93" i="29"/>
  <c r="Y94" i="29"/>
  <c r="Y95" i="29"/>
  <c r="Y96" i="29"/>
  <c r="Y97" i="29"/>
  <c r="Y98" i="29"/>
  <c r="Y99" i="29"/>
  <c r="Y100" i="29"/>
  <c r="Y101" i="29"/>
  <c r="Y102" i="29"/>
  <c r="Y103" i="29"/>
  <c r="Y104" i="29"/>
  <c r="Y105" i="29"/>
  <c r="Y106" i="29"/>
  <c r="Y107" i="29"/>
  <c r="Y108" i="29"/>
  <c r="Y109" i="29"/>
  <c r="Y110" i="29"/>
  <c r="Y111" i="29"/>
  <c r="Y112" i="29"/>
  <c r="Y113" i="29"/>
  <c r="Y114" i="29"/>
  <c r="Y115" i="29"/>
  <c r="Y116" i="29"/>
  <c r="Y117" i="29"/>
  <c r="Y118" i="29"/>
  <c r="Y119" i="29"/>
  <c r="Y120" i="29"/>
  <c r="Y121" i="29"/>
  <c r="Y122" i="29"/>
  <c r="Y123" i="29"/>
  <c r="Y124" i="29"/>
  <c r="Y125" i="29"/>
  <c r="Y126" i="29"/>
  <c r="Y127" i="29"/>
  <c r="Y128" i="29"/>
  <c r="Y129" i="29"/>
  <c r="Y130" i="29"/>
  <c r="Y131" i="29"/>
  <c r="Y132" i="29"/>
  <c r="Y133" i="29"/>
  <c r="Y134" i="29"/>
  <c r="Y135" i="29"/>
  <c r="Y136" i="29"/>
  <c r="Y137" i="29"/>
  <c r="Y138" i="29"/>
  <c r="Y139" i="29"/>
  <c r="Y140" i="29"/>
  <c r="Y141" i="29"/>
  <c r="Y142" i="29"/>
  <c r="Y143" i="29"/>
  <c r="Y144" i="29"/>
  <c r="Y145" i="29"/>
  <c r="Y146" i="29"/>
  <c r="Y147" i="29"/>
  <c r="Y148" i="29"/>
  <c r="Y149" i="29"/>
  <c r="Y150" i="29"/>
  <c r="Y151" i="29"/>
  <c r="Y152" i="29"/>
  <c r="Y153" i="29"/>
  <c r="Y154" i="29"/>
  <c r="Y155" i="29"/>
  <c r="Y156" i="29"/>
  <c r="Y157" i="29"/>
  <c r="Y158" i="29"/>
  <c r="Y159" i="29"/>
  <c r="Y160" i="29"/>
  <c r="Y161" i="29"/>
  <c r="Y162" i="29"/>
  <c r="Y163" i="29"/>
  <c r="Y164" i="29"/>
  <c r="Y165" i="29"/>
  <c r="Y166" i="29"/>
  <c r="Y167" i="29"/>
  <c r="Y168" i="29"/>
  <c r="Y169" i="29"/>
  <c r="Y170" i="29"/>
  <c r="Y171" i="29"/>
  <c r="Y172" i="29"/>
  <c r="Y173" i="29"/>
  <c r="Y174" i="29"/>
  <c r="Y175" i="29"/>
  <c r="Y176" i="29"/>
  <c r="Y177" i="29"/>
  <c r="Y178" i="29"/>
  <c r="Y179" i="29"/>
  <c r="Y180" i="29"/>
  <c r="Y181" i="29"/>
  <c r="Y182" i="29"/>
  <c r="Y183" i="29"/>
  <c r="Y184" i="29"/>
  <c r="Y185" i="29"/>
  <c r="Y186" i="29"/>
  <c r="Y187" i="29"/>
  <c r="Y188" i="29"/>
  <c r="Y189" i="29"/>
  <c r="Y190" i="29"/>
  <c r="Y191" i="29"/>
  <c r="Y192" i="29"/>
  <c r="Y193" i="29"/>
  <c r="Y194" i="29"/>
  <c r="Y195" i="29"/>
  <c r="Y5" i="29"/>
  <c r="Y6" i="28"/>
  <c r="Y7" i="28"/>
  <c r="Y8" i="28"/>
  <c r="Y9" i="28"/>
  <c r="Y10" i="28"/>
  <c r="Y11" i="28"/>
  <c r="Y12" i="28"/>
  <c r="Y13" i="28"/>
  <c r="Y14" i="28"/>
  <c r="Y15" i="28"/>
  <c r="Y16" i="28"/>
  <c r="Y17" i="28"/>
  <c r="Y18" i="28"/>
  <c r="Y19" i="28"/>
  <c r="Y20" i="28"/>
  <c r="Y21" i="28"/>
  <c r="Y22" i="28"/>
  <c r="Y23" i="28"/>
  <c r="Y24" i="28"/>
  <c r="Y25" i="28"/>
  <c r="Y26" i="28"/>
  <c r="Y27" i="28"/>
  <c r="Y28" i="28"/>
  <c r="Y29" i="28"/>
  <c r="Y30" i="28"/>
  <c r="Y31" i="28"/>
  <c r="Y32" i="28"/>
  <c r="Y33" i="28"/>
  <c r="Y34" i="28"/>
  <c r="Y35" i="28"/>
  <c r="Y36" i="28"/>
  <c r="Y37" i="28"/>
  <c r="Y38" i="28"/>
  <c r="Y39" i="28"/>
  <c r="Y40" i="28"/>
  <c r="Y41" i="28"/>
  <c r="Y42" i="28"/>
  <c r="Y43" i="28"/>
  <c r="Y44" i="28"/>
  <c r="Y45" i="28"/>
  <c r="Y46" i="28"/>
  <c r="Y47" i="28"/>
  <c r="Y48" i="28"/>
  <c r="Y49" i="28"/>
  <c r="Y50" i="28"/>
  <c r="Y51" i="28"/>
  <c r="Y52" i="28"/>
  <c r="Y53" i="28"/>
  <c r="Y54" i="28"/>
  <c r="Y55" i="28"/>
  <c r="Y56" i="28"/>
  <c r="Y57" i="28"/>
  <c r="Y58" i="28"/>
  <c r="Y59" i="28"/>
  <c r="Y60" i="28"/>
  <c r="Y61" i="28"/>
  <c r="Y62" i="28"/>
  <c r="Y63" i="28"/>
  <c r="Y64" i="28"/>
  <c r="Y65" i="28"/>
  <c r="Y66" i="28"/>
  <c r="Y67" i="28"/>
  <c r="Y68" i="28"/>
  <c r="Y69" i="28"/>
  <c r="Y70" i="28"/>
  <c r="Y71" i="28"/>
  <c r="Y72" i="28"/>
  <c r="Y73" i="28"/>
  <c r="Y74" i="28"/>
  <c r="Y75" i="28"/>
  <c r="Y76" i="28"/>
  <c r="Y77" i="28"/>
  <c r="Y78" i="28"/>
  <c r="Y79" i="28"/>
  <c r="Y80" i="28"/>
  <c r="Y81" i="28"/>
  <c r="Y82" i="28"/>
  <c r="Y83" i="28"/>
  <c r="Y84" i="28"/>
  <c r="Y85" i="28"/>
  <c r="Y86" i="28"/>
  <c r="Y87" i="28"/>
  <c r="Y88" i="28"/>
  <c r="Y89" i="28"/>
  <c r="Y90" i="28"/>
  <c r="Y91" i="28"/>
  <c r="Y92" i="28"/>
  <c r="Y93" i="28"/>
  <c r="Y94" i="28"/>
  <c r="Y95" i="28"/>
  <c r="Y96" i="28"/>
  <c r="Y97" i="28"/>
  <c r="Y98" i="28"/>
  <c r="Y99" i="28"/>
  <c r="Y100" i="28"/>
  <c r="Y101" i="28"/>
  <c r="Y102" i="28"/>
  <c r="Y103" i="28"/>
  <c r="Y104" i="28"/>
  <c r="Y105" i="28"/>
  <c r="Y106" i="28"/>
  <c r="Y107" i="28"/>
  <c r="Y108" i="28"/>
  <c r="Y109" i="28"/>
  <c r="Y110" i="28"/>
  <c r="Y111" i="28"/>
  <c r="Y112" i="28"/>
  <c r="Y113" i="28"/>
  <c r="Y114" i="28"/>
  <c r="Y115" i="28"/>
  <c r="Y116"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144" i="28"/>
  <c r="Y145" i="28"/>
  <c r="Y146" i="28"/>
  <c r="Y147" i="28"/>
  <c r="Y148" i="28"/>
  <c r="Y149" i="28"/>
  <c r="Y150" i="28"/>
  <c r="Y151" i="28"/>
  <c r="Y152" i="28"/>
  <c r="Y153" i="28"/>
  <c r="Y154" i="28"/>
  <c r="Y155" i="28"/>
  <c r="Y156" i="28"/>
  <c r="Y157" i="28"/>
  <c r="Y158" i="28"/>
  <c r="Y159" i="28"/>
  <c r="Y160" i="28"/>
  <c r="Y161" i="28"/>
  <c r="Y162" i="28"/>
  <c r="Y163" i="28"/>
  <c r="Y164" i="28"/>
  <c r="Y165" i="28"/>
  <c r="Y166" i="28"/>
  <c r="Y167" i="28"/>
  <c r="Y168" i="28"/>
  <c r="Y169" i="28"/>
  <c r="Y170" i="28"/>
  <c r="Y171" i="28"/>
  <c r="Y172" i="28"/>
  <c r="Y173" i="28"/>
  <c r="Y174" i="28"/>
  <c r="Y175" i="28"/>
  <c r="Y176" i="28"/>
  <c r="Y177" i="28"/>
  <c r="Y178" i="28"/>
  <c r="Y179" i="28"/>
  <c r="Y180" i="28"/>
  <c r="Y181" i="28"/>
  <c r="Y182" i="28"/>
  <c r="Y183" i="28"/>
  <c r="Y184" i="28"/>
  <c r="Y185" i="28"/>
  <c r="Y186" i="28"/>
  <c r="Y187" i="28"/>
  <c r="Y188" i="28"/>
  <c r="Y189" i="28"/>
  <c r="Y190" i="28"/>
  <c r="Y191" i="28"/>
  <c r="Y192" i="28"/>
  <c r="Y193" i="28"/>
  <c r="Y194" i="28"/>
  <c r="Y195" i="28"/>
  <c r="Y5" i="28"/>
  <c r="AQ204" i="27"/>
  <c r="AQ199" i="27"/>
  <c r="AQ198" i="27"/>
  <c r="Y197" i="28" l="1"/>
  <c r="S19" i="30" s="1"/>
  <c r="Y197" i="29"/>
  <c r="S24" i="30" s="1"/>
  <c r="AQ205" i="26" l="1"/>
  <c r="AQ200" i="26"/>
  <c r="AQ198" i="26"/>
  <c r="F42" i="49" l="1"/>
  <c r="F51" i="49" l="1"/>
  <c r="F17" i="49"/>
  <c r="BD198" i="1"/>
  <c r="BE198" i="1"/>
  <c r="BF198" i="1"/>
  <c r="X41" i="2"/>
  <c r="X37" i="2"/>
  <c r="W200" i="4"/>
  <c r="W197" i="4"/>
  <c r="X41" i="5"/>
  <c r="X6" i="14"/>
  <c r="X7" i="14"/>
  <c r="X8"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5" i="14"/>
  <c r="X6" i="15"/>
  <c r="X7" i="15"/>
  <c r="X8"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X115"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5" i="15"/>
  <c r="AO204" i="17"/>
  <c r="AO199" i="17"/>
  <c r="AO197" i="17"/>
  <c r="BF198" i="16"/>
  <c r="BF199" i="16"/>
  <c r="BF200" i="16"/>
  <c r="Q8" i="3"/>
  <c r="X197" i="14" l="1"/>
  <c r="R17" i="18" s="1"/>
  <c r="X197" i="15"/>
  <c r="R12" i="18" s="1"/>
  <c r="X38" i="2"/>
  <c r="BD198" i="48" l="1"/>
  <c r="BF198" i="48" s="1"/>
  <c r="BE198" i="48"/>
  <c r="BD198" i="47"/>
  <c r="BE198" i="47"/>
  <c r="BF198" i="47"/>
  <c r="X41" i="44"/>
  <c r="X37" i="44"/>
  <c r="X200" i="46"/>
  <c r="X195" i="46"/>
  <c r="X41" i="41"/>
  <c r="X37" i="41"/>
  <c r="Z200" i="43"/>
  <c r="Z203" i="43"/>
  <c r="Z195" i="43"/>
  <c r="Q8" i="45"/>
  <c r="Q8" i="42"/>
  <c r="X38" i="5" l="1"/>
  <c r="X38" i="44"/>
  <c r="X38" i="41"/>
  <c r="R14" i="30" l="1"/>
  <c r="R8" i="30"/>
  <c r="R7" i="30"/>
  <c r="X6" i="29"/>
  <c r="X7" i="29"/>
  <c r="X8" i="29"/>
  <c r="X9" i="29"/>
  <c r="X10" i="29"/>
  <c r="X11" i="29"/>
  <c r="X12" i="29"/>
  <c r="X13" i="29"/>
  <c r="X14" i="29"/>
  <c r="X15" i="29"/>
  <c r="X16" i="29"/>
  <c r="X17" i="29"/>
  <c r="X18" i="29"/>
  <c r="X19" i="29"/>
  <c r="X20" i="29"/>
  <c r="X21" i="29"/>
  <c r="X22" i="29"/>
  <c r="X23" i="29"/>
  <c r="X24" i="29"/>
  <c r="X25" i="29"/>
  <c r="X26" i="29"/>
  <c r="X27" i="29"/>
  <c r="X28" i="29"/>
  <c r="X29" i="29"/>
  <c r="X30" i="29"/>
  <c r="X31" i="29"/>
  <c r="X32" i="29"/>
  <c r="X33" i="29"/>
  <c r="X34" i="29"/>
  <c r="X35" i="29"/>
  <c r="X36" i="29"/>
  <c r="X37" i="29"/>
  <c r="X38" i="29"/>
  <c r="X39" i="29"/>
  <c r="X40" i="29"/>
  <c r="X41" i="29"/>
  <c r="X42" i="29"/>
  <c r="X43" i="29"/>
  <c r="X44" i="29"/>
  <c r="X45" i="29"/>
  <c r="X46" i="29"/>
  <c r="X47" i="29"/>
  <c r="X48" i="29"/>
  <c r="X49" i="29"/>
  <c r="X50" i="29"/>
  <c r="X51" i="29"/>
  <c r="X52" i="29"/>
  <c r="X53" i="29"/>
  <c r="X54" i="29"/>
  <c r="X55" i="29"/>
  <c r="X56" i="29"/>
  <c r="X57" i="29"/>
  <c r="X58" i="29"/>
  <c r="X59" i="29"/>
  <c r="X60" i="29"/>
  <c r="X61" i="29"/>
  <c r="X62" i="29"/>
  <c r="X63" i="29"/>
  <c r="X64" i="29"/>
  <c r="X65" i="29"/>
  <c r="X66" i="29"/>
  <c r="X67" i="29"/>
  <c r="X68" i="29"/>
  <c r="X69" i="29"/>
  <c r="X70" i="29"/>
  <c r="X71" i="29"/>
  <c r="X72" i="29"/>
  <c r="X73" i="29"/>
  <c r="X74" i="29"/>
  <c r="X75" i="29"/>
  <c r="X76" i="29"/>
  <c r="X77" i="29"/>
  <c r="X78" i="29"/>
  <c r="X79" i="29"/>
  <c r="X80" i="29"/>
  <c r="X81" i="29"/>
  <c r="X82" i="29"/>
  <c r="X83" i="29"/>
  <c r="X84" i="29"/>
  <c r="X85" i="29"/>
  <c r="X86" i="29"/>
  <c r="X87" i="29"/>
  <c r="X88" i="29"/>
  <c r="X89" i="29"/>
  <c r="X90" i="29"/>
  <c r="X91" i="29"/>
  <c r="X92" i="29"/>
  <c r="X93" i="29"/>
  <c r="X94" i="29"/>
  <c r="X95" i="29"/>
  <c r="X96" i="29"/>
  <c r="X97" i="29"/>
  <c r="X98" i="29"/>
  <c r="X99" i="29"/>
  <c r="X100" i="29"/>
  <c r="X101" i="29"/>
  <c r="X102" i="29"/>
  <c r="X103" i="29"/>
  <c r="X104" i="29"/>
  <c r="X105" i="29"/>
  <c r="X106" i="29"/>
  <c r="X107" i="29"/>
  <c r="X108" i="29"/>
  <c r="X109" i="29"/>
  <c r="X110" i="29"/>
  <c r="X111" i="29"/>
  <c r="X112" i="29"/>
  <c r="X113" i="29"/>
  <c r="X114" i="29"/>
  <c r="X115" i="29"/>
  <c r="X116" i="29"/>
  <c r="X117" i="29"/>
  <c r="X118" i="29"/>
  <c r="X119" i="29"/>
  <c r="X120" i="29"/>
  <c r="X121" i="29"/>
  <c r="X122" i="29"/>
  <c r="X123" i="29"/>
  <c r="X124" i="29"/>
  <c r="X125" i="29"/>
  <c r="X126" i="29"/>
  <c r="X127" i="29"/>
  <c r="X128" i="29"/>
  <c r="X129" i="29"/>
  <c r="X130" i="29"/>
  <c r="X131" i="29"/>
  <c r="X132" i="29"/>
  <c r="X133" i="29"/>
  <c r="X134" i="29"/>
  <c r="X135" i="29"/>
  <c r="X136" i="29"/>
  <c r="X137" i="29"/>
  <c r="X138" i="29"/>
  <c r="X139" i="29"/>
  <c r="X140" i="29"/>
  <c r="X141" i="29"/>
  <c r="X142" i="29"/>
  <c r="X143" i="29"/>
  <c r="X144" i="29"/>
  <c r="X145" i="29"/>
  <c r="X146" i="29"/>
  <c r="X147" i="29"/>
  <c r="X148" i="29"/>
  <c r="X149" i="29"/>
  <c r="X150" i="29"/>
  <c r="X151" i="29"/>
  <c r="X152" i="29"/>
  <c r="X153" i="29"/>
  <c r="X154" i="29"/>
  <c r="X155" i="29"/>
  <c r="X156" i="29"/>
  <c r="X157" i="29"/>
  <c r="X158" i="29"/>
  <c r="X159" i="29"/>
  <c r="X160" i="29"/>
  <c r="X161" i="29"/>
  <c r="X162" i="29"/>
  <c r="X163" i="29"/>
  <c r="X164" i="29"/>
  <c r="X165" i="29"/>
  <c r="X166" i="29"/>
  <c r="X167" i="29"/>
  <c r="X168" i="29"/>
  <c r="X169" i="29"/>
  <c r="X170" i="29"/>
  <c r="X171" i="29"/>
  <c r="X172" i="29"/>
  <c r="X173" i="29"/>
  <c r="X174" i="29"/>
  <c r="X175" i="29"/>
  <c r="X176" i="29"/>
  <c r="X177" i="29"/>
  <c r="X178" i="29"/>
  <c r="X179" i="29"/>
  <c r="X180" i="29"/>
  <c r="X181" i="29"/>
  <c r="X182" i="29"/>
  <c r="X183" i="29"/>
  <c r="X184" i="29"/>
  <c r="X185" i="29"/>
  <c r="X186" i="29"/>
  <c r="X187" i="29"/>
  <c r="X188" i="29"/>
  <c r="X189" i="29"/>
  <c r="X190" i="29"/>
  <c r="X191" i="29"/>
  <c r="X192" i="29"/>
  <c r="X193" i="29"/>
  <c r="X194" i="29"/>
  <c r="X195" i="29"/>
  <c r="X5" i="29"/>
  <c r="X6" i="28"/>
  <c r="X7" i="28"/>
  <c r="X8" i="28"/>
  <c r="X9" i="28"/>
  <c r="X10" i="28"/>
  <c r="X11" i="28"/>
  <c r="X12" i="28"/>
  <c r="X13" i="28"/>
  <c r="X14" i="28"/>
  <c r="X15" i="28"/>
  <c r="X16" i="28"/>
  <c r="X17" i="28"/>
  <c r="X18" i="28"/>
  <c r="X19"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8" i="28"/>
  <c r="X69" i="28"/>
  <c r="X70" i="28"/>
  <c r="X71" i="28"/>
  <c r="X72" i="28"/>
  <c r="X73" i="28"/>
  <c r="X74" i="28"/>
  <c r="X75" i="28"/>
  <c r="X76" i="28"/>
  <c r="X77" i="28"/>
  <c r="X78" i="28"/>
  <c r="X79" i="28"/>
  <c r="X80" i="28"/>
  <c r="X81" i="28"/>
  <c r="X82" i="28"/>
  <c r="X83" i="28"/>
  <c r="X84" i="28"/>
  <c r="X85" i="28"/>
  <c r="X86" i="28"/>
  <c r="X87" i="28"/>
  <c r="X88" i="28"/>
  <c r="X89" i="28"/>
  <c r="X90" i="28"/>
  <c r="X91" i="28"/>
  <c r="X92" i="28"/>
  <c r="X93" i="28"/>
  <c r="X94" i="28"/>
  <c r="X95" i="28"/>
  <c r="X96" i="28"/>
  <c r="X97" i="28"/>
  <c r="X98" i="28"/>
  <c r="X99" i="28"/>
  <c r="X100" i="28"/>
  <c r="X101" i="28"/>
  <c r="X102" i="28"/>
  <c r="X103" i="28"/>
  <c r="X104" i="28"/>
  <c r="X105" i="28"/>
  <c r="X106" i="28"/>
  <c r="X107" i="28"/>
  <c r="X108" i="28"/>
  <c r="X109" i="28"/>
  <c r="X110" i="28"/>
  <c r="X111" i="28"/>
  <c r="X112" i="28"/>
  <c r="X113" i="28"/>
  <c r="X114" i="28"/>
  <c r="X115" i="28"/>
  <c r="X116" i="28"/>
  <c r="X117" i="28"/>
  <c r="X118" i="28"/>
  <c r="X119" i="28"/>
  <c r="X120" i="28"/>
  <c r="X121" i="28"/>
  <c r="X122" i="28"/>
  <c r="X123" i="28"/>
  <c r="X124" i="28"/>
  <c r="X125" i="28"/>
  <c r="X126" i="28"/>
  <c r="X127" i="28"/>
  <c r="X128" i="28"/>
  <c r="X129" i="28"/>
  <c r="X130" i="28"/>
  <c r="X131" i="28"/>
  <c r="X132" i="28"/>
  <c r="X133" i="28"/>
  <c r="X134" i="28"/>
  <c r="X135" i="28"/>
  <c r="X136" i="28"/>
  <c r="X137" i="28"/>
  <c r="X138" i="28"/>
  <c r="X139" i="28"/>
  <c r="X140" i="28"/>
  <c r="X141" i="28"/>
  <c r="X142" i="28"/>
  <c r="X143" i="28"/>
  <c r="X144" i="28"/>
  <c r="X145" i="28"/>
  <c r="X146" i="28"/>
  <c r="X147" i="28"/>
  <c r="X148" i="28"/>
  <c r="X149" i="28"/>
  <c r="X150" i="28"/>
  <c r="X151" i="28"/>
  <c r="X152" i="28"/>
  <c r="X153" i="28"/>
  <c r="X154" i="28"/>
  <c r="X155" i="28"/>
  <c r="X156" i="28"/>
  <c r="X157" i="28"/>
  <c r="X158" i="28"/>
  <c r="X159" i="28"/>
  <c r="X160" i="28"/>
  <c r="X161" i="28"/>
  <c r="X162" i="28"/>
  <c r="X163" i="28"/>
  <c r="X164" i="28"/>
  <c r="X165" i="28"/>
  <c r="X166" i="28"/>
  <c r="X167" i="28"/>
  <c r="X168" i="28"/>
  <c r="X169" i="28"/>
  <c r="X170" i="28"/>
  <c r="X171" i="28"/>
  <c r="X172" i="28"/>
  <c r="X173" i="28"/>
  <c r="X174" i="28"/>
  <c r="X175" i="28"/>
  <c r="X176" i="28"/>
  <c r="X177" i="28"/>
  <c r="X178" i="28"/>
  <c r="X179" i="28"/>
  <c r="X180" i="28"/>
  <c r="X181" i="28"/>
  <c r="X182" i="28"/>
  <c r="X183" i="28"/>
  <c r="X184" i="28"/>
  <c r="X185" i="28"/>
  <c r="X186" i="28"/>
  <c r="X187" i="28"/>
  <c r="X188" i="28"/>
  <c r="X189" i="28"/>
  <c r="X190" i="28"/>
  <c r="X191" i="28"/>
  <c r="X192" i="28"/>
  <c r="X193" i="28"/>
  <c r="X194" i="28"/>
  <c r="X195" i="28"/>
  <c r="X5" i="28"/>
  <c r="X197" i="29" l="1"/>
  <c r="R24" i="30" s="1"/>
  <c r="X197" i="28"/>
  <c r="R19" i="30" s="1"/>
  <c r="AO204" i="27"/>
  <c r="AO199" i="27"/>
  <c r="AO198" i="27"/>
  <c r="AO205" i="26" l="1"/>
  <c r="AO200" i="26"/>
  <c r="AO198" i="26"/>
  <c r="E42" i="49" l="1"/>
  <c r="E51" i="49" l="1"/>
  <c r="E17" i="49"/>
  <c r="BA198" i="1"/>
  <c r="BB198" i="1"/>
  <c r="BC198" i="1"/>
  <c r="W37" i="2"/>
  <c r="V200" i="4"/>
  <c r="V197" i="4"/>
  <c r="W41" i="2" s="1"/>
  <c r="W37" i="5"/>
  <c r="P8" i="3"/>
  <c r="W38" i="2" l="1"/>
  <c r="Q8" i="30" l="1"/>
  <c r="W6" i="14"/>
  <c r="W7" i="14"/>
  <c r="W8"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5" i="14"/>
  <c r="W6" i="15"/>
  <c r="W7" i="15"/>
  <c r="W8"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5" i="15"/>
  <c r="AJ204" i="17"/>
  <c r="AK204" i="17"/>
  <c r="AM204" i="17"/>
  <c r="AM199" i="17"/>
  <c r="AM197" i="17"/>
  <c r="W197" i="15" l="1"/>
  <c r="Q12" i="18" s="1"/>
  <c r="W197" i="14"/>
  <c r="Q17" i="18" s="1"/>
  <c r="BC205" i="16"/>
  <c r="BC199" i="16"/>
  <c r="BC200" i="16"/>
  <c r="BC198" i="16"/>
  <c r="BA198" i="48" l="1"/>
  <c r="BC198" i="48" s="1"/>
  <c r="BB198" i="48"/>
  <c r="BA198" i="47"/>
  <c r="BB198" i="47"/>
  <c r="W41" i="44"/>
  <c r="W37" i="44"/>
  <c r="W200" i="46"/>
  <c r="W195" i="46"/>
  <c r="W37" i="41"/>
  <c r="Y203" i="43"/>
  <c r="Y200" i="43"/>
  <c r="Y195" i="43"/>
  <c r="W41" i="5" s="1"/>
  <c r="P8" i="45"/>
  <c r="P8" i="42"/>
  <c r="W41" i="41" l="1"/>
  <c r="W38" i="5"/>
  <c r="BC198" i="47"/>
  <c r="W38" i="44"/>
  <c r="W38" i="41"/>
  <c r="Q14" i="30" l="1"/>
  <c r="Q7" i="30"/>
  <c r="AM204" i="27"/>
  <c r="AM199" i="27"/>
  <c r="AM198" i="27"/>
  <c r="W5" i="28" l="1"/>
  <c r="W5" i="29"/>
  <c r="W191" i="29"/>
  <c r="W191" i="28"/>
  <c r="W187" i="29"/>
  <c r="W187" i="28"/>
  <c r="W183" i="29"/>
  <c r="W183" i="28"/>
  <c r="W179" i="29"/>
  <c r="W179" i="28"/>
  <c r="W175" i="28"/>
  <c r="W175" i="29"/>
  <c r="W169" i="29"/>
  <c r="W169" i="28"/>
  <c r="W163" i="29"/>
  <c r="W163" i="28"/>
  <c r="W159" i="28"/>
  <c r="W159" i="29"/>
  <c r="W153" i="29"/>
  <c r="W153" i="28"/>
  <c r="W147" i="29"/>
  <c r="W147" i="28"/>
  <c r="W141" i="29"/>
  <c r="W141" i="28"/>
  <c r="W135" i="28"/>
  <c r="W135" i="29"/>
  <c r="W131" i="29"/>
  <c r="W131" i="28"/>
  <c r="W125" i="29"/>
  <c r="W125" i="28"/>
  <c r="W119" i="29"/>
  <c r="W119" i="28"/>
  <c r="W115" i="29"/>
  <c r="W115" i="28"/>
  <c r="W111" i="29"/>
  <c r="W111" i="28"/>
  <c r="W107" i="29"/>
  <c r="W107" i="28"/>
  <c r="W101" i="29"/>
  <c r="W101" i="28"/>
  <c r="W97" i="29"/>
  <c r="W97" i="28"/>
  <c r="W91" i="29"/>
  <c r="W91" i="28"/>
  <c r="W85" i="29"/>
  <c r="W85" i="28"/>
  <c r="W81" i="29"/>
  <c r="W81" i="28"/>
  <c r="W75" i="29"/>
  <c r="W75" i="28"/>
  <c r="W69" i="29"/>
  <c r="W69" i="28"/>
  <c r="W63" i="29"/>
  <c r="W63" i="28"/>
  <c r="W57" i="29"/>
  <c r="W57" i="28"/>
  <c r="W53" i="29"/>
  <c r="W53" i="28"/>
  <c r="W47" i="28"/>
  <c r="W47" i="29"/>
  <c r="W43" i="29"/>
  <c r="W43" i="28"/>
  <c r="W37" i="29"/>
  <c r="W37" i="28"/>
  <c r="W31" i="29"/>
  <c r="W31" i="28"/>
  <c r="W25" i="29"/>
  <c r="W25" i="28"/>
  <c r="W21" i="29"/>
  <c r="W21" i="28"/>
  <c r="W17" i="29"/>
  <c r="W17" i="28"/>
  <c r="W13" i="29"/>
  <c r="W13" i="28"/>
  <c r="W11" i="29"/>
  <c r="W11" i="28"/>
  <c r="W7" i="29"/>
  <c r="W7" i="28"/>
  <c r="W195" i="29"/>
  <c r="W195" i="28"/>
  <c r="W193" i="29"/>
  <c r="W193" i="28"/>
  <c r="W189" i="29"/>
  <c r="W189" i="28"/>
  <c r="W185" i="29"/>
  <c r="W185" i="28"/>
  <c r="W181" i="29"/>
  <c r="W181" i="28"/>
  <c r="W177" i="29"/>
  <c r="W177" i="28"/>
  <c r="W173" i="29"/>
  <c r="W173" i="28"/>
  <c r="W171" i="29"/>
  <c r="W171" i="28"/>
  <c r="W167" i="29"/>
  <c r="W167" i="28"/>
  <c r="W165" i="29"/>
  <c r="W165" i="28"/>
  <c r="W161" i="29"/>
  <c r="W161" i="28"/>
  <c r="W157" i="29"/>
  <c r="W157" i="28"/>
  <c r="W155" i="29"/>
  <c r="W155" i="28"/>
  <c r="W151" i="29"/>
  <c r="W151" i="28"/>
  <c r="W149" i="29"/>
  <c r="W149" i="28"/>
  <c r="W145" i="29"/>
  <c r="W145" i="28"/>
  <c r="W143" i="28"/>
  <c r="W143" i="29"/>
  <c r="W139" i="29"/>
  <c r="W139" i="28"/>
  <c r="W137" i="29"/>
  <c r="W137" i="28"/>
  <c r="W133" i="29"/>
  <c r="W133" i="28"/>
  <c r="W129" i="29"/>
  <c r="W129" i="28"/>
  <c r="W127" i="28"/>
  <c r="W127" i="29"/>
  <c r="W123" i="29"/>
  <c r="W123" i="28"/>
  <c r="W121" i="29"/>
  <c r="W121" i="28"/>
  <c r="W117" i="29"/>
  <c r="W117" i="28"/>
  <c r="W113" i="29"/>
  <c r="W113" i="28"/>
  <c r="W109" i="29"/>
  <c r="W109" i="28"/>
  <c r="W105" i="29"/>
  <c r="W105" i="28"/>
  <c r="W103" i="28"/>
  <c r="W103" i="29"/>
  <c r="W99" i="29"/>
  <c r="W99" i="28"/>
  <c r="W95" i="29"/>
  <c r="W95" i="28"/>
  <c r="W93" i="29"/>
  <c r="W93" i="28"/>
  <c r="W89" i="29"/>
  <c r="W89" i="28"/>
  <c r="W87" i="29"/>
  <c r="W87" i="28"/>
  <c r="W83" i="29"/>
  <c r="W83" i="28"/>
  <c r="W79" i="29"/>
  <c r="W79" i="28"/>
  <c r="W77" i="29"/>
  <c r="W77" i="28"/>
  <c r="W73" i="29"/>
  <c r="W73" i="28"/>
  <c r="W71" i="29"/>
  <c r="W71" i="28"/>
  <c r="W67" i="29"/>
  <c r="W67" i="28"/>
  <c r="W65" i="29"/>
  <c r="W65" i="28"/>
  <c r="W61" i="29"/>
  <c r="W61" i="28"/>
  <c r="W59" i="29"/>
  <c r="W59" i="28"/>
  <c r="W55" i="29"/>
  <c r="W55" i="28"/>
  <c r="W51" i="29"/>
  <c r="W51" i="28"/>
  <c r="W49" i="29"/>
  <c r="W49" i="28"/>
  <c r="W45" i="29"/>
  <c r="W45" i="28"/>
  <c r="W41" i="29"/>
  <c r="W41" i="28"/>
  <c r="W39" i="28"/>
  <c r="W39" i="29"/>
  <c r="W35" i="29"/>
  <c r="W35" i="28"/>
  <c r="W33" i="29"/>
  <c r="W33" i="28"/>
  <c r="W29" i="29"/>
  <c r="W29" i="28"/>
  <c r="W27" i="29"/>
  <c r="W27" i="28"/>
  <c r="W23" i="29"/>
  <c r="W23" i="28"/>
  <c r="W19" i="29"/>
  <c r="W19" i="28"/>
  <c r="W15" i="29"/>
  <c r="W15" i="28"/>
  <c r="W9" i="29"/>
  <c r="W9" i="28"/>
  <c r="W194" i="29"/>
  <c r="W194" i="28"/>
  <c r="W192" i="29"/>
  <c r="W192" i="28"/>
  <c r="W190" i="29"/>
  <c r="W190" i="28"/>
  <c r="W188" i="28"/>
  <c r="W188" i="29"/>
  <c r="W186" i="29"/>
  <c r="W186" i="28"/>
  <c r="W184" i="29"/>
  <c r="W184" i="28"/>
  <c r="W182" i="29"/>
  <c r="W182" i="28"/>
  <c r="W180" i="28"/>
  <c r="W180" i="29"/>
  <c r="W178" i="29"/>
  <c r="W178" i="28"/>
  <c r="W176" i="29"/>
  <c r="W176" i="28"/>
  <c r="W174" i="29"/>
  <c r="W174" i="28"/>
  <c r="W172" i="28"/>
  <c r="W172" i="29"/>
  <c r="W170" i="29"/>
  <c r="W170" i="28"/>
  <c r="W168" i="29"/>
  <c r="W168" i="28"/>
  <c r="W166" i="29"/>
  <c r="W166" i="28"/>
  <c r="W164" i="28"/>
  <c r="W164" i="29"/>
  <c r="W162" i="29"/>
  <c r="W162" i="28"/>
  <c r="W160" i="29"/>
  <c r="W160" i="28"/>
  <c r="W158" i="29"/>
  <c r="W158" i="28"/>
  <c r="W156" i="28"/>
  <c r="W156" i="29"/>
  <c r="W154" i="29"/>
  <c r="W154" i="28"/>
  <c r="W152" i="29"/>
  <c r="W152" i="28"/>
  <c r="W150" i="29"/>
  <c r="W150" i="28"/>
  <c r="W148" i="28"/>
  <c r="W148" i="29"/>
  <c r="W146" i="29"/>
  <c r="W146" i="28"/>
  <c r="W144" i="29"/>
  <c r="W144" i="28"/>
  <c r="W142" i="29"/>
  <c r="W142" i="28"/>
  <c r="W140" i="29"/>
  <c r="W140" i="28"/>
  <c r="W138" i="29"/>
  <c r="W138" i="28"/>
  <c r="W136" i="29"/>
  <c r="W136" i="28"/>
  <c r="W134" i="29"/>
  <c r="W134" i="28"/>
  <c r="W132" i="28"/>
  <c r="W132" i="29"/>
  <c r="W130" i="29"/>
  <c r="W130" i="28"/>
  <c r="W128" i="29"/>
  <c r="W128" i="28"/>
  <c r="W126" i="29"/>
  <c r="W126" i="28"/>
  <c r="W124" i="29"/>
  <c r="W124" i="28"/>
  <c r="W122" i="29"/>
  <c r="W122" i="28"/>
  <c r="W120" i="29"/>
  <c r="W120" i="28"/>
  <c r="W118" i="29"/>
  <c r="W118" i="28"/>
  <c r="W116" i="28"/>
  <c r="W116" i="29"/>
  <c r="W114" i="29"/>
  <c r="W114" i="28"/>
  <c r="W112" i="29"/>
  <c r="W112" i="28"/>
  <c r="W110" i="29"/>
  <c r="W110" i="28"/>
  <c r="W108" i="29"/>
  <c r="W108" i="28"/>
  <c r="W106" i="29"/>
  <c r="W106" i="28"/>
  <c r="W104" i="29"/>
  <c r="W104" i="28"/>
  <c r="W102" i="29"/>
  <c r="W102" i="28"/>
  <c r="W100" i="29"/>
  <c r="W100" i="28"/>
  <c r="W98" i="29"/>
  <c r="W98" i="28"/>
  <c r="W96" i="29"/>
  <c r="W96" i="28"/>
  <c r="W94" i="29"/>
  <c r="W94" i="28"/>
  <c r="W92" i="29"/>
  <c r="W92" i="28"/>
  <c r="W90" i="29"/>
  <c r="W90" i="28"/>
  <c r="W88" i="29"/>
  <c r="W88" i="28"/>
  <c r="W86" i="29"/>
  <c r="W86" i="28"/>
  <c r="W84" i="29"/>
  <c r="W84" i="28"/>
  <c r="W82" i="29"/>
  <c r="W82" i="28"/>
  <c r="W80" i="29"/>
  <c r="W80" i="28"/>
  <c r="W78" i="29"/>
  <c r="W78" i="28"/>
  <c r="W76" i="29"/>
  <c r="W76" i="28"/>
  <c r="W74" i="29"/>
  <c r="W74" i="28"/>
  <c r="W72" i="29"/>
  <c r="W72" i="28"/>
  <c r="W70" i="29"/>
  <c r="W70" i="28"/>
  <c r="W68" i="29"/>
  <c r="W68" i="28"/>
  <c r="W66" i="29"/>
  <c r="W66" i="28"/>
  <c r="W64" i="29"/>
  <c r="W64" i="28"/>
  <c r="W62" i="29"/>
  <c r="W62" i="28"/>
  <c r="W60" i="28"/>
  <c r="W60" i="29"/>
  <c r="W58" i="29"/>
  <c r="W58" i="28"/>
  <c r="W56" i="29"/>
  <c r="W56" i="28"/>
  <c r="W54" i="29"/>
  <c r="W54" i="28"/>
  <c r="W52" i="29"/>
  <c r="W52" i="28"/>
  <c r="W50" i="29"/>
  <c r="W50" i="28"/>
  <c r="W48" i="29"/>
  <c r="W48" i="28"/>
  <c r="W46" i="29"/>
  <c r="W46" i="28"/>
  <c r="W44" i="29"/>
  <c r="W44" i="28"/>
  <c r="W42" i="29"/>
  <c r="W42" i="28"/>
  <c r="W40" i="29"/>
  <c r="W40" i="28"/>
  <c r="W38" i="29"/>
  <c r="W38" i="28"/>
  <c r="W36" i="29"/>
  <c r="W36" i="28"/>
  <c r="W34" i="29"/>
  <c r="W34" i="28"/>
  <c r="W32" i="29"/>
  <c r="W32" i="28"/>
  <c r="W30" i="29"/>
  <c r="W30" i="28"/>
  <c r="W28" i="29"/>
  <c r="W28" i="28"/>
  <c r="W26" i="29"/>
  <c r="W26" i="28"/>
  <c r="W24" i="29"/>
  <c r="W24" i="28"/>
  <c r="W22" i="29"/>
  <c r="W22" i="28"/>
  <c r="W20" i="29"/>
  <c r="W20" i="28"/>
  <c r="W18" i="29"/>
  <c r="W18" i="28"/>
  <c r="W16" i="29"/>
  <c r="W16" i="28"/>
  <c r="W14" i="29"/>
  <c r="W14" i="28"/>
  <c r="W12" i="28"/>
  <c r="W12" i="29"/>
  <c r="W10" i="29"/>
  <c r="W10" i="28"/>
  <c r="W8" i="29"/>
  <c r="W8" i="28"/>
  <c r="W6" i="29"/>
  <c r="W6" i="28"/>
  <c r="AM200" i="26"/>
  <c r="AM205" i="26"/>
  <c r="AM198" i="26"/>
  <c r="W197" i="28" l="1"/>
  <c r="Q19" i="30" s="1"/>
  <c r="W197" i="29"/>
  <c r="Q24" i="30" s="1"/>
  <c r="V6" i="14"/>
  <c r="V7" i="14"/>
  <c r="V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5" i="14"/>
  <c r="D51" i="49" l="1"/>
  <c r="D42" i="49" l="1"/>
  <c r="D17" i="49" l="1"/>
  <c r="C51" i="49" l="1"/>
  <c r="C42" i="49" l="1"/>
  <c r="C17" i="49" l="1"/>
  <c r="AX198" i="1" l="1"/>
  <c r="AY198" i="1"/>
  <c r="AZ198" i="1"/>
  <c r="AU198" i="1" l="1"/>
  <c r="AV198" i="1"/>
  <c r="AW198" i="1"/>
  <c r="U37" i="2" l="1"/>
  <c r="V37" i="2"/>
  <c r="T200" i="4"/>
  <c r="U200" i="4"/>
  <c r="T197" i="4"/>
  <c r="U41" i="2" s="1"/>
  <c r="U197" i="4"/>
  <c r="V41" i="2" s="1"/>
  <c r="U37" i="5"/>
  <c r="V37" i="5"/>
  <c r="O8" i="3"/>
  <c r="N8" i="3"/>
  <c r="U38" i="2" l="1"/>
  <c r="V38" i="2"/>
  <c r="U6" i="14"/>
  <c r="U7" i="14"/>
  <c r="U8" i="1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5" i="14"/>
  <c r="V6" i="15"/>
  <c r="V7" i="15"/>
  <c r="V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5" i="15"/>
  <c r="U6" i="15"/>
  <c r="U7" i="15"/>
  <c r="U8" i="15"/>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5" i="15"/>
  <c r="AK197" i="17"/>
  <c r="AK199" i="17"/>
  <c r="V197" i="15" l="1"/>
  <c r="P12" i="18" s="1"/>
  <c r="V197" i="14"/>
  <c r="P17" i="18" s="1"/>
  <c r="U197" i="15"/>
  <c r="O12" i="18" s="1"/>
  <c r="U197" i="14"/>
  <c r="O17" i="18" s="1"/>
  <c r="AF204" i="17"/>
  <c r="AG204" i="17"/>
  <c r="AI204" i="17"/>
  <c r="AI199" i="17"/>
  <c r="AI197" i="17"/>
  <c r="AZ205" i="16" l="1"/>
  <c r="AZ198" i="16"/>
  <c r="AZ199" i="16"/>
  <c r="AZ200" i="16"/>
  <c r="AW205" i="16" l="1"/>
  <c r="AW198" i="16"/>
  <c r="AW199" i="16"/>
  <c r="AW200" i="16"/>
  <c r="AX198" i="48" l="1"/>
  <c r="AZ198" i="48" s="1"/>
  <c r="AY198" i="48"/>
  <c r="AU198" i="48" l="1"/>
  <c r="AW198" i="48" s="1"/>
  <c r="AV198" i="48"/>
  <c r="AX198" i="47" l="1"/>
  <c r="AZ198" i="47" s="1"/>
  <c r="AY198" i="47"/>
  <c r="AU198" i="47" l="1"/>
  <c r="AV198" i="47"/>
  <c r="AW198" i="47"/>
  <c r="U41" i="44" l="1"/>
  <c r="V41" i="44"/>
  <c r="U37" i="44"/>
  <c r="V37" i="44"/>
  <c r="U200" i="46"/>
  <c r="V200" i="46"/>
  <c r="U195" i="46"/>
  <c r="V195" i="46"/>
  <c r="U37" i="41"/>
  <c r="V37" i="41"/>
  <c r="V203" i="43"/>
  <c r="W203" i="43"/>
  <c r="X203" i="43"/>
  <c r="W200" i="43"/>
  <c r="X200" i="43"/>
  <c r="W195" i="43"/>
  <c r="U41" i="5" s="1"/>
  <c r="X195" i="43"/>
  <c r="V41" i="5" s="1"/>
  <c r="O8" i="45"/>
  <c r="N8" i="45"/>
  <c r="O8" i="42"/>
  <c r="N8" i="42"/>
  <c r="U41" i="41" l="1"/>
  <c r="V41" i="41"/>
  <c r="V38" i="5"/>
  <c r="U38" i="5"/>
  <c r="U38" i="44"/>
  <c r="V38" i="44"/>
  <c r="U38" i="41"/>
  <c r="V38" i="41"/>
  <c r="AH204" i="27"/>
  <c r="AI204" i="27"/>
  <c r="AK204" i="27"/>
  <c r="P7" i="30"/>
  <c r="O7" i="30"/>
  <c r="V6"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5" i="29"/>
  <c r="U6" i="29"/>
  <c r="U7" i="29"/>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U132" i="29"/>
  <c r="U133" i="29"/>
  <c r="U134" i="29"/>
  <c r="U135" i="29"/>
  <c r="U136" i="29"/>
  <c r="U137" i="29"/>
  <c r="U138" i="29"/>
  <c r="U139" i="29"/>
  <c r="U140" i="29"/>
  <c r="U141" i="29"/>
  <c r="U142" i="29"/>
  <c r="U143" i="29"/>
  <c r="U144" i="29"/>
  <c r="U145" i="29"/>
  <c r="U146" i="29"/>
  <c r="U147" i="29"/>
  <c r="U148" i="29"/>
  <c r="U149" i="29"/>
  <c r="U150" i="29"/>
  <c r="U151" i="29"/>
  <c r="U152" i="29"/>
  <c r="U153" i="29"/>
  <c r="U154" i="29"/>
  <c r="U155" i="29"/>
  <c r="U156" i="29"/>
  <c r="U157" i="29"/>
  <c r="U158" i="29"/>
  <c r="U159" i="29"/>
  <c r="U160" i="29"/>
  <c r="U161" i="29"/>
  <c r="U162" i="29"/>
  <c r="U163" i="29"/>
  <c r="U164" i="29"/>
  <c r="U165" i="29"/>
  <c r="U166" i="29"/>
  <c r="U167" i="29"/>
  <c r="U168" i="29"/>
  <c r="U169" i="29"/>
  <c r="U170" i="29"/>
  <c r="U171" i="29"/>
  <c r="U172" i="29"/>
  <c r="U173" i="29"/>
  <c r="U174" i="29"/>
  <c r="U175" i="29"/>
  <c r="U176" i="29"/>
  <c r="U177" i="29"/>
  <c r="U178" i="29"/>
  <c r="U179" i="29"/>
  <c r="U180" i="29"/>
  <c r="U181" i="29"/>
  <c r="U182" i="29"/>
  <c r="U183" i="29"/>
  <c r="U184" i="29"/>
  <c r="U185" i="29"/>
  <c r="U186" i="29"/>
  <c r="U187" i="29"/>
  <c r="U188" i="29"/>
  <c r="U189" i="29"/>
  <c r="U190" i="29"/>
  <c r="U191" i="29"/>
  <c r="U192" i="29"/>
  <c r="U193" i="29"/>
  <c r="U194" i="29"/>
  <c r="U195" i="29"/>
  <c r="U5" i="29"/>
  <c r="V6" i="28"/>
  <c r="V7" i="28"/>
  <c r="V8" i="28"/>
  <c r="V9" i="28"/>
  <c r="V10" i="28"/>
  <c r="V11" i="28"/>
  <c r="V12" i="28"/>
  <c r="V13" i="28"/>
  <c r="V14" i="28"/>
  <c r="V15" i="28"/>
  <c r="V16" i="28"/>
  <c r="V17"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5" i="28"/>
  <c r="U6" i="28"/>
  <c r="U7" i="28"/>
  <c r="U8" i="28"/>
  <c r="U9" i="28"/>
  <c r="U10" i="28"/>
  <c r="U11" i="28"/>
  <c r="U12" i="28"/>
  <c r="U13" i="28"/>
  <c r="U14" i="28"/>
  <c r="U15" i="28"/>
  <c r="U16" i="28"/>
  <c r="U17" i="28"/>
  <c r="U18" i="28"/>
  <c r="U19"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U90" i="28"/>
  <c r="U91" i="28"/>
  <c r="U92" i="28"/>
  <c r="U93" i="28"/>
  <c r="U94" i="28"/>
  <c r="U95"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U132" i="28"/>
  <c r="U133" i="28"/>
  <c r="U134" i="28"/>
  <c r="U135" i="28"/>
  <c r="U136" i="28"/>
  <c r="U137" i="28"/>
  <c r="U138" i="28"/>
  <c r="U139" i="28"/>
  <c r="U140" i="28"/>
  <c r="U141" i="28"/>
  <c r="U142" i="28"/>
  <c r="U143" i="28"/>
  <c r="U144" i="28"/>
  <c r="U145" i="28"/>
  <c r="U146" i="28"/>
  <c r="U147" i="28"/>
  <c r="U148" i="28"/>
  <c r="U149" i="28"/>
  <c r="U150" i="28"/>
  <c r="U151" i="28"/>
  <c r="U152" i="28"/>
  <c r="U153" i="28"/>
  <c r="U154" i="28"/>
  <c r="U155" i="28"/>
  <c r="U156" i="28"/>
  <c r="U157" i="28"/>
  <c r="U158" i="28"/>
  <c r="U159" i="28"/>
  <c r="U160" i="28"/>
  <c r="U161" i="28"/>
  <c r="U162" i="28"/>
  <c r="U163" i="28"/>
  <c r="U164" i="28"/>
  <c r="U165" i="28"/>
  <c r="U166" i="28"/>
  <c r="U167" i="28"/>
  <c r="U168" i="28"/>
  <c r="U169" i="28"/>
  <c r="U170" i="28"/>
  <c r="U171" i="28"/>
  <c r="U172" i="28"/>
  <c r="U173" i="28"/>
  <c r="U174" i="28"/>
  <c r="U175" i="28"/>
  <c r="U176" i="28"/>
  <c r="U177" i="28"/>
  <c r="U178" i="28"/>
  <c r="U179" i="28"/>
  <c r="U180" i="28"/>
  <c r="U181" i="28"/>
  <c r="U182" i="28"/>
  <c r="U183" i="28"/>
  <c r="U184" i="28"/>
  <c r="U185" i="28"/>
  <c r="U186" i="28"/>
  <c r="U187" i="28"/>
  <c r="U188" i="28"/>
  <c r="U189" i="28"/>
  <c r="U190" i="28"/>
  <c r="U191" i="28"/>
  <c r="U192" i="28"/>
  <c r="U193" i="28"/>
  <c r="U194" i="28"/>
  <c r="U195" i="28"/>
  <c r="U5" i="28"/>
  <c r="U197" i="29" l="1"/>
  <c r="O24" i="30" s="1"/>
  <c r="V197" i="28"/>
  <c r="P19" i="30" s="1"/>
  <c r="U197" i="28"/>
  <c r="O19" i="30" s="1"/>
  <c r="V197" i="29"/>
  <c r="P24" i="30" s="1"/>
  <c r="AK198" i="27"/>
  <c r="AK199" i="27"/>
  <c r="AI198" i="27" l="1"/>
  <c r="AI199" i="27"/>
  <c r="AK205" i="26" l="1"/>
  <c r="AK200" i="26"/>
  <c r="AK198" i="26"/>
  <c r="AI205" i="26" l="1"/>
  <c r="AI200" i="26"/>
  <c r="AI198" i="26"/>
  <c r="AT198" i="48" l="1"/>
  <c r="AS198" i="48"/>
  <c r="AR198" i="48"/>
  <c r="K198" i="48"/>
  <c r="L198" i="48"/>
  <c r="N198" i="48"/>
  <c r="O198" i="48"/>
  <c r="Q198" i="48"/>
  <c r="R198" i="48"/>
  <c r="T198" i="48"/>
  <c r="U198" i="48"/>
  <c r="W198" i="48"/>
  <c r="X198" i="48"/>
  <c r="Z198" i="48"/>
  <c r="AA198" i="48"/>
  <c r="AC198" i="48"/>
  <c r="AD198" i="48"/>
  <c r="AE198" i="48" s="1"/>
  <c r="AF198" i="48"/>
  <c r="AG198" i="48"/>
  <c r="AI198" i="48"/>
  <c r="AJ198" i="48"/>
  <c r="AK198" i="48" s="1"/>
  <c r="AL198" i="48"/>
  <c r="AM198" i="48"/>
  <c r="AO198" i="48"/>
  <c r="AP198" i="48"/>
  <c r="AQ198" i="48" s="1"/>
  <c r="H198" i="48"/>
  <c r="I198" i="48"/>
  <c r="J198" i="48"/>
  <c r="M198" i="48" l="1"/>
  <c r="AH198" i="48"/>
  <c r="AB198" i="48"/>
  <c r="V198" i="48"/>
  <c r="P198" i="48"/>
  <c r="Y198" i="48"/>
  <c r="S198" i="48"/>
  <c r="AN198" i="48"/>
  <c r="I41" i="44" l="1"/>
  <c r="J41" i="44"/>
  <c r="K41" i="44"/>
  <c r="L41" i="44"/>
  <c r="M41" i="44"/>
  <c r="N41" i="44"/>
  <c r="O41" i="44"/>
  <c r="P41" i="44"/>
  <c r="Q41" i="44"/>
  <c r="R41" i="44"/>
  <c r="S41" i="44"/>
  <c r="T41" i="44"/>
  <c r="H41" i="44"/>
  <c r="S37" i="44"/>
  <c r="T37" i="44"/>
  <c r="I37" i="44"/>
  <c r="J37" i="44"/>
  <c r="K37" i="44"/>
  <c r="L37" i="44"/>
  <c r="M37" i="44"/>
  <c r="N37" i="44"/>
  <c r="O37" i="44"/>
  <c r="P37" i="44"/>
  <c r="Q37" i="44"/>
  <c r="R37" i="44"/>
  <c r="H37" i="44"/>
  <c r="B8" i="45"/>
  <c r="I8" i="45"/>
  <c r="H8" i="45"/>
  <c r="J8" i="45"/>
  <c r="C8" i="45"/>
  <c r="G8" i="45"/>
  <c r="M8" i="45"/>
  <c r="L8" i="45"/>
  <c r="E8" i="45"/>
  <c r="A8" i="45"/>
  <c r="D8" i="45"/>
  <c r="F8" i="45"/>
  <c r="K8" i="45"/>
  <c r="I38" i="44" l="1"/>
  <c r="J38" i="44"/>
  <c r="K38" i="44"/>
  <c r="L38" i="44"/>
  <c r="M38" i="44"/>
  <c r="N38" i="44"/>
  <c r="O38" i="44"/>
  <c r="P38" i="44"/>
  <c r="Q38" i="44"/>
  <c r="R38" i="44"/>
  <c r="S38" i="44"/>
  <c r="T38" i="44"/>
  <c r="H200" i="46"/>
  <c r="I200" i="46"/>
  <c r="J200" i="46"/>
  <c r="K200" i="46"/>
  <c r="L200" i="46"/>
  <c r="M200" i="46"/>
  <c r="N200" i="46"/>
  <c r="O200" i="46"/>
  <c r="P200" i="46"/>
  <c r="Q200" i="46"/>
  <c r="R200" i="46"/>
  <c r="S200" i="46"/>
  <c r="H195" i="46" l="1"/>
  <c r="I195" i="46"/>
  <c r="J195" i="46"/>
  <c r="K195" i="46"/>
  <c r="L195" i="46"/>
  <c r="M195" i="46"/>
  <c r="N195" i="46"/>
  <c r="O195" i="46"/>
  <c r="P195" i="46"/>
  <c r="Q195" i="46"/>
  <c r="R195" i="46"/>
  <c r="S195" i="46"/>
  <c r="S37" i="41" l="1"/>
  <c r="T37" i="41"/>
  <c r="I37" i="41"/>
  <c r="J37" i="41"/>
  <c r="K37" i="41"/>
  <c r="L37" i="41"/>
  <c r="M37" i="41"/>
  <c r="N37" i="41"/>
  <c r="O37" i="41"/>
  <c r="P37" i="41"/>
  <c r="Q37" i="41"/>
  <c r="R37" i="41"/>
  <c r="H37" i="41"/>
  <c r="C14" i="30" l="1"/>
  <c r="D14" i="30"/>
  <c r="E14" i="30"/>
  <c r="F14" i="30"/>
  <c r="G14" i="30"/>
  <c r="H14" i="30"/>
  <c r="I14" i="30"/>
  <c r="J14" i="30"/>
  <c r="K14" i="30"/>
  <c r="L14" i="30"/>
  <c r="M14" i="30"/>
  <c r="N14" i="30"/>
  <c r="O14" i="30"/>
  <c r="P14" i="30"/>
  <c r="S6" i="29"/>
  <c r="S7" i="29"/>
  <c r="S8" i="29"/>
  <c r="S9" i="29"/>
  <c r="S10" i="29"/>
  <c r="S11" i="29"/>
  <c r="S12" i="29"/>
  <c r="S13" i="29"/>
  <c r="S14" i="29"/>
  <c r="S15" i="29"/>
  <c r="S16" i="29"/>
  <c r="S17" i="29"/>
  <c r="S18" i="29"/>
  <c r="S19" i="29"/>
  <c r="S20" i="29"/>
  <c r="S21" i="29"/>
  <c r="S22" i="29"/>
  <c r="S23" i="29"/>
  <c r="S24" i="29"/>
  <c r="S25" i="29"/>
  <c r="S26" i="29"/>
  <c r="S27" i="29"/>
  <c r="S28" i="29"/>
  <c r="S29" i="29"/>
  <c r="S30" i="29"/>
  <c r="S31" i="29"/>
  <c r="S32" i="29"/>
  <c r="S33" i="29"/>
  <c r="S34" i="29"/>
  <c r="S35" i="29"/>
  <c r="S36" i="29"/>
  <c r="S37" i="29"/>
  <c r="S38" i="29"/>
  <c r="S39" i="29"/>
  <c r="S40" i="29"/>
  <c r="S41" i="29"/>
  <c r="S42" i="29"/>
  <c r="S43" i="29"/>
  <c r="S44" i="29"/>
  <c r="S45" i="29"/>
  <c r="S46" i="29"/>
  <c r="S47" i="29"/>
  <c r="S48" i="29"/>
  <c r="S49" i="29"/>
  <c r="S50" i="29"/>
  <c r="S51" i="29"/>
  <c r="S52" i="29"/>
  <c r="S53" i="29"/>
  <c r="S54" i="29"/>
  <c r="S55" i="29"/>
  <c r="S56"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S90" i="29"/>
  <c r="S91" i="29"/>
  <c r="S92" i="29"/>
  <c r="S93" i="29"/>
  <c r="S94" i="29"/>
  <c r="S95" i="29"/>
  <c r="S96" i="29"/>
  <c r="S97" i="29"/>
  <c r="S98"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132" i="29"/>
  <c r="S133" i="29"/>
  <c r="S134" i="29"/>
  <c r="S135" i="29"/>
  <c r="S136" i="29"/>
  <c r="S137" i="29"/>
  <c r="S138" i="29"/>
  <c r="S139" i="29"/>
  <c r="S140" i="29"/>
  <c r="S141" i="29"/>
  <c r="S142" i="29"/>
  <c r="S143" i="29"/>
  <c r="S144" i="29"/>
  <c r="S145" i="29"/>
  <c r="S146" i="29"/>
  <c r="S147" i="29"/>
  <c r="S148" i="29"/>
  <c r="S149" i="29"/>
  <c r="S150" i="29"/>
  <c r="S151" i="29"/>
  <c r="S152" i="29"/>
  <c r="S153" i="29"/>
  <c r="S154" i="29"/>
  <c r="S155" i="29"/>
  <c r="S156" i="29"/>
  <c r="S157" i="29"/>
  <c r="S158" i="29"/>
  <c r="S159" i="29"/>
  <c r="S160" i="29"/>
  <c r="S161" i="29"/>
  <c r="S162" i="29"/>
  <c r="S163" i="29"/>
  <c r="S164" i="29"/>
  <c r="S165" i="29"/>
  <c r="S166" i="29"/>
  <c r="S167" i="29"/>
  <c r="S168" i="29"/>
  <c r="S169" i="29"/>
  <c r="S170" i="29"/>
  <c r="S171" i="29"/>
  <c r="S172" i="29"/>
  <c r="S173" i="29"/>
  <c r="S174" i="29"/>
  <c r="S175" i="29"/>
  <c r="S176" i="29"/>
  <c r="S177" i="29"/>
  <c r="S178" i="29"/>
  <c r="S179" i="29"/>
  <c r="S180" i="29"/>
  <c r="S181" i="29"/>
  <c r="S182" i="29"/>
  <c r="S183" i="29"/>
  <c r="S184" i="29"/>
  <c r="S185" i="29"/>
  <c r="S186" i="29"/>
  <c r="S187" i="29"/>
  <c r="S188" i="29"/>
  <c r="S189" i="29"/>
  <c r="S190" i="29"/>
  <c r="S191" i="29"/>
  <c r="S192" i="29"/>
  <c r="S193" i="29"/>
  <c r="S194" i="29"/>
  <c r="S195" i="29"/>
  <c r="S5" i="29"/>
  <c r="Q6" i="29"/>
  <c r="R6" i="29"/>
  <c r="T6" i="29"/>
  <c r="Q7" i="29"/>
  <c r="R7" i="29"/>
  <c r="T7" i="29"/>
  <c r="Q8" i="29"/>
  <c r="R8" i="29"/>
  <c r="T8" i="29"/>
  <c r="Q9" i="29"/>
  <c r="R9" i="29"/>
  <c r="T9" i="29"/>
  <c r="Q10" i="29"/>
  <c r="R10" i="29"/>
  <c r="T10" i="29"/>
  <c r="Q11" i="29"/>
  <c r="R11" i="29"/>
  <c r="T11" i="29"/>
  <c r="Q12" i="29"/>
  <c r="R12" i="29"/>
  <c r="T12" i="29"/>
  <c r="Q13" i="29"/>
  <c r="R13" i="29"/>
  <c r="T13" i="29"/>
  <c r="Q14" i="29"/>
  <c r="R14" i="29"/>
  <c r="T14" i="29"/>
  <c r="Q15" i="29"/>
  <c r="R15" i="29"/>
  <c r="T15" i="29"/>
  <c r="Q16" i="29"/>
  <c r="R16" i="29"/>
  <c r="T16" i="29"/>
  <c r="Q17" i="29"/>
  <c r="R17" i="29"/>
  <c r="T17" i="29"/>
  <c r="Q18" i="29"/>
  <c r="R18" i="29"/>
  <c r="T18" i="29"/>
  <c r="Q19" i="29"/>
  <c r="R19" i="29"/>
  <c r="T19" i="29"/>
  <c r="Q20" i="29"/>
  <c r="R20" i="29"/>
  <c r="T20" i="29"/>
  <c r="Q21" i="29"/>
  <c r="R21" i="29"/>
  <c r="T21" i="29"/>
  <c r="Q22" i="29"/>
  <c r="R22" i="29"/>
  <c r="T22" i="29"/>
  <c r="Q23" i="29"/>
  <c r="R23" i="29"/>
  <c r="T23" i="29"/>
  <c r="Q24" i="29"/>
  <c r="R24" i="29"/>
  <c r="T24" i="29"/>
  <c r="Q25" i="29"/>
  <c r="R25" i="29"/>
  <c r="T25" i="29"/>
  <c r="Q26" i="29"/>
  <c r="R26" i="29"/>
  <c r="T26" i="29"/>
  <c r="Q27" i="29"/>
  <c r="R27" i="29"/>
  <c r="T27" i="29"/>
  <c r="Q28" i="29"/>
  <c r="R28" i="29"/>
  <c r="T28" i="29"/>
  <c r="Q29" i="29"/>
  <c r="R29" i="29"/>
  <c r="T29" i="29"/>
  <c r="Q30" i="29"/>
  <c r="R30" i="29"/>
  <c r="T30" i="29"/>
  <c r="Q31" i="29"/>
  <c r="R31" i="29"/>
  <c r="T31" i="29"/>
  <c r="Q32" i="29"/>
  <c r="R32" i="29"/>
  <c r="T32" i="29"/>
  <c r="Q33" i="29"/>
  <c r="R33" i="29"/>
  <c r="T33" i="29"/>
  <c r="Q34" i="29"/>
  <c r="R34" i="29"/>
  <c r="T34" i="29"/>
  <c r="Q35" i="29"/>
  <c r="R35" i="29"/>
  <c r="T35" i="29"/>
  <c r="Q36" i="29"/>
  <c r="R36" i="29"/>
  <c r="T36" i="29"/>
  <c r="Q37" i="29"/>
  <c r="R37" i="29"/>
  <c r="T37" i="29"/>
  <c r="Q38" i="29"/>
  <c r="R38" i="29"/>
  <c r="T38" i="29"/>
  <c r="Q39" i="29"/>
  <c r="R39" i="29"/>
  <c r="T39" i="29"/>
  <c r="Q40" i="29"/>
  <c r="R40" i="29"/>
  <c r="T40" i="29"/>
  <c r="Q41" i="29"/>
  <c r="R41" i="29"/>
  <c r="T41" i="29"/>
  <c r="Q42" i="29"/>
  <c r="R42" i="29"/>
  <c r="T42" i="29"/>
  <c r="Q43" i="29"/>
  <c r="R43" i="29"/>
  <c r="T43" i="29"/>
  <c r="Q44" i="29"/>
  <c r="R44" i="29"/>
  <c r="T44" i="29"/>
  <c r="Q45" i="29"/>
  <c r="R45" i="29"/>
  <c r="T45" i="29"/>
  <c r="Q46" i="29"/>
  <c r="R46" i="29"/>
  <c r="T46" i="29"/>
  <c r="Q47" i="29"/>
  <c r="R47" i="29"/>
  <c r="T47" i="29"/>
  <c r="Q48" i="29"/>
  <c r="R48" i="29"/>
  <c r="T48" i="29"/>
  <c r="Q49" i="29"/>
  <c r="R49" i="29"/>
  <c r="T49" i="29"/>
  <c r="Q50" i="29"/>
  <c r="R50" i="29"/>
  <c r="T50" i="29"/>
  <c r="Q51" i="29"/>
  <c r="R51" i="29"/>
  <c r="T51" i="29"/>
  <c r="Q52" i="29"/>
  <c r="R52" i="29"/>
  <c r="T52" i="29"/>
  <c r="Q53" i="29"/>
  <c r="R53" i="29"/>
  <c r="T53" i="29"/>
  <c r="Q54" i="29"/>
  <c r="R54" i="29"/>
  <c r="T54" i="29"/>
  <c r="Q55" i="29"/>
  <c r="R55" i="29"/>
  <c r="T55" i="29"/>
  <c r="Q56" i="29"/>
  <c r="R56" i="29"/>
  <c r="T56" i="29"/>
  <c r="Q57" i="29"/>
  <c r="R57" i="29"/>
  <c r="T57" i="29"/>
  <c r="Q58" i="29"/>
  <c r="R58" i="29"/>
  <c r="T58" i="29"/>
  <c r="Q59" i="29"/>
  <c r="R59" i="29"/>
  <c r="T59" i="29"/>
  <c r="Q60" i="29"/>
  <c r="R60" i="29"/>
  <c r="T60" i="29"/>
  <c r="Q61" i="29"/>
  <c r="R61" i="29"/>
  <c r="T61" i="29"/>
  <c r="Q62" i="29"/>
  <c r="R62" i="29"/>
  <c r="T62" i="29"/>
  <c r="Q63" i="29"/>
  <c r="R63" i="29"/>
  <c r="T63" i="29"/>
  <c r="Q64" i="29"/>
  <c r="R64" i="29"/>
  <c r="T64" i="29"/>
  <c r="Q65" i="29"/>
  <c r="R65" i="29"/>
  <c r="T65" i="29"/>
  <c r="Q66" i="29"/>
  <c r="R66" i="29"/>
  <c r="T66" i="29"/>
  <c r="Q67" i="29"/>
  <c r="R67" i="29"/>
  <c r="T67" i="29"/>
  <c r="Q68" i="29"/>
  <c r="R68" i="29"/>
  <c r="T68" i="29"/>
  <c r="Q69" i="29"/>
  <c r="R69" i="29"/>
  <c r="T69" i="29"/>
  <c r="Q70" i="29"/>
  <c r="R70" i="29"/>
  <c r="T70" i="29"/>
  <c r="Q71" i="29"/>
  <c r="R71" i="29"/>
  <c r="T71" i="29"/>
  <c r="Q72" i="29"/>
  <c r="R72" i="29"/>
  <c r="T72" i="29"/>
  <c r="Q73" i="29"/>
  <c r="R73" i="29"/>
  <c r="T73" i="29"/>
  <c r="Q74" i="29"/>
  <c r="R74" i="29"/>
  <c r="T74" i="29"/>
  <c r="Q75" i="29"/>
  <c r="R75" i="29"/>
  <c r="T75" i="29"/>
  <c r="Q76" i="29"/>
  <c r="R76" i="29"/>
  <c r="T76" i="29"/>
  <c r="Q77" i="29"/>
  <c r="R77" i="29"/>
  <c r="T77" i="29"/>
  <c r="Q78" i="29"/>
  <c r="R78" i="29"/>
  <c r="T78" i="29"/>
  <c r="Q79" i="29"/>
  <c r="R79" i="29"/>
  <c r="T79" i="29"/>
  <c r="Q80" i="29"/>
  <c r="R80" i="29"/>
  <c r="T80" i="29"/>
  <c r="Q81" i="29"/>
  <c r="R81" i="29"/>
  <c r="T81" i="29"/>
  <c r="Q82" i="29"/>
  <c r="R82" i="29"/>
  <c r="T82" i="29"/>
  <c r="Q83" i="29"/>
  <c r="R83" i="29"/>
  <c r="T83" i="29"/>
  <c r="Q84" i="29"/>
  <c r="R84" i="29"/>
  <c r="T84" i="29"/>
  <c r="Q85" i="29"/>
  <c r="R85" i="29"/>
  <c r="T85" i="29"/>
  <c r="Q86" i="29"/>
  <c r="R86" i="29"/>
  <c r="T86" i="29"/>
  <c r="Q87" i="29"/>
  <c r="R87" i="29"/>
  <c r="T87" i="29"/>
  <c r="Q88" i="29"/>
  <c r="R88" i="29"/>
  <c r="T88" i="29"/>
  <c r="Q89" i="29"/>
  <c r="R89" i="29"/>
  <c r="T89" i="29"/>
  <c r="Q90" i="29"/>
  <c r="R90" i="29"/>
  <c r="T90" i="29"/>
  <c r="Q91" i="29"/>
  <c r="R91" i="29"/>
  <c r="T91" i="29"/>
  <c r="Q92" i="29"/>
  <c r="R92" i="29"/>
  <c r="T92" i="29"/>
  <c r="Q93" i="29"/>
  <c r="R93" i="29"/>
  <c r="T93" i="29"/>
  <c r="Q94" i="29"/>
  <c r="R94" i="29"/>
  <c r="T94" i="29"/>
  <c r="Q95" i="29"/>
  <c r="R95" i="29"/>
  <c r="T95" i="29"/>
  <c r="Q96" i="29"/>
  <c r="R96" i="29"/>
  <c r="T96" i="29"/>
  <c r="Q97" i="29"/>
  <c r="R97" i="29"/>
  <c r="T97" i="29"/>
  <c r="Q98" i="29"/>
  <c r="R98" i="29"/>
  <c r="T98" i="29"/>
  <c r="Q99" i="29"/>
  <c r="R99" i="29"/>
  <c r="T99" i="29"/>
  <c r="Q100" i="29"/>
  <c r="R100" i="29"/>
  <c r="T100" i="29"/>
  <c r="Q101" i="29"/>
  <c r="R101" i="29"/>
  <c r="T101" i="29"/>
  <c r="Q102" i="29"/>
  <c r="R102" i="29"/>
  <c r="T102" i="29"/>
  <c r="Q103" i="29"/>
  <c r="R103" i="29"/>
  <c r="T103" i="29"/>
  <c r="Q104" i="29"/>
  <c r="R104" i="29"/>
  <c r="T104" i="29"/>
  <c r="Q105" i="29"/>
  <c r="R105" i="29"/>
  <c r="T105" i="29"/>
  <c r="Q106" i="29"/>
  <c r="R106" i="29"/>
  <c r="T106" i="29"/>
  <c r="Q107" i="29"/>
  <c r="R107" i="29"/>
  <c r="T107" i="29"/>
  <c r="Q108" i="29"/>
  <c r="R108" i="29"/>
  <c r="T108" i="29"/>
  <c r="Q109" i="29"/>
  <c r="R109" i="29"/>
  <c r="T109" i="29"/>
  <c r="Q110" i="29"/>
  <c r="R110" i="29"/>
  <c r="T110" i="29"/>
  <c r="Q111" i="29"/>
  <c r="R111" i="29"/>
  <c r="T111" i="29"/>
  <c r="Q112" i="29"/>
  <c r="R112" i="29"/>
  <c r="T112" i="29"/>
  <c r="Q113" i="29"/>
  <c r="R113" i="29"/>
  <c r="T113" i="29"/>
  <c r="Q114" i="29"/>
  <c r="R114" i="29"/>
  <c r="T114" i="29"/>
  <c r="Q115" i="29"/>
  <c r="R115" i="29"/>
  <c r="T115" i="29"/>
  <c r="Q116" i="29"/>
  <c r="R116" i="29"/>
  <c r="T116" i="29"/>
  <c r="Q117" i="29"/>
  <c r="R117" i="29"/>
  <c r="T117" i="29"/>
  <c r="Q118" i="29"/>
  <c r="R118" i="29"/>
  <c r="T118" i="29"/>
  <c r="Q119" i="29"/>
  <c r="R119" i="29"/>
  <c r="T119" i="29"/>
  <c r="Q120" i="29"/>
  <c r="R120" i="29"/>
  <c r="T120" i="29"/>
  <c r="Q121" i="29"/>
  <c r="R121" i="29"/>
  <c r="T121" i="29"/>
  <c r="Q122" i="29"/>
  <c r="R122" i="29"/>
  <c r="T122" i="29"/>
  <c r="Q123" i="29"/>
  <c r="R123" i="29"/>
  <c r="T123" i="29"/>
  <c r="Q124" i="29"/>
  <c r="R124" i="29"/>
  <c r="T124" i="29"/>
  <c r="Q125" i="29"/>
  <c r="R125" i="29"/>
  <c r="T125" i="29"/>
  <c r="Q126" i="29"/>
  <c r="R126" i="29"/>
  <c r="T126" i="29"/>
  <c r="Q127" i="29"/>
  <c r="R127" i="29"/>
  <c r="T127" i="29"/>
  <c r="Q128" i="29"/>
  <c r="R128" i="29"/>
  <c r="T128" i="29"/>
  <c r="Q129" i="29"/>
  <c r="R129" i="29"/>
  <c r="T129" i="29"/>
  <c r="Q130" i="29"/>
  <c r="R130" i="29"/>
  <c r="T130" i="29"/>
  <c r="Q131" i="29"/>
  <c r="R131" i="29"/>
  <c r="T131" i="29"/>
  <c r="Q132" i="29"/>
  <c r="R132" i="29"/>
  <c r="T132" i="29"/>
  <c r="Q133" i="29"/>
  <c r="R133" i="29"/>
  <c r="T133" i="29"/>
  <c r="Q134" i="29"/>
  <c r="R134" i="29"/>
  <c r="T134" i="29"/>
  <c r="Q135" i="29"/>
  <c r="R135" i="29"/>
  <c r="T135" i="29"/>
  <c r="Q136" i="29"/>
  <c r="R136" i="29"/>
  <c r="T136" i="29"/>
  <c r="Q137" i="29"/>
  <c r="R137" i="29"/>
  <c r="T137" i="29"/>
  <c r="Q138" i="29"/>
  <c r="R138" i="29"/>
  <c r="T138" i="29"/>
  <c r="Q139" i="29"/>
  <c r="R139" i="29"/>
  <c r="T139" i="29"/>
  <c r="Q140" i="29"/>
  <c r="R140" i="29"/>
  <c r="T140" i="29"/>
  <c r="Q141" i="29"/>
  <c r="R141" i="29"/>
  <c r="T141" i="29"/>
  <c r="Q142" i="29"/>
  <c r="R142" i="29"/>
  <c r="T142" i="29"/>
  <c r="Q143" i="29"/>
  <c r="R143" i="29"/>
  <c r="T143" i="29"/>
  <c r="Q144" i="29"/>
  <c r="R144" i="29"/>
  <c r="T144" i="29"/>
  <c r="Q145" i="29"/>
  <c r="R145" i="29"/>
  <c r="T145" i="29"/>
  <c r="Q146" i="29"/>
  <c r="R146" i="29"/>
  <c r="T146" i="29"/>
  <c r="Q147" i="29"/>
  <c r="R147" i="29"/>
  <c r="T147" i="29"/>
  <c r="Q148" i="29"/>
  <c r="R148" i="29"/>
  <c r="T148" i="29"/>
  <c r="Q149" i="29"/>
  <c r="R149" i="29"/>
  <c r="T149" i="29"/>
  <c r="Q150" i="29"/>
  <c r="R150" i="29"/>
  <c r="T150" i="29"/>
  <c r="Q151" i="29"/>
  <c r="R151" i="29"/>
  <c r="T151" i="29"/>
  <c r="Q152" i="29"/>
  <c r="R152" i="29"/>
  <c r="T152" i="29"/>
  <c r="Q153" i="29"/>
  <c r="R153" i="29"/>
  <c r="T153" i="29"/>
  <c r="Q154" i="29"/>
  <c r="R154" i="29"/>
  <c r="T154" i="29"/>
  <c r="Q155" i="29"/>
  <c r="R155" i="29"/>
  <c r="T155" i="29"/>
  <c r="Q156" i="29"/>
  <c r="R156" i="29"/>
  <c r="T156" i="29"/>
  <c r="Q157" i="29"/>
  <c r="R157" i="29"/>
  <c r="T157" i="29"/>
  <c r="Q158" i="29"/>
  <c r="R158" i="29"/>
  <c r="T158" i="29"/>
  <c r="Q159" i="29"/>
  <c r="R159" i="29"/>
  <c r="T159" i="29"/>
  <c r="Q160" i="29"/>
  <c r="R160" i="29"/>
  <c r="T160" i="29"/>
  <c r="Q161" i="29"/>
  <c r="R161" i="29"/>
  <c r="T161" i="29"/>
  <c r="Q162" i="29"/>
  <c r="R162" i="29"/>
  <c r="T162" i="29"/>
  <c r="Q163" i="29"/>
  <c r="R163" i="29"/>
  <c r="T163" i="29"/>
  <c r="Q164" i="29"/>
  <c r="R164" i="29"/>
  <c r="T164" i="29"/>
  <c r="Q165" i="29"/>
  <c r="R165" i="29"/>
  <c r="T165" i="29"/>
  <c r="Q166" i="29"/>
  <c r="R166" i="29"/>
  <c r="T166" i="29"/>
  <c r="Q167" i="29"/>
  <c r="R167" i="29"/>
  <c r="T167" i="29"/>
  <c r="Q168" i="29"/>
  <c r="R168" i="29"/>
  <c r="T168" i="29"/>
  <c r="Q169" i="29"/>
  <c r="R169" i="29"/>
  <c r="T169" i="29"/>
  <c r="Q170" i="29"/>
  <c r="R170" i="29"/>
  <c r="T170" i="29"/>
  <c r="Q171" i="29"/>
  <c r="R171" i="29"/>
  <c r="T171" i="29"/>
  <c r="Q172" i="29"/>
  <c r="R172" i="29"/>
  <c r="T172" i="29"/>
  <c r="Q173" i="29"/>
  <c r="R173" i="29"/>
  <c r="T173" i="29"/>
  <c r="Q174" i="29"/>
  <c r="R174" i="29"/>
  <c r="T174" i="29"/>
  <c r="Q175" i="29"/>
  <c r="R175" i="29"/>
  <c r="T175" i="29"/>
  <c r="Q176" i="29"/>
  <c r="R176" i="29"/>
  <c r="T176" i="29"/>
  <c r="Q177" i="29"/>
  <c r="R177" i="29"/>
  <c r="T177" i="29"/>
  <c r="Q178" i="29"/>
  <c r="R178" i="29"/>
  <c r="T178" i="29"/>
  <c r="Q179" i="29"/>
  <c r="R179" i="29"/>
  <c r="T179" i="29"/>
  <c r="Q180" i="29"/>
  <c r="R180" i="29"/>
  <c r="T180" i="29"/>
  <c r="Q181" i="29"/>
  <c r="R181" i="29"/>
  <c r="T181" i="29"/>
  <c r="Q182" i="29"/>
  <c r="R182" i="29"/>
  <c r="T182" i="29"/>
  <c r="Q183" i="29"/>
  <c r="R183" i="29"/>
  <c r="T183" i="29"/>
  <c r="Q184" i="29"/>
  <c r="R184" i="29"/>
  <c r="T184" i="29"/>
  <c r="Q185" i="29"/>
  <c r="R185" i="29"/>
  <c r="T185" i="29"/>
  <c r="Q186" i="29"/>
  <c r="R186" i="29"/>
  <c r="T186" i="29"/>
  <c r="Q187" i="29"/>
  <c r="R187" i="29"/>
  <c r="T187" i="29"/>
  <c r="Q188" i="29"/>
  <c r="R188" i="29"/>
  <c r="T188" i="29"/>
  <c r="Q189" i="29"/>
  <c r="R189" i="29"/>
  <c r="T189" i="29"/>
  <c r="Q190" i="29"/>
  <c r="R190" i="29"/>
  <c r="T190" i="29"/>
  <c r="Q191" i="29"/>
  <c r="R191" i="29"/>
  <c r="T191" i="29"/>
  <c r="Q192" i="29"/>
  <c r="R192" i="29"/>
  <c r="T192" i="29"/>
  <c r="Q193" i="29"/>
  <c r="R193" i="29"/>
  <c r="T193" i="29"/>
  <c r="Q194" i="29"/>
  <c r="R194" i="29"/>
  <c r="T194" i="29"/>
  <c r="Q195" i="29"/>
  <c r="R195" i="29"/>
  <c r="T195" i="29"/>
  <c r="M6" i="29"/>
  <c r="N6" i="29"/>
  <c r="O6" i="29"/>
  <c r="P6" i="29"/>
  <c r="M7" i="29"/>
  <c r="N7" i="29"/>
  <c r="O7" i="29"/>
  <c r="P7" i="29"/>
  <c r="M8" i="29"/>
  <c r="N8" i="29"/>
  <c r="O8" i="29"/>
  <c r="P8" i="29"/>
  <c r="M9" i="29"/>
  <c r="N9" i="29"/>
  <c r="O9" i="29"/>
  <c r="P9" i="29"/>
  <c r="M10" i="29"/>
  <c r="N10" i="29"/>
  <c r="O10" i="29"/>
  <c r="P10" i="29"/>
  <c r="M11" i="29"/>
  <c r="N11" i="29"/>
  <c r="O11" i="29"/>
  <c r="P11" i="29"/>
  <c r="M12" i="29"/>
  <c r="N12" i="29"/>
  <c r="O12" i="29"/>
  <c r="P12" i="29"/>
  <c r="M13" i="29"/>
  <c r="N13" i="29"/>
  <c r="O13" i="29"/>
  <c r="P13" i="29"/>
  <c r="M14" i="29"/>
  <c r="N14" i="29"/>
  <c r="O14" i="29"/>
  <c r="P14" i="29"/>
  <c r="M15" i="29"/>
  <c r="N15" i="29"/>
  <c r="O15" i="29"/>
  <c r="P15" i="29"/>
  <c r="M16" i="29"/>
  <c r="N16" i="29"/>
  <c r="O16" i="29"/>
  <c r="P16" i="29"/>
  <c r="M17" i="29"/>
  <c r="N17" i="29"/>
  <c r="O17" i="29"/>
  <c r="P17" i="29"/>
  <c r="M18" i="29"/>
  <c r="N18" i="29"/>
  <c r="O18" i="29"/>
  <c r="P18" i="29"/>
  <c r="M19" i="29"/>
  <c r="N19" i="29"/>
  <c r="O19" i="29"/>
  <c r="P19" i="29"/>
  <c r="M20" i="29"/>
  <c r="N20" i="29"/>
  <c r="O20" i="29"/>
  <c r="P20" i="29"/>
  <c r="M21" i="29"/>
  <c r="N21" i="29"/>
  <c r="O21" i="29"/>
  <c r="P21" i="29"/>
  <c r="M22" i="29"/>
  <c r="N22" i="29"/>
  <c r="O22" i="29"/>
  <c r="P22" i="29"/>
  <c r="M23" i="29"/>
  <c r="N23" i="29"/>
  <c r="O23" i="29"/>
  <c r="P23" i="29"/>
  <c r="M24" i="29"/>
  <c r="N24" i="29"/>
  <c r="O24" i="29"/>
  <c r="P24" i="29"/>
  <c r="M25" i="29"/>
  <c r="N25" i="29"/>
  <c r="O25" i="29"/>
  <c r="P25" i="29"/>
  <c r="M26" i="29"/>
  <c r="N26" i="29"/>
  <c r="O26" i="29"/>
  <c r="P26" i="29"/>
  <c r="M27" i="29"/>
  <c r="N27" i="29"/>
  <c r="O27" i="29"/>
  <c r="P27" i="29"/>
  <c r="M28" i="29"/>
  <c r="N28" i="29"/>
  <c r="O28" i="29"/>
  <c r="P28" i="29"/>
  <c r="M29" i="29"/>
  <c r="N29" i="29"/>
  <c r="O29" i="29"/>
  <c r="P29" i="29"/>
  <c r="M30" i="29"/>
  <c r="N30" i="29"/>
  <c r="O30" i="29"/>
  <c r="P30" i="29"/>
  <c r="M31" i="29"/>
  <c r="N31" i="29"/>
  <c r="O31" i="29"/>
  <c r="P31" i="29"/>
  <c r="M32" i="29"/>
  <c r="N32" i="29"/>
  <c r="O32" i="29"/>
  <c r="P32" i="29"/>
  <c r="M33" i="29"/>
  <c r="N33" i="29"/>
  <c r="O33" i="29"/>
  <c r="P33" i="29"/>
  <c r="M34" i="29"/>
  <c r="N34" i="29"/>
  <c r="O34" i="29"/>
  <c r="P34" i="29"/>
  <c r="M35" i="29"/>
  <c r="N35" i="29"/>
  <c r="O35" i="29"/>
  <c r="P35" i="29"/>
  <c r="M36" i="29"/>
  <c r="N36" i="29"/>
  <c r="O36" i="29"/>
  <c r="P36" i="29"/>
  <c r="M37" i="29"/>
  <c r="N37" i="29"/>
  <c r="O37" i="29"/>
  <c r="P37" i="29"/>
  <c r="M38" i="29"/>
  <c r="N38" i="29"/>
  <c r="O38" i="29"/>
  <c r="P38" i="29"/>
  <c r="M39" i="29"/>
  <c r="N39" i="29"/>
  <c r="O39" i="29"/>
  <c r="P39" i="29"/>
  <c r="M40" i="29"/>
  <c r="N40" i="29"/>
  <c r="O40" i="29"/>
  <c r="P40" i="29"/>
  <c r="M41" i="29"/>
  <c r="N41" i="29"/>
  <c r="O41" i="29"/>
  <c r="P41" i="29"/>
  <c r="M42" i="29"/>
  <c r="N42" i="29"/>
  <c r="O42" i="29"/>
  <c r="P42" i="29"/>
  <c r="M43" i="29"/>
  <c r="N43" i="29"/>
  <c r="O43" i="29"/>
  <c r="P43" i="29"/>
  <c r="M44" i="29"/>
  <c r="N44" i="29"/>
  <c r="O44" i="29"/>
  <c r="P44" i="29"/>
  <c r="M45" i="29"/>
  <c r="N45" i="29"/>
  <c r="O45" i="29"/>
  <c r="P45" i="29"/>
  <c r="M46" i="29"/>
  <c r="N46" i="29"/>
  <c r="O46" i="29"/>
  <c r="P46" i="29"/>
  <c r="M47" i="29"/>
  <c r="N47" i="29"/>
  <c r="O47" i="29"/>
  <c r="P47" i="29"/>
  <c r="M48" i="29"/>
  <c r="N48" i="29"/>
  <c r="O48" i="29"/>
  <c r="P48" i="29"/>
  <c r="M49" i="29"/>
  <c r="N49" i="29"/>
  <c r="O49" i="29"/>
  <c r="P49" i="29"/>
  <c r="M50" i="29"/>
  <c r="N50" i="29"/>
  <c r="O50" i="29"/>
  <c r="P50" i="29"/>
  <c r="M51" i="29"/>
  <c r="N51" i="29"/>
  <c r="O51" i="29"/>
  <c r="P51" i="29"/>
  <c r="M52" i="29"/>
  <c r="N52" i="29"/>
  <c r="O52" i="29"/>
  <c r="P52" i="29"/>
  <c r="M53" i="29"/>
  <c r="N53" i="29"/>
  <c r="O53" i="29"/>
  <c r="P53" i="29"/>
  <c r="M54" i="29"/>
  <c r="N54" i="29"/>
  <c r="O54" i="29"/>
  <c r="P54" i="29"/>
  <c r="M55" i="29"/>
  <c r="N55" i="29"/>
  <c r="O55" i="29"/>
  <c r="P55" i="29"/>
  <c r="M56" i="29"/>
  <c r="N56" i="29"/>
  <c r="O56" i="29"/>
  <c r="P56" i="29"/>
  <c r="M57" i="29"/>
  <c r="N57" i="29"/>
  <c r="O57" i="29"/>
  <c r="P57" i="29"/>
  <c r="M58" i="29"/>
  <c r="N58" i="29"/>
  <c r="O58" i="29"/>
  <c r="P58" i="29"/>
  <c r="M59" i="29"/>
  <c r="N59" i="29"/>
  <c r="O59" i="29"/>
  <c r="P59" i="29"/>
  <c r="M60" i="29"/>
  <c r="N60" i="29"/>
  <c r="O60" i="29"/>
  <c r="P60" i="29"/>
  <c r="M61" i="29"/>
  <c r="N61" i="29"/>
  <c r="O61" i="29"/>
  <c r="P61" i="29"/>
  <c r="M62" i="29"/>
  <c r="N62" i="29"/>
  <c r="O62" i="29"/>
  <c r="P62" i="29"/>
  <c r="M63" i="29"/>
  <c r="N63" i="29"/>
  <c r="O63" i="29"/>
  <c r="P63" i="29"/>
  <c r="M64" i="29"/>
  <c r="N64" i="29"/>
  <c r="O64" i="29"/>
  <c r="P64" i="29"/>
  <c r="M65" i="29"/>
  <c r="N65" i="29"/>
  <c r="O65" i="29"/>
  <c r="P65" i="29"/>
  <c r="M66" i="29"/>
  <c r="N66" i="29"/>
  <c r="O66" i="29"/>
  <c r="P66" i="29"/>
  <c r="M67" i="29"/>
  <c r="N67" i="29"/>
  <c r="O67" i="29"/>
  <c r="P67" i="29"/>
  <c r="M68" i="29"/>
  <c r="N68" i="29"/>
  <c r="O68" i="29"/>
  <c r="P68" i="29"/>
  <c r="M69" i="29"/>
  <c r="N69" i="29"/>
  <c r="O69" i="29"/>
  <c r="P69" i="29"/>
  <c r="M70" i="29"/>
  <c r="N70" i="29"/>
  <c r="O70" i="29"/>
  <c r="P70" i="29"/>
  <c r="M71" i="29"/>
  <c r="N71" i="29"/>
  <c r="O71" i="29"/>
  <c r="P71" i="29"/>
  <c r="M72" i="29"/>
  <c r="N72" i="29"/>
  <c r="O72" i="29"/>
  <c r="P72" i="29"/>
  <c r="M73" i="29"/>
  <c r="N73" i="29"/>
  <c r="O73" i="29"/>
  <c r="P73" i="29"/>
  <c r="M74" i="29"/>
  <c r="N74" i="29"/>
  <c r="O74" i="29"/>
  <c r="P74" i="29"/>
  <c r="M75" i="29"/>
  <c r="N75" i="29"/>
  <c r="O75" i="29"/>
  <c r="P75" i="29"/>
  <c r="M76" i="29"/>
  <c r="N76" i="29"/>
  <c r="O76" i="29"/>
  <c r="P76" i="29"/>
  <c r="M77" i="29"/>
  <c r="N77" i="29"/>
  <c r="O77" i="29"/>
  <c r="P77" i="29"/>
  <c r="M78" i="29"/>
  <c r="N78" i="29"/>
  <c r="O78" i="29"/>
  <c r="P78" i="29"/>
  <c r="M79" i="29"/>
  <c r="N79" i="29"/>
  <c r="O79" i="29"/>
  <c r="P79" i="29"/>
  <c r="M80" i="29"/>
  <c r="N80" i="29"/>
  <c r="O80" i="29"/>
  <c r="P80" i="29"/>
  <c r="M81" i="29"/>
  <c r="N81" i="29"/>
  <c r="O81" i="29"/>
  <c r="P81" i="29"/>
  <c r="M82" i="29"/>
  <c r="N82" i="29"/>
  <c r="O82" i="29"/>
  <c r="P82" i="29"/>
  <c r="M83" i="29"/>
  <c r="N83" i="29"/>
  <c r="O83" i="29"/>
  <c r="P83" i="29"/>
  <c r="M84" i="29"/>
  <c r="N84" i="29"/>
  <c r="O84" i="29"/>
  <c r="P84" i="29"/>
  <c r="M85" i="29"/>
  <c r="N85" i="29"/>
  <c r="O85" i="29"/>
  <c r="P85" i="29"/>
  <c r="M86" i="29"/>
  <c r="N86" i="29"/>
  <c r="O86" i="29"/>
  <c r="P86" i="29"/>
  <c r="M87" i="29"/>
  <c r="N87" i="29"/>
  <c r="O87" i="29"/>
  <c r="P87" i="29"/>
  <c r="M88" i="29"/>
  <c r="N88" i="29"/>
  <c r="O88" i="29"/>
  <c r="P88" i="29"/>
  <c r="M89" i="29"/>
  <c r="N89" i="29"/>
  <c r="O89" i="29"/>
  <c r="P89" i="29"/>
  <c r="M90" i="29"/>
  <c r="N90" i="29"/>
  <c r="O90" i="29"/>
  <c r="P90" i="29"/>
  <c r="M91" i="29"/>
  <c r="N91" i="29"/>
  <c r="O91" i="29"/>
  <c r="P91" i="29"/>
  <c r="M92" i="29"/>
  <c r="N92" i="29"/>
  <c r="O92" i="29"/>
  <c r="P92" i="29"/>
  <c r="M93" i="29"/>
  <c r="N93" i="29"/>
  <c r="O93" i="29"/>
  <c r="P93" i="29"/>
  <c r="M94" i="29"/>
  <c r="N94" i="29"/>
  <c r="O94" i="29"/>
  <c r="P94" i="29"/>
  <c r="M95" i="29"/>
  <c r="N95" i="29"/>
  <c r="O95" i="29"/>
  <c r="P95" i="29"/>
  <c r="M96" i="29"/>
  <c r="N96" i="29"/>
  <c r="O96" i="29"/>
  <c r="P96" i="29"/>
  <c r="M97" i="29"/>
  <c r="N97" i="29"/>
  <c r="O97" i="29"/>
  <c r="P97" i="29"/>
  <c r="M98" i="29"/>
  <c r="N98" i="29"/>
  <c r="O98" i="29"/>
  <c r="P98" i="29"/>
  <c r="M99" i="29"/>
  <c r="N99" i="29"/>
  <c r="O99" i="29"/>
  <c r="P99" i="29"/>
  <c r="M100" i="29"/>
  <c r="N100" i="29"/>
  <c r="O100" i="29"/>
  <c r="P100" i="29"/>
  <c r="M101" i="29"/>
  <c r="N101" i="29"/>
  <c r="O101" i="29"/>
  <c r="P101" i="29"/>
  <c r="M102" i="29"/>
  <c r="N102" i="29"/>
  <c r="O102" i="29"/>
  <c r="P102" i="29"/>
  <c r="M103" i="29"/>
  <c r="N103" i="29"/>
  <c r="O103" i="29"/>
  <c r="P103" i="29"/>
  <c r="M104" i="29"/>
  <c r="N104" i="29"/>
  <c r="O104" i="29"/>
  <c r="P104" i="29"/>
  <c r="M105" i="29"/>
  <c r="N105" i="29"/>
  <c r="O105" i="29"/>
  <c r="P105" i="29"/>
  <c r="M106" i="29"/>
  <c r="N106" i="29"/>
  <c r="O106" i="29"/>
  <c r="P106" i="29"/>
  <c r="M107" i="29"/>
  <c r="N107" i="29"/>
  <c r="O107" i="29"/>
  <c r="P107" i="29"/>
  <c r="M108" i="29"/>
  <c r="N108" i="29"/>
  <c r="O108" i="29"/>
  <c r="P108" i="29"/>
  <c r="M109" i="29"/>
  <c r="N109" i="29"/>
  <c r="O109" i="29"/>
  <c r="P109" i="29"/>
  <c r="M110" i="29"/>
  <c r="N110" i="29"/>
  <c r="O110" i="29"/>
  <c r="P110" i="29"/>
  <c r="M111" i="29"/>
  <c r="N111" i="29"/>
  <c r="O111" i="29"/>
  <c r="P111" i="29"/>
  <c r="M112" i="29"/>
  <c r="N112" i="29"/>
  <c r="O112" i="29"/>
  <c r="P112" i="29"/>
  <c r="M113" i="29"/>
  <c r="N113" i="29"/>
  <c r="O113" i="29"/>
  <c r="P113" i="29"/>
  <c r="M114" i="29"/>
  <c r="N114" i="29"/>
  <c r="O114" i="29"/>
  <c r="P114" i="29"/>
  <c r="M115" i="29"/>
  <c r="N115" i="29"/>
  <c r="O115" i="29"/>
  <c r="P115" i="29"/>
  <c r="M116" i="29"/>
  <c r="N116" i="29"/>
  <c r="O116" i="29"/>
  <c r="P116" i="29"/>
  <c r="M117" i="29"/>
  <c r="N117" i="29"/>
  <c r="O117" i="29"/>
  <c r="P117" i="29"/>
  <c r="M118" i="29"/>
  <c r="N118" i="29"/>
  <c r="O118" i="29"/>
  <c r="P118" i="29"/>
  <c r="M119" i="29"/>
  <c r="N119" i="29"/>
  <c r="O119" i="29"/>
  <c r="P119" i="29"/>
  <c r="M120" i="29"/>
  <c r="N120" i="29"/>
  <c r="O120" i="29"/>
  <c r="P120" i="29"/>
  <c r="M121" i="29"/>
  <c r="N121" i="29"/>
  <c r="O121" i="29"/>
  <c r="P121" i="29"/>
  <c r="M122" i="29"/>
  <c r="N122" i="29"/>
  <c r="O122" i="29"/>
  <c r="P122" i="29"/>
  <c r="M123" i="29"/>
  <c r="N123" i="29"/>
  <c r="O123" i="29"/>
  <c r="P123" i="29"/>
  <c r="M124" i="29"/>
  <c r="N124" i="29"/>
  <c r="O124" i="29"/>
  <c r="P124" i="29"/>
  <c r="M125" i="29"/>
  <c r="N125" i="29"/>
  <c r="O125" i="29"/>
  <c r="P125" i="29"/>
  <c r="M126" i="29"/>
  <c r="N126" i="29"/>
  <c r="O126" i="29"/>
  <c r="P126" i="29"/>
  <c r="M127" i="29"/>
  <c r="N127" i="29"/>
  <c r="O127" i="29"/>
  <c r="P127" i="29"/>
  <c r="M128" i="29"/>
  <c r="N128" i="29"/>
  <c r="O128" i="29"/>
  <c r="P128" i="29"/>
  <c r="M129" i="29"/>
  <c r="N129" i="29"/>
  <c r="O129" i="29"/>
  <c r="P129" i="29"/>
  <c r="M130" i="29"/>
  <c r="N130" i="29"/>
  <c r="O130" i="29"/>
  <c r="P130" i="29"/>
  <c r="M131" i="29"/>
  <c r="N131" i="29"/>
  <c r="O131" i="29"/>
  <c r="P131" i="29"/>
  <c r="M132" i="29"/>
  <c r="N132" i="29"/>
  <c r="O132" i="29"/>
  <c r="P132" i="29"/>
  <c r="M133" i="29"/>
  <c r="N133" i="29"/>
  <c r="O133" i="29"/>
  <c r="P133" i="29"/>
  <c r="M134" i="29"/>
  <c r="N134" i="29"/>
  <c r="O134" i="29"/>
  <c r="P134" i="29"/>
  <c r="M135" i="29"/>
  <c r="N135" i="29"/>
  <c r="O135" i="29"/>
  <c r="P135" i="29"/>
  <c r="M136" i="29"/>
  <c r="N136" i="29"/>
  <c r="O136" i="29"/>
  <c r="P136" i="29"/>
  <c r="M137" i="29"/>
  <c r="N137" i="29"/>
  <c r="O137" i="29"/>
  <c r="P137" i="29"/>
  <c r="M138" i="29"/>
  <c r="N138" i="29"/>
  <c r="O138" i="29"/>
  <c r="P138" i="29"/>
  <c r="M139" i="29"/>
  <c r="N139" i="29"/>
  <c r="O139" i="29"/>
  <c r="P139" i="29"/>
  <c r="M140" i="29"/>
  <c r="N140" i="29"/>
  <c r="O140" i="29"/>
  <c r="P140" i="29"/>
  <c r="M141" i="29"/>
  <c r="N141" i="29"/>
  <c r="O141" i="29"/>
  <c r="P141" i="29"/>
  <c r="M142" i="29"/>
  <c r="N142" i="29"/>
  <c r="O142" i="29"/>
  <c r="P142" i="29"/>
  <c r="M143" i="29"/>
  <c r="N143" i="29"/>
  <c r="O143" i="29"/>
  <c r="P143" i="29"/>
  <c r="M144" i="29"/>
  <c r="N144" i="29"/>
  <c r="O144" i="29"/>
  <c r="P144" i="29"/>
  <c r="M145" i="29"/>
  <c r="N145" i="29"/>
  <c r="O145" i="29"/>
  <c r="P145" i="29"/>
  <c r="M146" i="29"/>
  <c r="N146" i="29"/>
  <c r="O146" i="29"/>
  <c r="P146" i="29"/>
  <c r="M147" i="29"/>
  <c r="N147" i="29"/>
  <c r="O147" i="29"/>
  <c r="P147" i="29"/>
  <c r="M148" i="29"/>
  <c r="N148" i="29"/>
  <c r="O148" i="29"/>
  <c r="P148" i="29"/>
  <c r="M149" i="29"/>
  <c r="N149" i="29"/>
  <c r="O149" i="29"/>
  <c r="P149" i="29"/>
  <c r="M150" i="29"/>
  <c r="N150" i="29"/>
  <c r="O150" i="29"/>
  <c r="P150" i="29"/>
  <c r="M151" i="29"/>
  <c r="N151" i="29"/>
  <c r="O151" i="29"/>
  <c r="P151" i="29"/>
  <c r="M152" i="29"/>
  <c r="N152" i="29"/>
  <c r="O152" i="29"/>
  <c r="P152" i="29"/>
  <c r="M153" i="29"/>
  <c r="N153" i="29"/>
  <c r="O153" i="29"/>
  <c r="P153" i="29"/>
  <c r="M154" i="29"/>
  <c r="N154" i="29"/>
  <c r="O154" i="29"/>
  <c r="P154" i="29"/>
  <c r="M155" i="29"/>
  <c r="N155" i="29"/>
  <c r="O155" i="29"/>
  <c r="P155" i="29"/>
  <c r="M156" i="29"/>
  <c r="N156" i="29"/>
  <c r="O156" i="29"/>
  <c r="P156" i="29"/>
  <c r="M157" i="29"/>
  <c r="N157" i="29"/>
  <c r="O157" i="29"/>
  <c r="P157" i="29"/>
  <c r="M158" i="29"/>
  <c r="N158" i="29"/>
  <c r="O158" i="29"/>
  <c r="P158" i="29"/>
  <c r="M159" i="29"/>
  <c r="N159" i="29"/>
  <c r="O159" i="29"/>
  <c r="P159" i="29"/>
  <c r="M160" i="29"/>
  <c r="N160" i="29"/>
  <c r="O160" i="29"/>
  <c r="P160" i="29"/>
  <c r="M161" i="29"/>
  <c r="N161" i="29"/>
  <c r="O161" i="29"/>
  <c r="P161" i="29"/>
  <c r="M162" i="29"/>
  <c r="N162" i="29"/>
  <c r="O162" i="29"/>
  <c r="P162" i="29"/>
  <c r="M163" i="29"/>
  <c r="N163" i="29"/>
  <c r="O163" i="29"/>
  <c r="P163" i="29"/>
  <c r="M164" i="29"/>
  <c r="N164" i="29"/>
  <c r="O164" i="29"/>
  <c r="P164" i="29"/>
  <c r="M165" i="29"/>
  <c r="N165" i="29"/>
  <c r="O165" i="29"/>
  <c r="P165" i="29"/>
  <c r="M166" i="29"/>
  <c r="N166" i="29"/>
  <c r="O166" i="29"/>
  <c r="P166" i="29"/>
  <c r="M167" i="29"/>
  <c r="N167" i="29"/>
  <c r="O167" i="29"/>
  <c r="P167" i="29"/>
  <c r="M168" i="29"/>
  <c r="N168" i="29"/>
  <c r="O168" i="29"/>
  <c r="P168" i="29"/>
  <c r="M169" i="29"/>
  <c r="N169" i="29"/>
  <c r="O169" i="29"/>
  <c r="P169" i="29"/>
  <c r="M170" i="29"/>
  <c r="N170" i="29"/>
  <c r="O170" i="29"/>
  <c r="P170" i="29"/>
  <c r="M171" i="29"/>
  <c r="N171" i="29"/>
  <c r="O171" i="29"/>
  <c r="P171" i="29"/>
  <c r="M172" i="29"/>
  <c r="N172" i="29"/>
  <c r="O172" i="29"/>
  <c r="P172" i="29"/>
  <c r="M173" i="29"/>
  <c r="N173" i="29"/>
  <c r="O173" i="29"/>
  <c r="P173" i="29"/>
  <c r="M174" i="29"/>
  <c r="N174" i="29"/>
  <c r="O174" i="29"/>
  <c r="P174" i="29"/>
  <c r="M175" i="29"/>
  <c r="N175" i="29"/>
  <c r="O175" i="29"/>
  <c r="P175" i="29"/>
  <c r="M176" i="29"/>
  <c r="N176" i="29"/>
  <c r="O176" i="29"/>
  <c r="P176" i="29"/>
  <c r="M177" i="29"/>
  <c r="N177" i="29"/>
  <c r="O177" i="29"/>
  <c r="P177" i="29"/>
  <c r="M178" i="29"/>
  <c r="N178" i="29"/>
  <c r="O178" i="29"/>
  <c r="P178" i="29"/>
  <c r="M179" i="29"/>
  <c r="N179" i="29"/>
  <c r="O179" i="29"/>
  <c r="P179" i="29"/>
  <c r="M180" i="29"/>
  <c r="N180" i="29"/>
  <c r="O180" i="29"/>
  <c r="P180" i="29"/>
  <c r="M181" i="29"/>
  <c r="N181" i="29"/>
  <c r="O181" i="29"/>
  <c r="P181" i="29"/>
  <c r="M182" i="29"/>
  <c r="N182" i="29"/>
  <c r="O182" i="29"/>
  <c r="P182" i="29"/>
  <c r="M183" i="29"/>
  <c r="N183" i="29"/>
  <c r="O183" i="29"/>
  <c r="P183" i="29"/>
  <c r="M184" i="29"/>
  <c r="N184" i="29"/>
  <c r="O184" i="29"/>
  <c r="P184" i="29"/>
  <c r="M185" i="29"/>
  <c r="N185" i="29"/>
  <c r="O185" i="29"/>
  <c r="P185" i="29"/>
  <c r="M186" i="29"/>
  <c r="N186" i="29"/>
  <c r="O186" i="29"/>
  <c r="P186" i="29"/>
  <c r="M187" i="29"/>
  <c r="N187" i="29"/>
  <c r="O187" i="29"/>
  <c r="P187" i="29"/>
  <c r="M188" i="29"/>
  <c r="N188" i="29"/>
  <c r="O188" i="29"/>
  <c r="P188" i="29"/>
  <c r="M189" i="29"/>
  <c r="N189" i="29"/>
  <c r="O189" i="29"/>
  <c r="P189" i="29"/>
  <c r="M190" i="29"/>
  <c r="N190" i="29"/>
  <c r="O190" i="29"/>
  <c r="P190" i="29"/>
  <c r="M191" i="29"/>
  <c r="N191" i="29"/>
  <c r="O191" i="29"/>
  <c r="P191" i="29"/>
  <c r="M192" i="29"/>
  <c r="N192" i="29"/>
  <c r="O192" i="29"/>
  <c r="P192" i="29"/>
  <c r="M193" i="29"/>
  <c r="N193" i="29"/>
  <c r="O193" i="29"/>
  <c r="P193" i="29"/>
  <c r="M194" i="29"/>
  <c r="N194" i="29"/>
  <c r="O194" i="29"/>
  <c r="P194" i="29"/>
  <c r="M195" i="29"/>
  <c r="N195" i="29"/>
  <c r="O195" i="29"/>
  <c r="P195" i="29"/>
  <c r="I6" i="29"/>
  <c r="J6" i="29"/>
  <c r="K6" i="29"/>
  <c r="L6" i="29"/>
  <c r="I7" i="29"/>
  <c r="J7" i="29"/>
  <c r="K7" i="29"/>
  <c r="L7" i="29"/>
  <c r="I8" i="29"/>
  <c r="J8" i="29"/>
  <c r="K8" i="29"/>
  <c r="L8" i="29"/>
  <c r="I9" i="29"/>
  <c r="J9" i="29"/>
  <c r="K9" i="29"/>
  <c r="L9" i="29"/>
  <c r="I10" i="29"/>
  <c r="J10" i="29"/>
  <c r="K10" i="29"/>
  <c r="L10" i="29"/>
  <c r="I11" i="29"/>
  <c r="J11" i="29"/>
  <c r="K11" i="29"/>
  <c r="L11" i="29"/>
  <c r="I12" i="29"/>
  <c r="J12" i="29"/>
  <c r="K12" i="29"/>
  <c r="L12" i="29"/>
  <c r="I13" i="29"/>
  <c r="J13" i="29"/>
  <c r="K13" i="29"/>
  <c r="L13" i="29"/>
  <c r="I14" i="29"/>
  <c r="J14" i="29"/>
  <c r="K14" i="29"/>
  <c r="L14" i="29"/>
  <c r="I15" i="29"/>
  <c r="J15" i="29"/>
  <c r="K15" i="29"/>
  <c r="L15" i="29"/>
  <c r="I16" i="29"/>
  <c r="J16" i="29"/>
  <c r="K16" i="29"/>
  <c r="L16" i="29"/>
  <c r="I17" i="29"/>
  <c r="J17" i="29"/>
  <c r="K17" i="29"/>
  <c r="L17" i="29"/>
  <c r="I18" i="29"/>
  <c r="J18" i="29"/>
  <c r="K18" i="29"/>
  <c r="L18" i="29"/>
  <c r="I19" i="29"/>
  <c r="J19" i="29"/>
  <c r="K19" i="29"/>
  <c r="L19" i="29"/>
  <c r="I20" i="29"/>
  <c r="J20" i="29"/>
  <c r="K20" i="29"/>
  <c r="L20" i="29"/>
  <c r="I21" i="29"/>
  <c r="J21" i="29"/>
  <c r="K21" i="29"/>
  <c r="L21" i="29"/>
  <c r="I22" i="29"/>
  <c r="J22" i="29"/>
  <c r="K22" i="29"/>
  <c r="L22" i="29"/>
  <c r="I23" i="29"/>
  <c r="J23" i="29"/>
  <c r="K23" i="29"/>
  <c r="L23" i="29"/>
  <c r="I24" i="29"/>
  <c r="J24" i="29"/>
  <c r="K24" i="29"/>
  <c r="L24" i="29"/>
  <c r="I25" i="29"/>
  <c r="J25" i="29"/>
  <c r="K25" i="29"/>
  <c r="L25" i="29"/>
  <c r="I26" i="29"/>
  <c r="J26" i="29"/>
  <c r="K26" i="29"/>
  <c r="L26" i="29"/>
  <c r="I27" i="29"/>
  <c r="J27" i="29"/>
  <c r="K27" i="29"/>
  <c r="L27" i="29"/>
  <c r="I28" i="29"/>
  <c r="J28" i="29"/>
  <c r="K28" i="29"/>
  <c r="L28" i="29"/>
  <c r="I29" i="29"/>
  <c r="J29" i="29"/>
  <c r="K29" i="29"/>
  <c r="L29" i="29"/>
  <c r="I30" i="29"/>
  <c r="J30" i="29"/>
  <c r="K30" i="29"/>
  <c r="L30" i="29"/>
  <c r="I31" i="29"/>
  <c r="J31" i="29"/>
  <c r="K31" i="29"/>
  <c r="L31" i="29"/>
  <c r="I32" i="29"/>
  <c r="J32" i="29"/>
  <c r="K32" i="29"/>
  <c r="L32" i="29"/>
  <c r="I33" i="29"/>
  <c r="J33" i="29"/>
  <c r="K33" i="29"/>
  <c r="L33" i="29"/>
  <c r="I34" i="29"/>
  <c r="J34" i="29"/>
  <c r="K34" i="29"/>
  <c r="L34" i="29"/>
  <c r="I35" i="29"/>
  <c r="J35" i="29"/>
  <c r="K35" i="29"/>
  <c r="L35" i="29"/>
  <c r="I36" i="29"/>
  <c r="J36" i="29"/>
  <c r="K36" i="29"/>
  <c r="L36" i="29"/>
  <c r="I37" i="29"/>
  <c r="J37" i="29"/>
  <c r="K37" i="29"/>
  <c r="L37" i="29"/>
  <c r="I38" i="29"/>
  <c r="J38" i="29"/>
  <c r="K38" i="29"/>
  <c r="L38" i="29"/>
  <c r="I39" i="29"/>
  <c r="J39" i="29"/>
  <c r="K39" i="29"/>
  <c r="L39" i="29"/>
  <c r="I40" i="29"/>
  <c r="J40" i="29"/>
  <c r="K40" i="29"/>
  <c r="L40" i="29"/>
  <c r="I41" i="29"/>
  <c r="J41" i="29"/>
  <c r="K41" i="29"/>
  <c r="L41" i="29"/>
  <c r="I42" i="29"/>
  <c r="J42" i="29"/>
  <c r="K42" i="29"/>
  <c r="L42" i="29"/>
  <c r="I43" i="29"/>
  <c r="J43" i="29"/>
  <c r="K43" i="29"/>
  <c r="L43" i="29"/>
  <c r="I44" i="29"/>
  <c r="J44" i="29"/>
  <c r="K44" i="29"/>
  <c r="L44" i="29"/>
  <c r="I45" i="29"/>
  <c r="J45" i="29"/>
  <c r="K45" i="29"/>
  <c r="L45" i="29"/>
  <c r="I46" i="29"/>
  <c r="J46" i="29"/>
  <c r="K46" i="29"/>
  <c r="L46" i="29"/>
  <c r="I47" i="29"/>
  <c r="J47" i="29"/>
  <c r="K47" i="29"/>
  <c r="L47" i="29"/>
  <c r="I48" i="29"/>
  <c r="J48" i="29"/>
  <c r="K48" i="29"/>
  <c r="L48" i="29"/>
  <c r="I49" i="29"/>
  <c r="J49" i="29"/>
  <c r="K49" i="29"/>
  <c r="L49" i="29"/>
  <c r="I50" i="29"/>
  <c r="J50" i="29"/>
  <c r="K50" i="29"/>
  <c r="L50" i="29"/>
  <c r="I51" i="29"/>
  <c r="J51" i="29"/>
  <c r="K51" i="29"/>
  <c r="L51" i="29"/>
  <c r="I52" i="29"/>
  <c r="J52" i="29"/>
  <c r="K52" i="29"/>
  <c r="L52" i="29"/>
  <c r="I53" i="29"/>
  <c r="J53" i="29"/>
  <c r="K53" i="29"/>
  <c r="L53" i="29"/>
  <c r="I54" i="29"/>
  <c r="J54" i="29"/>
  <c r="K54" i="29"/>
  <c r="L54" i="29"/>
  <c r="I55" i="29"/>
  <c r="J55" i="29"/>
  <c r="K55" i="29"/>
  <c r="L55" i="29"/>
  <c r="I56" i="29"/>
  <c r="J56" i="29"/>
  <c r="K56" i="29"/>
  <c r="L56" i="29"/>
  <c r="I57" i="29"/>
  <c r="J57" i="29"/>
  <c r="K57" i="29"/>
  <c r="L57" i="29"/>
  <c r="I58" i="29"/>
  <c r="J58" i="29"/>
  <c r="K58" i="29"/>
  <c r="L58" i="29"/>
  <c r="I59" i="29"/>
  <c r="J59" i="29"/>
  <c r="K59" i="29"/>
  <c r="L59" i="29"/>
  <c r="I60" i="29"/>
  <c r="J60" i="29"/>
  <c r="K60" i="29"/>
  <c r="L60" i="29"/>
  <c r="I61" i="29"/>
  <c r="J61" i="29"/>
  <c r="K61" i="29"/>
  <c r="L61" i="29"/>
  <c r="I62" i="29"/>
  <c r="J62" i="29"/>
  <c r="K62" i="29"/>
  <c r="L62" i="29"/>
  <c r="I63" i="29"/>
  <c r="J63" i="29"/>
  <c r="K63" i="29"/>
  <c r="L63" i="29"/>
  <c r="I64" i="29"/>
  <c r="J64" i="29"/>
  <c r="K64" i="29"/>
  <c r="L64" i="29"/>
  <c r="I65" i="29"/>
  <c r="J65" i="29"/>
  <c r="K65" i="29"/>
  <c r="L65" i="29"/>
  <c r="I66" i="29"/>
  <c r="J66" i="29"/>
  <c r="K66" i="29"/>
  <c r="L66" i="29"/>
  <c r="I67" i="29"/>
  <c r="J67" i="29"/>
  <c r="K67" i="29"/>
  <c r="L67" i="29"/>
  <c r="I68" i="29"/>
  <c r="J68" i="29"/>
  <c r="K68" i="29"/>
  <c r="L68" i="29"/>
  <c r="I69" i="29"/>
  <c r="J69" i="29"/>
  <c r="K69" i="29"/>
  <c r="L69" i="29"/>
  <c r="I70" i="29"/>
  <c r="J70" i="29"/>
  <c r="K70" i="29"/>
  <c r="L70" i="29"/>
  <c r="I71" i="29"/>
  <c r="J71" i="29"/>
  <c r="K71" i="29"/>
  <c r="L71" i="29"/>
  <c r="I72" i="29"/>
  <c r="J72" i="29"/>
  <c r="K72" i="29"/>
  <c r="L72" i="29"/>
  <c r="I73" i="29"/>
  <c r="J73" i="29"/>
  <c r="K73" i="29"/>
  <c r="L73" i="29"/>
  <c r="I74" i="29"/>
  <c r="J74" i="29"/>
  <c r="K74" i="29"/>
  <c r="L74" i="29"/>
  <c r="I75" i="29"/>
  <c r="J75" i="29"/>
  <c r="K75" i="29"/>
  <c r="L75" i="29"/>
  <c r="I76" i="29"/>
  <c r="J76" i="29"/>
  <c r="K76" i="29"/>
  <c r="L76" i="29"/>
  <c r="I77" i="29"/>
  <c r="J77" i="29"/>
  <c r="K77" i="29"/>
  <c r="L77" i="29"/>
  <c r="I78" i="29"/>
  <c r="J78" i="29"/>
  <c r="K78" i="29"/>
  <c r="L78" i="29"/>
  <c r="I79" i="29"/>
  <c r="J79" i="29"/>
  <c r="K79" i="29"/>
  <c r="L79" i="29"/>
  <c r="I80" i="29"/>
  <c r="J80" i="29"/>
  <c r="K80" i="29"/>
  <c r="L80" i="29"/>
  <c r="I81" i="29"/>
  <c r="J81" i="29"/>
  <c r="K81" i="29"/>
  <c r="L81" i="29"/>
  <c r="I82" i="29"/>
  <c r="J82" i="29"/>
  <c r="K82" i="29"/>
  <c r="L82" i="29"/>
  <c r="I83" i="29"/>
  <c r="J83" i="29"/>
  <c r="K83" i="29"/>
  <c r="L83" i="29"/>
  <c r="I84" i="29"/>
  <c r="J84" i="29"/>
  <c r="K84" i="29"/>
  <c r="L84" i="29"/>
  <c r="I85" i="29"/>
  <c r="J85" i="29"/>
  <c r="K85" i="29"/>
  <c r="L85" i="29"/>
  <c r="I86" i="29"/>
  <c r="J86" i="29"/>
  <c r="K86" i="29"/>
  <c r="L86" i="29"/>
  <c r="I87" i="29"/>
  <c r="J87" i="29"/>
  <c r="K87" i="29"/>
  <c r="L87" i="29"/>
  <c r="I88" i="29"/>
  <c r="J88" i="29"/>
  <c r="K88" i="29"/>
  <c r="L88" i="29"/>
  <c r="I89" i="29"/>
  <c r="J89" i="29"/>
  <c r="K89" i="29"/>
  <c r="L89" i="29"/>
  <c r="I90" i="29"/>
  <c r="J90" i="29"/>
  <c r="K90" i="29"/>
  <c r="L90" i="29"/>
  <c r="I91" i="29"/>
  <c r="J91" i="29"/>
  <c r="K91" i="29"/>
  <c r="L91" i="29"/>
  <c r="I92" i="29"/>
  <c r="J92" i="29"/>
  <c r="K92" i="29"/>
  <c r="L92" i="29"/>
  <c r="I93" i="29"/>
  <c r="J93" i="29"/>
  <c r="K93" i="29"/>
  <c r="L93" i="29"/>
  <c r="I94" i="29"/>
  <c r="J94" i="29"/>
  <c r="K94" i="29"/>
  <c r="L94" i="29"/>
  <c r="I95" i="29"/>
  <c r="J95" i="29"/>
  <c r="K95" i="29"/>
  <c r="L95" i="29"/>
  <c r="I96" i="29"/>
  <c r="J96" i="29"/>
  <c r="K96" i="29"/>
  <c r="L96" i="29"/>
  <c r="I97" i="29"/>
  <c r="J97" i="29"/>
  <c r="K97" i="29"/>
  <c r="L97" i="29"/>
  <c r="I98" i="29"/>
  <c r="J98" i="29"/>
  <c r="K98" i="29"/>
  <c r="L98" i="29"/>
  <c r="I99" i="29"/>
  <c r="J99" i="29"/>
  <c r="K99" i="29"/>
  <c r="L99" i="29"/>
  <c r="I100" i="29"/>
  <c r="J100" i="29"/>
  <c r="K100" i="29"/>
  <c r="L100" i="29"/>
  <c r="I101" i="29"/>
  <c r="J101" i="29"/>
  <c r="K101" i="29"/>
  <c r="L101" i="29"/>
  <c r="I102" i="29"/>
  <c r="J102" i="29"/>
  <c r="K102" i="29"/>
  <c r="L102" i="29"/>
  <c r="I103" i="29"/>
  <c r="J103" i="29"/>
  <c r="K103" i="29"/>
  <c r="L103" i="29"/>
  <c r="I104" i="29"/>
  <c r="J104" i="29"/>
  <c r="K104" i="29"/>
  <c r="L104" i="29"/>
  <c r="I105" i="29"/>
  <c r="J105" i="29"/>
  <c r="K105" i="29"/>
  <c r="L105" i="29"/>
  <c r="I106" i="29"/>
  <c r="J106" i="29"/>
  <c r="K106" i="29"/>
  <c r="L106" i="29"/>
  <c r="I107" i="29"/>
  <c r="J107" i="29"/>
  <c r="K107" i="29"/>
  <c r="L107" i="29"/>
  <c r="I108" i="29"/>
  <c r="J108" i="29"/>
  <c r="K108" i="29"/>
  <c r="L108" i="29"/>
  <c r="I109" i="29"/>
  <c r="J109" i="29"/>
  <c r="K109" i="29"/>
  <c r="L109" i="29"/>
  <c r="I110" i="29"/>
  <c r="J110" i="29"/>
  <c r="K110" i="29"/>
  <c r="L110" i="29"/>
  <c r="I111" i="29"/>
  <c r="J111" i="29"/>
  <c r="K111" i="29"/>
  <c r="L111" i="29"/>
  <c r="I112" i="29"/>
  <c r="J112" i="29"/>
  <c r="K112" i="29"/>
  <c r="L112" i="29"/>
  <c r="I113" i="29"/>
  <c r="J113" i="29"/>
  <c r="K113" i="29"/>
  <c r="L113" i="29"/>
  <c r="I114" i="29"/>
  <c r="J114" i="29"/>
  <c r="K114" i="29"/>
  <c r="L114" i="29"/>
  <c r="I115" i="29"/>
  <c r="J115" i="29"/>
  <c r="K115" i="29"/>
  <c r="L115" i="29"/>
  <c r="I116" i="29"/>
  <c r="J116" i="29"/>
  <c r="K116" i="29"/>
  <c r="L116" i="29"/>
  <c r="I117" i="29"/>
  <c r="J117" i="29"/>
  <c r="K117" i="29"/>
  <c r="L117" i="29"/>
  <c r="I118" i="29"/>
  <c r="J118" i="29"/>
  <c r="K118" i="29"/>
  <c r="L118" i="29"/>
  <c r="I119" i="29"/>
  <c r="J119" i="29"/>
  <c r="K119" i="29"/>
  <c r="L119" i="29"/>
  <c r="I120" i="29"/>
  <c r="J120" i="29"/>
  <c r="K120" i="29"/>
  <c r="L120" i="29"/>
  <c r="I121" i="29"/>
  <c r="J121" i="29"/>
  <c r="K121" i="29"/>
  <c r="L121" i="29"/>
  <c r="I122" i="29"/>
  <c r="J122" i="29"/>
  <c r="K122" i="29"/>
  <c r="L122" i="29"/>
  <c r="I123" i="29"/>
  <c r="J123" i="29"/>
  <c r="K123" i="29"/>
  <c r="L123" i="29"/>
  <c r="I124" i="29"/>
  <c r="J124" i="29"/>
  <c r="K124" i="29"/>
  <c r="L124" i="29"/>
  <c r="I125" i="29"/>
  <c r="J125" i="29"/>
  <c r="K125" i="29"/>
  <c r="L125" i="29"/>
  <c r="I126" i="29"/>
  <c r="J126" i="29"/>
  <c r="K126" i="29"/>
  <c r="L126" i="29"/>
  <c r="I127" i="29"/>
  <c r="J127" i="29"/>
  <c r="K127" i="29"/>
  <c r="L127" i="29"/>
  <c r="I128" i="29"/>
  <c r="J128" i="29"/>
  <c r="K128" i="29"/>
  <c r="L128" i="29"/>
  <c r="I129" i="29"/>
  <c r="J129" i="29"/>
  <c r="K129" i="29"/>
  <c r="L129" i="29"/>
  <c r="I130" i="29"/>
  <c r="J130" i="29"/>
  <c r="K130" i="29"/>
  <c r="L130" i="29"/>
  <c r="I131" i="29"/>
  <c r="J131" i="29"/>
  <c r="K131" i="29"/>
  <c r="L131" i="29"/>
  <c r="I132" i="29"/>
  <c r="J132" i="29"/>
  <c r="K132" i="29"/>
  <c r="L132" i="29"/>
  <c r="I133" i="29"/>
  <c r="J133" i="29"/>
  <c r="K133" i="29"/>
  <c r="L133" i="29"/>
  <c r="I134" i="29"/>
  <c r="J134" i="29"/>
  <c r="K134" i="29"/>
  <c r="L134" i="29"/>
  <c r="I135" i="29"/>
  <c r="J135" i="29"/>
  <c r="K135" i="29"/>
  <c r="L135" i="29"/>
  <c r="I136" i="29"/>
  <c r="J136" i="29"/>
  <c r="K136" i="29"/>
  <c r="L136" i="29"/>
  <c r="I137" i="29"/>
  <c r="J137" i="29"/>
  <c r="K137" i="29"/>
  <c r="L137" i="29"/>
  <c r="I138" i="29"/>
  <c r="J138" i="29"/>
  <c r="K138" i="29"/>
  <c r="L138" i="29"/>
  <c r="I139" i="29"/>
  <c r="J139" i="29"/>
  <c r="K139" i="29"/>
  <c r="L139" i="29"/>
  <c r="I140" i="29"/>
  <c r="J140" i="29"/>
  <c r="K140" i="29"/>
  <c r="L140" i="29"/>
  <c r="I141" i="29"/>
  <c r="J141" i="29"/>
  <c r="K141" i="29"/>
  <c r="L141" i="29"/>
  <c r="I142" i="29"/>
  <c r="J142" i="29"/>
  <c r="K142" i="29"/>
  <c r="L142" i="29"/>
  <c r="I143" i="29"/>
  <c r="J143" i="29"/>
  <c r="K143" i="29"/>
  <c r="L143" i="29"/>
  <c r="I144" i="29"/>
  <c r="J144" i="29"/>
  <c r="K144" i="29"/>
  <c r="L144" i="29"/>
  <c r="I145" i="29"/>
  <c r="J145" i="29"/>
  <c r="K145" i="29"/>
  <c r="L145" i="29"/>
  <c r="I146" i="29"/>
  <c r="J146" i="29"/>
  <c r="K146" i="29"/>
  <c r="L146" i="29"/>
  <c r="I147" i="29"/>
  <c r="J147" i="29"/>
  <c r="K147" i="29"/>
  <c r="L147" i="29"/>
  <c r="I148" i="29"/>
  <c r="J148" i="29"/>
  <c r="K148" i="29"/>
  <c r="L148" i="29"/>
  <c r="I149" i="29"/>
  <c r="J149" i="29"/>
  <c r="K149" i="29"/>
  <c r="L149" i="29"/>
  <c r="I150" i="29"/>
  <c r="J150" i="29"/>
  <c r="K150" i="29"/>
  <c r="L150" i="29"/>
  <c r="I151" i="29"/>
  <c r="J151" i="29"/>
  <c r="K151" i="29"/>
  <c r="L151" i="29"/>
  <c r="I152" i="29"/>
  <c r="J152" i="29"/>
  <c r="K152" i="29"/>
  <c r="L152" i="29"/>
  <c r="I153" i="29"/>
  <c r="J153" i="29"/>
  <c r="K153" i="29"/>
  <c r="L153" i="29"/>
  <c r="I154" i="29"/>
  <c r="J154" i="29"/>
  <c r="K154" i="29"/>
  <c r="L154" i="29"/>
  <c r="I155" i="29"/>
  <c r="J155" i="29"/>
  <c r="K155" i="29"/>
  <c r="L155" i="29"/>
  <c r="I156" i="29"/>
  <c r="J156" i="29"/>
  <c r="K156" i="29"/>
  <c r="L156" i="29"/>
  <c r="I157" i="29"/>
  <c r="J157" i="29"/>
  <c r="K157" i="29"/>
  <c r="L157" i="29"/>
  <c r="I158" i="29"/>
  <c r="J158" i="29"/>
  <c r="K158" i="29"/>
  <c r="L158" i="29"/>
  <c r="I159" i="29"/>
  <c r="J159" i="29"/>
  <c r="K159" i="29"/>
  <c r="L159" i="29"/>
  <c r="I160" i="29"/>
  <c r="J160" i="29"/>
  <c r="K160" i="29"/>
  <c r="L160" i="29"/>
  <c r="I161" i="29"/>
  <c r="J161" i="29"/>
  <c r="K161" i="29"/>
  <c r="L161" i="29"/>
  <c r="I162" i="29"/>
  <c r="J162" i="29"/>
  <c r="K162" i="29"/>
  <c r="L162" i="29"/>
  <c r="I163" i="29"/>
  <c r="J163" i="29"/>
  <c r="K163" i="29"/>
  <c r="L163" i="29"/>
  <c r="I164" i="29"/>
  <c r="J164" i="29"/>
  <c r="K164" i="29"/>
  <c r="L164" i="29"/>
  <c r="I165" i="29"/>
  <c r="J165" i="29"/>
  <c r="K165" i="29"/>
  <c r="L165" i="29"/>
  <c r="I166" i="29"/>
  <c r="J166" i="29"/>
  <c r="K166" i="29"/>
  <c r="L166" i="29"/>
  <c r="I167" i="29"/>
  <c r="J167" i="29"/>
  <c r="K167" i="29"/>
  <c r="L167" i="29"/>
  <c r="I168" i="29"/>
  <c r="J168" i="29"/>
  <c r="K168" i="29"/>
  <c r="L168" i="29"/>
  <c r="I169" i="29"/>
  <c r="J169" i="29"/>
  <c r="K169" i="29"/>
  <c r="L169" i="29"/>
  <c r="I170" i="29"/>
  <c r="J170" i="29"/>
  <c r="K170" i="29"/>
  <c r="L170" i="29"/>
  <c r="I171" i="29"/>
  <c r="J171" i="29"/>
  <c r="K171" i="29"/>
  <c r="L171" i="29"/>
  <c r="I172" i="29"/>
  <c r="J172" i="29"/>
  <c r="K172" i="29"/>
  <c r="L172" i="29"/>
  <c r="I173" i="29"/>
  <c r="J173" i="29"/>
  <c r="K173" i="29"/>
  <c r="L173" i="29"/>
  <c r="I174" i="29"/>
  <c r="J174" i="29"/>
  <c r="K174" i="29"/>
  <c r="L174" i="29"/>
  <c r="I175" i="29"/>
  <c r="J175" i="29"/>
  <c r="K175" i="29"/>
  <c r="L175" i="29"/>
  <c r="I176" i="29"/>
  <c r="J176" i="29"/>
  <c r="K176" i="29"/>
  <c r="L176" i="29"/>
  <c r="I177" i="29"/>
  <c r="J177" i="29"/>
  <c r="K177" i="29"/>
  <c r="L177" i="29"/>
  <c r="I178" i="29"/>
  <c r="J178" i="29"/>
  <c r="K178" i="29"/>
  <c r="L178" i="29"/>
  <c r="I179" i="29"/>
  <c r="J179" i="29"/>
  <c r="K179" i="29"/>
  <c r="L179" i="29"/>
  <c r="I180" i="29"/>
  <c r="J180" i="29"/>
  <c r="K180" i="29"/>
  <c r="L180" i="29"/>
  <c r="I181" i="29"/>
  <c r="J181" i="29"/>
  <c r="K181" i="29"/>
  <c r="L181" i="29"/>
  <c r="I182" i="29"/>
  <c r="J182" i="29"/>
  <c r="K182" i="29"/>
  <c r="L182" i="29"/>
  <c r="I183" i="29"/>
  <c r="J183" i="29"/>
  <c r="K183" i="29"/>
  <c r="L183" i="29"/>
  <c r="I184" i="29"/>
  <c r="J184" i="29"/>
  <c r="K184" i="29"/>
  <c r="L184" i="29"/>
  <c r="I185" i="29"/>
  <c r="J185" i="29"/>
  <c r="K185" i="29"/>
  <c r="L185" i="29"/>
  <c r="I186" i="29"/>
  <c r="J186" i="29"/>
  <c r="K186" i="29"/>
  <c r="L186" i="29"/>
  <c r="I187" i="29"/>
  <c r="J187" i="29"/>
  <c r="K187" i="29"/>
  <c r="L187" i="29"/>
  <c r="I188" i="29"/>
  <c r="J188" i="29"/>
  <c r="K188" i="29"/>
  <c r="L188" i="29"/>
  <c r="I189" i="29"/>
  <c r="J189" i="29"/>
  <c r="K189" i="29"/>
  <c r="L189" i="29"/>
  <c r="I190" i="29"/>
  <c r="J190" i="29"/>
  <c r="K190" i="29"/>
  <c r="L190" i="29"/>
  <c r="I191" i="29"/>
  <c r="J191" i="29"/>
  <c r="K191" i="29"/>
  <c r="L191" i="29"/>
  <c r="I192" i="29"/>
  <c r="J192" i="29"/>
  <c r="K192" i="29"/>
  <c r="L192" i="29"/>
  <c r="I193" i="29"/>
  <c r="J193" i="29"/>
  <c r="K193" i="29"/>
  <c r="L193" i="29"/>
  <c r="I194" i="29"/>
  <c r="J194" i="29"/>
  <c r="K194" i="29"/>
  <c r="L194" i="29"/>
  <c r="I195" i="29"/>
  <c r="J195" i="29"/>
  <c r="K195" i="29"/>
  <c r="L195" i="29"/>
  <c r="R5" i="29"/>
  <c r="Q5" i="29"/>
  <c r="P5" i="29"/>
  <c r="O5" i="29"/>
  <c r="N5" i="29"/>
  <c r="M5" i="29"/>
  <c r="L5" i="29"/>
  <c r="K5" i="29"/>
  <c r="J5" i="29"/>
  <c r="I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111" i="29"/>
  <c r="H112" i="29"/>
  <c r="H113" i="29"/>
  <c r="H114" i="29"/>
  <c r="H115" i="29"/>
  <c r="H116" i="29"/>
  <c r="H117" i="29"/>
  <c r="H118" i="29"/>
  <c r="H119" i="29"/>
  <c r="H120" i="29"/>
  <c r="H121" i="29"/>
  <c r="H122" i="29"/>
  <c r="H123" i="29"/>
  <c r="H124" i="29"/>
  <c r="H125" i="29"/>
  <c r="H126" i="29"/>
  <c r="H127" i="29"/>
  <c r="H128" i="29"/>
  <c r="H129" i="29"/>
  <c r="H130" i="29"/>
  <c r="H131" i="29"/>
  <c r="H132" i="29"/>
  <c r="H133" i="29"/>
  <c r="H134" i="29"/>
  <c r="H135" i="29"/>
  <c r="H136" i="29"/>
  <c r="H137" i="29"/>
  <c r="H138" i="29"/>
  <c r="H139" i="29"/>
  <c r="H140" i="29"/>
  <c r="H141" i="29"/>
  <c r="H142" i="29"/>
  <c r="H143" i="29"/>
  <c r="H144" i="29"/>
  <c r="H145" i="29"/>
  <c r="H146" i="29"/>
  <c r="H147" i="29"/>
  <c r="H148" i="29"/>
  <c r="H149" i="29"/>
  <c r="H150" i="29"/>
  <c r="H151" i="29"/>
  <c r="H152" i="29"/>
  <c r="H153" i="29"/>
  <c r="H154" i="29"/>
  <c r="H155" i="29"/>
  <c r="H156" i="29"/>
  <c r="H157" i="29"/>
  <c r="H158" i="29"/>
  <c r="H159" i="29"/>
  <c r="H160" i="29"/>
  <c r="H161" i="29"/>
  <c r="H162" i="29"/>
  <c r="H163" i="29"/>
  <c r="H164" i="29"/>
  <c r="H165" i="29"/>
  <c r="H166" i="29"/>
  <c r="H167" i="29"/>
  <c r="H168" i="29"/>
  <c r="H169" i="29"/>
  <c r="H170" i="29"/>
  <c r="H171" i="29"/>
  <c r="H172" i="29"/>
  <c r="H173" i="29"/>
  <c r="H174" i="29"/>
  <c r="H175" i="29"/>
  <c r="H176" i="29"/>
  <c r="H177" i="29"/>
  <c r="H178" i="29"/>
  <c r="H179" i="29"/>
  <c r="H180" i="29"/>
  <c r="H181" i="29"/>
  <c r="H182" i="29"/>
  <c r="H183" i="29"/>
  <c r="H184" i="29"/>
  <c r="H185" i="29"/>
  <c r="H186" i="29"/>
  <c r="H187" i="29"/>
  <c r="H188" i="29"/>
  <c r="H189" i="29"/>
  <c r="H190" i="29"/>
  <c r="H191" i="29"/>
  <c r="H192" i="29"/>
  <c r="H193" i="29"/>
  <c r="H194" i="29"/>
  <c r="H195" i="29"/>
  <c r="H5" i="29"/>
  <c r="T5" i="29"/>
  <c r="T6" i="28"/>
  <c r="T7" i="28"/>
  <c r="T8" i="28"/>
  <c r="T9" i="28"/>
  <c r="T10" i="28"/>
  <c r="T11" i="28"/>
  <c r="T12" i="28"/>
  <c r="T13" i="28"/>
  <c r="T14" i="28"/>
  <c r="T15" i="28"/>
  <c r="T16" i="28"/>
  <c r="T17" i="28"/>
  <c r="T18" i="28"/>
  <c r="T19" i="28"/>
  <c r="T20" i="28"/>
  <c r="T21" i="28"/>
  <c r="T22" i="28"/>
  <c r="T23" i="28"/>
  <c r="T24" i="28"/>
  <c r="T25" i="28"/>
  <c r="T26" i="28"/>
  <c r="T27" i="28"/>
  <c r="T28" i="28"/>
  <c r="T29" i="28"/>
  <c r="T30" i="28"/>
  <c r="T31" i="28"/>
  <c r="T32" i="28"/>
  <c r="T33" i="28"/>
  <c r="T34" i="28"/>
  <c r="T35" i="28"/>
  <c r="T36" i="28"/>
  <c r="T37" i="28"/>
  <c r="T38" i="28"/>
  <c r="T39" i="28"/>
  <c r="T40" i="28"/>
  <c r="T41" i="28"/>
  <c r="T42" i="28"/>
  <c r="T43" i="28"/>
  <c r="T44" i="28"/>
  <c r="T45" i="28"/>
  <c r="T46" i="28"/>
  <c r="T47" i="28"/>
  <c r="T48" i="28"/>
  <c r="T49" i="28"/>
  <c r="T50" i="28"/>
  <c r="T51" i="28"/>
  <c r="T52" i="28"/>
  <c r="T53"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T90" i="28"/>
  <c r="T91" i="28"/>
  <c r="T92" i="28"/>
  <c r="T93" i="28"/>
  <c r="T94" i="28"/>
  <c r="T95" i="28"/>
  <c r="T96" i="28"/>
  <c r="T97" i="28"/>
  <c r="T98"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T132" i="28"/>
  <c r="T133" i="28"/>
  <c r="T134" i="28"/>
  <c r="T135" i="28"/>
  <c r="T136" i="28"/>
  <c r="T137" i="28"/>
  <c r="T138" i="28"/>
  <c r="T139" i="28"/>
  <c r="T140" i="28"/>
  <c r="T141" i="28"/>
  <c r="T142" i="28"/>
  <c r="T143" i="28"/>
  <c r="T144" i="28"/>
  <c r="T145" i="28"/>
  <c r="T146" i="28"/>
  <c r="T147" i="28"/>
  <c r="T148" i="28"/>
  <c r="T149" i="28"/>
  <c r="T150" i="28"/>
  <c r="T151" i="28"/>
  <c r="T152" i="28"/>
  <c r="T153" i="28"/>
  <c r="T154" i="28"/>
  <c r="T155" i="28"/>
  <c r="T156" i="28"/>
  <c r="T157" i="28"/>
  <c r="T158" i="28"/>
  <c r="T159" i="28"/>
  <c r="T160" i="28"/>
  <c r="T161" i="28"/>
  <c r="T162" i="28"/>
  <c r="T163" i="28"/>
  <c r="T164" i="28"/>
  <c r="T165" i="28"/>
  <c r="T166" i="28"/>
  <c r="T167" i="28"/>
  <c r="T168" i="28"/>
  <c r="T169" i="28"/>
  <c r="T170" i="28"/>
  <c r="T171" i="28"/>
  <c r="T172" i="28"/>
  <c r="T173" i="28"/>
  <c r="T174" i="28"/>
  <c r="T175" i="28"/>
  <c r="T176" i="28"/>
  <c r="T177" i="28"/>
  <c r="T178" i="28"/>
  <c r="T179" i="28"/>
  <c r="T180" i="28"/>
  <c r="T181" i="28"/>
  <c r="T182" i="28"/>
  <c r="T183" i="28"/>
  <c r="T184" i="28"/>
  <c r="T185" i="28"/>
  <c r="T186" i="28"/>
  <c r="T187" i="28"/>
  <c r="T188" i="28"/>
  <c r="T189" i="28"/>
  <c r="T190" i="28"/>
  <c r="T191" i="28"/>
  <c r="T192" i="28"/>
  <c r="T193" i="28"/>
  <c r="T194" i="28"/>
  <c r="T195" i="28"/>
  <c r="N6" i="28"/>
  <c r="O6" i="28"/>
  <c r="P6" i="28"/>
  <c r="Q6" i="28"/>
  <c r="R6" i="28"/>
  <c r="S6" i="28"/>
  <c r="N7" i="28"/>
  <c r="O7" i="28"/>
  <c r="P7" i="28"/>
  <c r="Q7" i="28"/>
  <c r="R7" i="28"/>
  <c r="S7" i="28"/>
  <c r="N8" i="28"/>
  <c r="O8" i="28"/>
  <c r="P8" i="28"/>
  <c r="Q8" i="28"/>
  <c r="R8" i="28"/>
  <c r="S8" i="28"/>
  <c r="N9" i="28"/>
  <c r="O9" i="28"/>
  <c r="P9" i="28"/>
  <c r="Q9" i="28"/>
  <c r="R9" i="28"/>
  <c r="S9" i="28"/>
  <c r="N10" i="28"/>
  <c r="O10" i="28"/>
  <c r="P10" i="28"/>
  <c r="Q10" i="28"/>
  <c r="R10" i="28"/>
  <c r="S10" i="28"/>
  <c r="N11" i="28"/>
  <c r="O11" i="28"/>
  <c r="P11" i="28"/>
  <c r="Q11" i="28"/>
  <c r="R11" i="28"/>
  <c r="S11" i="28"/>
  <c r="N12" i="28"/>
  <c r="O12" i="28"/>
  <c r="P12" i="28"/>
  <c r="Q12" i="28"/>
  <c r="R12" i="28"/>
  <c r="S12" i="28"/>
  <c r="N13" i="28"/>
  <c r="O13" i="28"/>
  <c r="P13" i="28"/>
  <c r="Q13" i="28"/>
  <c r="R13" i="28"/>
  <c r="S13" i="28"/>
  <c r="N14" i="28"/>
  <c r="O14" i="28"/>
  <c r="P14" i="28"/>
  <c r="Q14" i="28"/>
  <c r="R14" i="28"/>
  <c r="S14" i="28"/>
  <c r="N15" i="28"/>
  <c r="O15" i="28"/>
  <c r="P15" i="28"/>
  <c r="Q15" i="28"/>
  <c r="R15" i="28"/>
  <c r="S15" i="28"/>
  <c r="N16" i="28"/>
  <c r="O16" i="28"/>
  <c r="P16" i="28"/>
  <c r="Q16" i="28"/>
  <c r="R16" i="28"/>
  <c r="S16" i="28"/>
  <c r="N17" i="28"/>
  <c r="O17" i="28"/>
  <c r="P17" i="28"/>
  <c r="Q17" i="28"/>
  <c r="R17" i="28"/>
  <c r="S17" i="28"/>
  <c r="N18" i="28"/>
  <c r="O18" i="28"/>
  <c r="P18" i="28"/>
  <c r="Q18" i="28"/>
  <c r="R18" i="28"/>
  <c r="S18" i="28"/>
  <c r="N19" i="28"/>
  <c r="O19" i="28"/>
  <c r="P19" i="28"/>
  <c r="Q19" i="28"/>
  <c r="R19" i="28"/>
  <c r="S19" i="28"/>
  <c r="N20" i="28"/>
  <c r="O20" i="28"/>
  <c r="P20" i="28"/>
  <c r="Q20" i="28"/>
  <c r="R20" i="28"/>
  <c r="S20" i="28"/>
  <c r="N21" i="28"/>
  <c r="O21" i="28"/>
  <c r="P21" i="28"/>
  <c r="Q21" i="28"/>
  <c r="R21" i="28"/>
  <c r="S21" i="28"/>
  <c r="N22" i="28"/>
  <c r="O22" i="28"/>
  <c r="P22" i="28"/>
  <c r="Q22" i="28"/>
  <c r="R22" i="28"/>
  <c r="S22" i="28"/>
  <c r="N23" i="28"/>
  <c r="O23" i="28"/>
  <c r="P23" i="28"/>
  <c r="Q23" i="28"/>
  <c r="R23" i="28"/>
  <c r="S23" i="28"/>
  <c r="N24" i="28"/>
  <c r="O24" i="28"/>
  <c r="P24" i="28"/>
  <c r="Q24" i="28"/>
  <c r="R24" i="28"/>
  <c r="S24" i="28"/>
  <c r="N25" i="28"/>
  <c r="O25" i="28"/>
  <c r="P25" i="28"/>
  <c r="Q25" i="28"/>
  <c r="R25" i="28"/>
  <c r="S25" i="28"/>
  <c r="N26" i="28"/>
  <c r="O26" i="28"/>
  <c r="P26" i="28"/>
  <c r="Q26" i="28"/>
  <c r="R26" i="28"/>
  <c r="S26" i="28"/>
  <c r="N27" i="28"/>
  <c r="O27" i="28"/>
  <c r="P27" i="28"/>
  <c r="Q27" i="28"/>
  <c r="R27" i="28"/>
  <c r="S27" i="28"/>
  <c r="N28" i="28"/>
  <c r="O28" i="28"/>
  <c r="P28" i="28"/>
  <c r="Q28" i="28"/>
  <c r="R28" i="28"/>
  <c r="S28" i="28"/>
  <c r="N29" i="28"/>
  <c r="O29" i="28"/>
  <c r="P29" i="28"/>
  <c r="Q29" i="28"/>
  <c r="R29" i="28"/>
  <c r="S29" i="28"/>
  <c r="N30" i="28"/>
  <c r="O30" i="28"/>
  <c r="P30" i="28"/>
  <c r="Q30" i="28"/>
  <c r="R30" i="28"/>
  <c r="S30" i="28"/>
  <c r="N31" i="28"/>
  <c r="O31" i="28"/>
  <c r="P31" i="28"/>
  <c r="Q31" i="28"/>
  <c r="R31" i="28"/>
  <c r="S31" i="28"/>
  <c r="N32" i="28"/>
  <c r="O32" i="28"/>
  <c r="P32" i="28"/>
  <c r="Q32" i="28"/>
  <c r="R32" i="28"/>
  <c r="S32" i="28"/>
  <c r="N33" i="28"/>
  <c r="O33" i="28"/>
  <c r="P33" i="28"/>
  <c r="Q33" i="28"/>
  <c r="R33" i="28"/>
  <c r="S33" i="28"/>
  <c r="N34" i="28"/>
  <c r="O34" i="28"/>
  <c r="P34" i="28"/>
  <c r="Q34" i="28"/>
  <c r="R34" i="28"/>
  <c r="S34" i="28"/>
  <c r="N35" i="28"/>
  <c r="O35" i="28"/>
  <c r="P35" i="28"/>
  <c r="Q35" i="28"/>
  <c r="R35" i="28"/>
  <c r="S35" i="28"/>
  <c r="N36" i="28"/>
  <c r="O36" i="28"/>
  <c r="P36" i="28"/>
  <c r="Q36" i="28"/>
  <c r="R36" i="28"/>
  <c r="S36" i="28"/>
  <c r="N37" i="28"/>
  <c r="O37" i="28"/>
  <c r="P37" i="28"/>
  <c r="Q37" i="28"/>
  <c r="R37" i="28"/>
  <c r="S37" i="28"/>
  <c r="N38" i="28"/>
  <c r="O38" i="28"/>
  <c r="P38" i="28"/>
  <c r="Q38" i="28"/>
  <c r="R38" i="28"/>
  <c r="S38" i="28"/>
  <c r="N39" i="28"/>
  <c r="O39" i="28"/>
  <c r="P39" i="28"/>
  <c r="Q39" i="28"/>
  <c r="R39" i="28"/>
  <c r="S39" i="28"/>
  <c r="N40" i="28"/>
  <c r="O40" i="28"/>
  <c r="P40" i="28"/>
  <c r="Q40" i="28"/>
  <c r="R40" i="28"/>
  <c r="S40" i="28"/>
  <c r="N41" i="28"/>
  <c r="O41" i="28"/>
  <c r="P41" i="28"/>
  <c r="Q41" i="28"/>
  <c r="R41" i="28"/>
  <c r="S41" i="28"/>
  <c r="N42" i="28"/>
  <c r="O42" i="28"/>
  <c r="P42" i="28"/>
  <c r="Q42" i="28"/>
  <c r="R42" i="28"/>
  <c r="S42" i="28"/>
  <c r="N43" i="28"/>
  <c r="O43" i="28"/>
  <c r="P43" i="28"/>
  <c r="Q43" i="28"/>
  <c r="R43" i="28"/>
  <c r="S43" i="28"/>
  <c r="N44" i="28"/>
  <c r="O44" i="28"/>
  <c r="P44" i="28"/>
  <c r="Q44" i="28"/>
  <c r="R44" i="28"/>
  <c r="S44" i="28"/>
  <c r="N45" i="28"/>
  <c r="O45" i="28"/>
  <c r="P45" i="28"/>
  <c r="Q45" i="28"/>
  <c r="R45" i="28"/>
  <c r="S45" i="28"/>
  <c r="N46" i="28"/>
  <c r="O46" i="28"/>
  <c r="P46" i="28"/>
  <c r="Q46" i="28"/>
  <c r="R46" i="28"/>
  <c r="S46" i="28"/>
  <c r="N47" i="28"/>
  <c r="O47" i="28"/>
  <c r="P47" i="28"/>
  <c r="Q47" i="28"/>
  <c r="R47" i="28"/>
  <c r="S47" i="28"/>
  <c r="N48" i="28"/>
  <c r="O48" i="28"/>
  <c r="P48" i="28"/>
  <c r="Q48" i="28"/>
  <c r="R48" i="28"/>
  <c r="S48" i="28"/>
  <c r="N49" i="28"/>
  <c r="O49" i="28"/>
  <c r="P49" i="28"/>
  <c r="Q49" i="28"/>
  <c r="R49" i="28"/>
  <c r="S49" i="28"/>
  <c r="N50" i="28"/>
  <c r="O50" i="28"/>
  <c r="P50" i="28"/>
  <c r="Q50" i="28"/>
  <c r="R50" i="28"/>
  <c r="S50" i="28"/>
  <c r="N51" i="28"/>
  <c r="O51" i="28"/>
  <c r="P51" i="28"/>
  <c r="Q51" i="28"/>
  <c r="R51" i="28"/>
  <c r="S51" i="28"/>
  <c r="N52" i="28"/>
  <c r="O52" i="28"/>
  <c r="P52" i="28"/>
  <c r="Q52" i="28"/>
  <c r="R52" i="28"/>
  <c r="S52" i="28"/>
  <c r="N53" i="28"/>
  <c r="O53" i="28"/>
  <c r="P53" i="28"/>
  <c r="Q53" i="28"/>
  <c r="R53" i="28"/>
  <c r="S53" i="28"/>
  <c r="N54" i="28"/>
  <c r="O54" i="28"/>
  <c r="P54" i="28"/>
  <c r="Q54" i="28"/>
  <c r="R54" i="28"/>
  <c r="S54" i="28"/>
  <c r="N55" i="28"/>
  <c r="O55" i="28"/>
  <c r="P55" i="28"/>
  <c r="Q55" i="28"/>
  <c r="R55" i="28"/>
  <c r="S55" i="28"/>
  <c r="N56" i="28"/>
  <c r="O56" i="28"/>
  <c r="P56" i="28"/>
  <c r="Q56" i="28"/>
  <c r="R56" i="28"/>
  <c r="S56" i="28"/>
  <c r="N57" i="28"/>
  <c r="O57" i="28"/>
  <c r="P57" i="28"/>
  <c r="Q57" i="28"/>
  <c r="R57" i="28"/>
  <c r="S57" i="28"/>
  <c r="N58" i="28"/>
  <c r="O58" i="28"/>
  <c r="P58" i="28"/>
  <c r="Q58" i="28"/>
  <c r="R58" i="28"/>
  <c r="S58" i="28"/>
  <c r="N59" i="28"/>
  <c r="O59" i="28"/>
  <c r="P59" i="28"/>
  <c r="Q59" i="28"/>
  <c r="R59" i="28"/>
  <c r="S59" i="28"/>
  <c r="N60" i="28"/>
  <c r="O60" i="28"/>
  <c r="P60" i="28"/>
  <c r="Q60" i="28"/>
  <c r="R60" i="28"/>
  <c r="S60" i="28"/>
  <c r="N61" i="28"/>
  <c r="O61" i="28"/>
  <c r="P61" i="28"/>
  <c r="Q61" i="28"/>
  <c r="R61" i="28"/>
  <c r="S61" i="28"/>
  <c r="N62" i="28"/>
  <c r="O62" i="28"/>
  <c r="P62" i="28"/>
  <c r="Q62" i="28"/>
  <c r="R62" i="28"/>
  <c r="S62" i="28"/>
  <c r="N63" i="28"/>
  <c r="O63" i="28"/>
  <c r="P63" i="28"/>
  <c r="Q63" i="28"/>
  <c r="R63" i="28"/>
  <c r="S63" i="28"/>
  <c r="N64" i="28"/>
  <c r="O64" i="28"/>
  <c r="P64" i="28"/>
  <c r="Q64" i="28"/>
  <c r="R64" i="28"/>
  <c r="S64" i="28"/>
  <c r="N65" i="28"/>
  <c r="O65" i="28"/>
  <c r="P65" i="28"/>
  <c r="Q65" i="28"/>
  <c r="R65" i="28"/>
  <c r="S65" i="28"/>
  <c r="N66" i="28"/>
  <c r="O66" i="28"/>
  <c r="P66" i="28"/>
  <c r="Q66" i="28"/>
  <c r="R66" i="28"/>
  <c r="S66" i="28"/>
  <c r="N67" i="28"/>
  <c r="O67" i="28"/>
  <c r="P67" i="28"/>
  <c r="Q67" i="28"/>
  <c r="R67" i="28"/>
  <c r="S67" i="28"/>
  <c r="N68" i="28"/>
  <c r="O68" i="28"/>
  <c r="P68" i="28"/>
  <c r="Q68" i="28"/>
  <c r="R68" i="28"/>
  <c r="S68" i="28"/>
  <c r="N69" i="28"/>
  <c r="O69" i="28"/>
  <c r="P69" i="28"/>
  <c r="Q69" i="28"/>
  <c r="R69" i="28"/>
  <c r="S69" i="28"/>
  <c r="N70" i="28"/>
  <c r="O70" i="28"/>
  <c r="P70" i="28"/>
  <c r="Q70" i="28"/>
  <c r="R70" i="28"/>
  <c r="S70" i="28"/>
  <c r="N71" i="28"/>
  <c r="O71" i="28"/>
  <c r="P71" i="28"/>
  <c r="Q71" i="28"/>
  <c r="R71" i="28"/>
  <c r="S71" i="28"/>
  <c r="N72" i="28"/>
  <c r="O72" i="28"/>
  <c r="P72" i="28"/>
  <c r="Q72" i="28"/>
  <c r="R72" i="28"/>
  <c r="S72" i="28"/>
  <c r="N73" i="28"/>
  <c r="O73" i="28"/>
  <c r="P73" i="28"/>
  <c r="Q73" i="28"/>
  <c r="R73" i="28"/>
  <c r="S73" i="28"/>
  <c r="N74" i="28"/>
  <c r="O74" i="28"/>
  <c r="P74" i="28"/>
  <c r="Q74" i="28"/>
  <c r="R74" i="28"/>
  <c r="S74" i="28"/>
  <c r="N75" i="28"/>
  <c r="O75" i="28"/>
  <c r="P75" i="28"/>
  <c r="Q75" i="28"/>
  <c r="R75" i="28"/>
  <c r="S75" i="28"/>
  <c r="N76" i="28"/>
  <c r="O76" i="28"/>
  <c r="P76" i="28"/>
  <c r="Q76" i="28"/>
  <c r="R76" i="28"/>
  <c r="S76" i="28"/>
  <c r="N77" i="28"/>
  <c r="O77" i="28"/>
  <c r="P77" i="28"/>
  <c r="Q77" i="28"/>
  <c r="R77" i="28"/>
  <c r="S77" i="28"/>
  <c r="N78" i="28"/>
  <c r="O78" i="28"/>
  <c r="P78" i="28"/>
  <c r="Q78" i="28"/>
  <c r="R78" i="28"/>
  <c r="S78" i="28"/>
  <c r="N79" i="28"/>
  <c r="O79" i="28"/>
  <c r="P79" i="28"/>
  <c r="Q79" i="28"/>
  <c r="R79" i="28"/>
  <c r="S79" i="28"/>
  <c r="N80" i="28"/>
  <c r="O80" i="28"/>
  <c r="P80" i="28"/>
  <c r="Q80" i="28"/>
  <c r="R80" i="28"/>
  <c r="S80" i="28"/>
  <c r="N81" i="28"/>
  <c r="O81" i="28"/>
  <c r="P81" i="28"/>
  <c r="Q81" i="28"/>
  <c r="R81" i="28"/>
  <c r="S81" i="28"/>
  <c r="N82" i="28"/>
  <c r="O82" i="28"/>
  <c r="P82" i="28"/>
  <c r="Q82" i="28"/>
  <c r="R82" i="28"/>
  <c r="S82" i="28"/>
  <c r="N83" i="28"/>
  <c r="O83" i="28"/>
  <c r="P83" i="28"/>
  <c r="Q83" i="28"/>
  <c r="R83" i="28"/>
  <c r="S83" i="28"/>
  <c r="N84" i="28"/>
  <c r="O84" i="28"/>
  <c r="P84" i="28"/>
  <c r="Q84" i="28"/>
  <c r="R84" i="28"/>
  <c r="S84" i="28"/>
  <c r="N85" i="28"/>
  <c r="O85" i="28"/>
  <c r="P85" i="28"/>
  <c r="Q85" i="28"/>
  <c r="R85" i="28"/>
  <c r="S85" i="28"/>
  <c r="N86" i="28"/>
  <c r="O86" i="28"/>
  <c r="P86" i="28"/>
  <c r="Q86" i="28"/>
  <c r="R86" i="28"/>
  <c r="S86" i="28"/>
  <c r="N87" i="28"/>
  <c r="O87" i="28"/>
  <c r="P87" i="28"/>
  <c r="Q87" i="28"/>
  <c r="R87" i="28"/>
  <c r="S87" i="28"/>
  <c r="N88" i="28"/>
  <c r="O88" i="28"/>
  <c r="P88" i="28"/>
  <c r="Q88" i="28"/>
  <c r="R88" i="28"/>
  <c r="S88" i="28"/>
  <c r="N89" i="28"/>
  <c r="O89" i="28"/>
  <c r="P89" i="28"/>
  <c r="Q89" i="28"/>
  <c r="R89" i="28"/>
  <c r="S89" i="28"/>
  <c r="N90" i="28"/>
  <c r="O90" i="28"/>
  <c r="P90" i="28"/>
  <c r="Q90" i="28"/>
  <c r="R90" i="28"/>
  <c r="S90" i="28"/>
  <c r="N91" i="28"/>
  <c r="O91" i="28"/>
  <c r="P91" i="28"/>
  <c r="Q91" i="28"/>
  <c r="R91" i="28"/>
  <c r="S91" i="28"/>
  <c r="N92" i="28"/>
  <c r="O92" i="28"/>
  <c r="P92" i="28"/>
  <c r="Q92" i="28"/>
  <c r="R92" i="28"/>
  <c r="S92" i="28"/>
  <c r="N93" i="28"/>
  <c r="O93" i="28"/>
  <c r="P93" i="28"/>
  <c r="Q93" i="28"/>
  <c r="R93" i="28"/>
  <c r="S93" i="28"/>
  <c r="N94" i="28"/>
  <c r="O94" i="28"/>
  <c r="P94" i="28"/>
  <c r="Q94" i="28"/>
  <c r="R94" i="28"/>
  <c r="S94" i="28"/>
  <c r="N95" i="28"/>
  <c r="O95" i="28"/>
  <c r="P95" i="28"/>
  <c r="Q95" i="28"/>
  <c r="R95" i="28"/>
  <c r="S95" i="28"/>
  <c r="N96" i="28"/>
  <c r="O96" i="28"/>
  <c r="P96" i="28"/>
  <c r="Q96" i="28"/>
  <c r="R96" i="28"/>
  <c r="S96" i="28"/>
  <c r="N97" i="28"/>
  <c r="O97" i="28"/>
  <c r="P97" i="28"/>
  <c r="Q97" i="28"/>
  <c r="R97" i="28"/>
  <c r="S97" i="28"/>
  <c r="N98" i="28"/>
  <c r="O98" i="28"/>
  <c r="P98" i="28"/>
  <c r="Q98" i="28"/>
  <c r="R98" i="28"/>
  <c r="S98" i="28"/>
  <c r="N99" i="28"/>
  <c r="O99" i="28"/>
  <c r="P99" i="28"/>
  <c r="Q99" i="28"/>
  <c r="R99" i="28"/>
  <c r="S99" i="28"/>
  <c r="N100" i="28"/>
  <c r="O100" i="28"/>
  <c r="P100" i="28"/>
  <c r="Q100" i="28"/>
  <c r="R100" i="28"/>
  <c r="S100" i="28"/>
  <c r="N101" i="28"/>
  <c r="O101" i="28"/>
  <c r="P101" i="28"/>
  <c r="Q101" i="28"/>
  <c r="R101" i="28"/>
  <c r="S101" i="28"/>
  <c r="N102" i="28"/>
  <c r="O102" i="28"/>
  <c r="P102" i="28"/>
  <c r="Q102" i="28"/>
  <c r="R102" i="28"/>
  <c r="S102" i="28"/>
  <c r="N103" i="28"/>
  <c r="O103" i="28"/>
  <c r="P103" i="28"/>
  <c r="Q103" i="28"/>
  <c r="R103" i="28"/>
  <c r="S103" i="28"/>
  <c r="N104" i="28"/>
  <c r="O104" i="28"/>
  <c r="P104" i="28"/>
  <c r="Q104" i="28"/>
  <c r="R104" i="28"/>
  <c r="S104" i="28"/>
  <c r="N105" i="28"/>
  <c r="O105" i="28"/>
  <c r="P105" i="28"/>
  <c r="Q105" i="28"/>
  <c r="R105" i="28"/>
  <c r="S105" i="28"/>
  <c r="N106" i="28"/>
  <c r="O106" i="28"/>
  <c r="P106" i="28"/>
  <c r="Q106" i="28"/>
  <c r="R106" i="28"/>
  <c r="S106" i="28"/>
  <c r="N107" i="28"/>
  <c r="O107" i="28"/>
  <c r="P107" i="28"/>
  <c r="Q107" i="28"/>
  <c r="R107" i="28"/>
  <c r="S107" i="28"/>
  <c r="N108" i="28"/>
  <c r="O108" i="28"/>
  <c r="P108" i="28"/>
  <c r="Q108" i="28"/>
  <c r="R108" i="28"/>
  <c r="S108" i="28"/>
  <c r="N109" i="28"/>
  <c r="O109" i="28"/>
  <c r="P109" i="28"/>
  <c r="Q109" i="28"/>
  <c r="R109" i="28"/>
  <c r="S109" i="28"/>
  <c r="N110" i="28"/>
  <c r="O110" i="28"/>
  <c r="P110" i="28"/>
  <c r="Q110" i="28"/>
  <c r="R110" i="28"/>
  <c r="S110" i="28"/>
  <c r="N111" i="28"/>
  <c r="O111" i="28"/>
  <c r="P111" i="28"/>
  <c r="Q111" i="28"/>
  <c r="R111" i="28"/>
  <c r="S111" i="28"/>
  <c r="N112" i="28"/>
  <c r="O112" i="28"/>
  <c r="P112" i="28"/>
  <c r="Q112" i="28"/>
  <c r="R112" i="28"/>
  <c r="S112" i="28"/>
  <c r="N113" i="28"/>
  <c r="O113" i="28"/>
  <c r="P113" i="28"/>
  <c r="Q113" i="28"/>
  <c r="R113" i="28"/>
  <c r="S113" i="28"/>
  <c r="N114" i="28"/>
  <c r="O114" i="28"/>
  <c r="P114" i="28"/>
  <c r="Q114" i="28"/>
  <c r="R114" i="28"/>
  <c r="S114" i="28"/>
  <c r="N115" i="28"/>
  <c r="O115" i="28"/>
  <c r="P115" i="28"/>
  <c r="Q115" i="28"/>
  <c r="R115" i="28"/>
  <c r="S115" i="28"/>
  <c r="N116" i="28"/>
  <c r="O116" i="28"/>
  <c r="P116" i="28"/>
  <c r="Q116" i="28"/>
  <c r="R116" i="28"/>
  <c r="S116" i="28"/>
  <c r="N117" i="28"/>
  <c r="O117" i="28"/>
  <c r="P117" i="28"/>
  <c r="Q117" i="28"/>
  <c r="R117" i="28"/>
  <c r="S117" i="28"/>
  <c r="N118" i="28"/>
  <c r="O118" i="28"/>
  <c r="P118" i="28"/>
  <c r="Q118" i="28"/>
  <c r="R118" i="28"/>
  <c r="S118" i="28"/>
  <c r="N119" i="28"/>
  <c r="O119" i="28"/>
  <c r="P119" i="28"/>
  <c r="Q119" i="28"/>
  <c r="R119" i="28"/>
  <c r="S119" i="28"/>
  <c r="N120" i="28"/>
  <c r="O120" i="28"/>
  <c r="P120" i="28"/>
  <c r="Q120" i="28"/>
  <c r="R120" i="28"/>
  <c r="S120" i="28"/>
  <c r="N121" i="28"/>
  <c r="O121" i="28"/>
  <c r="P121" i="28"/>
  <c r="Q121" i="28"/>
  <c r="R121" i="28"/>
  <c r="S121" i="28"/>
  <c r="N122" i="28"/>
  <c r="O122" i="28"/>
  <c r="P122" i="28"/>
  <c r="Q122" i="28"/>
  <c r="R122" i="28"/>
  <c r="S122" i="28"/>
  <c r="N123" i="28"/>
  <c r="O123" i="28"/>
  <c r="P123" i="28"/>
  <c r="Q123" i="28"/>
  <c r="R123" i="28"/>
  <c r="S123" i="28"/>
  <c r="N124" i="28"/>
  <c r="O124" i="28"/>
  <c r="P124" i="28"/>
  <c r="Q124" i="28"/>
  <c r="R124" i="28"/>
  <c r="S124" i="28"/>
  <c r="N125" i="28"/>
  <c r="O125" i="28"/>
  <c r="P125" i="28"/>
  <c r="Q125" i="28"/>
  <c r="R125" i="28"/>
  <c r="S125" i="28"/>
  <c r="N126" i="28"/>
  <c r="O126" i="28"/>
  <c r="P126" i="28"/>
  <c r="Q126" i="28"/>
  <c r="R126" i="28"/>
  <c r="S126" i="28"/>
  <c r="N127" i="28"/>
  <c r="O127" i="28"/>
  <c r="P127" i="28"/>
  <c r="Q127" i="28"/>
  <c r="R127" i="28"/>
  <c r="S127" i="28"/>
  <c r="N128" i="28"/>
  <c r="O128" i="28"/>
  <c r="P128" i="28"/>
  <c r="Q128" i="28"/>
  <c r="R128" i="28"/>
  <c r="S128" i="28"/>
  <c r="N129" i="28"/>
  <c r="O129" i="28"/>
  <c r="P129" i="28"/>
  <c r="Q129" i="28"/>
  <c r="R129" i="28"/>
  <c r="S129" i="28"/>
  <c r="N130" i="28"/>
  <c r="O130" i="28"/>
  <c r="P130" i="28"/>
  <c r="Q130" i="28"/>
  <c r="R130" i="28"/>
  <c r="S130" i="28"/>
  <c r="N131" i="28"/>
  <c r="O131" i="28"/>
  <c r="P131" i="28"/>
  <c r="Q131" i="28"/>
  <c r="R131" i="28"/>
  <c r="S131" i="28"/>
  <c r="N132" i="28"/>
  <c r="O132" i="28"/>
  <c r="P132" i="28"/>
  <c r="Q132" i="28"/>
  <c r="R132" i="28"/>
  <c r="S132" i="28"/>
  <c r="N133" i="28"/>
  <c r="O133" i="28"/>
  <c r="P133" i="28"/>
  <c r="Q133" i="28"/>
  <c r="R133" i="28"/>
  <c r="S133" i="28"/>
  <c r="N134" i="28"/>
  <c r="O134" i="28"/>
  <c r="P134" i="28"/>
  <c r="Q134" i="28"/>
  <c r="R134" i="28"/>
  <c r="S134" i="28"/>
  <c r="N135" i="28"/>
  <c r="O135" i="28"/>
  <c r="P135" i="28"/>
  <c r="Q135" i="28"/>
  <c r="R135" i="28"/>
  <c r="S135" i="28"/>
  <c r="N136" i="28"/>
  <c r="O136" i="28"/>
  <c r="P136" i="28"/>
  <c r="Q136" i="28"/>
  <c r="R136" i="28"/>
  <c r="S136" i="28"/>
  <c r="N137" i="28"/>
  <c r="O137" i="28"/>
  <c r="P137" i="28"/>
  <c r="Q137" i="28"/>
  <c r="R137" i="28"/>
  <c r="S137" i="28"/>
  <c r="N138" i="28"/>
  <c r="O138" i="28"/>
  <c r="P138" i="28"/>
  <c r="Q138" i="28"/>
  <c r="R138" i="28"/>
  <c r="S138" i="28"/>
  <c r="N139" i="28"/>
  <c r="O139" i="28"/>
  <c r="P139" i="28"/>
  <c r="Q139" i="28"/>
  <c r="R139" i="28"/>
  <c r="S139" i="28"/>
  <c r="N140" i="28"/>
  <c r="O140" i="28"/>
  <c r="P140" i="28"/>
  <c r="Q140" i="28"/>
  <c r="R140" i="28"/>
  <c r="S140" i="28"/>
  <c r="N141" i="28"/>
  <c r="O141" i="28"/>
  <c r="P141" i="28"/>
  <c r="Q141" i="28"/>
  <c r="R141" i="28"/>
  <c r="S141" i="28"/>
  <c r="N142" i="28"/>
  <c r="O142" i="28"/>
  <c r="P142" i="28"/>
  <c r="Q142" i="28"/>
  <c r="R142" i="28"/>
  <c r="S142" i="28"/>
  <c r="N143" i="28"/>
  <c r="O143" i="28"/>
  <c r="P143" i="28"/>
  <c r="Q143" i="28"/>
  <c r="R143" i="28"/>
  <c r="S143" i="28"/>
  <c r="N144" i="28"/>
  <c r="O144" i="28"/>
  <c r="P144" i="28"/>
  <c r="Q144" i="28"/>
  <c r="R144" i="28"/>
  <c r="S144" i="28"/>
  <c r="N145" i="28"/>
  <c r="O145" i="28"/>
  <c r="P145" i="28"/>
  <c r="Q145" i="28"/>
  <c r="R145" i="28"/>
  <c r="S145" i="28"/>
  <c r="N146" i="28"/>
  <c r="O146" i="28"/>
  <c r="P146" i="28"/>
  <c r="Q146" i="28"/>
  <c r="R146" i="28"/>
  <c r="S146" i="28"/>
  <c r="N147" i="28"/>
  <c r="O147" i="28"/>
  <c r="P147" i="28"/>
  <c r="Q147" i="28"/>
  <c r="R147" i="28"/>
  <c r="S147" i="28"/>
  <c r="N148" i="28"/>
  <c r="O148" i="28"/>
  <c r="P148" i="28"/>
  <c r="Q148" i="28"/>
  <c r="R148" i="28"/>
  <c r="S148" i="28"/>
  <c r="N149" i="28"/>
  <c r="O149" i="28"/>
  <c r="P149" i="28"/>
  <c r="Q149" i="28"/>
  <c r="R149" i="28"/>
  <c r="S149" i="28"/>
  <c r="N150" i="28"/>
  <c r="O150" i="28"/>
  <c r="P150" i="28"/>
  <c r="Q150" i="28"/>
  <c r="R150" i="28"/>
  <c r="S150" i="28"/>
  <c r="N151" i="28"/>
  <c r="O151" i="28"/>
  <c r="P151" i="28"/>
  <c r="Q151" i="28"/>
  <c r="R151" i="28"/>
  <c r="S151" i="28"/>
  <c r="N152" i="28"/>
  <c r="O152" i="28"/>
  <c r="P152" i="28"/>
  <c r="Q152" i="28"/>
  <c r="R152" i="28"/>
  <c r="S152" i="28"/>
  <c r="N153" i="28"/>
  <c r="O153" i="28"/>
  <c r="P153" i="28"/>
  <c r="Q153" i="28"/>
  <c r="R153" i="28"/>
  <c r="S153" i="28"/>
  <c r="N154" i="28"/>
  <c r="O154" i="28"/>
  <c r="P154" i="28"/>
  <c r="Q154" i="28"/>
  <c r="R154" i="28"/>
  <c r="S154" i="28"/>
  <c r="N155" i="28"/>
  <c r="O155" i="28"/>
  <c r="P155" i="28"/>
  <c r="Q155" i="28"/>
  <c r="R155" i="28"/>
  <c r="S155" i="28"/>
  <c r="N156" i="28"/>
  <c r="O156" i="28"/>
  <c r="P156" i="28"/>
  <c r="Q156" i="28"/>
  <c r="R156" i="28"/>
  <c r="S156" i="28"/>
  <c r="N157" i="28"/>
  <c r="O157" i="28"/>
  <c r="P157" i="28"/>
  <c r="Q157" i="28"/>
  <c r="R157" i="28"/>
  <c r="S157" i="28"/>
  <c r="N158" i="28"/>
  <c r="O158" i="28"/>
  <c r="P158" i="28"/>
  <c r="Q158" i="28"/>
  <c r="R158" i="28"/>
  <c r="S158" i="28"/>
  <c r="N159" i="28"/>
  <c r="O159" i="28"/>
  <c r="P159" i="28"/>
  <c r="Q159" i="28"/>
  <c r="R159" i="28"/>
  <c r="S159" i="28"/>
  <c r="N160" i="28"/>
  <c r="O160" i="28"/>
  <c r="P160" i="28"/>
  <c r="Q160" i="28"/>
  <c r="R160" i="28"/>
  <c r="S160" i="28"/>
  <c r="N161" i="28"/>
  <c r="O161" i="28"/>
  <c r="P161" i="28"/>
  <c r="Q161" i="28"/>
  <c r="R161" i="28"/>
  <c r="S161" i="28"/>
  <c r="N162" i="28"/>
  <c r="O162" i="28"/>
  <c r="P162" i="28"/>
  <c r="Q162" i="28"/>
  <c r="R162" i="28"/>
  <c r="S162" i="28"/>
  <c r="N163" i="28"/>
  <c r="O163" i="28"/>
  <c r="P163" i="28"/>
  <c r="Q163" i="28"/>
  <c r="R163" i="28"/>
  <c r="S163" i="28"/>
  <c r="N164" i="28"/>
  <c r="O164" i="28"/>
  <c r="P164" i="28"/>
  <c r="Q164" i="28"/>
  <c r="R164" i="28"/>
  <c r="S164" i="28"/>
  <c r="N165" i="28"/>
  <c r="O165" i="28"/>
  <c r="P165" i="28"/>
  <c r="Q165" i="28"/>
  <c r="R165" i="28"/>
  <c r="S165" i="28"/>
  <c r="N166" i="28"/>
  <c r="O166" i="28"/>
  <c r="P166" i="28"/>
  <c r="Q166" i="28"/>
  <c r="R166" i="28"/>
  <c r="S166" i="28"/>
  <c r="N167" i="28"/>
  <c r="O167" i="28"/>
  <c r="P167" i="28"/>
  <c r="Q167" i="28"/>
  <c r="R167" i="28"/>
  <c r="S167" i="28"/>
  <c r="N168" i="28"/>
  <c r="O168" i="28"/>
  <c r="P168" i="28"/>
  <c r="Q168" i="28"/>
  <c r="R168" i="28"/>
  <c r="S168" i="28"/>
  <c r="N169" i="28"/>
  <c r="O169" i="28"/>
  <c r="P169" i="28"/>
  <c r="Q169" i="28"/>
  <c r="R169" i="28"/>
  <c r="S169" i="28"/>
  <c r="N170" i="28"/>
  <c r="O170" i="28"/>
  <c r="P170" i="28"/>
  <c r="Q170" i="28"/>
  <c r="R170" i="28"/>
  <c r="S170" i="28"/>
  <c r="N171" i="28"/>
  <c r="O171" i="28"/>
  <c r="P171" i="28"/>
  <c r="Q171" i="28"/>
  <c r="R171" i="28"/>
  <c r="S171" i="28"/>
  <c r="N172" i="28"/>
  <c r="O172" i="28"/>
  <c r="P172" i="28"/>
  <c r="Q172" i="28"/>
  <c r="R172" i="28"/>
  <c r="S172" i="28"/>
  <c r="N173" i="28"/>
  <c r="O173" i="28"/>
  <c r="P173" i="28"/>
  <c r="Q173" i="28"/>
  <c r="R173" i="28"/>
  <c r="S173" i="28"/>
  <c r="N174" i="28"/>
  <c r="O174" i="28"/>
  <c r="P174" i="28"/>
  <c r="Q174" i="28"/>
  <c r="R174" i="28"/>
  <c r="S174" i="28"/>
  <c r="N175" i="28"/>
  <c r="O175" i="28"/>
  <c r="P175" i="28"/>
  <c r="Q175" i="28"/>
  <c r="R175" i="28"/>
  <c r="S175" i="28"/>
  <c r="N176" i="28"/>
  <c r="O176" i="28"/>
  <c r="P176" i="28"/>
  <c r="Q176" i="28"/>
  <c r="R176" i="28"/>
  <c r="S176" i="28"/>
  <c r="N177" i="28"/>
  <c r="O177" i="28"/>
  <c r="P177" i="28"/>
  <c r="Q177" i="28"/>
  <c r="R177" i="28"/>
  <c r="S177" i="28"/>
  <c r="N178" i="28"/>
  <c r="O178" i="28"/>
  <c r="P178" i="28"/>
  <c r="Q178" i="28"/>
  <c r="R178" i="28"/>
  <c r="S178" i="28"/>
  <c r="N179" i="28"/>
  <c r="O179" i="28"/>
  <c r="P179" i="28"/>
  <c r="Q179" i="28"/>
  <c r="R179" i="28"/>
  <c r="S179" i="28"/>
  <c r="N180" i="28"/>
  <c r="O180" i="28"/>
  <c r="P180" i="28"/>
  <c r="Q180" i="28"/>
  <c r="R180" i="28"/>
  <c r="S180" i="28"/>
  <c r="N181" i="28"/>
  <c r="O181" i="28"/>
  <c r="P181" i="28"/>
  <c r="Q181" i="28"/>
  <c r="R181" i="28"/>
  <c r="S181" i="28"/>
  <c r="N182" i="28"/>
  <c r="O182" i="28"/>
  <c r="P182" i="28"/>
  <c r="Q182" i="28"/>
  <c r="R182" i="28"/>
  <c r="S182" i="28"/>
  <c r="N183" i="28"/>
  <c r="O183" i="28"/>
  <c r="P183" i="28"/>
  <c r="Q183" i="28"/>
  <c r="R183" i="28"/>
  <c r="S183" i="28"/>
  <c r="N184" i="28"/>
  <c r="O184" i="28"/>
  <c r="P184" i="28"/>
  <c r="Q184" i="28"/>
  <c r="R184" i="28"/>
  <c r="S184" i="28"/>
  <c r="N185" i="28"/>
  <c r="O185" i="28"/>
  <c r="P185" i="28"/>
  <c r="Q185" i="28"/>
  <c r="R185" i="28"/>
  <c r="S185" i="28"/>
  <c r="N186" i="28"/>
  <c r="O186" i="28"/>
  <c r="P186" i="28"/>
  <c r="Q186" i="28"/>
  <c r="R186" i="28"/>
  <c r="S186" i="28"/>
  <c r="N187" i="28"/>
  <c r="O187" i="28"/>
  <c r="P187" i="28"/>
  <c r="Q187" i="28"/>
  <c r="R187" i="28"/>
  <c r="S187" i="28"/>
  <c r="N188" i="28"/>
  <c r="O188" i="28"/>
  <c r="P188" i="28"/>
  <c r="Q188" i="28"/>
  <c r="R188" i="28"/>
  <c r="S188" i="28"/>
  <c r="N189" i="28"/>
  <c r="O189" i="28"/>
  <c r="P189" i="28"/>
  <c r="Q189" i="28"/>
  <c r="R189" i="28"/>
  <c r="S189" i="28"/>
  <c r="N190" i="28"/>
  <c r="O190" i="28"/>
  <c r="P190" i="28"/>
  <c r="Q190" i="28"/>
  <c r="R190" i="28"/>
  <c r="S190" i="28"/>
  <c r="N191" i="28"/>
  <c r="O191" i="28"/>
  <c r="P191" i="28"/>
  <c r="Q191" i="28"/>
  <c r="R191" i="28"/>
  <c r="S191" i="28"/>
  <c r="N192" i="28"/>
  <c r="O192" i="28"/>
  <c r="P192" i="28"/>
  <c r="Q192" i="28"/>
  <c r="R192" i="28"/>
  <c r="S192" i="28"/>
  <c r="N193" i="28"/>
  <c r="O193" i="28"/>
  <c r="P193" i="28"/>
  <c r="Q193" i="28"/>
  <c r="R193" i="28"/>
  <c r="S193" i="28"/>
  <c r="N194" i="28"/>
  <c r="O194" i="28"/>
  <c r="P194" i="28"/>
  <c r="Q194" i="28"/>
  <c r="R194" i="28"/>
  <c r="S194" i="28"/>
  <c r="N195" i="28"/>
  <c r="O195" i="28"/>
  <c r="P195" i="28"/>
  <c r="Q195" i="28"/>
  <c r="R195" i="28"/>
  <c r="S195" i="28"/>
  <c r="I6" i="28"/>
  <c r="J6" i="28"/>
  <c r="K6" i="28"/>
  <c r="L6" i="28"/>
  <c r="M6" i="28"/>
  <c r="I7" i="28"/>
  <c r="J7" i="28"/>
  <c r="K7" i="28"/>
  <c r="L7" i="28"/>
  <c r="M7" i="28"/>
  <c r="I8" i="28"/>
  <c r="J8" i="28"/>
  <c r="K8" i="28"/>
  <c r="L8" i="28"/>
  <c r="M8" i="28"/>
  <c r="I9" i="28"/>
  <c r="J9" i="28"/>
  <c r="K9" i="28"/>
  <c r="L9" i="28"/>
  <c r="M9" i="28"/>
  <c r="I10" i="28"/>
  <c r="J10" i="28"/>
  <c r="K10" i="28"/>
  <c r="L10" i="28"/>
  <c r="M10" i="28"/>
  <c r="I11" i="28"/>
  <c r="J11" i="28"/>
  <c r="K11" i="28"/>
  <c r="L11" i="28"/>
  <c r="M11" i="28"/>
  <c r="I12" i="28"/>
  <c r="J12" i="28"/>
  <c r="K12" i="28"/>
  <c r="L12" i="28"/>
  <c r="M12" i="28"/>
  <c r="I13" i="28"/>
  <c r="J13" i="28"/>
  <c r="K13" i="28"/>
  <c r="L13" i="28"/>
  <c r="M13" i="28"/>
  <c r="I14" i="28"/>
  <c r="J14" i="28"/>
  <c r="K14" i="28"/>
  <c r="L14" i="28"/>
  <c r="M14" i="28"/>
  <c r="I15" i="28"/>
  <c r="J15" i="28"/>
  <c r="K15" i="28"/>
  <c r="L15" i="28"/>
  <c r="M15" i="28"/>
  <c r="I16" i="28"/>
  <c r="J16" i="28"/>
  <c r="K16" i="28"/>
  <c r="L16" i="28"/>
  <c r="M16" i="28"/>
  <c r="I17" i="28"/>
  <c r="J17" i="28"/>
  <c r="K17" i="28"/>
  <c r="L17" i="28"/>
  <c r="M17" i="28"/>
  <c r="I18" i="28"/>
  <c r="J18" i="28"/>
  <c r="K18" i="28"/>
  <c r="L18" i="28"/>
  <c r="M18" i="28"/>
  <c r="I19" i="28"/>
  <c r="J19" i="28"/>
  <c r="K19" i="28"/>
  <c r="L19" i="28"/>
  <c r="M19" i="28"/>
  <c r="I20" i="28"/>
  <c r="J20" i="28"/>
  <c r="K20" i="28"/>
  <c r="L20" i="28"/>
  <c r="M20" i="28"/>
  <c r="I21" i="28"/>
  <c r="J21" i="28"/>
  <c r="K21" i="28"/>
  <c r="L21" i="28"/>
  <c r="M21" i="28"/>
  <c r="I22" i="28"/>
  <c r="J22" i="28"/>
  <c r="K22" i="28"/>
  <c r="L22" i="28"/>
  <c r="M22" i="28"/>
  <c r="I23" i="28"/>
  <c r="J23" i="28"/>
  <c r="K23" i="28"/>
  <c r="L23" i="28"/>
  <c r="M23" i="28"/>
  <c r="I24" i="28"/>
  <c r="J24" i="28"/>
  <c r="K24" i="28"/>
  <c r="L24" i="28"/>
  <c r="M24" i="28"/>
  <c r="I25" i="28"/>
  <c r="J25" i="28"/>
  <c r="K25" i="28"/>
  <c r="L25" i="28"/>
  <c r="M25" i="28"/>
  <c r="I26" i="28"/>
  <c r="J26" i="28"/>
  <c r="K26" i="28"/>
  <c r="L26" i="28"/>
  <c r="M26" i="28"/>
  <c r="I27" i="28"/>
  <c r="J27" i="28"/>
  <c r="K27" i="28"/>
  <c r="L27" i="28"/>
  <c r="M27" i="28"/>
  <c r="I28" i="28"/>
  <c r="J28" i="28"/>
  <c r="K28" i="28"/>
  <c r="L28" i="28"/>
  <c r="M28" i="28"/>
  <c r="I29" i="28"/>
  <c r="J29" i="28"/>
  <c r="K29" i="28"/>
  <c r="L29" i="28"/>
  <c r="M29" i="28"/>
  <c r="I30" i="28"/>
  <c r="J30" i="28"/>
  <c r="K30" i="28"/>
  <c r="L30" i="28"/>
  <c r="M30" i="28"/>
  <c r="I31" i="28"/>
  <c r="J31" i="28"/>
  <c r="K31" i="28"/>
  <c r="L31" i="28"/>
  <c r="M31" i="28"/>
  <c r="I32" i="28"/>
  <c r="J32" i="28"/>
  <c r="K32" i="28"/>
  <c r="L32" i="28"/>
  <c r="M32" i="28"/>
  <c r="I33" i="28"/>
  <c r="J33" i="28"/>
  <c r="K33" i="28"/>
  <c r="L33" i="28"/>
  <c r="M33" i="28"/>
  <c r="I34" i="28"/>
  <c r="J34" i="28"/>
  <c r="K34" i="28"/>
  <c r="L34" i="28"/>
  <c r="M34" i="28"/>
  <c r="I35" i="28"/>
  <c r="J35" i="28"/>
  <c r="K35" i="28"/>
  <c r="L35" i="28"/>
  <c r="M35" i="28"/>
  <c r="I36" i="28"/>
  <c r="J36" i="28"/>
  <c r="K36" i="28"/>
  <c r="L36" i="28"/>
  <c r="M36" i="28"/>
  <c r="I37" i="28"/>
  <c r="J37" i="28"/>
  <c r="K37" i="28"/>
  <c r="L37" i="28"/>
  <c r="M37" i="28"/>
  <c r="I38" i="28"/>
  <c r="J38" i="28"/>
  <c r="K38" i="28"/>
  <c r="L38" i="28"/>
  <c r="M38" i="28"/>
  <c r="I39" i="28"/>
  <c r="J39" i="28"/>
  <c r="K39" i="28"/>
  <c r="L39" i="28"/>
  <c r="M39" i="28"/>
  <c r="I40" i="28"/>
  <c r="J40" i="28"/>
  <c r="K40" i="28"/>
  <c r="L40" i="28"/>
  <c r="M40" i="28"/>
  <c r="I41" i="28"/>
  <c r="J41" i="28"/>
  <c r="K41" i="28"/>
  <c r="L41" i="28"/>
  <c r="M41" i="28"/>
  <c r="I42" i="28"/>
  <c r="J42" i="28"/>
  <c r="K42" i="28"/>
  <c r="L42" i="28"/>
  <c r="M42" i="28"/>
  <c r="I43" i="28"/>
  <c r="J43" i="28"/>
  <c r="K43" i="28"/>
  <c r="L43" i="28"/>
  <c r="M43" i="28"/>
  <c r="I44" i="28"/>
  <c r="J44" i="28"/>
  <c r="K44" i="28"/>
  <c r="L44" i="28"/>
  <c r="M44" i="28"/>
  <c r="I45" i="28"/>
  <c r="J45" i="28"/>
  <c r="K45" i="28"/>
  <c r="L45" i="28"/>
  <c r="M45" i="28"/>
  <c r="I46" i="28"/>
  <c r="J46" i="28"/>
  <c r="K46" i="28"/>
  <c r="L46" i="28"/>
  <c r="M46" i="28"/>
  <c r="I47" i="28"/>
  <c r="J47" i="28"/>
  <c r="K47" i="28"/>
  <c r="L47" i="28"/>
  <c r="M47" i="28"/>
  <c r="I48" i="28"/>
  <c r="J48" i="28"/>
  <c r="K48" i="28"/>
  <c r="L48" i="28"/>
  <c r="M48" i="28"/>
  <c r="I49" i="28"/>
  <c r="J49" i="28"/>
  <c r="K49" i="28"/>
  <c r="L49" i="28"/>
  <c r="M49" i="28"/>
  <c r="I50" i="28"/>
  <c r="J50" i="28"/>
  <c r="K50" i="28"/>
  <c r="L50" i="28"/>
  <c r="M50" i="28"/>
  <c r="I51" i="28"/>
  <c r="J51" i="28"/>
  <c r="K51" i="28"/>
  <c r="L51" i="28"/>
  <c r="M51" i="28"/>
  <c r="I52" i="28"/>
  <c r="J52" i="28"/>
  <c r="K52" i="28"/>
  <c r="L52" i="28"/>
  <c r="M52" i="28"/>
  <c r="I53" i="28"/>
  <c r="J53" i="28"/>
  <c r="K53" i="28"/>
  <c r="L53" i="28"/>
  <c r="M53" i="28"/>
  <c r="I54" i="28"/>
  <c r="J54" i="28"/>
  <c r="K54" i="28"/>
  <c r="L54" i="28"/>
  <c r="M54" i="28"/>
  <c r="I55" i="28"/>
  <c r="J55" i="28"/>
  <c r="K55" i="28"/>
  <c r="L55" i="28"/>
  <c r="M55" i="28"/>
  <c r="I56" i="28"/>
  <c r="J56" i="28"/>
  <c r="K56" i="28"/>
  <c r="L56" i="28"/>
  <c r="M56" i="28"/>
  <c r="I57" i="28"/>
  <c r="J57" i="28"/>
  <c r="K57" i="28"/>
  <c r="L57" i="28"/>
  <c r="M57" i="28"/>
  <c r="I58" i="28"/>
  <c r="J58" i="28"/>
  <c r="K58" i="28"/>
  <c r="L58" i="28"/>
  <c r="M58" i="28"/>
  <c r="I59" i="28"/>
  <c r="J59" i="28"/>
  <c r="K59" i="28"/>
  <c r="L59" i="28"/>
  <c r="M59" i="28"/>
  <c r="I60" i="28"/>
  <c r="J60" i="28"/>
  <c r="K60" i="28"/>
  <c r="L60" i="28"/>
  <c r="M60" i="28"/>
  <c r="I61" i="28"/>
  <c r="J61" i="28"/>
  <c r="K61" i="28"/>
  <c r="L61" i="28"/>
  <c r="M61" i="28"/>
  <c r="I62" i="28"/>
  <c r="J62" i="28"/>
  <c r="K62" i="28"/>
  <c r="L62" i="28"/>
  <c r="M62" i="28"/>
  <c r="I63" i="28"/>
  <c r="J63" i="28"/>
  <c r="K63" i="28"/>
  <c r="L63" i="28"/>
  <c r="M63" i="28"/>
  <c r="I64" i="28"/>
  <c r="J64" i="28"/>
  <c r="K64" i="28"/>
  <c r="L64" i="28"/>
  <c r="M64" i="28"/>
  <c r="I65" i="28"/>
  <c r="J65" i="28"/>
  <c r="K65" i="28"/>
  <c r="L65" i="28"/>
  <c r="M65" i="28"/>
  <c r="I66" i="28"/>
  <c r="J66" i="28"/>
  <c r="K66" i="28"/>
  <c r="L66" i="28"/>
  <c r="M66" i="28"/>
  <c r="I67" i="28"/>
  <c r="J67" i="28"/>
  <c r="K67" i="28"/>
  <c r="L67" i="28"/>
  <c r="M67" i="28"/>
  <c r="I68" i="28"/>
  <c r="J68" i="28"/>
  <c r="K68" i="28"/>
  <c r="L68" i="28"/>
  <c r="M68" i="28"/>
  <c r="I69" i="28"/>
  <c r="J69" i="28"/>
  <c r="K69" i="28"/>
  <c r="L69" i="28"/>
  <c r="M69" i="28"/>
  <c r="I70" i="28"/>
  <c r="J70" i="28"/>
  <c r="K70" i="28"/>
  <c r="L70" i="28"/>
  <c r="M70" i="28"/>
  <c r="I71" i="28"/>
  <c r="J71" i="28"/>
  <c r="K71" i="28"/>
  <c r="L71" i="28"/>
  <c r="M71" i="28"/>
  <c r="I72" i="28"/>
  <c r="J72" i="28"/>
  <c r="K72" i="28"/>
  <c r="L72" i="28"/>
  <c r="M72" i="28"/>
  <c r="I73" i="28"/>
  <c r="J73" i="28"/>
  <c r="K73" i="28"/>
  <c r="L73" i="28"/>
  <c r="M73" i="28"/>
  <c r="I74" i="28"/>
  <c r="J74" i="28"/>
  <c r="K74" i="28"/>
  <c r="L74" i="28"/>
  <c r="M74" i="28"/>
  <c r="I75" i="28"/>
  <c r="J75" i="28"/>
  <c r="K75" i="28"/>
  <c r="L75" i="28"/>
  <c r="M75" i="28"/>
  <c r="I76" i="28"/>
  <c r="J76" i="28"/>
  <c r="K76" i="28"/>
  <c r="L76" i="28"/>
  <c r="M76" i="28"/>
  <c r="I77" i="28"/>
  <c r="J77" i="28"/>
  <c r="K77" i="28"/>
  <c r="L77" i="28"/>
  <c r="M77" i="28"/>
  <c r="I78" i="28"/>
  <c r="J78" i="28"/>
  <c r="K78" i="28"/>
  <c r="L78" i="28"/>
  <c r="M78" i="28"/>
  <c r="I79" i="28"/>
  <c r="J79" i="28"/>
  <c r="K79" i="28"/>
  <c r="L79" i="28"/>
  <c r="M79" i="28"/>
  <c r="I80" i="28"/>
  <c r="J80" i="28"/>
  <c r="K80" i="28"/>
  <c r="L80" i="28"/>
  <c r="M80" i="28"/>
  <c r="I81" i="28"/>
  <c r="J81" i="28"/>
  <c r="K81" i="28"/>
  <c r="L81" i="28"/>
  <c r="M81" i="28"/>
  <c r="I82" i="28"/>
  <c r="J82" i="28"/>
  <c r="K82" i="28"/>
  <c r="L82" i="28"/>
  <c r="M82" i="28"/>
  <c r="I83" i="28"/>
  <c r="J83" i="28"/>
  <c r="K83" i="28"/>
  <c r="L83" i="28"/>
  <c r="M83" i="28"/>
  <c r="I84" i="28"/>
  <c r="J84" i="28"/>
  <c r="K84" i="28"/>
  <c r="L84" i="28"/>
  <c r="M84" i="28"/>
  <c r="I85" i="28"/>
  <c r="J85" i="28"/>
  <c r="K85" i="28"/>
  <c r="L85" i="28"/>
  <c r="M85" i="28"/>
  <c r="I86" i="28"/>
  <c r="J86" i="28"/>
  <c r="K86" i="28"/>
  <c r="L86" i="28"/>
  <c r="M86" i="28"/>
  <c r="I87" i="28"/>
  <c r="J87" i="28"/>
  <c r="K87" i="28"/>
  <c r="L87" i="28"/>
  <c r="M87" i="28"/>
  <c r="I88" i="28"/>
  <c r="J88" i="28"/>
  <c r="K88" i="28"/>
  <c r="L88" i="28"/>
  <c r="M88" i="28"/>
  <c r="I89" i="28"/>
  <c r="J89" i="28"/>
  <c r="K89" i="28"/>
  <c r="L89" i="28"/>
  <c r="M89" i="28"/>
  <c r="I90" i="28"/>
  <c r="J90" i="28"/>
  <c r="K90" i="28"/>
  <c r="L90" i="28"/>
  <c r="M90" i="28"/>
  <c r="I91" i="28"/>
  <c r="J91" i="28"/>
  <c r="K91" i="28"/>
  <c r="L91" i="28"/>
  <c r="M91" i="28"/>
  <c r="I92" i="28"/>
  <c r="J92" i="28"/>
  <c r="K92" i="28"/>
  <c r="L92" i="28"/>
  <c r="M92" i="28"/>
  <c r="I93" i="28"/>
  <c r="J93" i="28"/>
  <c r="K93" i="28"/>
  <c r="L93" i="28"/>
  <c r="M93" i="28"/>
  <c r="I94" i="28"/>
  <c r="J94" i="28"/>
  <c r="K94" i="28"/>
  <c r="L94" i="28"/>
  <c r="M94" i="28"/>
  <c r="I95" i="28"/>
  <c r="J95" i="28"/>
  <c r="K95" i="28"/>
  <c r="L95" i="28"/>
  <c r="M95" i="28"/>
  <c r="I96" i="28"/>
  <c r="J96" i="28"/>
  <c r="K96" i="28"/>
  <c r="L96" i="28"/>
  <c r="M96" i="28"/>
  <c r="I97" i="28"/>
  <c r="J97" i="28"/>
  <c r="K97" i="28"/>
  <c r="L97" i="28"/>
  <c r="M97" i="28"/>
  <c r="I98" i="28"/>
  <c r="J98" i="28"/>
  <c r="K98" i="28"/>
  <c r="L98" i="28"/>
  <c r="M98" i="28"/>
  <c r="I99" i="28"/>
  <c r="J99" i="28"/>
  <c r="K99" i="28"/>
  <c r="L99" i="28"/>
  <c r="M99" i="28"/>
  <c r="I100" i="28"/>
  <c r="J100" i="28"/>
  <c r="K100" i="28"/>
  <c r="L100" i="28"/>
  <c r="M100" i="28"/>
  <c r="I101" i="28"/>
  <c r="J101" i="28"/>
  <c r="K101" i="28"/>
  <c r="L101" i="28"/>
  <c r="M101" i="28"/>
  <c r="I102" i="28"/>
  <c r="J102" i="28"/>
  <c r="K102" i="28"/>
  <c r="L102" i="28"/>
  <c r="M102" i="28"/>
  <c r="I103" i="28"/>
  <c r="J103" i="28"/>
  <c r="K103" i="28"/>
  <c r="L103" i="28"/>
  <c r="M103" i="28"/>
  <c r="I104" i="28"/>
  <c r="J104" i="28"/>
  <c r="K104" i="28"/>
  <c r="L104" i="28"/>
  <c r="M104" i="28"/>
  <c r="I105" i="28"/>
  <c r="J105" i="28"/>
  <c r="K105" i="28"/>
  <c r="L105" i="28"/>
  <c r="M105" i="28"/>
  <c r="I106" i="28"/>
  <c r="J106" i="28"/>
  <c r="K106" i="28"/>
  <c r="L106" i="28"/>
  <c r="M106" i="28"/>
  <c r="I107" i="28"/>
  <c r="J107" i="28"/>
  <c r="K107" i="28"/>
  <c r="L107" i="28"/>
  <c r="M107" i="28"/>
  <c r="I108" i="28"/>
  <c r="J108" i="28"/>
  <c r="K108" i="28"/>
  <c r="L108" i="28"/>
  <c r="M108" i="28"/>
  <c r="I109" i="28"/>
  <c r="J109" i="28"/>
  <c r="K109" i="28"/>
  <c r="L109" i="28"/>
  <c r="M109" i="28"/>
  <c r="I110" i="28"/>
  <c r="J110" i="28"/>
  <c r="K110" i="28"/>
  <c r="L110" i="28"/>
  <c r="M110" i="28"/>
  <c r="I111" i="28"/>
  <c r="J111" i="28"/>
  <c r="K111" i="28"/>
  <c r="L111" i="28"/>
  <c r="M111" i="28"/>
  <c r="I112" i="28"/>
  <c r="J112" i="28"/>
  <c r="K112" i="28"/>
  <c r="L112" i="28"/>
  <c r="M112" i="28"/>
  <c r="I113" i="28"/>
  <c r="J113" i="28"/>
  <c r="K113" i="28"/>
  <c r="L113" i="28"/>
  <c r="M113" i="28"/>
  <c r="I114" i="28"/>
  <c r="J114" i="28"/>
  <c r="K114" i="28"/>
  <c r="L114" i="28"/>
  <c r="M114" i="28"/>
  <c r="I115" i="28"/>
  <c r="J115" i="28"/>
  <c r="K115" i="28"/>
  <c r="L115" i="28"/>
  <c r="M115" i="28"/>
  <c r="I116" i="28"/>
  <c r="J116" i="28"/>
  <c r="K116" i="28"/>
  <c r="L116" i="28"/>
  <c r="M116" i="28"/>
  <c r="I117" i="28"/>
  <c r="J117" i="28"/>
  <c r="K117" i="28"/>
  <c r="L117" i="28"/>
  <c r="M117" i="28"/>
  <c r="I118" i="28"/>
  <c r="J118" i="28"/>
  <c r="K118" i="28"/>
  <c r="L118" i="28"/>
  <c r="M118" i="28"/>
  <c r="I119" i="28"/>
  <c r="J119" i="28"/>
  <c r="K119" i="28"/>
  <c r="L119" i="28"/>
  <c r="M119" i="28"/>
  <c r="I120" i="28"/>
  <c r="J120" i="28"/>
  <c r="K120" i="28"/>
  <c r="L120" i="28"/>
  <c r="M120" i="28"/>
  <c r="I121" i="28"/>
  <c r="J121" i="28"/>
  <c r="K121" i="28"/>
  <c r="L121" i="28"/>
  <c r="M121" i="28"/>
  <c r="I122" i="28"/>
  <c r="J122" i="28"/>
  <c r="K122" i="28"/>
  <c r="L122" i="28"/>
  <c r="M122" i="28"/>
  <c r="I123" i="28"/>
  <c r="J123" i="28"/>
  <c r="K123" i="28"/>
  <c r="L123" i="28"/>
  <c r="M123" i="28"/>
  <c r="I124" i="28"/>
  <c r="J124" i="28"/>
  <c r="K124" i="28"/>
  <c r="L124" i="28"/>
  <c r="M124" i="28"/>
  <c r="I125" i="28"/>
  <c r="J125" i="28"/>
  <c r="K125" i="28"/>
  <c r="L125" i="28"/>
  <c r="M125" i="28"/>
  <c r="I126" i="28"/>
  <c r="J126" i="28"/>
  <c r="K126" i="28"/>
  <c r="L126" i="28"/>
  <c r="M126" i="28"/>
  <c r="I127" i="28"/>
  <c r="J127" i="28"/>
  <c r="K127" i="28"/>
  <c r="L127" i="28"/>
  <c r="M127" i="28"/>
  <c r="I128" i="28"/>
  <c r="J128" i="28"/>
  <c r="K128" i="28"/>
  <c r="L128" i="28"/>
  <c r="M128" i="28"/>
  <c r="I129" i="28"/>
  <c r="J129" i="28"/>
  <c r="K129" i="28"/>
  <c r="L129" i="28"/>
  <c r="M129" i="28"/>
  <c r="I130" i="28"/>
  <c r="J130" i="28"/>
  <c r="K130" i="28"/>
  <c r="L130" i="28"/>
  <c r="M130" i="28"/>
  <c r="I131" i="28"/>
  <c r="J131" i="28"/>
  <c r="K131" i="28"/>
  <c r="L131" i="28"/>
  <c r="M131" i="28"/>
  <c r="I132" i="28"/>
  <c r="J132" i="28"/>
  <c r="K132" i="28"/>
  <c r="L132" i="28"/>
  <c r="M132" i="28"/>
  <c r="I133" i="28"/>
  <c r="J133" i="28"/>
  <c r="K133" i="28"/>
  <c r="L133" i="28"/>
  <c r="M133" i="28"/>
  <c r="I134" i="28"/>
  <c r="J134" i="28"/>
  <c r="K134" i="28"/>
  <c r="L134" i="28"/>
  <c r="M134" i="28"/>
  <c r="I135" i="28"/>
  <c r="J135" i="28"/>
  <c r="K135" i="28"/>
  <c r="L135" i="28"/>
  <c r="M135" i="28"/>
  <c r="I136" i="28"/>
  <c r="J136" i="28"/>
  <c r="K136" i="28"/>
  <c r="L136" i="28"/>
  <c r="M136" i="28"/>
  <c r="I137" i="28"/>
  <c r="J137" i="28"/>
  <c r="K137" i="28"/>
  <c r="L137" i="28"/>
  <c r="M137" i="28"/>
  <c r="I138" i="28"/>
  <c r="J138" i="28"/>
  <c r="K138" i="28"/>
  <c r="L138" i="28"/>
  <c r="M138" i="28"/>
  <c r="I139" i="28"/>
  <c r="J139" i="28"/>
  <c r="K139" i="28"/>
  <c r="L139" i="28"/>
  <c r="M139" i="28"/>
  <c r="I140" i="28"/>
  <c r="J140" i="28"/>
  <c r="K140" i="28"/>
  <c r="L140" i="28"/>
  <c r="M140" i="28"/>
  <c r="I141" i="28"/>
  <c r="J141" i="28"/>
  <c r="K141" i="28"/>
  <c r="L141" i="28"/>
  <c r="M141" i="28"/>
  <c r="I142" i="28"/>
  <c r="J142" i="28"/>
  <c r="K142" i="28"/>
  <c r="L142" i="28"/>
  <c r="M142" i="28"/>
  <c r="I143" i="28"/>
  <c r="J143" i="28"/>
  <c r="K143" i="28"/>
  <c r="L143" i="28"/>
  <c r="M143" i="28"/>
  <c r="I144" i="28"/>
  <c r="J144" i="28"/>
  <c r="K144" i="28"/>
  <c r="L144" i="28"/>
  <c r="M144" i="28"/>
  <c r="I145" i="28"/>
  <c r="J145" i="28"/>
  <c r="K145" i="28"/>
  <c r="L145" i="28"/>
  <c r="M145" i="28"/>
  <c r="I146" i="28"/>
  <c r="J146" i="28"/>
  <c r="K146" i="28"/>
  <c r="L146" i="28"/>
  <c r="M146" i="28"/>
  <c r="I147" i="28"/>
  <c r="J147" i="28"/>
  <c r="K147" i="28"/>
  <c r="L147" i="28"/>
  <c r="M147" i="28"/>
  <c r="I148" i="28"/>
  <c r="J148" i="28"/>
  <c r="K148" i="28"/>
  <c r="L148" i="28"/>
  <c r="M148" i="28"/>
  <c r="I149" i="28"/>
  <c r="J149" i="28"/>
  <c r="K149" i="28"/>
  <c r="L149" i="28"/>
  <c r="M149" i="28"/>
  <c r="I150" i="28"/>
  <c r="J150" i="28"/>
  <c r="K150" i="28"/>
  <c r="L150" i="28"/>
  <c r="M150" i="28"/>
  <c r="I151" i="28"/>
  <c r="J151" i="28"/>
  <c r="K151" i="28"/>
  <c r="L151" i="28"/>
  <c r="M151" i="28"/>
  <c r="I152" i="28"/>
  <c r="J152" i="28"/>
  <c r="K152" i="28"/>
  <c r="L152" i="28"/>
  <c r="M152" i="28"/>
  <c r="I153" i="28"/>
  <c r="J153" i="28"/>
  <c r="K153" i="28"/>
  <c r="L153" i="28"/>
  <c r="M153" i="28"/>
  <c r="I154" i="28"/>
  <c r="J154" i="28"/>
  <c r="K154" i="28"/>
  <c r="L154" i="28"/>
  <c r="M154" i="28"/>
  <c r="I155" i="28"/>
  <c r="J155" i="28"/>
  <c r="K155" i="28"/>
  <c r="L155" i="28"/>
  <c r="M155" i="28"/>
  <c r="I156" i="28"/>
  <c r="J156" i="28"/>
  <c r="K156" i="28"/>
  <c r="L156" i="28"/>
  <c r="M156" i="28"/>
  <c r="I157" i="28"/>
  <c r="J157" i="28"/>
  <c r="K157" i="28"/>
  <c r="L157" i="28"/>
  <c r="M157" i="28"/>
  <c r="I158" i="28"/>
  <c r="J158" i="28"/>
  <c r="K158" i="28"/>
  <c r="L158" i="28"/>
  <c r="M158" i="28"/>
  <c r="I159" i="28"/>
  <c r="J159" i="28"/>
  <c r="K159" i="28"/>
  <c r="L159" i="28"/>
  <c r="M159" i="28"/>
  <c r="I160" i="28"/>
  <c r="J160" i="28"/>
  <c r="K160" i="28"/>
  <c r="L160" i="28"/>
  <c r="M160" i="28"/>
  <c r="I161" i="28"/>
  <c r="J161" i="28"/>
  <c r="K161" i="28"/>
  <c r="L161" i="28"/>
  <c r="M161" i="28"/>
  <c r="I162" i="28"/>
  <c r="J162" i="28"/>
  <c r="K162" i="28"/>
  <c r="L162" i="28"/>
  <c r="M162" i="28"/>
  <c r="I163" i="28"/>
  <c r="J163" i="28"/>
  <c r="K163" i="28"/>
  <c r="L163" i="28"/>
  <c r="M163" i="28"/>
  <c r="I164" i="28"/>
  <c r="J164" i="28"/>
  <c r="K164" i="28"/>
  <c r="L164" i="28"/>
  <c r="M164" i="28"/>
  <c r="I165" i="28"/>
  <c r="J165" i="28"/>
  <c r="K165" i="28"/>
  <c r="L165" i="28"/>
  <c r="M165" i="28"/>
  <c r="I166" i="28"/>
  <c r="J166" i="28"/>
  <c r="K166" i="28"/>
  <c r="L166" i="28"/>
  <c r="M166" i="28"/>
  <c r="I167" i="28"/>
  <c r="J167" i="28"/>
  <c r="K167" i="28"/>
  <c r="L167" i="28"/>
  <c r="M167" i="28"/>
  <c r="I168" i="28"/>
  <c r="J168" i="28"/>
  <c r="K168" i="28"/>
  <c r="L168" i="28"/>
  <c r="M168" i="28"/>
  <c r="I169" i="28"/>
  <c r="J169" i="28"/>
  <c r="K169" i="28"/>
  <c r="L169" i="28"/>
  <c r="M169" i="28"/>
  <c r="I170" i="28"/>
  <c r="J170" i="28"/>
  <c r="K170" i="28"/>
  <c r="L170" i="28"/>
  <c r="M170" i="28"/>
  <c r="I171" i="28"/>
  <c r="J171" i="28"/>
  <c r="K171" i="28"/>
  <c r="L171" i="28"/>
  <c r="M171" i="28"/>
  <c r="I172" i="28"/>
  <c r="J172" i="28"/>
  <c r="K172" i="28"/>
  <c r="L172" i="28"/>
  <c r="M172" i="28"/>
  <c r="I173" i="28"/>
  <c r="J173" i="28"/>
  <c r="K173" i="28"/>
  <c r="L173" i="28"/>
  <c r="M173" i="28"/>
  <c r="I174" i="28"/>
  <c r="J174" i="28"/>
  <c r="K174" i="28"/>
  <c r="L174" i="28"/>
  <c r="M174" i="28"/>
  <c r="I175" i="28"/>
  <c r="J175" i="28"/>
  <c r="K175" i="28"/>
  <c r="L175" i="28"/>
  <c r="M175" i="28"/>
  <c r="I176" i="28"/>
  <c r="J176" i="28"/>
  <c r="K176" i="28"/>
  <c r="L176" i="28"/>
  <c r="M176" i="28"/>
  <c r="I177" i="28"/>
  <c r="J177" i="28"/>
  <c r="K177" i="28"/>
  <c r="L177" i="28"/>
  <c r="M177" i="28"/>
  <c r="I178" i="28"/>
  <c r="J178" i="28"/>
  <c r="K178" i="28"/>
  <c r="L178" i="28"/>
  <c r="M178" i="28"/>
  <c r="I179" i="28"/>
  <c r="J179" i="28"/>
  <c r="K179" i="28"/>
  <c r="L179" i="28"/>
  <c r="M179" i="28"/>
  <c r="I180" i="28"/>
  <c r="J180" i="28"/>
  <c r="K180" i="28"/>
  <c r="L180" i="28"/>
  <c r="M180" i="28"/>
  <c r="I181" i="28"/>
  <c r="J181" i="28"/>
  <c r="K181" i="28"/>
  <c r="L181" i="28"/>
  <c r="M181" i="28"/>
  <c r="I182" i="28"/>
  <c r="J182" i="28"/>
  <c r="K182" i="28"/>
  <c r="L182" i="28"/>
  <c r="M182" i="28"/>
  <c r="I183" i="28"/>
  <c r="J183" i="28"/>
  <c r="K183" i="28"/>
  <c r="L183" i="28"/>
  <c r="M183" i="28"/>
  <c r="I184" i="28"/>
  <c r="J184" i="28"/>
  <c r="K184" i="28"/>
  <c r="L184" i="28"/>
  <c r="M184" i="28"/>
  <c r="I185" i="28"/>
  <c r="J185" i="28"/>
  <c r="K185" i="28"/>
  <c r="L185" i="28"/>
  <c r="M185" i="28"/>
  <c r="I186" i="28"/>
  <c r="J186" i="28"/>
  <c r="K186" i="28"/>
  <c r="L186" i="28"/>
  <c r="M186" i="28"/>
  <c r="I187" i="28"/>
  <c r="J187" i="28"/>
  <c r="K187" i="28"/>
  <c r="L187" i="28"/>
  <c r="M187" i="28"/>
  <c r="I188" i="28"/>
  <c r="J188" i="28"/>
  <c r="K188" i="28"/>
  <c r="L188" i="28"/>
  <c r="M188" i="28"/>
  <c r="I189" i="28"/>
  <c r="J189" i="28"/>
  <c r="K189" i="28"/>
  <c r="L189" i="28"/>
  <c r="M189" i="28"/>
  <c r="I190" i="28"/>
  <c r="J190" i="28"/>
  <c r="K190" i="28"/>
  <c r="L190" i="28"/>
  <c r="M190" i="28"/>
  <c r="I191" i="28"/>
  <c r="J191" i="28"/>
  <c r="K191" i="28"/>
  <c r="L191" i="28"/>
  <c r="M191" i="28"/>
  <c r="I192" i="28"/>
  <c r="J192" i="28"/>
  <c r="K192" i="28"/>
  <c r="L192" i="28"/>
  <c r="M192" i="28"/>
  <c r="I193" i="28"/>
  <c r="J193" i="28"/>
  <c r="K193" i="28"/>
  <c r="L193" i="28"/>
  <c r="M193" i="28"/>
  <c r="I194" i="28"/>
  <c r="J194" i="28"/>
  <c r="K194" i="28"/>
  <c r="L194" i="28"/>
  <c r="M194" i="28"/>
  <c r="I195" i="28"/>
  <c r="J195" i="28"/>
  <c r="K195" i="28"/>
  <c r="L195" i="28"/>
  <c r="M195" i="28"/>
  <c r="T5" i="28"/>
  <c r="S5" i="28"/>
  <c r="R5" i="28"/>
  <c r="Q5" i="28"/>
  <c r="P5" i="28"/>
  <c r="O5" i="28"/>
  <c r="N5" i="28"/>
  <c r="M5" i="28"/>
  <c r="L5" i="28"/>
  <c r="K5" i="28"/>
  <c r="J5" i="28"/>
  <c r="I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H67" i="28"/>
  <c r="H68" i="28"/>
  <c r="H69" i="28"/>
  <c r="H70" i="28"/>
  <c r="H71" i="28"/>
  <c r="H7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5" i="28"/>
  <c r="N197" i="29" l="1"/>
  <c r="H24" i="30" s="1"/>
  <c r="L197" i="29"/>
  <c r="F24" i="30" s="1"/>
  <c r="P197" i="29"/>
  <c r="J24" i="30" s="1"/>
  <c r="J197" i="29"/>
  <c r="D24" i="30" s="1"/>
  <c r="L197" i="28"/>
  <c r="F19" i="30" s="1"/>
  <c r="P197" i="28"/>
  <c r="J19" i="30" s="1"/>
  <c r="M197" i="29"/>
  <c r="G24" i="30" s="1"/>
  <c r="O197" i="29"/>
  <c r="I24" i="30" s="1"/>
  <c r="J197" i="28"/>
  <c r="D19" i="30" s="1"/>
  <c r="R197" i="28"/>
  <c r="L19" i="30" s="1"/>
  <c r="H197" i="28"/>
  <c r="B19" i="30" s="1"/>
  <c r="K197" i="28"/>
  <c r="E19" i="30" s="1"/>
  <c r="O197" i="28"/>
  <c r="I19" i="30" s="1"/>
  <c r="S197" i="28"/>
  <c r="M19" i="30" s="1"/>
  <c r="M197" i="28"/>
  <c r="G19" i="30" s="1"/>
  <c r="Q197" i="28"/>
  <c r="K19" i="30" s="1"/>
  <c r="K197" i="29"/>
  <c r="E24" i="30" s="1"/>
  <c r="Q197" i="29"/>
  <c r="K24" i="30" s="1"/>
  <c r="N197" i="28"/>
  <c r="H19" i="30" s="1"/>
  <c r="H197" i="29"/>
  <c r="B24" i="30" s="1"/>
  <c r="R197" i="29"/>
  <c r="L24" i="30" s="1"/>
  <c r="S197" i="29"/>
  <c r="M24" i="30" s="1"/>
  <c r="I197" i="29"/>
  <c r="C24" i="30" s="1"/>
  <c r="I197" i="28"/>
  <c r="C19" i="30" s="1"/>
  <c r="AG204" i="27"/>
  <c r="AG199" i="27"/>
  <c r="AG198" i="27"/>
  <c r="AG205" i="26" l="1"/>
  <c r="AG200" i="26"/>
  <c r="AG198" i="26"/>
  <c r="B51" i="49" l="1"/>
  <c r="B42" i="49"/>
  <c r="B17" i="49" l="1"/>
  <c r="T6" i="14" l="1"/>
  <c r="T7" i="14"/>
  <c r="T8" i="14"/>
  <c r="T9" i="14"/>
  <c r="T10" i="14"/>
  <c r="T11" i="14"/>
  <c r="T12"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5" i="14"/>
  <c r="S5" i="14"/>
  <c r="I5" i="14"/>
  <c r="Q44" i="14"/>
  <c r="R44" i="14"/>
  <c r="S44" i="14"/>
  <c r="Q45" i="14"/>
  <c r="R45" i="14"/>
  <c r="S45" i="14"/>
  <c r="M44" i="14"/>
  <c r="N44" i="14"/>
  <c r="O44" i="14"/>
  <c r="P44" i="14"/>
  <c r="M45" i="14"/>
  <c r="N45" i="14"/>
  <c r="O45" i="14"/>
  <c r="P45" i="14"/>
  <c r="H44" i="14"/>
  <c r="I44" i="14"/>
  <c r="J44" i="14"/>
  <c r="K44" i="14"/>
  <c r="L44" i="14"/>
  <c r="H45" i="14"/>
  <c r="I45" i="14"/>
  <c r="J45" i="14"/>
  <c r="K45" i="14"/>
  <c r="L45" i="14"/>
  <c r="T6" i="15"/>
  <c r="T7" i="15"/>
  <c r="T8" i="15"/>
  <c r="T9" i="15"/>
  <c r="T10" i="15"/>
  <c r="T11" i="15"/>
  <c r="T12" i="15"/>
  <c r="T13" i="15"/>
  <c r="T14" i="15"/>
  <c r="T15" i="15"/>
  <c r="T16" i="15"/>
  <c r="T17" i="15"/>
  <c r="T18" i="15"/>
  <c r="T19" i="15"/>
  <c r="T20" i="15"/>
  <c r="T21" i="15"/>
  <c r="T22" i="15"/>
  <c r="T23" i="15"/>
  <c r="T24" i="15"/>
  <c r="T25" i="15"/>
  <c r="T26" i="15"/>
  <c r="T27" i="15"/>
  <c r="T28" i="15"/>
  <c r="T29" i="15"/>
  <c r="T30" i="15"/>
  <c r="T31" i="15"/>
  <c r="T32" i="15"/>
  <c r="T33" i="15"/>
  <c r="T34" i="15"/>
  <c r="T35" i="15"/>
  <c r="T36" i="15"/>
  <c r="T37" i="15"/>
  <c r="T38" i="15"/>
  <c r="T39" i="15"/>
  <c r="T40" i="15"/>
  <c r="T41" i="15"/>
  <c r="T42" i="15"/>
  <c r="T43" i="15"/>
  <c r="T44" i="15"/>
  <c r="T45" i="15"/>
  <c r="T46" i="15"/>
  <c r="T47" i="15"/>
  <c r="T48" i="15"/>
  <c r="T49" i="15"/>
  <c r="T50" i="15"/>
  <c r="T51" i="15"/>
  <c r="T52" i="15"/>
  <c r="T53" i="15"/>
  <c r="T54" i="15"/>
  <c r="T55" i="15"/>
  <c r="T56" i="15"/>
  <c r="T57" i="15"/>
  <c r="T58" i="15"/>
  <c r="T59" i="15"/>
  <c r="T60" i="15"/>
  <c r="T61" i="15"/>
  <c r="T62" i="15"/>
  <c r="T63" i="15"/>
  <c r="T64" i="15"/>
  <c r="T65" i="15"/>
  <c r="T66" i="15"/>
  <c r="T67" i="15"/>
  <c r="T68" i="15"/>
  <c r="T69" i="15"/>
  <c r="T70" i="15"/>
  <c r="T71" i="15"/>
  <c r="T72" i="15"/>
  <c r="T73" i="15"/>
  <c r="T74" i="15"/>
  <c r="T75" i="15"/>
  <c r="T76" i="15"/>
  <c r="T77" i="15"/>
  <c r="T78" i="15"/>
  <c r="T79" i="15"/>
  <c r="T80" i="15"/>
  <c r="T81" i="15"/>
  <c r="T82" i="15"/>
  <c r="T83" i="15"/>
  <c r="T84" i="15"/>
  <c r="T85" i="15"/>
  <c r="T86" i="15"/>
  <c r="T87" i="15"/>
  <c r="T88" i="15"/>
  <c r="T89" i="15"/>
  <c r="T90" i="15"/>
  <c r="T91" i="15"/>
  <c r="T92" i="15"/>
  <c r="T93" i="15"/>
  <c r="T94" i="15"/>
  <c r="T95" i="15"/>
  <c r="T96" i="15"/>
  <c r="T97" i="15"/>
  <c r="T98" i="15"/>
  <c r="T99" i="15"/>
  <c r="T100" i="15"/>
  <c r="T101" i="15"/>
  <c r="T102" i="15"/>
  <c r="T103" i="15"/>
  <c r="T104" i="15"/>
  <c r="T105" i="15"/>
  <c r="T106" i="15"/>
  <c r="T107" i="15"/>
  <c r="T108" i="15"/>
  <c r="T109" i="15"/>
  <c r="T110" i="15"/>
  <c r="T111" i="15"/>
  <c r="T112" i="15"/>
  <c r="T113" i="15"/>
  <c r="T114" i="15"/>
  <c r="T115" i="15"/>
  <c r="T116" i="15"/>
  <c r="T117" i="15"/>
  <c r="T118" i="15"/>
  <c r="T119" i="15"/>
  <c r="T120" i="15"/>
  <c r="T121" i="15"/>
  <c r="T122" i="15"/>
  <c r="T123" i="15"/>
  <c r="T124" i="15"/>
  <c r="T125" i="15"/>
  <c r="T126" i="15"/>
  <c r="T127" i="15"/>
  <c r="T128" i="15"/>
  <c r="T129" i="15"/>
  <c r="T130" i="15"/>
  <c r="T131" i="15"/>
  <c r="T132" i="15"/>
  <c r="T133" i="15"/>
  <c r="T134" i="15"/>
  <c r="T135" i="15"/>
  <c r="T136" i="15"/>
  <c r="T137" i="15"/>
  <c r="T138" i="15"/>
  <c r="T139" i="15"/>
  <c r="T140" i="15"/>
  <c r="T141" i="15"/>
  <c r="T142" i="15"/>
  <c r="T143" i="15"/>
  <c r="T144" i="15"/>
  <c r="T145" i="15"/>
  <c r="T146" i="15"/>
  <c r="T147" i="15"/>
  <c r="T148" i="15"/>
  <c r="T149" i="15"/>
  <c r="T150" i="15"/>
  <c r="T151" i="15"/>
  <c r="T152" i="15"/>
  <c r="T153" i="15"/>
  <c r="T154" i="15"/>
  <c r="T155" i="15"/>
  <c r="T156" i="15"/>
  <c r="T157" i="15"/>
  <c r="T158" i="15"/>
  <c r="T159" i="15"/>
  <c r="T160" i="15"/>
  <c r="T161" i="15"/>
  <c r="T162" i="15"/>
  <c r="T163" i="15"/>
  <c r="T164" i="15"/>
  <c r="T165" i="15"/>
  <c r="T166" i="15"/>
  <c r="T167" i="15"/>
  <c r="T168" i="15"/>
  <c r="T169" i="15"/>
  <c r="T170" i="15"/>
  <c r="T171" i="15"/>
  <c r="T172" i="15"/>
  <c r="T173" i="15"/>
  <c r="T174" i="15"/>
  <c r="T175" i="15"/>
  <c r="T176" i="15"/>
  <c r="T177" i="15"/>
  <c r="T178" i="15"/>
  <c r="T179" i="15"/>
  <c r="T180" i="15"/>
  <c r="T181" i="15"/>
  <c r="T182" i="15"/>
  <c r="T183" i="15"/>
  <c r="T184" i="15"/>
  <c r="T185" i="15"/>
  <c r="T186" i="15"/>
  <c r="T187" i="15"/>
  <c r="T188" i="15"/>
  <c r="T189" i="15"/>
  <c r="T190" i="15"/>
  <c r="T191" i="15"/>
  <c r="T192" i="15"/>
  <c r="T193" i="15"/>
  <c r="T194" i="15"/>
  <c r="T195" i="15"/>
  <c r="T5" i="15"/>
  <c r="R44" i="15"/>
  <c r="S44" i="15"/>
  <c r="R45" i="15"/>
  <c r="S45" i="15"/>
  <c r="N44" i="15"/>
  <c r="O44" i="15"/>
  <c r="P44" i="15"/>
  <c r="Q44" i="15"/>
  <c r="N45" i="15"/>
  <c r="O45" i="15"/>
  <c r="P45" i="15"/>
  <c r="Q45" i="15"/>
  <c r="J44" i="15"/>
  <c r="K44" i="15"/>
  <c r="L44" i="15"/>
  <c r="M44" i="15"/>
  <c r="J45" i="15"/>
  <c r="K45" i="15"/>
  <c r="L45" i="15"/>
  <c r="M45" i="15"/>
  <c r="I45" i="15"/>
  <c r="I44" i="15"/>
  <c r="H44" i="15"/>
  <c r="H45" i="15"/>
  <c r="AT198" i="1"/>
  <c r="T197" i="15" l="1"/>
  <c r="N12" i="18" s="1"/>
  <c r="T197" i="14"/>
  <c r="N17" i="18" s="1"/>
  <c r="AR198" i="1"/>
  <c r="AS198" i="1"/>
  <c r="T37" i="2" l="1"/>
  <c r="S200" i="4"/>
  <c r="S197" i="4"/>
  <c r="T41" i="2" s="1"/>
  <c r="M8" i="3"/>
  <c r="T38" i="2" l="1"/>
  <c r="T37" i="5"/>
  <c r="C7" i="18" l="1"/>
  <c r="D7" i="18"/>
  <c r="E7" i="18"/>
  <c r="F7" i="18"/>
  <c r="G7" i="18"/>
  <c r="H7" i="18"/>
  <c r="I7" i="18"/>
  <c r="J7" i="18"/>
  <c r="K7" i="18"/>
  <c r="L7" i="18"/>
  <c r="M7" i="18"/>
  <c r="N7" i="18"/>
  <c r="O7" i="18"/>
  <c r="P7" i="18"/>
  <c r="Q7" i="18"/>
  <c r="R7" i="18"/>
  <c r="S7" i="18"/>
  <c r="T7" i="18"/>
  <c r="U7" i="18"/>
  <c r="V7" i="18"/>
  <c r="W7" i="18"/>
  <c r="X7" i="18"/>
  <c r="Y7" i="18"/>
  <c r="B7" i="18"/>
  <c r="AG199" i="17" l="1"/>
  <c r="AG197" i="17"/>
  <c r="AR198" i="47" l="1"/>
  <c r="AS198" i="47"/>
  <c r="AT198" i="47"/>
  <c r="V200" i="43"/>
  <c r="V195" i="43"/>
  <c r="M8" i="42"/>
  <c r="T41" i="41" l="1"/>
  <c r="T41" i="5"/>
  <c r="T38" i="41"/>
  <c r="T38" i="5"/>
  <c r="B14" i="30" l="1"/>
  <c r="C8" i="30"/>
  <c r="D8" i="30"/>
  <c r="E8" i="30"/>
  <c r="F8" i="30"/>
  <c r="G8" i="30"/>
  <c r="H8" i="30"/>
  <c r="I8" i="30"/>
  <c r="J8" i="30"/>
  <c r="K8" i="30"/>
  <c r="L8" i="30"/>
  <c r="M8" i="30"/>
  <c r="N8" i="30"/>
  <c r="O8" i="30"/>
  <c r="P8" i="30"/>
  <c r="B8" i="30"/>
  <c r="C7" i="30"/>
  <c r="D7" i="30"/>
  <c r="E7" i="30"/>
  <c r="F7" i="30"/>
  <c r="G7" i="30"/>
  <c r="H7" i="30"/>
  <c r="I7" i="30"/>
  <c r="J7" i="30"/>
  <c r="K7" i="30"/>
  <c r="L7" i="30"/>
  <c r="M7" i="30"/>
  <c r="N7" i="30"/>
  <c r="B7" i="30"/>
  <c r="AT205" i="16" l="1"/>
  <c r="AT199" i="16"/>
  <c r="AT200" i="16"/>
  <c r="AT198" i="16"/>
  <c r="S37" i="5" l="1"/>
  <c r="S6" i="14" l="1"/>
  <c r="S7" i="14"/>
  <c r="S8" i="14"/>
  <c r="S9" i="14"/>
  <c r="S10" i="14"/>
  <c r="S11" i="14"/>
  <c r="S12" i="14"/>
  <c r="S13" i="14"/>
  <c r="S14" i="14"/>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6" i="15" l="1"/>
  <c r="S7" i="15"/>
  <c r="S8" i="15"/>
  <c r="S9" i="15"/>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73" i="15"/>
  <c r="S74" i="15"/>
  <c r="S75" i="15"/>
  <c r="S76" i="15"/>
  <c r="S77" i="15"/>
  <c r="S78" i="15"/>
  <c r="S79" i="15"/>
  <c r="S80" i="15"/>
  <c r="S81" i="15"/>
  <c r="S82" i="15"/>
  <c r="S83" i="15"/>
  <c r="S84" i="15"/>
  <c r="S85" i="15"/>
  <c r="S86" i="15"/>
  <c r="S87" i="15"/>
  <c r="S88" i="15"/>
  <c r="S89" i="15"/>
  <c r="S90" i="15"/>
  <c r="S91" i="15"/>
  <c r="S92" i="15"/>
  <c r="S93" i="15"/>
  <c r="S94" i="15"/>
  <c r="S95" i="15"/>
  <c r="S96" i="15"/>
  <c r="S97" i="15"/>
  <c r="S98" i="15"/>
  <c r="S99" i="15"/>
  <c r="S100" i="15"/>
  <c r="S101" i="15"/>
  <c r="S102" i="15"/>
  <c r="S103" i="15"/>
  <c r="S104" i="15"/>
  <c r="S105" i="15"/>
  <c r="S106" i="15"/>
  <c r="S107" i="15"/>
  <c r="S108" i="15"/>
  <c r="S109" i="15"/>
  <c r="S110" i="15"/>
  <c r="S111" i="15"/>
  <c r="S112" i="15"/>
  <c r="S113" i="15"/>
  <c r="S114" i="15"/>
  <c r="S115" i="15"/>
  <c r="S116" i="15"/>
  <c r="S117" i="15"/>
  <c r="S118" i="15"/>
  <c r="S119" i="15"/>
  <c r="S120" i="15"/>
  <c r="S121" i="15"/>
  <c r="S122" i="15"/>
  <c r="S123" i="15"/>
  <c r="S124" i="15"/>
  <c r="S125" i="15"/>
  <c r="S126" i="15"/>
  <c r="S127" i="15"/>
  <c r="S128" i="15"/>
  <c r="S129" i="15"/>
  <c r="S130" i="15"/>
  <c r="S131" i="15"/>
  <c r="S132" i="15"/>
  <c r="S133" i="15"/>
  <c r="S134" i="15"/>
  <c r="S135" i="15"/>
  <c r="S136" i="15"/>
  <c r="S137" i="15"/>
  <c r="S138" i="15"/>
  <c r="S139" i="15"/>
  <c r="S140" i="15"/>
  <c r="S141" i="15"/>
  <c r="S142" i="15"/>
  <c r="S143" i="15"/>
  <c r="S144" i="15"/>
  <c r="S145" i="15"/>
  <c r="S146" i="15"/>
  <c r="S147" i="15"/>
  <c r="S148" i="15"/>
  <c r="S149" i="15"/>
  <c r="S150" i="15"/>
  <c r="S151" i="15"/>
  <c r="S152" i="15"/>
  <c r="S153" i="15"/>
  <c r="S154" i="15"/>
  <c r="S155" i="15"/>
  <c r="S156" i="15"/>
  <c r="S157" i="15"/>
  <c r="S158" i="15"/>
  <c r="S159" i="15"/>
  <c r="S160" i="15"/>
  <c r="S161" i="15"/>
  <c r="S162" i="15"/>
  <c r="S163" i="15"/>
  <c r="S164" i="15"/>
  <c r="S165" i="15"/>
  <c r="S166" i="15"/>
  <c r="S167" i="15"/>
  <c r="S168" i="15"/>
  <c r="S169" i="15"/>
  <c r="S170" i="15"/>
  <c r="S171" i="15"/>
  <c r="S172" i="15"/>
  <c r="S173" i="15"/>
  <c r="S174" i="15"/>
  <c r="S175" i="15"/>
  <c r="S176" i="15"/>
  <c r="S177" i="15"/>
  <c r="S178" i="15"/>
  <c r="S179" i="15"/>
  <c r="S180" i="15"/>
  <c r="S181" i="15"/>
  <c r="S182" i="15"/>
  <c r="S183" i="15"/>
  <c r="S184" i="15"/>
  <c r="S185" i="15"/>
  <c r="S186" i="15"/>
  <c r="S187" i="15"/>
  <c r="S188" i="15"/>
  <c r="S189" i="15"/>
  <c r="S190" i="15"/>
  <c r="S191" i="15"/>
  <c r="S192" i="15"/>
  <c r="S193" i="15"/>
  <c r="S194" i="15"/>
  <c r="S195" i="15"/>
  <c r="S5" i="15"/>
  <c r="AE204" i="17"/>
  <c r="AE199" i="17"/>
  <c r="AE197" i="17"/>
  <c r="S197" i="15" l="1"/>
  <c r="M12" i="18" s="1"/>
  <c r="AQ205" i="16"/>
  <c r="AQ198" i="16"/>
  <c r="AQ199" i="16"/>
  <c r="AQ200" i="16"/>
  <c r="S197" i="14" l="1"/>
  <c r="M17" i="18" s="1"/>
  <c r="S37" i="2"/>
  <c r="L8" i="3"/>
  <c r="S38" i="2" l="1"/>
  <c r="R200" i="4"/>
  <c r="R197" i="4"/>
  <c r="S41" i="2" s="1"/>
  <c r="AO198" i="1"/>
  <c r="AP198" i="1"/>
  <c r="AQ198" i="1"/>
  <c r="U203" i="43" l="1"/>
  <c r="U200" i="43"/>
  <c r="U195" i="43"/>
  <c r="L8" i="42"/>
  <c r="S41" i="5" l="1"/>
  <c r="S41" i="41"/>
  <c r="S38" i="41"/>
  <c r="S38" i="5"/>
  <c r="AP198" i="47" l="1"/>
  <c r="AO198" i="47"/>
  <c r="AQ198" i="47" l="1"/>
  <c r="AE204" i="27"/>
  <c r="AE198" i="27"/>
  <c r="AE199" i="27"/>
  <c r="AE205" i="26" l="1"/>
  <c r="AE200" i="26"/>
  <c r="AE198" i="26"/>
  <c r="AL198" i="1" l="1"/>
  <c r="AM198" i="1"/>
  <c r="AN198" i="1"/>
  <c r="R37" i="2" l="1"/>
  <c r="Q200" i="4"/>
  <c r="Q197" i="4"/>
  <c r="R41" i="2" s="1"/>
  <c r="R37" i="5"/>
  <c r="K8" i="3"/>
  <c r="R38" i="2" l="1"/>
  <c r="R6" i="14"/>
  <c r="R7" i="14"/>
  <c r="R8" i="14"/>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5" i="14"/>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R93" i="15"/>
  <c r="R94" i="15"/>
  <c r="R95" i="15"/>
  <c r="R96" i="15"/>
  <c r="R97" i="15"/>
  <c r="R98" i="15"/>
  <c r="R99" i="15"/>
  <c r="R100" i="15"/>
  <c r="R101" i="15"/>
  <c r="R102" i="15"/>
  <c r="R103" i="15"/>
  <c r="R104" i="15"/>
  <c r="R105" i="15"/>
  <c r="R106" i="15"/>
  <c r="R107" i="15"/>
  <c r="R108" i="15"/>
  <c r="R109" i="15"/>
  <c r="R110" i="15"/>
  <c r="R111" i="15"/>
  <c r="R112" i="15"/>
  <c r="R113" i="15"/>
  <c r="R114" i="15"/>
  <c r="R115" i="15"/>
  <c r="R116" i="15"/>
  <c r="R117" i="15"/>
  <c r="R118" i="15"/>
  <c r="R119" i="15"/>
  <c r="R120" i="15"/>
  <c r="R121" i="15"/>
  <c r="R122" i="15"/>
  <c r="R123" i="15"/>
  <c r="R124" i="15"/>
  <c r="R125" i="15"/>
  <c r="R126" i="15"/>
  <c r="R127" i="15"/>
  <c r="R128" i="15"/>
  <c r="R129" i="15"/>
  <c r="R130" i="15"/>
  <c r="R131" i="15"/>
  <c r="R132" i="15"/>
  <c r="R133" i="15"/>
  <c r="R134" i="15"/>
  <c r="R135" i="15"/>
  <c r="R136" i="15"/>
  <c r="R137" i="15"/>
  <c r="R138" i="15"/>
  <c r="R139" i="15"/>
  <c r="R140" i="15"/>
  <c r="R141" i="15"/>
  <c r="R142" i="15"/>
  <c r="R143" i="15"/>
  <c r="R144" i="15"/>
  <c r="R145" i="15"/>
  <c r="R146" i="15"/>
  <c r="R147" i="15"/>
  <c r="R148" i="15"/>
  <c r="R149" i="15"/>
  <c r="R150" i="15"/>
  <c r="R151" i="15"/>
  <c r="R152" i="15"/>
  <c r="R153" i="15"/>
  <c r="R154" i="15"/>
  <c r="R155" i="15"/>
  <c r="R156" i="15"/>
  <c r="R157" i="15"/>
  <c r="R158" i="15"/>
  <c r="R159" i="15"/>
  <c r="R160" i="15"/>
  <c r="R161" i="15"/>
  <c r="R162" i="15"/>
  <c r="R163" i="15"/>
  <c r="R164" i="15"/>
  <c r="R165" i="15"/>
  <c r="R166" i="15"/>
  <c r="R167" i="15"/>
  <c r="R168" i="15"/>
  <c r="R169" i="15"/>
  <c r="R170" i="15"/>
  <c r="R171" i="15"/>
  <c r="R172" i="15"/>
  <c r="R173" i="15"/>
  <c r="R174" i="15"/>
  <c r="R175" i="15"/>
  <c r="R176" i="15"/>
  <c r="R177" i="15"/>
  <c r="R178" i="15"/>
  <c r="R179" i="15"/>
  <c r="R180" i="15"/>
  <c r="R181" i="15"/>
  <c r="R182" i="15"/>
  <c r="R183" i="15"/>
  <c r="R184" i="15"/>
  <c r="R185" i="15"/>
  <c r="R186" i="15"/>
  <c r="R187" i="15"/>
  <c r="R188" i="15"/>
  <c r="R189" i="15"/>
  <c r="R190" i="15"/>
  <c r="R191" i="15"/>
  <c r="R192" i="15"/>
  <c r="R193" i="15"/>
  <c r="R194" i="15"/>
  <c r="R195" i="15"/>
  <c r="R5" i="15"/>
  <c r="AC204" i="17"/>
  <c r="AC199" i="17"/>
  <c r="AC197" i="17"/>
  <c r="R197" i="14" l="1"/>
  <c r="L17" i="18" s="1"/>
  <c r="R197" i="15"/>
  <c r="L12" i="18" s="1"/>
  <c r="AI205" i="16" l="1"/>
  <c r="AJ205" i="16"/>
  <c r="AK205" i="16"/>
  <c r="AN205" i="16"/>
  <c r="AN199" i="16"/>
  <c r="AN200" i="16"/>
  <c r="AN198" i="16"/>
  <c r="AL198" i="47" l="1"/>
  <c r="AM198" i="47"/>
  <c r="AN198" i="47" l="1"/>
  <c r="T200" i="43"/>
  <c r="T203" i="43"/>
  <c r="T195" i="43"/>
  <c r="K8" i="42"/>
  <c r="R41" i="5" l="1"/>
  <c r="R41" i="41"/>
  <c r="R38" i="41"/>
  <c r="R38" i="5"/>
  <c r="AC204" i="27" l="1"/>
  <c r="AC199" i="27"/>
  <c r="Y199" i="27"/>
  <c r="AA199" i="27"/>
  <c r="AC198" i="27"/>
  <c r="AC205" i="26" l="1"/>
  <c r="AC198" i="26"/>
  <c r="AC200" i="26" l="1"/>
  <c r="AI198" i="1" l="1"/>
  <c r="AJ198" i="1"/>
  <c r="AK198" i="1"/>
  <c r="Q37" i="2"/>
  <c r="P200" i="4"/>
  <c r="P197" i="4"/>
  <c r="Q41" i="2" s="1"/>
  <c r="Q37" i="5"/>
  <c r="J8" i="3"/>
  <c r="Q38" i="2" l="1"/>
  <c r="Q6" i="14"/>
  <c r="Q7" i="14"/>
  <c r="Q8" i="14"/>
  <c r="Q9" i="14"/>
  <c r="Q10" i="14"/>
  <c r="Q11" i="14"/>
  <c r="Q12" i="14"/>
  <c r="Q13" i="14"/>
  <c r="Q14"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5" i="14"/>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5" i="15"/>
  <c r="AA204" i="17"/>
  <c r="AA199" i="17"/>
  <c r="AA197" i="17"/>
  <c r="Q197" i="15" l="1"/>
  <c r="K12" i="18" s="1"/>
  <c r="Q197" i="14"/>
  <c r="K17" i="18" s="1"/>
  <c r="AK199" i="16"/>
  <c r="AK200" i="16"/>
  <c r="AK198" i="16"/>
  <c r="AJ198" i="47" l="1"/>
  <c r="AI198" i="47" l="1"/>
  <c r="AK198" i="47" s="1"/>
  <c r="S203" i="43"/>
  <c r="S200" i="43"/>
  <c r="S195" i="43"/>
  <c r="J8" i="42"/>
  <c r="Q41" i="5" l="1"/>
  <c r="Q41" i="41"/>
  <c r="Q38" i="41"/>
  <c r="Q38" i="5"/>
  <c r="AA204" i="27" l="1"/>
  <c r="AA198" i="27"/>
  <c r="AA205" i="26" l="1"/>
  <c r="AA200" i="26"/>
  <c r="AA198" i="26"/>
  <c r="AF198" i="1" l="1"/>
  <c r="AG198" i="1"/>
  <c r="AH198" i="1"/>
  <c r="P37" i="2"/>
  <c r="O200" i="4"/>
  <c r="O197" i="4"/>
  <c r="P41" i="2" s="1"/>
  <c r="I8" i="3"/>
  <c r="P38" i="2" l="1"/>
  <c r="P37" i="5" l="1"/>
  <c r="P6" i="14" l="1"/>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5" i="14"/>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5" i="15"/>
  <c r="Y204" i="17"/>
  <c r="Y197" i="17"/>
  <c r="Y199" i="17"/>
  <c r="P197" i="14" l="1"/>
  <c r="J17" i="18" s="1"/>
  <c r="P197" i="15"/>
  <c r="J12" i="18" s="1"/>
  <c r="AH205" i="16" l="1"/>
  <c r="AH198" i="16"/>
  <c r="AH199" i="16"/>
  <c r="AH200" i="16"/>
  <c r="AF198" i="47" l="1"/>
  <c r="AG198" i="47"/>
  <c r="AH198" i="47" l="1"/>
  <c r="R200" i="43"/>
  <c r="R203" i="43"/>
  <c r="R195" i="43"/>
  <c r="I8" i="42"/>
  <c r="P41" i="5" l="1"/>
  <c r="P41" i="41"/>
  <c r="P38" i="41"/>
  <c r="P38" i="5"/>
  <c r="Y204" i="27" l="1"/>
  <c r="Y198" i="27"/>
  <c r="V205" i="26" l="1"/>
  <c r="W205" i="26"/>
  <c r="Y205" i="26"/>
  <c r="Y200" i="26" l="1"/>
  <c r="Y198" i="26"/>
  <c r="O37" i="5" l="1"/>
  <c r="O37" i="2"/>
  <c r="N200" i="4"/>
  <c r="N197" i="4"/>
  <c r="O41" i="2" s="1"/>
  <c r="H8" i="3"/>
  <c r="O38" i="2" l="1"/>
  <c r="O6"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O80" i="15"/>
  <c r="O81" i="15"/>
  <c r="O82" i="15"/>
  <c r="O83" i="15"/>
  <c r="O84" i="15"/>
  <c r="O85" i="15"/>
  <c r="O86" i="15"/>
  <c r="O87" i="15"/>
  <c r="O88" i="15"/>
  <c r="O89" i="15"/>
  <c r="O90" i="15"/>
  <c r="O91" i="15"/>
  <c r="O92" i="15"/>
  <c r="O93" i="15"/>
  <c r="O94" i="15"/>
  <c r="O95" i="15"/>
  <c r="O96" i="15"/>
  <c r="O97" i="15"/>
  <c r="O98" i="15"/>
  <c r="O99" i="15"/>
  <c r="O100" i="15"/>
  <c r="O101" i="15"/>
  <c r="O102" i="15"/>
  <c r="O103" i="15"/>
  <c r="O104" i="15"/>
  <c r="O105" i="15"/>
  <c r="O106" i="15"/>
  <c r="O107" i="15"/>
  <c r="O108" i="15"/>
  <c r="O109" i="15"/>
  <c r="O110" i="15"/>
  <c r="O111" i="15"/>
  <c r="O112" i="15"/>
  <c r="O113" i="15"/>
  <c r="O114" i="15"/>
  <c r="O115" i="15"/>
  <c r="O116" i="15"/>
  <c r="O117" i="15"/>
  <c r="O118" i="15"/>
  <c r="O119" i="15"/>
  <c r="O120" i="15"/>
  <c r="O121" i="15"/>
  <c r="O122" i="15"/>
  <c r="O123" i="15"/>
  <c r="O124" i="15"/>
  <c r="O125" i="15"/>
  <c r="O126" i="15"/>
  <c r="O127" i="15"/>
  <c r="O128" i="15"/>
  <c r="O129" i="15"/>
  <c r="O130" i="15"/>
  <c r="O131" i="15"/>
  <c r="O132" i="15"/>
  <c r="O133" i="15"/>
  <c r="O134" i="15"/>
  <c r="O135" i="15"/>
  <c r="O136" i="15"/>
  <c r="O137" i="15"/>
  <c r="O138" i="15"/>
  <c r="O139" i="15"/>
  <c r="O140" i="15"/>
  <c r="O141" i="15"/>
  <c r="O142" i="15"/>
  <c r="O143" i="15"/>
  <c r="O144" i="15"/>
  <c r="O145" i="15"/>
  <c r="O146" i="15"/>
  <c r="O147" i="15"/>
  <c r="O148" i="15"/>
  <c r="O149" i="15"/>
  <c r="O150" i="15"/>
  <c r="O151" i="15"/>
  <c r="O152" i="15"/>
  <c r="O153" i="15"/>
  <c r="O154" i="15"/>
  <c r="O155" i="15"/>
  <c r="O156" i="15"/>
  <c r="O157" i="15"/>
  <c r="O158" i="15"/>
  <c r="O159" i="15"/>
  <c r="O160" i="15"/>
  <c r="O161" i="15"/>
  <c r="O162" i="15"/>
  <c r="O163" i="15"/>
  <c r="O164" i="15"/>
  <c r="O165" i="15"/>
  <c r="O166" i="15"/>
  <c r="O167" i="15"/>
  <c r="O168" i="15"/>
  <c r="O169" i="15"/>
  <c r="O170" i="15"/>
  <c r="O171" i="15"/>
  <c r="O172" i="15"/>
  <c r="O173" i="15"/>
  <c r="O174" i="15"/>
  <c r="O175" i="15"/>
  <c r="O176" i="15"/>
  <c r="O177" i="15"/>
  <c r="O178" i="15"/>
  <c r="O179" i="15"/>
  <c r="O180" i="15"/>
  <c r="O181" i="15"/>
  <c r="O182" i="15"/>
  <c r="O183" i="15"/>
  <c r="O184" i="15"/>
  <c r="O185" i="15"/>
  <c r="O186" i="15"/>
  <c r="O187" i="15"/>
  <c r="O188" i="15"/>
  <c r="O189" i="15"/>
  <c r="O190" i="15"/>
  <c r="O191" i="15"/>
  <c r="O192" i="15"/>
  <c r="O193" i="15"/>
  <c r="O194" i="15"/>
  <c r="O195" i="15"/>
  <c r="O5" i="15"/>
  <c r="W204" i="17"/>
  <c r="W199" i="17"/>
  <c r="W197" i="17"/>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23" i="14"/>
  <c r="O24" i="14"/>
  <c r="O25" i="14"/>
  <c r="O26" i="14"/>
  <c r="O27" i="14"/>
  <c r="O28" i="14"/>
  <c r="O29" i="14"/>
  <c r="O30" i="14"/>
  <c r="O31" i="14"/>
  <c r="O32" i="14"/>
  <c r="O33" i="14"/>
  <c r="O34" i="14"/>
  <c r="O35" i="14"/>
  <c r="O36" i="14"/>
  <c r="O37" i="14"/>
  <c r="O38" i="14"/>
  <c r="O39" i="14"/>
  <c r="O40" i="14"/>
  <c r="O41" i="14"/>
  <c r="O42" i="14"/>
  <c r="O43"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 i="14"/>
  <c r="O12" i="14"/>
  <c r="O13" i="14"/>
  <c r="O14" i="14"/>
  <c r="O15" i="14"/>
  <c r="O16" i="14"/>
  <c r="O17" i="14"/>
  <c r="O18" i="14"/>
  <c r="O19" i="14"/>
  <c r="O20" i="14"/>
  <c r="O21" i="14"/>
  <c r="O22" i="14"/>
  <c r="O6" i="14"/>
  <c r="O7" i="14"/>
  <c r="O8" i="14"/>
  <c r="O9" i="14"/>
  <c r="O10" i="14"/>
  <c r="O5" i="14"/>
  <c r="O197" i="14" l="1"/>
  <c r="I17" i="18" s="1"/>
  <c r="O197" i="15"/>
  <c r="I12" i="18" s="1"/>
  <c r="AE205" i="16" l="1"/>
  <c r="AE200" i="16"/>
  <c r="AE199" i="16"/>
  <c r="AE198" i="16"/>
  <c r="AE198" i="1" l="1"/>
  <c r="AD198" i="1"/>
  <c r="AC198" i="1"/>
  <c r="AD198" i="47" l="1"/>
  <c r="AC198" i="47"/>
  <c r="AE198" i="47" s="1"/>
  <c r="Q203" i="43"/>
  <c r="Q200" i="43"/>
  <c r="Q195" i="43"/>
  <c r="H8" i="42"/>
  <c r="O41" i="5" l="1"/>
  <c r="O41" i="41"/>
  <c r="O38" i="41"/>
  <c r="O38" i="5"/>
  <c r="W204" i="27" l="1"/>
  <c r="W199" i="27"/>
  <c r="W198" i="27"/>
  <c r="W200" i="26" l="1"/>
  <c r="W198" i="26"/>
  <c r="Z198" i="1" l="1"/>
  <c r="AA198" i="1"/>
  <c r="AB198" i="1"/>
  <c r="N37" i="2"/>
  <c r="M200" i="4"/>
  <c r="M197" i="4"/>
  <c r="N41" i="2" s="1"/>
  <c r="N37" i="5"/>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5" i="14"/>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5" i="15"/>
  <c r="M5" i="15"/>
  <c r="U204" i="17"/>
  <c r="U199" i="17"/>
  <c r="U197" i="17"/>
  <c r="G8" i="3"/>
  <c r="N197" i="15" l="1"/>
  <c r="H12" i="18" s="1"/>
  <c r="N197" i="14"/>
  <c r="H17" i="18" s="1"/>
  <c r="N38" i="2"/>
  <c r="AB205" i="16"/>
  <c r="AB200" i="16"/>
  <c r="AB199" i="16"/>
  <c r="AB198" i="16"/>
  <c r="Z198" i="47" l="1"/>
  <c r="AA198" i="47"/>
  <c r="AB198" i="47" l="1"/>
  <c r="P203" i="43"/>
  <c r="P200" i="43"/>
  <c r="P195" i="43"/>
  <c r="G8" i="42"/>
  <c r="N41" i="5" l="1"/>
  <c r="N41" i="41"/>
  <c r="N38" i="41"/>
  <c r="N38" i="5"/>
  <c r="U204" i="27"/>
  <c r="U199" i="27"/>
  <c r="U198" i="27"/>
  <c r="U205" i="26" l="1"/>
  <c r="U198" i="26"/>
  <c r="U200" i="26"/>
  <c r="W198" i="1" l="1"/>
  <c r="X198" i="1"/>
  <c r="Y198" i="1"/>
  <c r="M37" i="2" l="1"/>
  <c r="L200" i="4"/>
  <c r="L197" i="4"/>
  <c r="M41" i="2" s="1"/>
  <c r="M37" i="5"/>
  <c r="F8" i="3"/>
  <c r="M38" i="2" l="1"/>
  <c r="M6" i="14"/>
  <c r="M7" i="14"/>
  <c r="M8" i="14"/>
  <c r="M9" i="14"/>
  <c r="M10"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5" i="14"/>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S204" i="17"/>
  <c r="S199" i="17"/>
  <c r="S197" i="17"/>
  <c r="M197" i="14" l="1"/>
  <c r="G17" i="18" s="1"/>
  <c r="M197" i="15"/>
  <c r="G12" i="18" s="1"/>
  <c r="Y205" i="16"/>
  <c r="Y200" i="16"/>
  <c r="Y199" i="16"/>
  <c r="Y198" i="16"/>
  <c r="W198" i="47" l="1"/>
  <c r="X198" i="47"/>
  <c r="Y198" i="47" l="1"/>
  <c r="O203" i="43"/>
  <c r="O200" i="43"/>
  <c r="O195" i="43"/>
  <c r="F8" i="42"/>
  <c r="M41" i="5" l="1"/>
  <c r="M41" i="41"/>
  <c r="M38" i="41"/>
  <c r="M38" i="5"/>
  <c r="R199" i="27"/>
  <c r="S199" i="27"/>
  <c r="S204" i="27" l="1"/>
  <c r="S198" i="27"/>
  <c r="S205" i="26" l="1"/>
  <c r="S200" i="26"/>
  <c r="S198" i="26"/>
  <c r="T205" i="16" l="1"/>
  <c r="U205" i="16"/>
  <c r="V205" i="16"/>
  <c r="T198" i="1" l="1"/>
  <c r="U198" i="1"/>
  <c r="V198" i="1"/>
  <c r="L37" i="2" l="1"/>
  <c r="K200" i="4" l="1"/>
  <c r="K197" i="4"/>
  <c r="L41" i="2" s="1"/>
  <c r="L37" i="5"/>
  <c r="E8" i="3"/>
  <c r="L38" i="2" l="1"/>
  <c r="L6" i="14" l="1"/>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5" i="14"/>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5" i="15"/>
  <c r="L197" i="14" l="1"/>
  <c r="F17" i="18" s="1"/>
  <c r="L197" i="15"/>
  <c r="F12" i="18" s="1"/>
  <c r="Q204" i="17"/>
  <c r="Q199" i="17"/>
  <c r="Q197" i="17"/>
  <c r="V198" i="16" l="1"/>
  <c r="V199" i="16"/>
  <c r="V200" i="16"/>
  <c r="T198" i="47" l="1"/>
  <c r="U198" i="47"/>
  <c r="V198" i="47" s="1"/>
  <c r="N203" i="43" l="1"/>
  <c r="N200" i="43"/>
  <c r="N195" i="43"/>
  <c r="E8" i="42"/>
  <c r="L41" i="5" l="1"/>
  <c r="L41" i="41"/>
  <c r="L38" i="41"/>
  <c r="L38" i="5"/>
  <c r="Q204" i="27"/>
  <c r="Q198" i="27"/>
  <c r="Q199" i="27"/>
  <c r="Q205" i="26" l="1"/>
  <c r="Q200" i="26"/>
  <c r="Q198" i="26"/>
  <c r="Q198" i="1" l="1"/>
  <c r="R198" i="1"/>
  <c r="S198" i="1"/>
  <c r="K37" i="2"/>
  <c r="J200" i="4"/>
  <c r="J197" i="4"/>
  <c r="K41" i="2" s="1"/>
  <c r="K37" i="5"/>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5" i="14"/>
  <c r="K6" i="15"/>
  <c r="K7" i="15"/>
  <c r="K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5" i="15"/>
  <c r="O204" i="17"/>
  <c r="O199" i="17"/>
  <c r="O197" i="17"/>
  <c r="D8" i="3"/>
  <c r="K197" i="14" l="1"/>
  <c r="E17" i="18" s="1"/>
  <c r="K197" i="15"/>
  <c r="E12" i="18" s="1"/>
  <c r="K38" i="2"/>
  <c r="S205" i="16"/>
  <c r="S199" i="16"/>
  <c r="S200" i="16"/>
  <c r="S198" i="16"/>
  <c r="Q198" i="47" l="1"/>
  <c r="R198" i="47"/>
  <c r="M203" i="43"/>
  <c r="M200" i="43"/>
  <c r="M195" i="43"/>
  <c r="D8" i="42"/>
  <c r="K41" i="5" l="1"/>
  <c r="K41" i="41"/>
  <c r="K38" i="41"/>
  <c r="S198" i="47"/>
  <c r="K38" i="5"/>
  <c r="O204" i="27" l="1"/>
  <c r="O199" i="27"/>
  <c r="O198" i="27"/>
  <c r="O205" i="26" l="1"/>
  <c r="O200" i="26"/>
  <c r="O198" i="26"/>
  <c r="P205" i="16" l="1"/>
  <c r="N198" i="1" l="1"/>
  <c r="O198" i="1"/>
  <c r="P198" i="1"/>
  <c r="J37" i="2"/>
  <c r="I200" i="4"/>
  <c r="I197" i="4"/>
  <c r="J41" i="2" s="1"/>
  <c r="C8" i="3"/>
  <c r="J38" i="2" l="1"/>
  <c r="J37" i="5"/>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5" i="14"/>
  <c r="J197" i="14" l="1"/>
  <c r="D17" i="18" s="1"/>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5" i="15"/>
  <c r="M204" i="17"/>
  <c r="M199" i="17"/>
  <c r="M197" i="17"/>
  <c r="J197" i="15" l="1"/>
  <c r="D12" i="18" s="1"/>
  <c r="P198" i="16"/>
  <c r="P199" i="16"/>
  <c r="P200" i="16"/>
  <c r="N198" i="47" l="1"/>
  <c r="O198" i="47"/>
  <c r="P198" i="47" l="1"/>
  <c r="L203" i="43" l="1"/>
  <c r="L200" i="43"/>
  <c r="L195" i="43"/>
  <c r="J41" i="41" s="1"/>
  <c r="C8" i="42"/>
  <c r="J38" i="41" l="1"/>
  <c r="J41" i="5"/>
  <c r="J38" i="5"/>
  <c r="M198" i="26" l="1"/>
  <c r="M204" i="27" l="1"/>
  <c r="M198" i="27"/>
  <c r="M199" i="27"/>
  <c r="M205" i="26" l="1"/>
  <c r="M200" i="26"/>
  <c r="O34" i="5" l="1"/>
  <c r="K197" i="17" l="1"/>
  <c r="H5" i="15" l="1"/>
  <c r="K203" i="43" l="1"/>
  <c r="K200" i="43"/>
  <c r="K195" i="43"/>
  <c r="I41" i="41" s="1"/>
  <c r="B8" i="3"/>
  <c r="B8" i="42"/>
  <c r="I38" i="41" l="1"/>
  <c r="I38" i="2"/>
  <c r="I38" i="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6" i="15"/>
  <c r="I7" i="15"/>
  <c r="I8" i="15"/>
  <c r="I9" i="15"/>
  <c r="I10" i="15"/>
  <c r="I11" i="15"/>
  <c r="I12" i="15"/>
  <c r="I13" i="15"/>
  <c r="I14" i="15"/>
  <c r="I15" i="15"/>
  <c r="I5" i="15"/>
  <c r="H6" i="15"/>
  <c r="H7" i="15"/>
  <c r="H8" i="15"/>
  <c r="H9" i="15"/>
  <c r="H10" i="15"/>
  <c r="H11" i="15"/>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63" i="14"/>
  <c r="I197" i="14" l="1"/>
  <c r="C17" i="18" s="1"/>
  <c r="I197" i="15" l="1"/>
  <c r="C12" i="18" s="1"/>
  <c r="H200" i="4" l="1"/>
  <c r="H197" i="4"/>
  <c r="I41" i="2" s="1"/>
  <c r="K200" i="26" l="1"/>
  <c r="M200" i="16" l="1"/>
  <c r="M199" i="16"/>
  <c r="K198" i="47" l="1"/>
  <c r="L198" i="47"/>
  <c r="I198" i="47"/>
  <c r="M198" i="47" l="1"/>
  <c r="G197" i="4"/>
  <c r="H41" i="2" s="1"/>
  <c r="I41" i="5" l="1"/>
  <c r="I37" i="5"/>
  <c r="H37" i="5"/>
  <c r="T34" i="5"/>
  <c r="H34" i="5"/>
  <c r="H15" i="15" l="1"/>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43" i="15"/>
  <c r="H144" i="15"/>
  <c r="H145" i="15"/>
  <c r="H146" i="15"/>
  <c r="H147"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79" i="15"/>
  <c r="H180" i="15"/>
  <c r="H181" i="15"/>
  <c r="H182" i="15"/>
  <c r="H183" i="15"/>
  <c r="H184" i="15"/>
  <c r="H185" i="15"/>
  <c r="H186" i="15"/>
  <c r="H187" i="15"/>
  <c r="H188" i="15"/>
  <c r="H189" i="15"/>
  <c r="H190" i="15"/>
  <c r="H191" i="15"/>
  <c r="H192" i="15"/>
  <c r="H193" i="15"/>
  <c r="H194" i="15"/>
  <c r="H195" i="15"/>
  <c r="H12" i="15"/>
  <c r="H13" i="15"/>
  <c r="H14" i="15"/>
  <c r="I200" i="26" l="1"/>
  <c r="K205" i="26"/>
  <c r="I205" i="26"/>
  <c r="K198" i="26"/>
  <c r="I198" i="26"/>
  <c r="A8" i="3"/>
  <c r="A8" i="42"/>
  <c r="H38" i="41" l="1"/>
  <c r="H38" i="5"/>
  <c r="E204" i="40"/>
  <c r="D204" i="40"/>
  <c r="C204" i="40"/>
  <c r="B204" i="40"/>
  <c r="F142" i="38"/>
  <c r="E142" i="38"/>
  <c r="D142" i="38"/>
  <c r="C142" i="38"/>
  <c r="E22" i="36"/>
  <c r="D22" i="36"/>
  <c r="C22" i="36"/>
  <c r="H5" i="14"/>
  <c r="H198" i="47" l="1"/>
  <c r="J198" i="47" s="1"/>
  <c r="O34" i="41" l="1"/>
  <c r="J203" i="43"/>
  <c r="D204" i="43"/>
  <c r="AC204" i="43" s="1"/>
  <c r="B50" i="40"/>
  <c r="C35" i="38"/>
  <c r="D90" i="36"/>
  <c r="AA204" i="43" l="1"/>
  <c r="AB204" i="43"/>
  <c r="Y204" i="43"/>
  <c r="Z204" i="43"/>
  <c r="W204" i="43"/>
  <c r="X204" i="43"/>
  <c r="U204" i="43"/>
  <c r="V204" i="43"/>
  <c r="S204" i="43"/>
  <c r="T204" i="43"/>
  <c r="Q204" i="43"/>
  <c r="R204" i="43"/>
  <c r="O204" i="43"/>
  <c r="P204" i="43"/>
  <c r="M204" i="43"/>
  <c r="N204" i="43"/>
  <c r="K204" i="43"/>
  <c r="L204" i="43"/>
  <c r="J204" i="43"/>
  <c r="J200" i="16" l="1"/>
  <c r="J199" i="16"/>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I197" i="17"/>
  <c r="K198" i="1"/>
  <c r="L198" i="1"/>
  <c r="M198" i="1"/>
  <c r="I198" i="1"/>
  <c r="J198" i="1"/>
  <c r="H198" i="1"/>
  <c r="J200" i="43"/>
  <c r="J195" i="43"/>
  <c r="T200" i="46"/>
  <c r="T195" i="46"/>
  <c r="C153" i="40"/>
  <c r="D153" i="40"/>
  <c r="B153" i="40"/>
  <c r="C101" i="40"/>
  <c r="D101" i="40"/>
  <c r="B101" i="40"/>
  <c r="C50" i="40"/>
  <c r="D50" i="40"/>
  <c r="D201" i="4"/>
  <c r="Z201" i="4" s="1"/>
  <c r="G200" i="4"/>
  <c r="I37" i="2"/>
  <c r="H37" i="2"/>
  <c r="O34" i="2"/>
  <c r="H34" i="2"/>
  <c r="E106" i="38"/>
  <c r="D106" i="38"/>
  <c r="C106" i="38"/>
  <c r="E68" i="36"/>
  <c r="D68" i="36"/>
  <c r="C68" i="36"/>
  <c r="K204" i="17"/>
  <c r="I204" i="17"/>
  <c r="K199" i="17"/>
  <c r="I199" i="17"/>
  <c r="H197" i="15"/>
  <c r="B12" i="18" s="1"/>
  <c r="M205" i="16"/>
  <c r="M198" i="16"/>
  <c r="J205" i="16"/>
  <c r="J198" i="16"/>
  <c r="K198" i="27"/>
  <c r="C70" i="38"/>
  <c r="D70" i="38"/>
  <c r="K204" i="27"/>
  <c r="K199" i="27"/>
  <c r="I198" i="27"/>
  <c r="T197" i="28"/>
  <c r="N19" i="30" s="1"/>
  <c r="D44" i="36"/>
  <c r="C44" i="36"/>
  <c r="E90" i="36"/>
  <c r="C90" i="36"/>
  <c r="I204" i="27"/>
  <c r="I199" i="27"/>
  <c r="F90" i="36"/>
  <c r="E44" i="36"/>
  <c r="D35" i="38"/>
  <c r="E70" i="38"/>
  <c r="E35" i="38"/>
  <c r="D201" i="43"/>
  <c r="AC201" i="43" s="1"/>
  <c r="H34" i="41"/>
  <c r="D201" i="46"/>
  <c r="AA201" i="46" s="1"/>
  <c r="O34" i="44"/>
  <c r="H34" i="44"/>
  <c r="X201" i="4" l="1"/>
  <c r="Y201" i="4"/>
  <c r="Y201" i="46"/>
  <c r="Z201" i="46"/>
  <c r="AA201" i="43"/>
  <c r="AB201" i="43"/>
  <c r="V201" i="4"/>
  <c r="W201" i="4"/>
  <c r="W201" i="46"/>
  <c r="X201" i="46"/>
  <c r="H41" i="5"/>
  <c r="H41" i="41"/>
  <c r="Y201" i="43"/>
  <c r="Z201" i="43"/>
  <c r="S201" i="4"/>
  <c r="T201" i="4"/>
  <c r="U201" i="4"/>
  <c r="U201" i="46"/>
  <c r="V201" i="46"/>
  <c r="X201" i="43"/>
  <c r="W201" i="43"/>
  <c r="H201" i="46"/>
  <c r="L201" i="46"/>
  <c r="P201" i="46"/>
  <c r="I201" i="46"/>
  <c r="M201" i="46"/>
  <c r="Q201" i="46"/>
  <c r="J201" i="46"/>
  <c r="N201" i="46"/>
  <c r="R201" i="46"/>
  <c r="K201" i="46"/>
  <c r="O201" i="46"/>
  <c r="S201" i="46"/>
  <c r="U201" i="43"/>
  <c r="V201" i="43"/>
  <c r="Q201" i="4"/>
  <c r="R201" i="4"/>
  <c r="S201" i="43"/>
  <c r="T201" i="43"/>
  <c r="O201" i="4"/>
  <c r="P201" i="4"/>
  <c r="Q201" i="43"/>
  <c r="R201" i="43"/>
  <c r="M201" i="4"/>
  <c r="N201" i="4"/>
  <c r="O201" i="43"/>
  <c r="P201" i="43"/>
  <c r="K201" i="4"/>
  <c r="L201" i="4"/>
  <c r="M201" i="43"/>
  <c r="N201" i="43"/>
  <c r="I201" i="4"/>
  <c r="J201" i="4"/>
  <c r="K201" i="43"/>
  <c r="L201" i="43"/>
  <c r="G201" i="4"/>
  <c r="H201" i="4"/>
  <c r="T201" i="46"/>
  <c r="AW201" i="27"/>
  <c r="H197" i="14"/>
  <c r="B17" i="18" s="1"/>
  <c r="H38" i="2"/>
  <c r="H38" i="44"/>
  <c r="J201" i="43"/>
  <c r="AW202" i="27"/>
  <c r="T197" i="29"/>
  <c r="N24" i="30" s="1"/>
  <c r="AW200" i="27"/>
  <c r="AW201" i="26" l="1"/>
  <c r="AW203" i="26"/>
  <c r="AW202" i="26"/>
</calcChain>
</file>

<file path=xl/comments1.xml><?xml version="1.0" encoding="utf-8"?>
<comments xmlns="http://schemas.openxmlformats.org/spreadsheetml/2006/main">
  <authors>
    <author>Ann Conlin</author>
  </authors>
  <commentList>
    <comment ref="A12" authorId="0">
      <text>
        <r>
          <rPr>
            <b/>
            <sz val="9"/>
            <color indexed="81"/>
            <rFont val="Tahoma"/>
            <family val="2"/>
          </rPr>
          <t>Ann Conlin:</t>
        </r>
        <r>
          <rPr>
            <sz val="9"/>
            <color indexed="81"/>
            <rFont val="Tahoma"/>
            <family val="2"/>
          </rPr>
          <t xml:space="preserve">
By 'both targets' here we mean they have met trimethoprim target and ≤1.161 starpu target</t>
        </r>
      </text>
    </comment>
    <comment ref="A17" authorId="0">
      <text>
        <r>
          <rPr>
            <b/>
            <sz val="9"/>
            <color indexed="81"/>
            <rFont val="Tahoma"/>
            <family val="2"/>
          </rPr>
          <t>Ann Conlin:</t>
        </r>
        <r>
          <rPr>
            <sz val="9"/>
            <color indexed="81"/>
            <rFont val="Tahoma"/>
            <family val="2"/>
          </rPr>
          <t xml:space="preserve">
By 'either target' here we mean they have not met the trimethoprim target and also not met either of the STARPU targets</t>
        </r>
      </text>
    </comment>
  </commentList>
</comments>
</file>

<file path=xl/comments2.xml><?xml version="1.0" encoding="utf-8"?>
<comments xmlns="http://schemas.openxmlformats.org/spreadsheetml/2006/main">
  <authors>
    <author>Ann Conlin</author>
  </authors>
  <commentList>
    <comment ref="A7" authorId="0">
      <text>
        <r>
          <rPr>
            <b/>
            <sz val="9"/>
            <color indexed="81"/>
            <rFont val="Tahoma"/>
            <family val="2"/>
          </rPr>
          <t>Ann Conlin:</t>
        </r>
        <r>
          <rPr>
            <sz val="9"/>
            <color indexed="81"/>
            <rFont val="Tahoma"/>
            <family val="2"/>
          </rPr>
          <t xml:space="preserve">
this row is formula</t>
        </r>
      </text>
    </comment>
    <comment ref="A8" authorId="0">
      <text>
        <r>
          <rPr>
            <b/>
            <sz val="9"/>
            <color indexed="81"/>
            <rFont val="Tahoma"/>
            <family val="2"/>
          </rPr>
          <t>Ann Conlin:</t>
        </r>
        <r>
          <rPr>
            <sz val="9"/>
            <color indexed="81"/>
            <rFont val="Tahoma"/>
            <family val="2"/>
          </rPr>
          <t xml:space="preserve">
this row is formula</t>
        </r>
      </text>
    </comment>
    <comment ref="A14" authorId="0">
      <text>
        <r>
          <rPr>
            <b/>
            <sz val="9"/>
            <color indexed="81"/>
            <rFont val="Tahoma"/>
            <family val="2"/>
          </rPr>
          <t>Ann Conlin:</t>
        </r>
        <r>
          <rPr>
            <sz val="9"/>
            <color indexed="81"/>
            <rFont val="Tahoma"/>
            <family val="2"/>
          </rPr>
          <t xml:space="preserve">
this row is formula</t>
        </r>
      </text>
    </comment>
  </commentList>
</comments>
</file>

<file path=xl/sharedStrings.xml><?xml version="1.0" encoding="utf-8"?>
<sst xmlns="http://schemas.openxmlformats.org/spreadsheetml/2006/main" count="44543" uniqueCount="819">
  <si>
    <t>CCG Name</t>
  </si>
  <si>
    <t>CCG Code</t>
  </si>
  <si>
    <t>Indicator (ITEMS/ITEMS) %</t>
  </si>
  <si>
    <t>Change from previous 12 months</t>
  </si>
  <si>
    <t>Indicator (ITEMS/STAR-PU)</t>
  </si>
  <si>
    <t>Q52</t>
  </si>
  <si>
    <t>AIREDALE, WHARFEDALE AND CRAVEN</t>
  </si>
  <si>
    <t>02N00</t>
  </si>
  <si>
    <t>Q67</t>
  </si>
  <si>
    <t>ASHFORD</t>
  </si>
  <si>
    <t>09C00</t>
  </si>
  <si>
    <t>Q69</t>
  </si>
  <si>
    <t>Q61</t>
  </si>
  <si>
    <t>BARKING &amp; DAGENHAM</t>
  </si>
  <si>
    <t>07L00</t>
  </si>
  <si>
    <t>BARNET</t>
  </si>
  <si>
    <t>07M00</t>
  </si>
  <si>
    <t>Q51</t>
  </si>
  <si>
    <t>BARNSLEY</t>
  </si>
  <si>
    <t>02P00</t>
  </si>
  <si>
    <t>Q57</t>
  </si>
  <si>
    <t>BASILDON AND BRENTWOOD</t>
  </si>
  <si>
    <t>99E00</t>
  </si>
  <si>
    <t>BASSETLAW</t>
  </si>
  <si>
    <t>02Q00</t>
  </si>
  <si>
    <t>Q64</t>
  </si>
  <si>
    <t>BATH AND NORTH EAST SOMERSET</t>
  </si>
  <si>
    <t>11E00</t>
  </si>
  <si>
    <t>Q58</t>
  </si>
  <si>
    <t>BEDFORDSHIRE</t>
  </si>
  <si>
    <t>06F00</t>
  </si>
  <si>
    <t>Q63</t>
  </si>
  <si>
    <t>BEXLEY</t>
  </si>
  <si>
    <t>07N00</t>
  </si>
  <si>
    <t>Q54</t>
  </si>
  <si>
    <t>Q47</t>
  </si>
  <si>
    <t>BLACKBURN WITH DARWEN</t>
  </si>
  <si>
    <t>00Q00</t>
  </si>
  <si>
    <t>BLACKPOOL</t>
  </si>
  <si>
    <t>00R00</t>
  </si>
  <si>
    <t>Q46</t>
  </si>
  <si>
    <t>BOLTON</t>
  </si>
  <si>
    <t>00T00</t>
  </si>
  <si>
    <t>BRADFORD CITY</t>
  </si>
  <si>
    <t>02W00</t>
  </si>
  <si>
    <t>BRADFORD DISTRICTS</t>
  </si>
  <si>
    <t>02R00</t>
  </si>
  <si>
    <t>Q62</t>
  </si>
  <si>
    <t>BRENT</t>
  </si>
  <si>
    <t>07P00</t>
  </si>
  <si>
    <t>Q68</t>
  </si>
  <si>
    <t>BRIGHTON &amp; HOVE</t>
  </si>
  <si>
    <t>09D00</t>
  </si>
  <si>
    <t>Q65</t>
  </si>
  <si>
    <t>BROMLEY</t>
  </si>
  <si>
    <t>07Q00</t>
  </si>
  <si>
    <t>BURY</t>
  </si>
  <si>
    <t>00V00</t>
  </si>
  <si>
    <t>CALDERDALE</t>
  </si>
  <si>
    <t>02T00</t>
  </si>
  <si>
    <t>Q56</t>
  </si>
  <si>
    <t>CAMBRIDGESHIRE AND PETERBOROUGH</t>
  </si>
  <si>
    <t>06H00</t>
  </si>
  <si>
    <t>CAMDEN</t>
  </si>
  <si>
    <t>07R00</t>
  </si>
  <si>
    <t>Q60</t>
  </si>
  <si>
    <t>CANNOCK CHASE</t>
  </si>
  <si>
    <t>04Y00</t>
  </si>
  <si>
    <t>CANTERBURY AND COASTAL</t>
  </si>
  <si>
    <t>09E00</t>
  </si>
  <si>
    <t>CASTLE POINT AND ROCHFORD</t>
  </si>
  <si>
    <t>99F00</t>
  </si>
  <si>
    <t>CENTRAL LONDON (WESTMINSTER)</t>
  </si>
  <si>
    <t>09A00</t>
  </si>
  <si>
    <t>CHORLEY AND SOUTH RIBBLE</t>
  </si>
  <si>
    <t>00X00</t>
  </si>
  <si>
    <t>CITY AND HACKNEY</t>
  </si>
  <si>
    <t>07T00</t>
  </si>
  <si>
    <t>COASTAL WEST SUSSEX</t>
  </si>
  <si>
    <t>09G00</t>
  </si>
  <si>
    <t>CORBY</t>
  </si>
  <si>
    <t>03V00</t>
  </si>
  <si>
    <t>Q53</t>
  </si>
  <si>
    <t>COVENTRY AND RUGBY</t>
  </si>
  <si>
    <t>05A00</t>
  </si>
  <si>
    <t>CRAWLEY</t>
  </si>
  <si>
    <t>09H00</t>
  </si>
  <si>
    <t>CROYDON</t>
  </si>
  <si>
    <t>07V00</t>
  </si>
  <si>
    <t>Q49</t>
  </si>
  <si>
    <t>01H00</t>
  </si>
  <si>
    <t>Q45</t>
  </si>
  <si>
    <t>DARLINGTON</t>
  </si>
  <si>
    <t>00C00</t>
  </si>
  <si>
    <t>DARTFORD, GRAVESHAM AND SWANLEY</t>
  </si>
  <si>
    <t>09J00</t>
  </si>
  <si>
    <t>DONCASTER</t>
  </si>
  <si>
    <t>02X00</t>
  </si>
  <si>
    <t>Q70</t>
  </si>
  <si>
    <t>DORSET</t>
  </si>
  <si>
    <t>11J00</t>
  </si>
  <si>
    <t>DUDLEY</t>
  </si>
  <si>
    <t>05C00</t>
  </si>
  <si>
    <t>DURHAM DALES,EASINGTON &amp; SEDGEFIELD</t>
  </si>
  <si>
    <t>00D00</t>
  </si>
  <si>
    <t>EALING</t>
  </si>
  <si>
    <t>07W00</t>
  </si>
  <si>
    <t>EAST AND NORTH HERTFORDSHIRE</t>
  </si>
  <si>
    <t>06K00</t>
  </si>
  <si>
    <t>EAST LANCASHIRE</t>
  </si>
  <si>
    <t>01A00</t>
  </si>
  <si>
    <t>Q59</t>
  </si>
  <si>
    <t>EAST LEICESTERSHIRE AND RUTLAND</t>
  </si>
  <si>
    <t>03W00</t>
  </si>
  <si>
    <t>Q50</t>
  </si>
  <si>
    <t>EAST RIDING OF YORKSHIRE</t>
  </si>
  <si>
    <t>02Y00</t>
  </si>
  <si>
    <t>EAST STAFFORDSHIRE</t>
  </si>
  <si>
    <t>05D00</t>
  </si>
  <si>
    <t>EAST SURREY</t>
  </si>
  <si>
    <t>09L00</t>
  </si>
  <si>
    <t>EASTBOURNE, HAILSHAM AND SEAFORD</t>
  </si>
  <si>
    <t>09F00</t>
  </si>
  <si>
    <t>Q44</t>
  </si>
  <si>
    <t>EASTERN CHESHIRE</t>
  </si>
  <si>
    <t>01C00</t>
  </si>
  <si>
    <t>ENFIELD</t>
  </si>
  <si>
    <t>07X00</t>
  </si>
  <si>
    <t>Q55</t>
  </si>
  <si>
    <t>FAREHAM AND GOSPORT</t>
  </si>
  <si>
    <t>10K00</t>
  </si>
  <si>
    <t>FYLDE &amp; WYRE</t>
  </si>
  <si>
    <t>02M00</t>
  </si>
  <si>
    <t>GLOUCESTERSHIRE</t>
  </si>
  <si>
    <t>11M00</t>
  </si>
  <si>
    <t>GREAT YARMOUTH &amp; WAVENEY</t>
  </si>
  <si>
    <t>06M00</t>
  </si>
  <si>
    <t>GREATER HUDDERSFIELD</t>
  </si>
  <si>
    <t>03A00</t>
  </si>
  <si>
    <t>GREATER PRESTON</t>
  </si>
  <si>
    <t>01E00</t>
  </si>
  <si>
    <t>GREENWICH</t>
  </si>
  <si>
    <t>08A00</t>
  </si>
  <si>
    <t>GUILDFORD AND WAVERLEY</t>
  </si>
  <si>
    <t>09N00</t>
  </si>
  <si>
    <t>Q48</t>
  </si>
  <si>
    <t>HALTON</t>
  </si>
  <si>
    <t>01F00</t>
  </si>
  <si>
    <t>HAMBLETON, RICHMONDSHIRE AND WHITBY</t>
  </si>
  <si>
    <t>03D00</t>
  </si>
  <si>
    <t>HAMMERSMITH AND FULHAM</t>
  </si>
  <si>
    <t>08C00</t>
  </si>
  <si>
    <t>HARINGEY</t>
  </si>
  <si>
    <t>08D00</t>
  </si>
  <si>
    <t>HARROGATE AND RURAL DISTRICT</t>
  </si>
  <si>
    <t>03E00</t>
  </si>
  <si>
    <t>HARROW</t>
  </si>
  <si>
    <t>08E00</t>
  </si>
  <si>
    <t>HARTLEPOOL AND STOCKTON-ON-TEES</t>
  </si>
  <si>
    <t>00K00</t>
  </si>
  <si>
    <t>HASTINGS &amp; ROTHER</t>
  </si>
  <si>
    <t>09P00</t>
  </si>
  <si>
    <t>HAVERING</t>
  </si>
  <si>
    <t>08F00</t>
  </si>
  <si>
    <t>HEREFORDSHIRE</t>
  </si>
  <si>
    <t>05F00</t>
  </si>
  <si>
    <t>HERTS VALLEYS</t>
  </si>
  <si>
    <t>06N00</t>
  </si>
  <si>
    <t>HEYWOOD, MIDDLETON &amp; ROCHDALE</t>
  </si>
  <si>
    <t>01D00</t>
  </si>
  <si>
    <t>HIGH WEALD LEWES HAVENS</t>
  </si>
  <si>
    <t>99K00</t>
  </si>
  <si>
    <t>HILLINGDON</t>
  </si>
  <si>
    <t>08G00</t>
  </si>
  <si>
    <t>HORSHAM AND MID SUSSEX</t>
  </si>
  <si>
    <t>09X00</t>
  </si>
  <si>
    <t>HOUNSLOW</t>
  </si>
  <si>
    <t>07Y00</t>
  </si>
  <si>
    <t>HULL</t>
  </si>
  <si>
    <t>03F00</t>
  </si>
  <si>
    <t>IPSWICH AND EAST SUFFOLK</t>
  </si>
  <si>
    <t>06L00</t>
  </si>
  <si>
    <t>ISLE OF WIGHT</t>
  </si>
  <si>
    <t>10L00</t>
  </si>
  <si>
    <t>ISLINGTON</t>
  </si>
  <si>
    <t>08H00</t>
  </si>
  <si>
    <t>Q66</t>
  </si>
  <si>
    <t>KERNOW</t>
  </si>
  <si>
    <t>11N00</t>
  </si>
  <si>
    <t>KINGSTON</t>
  </si>
  <si>
    <t>08J00</t>
  </si>
  <si>
    <t>KNOWSLEY</t>
  </si>
  <si>
    <t>01J00</t>
  </si>
  <si>
    <t>LAMBETH</t>
  </si>
  <si>
    <t>08K00</t>
  </si>
  <si>
    <t>01K00</t>
  </si>
  <si>
    <t>LEICESTER CITY</t>
  </si>
  <si>
    <t>04C00</t>
  </si>
  <si>
    <t>LEWISHAM</t>
  </si>
  <si>
    <t>08L00</t>
  </si>
  <si>
    <t>LINCOLNSHIRE EAST</t>
  </si>
  <si>
    <t>03T00</t>
  </si>
  <si>
    <t>LINCOLNSHIRE WEST</t>
  </si>
  <si>
    <t>04D00</t>
  </si>
  <si>
    <t>LIVERPOOL</t>
  </si>
  <si>
    <t>99A00</t>
  </si>
  <si>
    <t>LUTON</t>
  </si>
  <si>
    <t>06P00</t>
  </si>
  <si>
    <t>MANSFIELD &amp; ASHFIELD</t>
  </si>
  <si>
    <t>04E00</t>
  </si>
  <si>
    <t>MEDWAY</t>
  </si>
  <si>
    <t>09W00</t>
  </si>
  <si>
    <t>MERTON</t>
  </si>
  <si>
    <t>08R00</t>
  </si>
  <si>
    <t>MID ESSEX</t>
  </si>
  <si>
    <t>06Q00</t>
  </si>
  <si>
    <t>MILTON KEYNES</t>
  </si>
  <si>
    <t>04F00</t>
  </si>
  <si>
    <t>NENE</t>
  </si>
  <si>
    <t>04G00</t>
  </si>
  <si>
    <t>NEWARK &amp; SHERWOOD</t>
  </si>
  <si>
    <t>04H00</t>
  </si>
  <si>
    <t>NEWCASTLE GATESHEAD</t>
  </si>
  <si>
    <t>13T00</t>
  </si>
  <si>
    <t>NEWHAM</t>
  </si>
  <si>
    <t>08M00</t>
  </si>
  <si>
    <t>NORTH DURHAM</t>
  </si>
  <si>
    <t>00J00</t>
  </si>
  <si>
    <t>NORTH EAST ESSEX</t>
  </si>
  <si>
    <t>06T00</t>
  </si>
  <si>
    <t>NORTH EAST HAMPSHIRE AND FARNHAM</t>
  </si>
  <si>
    <t>99M00</t>
  </si>
  <si>
    <t>NORTH EAST LINCOLNSHIRE</t>
  </si>
  <si>
    <t>03H00</t>
  </si>
  <si>
    <t>NORTH HAMPSHIRE</t>
  </si>
  <si>
    <t>10J00</t>
  </si>
  <si>
    <t>NORTH KIRKLEES</t>
  </si>
  <si>
    <t>03J00</t>
  </si>
  <si>
    <t>NORTH LINCOLNSHIRE</t>
  </si>
  <si>
    <t>03K00</t>
  </si>
  <si>
    <t>NORTH NORFOLK</t>
  </si>
  <si>
    <t>06V00</t>
  </si>
  <si>
    <t>NORTH STAFFORDSHIRE</t>
  </si>
  <si>
    <t>05G00</t>
  </si>
  <si>
    <t>NORTH TYNESIDE</t>
  </si>
  <si>
    <t>99C00</t>
  </si>
  <si>
    <t>NORTH WEST SURREY</t>
  </si>
  <si>
    <t>09Y00</t>
  </si>
  <si>
    <t>NORTHUMBERLAND</t>
  </si>
  <si>
    <t>00L00</t>
  </si>
  <si>
    <t>NORWICH</t>
  </si>
  <si>
    <t>06W00</t>
  </si>
  <si>
    <t>NOTTINGHAM CITY</t>
  </si>
  <si>
    <t>04K00</t>
  </si>
  <si>
    <t>NOTTINGHAM NORTH &amp; EAST</t>
  </si>
  <si>
    <t>04L00</t>
  </si>
  <si>
    <t>NOTTINGHAM WEST</t>
  </si>
  <si>
    <t>04M00</t>
  </si>
  <si>
    <t>OLDHAM</t>
  </si>
  <si>
    <t>00Y00</t>
  </si>
  <si>
    <t>OXFORDSHIRE</t>
  </si>
  <si>
    <t>10Q00</t>
  </si>
  <si>
    <t>PORTSMOUTH</t>
  </si>
  <si>
    <t>10R00</t>
  </si>
  <si>
    <t>REDBRIDGE</t>
  </si>
  <si>
    <t>08N00</t>
  </si>
  <si>
    <t>REDDITCH AND BROMSGROVE</t>
  </si>
  <si>
    <t>05J00</t>
  </si>
  <si>
    <t>RICHMOND</t>
  </si>
  <si>
    <t>08P00</t>
  </si>
  <si>
    <t>ROTHERHAM</t>
  </si>
  <si>
    <t>03L00</t>
  </si>
  <si>
    <t>RUSHCLIFFE</t>
  </si>
  <si>
    <t>04N00</t>
  </si>
  <si>
    <t>SALFORD</t>
  </si>
  <si>
    <t>01G00</t>
  </si>
  <si>
    <t>SANDWELL AND WEST BIRMINGHAM</t>
  </si>
  <si>
    <t>05L00</t>
  </si>
  <si>
    <t>SCARBOROUGH AND RYEDALE</t>
  </si>
  <si>
    <t>03M00</t>
  </si>
  <si>
    <t>SE STAFFS &amp; SEISDON PENINSULAR</t>
  </si>
  <si>
    <t>05Q00</t>
  </si>
  <si>
    <t>SHEFFIELD</t>
  </si>
  <si>
    <t>03N00</t>
  </si>
  <si>
    <t>SHROPSHIRE</t>
  </si>
  <si>
    <t>05N00</t>
  </si>
  <si>
    <t>SOMERSET</t>
  </si>
  <si>
    <t>11X00</t>
  </si>
  <si>
    <t>SOUTH CHESHIRE</t>
  </si>
  <si>
    <t>01R00</t>
  </si>
  <si>
    <t>SOUTH EASTERN HAMPSHIRE</t>
  </si>
  <si>
    <t>10V00</t>
  </si>
  <si>
    <t>SOUTH KENT COAST</t>
  </si>
  <si>
    <t>10A00</t>
  </si>
  <si>
    <t>SOUTH LINCOLNSHIRE</t>
  </si>
  <si>
    <t>99D00</t>
  </si>
  <si>
    <t>SOUTH NORFOLK</t>
  </si>
  <si>
    <t>06Y00</t>
  </si>
  <si>
    <t>SOUTH SEFTON</t>
  </si>
  <si>
    <t>01T00</t>
  </si>
  <si>
    <t>SOUTH TEES</t>
  </si>
  <si>
    <t>00M00</t>
  </si>
  <si>
    <t>SOUTH TYNESIDE</t>
  </si>
  <si>
    <t>00N00</t>
  </si>
  <si>
    <t>SOUTH WARWICKSHIRE</t>
  </si>
  <si>
    <t>05R00</t>
  </si>
  <si>
    <t>SOUTH WEST LINCOLNSHIRE</t>
  </si>
  <si>
    <t>04Q00</t>
  </si>
  <si>
    <t>SOUTH WORCESTERSHIRE</t>
  </si>
  <si>
    <t>05T00</t>
  </si>
  <si>
    <t>SOUTHAMPTON</t>
  </si>
  <si>
    <t>10X00</t>
  </si>
  <si>
    <t>SOUTHEND</t>
  </si>
  <si>
    <t>99G00</t>
  </si>
  <si>
    <t>SOUTHPORT AND FORMBY</t>
  </si>
  <si>
    <t>01V00</t>
  </si>
  <si>
    <t>SOUTHWARK</t>
  </si>
  <si>
    <t>08Q00</t>
  </si>
  <si>
    <t>ST HELENS</t>
  </si>
  <si>
    <t>01X00</t>
  </si>
  <si>
    <t>STAFFORD AND SURROUNDS</t>
  </si>
  <si>
    <t>05V00</t>
  </si>
  <si>
    <t>STOCKPORT</t>
  </si>
  <si>
    <t>01W00</t>
  </si>
  <si>
    <t>STOKE ON TRENT</t>
  </si>
  <si>
    <t>05W00</t>
  </si>
  <si>
    <t>SUNDERLAND</t>
  </si>
  <si>
    <t>00P00</t>
  </si>
  <si>
    <t>SURREY DOWNS</t>
  </si>
  <si>
    <t>99H00</t>
  </si>
  <si>
    <t>SURREY HEATH</t>
  </si>
  <si>
    <t>10C00</t>
  </si>
  <si>
    <t>SUTTON</t>
  </si>
  <si>
    <t>08T00</t>
  </si>
  <si>
    <t>SWALE</t>
  </si>
  <si>
    <t>10D00</t>
  </si>
  <si>
    <t>SWINDON</t>
  </si>
  <si>
    <t>12D00</t>
  </si>
  <si>
    <t>TAMESIDE AND GLOSSOP</t>
  </si>
  <si>
    <t>01Y00</t>
  </si>
  <si>
    <t>TELFORD &amp; WREKIN</t>
  </si>
  <si>
    <t>05X00</t>
  </si>
  <si>
    <t>THANET</t>
  </si>
  <si>
    <t>10E00</t>
  </si>
  <si>
    <t>THURROCK</t>
  </si>
  <si>
    <t>07G00</t>
  </si>
  <si>
    <t>TOWER HAMLETS</t>
  </si>
  <si>
    <t>08V00</t>
  </si>
  <si>
    <t>TRAFFORD</t>
  </si>
  <si>
    <t>02A00</t>
  </si>
  <si>
    <t>VALE OF YORK</t>
  </si>
  <si>
    <t>03Q00</t>
  </si>
  <si>
    <t>VALE ROYAL</t>
  </si>
  <si>
    <t>02D00</t>
  </si>
  <si>
    <t>WAKEFIELD</t>
  </si>
  <si>
    <t>03R00</t>
  </si>
  <si>
    <t>WALSALL</t>
  </si>
  <si>
    <t>05Y00</t>
  </si>
  <si>
    <t>WALTHAM FOREST</t>
  </si>
  <si>
    <t>08W00</t>
  </si>
  <si>
    <t>WANDSWORTH</t>
  </si>
  <si>
    <t>08X00</t>
  </si>
  <si>
    <t>WARRINGTON</t>
  </si>
  <si>
    <t>02E00</t>
  </si>
  <si>
    <t>WARWICKSHIRE NORTH</t>
  </si>
  <si>
    <t>05H00</t>
  </si>
  <si>
    <t>WEST CHESHIRE</t>
  </si>
  <si>
    <t>02F00</t>
  </si>
  <si>
    <t>WEST ESSEX</t>
  </si>
  <si>
    <t>07H00</t>
  </si>
  <si>
    <t>WEST HAMPSHIRE</t>
  </si>
  <si>
    <t>11A00</t>
  </si>
  <si>
    <t>WEST KENT</t>
  </si>
  <si>
    <t>99J00</t>
  </si>
  <si>
    <t>WEST LANCASHIRE</t>
  </si>
  <si>
    <t>02G00</t>
  </si>
  <si>
    <t>WEST LEICESTERSHIRE</t>
  </si>
  <si>
    <t>04V00</t>
  </si>
  <si>
    <t>WEST LONDON (K&amp;C &amp; QPP)</t>
  </si>
  <si>
    <t>08Y00</t>
  </si>
  <si>
    <t>WEST NORFOLK</t>
  </si>
  <si>
    <t>07J00</t>
  </si>
  <si>
    <t>WEST SUFFOLK</t>
  </si>
  <si>
    <t>07K00</t>
  </si>
  <si>
    <t>WIGAN BOROUGH</t>
  </si>
  <si>
    <t>02H00</t>
  </si>
  <si>
    <t>WILTSHIRE</t>
  </si>
  <si>
    <t>99N00</t>
  </si>
  <si>
    <t>WIRRAL</t>
  </si>
  <si>
    <t>12F00</t>
  </si>
  <si>
    <t>WOLVERHAMPTON</t>
  </si>
  <si>
    <t>06A00</t>
  </si>
  <si>
    <t>WYRE FOREST</t>
  </si>
  <si>
    <t>06D00</t>
  </si>
  <si>
    <t>Co-amoxiclav, Cephalosporins &amp; Quinolones</t>
  </si>
  <si>
    <t xml:space="preserve">Co-amoxiclav, Cephalosporins &amp; Quinolones </t>
  </si>
  <si>
    <t xml:space="preserve">Antibacterial items/STAR PU13 </t>
  </si>
  <si>
    <t>CCGs median</t>
  </si>
  <si>
    <t>down</t>
  </si>
  <si>
    <t>same</t>
  </si>
  <si>
    <t>up</t>
  </si>
  <si>
    <t>Q72</t>
  </si>
  <si>
    <t>Q81</t>
  </si>
  <si>
    <t>Q82</t>
  </si>
  <si>
    <t>Q71</t>
  </si>
  <si>
    <t>Q79</t>
  </si>
  <si>
    <t>Q78</t>
  </si>
  <si>
    <t>Q77</t>
  </si>
  <si>
    <t>Q80</t>
  </si>
  <si>
    <t>Q76</t>
  </si>
  <si>
    <t>Q74</t>
  </si>
  <si>
    <t>Q75</t>
  </si>
  <si>
    <t>All CCGs</t>
  </si>
  <si>
    <t>CCG median</t>
  </si>
  <si>
    <t>12 months to</t>
  </si>
  <si>
    <t>WEST YORKSHIRE</t>
  </si>
  <si>
    <t>KENT AND MEDWAY</t>
  </si>
  <si>
    <t>THAMES VALLEY</t>
  </si>
  <si>
    <t>NORTH EAST LONDON</t>
  </si>
  <si>
    <t>SOUTH YORKSHIRE AND BASSETLAW</t>
  </si>
  <si>
    <t>BATH,GLOS,SWINDON &amp; WILTSHIRE</t>
  </si>
  <si>
    <t>HERTFORDSHIRE &amp; SOUTH MIDLANDS</t>
  </si>
  <si>
    <t>SOUTH LONDON</t>
  </si>
  <si>
    <t>BIRMINGHAM &amp; THE BLACK COUNTRY</t>
  </si>
  <si>
    <t>LANCASHIRE</t>
  </si>
  <si>
    <t>GREATER MANCHESTER</t>
  </si>
  <si>
    <t>NORTH WEST LONDON</t>
  </si>
  <si>
    <t>SURREY AND SUSSEX</t>
  </si>
  <si>
    <t>BRISTOL, N SOM, SOM &amp; S GLOS</t>
  </si>
  <si>
    <t>EAST ANGLIA</t>
  </si>
  <si>
    <t>SHROPSHIRE AND STAFFORDSHIRE</t>
  </si>
  <si>
    <t>ARDEN,HEREFORDS &amp; WORCESTER</t>
  </si>
  <si>
    <t>CUMBRIA,NORTHUMB,TYNE &amp; WEAR</t>
  </si>
  <si>
    <t>DURHAM, DARLINGTON AND TEES</t>
  </si>
  <si>
    <t>WESSEX</t>
  </si>
  <si>
    <t>LEICESTERSHIRE &amp; LINCOLNSHIRE</t>
  </si>
  <si>
    <t>NORTH YORKSHIRE AND HUMBER</t>
  </si>
  <si>
    <t>CHESHIRE, WARRINGTON &amp; WIRRAL</t>
  </si>
  <si>
    <t>DERBYSHIRE AND NOTTINGHAMSHIRE</t>
  </si>
  <si>
    <t>MERSEYSIDE</t>
  </si>
  <si>
    <t>DEVON,CORNWALL&amp;ISLES OF SCILLY</t>
  </si>
  <si>
    <t>Please Select a CCG:</t>
  </si>
  <si>
    <t>Selected CCG:</t>
  </si>
  <si>
    <t>Selected CCG
Current Value</t>
  </si>
  <si>
    <t>England CCGs median</t>
  </si>
  <si>
    <t>Co-amoxiclav, Cephalosporins &amp; Quinolones (CCG prescribing)</t>
  </si>
  <si>
    <t>Target</t>
  </si>
  <si>
    <t>Selected Cell</t>
  </si>
  <si>
    <t>Target Value of selected cell</t>
  </si>
  <si>
    <t>England</t>
  </si>
  <si>
    <t>Antibacterial items/STAR PU</t>
  </si>
  <si>
    <t>target</t>
  </si>
  <si>
    <t>Antibiotics/STAR-PU</t>
  </si>
  <si>
    <t>Co-amoxiclav, cephalosporins &amp; quinolones</t>
  </si>
  <si>
    <t>NHS England Area Code</t>
  </si>
  <si>
    <t>NHS England Area</t>
  </si>
  <si>
    <t>NHS England 
Area  Code</t>
  </si>
  <si>
    <t>NHS England Area Name</t>
  </si>
  <si>
    <t>Total CCGs</t>
  </si>
  <si>
    <t>http://www.england.nhs.uk/ccg-ois/qual-prem/</t>
  </si>
  <si>
    <t>Full definitions of the indicators can be found in the Guidance document at the link at the top of this page.</t>
  </si>
  <si>
    <t>Full information about the Quality Premium including a Guidance document can be found on the NHS England website at the following link:</t>
  </si>
  <si>
    <t>england.qualitypremium@nhs.net</t>
  </si>
  <si>
    <t>Contact details for comments and questions:</t>
  </si>
  <si>
    <t>Q83</t>
  </si>
  <si>
    <t>Q84</t>
  </si>
  <si>
    <t>1.161 or below</t>
  </si>
  <si>
    <t>10 or below</t>
  </si>
  <si>
    <t>Target
for chart</t>
  </si>
  <si>
    <t>NHS England Local Office</t>
  </si>
  <si>
    <t>NHS England Local Office Code</t>
  </si>
  <si>
    <t>NHS England Local office</t>
  </si>
  <si>
    <t>NHS England Local Office Name</t>
  </si>
  <si>
    <t>STP Footprint Name</t>
  </si>
  <si>
    <t>North (Yorkshire and Humber)</t>
  </si>
  <si>
    <t>South (South East)</t>
  </si>
  <si>
    <t>South (South Central)</t>
  </si>
  <si>
    <t>London</t>
  </si>
  <si>
    <t>South Yorkshire and Bassetlaw</t>
  </si>
  <si>
    <t>Mid and South Essex</t>
  </si>
  <si>
    <t>Midlands and East (East)</t>
  </si>
  <si>
    <t>Midlands and East (Central Midlands)</t>
  </si>
  <si>
    <t>Birmingham and Solihull</t>
  </si>
  <si>
    <t>Midlands and East (West Midlands)</t>
  </si>
  <si>
    <t>North (Lancashire)</t>
  </si>
  <si>
    <t>North (Greater Manchester)</t>
  </si>
  <si>
    <t>South (South West)</t>
  </si>
  <si>
    <t>Cambridgeshire and Peterborough</t>
  </si>
  <si>
    <t>Midlands and East (North Midlands)</t>
  </si>
  <si>
    <t>Northamptonshire</t>
  </si>
  <si>
    <t>Coventry and Warwickshire</t>
  </si>
  <si>
    <t>North (Cumbria and North East)</t>
  </si>
  <si>
    <t>Dorset</t>
  </si>
  <si>
    <t>South (Wessex)</t>
  </si>
  <si>
    <t>Hertfordshire and West Essex</t>
  </si>
  <si>
    <t>Leicester, Leicestershire and Rutland</t>
  </si>
  <si>
    <t>Cheshire and Merseyside</t>
  </si>
  <si>
    <t>North (Cheshire and Merseyside)</t>
  </si>
  <si>
    <t>Hampshire and the Isle of Wight</t>
  </si>
  <si>
    <t>Gloucestershire</t>
  </si>
  <si>
    <t>Herefordshire and Worcestershire</t>
  </si>
  <si>
    <t>Suffolk and North East Essex</t>
  </si>
  <si>
    <t>Lincolnshire</t>
  </si>
  <si>
    <t>MANCHESTER</t>
  </si>
  <si>
    <t>14L00</t>
  </si>
  <si>
    <t>MORECAMBE BAY</t>
  </si>
  <si>
    <t>Devon</t>
  </si>
  <si>
    <t>Shropshire and Telford and Wrekin</t>
  </si>
  <si>
    <t>Somerset</t>
  </si>
  <si>
    <t>NORTH CUMBRIA</t>
  </si>
  <si>
    <t>2017-2018</t>
  </si>
  <si>
    <t>2017/18
Target Value</t>
  </si>
  <si>
    <t xml:space="preserve">https://www.england.nhs.uk/commissioning/ccg-assess/iaf/ </t>
  </si>
  <si>
    <t xml:space="preserve">https://www.england.nhs.uk/commissioning/ccg-assess/ </t>
  </si>
  <si>
    <t xml:space="preserve">Two of the indicators relate to antibiotic prescribing in primary care. </t>
  </si>
  <si>
    <t>Full definitions of the indicators can be found in the Technical annex document at the link at the top of this page.</t>
  </si>
  <si>
    <t>Trimethoprim items prescribed to patients aged 70 years or greater</t>
  </si>
  <si>
    <t>All Comparators</t>
  </si>
  <si>
    <t>Indicator 
(items for patients age 70ys or greater)</t>
  </si>
  <si>
    <t>Trimethoprim Items Prescribed to Patients aged 70 years or greater</t>
  </si>
  <si>
    <t>Bloodstream Infections Quality Premium</t>
  </si>
  <si>
    <t>One of these measures is reducing gram negative bloodstream infections (GNBSIs) and inappropriate antibiotic prescribing in primary care. This equates to 17 per cent of the quality premium.</t>
  </si>
  <si>
    <t>Antibacterial items/STAR PU13 - data set</t>
  </si>
  <si>
    <t>ITEMS</t>
  </si>
  <si>
    <t>STAR-PU</t>
  </si>
  <si>
    <t>NUMERATOR ITEMS</t>
  </si>
  <si>
    <t>DENOMINATOR ITEMS</t>
  </si>
  <si>
    <t>Trimethoprim items prescribed to patients aged 70 years or greater - data set</t>
  </si>
  <si>
    <t>Co-amoxiclav, Cephalosporins &amp; Quinolones - data set</t>
  </si>
  <si>
    <t>Number of Trimethoprim items</t>
  </si>
  <si>
    <t>Data set for each comparators</t>
  </si>
  <si>
    <t>Data set for each indicator</t>
  </si>
  <si>
    <t>Both Indicators</t>
  </si>
  <si>
    <t>The Quality Premium is intended to reward clinical commissioning groups (CCGs) for improvements in the quality of the services that they commission and for associated improvements in health outcomes and reducing inequalities.</t>
  </si>
  <si>
    <t>Number of Trimethoprim items (age identifiable)</t>
  </si>
  <si>
    <t xml:space="preserve">
Number of Trimethoprim Items for patients aged 70 years or greater</t>
  </si>
  <si>
    <t>The below NHS England website link gives you the AMR CCG Improvement &amp; Assessment Framework Indicators</t>
  </si>
  <si>
    <t>AMR CCG Improvement &amp; Assessment Framework Dashboard Indicator Totals</t>
  </si>
  <si>
    <t>NHS England Local Office GNBSI Quality Premium Dashboard</t>
  </si>
  <si>
    <t>NHS England Area GNBSI Quality Premium Dashboard</t>
  </si>
  <si>
    <t>NHS England STP GNBSI Quality Premium Dashboard</t>
  </si>
  <si>
    <t>No. CCGs within each NHS England Local Office who have / have not met AMR IAF / GNBSI QP target</t>
  </si>
  <si>
    <t>No. CCGs within each NHS England Local Office who have / have not met AMR IAF target</t>
  </si>
  <si>
    <t>No. CCGs within each NHS England Local Office who have / have not met GNBSI QP target</t>
  </si>
  <si>
    <t>No. CCGs within each NHS England Area who have / have not met AMR IAF target</t>
  </si>
  <si>
    <t>No. CCGs within each NHS England Area who have / have not met GNBSI QP target</t>
  </si>
  <si>
    <t>No. CCGs within each NHS England STP who have / have not met AMR IAF target</t>
  </si>
  <si>
    <t>No. CCGs within each NHS England STP who have / have not met GNBSI QP target</t>
  </si>
  <si>
    <t>yes</t>
  </si>
  <si>
    <t>no</t>
  </si>
  <si>
    <t>12 months to April 2018</t>
  </si>
  <si>
    <t>12 months to May 2018</t>
  </si>
  <si>
    <t>ESSEX</t>
  </si>
  <si>
    <t>BERKSHIRE WEST</t>
  </si>
  <si>
    <t>15A00</t>
  </si>
  <si>
    <t>15E00</t>
  </si>
  <si>
    <t>15C00</t>
  </si>
  <si>
    <t>BUCKINGHAMSHIRE</t>
  </si>
  <si>
    <t>14Y00</t>
  </si>
  <si>
    <t>EAST BERKSHIRE</t>
  </si>
  <si>
    <t>15D00</t>
  </si>
  <si>
    <t>LEEDS</t>
  </si>
  <si>
    <t>15F00</t>
  </si>
  <si>
    <t>Already hit 2018-19 target by May 18</t>
  </si>
  <si>
    <t>Already hit 2018-19 target by April 18</t>
  </si>
  <si>
    <t>12 months to Apr 18</t>
  </si>
  <si>
    <t>12 months to May 18</t>
  </si>
  <si>
    <t>Sum of Apr-18</t>
  </si>
  <si>
    <t>2018-2019</t>
  </si>
  <si>
    <t>2018/19
Target Value</t>
  </si>
  <si>
    <t>2018-19 QP Target Value
30% reduction 
(or greater)</t>
  </si>
  <si>
    <t>0.965 or below</t>
  </si>
  <si>
    <t>yes1</t>
  </si>
  <si>
    <t>yes2</t>
  </si>
  <si>
    <t>target (2017/18)</t>
  </si>
  <si>
    <t>target (2018/19)</t>
  </si>
  <si>
    <t>0.965 or below target met</t>
  </si>
  <si>
    <t>BIRMINGHAM AND SOLIHULL</t>
  </si>
  <si>
    <t>BRISTOL, NORTH SOMERSET &amp; S GLOS</t>
  </si>
  <si>
    <t>QP</t>
  </si>
  <si>
    <t>1.161 or below target met but not 0.965 target</t>
  </si>
  <si>
    <t>These have specific thresholds as follows:
Part b) i) A 30% reduction (or greater) in the number of Trimethoprim items prescribed to patients aged 70 years or greater on baseline data (June15-May16) 
Part c) i) the number of antibiotics prescribed in primary care to be equal to or below the England 2013/14 mean CCG value of 1.161 items per STAR-PU.
Part c) ii) Additional reduction in the number of antibiotics prescribed in primary care to be equal to or below 0.965 items per STAR-PU. This threshold is additional for 2018/19 and supports the UK ambition to reduce inappropriate antibiotic prescribing by 50% by 2020.</t>
  </si>
  <si>
    <t xml:space="preserve">Number of antibacterial items </t>
  </si>
  <si>
    <t>% Co-amoxiclav, cephalosporins and quinolones value</t>
  </si>
  <si>
    <t xml:space="preserve">These have specific thresholds as follows:
Indicator 107a - reduction in the number of antibiotics prescribed in primary care to be equal to or below value of 0.965 items per STAR-PU.
Indicator 107b -  number of co-amoxiclav, cephalosporins and quinolones as a percentage of the total number of selected antibiotics prescribed in primary care to be 10% or below.
</t>
  </si>
  <si>
    <t>England CCGs total</t>
  </si>
  <si>
    <t xml:space="preserve">Green = target met </t>
  </si>
  <si>
    <t>Antibacterial Items/STAR-PU value</t>
  </si>
  <si>
    <t>Number of trimethoprim items in people aged 70+</t>
  </si>
  <si>
    <t>England (all CCGs)</t>
  </si>
  <si>
    <t>Number of CCGs meeting ≤ 1.161 but &gt; 0.965 target</t>
  </si>
  <si>
    <t xml:space="preserve">Number of CCGs meeting ≤ 0.965 target </t>
  </si>
  <si>
    <t>Number of CCGs up</t>
  </si>
  <si>
    <t>Number of CCGs same</t>
  </si>
  <si>
    <t>Number of CCGs down</t>
  </si>
  <si>
    <t>Number of CCGs meeting target</t>
  </si>
  <si>
    <t xml:space="preserve">Number of CCGs who have met target </t>
  </si>
  <si>
    <t>Number of CCGs who have met target</t>
  </si>
  <si>
    <t xml:space="preserve">Number of CCGs who have not met target </t>
  </si>
  <si>
    <t xml:space="preserve">Number of  CCGs ≤ 0.965 target </t>
  </si>
  <si>
    <t>Number of CCGs ≤ 1.161 but &gt; 0.965 target</t>
  </si>
  <si>
    <t>Number of CCGs &gt; 1.161 target</t>
  </si>
  <si>
    <t xml:space="preserve">Number of CCGs ≤ 0.965 target </t>
  </si>
  <si>
    <t>Number of CCGs  &gt; 0.965 target</t>
  </si>
  <si>
    <t>Number of CCGs  &gt; 1.161 target</t>
  </si>
  <si>
    <t>Number of CCGs meeting both AMR IAF indicator targets (Item/STAR PU target = 0.965)</t>
  </si>
  <si>
    <t>Number of CCGs not meeting target</t>
  </si>
  <si>
    <t>Number of CCGs who have not met either AMR IAF indicator targets</t>
  </si>
  <si>
    <t>Number of CCGs meeting both GNBSI QP comparator targets (Item/STAR PU target ≤1.161)</t>
  </si>
  <si>
    <t>Number of CCGs who have not met either GNBSI QP comparator targets</t>
  </si>
  <si>
    <t xml:space="preserve">2017-18 CCG 
(QP) Target Value
to be 1.161 or below </t>
  </si>
  <si>
    <t xml:space="preserve">2018-19 CCG 
(QP)additional Target Value
to be 0.965 or below </t>
  </si>
  <si>
    <t>Number of CCGs who have not met either of the GNBSI QP comparator targets</t>
  </si>
  <si>
    <t>Number of co-amoxiclav, cephalosporins and quinolones items</t>
  </si>
  <si>
    <t>Please note:</t>
  </si>
  <si>
    <t>Sum of May-18</t>
  </si>
  <si>
    <t>12 months to June 2018</t>
  </si>
  <si>
    <t>Already hit 2018-19 target by June 18</t>
  </si>
  <si>
    <t>Sum of Jun-18</t>
  </si>
  <si>
    <t>West Yorkshire and Harrogate (Health &amp; Care Partnership)</t>
  </si>
  <si>
    <t>Kent and Medway</t>
  </si>
  <si>
    <t>East London Health &amp; Care Partnership</t>
  </si>
  <si>
    <t>North London Partners in Health &amp; Care</t>
  </si>
  <si>
    <t>Bath and North East Somerset, Swindon and Wiltshire</t>
  </si>
  <si>
    <t>Bedfordshire, Luton and Milton Keynes</t>
  </si>
  <si>
    <t>Buckinghamshire, Oxfordshire and Berkshire West</t>
  </si>
  <si>
    <t>Our Healthier South East London</t>
  </si>
  <si>
    <t>Healthier Lancashire and South Cumbria</t>
  </si>
  <si>
    <t>Greater Manchester Health and Social Care Partnership</t>
  </si>
  <si>
    <t>North West London Health &amp; Care Partnership</t>
  </si>
  <si>
    <t>Sussex and East Surrey</t>
  </si>
  <si>
    <t>Bristol, North Somerset and South Gloucestershire</t>
  </si>
  <si>
    <t>Staffordshire and Stoke on Trent</t>
  </si>
  <si>
    <t>South West London Health &amp; Care Partnership</t>
  </si>
  <si>
    <t>Cumbria and North East</t>
  </si>
  <si>
    <t>The Black Country and West Birmingham</t>
  </si>
  <si>
    <t>Frimley Health &amp; Care ICS</t>
  </si>
  <si>
    <t>Humber, Coast and Vale</t>
  </si>
  <si>
    <t>Joined Up Care Derbyshire</t>
  </si>
  <si>
    <t>Norfolk and Waveney Health &amp; Care Partnership</t>
  </si>
  <si>
    <t>Surrey Heartlands Health &amp; Care Partnership</t>
  </si>
  <si>
    <t>Cornwall and the Isles of Scilly Health &amp; Social Care Partnership</t>
  </si>
  <si>
    <t>Nottingham and Nottinghamshire Health and Care</t>
  </si>
  <si>
    <t>Already hit 2018-19 target by July 18</t>
  </si>
  <si>
    <t>12 months to July 2018</t>
  </si>
  <si>
    <t>Sum of Jul-18</t>
  </si>
  <si>
    <t>Either Target Met
(Yes = Yes1 or Yes2)</t>
  </si>
  <si>
    <t>12 months to August 2018</t>
  </si>
  <si>
    <t>Already hit 2018-19 target by August 18</t>
  </si>
  <si>
    <t>Sum of Aug-18</t>
  </si>
  <si>
    <t>Already hit 2018-19 target by September 18</t>
  </si>
  <si>
    <t>12 months to September 2018</t>
  </si>
  <si>
    <t>Sum of Sep-18</t>
  </si>
  <si>
    <t>Already hit 2018-19 target by October 18</t>
  </si>
  <si>
    <t>12 months to October 2018</t>
  </si>
  <si>
    <t>12 months to Jun 18</t>
  </si>
  <si>
    <t>12 months to Jul 18</t>
  </si>
  <si>
    <t>12 months to Aug 18</t>
  </si>
  <si>
    <t>12 months to Sep 18</t>
  </si>
  <si>
    <t>12 months to Oct 18</t>
  </si>
  <si>
    <t>Sum of Oct-18</t>
  </si>
  <si>
    <t>12 months to November 2018</t>
  </si>
  <si>
    <t>Already hit 2018-19 target by November 18</t>
  </si>
  <si>
    <t>12 months to Nov 18</t>
  </si>
  <si>
    <t>Sum of Nov-18</t>
  </si>
  <si>
    <t>(All)</t>
  </si>
  <si>
    <t>12 months to December 2018</t>
  </si>
  <si>
    <t>Already hit 2018-19 target by December 18</t>
  </si>
  <si>
    <t>12 months to Dec 18</t>
  </si>
  <si>
    <t>Sum of Dec-18</t>
  </si>
  <si>
    <t>Already hit 2018-19 target by January 19</t>
  </si>
  <si>
    <t>12 months to January 2019</t>
  </si>
  <si>
    <t>12 months to Jan 19</t>
  </si>
  <si>
    <t>Sum of Jan-19</t>
  </si>
  <si>
    <t>Already hit 2018-19 target by February 19</t>
  </si>
  <si>
    <t>12 months to February 2019</t>
  </si>
  <si>
    <t>12 months to Feb 19</t>
  </si>
  <si>
    <t>Sum of Feb-19</t>
  </si>
  <si>
    <t>12 months to March 2019</t>
  </si>
  <si>
    <t>Already hit 2018-19 target by March 19</t>
  </si>
  <si>
    <t>12 months to Mar 19</t>
  </si>
  <si>
    <t>Sum of Mar-19</t>
  </si>
  <si>
    <t>NHS England Reducing Gram Negative Bloodstream Infections and inappropriate antibiotic prescribing in at risk groups Quality Premium 2017-19: reporting CCG sustained performance during FY 2019-20  following scheme termination at March 2019</t>
  </si>
  <si>
    <t xml:space="preserve">The CCG configuration reflects the 191 CCGs in England as of April 2019.
From 1st April 2019 the 6 CCGs below closed and merged into 2 new CCGs.Therefore data for April 2018 to March 2019 for the old CCGs has been accumulated and shown against the new CCGs as stated here:
Erewash CCG, Hardwich CCG, North Derbyshire CCG and Southern Derbyshire CCG have been accumulated as Derby &amp; Derbyshire CCG.
North, East, West Devon CCG and South Devon and Torbay CCG have been accumulated as Devon CCG. </t>
  </si>
  <si>
    <t>NHS England Quality Premium: Reducing Gram Negative Bloodstream 
Infections and inappropriate antibiotic prescribing in at risk groups: sustained performance during
2019/20</t>
  </si>
  <si>
    <t>12 months to April 2019</t>
  </si>
  <si>
    <t xml:space="preserve">2019-20 CCG 
IAF Target Value
to be 0.965 or below </t>
  </si>
  <si>
    <t>Already hit 2019-20 target by April 19</t>
  </si>
  <si>
    <t>NORTH (YORKSHIRE AND HUMBER)</t>
  </si>
  <si>
    <t>SOUTH (SOUTH EAST)</t>
  </si>
  <si>
    <t>LONDON</t>
  </si>
  <si>
    <t>MIDLANDS AND EAST (EAST)</t>
  </si>
  <si>
    <t>SOUTH (SOUTH CENTRAL)</t>
  </si>
  <si>
    <t>MIDLANDS AND EAST (CENTRAL MIDLANDS)</t>
  </si>
  <si>
    <t>MIDLANDS AND EAST (WEST MIDLANDS)</t>
  </si>
  <si>
    <t>NORTH (LANCASHIRE)</t>
  </si>
  <si>
    <t>NORTH (GREATER MANCHESTER)</t>
  </si>
  <si>
    <t>SOUTH (SOUTH WEST)</t>
  </si>
  <si>
    <t>MIDLANDS AND EAST (NORTH MIDLANDS)</t>
  </si>
  <si>
    <t>NORTH (CUMBRIA AND NORTH EAST)</t>
  </si>
  <si>
    <t>DERBY &amp; DERBYSHIRE</t>
  </si>
  <si>
    <t>15M00</t>
  </si>
  <si>
    <t>DEVON</t>
  </si>
  <si>
    <t>15N00</t>
  </si>
  <si>
    <t>SOUTH (WESSEX)</t>
  </si>
  <si>
    <t>NORTH (CHESHIRE AND MERSEYSIDE)</t>
  </si>
  <si>
    <t>12 months to Apr 19</t>
  </si>
  <si>
    <t>12 months to May 19</t>
  </si>
  <si>
    <t>12 months to Jun 19</t>
  </si>
  <si>
    <t>12 months to Jul 19</t>
  </si>
  <si>
    <t>12 months to Aug 19</t>
  </si>
  <si>
    <t>12 months to Sep 19</t>
  </si>
  <si>
    <t>12 months to Oct 19</t>
  </si>
  <si>
    <t>12 months to Nov 19</t>
  </si>
  <si>
    <t>12 months to Dec 19</t>
  </si>
  <si>
    <t>12 months to Jan 20</t>
  </si>
  <si>
    <t>12 months to Feb 20</t>
  </si>
  <si>
    <t>12 months to Mar 20</t>
  </si>
  <si>
    <t>2019-2020</t>
  </si>
  <si>
    <t>Please note</t>
  </si>
  <si>
    <t>Sum of Apr-19</t>
  </si>
  <si>
    <t>2019/20
Target Value</t>
  </si>
  <si>
    <t>NHS England Local Office Quality Premium: Reducing Gram Negative Bloodstream Infections and inappropriate antibiotic prescribing in at risk groups: sustained performance during 2019/20 / AMR CCG Improvement &amp; Assessment Framework Dashboard Indicator Totals</t>
  </si>
  <si>
    <t>NHS England Area Quality Premium: Reducing Gram Negative Bloodstream Infections and inappropriate antibiotic prescribing in at risk groups: sustained performance during 2019/20 / AMR CCG Improvement &amp; Assessment Framework Dashboard Indicator Totals</t>
  </si>
  <si>
    <t>NHS England STP Quality Premium: Reducing Gram Negative Bloodstream Infections and inappropriate antibiotic prescribing in at risk groups: sustained performance during 2019/20 / AMR CCG Improvement &amp; Assessment Framework Dashboard Indicator Totals</t>
  </si>
  <si>
    <t>Sustained performance for April 19</t>
  </si>
  <si>
    <t>Either Target sustained
(Yes = Yes1 or Yes2)</t>
  </si>
  <si>
    <t>NHS England Quality Premium 2017-19:</t>
  </si>
  <si>
    <t>sustained performance during 2019/20</t>
  </si>
  <si>
    <t>GNBSI QP comparator targets - Hit 2017-19 target for both comparators</t>
  </si>
  <si>
    <t xml:space="preserve">GNBSI QP comparator targets - 2017-19 target not met for either comparator </t>
  </si>
  <si>
    <t>Hit 2017-19 target for both GNBSI QP comparators</t>
  </si>
  <si>
    <t xml:space="preserve">2017-19 target not met for both GNBSI QP comparators </t>
  </si>
  <si>
    <t>Regional datsets</t>
  </si>
  <si>
    <t>MIDLANDS AND EAST OF ENGLAND</t>
  </si>
  <si>
    <t>NORTH OF ENGLAND</t>
  </si>
  <si>
    <t>SOUTH OF ENGLAND</t>
  </si>
  <si>
    <t>TOTAL</t>
  </si>
  <si>
    <t>England datasets</t>
  </si>
  <si>
    <t>Regional ( all CCGs)</t>
  </si>
  <si>
    <t>Regional (all CCGs)</t>
  </si>
  <si>
    <t>2019-20 CCG IAF Target Value to be 10% or below</t>
  </si>
  <si>
    <t>target 2019-2020 is the same as 2018-2019 therefore cells are still linking to this column - date will need to change on chart</t>
  </si>
  <si>
    <t>NHS England Quality Premium 2017-19: Reducing Gram Negative Bloodstream Infections 
and inappropriate antibiotic prescribing in at risk groups. This dashboard reports CCG performance sustained in the 12 months following the Quality Premium which ended March 2019. CCG performance against the two AMR antibiotic prescribing measures continues to be reported during FY 2019-20 in the CCG Improvement and Assessment menu in this workbook.</t>
  </si>
  <si>
    <t>NHS England and NHS Improvement, in collaboration with the NHS Business Services Authority have produced this data set in order to monitor how CCGs are progressing towards their GNBSI Quality Premium targets. In the following two parts:
Part b) The reduction of inappropriate antibiotic prescribing for urinary tract infections (UTI) in primary care.  
Part c) The sustained reduction of inappropriate antibiotic prescribing in primary care.</t>
  </si>
  <si>
    <t>On the Regional page NHSBSA have used the pre April 2018 structure of four Regions.</t>
  </si>
  <si>
    <t>Already hit 2019-20 target for both AMR IAF indicators</t>
  </si>
  <si>
    <t>2019-20 target not met for both AMR IAF indicators</t>
  </si>
  <si>
    <t>This was a two year Quality Premium scheme 2017/18 and 2018/19. There is no Quality Premium scheme in 2019/20, although the AMR metrics remain in the CCG IAF scheme. CCG performance will continue to be reported against the 2018/19 Quality Premium metrics to allow CCGs to report sustained improvement.</t>
  </si>
  <si>
    <t>Already hit 2018-9 target by June 18</t>
  </si>
  <si>
    <t>NHS England Reducing Gram Negative Bloodstream Infections and inappropriate antibiotic prescribing in at risk groups Quality Premium 2017-19: reporting CCG sustained performance during FY 2019-20  following Quality Premium scheme termination at March 2019</t>
  </si>
  <si>
    <t>NHS England Reducing Gram Negative Bloodstream Infections and inappropriate antibiotic prescribing in at risk groups Quality Premium 2017-19: reporting CCG sustained performance during FY 2019-20 following Quality Premium scheme termination at March 2019</t>
  </si>
  <si>
    <t xml:space="preserve">The CCG configuration reflects the 191 CCGs in England as of April 2019.
From 1st April 2019 the 6 CCGs below closed and merged into 2 new CCGs.Therefore data for April 2018 to March 2019 for the old CCGs has been accumulated and shown against the new CCGs as stated here:
Erewash CCG, Hardwick CCG, North Derbyshire CCG and Southern Derbyshire CCG have been accumulated as Derby &amp; Derbyshire CCG.
North, East, West Devon CCG and South Devon and Torbay CCG have been accumulated as Devon CCG. </t>
  </si>
  <si>
    <t>12 months to May 2019</t>
  </si>
  <si>
    <t>Already hit 2019-20 target by May 19</t>
  </si>
  <si>
    <t>12 months to June 2019</t>
  </si>
  <si>
    <t>Already hit 2019-20 target by June 19</t>
  </si>
  <si>
    <t>Sum of May-19</t>
  </si>
  <si>
    <t>Sum of Jun-19</t>
  </si>
  <si>
    <t>Sustained performance for May 19</t>
  </si>
  <si>
    <t>Sustained performance for June 19</t>
  </si>
  <si>
    <r>
      <t>NHS England &amp; NHS Improvement AMR
NHS Oversight Framework</t>
    </r>
    <r>
      <rPr>
        <b/>
        <sz val="12"/>
        <color rgb="FFFF0000"/>
        <rFont val="Arial"/>
        <family val="2"/>
      </rPr>
      <t xml:space="preserve"> </t>
    </r>
    <r>
      <rPr>
        <b/>
        <sz val="12"/>
        <rFont val="Arial"/>
        <family val="2"/>
      </rPr>
      <t>2019/20</t>
    </r>
  </si>
  <si>
    <t>NHS England &amp; NHS Improvement AMR NHS Oversight Framework 2019/20</t>
  </si>
  <si>
    <t>Information about the NHS Oversight Framework can be found here:</t>
  </si>
  <si>
    <t>The NHS Oversight Framework has replaced the CCG Improvement and Assessment Framework (IAF) and will inform assessment of CCGs in 2019/20. It is intended as a focal point for joint work, support and dialogue between NHS England, NHS Improvement, CCGs, providers and sustainability and transformation partnerships and integrated care systems.</t>
  </si>
  <si>
    <t>AMR NHS Oversight Framework 2019/20 Indicators</t>
  </si>
  <si>
    <t>The AMR NHS Oversight Framework 2019/20 Indicators consists of two parts:
107a Anti-microbial resistance: Appropriate prescribing of antibiotics in primary care
107b Anti-microbial resistance: Appropriate prescribing of broad spectrum antibiotics in primary care</t>
  </si>
  <si>
    <t>NHS England &amp; NHS Improvement AMR NHS Oversight Framework 2019/20 monitoring data set</t>
  </si>
  <si>
    <t>NHS England &amp; NHS Improvement, in collaboration with the NHS Business Services Authority have produced this data set in order to monitor antibiotic prescribing in primary care and to see how CCGs are progressing towards their AMR NHS Oversight Framework targets.</t>
  </si>
  <si>
    <t>AMR NHS Oversight Framework Dashboard</t>
  </si>
  <si>
    <t xml:space="preserve">NHS England &amp; NHS Improvement monitoring of antibiotic prescribing in primary care. </t>
  </si>
  <si>
    <t>NHS England Local Office AMR NHS Oversight Framework Dashboard</t>
  </si>
  <si>
    <t>NHS England Area AMR NHS Oversight Framework Dashboard</t>
  </si>
  <si>
    <t>NHS England STP AMR NHS Oversight Framework Dashboard</t>
  </si>
  <si>
    <t>AMR NHS OF indicator targets - Already hit 2019-20 target for both indicators</t>
  </si>
  <si>
    <t>AMR NHS OF indicator targets - 2019-20 target not met for either indicator</t>
  </si>
  <si>
    <t>AMR NHS Oversight Framework</t>
  </si>
  <si>
    <t>CCGs where target hit for both AMR NHS OF indicators</t>
  </si>
  <si>
    <t>CCGs where target not met for either AMR NHS OF indicator</t>
  </si>
  <si>
    <t>Already hit 2019-20 target by July 19</t>
  </si>
  <si>
    <t>12 months to July 2019</t>
  </si>
  <si>
    <t>Already hit 2019-20 target by Jun 19</t>
  </si>
  <si>
    <t>Already hit 2019-20 target by Jul 19</t>
  </si>
  <si>
    <t>Sum of Jul-19</t>
  </si>
  <si>
    <t>Sustained performance for July 19</t>
  </si>
  <si>
    <t>Already hit 2019-20 target by August 19</t>
  </si>
  <si>
    <t>12 months to August 2019</t>
  </si>
  <si>
    <t>Already hit 2019-20 target by Aug 19</t>
  </si>
  <si>
    <t>Sum of Aug-19</t>
  </si>
  <si>
    <t>Sustained performance for August 19</t>
  </si>
  <si>
    <t>12 months to September 2019</t>
  </si>
  <si>
    <t>Already hit 2019-20 target by September 19</t>
  </si>
  <si>
    <t>Already hit 2019-20 target by Sep 19</t>
  </si>
  <si>
    <t>,</t>
  </si>
  <si>
    <t>Sum of Sep-19</t>
  </si>
  <si>
    <t>Sustained performance for September 19</t>
  </si>
  <si>
    <t>12 months to October 2019</t>
  </si>
  <si>
    <t>Already hit 2019-20 target by October 19</t>
  </si>
  <si>
    <t>Already hit 2019-20 target by Oct 19</t>
  </si>
  <si>
    <t>Sum of Oct-19</t>
  </si>
  <si>
    <t>Sustained performance for October 19</t>
  </si>
  <si>
    <t>Already hit 2019-20 target by November 19</t>
  </si>
  <si>
    <t>12 months to November 2019</t>
  </si>
  <si>
    <r>
      <rPr>
        <b/>
        <sz val="8"/>
        <color rgb="FFFF0000"/>
        <rFont val="Arial"/>
        <family val="2"/>
      </rPr>
      <t>Red bold = target not met AND moving in wrong direction</t>
    </r>
    <r>
      <rPr>
        <b/>
        <sz val="8"/>
        <rFont val="Arial"/>
        <family val="2"/>
      </rPr>
      <t xml:space="preserve"> 
for 12 months to November 2019.</t>
    </r>
  </si>
  <si>
    <t>Already hit 2019-20 target by Nov 19</t>
  </si>
  <si>
    <r>
      <rPr>
        <b/>
        <sz val="8"/>
        <color rgb="FFFF0000"/>
        <rFont val="Arial"/>
        <family val="2"/>
      </rPr>
      <t xml:space="preserve">Red bold = target not met AND moving in wrong direction </t>
    </r>
    <r>
      <rPr>
        <b/>
        <sz val="8"/>
        <rFont val="Arial"/>
        <family val="2"/>
      </rPr>
      <t xml:space="preserve">
for 12 months to November 2019.</t>
    </r>
  </si>
  <si>
    <t>Green = targets met for 12 months to November 2019</t>
  </si>
  <si>
    <t>Blue = targets not met for 12 months to November 2019</t>
  </si>
  <si>
    <t>Direction of travel from 12 months to October 2019 to</t>
  </si>
  <si>
    <t>CCGs who have met 2019-20 AMR NHS OF target for 12 months to November 2019</t>
  </si>
  <si>
    <t>CCGs who have not met 2019-20 AMR NHS OF target for 12 months to November 2019</t>
  </si>
  <si>
    <t>12 months to November-19</t>
  </si>
  <si>
    <t>Sum of Nov-19</t>
  </si>
  <si>
    <t>12 months to November 2019.</t>
  </si>
  <si>
    <t>Sustained performance for November 19</t>
  </si>
  <si>
    <t>CCGs who have met the 2017-19 GNBSI QP target for 12 months to November 2019</t>
  </si>
  <si>
    <t>CCGs who have not met the 2017-19 GNBSI QP target for 12 months to November 2019</t>
  </si>
  <si>
    <t>CCGs who have met the 2018-19 GNBSI QP additional target of 0.965 or below for 12 months to November 2019</t>
  </si>
  <si>
    <t>CCGs who have met the 2017-19 GNBSI QP target of 1.161 or below but not target 0.965 for 12 months to November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</si>
</sst>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00"/>
    <numFmt numFmtId="166" formatCode="0.000"/>
    <numFmt numFmtId="167" formatCode="_-* #,##0.000_-;\-* #,##0.000_-;_-* &quot;-&quot;???_-;_-@_-"/>
  </numFmts>
  <fonts count="50" x14ac:knownFonts="1">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rgb="FFFF0000"/>
      <name val="Arial"/>
      <family val="2"/>
    </font>
    <font>
      <b/>
      <sz val="8"/>
      <color theme="1"/>
      <name val="Arial"/>
      <family val="2"/>
    </font>
    <font>
      <b/>
      <sz val="8"/>
      <name val="Arial"/>
      <family val="2"/>
    </font>
    <font>
      <sz val="8"/>
      <name val="Arial"/>
      <family val="2"/>
    </font>
    <font>
      <sz val="10"/>
      <name val="Arial"/>
      <family val="2"/>
    </font>
    <font>
      <b/>
      <sz val="10"/>
      <color theme="1"/>
      <name val="Arial"/>
      <family val="2"/>
    </font>
    <font>
      <sz val="11"/>
      <color theme="1"/>
      <name val="Arial"/>
      <family val="2"/>
    </font>
    <font>
      <b/>
      <sz val="10"/>
      <name val="Arial"/>
      <family val="2"/>
    </font>
    <font>
      <sz val="8"/>
      <color theme="1"/>
      <name val="Arial"/>
      <family val="2"/>
    </font>
    <font>
      <b/>
      <sz val="12"/>
      <name val="Arial"/>
      <family val="2"/>
    </font>
    <font>
      <sz val="12"/>
      <name val="Arial"/>
      <family val="2"/>
    </font>
    <font>
      <b/>
      <sz val="14"/>
      <name val="Arial"/>
      <family val="2"/>
    </font>
    <font>
      <b/>
      <sz val="8"/>
      <color rgb="FFFF0000"/>
      <name val="Arial"/>
      <family val="2"/>
    </font>
    <font>
      <b/>
      <sz val="12"/>
      <color rgb="FF000000"/>
      <name val="Arial"/>
      <family val="2"/>
    </font>
    <font>
      <b/>
      <sz val="12"/>
      <color theme="1"/>
      <name val="Arial"/>
      <family val="2"/>
    </font>
    <font>
      <b/>
      <sz val="16"/>
      <color theme="1"/>
      <name val="Arial"/>
      <family val="2"/>
    </font>
    <font>
      <sz val="12"/>
      <color theme="1"/>
      <name val="Arial"/>
      <family val="2"/>
    </font>
    <font>
      <u/>
      <sz val="8"/>
      <color theme="10"/>
      <name val="Arial"/>
      <family val="2"/>
    </font>
    <font>
      <sz val="12"/>
      <color rgb="FF000000"/>
      <name val="Times New Roman"/>
      <family val="1"/>
    </font>
    <font>
      <u/>
      <sz val="12"/>
      <color theme="10"/>
      <name val="Arial"/>
      <family val="2"/>
    </font>
    <font>
      <b/>
      <sz val="12"/>
      <color rgb="FFFF0000"/>
      <name val="Arial"/>
      <family val="2"/>
    </font>
    <font>
      <sz val="14"/>
      <color theme="1"/>
      <name val="Arial"/>
      <family val="2"/>
    </font>
    <font>
      <sz val="8"/>
      <color rgb="FF0000FF"/>
      <name val="Arial"/>
      <family val="2"/>
    </font>
    <font>
      <b/>
      <sz val="18"/>
      <color theme="3"/>
      <name val="Cambria"/>
      <family val="2"/>
      <scheme val="major"/>
    </font>
    <font>
      <sz val="8"/>
      <color theme="0"/>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i/>
      <sz val="8"/>
      <color rgb="FF7F7F7F"/>
      <name val="Arial"/>
      <family val="2"/>
    </font>
    <font>
      <sz val="11"/>
      <color theme="1"/>
      <name val="Calibri"/>
      <family val="2"/>
    </font>
    <font>
      <sz val="9"/>
      <color indexed="81"/>
      <name val="Tahoma"/>
      <family val="2"/>
    </font>
    <font>
      <b/>
      <sz val="9"/>
      <color indexed="81"/>
      <name val="Tahoma"/>
      <family val="2"/>
    </font>
    <font>
      <b/>
      <sz val="16"/>
      <name val="Arial"/>
      <family val="2"/>
    </font>
    <font>
      <b/>
      <sz val="10"/>
      <color rgb="FFFF0000"/>
      <name val="Arial"/>
      <family val="2"/>
    </font>
    <font>
      <sz val="14"/>
      <name val="Arial"/>
      <family val="2"/>
    </font>
  </fonts>
  <fills count="45">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rgb="FFDCE6F1"/>
        <bgColor indexed="64"/>
      </patternFill>
    </fill>
    <fill>
      <patternFill patternType="solid">
        <fgColor indexed="9"/>
        <bgColor indexed="64"/>
      </patternFill>
    </fill>
    <fill>
      <patternFill patternType="solid">
        <fgColor theme="0"/>
        <bgColor indexed="64"/>
      </patternFill>
    </fill>
    <fill>
      <patternFill patternType="solid">
        <fgColor rgb="FF0070C0"/>
        <bgColor indexed="64"/>
      </patternFill>
    </fill>
    <fill>
      <patternFill patternType="solid">
        <fgColor rgb="FFCC66FF"/>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00CC66"/>
        <bgColor indexed="64"/>
      </patternFill>
    </fill>
    <fill>
      <patternFill patternType="solid">
        <fgColor rgb="FF4F81BD"/>
        <bgColor indexed="64"/>
      </patternFill>
    </fill>
    <fill>
      <patternFill patternType="solid">
        <fgColor theme="9" tint="0.59999389629810485"/>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diagonal/>
    </border>
    <border>
      <left/>
      <right style="thin">
        <color indexed="64"/>
      </right>
      <top/>
      <bottom/>
      <diagonal/>
    </border>
    <border>
      <left style="thick">
        <color rgb="FFFF0000"/>
      </left>
      <right/>
      <top/>
      <bottom/>
      <diagonal/>
    </border>
    <border>
      <left style="thin">
        <color indexed="64"/>
      </left>
      <right style="thick">
        <color rgb="FFFF0000"/>
      </right>
      <top/>
      <bottom/>
      <diagonal/>
    </border>
    <border>
      <left/>
      <right style="thick">
        <color rgb="FFFF0000"/>
      </right>
      <top/>
      <bottom/>
      <diagonal/>
    </border>
    <border>
      <left style="thick">
        <color rgb="FFFF0000"/>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22"/>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diagonalUp="1">
      <left style="thin">
        <color theme="0"/>
      </left>
      <right style="thin">
        <color theme="0"/>
      </right>
      <top style="thin">
        <color theme="0"/>
      </top>
      <bottom/>
      <diagonal style="thin">
        <color theme="0"/>
      </diagonal>
    </border>
    <border diagonalUp="1">
      <left style="thin">
        <color theme="0"/>
      </left>
      <right style="thin">
        <color theme="0"/>
      </right>
      <top style="thin">
        <color theme="0"/>
      </top>
      <bottom style="thin">
        <color theme="0"/>
      </bottom>
      <diagonal style="thin">
        <color theme="0"/>
      </diagonal>
    </border>
    <border>
      <left/>
      <right style="thick">
        <color rgb="FFFF0000"/>
      </right>
      <top style="thin">
        <color indexed="64"/>
      </top>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style="thick">
        <color rgb="FFFF0000"/>
      </right>
      <top style="thin">
        <color indexed="64"/>
      </top>
      <bottom style="thin">
        <color indexed="64"/>
      </bottom>
      <diagonal/>
    </border>
    <border>
      <left style="thick">
        <color rgb="FFFF0000"/>
      </left>
      <right/>
      <top style="thin">
        <color indexed="64"/>
      </top>
      <bottom/>
      <diagonal/>
    </border>
    <border>
      <left/>
      <right/>
      <top style="thin">
        <color indexed="64"/>
      </top>
      <bottom style="thin">
        <color indexed="64"/>
      </bottom>
      <diagonal/>
    </border>
  </borders>
  <cellStyleXfs count="217">
    <xf numFmtId="0" fontId="0" fillId="0" borderId="0"/>
    <xf numFmtId="0" fontId="11" fillId="0" borderId="0" applyNumberFormat="0" applyFont="0" applyFill="0" applyBorder="0" applyAlignment="0" applyProtection="0"/>
    <xf numFmtId="0" fontId="13" fillId="0" borderId="0"/>
    <xf numFmtId="0" fontId="11" fillId="0" borderId="0"/>
    <xf numFmtId="43" fontId="11" fillId="0" borderId="0" applyFont="0" applyFill="0" applyBorder="0" applyAlignment="0" applyProtection="0"/>
    <xf numFmtId="0" fontId="15" fillId="0" borderId="0"/>
    <xf numFmtId="0" fontId="10" fillId="0" borderId="0"/>
    <xf numFmtId="0" fontId="24" fillId="0" borderId="0" applyNumberFormat="0" applyFill="0" applyBorder="0" applyAlignment="0" applyProtection="0"/>
    <xf numFmtId="0" fontId="30" fillId="0" borderId="0" applyNumberFormat="0" applyFill="0" applyBorder="0" applyAlignment="0" applyProtection="0"/>
    <xf numFmtId="0" fontId="15" fillId="16" borderId="46" applyNumberFormat="0" applyFont="0" applyAlignment="0" applyProtection="0"/>
    <xf numFmtId="0" fontId="32" fillId="0" borderId="39" applyNumberFormat="0" applyFill="0" applyAlignment="0" applyProtection="0"/>
    <xf numFmtId="0" fontId="33" fillId="0" borderId="40" applyNumberFormat="0" applyFill="0" applyAlignment="0" applyProtection="0"/>
    <xf numFmtId="0" fontId="34" fillId="0" borderId="41" applyNumberFormat="0" applyFill="0" applyAlignment="0" applyProtection="0"/>
    <xf numFmtId="0" fontId="34" fillId="0" borderId="0" applyNumberFormat="0" applyFill="0" applyBorder="0" applyAlignment="0" applyProtection="0"/>
    <xf numFmtId="0" fontId="35" fillId="10" borderId="0" applyNumberFormat="0" applyBorder="0" applyAlignment="0" applyProtection="0"/>
    <xf numFmtId="0" fontId="36" fillId="11" borderId="0" applyNumberFormat="0" applyBorder="0" applyAlignment="0" applyProtection="0"/>
    <xf numFmtId="0" fontId="37" fillId="12" borderId="0" applyNumberFormat="0" applyBorder="0" applyAlignment="0" applyProtection="0"/>
    <xf numFmtId="0" fontId="38" fillId="13" borderId="42" applyNumberFormat="0" applyAlignment="0" applyProtection="0"/>
    <xf numFmtId="0" fontId="39" fillId="14" borderId="43" applyNumberFormat="0" applyAlignment="0" applyProtection="0"/>
    <xf numFmtId="0" fontId="40" fillId="14" borderId="42" applyNumberFormat="0" applyAlignment="0" applyProtection="0"/>
    <xf numFmtId="0" fontId="41" fillId="0" borderId="44" applyNumberFormat="0" applyFill="0" applyAlignment="0" applyProtection="0"/>
    <xf numFmtId="0" fontId="42" fillId="15" borderId="45" applyNumberFormat="0" applyAlignment="0" applyProtection="0"/>
    <xf numFmtId="0" fontId="7" fillId="0" borderId="0" applyNumberFormat="0" applyFill="0" applyBorder="0" applyAlignment="0" applyProtection="0"/>
    <xf numFmtId="0" fontId="43" fillId="0" borderId="0" applyNumberFormat="0" applyFill="0" applyBorder="0" applyAlignment="0" applyProtection="0"/>
    <xf numFmtId="0" fontId="8" fillId="0" borderId="47" applyNumberFormat="0" applyFill="0" applyAlignment="0" applyProtection="0"/>
    <xf numFmtId="0" fontId="31"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31" fillId="40" borderId="0" applyNumberFormat="0" applyBorder="0" applyAlignment="0" applyProtection="0"/>
    <xf numFmtId="0" fontId="6" fillId="0" borderId="0"/>
    <xf numFmtId="0" fontId="15" fillId="0" borderId="0"/>
    <xf numFmtId="0" fontId="6" fillId="0" borderId="0"/>
    <xf numFmtId="0" fontId="6" fillId="0" borderId="0"/>
    <xf numFmtId="0" fontId="15" fillId="0" borderId="0"/>
    <xf numFmtId="0" fontId="15" fillId="16" borderId="46" applyNumberFormat="0" applyFont="0" applyAlignment="0" applyProtection="0"/>
    <xf numFmtId="0" fontId="6" fillId="0" borderId="0"/>
    <xf numFmtId="0" fontId="6" fillId="0" borderId="0"/>
    <xf numFmtId="0" fontId="6" fillId="0" borderId="0"/>
    <xf numFmtId="0" fontId="6" fillId="0" borderId="0"/>
    <xf numFmtId="0" fontId="5" fillId="0" borderId="0"/>
    <xf numFmtId="0" fontId="15" fillId="0" borderId="0"/>
    <xf numFmtId="0" fontId="15" fillId="16" borderId="4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5" fillId="0" borderId="0"/>
    <xf numFmtId="0" fontId="15" fillId="16" borderId="46"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4" fillId="0" borderId="0"/>
    <xf numFmtId="0" fontId="11"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5" fillId="0" borderId="0"/>
    <xf numFmtId="0" fontId="15" fillId="16"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03">
    <xf numFmtId="0" fontId="0" fillId="0" borderId="0" xfId="0"/>
    <xf numFmtId="0" fontId="8" fillId="0" borderId="0" xfId="0" applyFont="1"/>
    <xf numFmtId="0" fontId="0" fillId="0" borderId="0" xfId="0" applyFont="1"/>
    <xf numFmtId="0" fontId="0" fillId="0" borderId="6" xfId="0" applyBorder="1"/>
    <xf numFmtId="0" fontId="0" fillId="0" borderId="8" xfId="0" applyBorder="1"/>
    <xf numFmtId="0" fontId="10" fillId="0" borderId="0" xfId="0" applyFont="1"/>
    <xf numFmtId="0" fontId="9" fillId="2" borderId="1" xfId="0" applyNumberFormat="1" applyFont="1" applyFill="1" applyBorder="1" applyAlignment="1" applyProtection="1">
      <alignment horizontal="center" vertical="center" wrapText="1"/>
    </xf>
    <xf numFmtId="0" fontId="12" fillId="0" borderId="0" xfId="0" applyFont="1"/>
    <xf numFmtId="0" fontId="0" fillId="0" borderId="0" xfId="0" applyBorder="1"/>
    <xf numFmtId="0" fontId="0" fillId="0" borderId="10" xfId="0" applyBorder="1" applyAlignment="1">
      <alignment horizontal="right"/>
    </xf>
    <xf numFmtId="0" fontId="0" fillId="0" borderId="0" xfId="0" applyFill="1"/>
    <xf numFmtId="164" fontId="0" fillId="0" borderId="0" xfId="0" applyNumberFormat="1"/>
    <xf numFmtId="0" fontId="10" fillId="4" borderId="1" xfId="0" applyFont="1" applyFill="1" applyBorder="1"/>
    <xf numFmtId="0" fontId="0" fillId="3" borderId="1" xfId="0" applyFill="1" applyBorder="1"/>
    <xf numFmtId="0" fontId="10" fillId="0" borderId="0" xfId="0" applyFont="1" applyFill="1"/>
    <xf numFmtId="0" fontId="8" fillId="0" borderId="19" xfId="0" applyFont="1" applyBorder="1" applyAlignment="1">
      <alignment horizontal="center" wrapText="1"/>
    </xf>
    <xf numFmtId="0" fontId="0" fillId="3" borderId="3" xfId="0" applyFill="1" applyBorder="1"/>
    <xf numFmtId="164" fontId="10" fillId="2" borderId="4" xfId="0" applyNumberFormat="1" applyFont="1" applyFill="1" applyBorder="1"/>
    <xf numFmtId="164" fontId="10" fillId="2" borderId="9" xfId="0" applyNumberFormat="1" applyFont="1" applyFill="1" applyBorder="1"/>
    <xf numFmtId="0" fontId="0" fillId="0" borderId="6" xfId="0" applyFont="1" applyBorder="1"/>
    <xf numFmtId="0" fontId="7" fillId="0" borderId="6" xfId="0" applyFont="1" applyBorder="1"/>
    <xf numFmtId="17" fontId="0" fillId="0" borderId="11" xfId="0" applyNumberFormat="1" applyBorder="1" applyAlignment="1">
      <alignment wrapText="1"/>
    </xf>
    <xf numFmtId="0" fontId="9" fillId="0" borderId="22"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0" xfId="0" applyNumberFormat="1" applyFont="1" applyFill="1" applyBorder="1" applyAlignment="1" applyProtection="1">
      <alignment horizontal="left" vertical="center" wrapText="1"/>
    </xf>
    <xf numFmtId="165" fontId="0" fillId="0" borderId="0" xfId="0" applyNumberFormat="1"/>
    <xf numFmtId="17" fontId="0" fillId="0" borderId="0" xfId="0" applyNumberFormat="1" applyBorder="1"/>
    <xf numFmtId="0" fontId="8" fillId="0" borderId="0" xfId="0" applyFont="1" applyBorder="1"/>
    <xf numFmtId="0" fontId="9" fillId="0" borderId="0" xfId="0" applyNumberFormat="1" applyFont="1" applyFill="1" applyBorder="1" applyAlignment="1">
      <alignment wrapText="1"/>
    </xf>
    <xf numFmtId="0" fontId="10" fillId="2" borderId="1" xfId="0" applyNumberFormat="1" applyFont="1" applyFill="1" applyBorder="1" applyAlignment="1">
      <alignment wrapText="1"/>
    </xf>
    <xf numFmtId="0" fontId="9" fillId="0" borderId="0" xfId="0" applyFont="1" applyFill="1" applyBorder="1" applyAlignment="1">
      <alignment horizontal="left" vertical="center"/>
    </xf>
    <xf numFmtId="0" fontId="9" fillId="0" borderId="0" xfId="0" applyFont="1" applyFill="1" applyBorder="1" applyAlignment="1">
      <alignment horizontal="left" vertical="center" wrapText="1"/>
    </xf>
    <xf numFmtId="0" fontId="10" fillId="0" borderId="0" xfId="0" applyFont="1" applyBorder="1" applyAlignment="1">
      <alignment horizontal="left" vertical="center" wrapText="1"/>
    </xf>
    <xf numFmtId="0" fontId="8" fillId="0" borderId="0" xfId="0" applyFont="1" applyBorder="1" applyAlignment="1">
      <alignment horizontal="center"/>
    </xf>
    <xf numFmtId="0" fontId="8" fillId="0" borderId="0" xfId="0" applyFont="1" applyBorder="1" applyAlignment="1">
      <alignment horizontal="center" wrapText="1"/>
    </xf>
    <xf numFmtId="0" fontId="14" fillId="0" borderId="22" xfId="0" applyFont="1" applyFill="1" applyBorder="1" applyAlignment="1">
      <alignment horizontal="left" vertical="center"/>
    </xf>
    <xf numFmtId="166" fontId="10" fillId="2" borderId="9" xfId="0" applyNumberFormat="1" applyFont="1" applyFill="1" applyBorder="1" applyAlignment="1"/>
    <xf numFmtId="0" fontId="8" fillId="0" borderId="0" xfId="0" applyFont="1" applyAlignment="1">
      <alignment horizontal="center" wrapText="1"/>
    </xf>
    <xf numFmtId="0" fontId="11" fillId="5" borderId="0" xfId="3" applyFill="1"/>
    <xf numFmtId="0" fontId="11" fillId="0" borderId="0" xfId="3"/>
    <xf numFmtId="0" fontId="17" fillId="5" borderId="0" xfId="3" applyFont="1" applyFill="1"/>
    <xf numFmtId="0" fontId="11" fillId="5" borderId="0" xfId="3" applyFill="1" applyAlignment="1">
      <alignment shrinkToFit="1"/>
    </xf>
    <xf numFmtId="0" fontId="11" fillId="6" borderId="0" xfId="3" applyFill="1"/>
    <xf numFmtId="17" fontId="17" fillId="0" borderId="1" xfId="3" applyNumberFormat="1" applyFont="1" applyFill="1" applyBorder="1" applyAlignment="1">
      <alignment horizontal="center" vertical="center"/>
    </xf>
    <xf numFmtId="164" fontId="11" fillId="6" borderId="0" xfId="3" applyNumberFormat="1" applyFill="1"/>
    <xf numFmtId="0" fontId="9" fillId="0" borderId="0" xfId="3" applyFont="1" applyBorder="1" applyAlignment="1">
      <alignment horizontal="center" wrapText="1"/>
    </xf>
    <xf numFmtId="0" fontId="9" fillId="0" borderId="0" xfId="3" applyFont="1"/>
    <xf numFmtId="0" fontId="19" fillId="0" borderId="0" xfId="3" applyFont="1" applyAlignment="1">
      <alignment horizontal="center"/>
    </xf>
    <xf numFmtId="0" fontId="9" fillId="0" borderId="0" xfId="6" applyFont="1" applyAlignment="1">
      <alignment horizontal="center" wrapText="1"/>
    </xf>
    <xf numFmtId="0" fontId="10" fillId="0" borderId="0" xfId="3" applyFont="1"/>
    <xf numFmtId="0" fontId="9" fillId="0" borderId="1" xfId="3" applyFont="1" applyBorder="1"/>
    <xf numFmtId="164" fontId="19" fillId="0" borderId="1" xfId="3" applyNumberFormat="1" applyFont="1" applyBorder="1" applyAlignment="1">
      <alignment horizontal="center"/>
    </xf>
    <xf numFmtId="17" fontId="9" fillId="0" borderId="1" xfId="3" applyNumberFormat="1" applyFont="1" applyBorder="1" applyAlignment="1">
      <alignment horizontal="center"/>
    </xf>
    <xf numFmtId="164" fontId="7" fillId="0" borderId="0" xfId="3" applyNumberFormat="1" applyFont="1"/>
    <xf numFmtId="0" fontId="10" fillId="0" borderId="0" xfId="3" applyFont="1" applyBorder="1" applyProtection="1"/>
    <xf numFmtId="0" fontId="7" fillId="0" borderId="0" xfId="3" applyFont="1" applyBorder="1" applyProtection="1"/>
    <xf numFmtId="0" fontId="10" fillId="0" borderId="0" xfId="3" applyFont="1" applyBorder="1" applyProtection="1">
      <protection locked="0"/>
    </xf>
    <xf numFmtId="0" fontId="7" fillId="0" borderId="0" xfId="3" applyFont="1" applyBorder="1" applyProtection="1">
      <protection locked="0"/>
    </xf>
    <xf numFmtId="0" fontId="10" fillId="0" borderId="0" xfId="3" applyFont="1" applyBorder="1"/>
    <xf numFmtId="0" fontId="7" fillId="0" borderId="0" xfId="3" applyFont="1" applyBorder="1"/>
    <xf numFmtId="0" fontId="10" fillId="0" borderId="0" xfId="3" applyFont="1" applyBorder="1" applyAlignment="1">
      <alignment horizontal="right"/>
    </xf>
    <xf numFmtId="0" fontId="7" fillId="0" borderId="0" xfId="3" applyFont="1" applyBorder="1" applyAlignment="1">
      <alignment horizontal="right"/>
    </xf>
    <xf numFmtId="0" fontId="7" fillId="0" borderId="0" xfId="3" applyFont="1"/>
    <xf numFmtId="0" fontId="17" fillId="5" borderId="0" xfId="3" applyFont="1" applyFill="1" applyAlignment="1">
      <alignment horizontal="left" vertical="center" wrapText="1"/>
    </xf>
    <xf numFmtId="0" fontId="11" fillId="0" borderId="0" xfId="3" applyAlignment="1">
      <alignment horizontal="left" vertical="center" wrapText="1"/>
    </xf>
    <xf numFmtId="0" fontId="9" fillId="0" borderId="26" xfId="3" applyFont="1" applyBorder="1" applyAlignment="1">
      <alignment horizontal="center" wrapText="1"/>
    </xf>
    <xf numFmtId="0" fontId="19" fillId="0" borderId="1" xfId="3" applyFont="1" applyBorder="1" applyAlignment="1">
      <alignment horizontal="center"/>
    </xf>
    <xf numFmtId="166" fontId="7" fillId="0" borderId="0" xfId="3" applyNumberFormat="1" applyFont="1"/>
    <xf numFmtId="0" fontId="0" fillId="0" borderId="0" xfId="0" applyBorder="1" applyAlignment="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165" fontId="10" fillId="0" borderId="16" xfId="0" applyNumberFormat="1" applyFont="1" applyBorder="1"/>
    <xf numFmtId="0" fontId="8" fillId="0" borderId="0" xfId="0" applyFont="1" applyAlignment="1">
      <alignment horizontal="left"/>
    </xf>
    <xf numFmtId="0" fontId="8" fillId="0" borderId="1" xfId="0" applyFont="1" applyBorder="1" applyAlignment="1">
      <alignment wrapText="1"/>
    </xf>
    <xf numFmtId="0" fontId="8" fillId="0" borderId="1" xfId="0" applyFont="1" applyBorder="1"/>
    <xf numFmtId="0" fontId="21" fillId="0" borderId="0" xfId="0" applyFont="1"/>
    <xf numFmtId="0" fontId="22" fillId="0" borderId="0" xfId="0" applyFont="1"/>
    <xf numFmtId="0" fontId="22" fillId="0" borderId="0" xfId="0" applyFont="1" applyAlignment="1">
      <alignment horizontal="left" vertical="top"/>
    </xf>
    <xf numFmtId="0" fontId="8" fillId="0" borderId="0" xfId="0" applyFont="1" applyBorder="1" applyAlignment="1">
      <alignment horizontal="left"/>
    </xf>
    <xf numFmtId="0" fontId="9" fillId="0" borderId="0" xfId="0" applyFont="1" applyBorder="1" applyAlignment="1">
      <alignment horizontal="left" vertical="center" wrapText="1"/>
    </xf>
    <xf numFmtId="0" fontId="9" fillId="0" borderId="1" xfId="3" applyFont="1" applyBorder="1" applyAlignment="1">
      <alignment wrapText="1"/>
    </xf>
    <xf numFmtId="0" fontId="22" fillId="0" borderId="0" xfId="0" applyFont="1" applyAlignment="1"/>
    <xf numFmtId="0" fontId="0" fillId="0" borderId="0" xfId="0" applyAlignment="1"/>
    <xf numFmtId="0" fontId="22" fillId="0" borderId="0" xfId="0" applyFont="1" applyAlignment="1">
      <alignment vertical="center"/>
    </xf>
    <xf numFmtId="0" fontId="23" fillId="0" borderId="0" xfId="0" applyFont="1" applyAlignment="1">
      <alignment vertical="center"/>
    </xf>
    <xf numFmtId="0" fontId="24" fillId="0" borderId="0" xfId="7"/>
    <xf numFmtId="0" fontId="23" fillId="0" borderId="0" xfId="0" applyFont="1" applyAlignment="1">
      <alignment wrapText="1"/>
    </xf>
    <xf numFmtId="0" fontId="0" fillId="0" borderId="0" xfId="0" applyFont="1" applyBorder="1"/>
    <xf numFmtId="0" fontId="21" fillId="0" borderId="27" xfId="0" applyFont="1" applyBorder="1"/>
    <xf numFmtId="0" fontId="8" fillId="0" borderId="28" xfId="0" applyFont="1" applyBorder="1"/>
    <xf numFmtId="0" fontId="0" fillId="0" borderId="30" xfId="0" applyFont="1" applyBorder="1"/>
    <xf numFmtId="0" fontId="9" fillId="0" borderId="0" xfId="0" applyFont="1" applyFill="1" applyBorder="1" applyAlignment="1">
      <alignment horizontal="center" vertical="top"/>
    </xf>
    <xf numFmtId="0" fontId="25" fillId="0" borderId="0" xfId="0" applyFont="1" applyAlignment="1">
      <alignment vertical="center"/>
    </xf>
    <xf numFmtId="0" fontId="17" fillId="0" borderId="0" xfId="0" applyFont="1" applyAlignment="1">
      <alignment vertical="center"/>
    </xf>
    <xf numFmtId="0" fontId="26" fillId="0" borderId="0" xfId="7" applyFont="1" applyAlignment="1">
      <alignment vertical="center"/>
    </xf>
    <xf numFmtId="0" fontId="9" fillId="3" borderId="3" xfId="0" applyNumberFormat="1" applyFont="1" applyFill="1" applyBorder="1" applyAlignment="1" applyProtection="1">
      <alignment horizontal="center" vertical="center" wrapText="1"/>
    </xf>
    <xf numFmtId="165" fontId="0" fillId="0" borderId="0" xfId="0" applyNumberFormat="1" applyFill="1"/>
    <xf numFmtId="17" fontId="0" fillId="9" borderId="0" xfId="0" applyNumberFormat="1" applyFill="1"/>
    <xf numFmtId="0" fontId="0" fillId="9" borderId="0" xfId="0" applyFill="1"/>
    <xf numFmtId="0" fontId="10" fillId="0" borderId="0" xfId="0" applyFont="1" applyFill="1" applyBorder="1"/>
    <xf numFmtId="166" fontId="0" fillId="0" borderId="0" xfId="0" applyNumberFormat="1"/>
    <xf numFmtId="164" fontId="10" fillId="0" borderId="16" xfId="0" applyNumberFormat="1" applyFont="1" applyBorder="1"/>
    <xf numFmtId="0" fontId="9" fillId="2" borderId="1" xfId="0" applyFont="1" applyFill="1" applyBorder="1" applyAlignment="1">
      <alignment wrapText="1"/>
    </xf>
    <xf numFmtId="164" fontId="19" fillId="0" borderId="1" xfId="3" applyNumberFormat="1" applyFont="1" applyBorder="1" applyAlignment="1">
      <alignment horizontal="center" wrapText="1"/>
    </xf>
    <xf numFmtId="0" fontId="10" fillId="0" borderId="0" xfId="3" applyFont="1" applyFill="1"/>
    <xf numFmtId="0" fontId="11" fillId="0" borderId="0" xfId="3" applyFill="1"/>
    <xf numFmtId="0" fontId="17" fillId="0" borderId="0" xfId="0" applyFont="1" applyAlignment="1">
      <alignment wrapText="1"/>
    </xf>
    <xf numFmtId="0" fontId="0" fillId="0" borderId="21" xfId="0" applyBorder="1"/>
    <xf numFmtId="0" fontId="9" fillId="2" borderId="2" xfId="0" applyFont="1" applyFill="1" applyBorder="1" applyAlignment="1" applyProtection="1">
      <alignment horizontal="center" vertical="center" wrapText="1"/>
    </xf>
    <xf numFmtId="164" fontId="0" fillId="0" borderId="0" xfId="0" applyNumberFormat="1" applyFill="1" applyBorder="1"/>
    <xf numFmtId="165" fontId="10" fillId="0" borderId="0" xfId="0" applyNumberFormat="1" applyFont="1" applyFill="1" applyBorder="1" applyAlignment="1"/>
    <xf numFmtId="0" fontId="0" fillId="0" borderId="0" xfId="0" applyBorder="1" applyAlignment="1"/>
    <xf numFmtId="0" fontId="22" fillId="0" borderId="0" xfId="0" applyFont="1" applyAlignment="1"/>
    <xf numFmtId="0" fontId="0" fillId="0" borderId="0" xfId="0" applyAlignment="1"/>
    <xf numFmtId="0" fontId="15" fillId="0" borderId="0" xfId="0" applyFont="1"/>
    <xf numFmtId="0" fontId="10" fillId="0" borderId="0" xfId="0" applyFont="1" applyFill="1" applyAlignment="1">
      <alignment wrapText="1"/>
    </xf>
    <xf numFmtId="0" fontId="15" fillId="0" borderId="0" xfId="0" applyFont="1" applyFill="1"/>
    <xf numFmtId="0" fontId="10" fillId="0" borderId="0" xfId="0" applyFont="1" applyAlignment="1">
      <alignment wrapText="1"/>
    </xf>
    <xf numFmtId="0" fontId="15" fillId="0" borderId="0" xfId="0" applyFont="1" applyAlignment="1">
      <alignment horizontal="left" vertical="center"/>
    </xf>
    <xf numFmtId="0" fontId="22" fillId="0" borderId="0" xfId="0" applyFont="1" applyAlignment="1"/>
    <xf numFmtId="0" fontId="0" fillId="0" borderId="0" xfId="0" applyAlignment="1"/>
    <xf numFmtId="0" fontId="0" fillId="0" borderId="0" xfId="0" applyFont="1" applyFill="1" applyAlignment="1">
      <alignment vertical="center"/>
    </xf>
    <xf numFmtId="0" fontId="27" fillId="0" borderId="0" xfId="0" applyFont="1"/>
    <xf numFmtId="0" fontId="19" fillId="0" borderId="0" xfId="3" applyFont="1" applyAlignment="1">
      <alignment vertical="center"/>
    </xf>
    <xf numFmtId="0" fontId="19" fillId="0" borderId="0" xfId="3" applyFont="1" applyAlignment="1">
      <alignment horizontal="center" vertical="center"/>
    </xf>
    <xf numFmtId="0" fontId="24" fillId="0" borderId="0" xfId="7" applyAlignment="1">
      <alignment wrapText="1"/>
    </xf>
    <xf numFmtId="0" fontId="23" fillId="0" borderId="0" xfId="0" applyFont="1" applyAlignment="1">
      <alignment vertical="top" wrapText="1"/>
    </xf>
    <xf numFmtId="0" fontId="22" fillId="0" borderId="0" xfId="0" applyFont="1" applyAlignment="1"/>
    <xf numFmtId="0" fontId="0" fillId="0" borderId="0" xfId="0" applyAlignment="1"/>
    <xf numFmtId="0" fontId="0" fillId="0" borderId="0" xfId="0" applyBorder="1" applyAlignment="1"/>
    <xf numFmtId="0" fontId="17" fillId="5" borderId="0" xfId="3" applyFont="1" applyFill="1" applyAlignment="1">
      <alignment horizontal="left" vertical="center" wrapText="1"/>
    </xf>
    <xf numFmtId="0" fontId="11" fillId="0" borderId="0" xfId="3" applyAlignment="1">
      <alignment horizontal="left" vertical="center" wrapText="1"/>
    </xf>
    <xf numFmtId="0" fontId="28" fillId="0" borderId="0" xfId="0" applyFont="1" applyAlignment="1"/>
    <xf numFmtId="0" fontId="9" fillId="2" borderId="3" xfId="0" applyNumberFormat="1" applyFont="1" applyFill="1" applyBorder="1" applyAlignment="1" applyProtection="1">
      <alignment horizontal="center" vertical="center" wrapText="1"/>
    </xf>
    <xf numFmtId="0" fontId="9" fillId="2" borderId="2" xfId="0" applyNumberFormat="1" applyFont="1" applyFill="1" applyBorder="1" applyAlignment="1" applyProtection="1">
      <alignment horizontal="center" vertical="center" wrapText="1"/>
    </xf>
    <xf numFmtId="0" fontId="21" fillId="0" borderId="32" xfId="0" applyFont="1" applyBorder="1"/>
    <xf numFmtId="0" fontId="8" fillId="0" borderId="33" xfId="0" applyFont="1" applyBorder="1"/>
    <xf numFmtId="0" fontId="8" fillId="0" borderId="34" xfId="0" applyFont="1" applyBorder="1"/>
    <xf numFmtId="0" fontId="9" fillId="0" borderId="22" xfId="0" applyFont="1" applyFill="1" applyBorder="1" applyAlignment="1">
      <alignment horizontal="left" vertical="center"/>
    </xf>
    <xf numFmtId="0" fontId="9" fillId="0" borderId="22" xfId="0" applyFont="1" applyFill="1" applyBorder="1" applyAlignment="1">
      <alignment horizontal="left"/>
    </xf>
    <xf numFmtId="3" fontId="10" fillId="0" borderId="0" xfId="3" applyNumberFormat="1" applyFont="1"/>
    <xf numFmtId="0" fontId="11" fillId="5" borderId="36" xfId="3" applyFill="1" applyBorder="1"/>
    <xf numFmtId="0" fontId="11" fillId="0" borderId="36" xfId="3" applyBorder="1"/>
    <xf numFmtId="0" fontId="11" fillId="5" borderId="35" xfId="3" applyFill="1" applyBorder="1"/>
    <xf numFmtId="0" fontId="11" fillId="0" borderId="35" xfId="3" applyBorder="1"/>
    <xf numFmtId="0" fontId="9" fillId="0" borderId="0" xfId="3" applyFont="1" applyAlignment="1">
      <alignment horizontal="center"/>
    </xf>
    <xf numFmtId="3" fontId="9" fillId="0" borderId="0" xfId="0" applyNumberFormat="1" applyFont="1"/>
    <xf numFmtId="0" fontId="10" fillId="0" borderId="7" xfId="0" applyFont="1" applyFill="1" applyBorder="1"/>
    <xf numFmtId="3" fontId="10" fillId="2" borderId="9" xfId="0" applyNumberFormat="1" applyFont="1" applyFill="1" applyBorder="1" applyAlignment="1">
      <alignment horizontal="right"/>
    </xf>
    <xf numFmtId="3" fontId="0" fillId="0" borderId="0" xfId="0" applyNumberFormat="1"/>
    <xf numFmtId="3" fontId="0" fillId="0" borderId="8" xfId="0" applyNumberFormat="1" applyBorder="1"/>
    <xf numFmtId="3" fontId="8" fillId="0" borderId="0" xfId="0" applyNumberFormat="1" applyFont="1"/>
    <xf numFmtId="3" fontId="0" fillId="0" borderId="0" xfId="0" applyNumberFormat="1" applyAlignment="1">
      <alignment horizontal="right"/>
    </xf>
    <xf numFmtId="3" fontId="10" fillId="0" borderId="0" xfId="0" applyNumberFormat="1" applyFont="1" applyFill="1" applyBorder="1" applyAlignment="1"/>
    <xf numFmtId="3" fontId="0" fillId="0" borderId="37" xfId="0" applyNumberFormat="1" applyBorder="1"/>
    <xf numFmtId="0" fontId="10" fillId="0" borderId="0" xfId="0" applyFont="1" applyAlignment="1">
      <alignment horizontal="left"/>
    </xf>
    <xf numFmtId="3" fontId="7" fillId="0" borderId="0" xfId="3" applyNumberFormat="1" applyFont="1"/>
    <xf numFmtId="0" fontId="7" fillId="0" borderId="0" xfId="0" applyFont="1"/>
    <xf numFmtId="166" fontId="10" fillId="2" borderId="0" xfId="0" applyNumberFormat="1" applyFont="1" applyFill="1" applyBorder="1" applyAlignment="1"/>
    <xf numFmtId="0" fontId="9" fillId="0" borderId="0" xfId="0" applyFont="1" applyBorder="1" applyAlignment="1">
      <alignment horizontal="left" wrapText="1"/>
    </xf>
    <xf numFmtId="0" fontId="0" fillId="0" borderId="0" xfId="0" applyFont="1" applyFill="1" applyBorder="1" applyAlignment="1">
      <alignment horizontal="center" wrapText="1"/>
    </xf>
    <xf numFmtId="0" fontId="9" fillId="2" borderId="1" xfId="0" applyFont="1" applyFill="1" applyBorder="1" applyAlignment="1">
      <alignment horizontal="center" vertical="center" wrapText="1"/>
    </xf>
    <xf numFmtId="0" fontId="0" fillId="0" borderId="0" xfId="0" applyBorder="1" applyAlignment="1">
      <alignment wrapText="1"/>
    </xf>
    <xf numFmtId="0" fontId="0" fillId="0" borderId="32" xfId="0" applyBorder="1"/>
    <xf numFmtId="0" fontId="0" fillId="0" borderId="33" xfId="0" applyBorder="1"/>
    <xf numFmtId="0" fontId="0" fillId="0" borderId="34" xfId="0" applyBorder="1"/>
    <xf numFmtId="11" fontId="10" fillId="0" borderId="0" xfId="0" quotePrefix="1" applyNumberFormat="1" applyFont="1"/>
    <xf numFmtId="11" fontId="0" fillId="0" borderId="0" xfId="0" quotePrefix="1" applyNumberFormat="1" applyFont="1"/>
    <xf numFmtId="0" fontId="10" fillId="0" borderId="0" xfId="0" applyFont="1" applyFill="1" applyBorder="1" applyAlignment="1"/>
    <xf numFmtId="0" fontId="8" fillId="0" borderId="0" xfId="0" applyFont="1" applyFill="1" applyBorder="1" applyAlignment="1">
      <alignment horizontal="center" wrapText="1"/>
    </xf>
    <xf numFmtId="0" fontId="8" fillId="0" borderId="0" xfId="0" applyFont="1" applyFill="1" applyBorder="1" applyAlignment="1">
      <alignment horizontal="left"/>
    </xf>
    <xf numFmtId="0" fontId="8" fillId="0" borderId="19" xfId="0" applyFont="1" applyFill="1" applyBorder="1" applyAlignment="1">
      <alignment horizontal="center" wrapText="1"/>
    </xf>
    <xf numFmtId="164" fontId="0" fillId="0" borderId="0" xfId="0" applyNumberFormat="1" applyFill="1"/>
    <xf numFmtId="17" fontId="0" fillId="0" borderId="11" xfId="0" applyNumberFormat="1" applyFill="1" applyBorder="1" applyAlignment="1">
      <alignment wrapText="1"/>
    </xf>
    <xf numFmtId="0" fontId="9" fillId="0" borderId="0" xfId="5" applyFont="1"/>
    <xf numFmtId="0" fontId="9" fillId="0" borderId="0" xfId="6" applyFont="1" applyFill="1" applyAlignment="1">
      <alignment horizontal="center" wrapText="1"/>
    </xf>
    <xf numFmtId="17" fontId="9" fillId="0" borderId="1" xfId="3" applyNumberFormat="1" applyFont="1" applyFill="1" applyBorder="1" applyAlignment="1">
      <alignment horizontal="center"/>
    </xf>
    <xf numFmtId="0" fontId="10" fillId="0" borderId="0" xfId="3" applyFont="1" applyFill="1" applyBorder="1"/>
    <xf numFmtId="164" fontId="10" fillId="0" borderId="0" xfId="3" applyNumberFormat="1" applyFont="1" applyFill="1"/>
    <xf numFmtId="17" fontId="10" fillId="0" borderId="0" xfId="3" applyNumberFormat="1" applyFont="1" applyFill="1" applyBorder="1"/>
    <xf numFmtId="164" fontId="10" fillId="0" borderId="0" xfId="3" applyNumberFormat="1" applyFont="1" applyFill="1" applyBorder="1" applyProtection="1"/>
    <xf numFmtId="4" fontId="0" fillId="0" borderId="0" xfId="0" applyNumberFormat="1"/>
    <xf numFmtId="166" fontId="10" fillId="0" borderId="0" xfId="3" applyNumberFormat="1" applyFont="1" applyFill="1"/>
    <xf numFmtId="166" fontId="10" fillId="0" borderId="0" xfId="3" applyNumberFormat="1" applyFont="1" applyFill="1" applyBorder="1" applyProtection="1"/>
    <xf numFmtId="0" fontId="0" fillId="0" borderId="0" xfId="0" applyAlignment="1">
      <alignment horizontal="right"/>
    </xf>
    <xf numFmtId="3" fontId="10" fillId="0" borderId="0" xfId="3" applyNumberFormat="1" applyFont="1" applyFill="1"/>
    <xf numFmtId="3" fontId="10" fillId="0" borderId="0" xfId="3" applyNumberFormat="1" applyFont="1" applyFill="1" applyBorder="1" applyProtection="1"/>
    <xf numFmtId="164" fontId="10" fillId="0" borderId="16" xfId="0" applyNumberFormat="1" applyFont="1" applyFill="1" applyBorder="1"/>
    <xf numFmtId="0" fontId="10" fillId="0" borderId="0" xfId="0" applyFont="1"/>
    <xf numFmtId="0" fontId="29" fillId="0" borderId="0" xfId="0" applyFont="1" applyBorder="1"/>
    <xf numFmtId="17" fontId="7" fillId="0" borderId="0" xfId="0" applyNumberFormat="1" applyFont="1" applyBorder="1" applyAlignment="1">
      <alignment wrapText="1"/>
    </xf>
    <xf numFmtId="0" fontId="10" fillId="0" borderId="30" xfId="0" applyFont="1" applyBorder="1"/>
    <xf numFmtId="0" fontId="29" fillId="0" borderId="30" xfId="0" applyFont="1" applyBorder="1"/>
    <xf numFmtId="0" fontId="8" fillId="0" borderId="0" xfId="0" applyFont="1"/>
    <xf numFmtId="0" fontId="8" fillId="0" borderId="0" xfId="0" applyFont="1" applyFill="1" applyBorder="1" applyAlignment="1">
      <alignment horizontal="left" wrapText="1"/>
    </xf>
    <xf numFmtId="0" fontId="0" fillId="0" borderId="6" xfId="0" applyBorder="1"/>
    <xf numFmtId="0" fontId="0" fillId="0" borderId="8" xfId="0" applyBorder="1"/>
    <xf numFmtId="0" fontId="0" fillId="0" borderId="0" xfId="0" applyFill="1" applyBorder="1"/>
    <xf numFmtId="0" fontId="9" fillId="2" borderId="1" xfId="0" applyNumberFormat="1" applyFont="1" applyFill="1" applyBorder="1" applyAlignment="1" applyProtection="1">
      <alignment horizontal="center" vertical="center" wrapText="1"/>
    </xf>
    <xf numFmtId="0" fontId="0" fillId="0" borderId="0" xfId="0" applyBorder="1"/>
    <xf numFmtId="0" fontId="0" fillId="0" borderId="0" xfId="0" applyFill="1"/>
    <xf numFmtId="0" fontId="0" fillId="3" borderId="1" xfId="0" applyFill="1" applyBorder="1"/>
    <xf numFmtId="0" fontId="0" fillId="3" borderId="3" xfId="0" applyFill="1" applyBorder="1"/>
    <xf numFmtId="0" fontId="10" fillId="0" borderId="0" xfId="0" applyNumberFormat="1" applyFont="1" applyFill="1" applyBorder="1" applyAlignment="1" applyProtection="1">
      <alignment horizontal="left" vertical="center" wrapText="1"/>
    </xf>
    <xf numFmtId="17" fontId="0" fillId="0" borderId="0" xfId="0" applyNumberFormat="1" applyBorder="1"/>
    <xf numFmtId="0" fontId="8" fillId="0" borderId="0" xfId="0" applyFont="1" applyBorder="1"/>
    <xf numFmtId="0" fontId="9" fillId="0" borderId="0" xfId="0" applyNumberFormat="1" applyFont="1" applyFill="1" applyBorder="1" applyAlignment="1">
      <alignment wrapText="1"/>
    </xf>
    <xf numFmtId="0" fontId="9" fillId="0" borderId="0" xfId="0" applyFont="1" applyFill="1" applyBorder="1" applyAlignment="1">
      <alignment horizontal="left" vertical="center"/>
    </xf>
    <xf numFmtId="0" fontId="9" fillId="0" borderId="0" xfId="0" applyFont="1" applyFill="1" applyBorder="1" applyAlignment="1">
      <alignment horizontal="left" vertical="center" wrapText="1"/>
    </xf>
    <xf numFmtId="0" fontId="10" fillId="0" borderId="0" xfId="0" applyFont="1" applyBorder="1" applyAlignment="1">
      <alignment horizontal="left" vertical="center" wrapText="1"/>
    </xf>
    <xf numFmtId="0" fontId="8" fillId="0" borderId="0" xfId="0" applyFont="1" applyBorder="1" applyAlignment="1">
      <alignment horizontal="center"/>
    </xf>
    <xf numFmtId="0" fontId="8" fillId="0" borderId="0" xfId="0" applyFont="1" applyBorder="1" applyAlignment="1">
      <alignment horizontal="center" wrapText="1"/>
    </xf>
    <xf numFmtId="0" fontId="10" fillId="0" borderId="8" xfId="0" applyNumberFormat="1" applyFont="1" applyFill="1" applyBorder="1" applyAlignment="1"/>
    <xf numFmtId="165" fontId="0" fillId="0" borderId="8" xfId="0" applyNumberFormat="1" applyBorder="1"/>
    <xf numFmtId="0" fontId="8" fillId="0" borderId="0" xfId="0" applyFont="1" applyFill="1" applyBorder="1"/>
    <xf numFmtId="0" fontId="8" fillId="0" borderId="0" xfId="0" applyFont="1" applyBorder="1" applyAlignment="1">
      <alignment horizontal="left"/>
    </xf>
    <xf numFmtId="0" fontId="9" fillId="0" borderId="0" xfId="0" applyFont="1" applyFill="1" applyBorder="1" applyAlignment="1">
      <alignment horizontal="center" vertical="top"/>
    </xf>
    <xf numFmtId="0" fontId="9" fillId="3" borderId="3" xfId="0" applyNumberFormat="1" applyFont="1" applyFill="1" applyBorder="1" applyAlignment="1" applyProtection="1">
      <alignment horizontal="center" vertical="center" wrapText="1"/>
    </xf>
    <xf numFmtId="165" fontId="0" fillId="0" borderId="0" xfId="0" applyNumberFormat="1" applyFill="1"/>
    <xf numFmtId="165" fontId="10" fillId="0" borderId="0" xfId="0" applyNumberFormat="1" applyFont="1" applyFill="1" applyBorder="1" applyAlignment="1"/>
    <xf numFmtId="0" fontId="9" fillId="0" borderId="22" xfId="0" applyFont="1" applyFill="1" applyBorder="1" applyAlignment="1">
      <alignment horizontal="left" vertical="center"/>
    </xf>
    <xf numFmtId="0" fontId="0" fillId="0" borderId="0" xfId="0"/>
    <xf numFmtId="165" fontId="0" fillId="0" borderId="0" xfId="0" applyNumberFormat="1"/>
    <xf numFmtId="166" fontId="0" fillId="0" borderId="0" xfId="0" applyNumberFormat="1"/>
    <xf numFmtId="0" fontId="9" fillId="0" borderId="22"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0" xfId="0" applyFont="1"/>
    <xf numFmtId="0" fontId="9" fillId="2" borderId="1" xfId="0" applyFont="1" applyFill="1" applyBorder="1" applyAlignment="1">
      <alignment horizontal="center" vertical="center" wrapText="1"/>
    </xf>
    <xf numFmtId="0" fontId="0" fillId="0" borderId="0" xfId="0" applyFont="1"/>
    <xf numFmtId="0" fontId="0" fillId="0" borderId="0" xfId="0"/>
    <xf numFmtId="0" fontId="10" fillId="2" borderId="1" xfId="0" applyNumberFormat="1" applyFont="1" applyFill="1" applyBorder="1" applyAlignment="1">
      <alignment wrapText="1"/>
    </xf>
    <xf numFmtId="0" fontId="10" fillId="0" borderId="0" xfId="0" applyNumberFormat="1" applyFont="1" applyFill="1" applyBorder="1" applyAlignment="1">
      <alignment wrapText="1"/>
    </xf>
    <xf numFmtId="165" fontId="0" fillId="0" borderId="49" xfId="0" applyNumberFormat="1" applyBorder="1"/>
    <xf numFmtId="0" fontId="10" fillId="0" borderId="0" xfId="0" applyFont="1"/>
    <xf numFmtId="0" fontId="10" fillId="0" borderId="0" xfId="0" applyFont="1" applyFill="1"/>
    <xf numFmtId="0" fontId="9" fillId="0" borderId="1" xfId="0" applyFont="1" applyFill="1" applyBorder="1"/>
    <xf numFmtId="0" fontId="10" fillId="0" borderId="1" xfId="0" applyFont="1" applyFill="1" applyBorder="1"/>
    <xf numFmtId="17" fontId="10" fillId="0" borderId="1" xfId="0" applyNumberFormat="1" applyFont="1" applyFill="1" applyBorder="1" applyAlignment="1">
      <alignment wrapText="1"/>
    </xf>
    <xf numFmtId="0" fontId="8" fillId="0" borderId="0" xfId="0" applyFont="1" applyFill="1"/>
    <xf numFmtId="0" fontId="8" fillId="0" borderId="1" xfId="0" applyFont="1" applyFill="1" applyBorder="1" applyAlignment="1">
      <alignment wrapText="1"/>
    </xf>
    <xf numFmtId="0" fontId="8" fillId="0" borderId="1" xfId="0" applyFont="1" applyFill="1" applyBorder="1"/>
    <xf numFmtId="0" fontId="8" fillId="0" borderId="0" xfId="0" applyFont="1" applyFill="1" applyAlignment="1">
      <alignment horizontal="left"/>
    </xf>
    <xf numFmtId="0" fontId="9" fillId="0" borderId="1" xfId="0" applyFont="1" applyFill="1" applyBorder="1" applyAlignment="1">
      <alignment wrapText="1"/>
    </xf>
    <xf numFmtId="0" fontId="17" fillId="5" borderId="0" xfId="3" applyFont="1" applyFill="1" applyAlignment="1">
      <alignment horizontal="left" vertical="center" wrapText="1"/>
    </xf>
    <xf numFmtId="0" fontId="11" fillId="0" borderId="0" xfId="3" applyAlignment="1">
      <alignment horizontal="left" vertical="center" wrapText="1"/>
    </xf>
    <xf numFmtId="0" fontId="0" fillId="0" borderId="30" xfId="0" applyFont="1" applyFill="1" applyBorder="1"/>
    <xf numFmtId="0" fontId="10" fillId="0" borderId="30" xfId="0" applyFont="1" applyFill="1" applyBorder="1"/>
    <xf numFmtId="0" fontId="0" fillId="0" borderId="0" xfId="79" applyFont="1" applyFill="1"/>
    <xf numFmtId="0" fontId="0" fillId="0" borderId="1" xfId="0" applyFont="1" applyFill="1" applyBorder="1"/>
    <xf numFmtId="0" fontId="29" fillId="0" borderId="30" xfId="0" applyFont="1" applyFill="1" applyBorder="1"/>
    <xf numFmtId="0" fontId="0" fillId="0" borderId="0" xfId="0" applyFont="1" applyFill="1"/>
    <xf numFmtId="0" fontId="29" fillId="0" borderId="0" xfId="0" applyFont="1" applyFill="1" applyBorder="1"/>
    <xf numFmtId="0" fontId="0" fillId="0" borderId="0" xfId="79" applyFont="1"/>
    <xf numFmtId="17" fontId="0" fillId="0" borderId="1" xfId="0" applyNumberFormat="1" applyFont="1" applyFill="1" applyBorder="1" applyAlignment="1">
      <alignment wrapText="1"/>
    </xf>
    <xf numFmtId="0" fontId="10" fillId="0" borderId="1" xfId="0" applyFont="1" applyFill="1" applyBorder="1" applyAlignment="1">
      <alignment wrapText="1"/>
    </xf>
    <xf numFmtId="0" fontId="9" fillId="0" borderId="1" xfId="0" applyFont="1" applyBorder="1" applyAlignment="1">
      <alignment wrapText="1"/>
    </xf>
    <xf numFmtId="0" fontId="9" fillId="0" borderId="1" xfId="0" applyFont="1" applyBorder="1"/>
    <xf numFmtId="0" fontId="10" fillId="0" borderId="1" xfId="0" applyFont="1" applyBorder="1"/>
    <xf numFmtId="0" fontId="10" fillId="0" borderId="0" xfId="79" applyFont="1" applyFill="1"/>
    <xf numFmtId="0" fontId="0" fillId="0" borderId="0" xfId="0"/>
    <xf numFmtId="0" fontId="22" fillId="0" borderId="0" xfId="0" applyFont="1"/>
    <xf numFmtId="0" fontId="11" fillId="0" borderId="0" xfId="0" applyFont="1" applyBorder="1" applyAlignment="1">
      <alignment vertical="center"/>
    </xf>
    <xf numFmtId="0" fontId="11" fillId="0" borderId="0" xfId="0" applyFont="1" applyBorder="1" applyAlignment="1"/>
    <xf numFmtId="0" fontId="9" fillId="0" borderId="0" xfId="0" applyFont="1" applyBorder="1"/>
    <xf numFmtId="0" fontId="11" fillId="0" borderId="5" xfId="0" applyFont="1" applyBorder="1" applyAlignment="1">
      <alignment vertical="center" wrapText="1"/>
    </xf>
    <xf numFmtId="0" fontId="11" fillId="0" borderId="5" xfId="0" applyFont="1" applyBorder="1" applyAlignment="1">
      <alignment vertical="center"/>
    </xf>
    <xf numFmtId="0" fontId="11" fillId="0" borderId="5" xfId="0" applyFont="1" applyBorder="1" applyAlignment="1"/>
    <xf numFmtId="17" fontId="9" fillId="0" borderId="1" xfId="0" applyNumberFormat="1" applyFont="1" applyBorder="1" applyAlignment="1">
      <alignment wrapText="1"/>
    </xf>
    <xf numFmtId="166" fontId="10" fillId="2" borderId="50" xfId="0" applyNumberFormat="1" applyFont="1" applyFill="1" applyBorder="1" applyAlignment="1"/>
    <xf numFmtId="166" fontId="10" fillId="2" borderId="6" xfId="0" applyNumberFormat="1" applyFont="1" applyFill="1" applyBorder="1" applyAlignment="1"/>
    <xf numFmtId="0" fontId="0" fillId="0" borderId="6" xfId="0" applyFill="1" applyBorder="1"/>
    <xf numFmtId="4" fontId="0" fillId="0" borderId="0" xfId="0" applyNumberFormat="1" applyBorder="1"/>
    <xf numFmtId="0" fontId="9" fillId="2" borderId="49" xfId="0" applyNumberFormat="1" applyFont="1" applyFill="1" applyBorder="1" applyAlignment="1" applyProtection="1">
      <alignment horizontal="center" vertical="center" wrapText="1"/>
    </xf>
    <xf numFmtId="0" fontId="9" fillId="2" borderId="51"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right" vertical="center" wrapText="1"/>
    </xf>
    <xf numFmtId="3" fontId="9" fillId="0" borderId="0" xfId="0" applyNumberFormat="1" applyFont="1" applyBorder="1"/>
    <xf numFmtId="0" fontId="9" fillId="0" borderId="0" xfId="0" applyNumberFormat="1" applyFont="1" applyBorder="1"/>
    <xf numFmtId="3" fontId="15" fillId="0" borderId="0" xfId="0" applyNumberFormat="1" applyFont="1"/>
    <xf numFmtId="0" fontId="9" fillId="2" borderId="38" xfId="0" applyNumberFormat="1" applyFont="1" applyFill="1" applyBorder="1" applyAlignment="1" applyProtection="1">
      <alignment horizontal="center" vertical="center" wrapText="1"/>
    </xf>
    <xf numFmtId="0" fontId="10" fillId="2" borderId="0" xfId="0" applyNumberFormat="1" applyFont="1" applyFill="1" applyBorder="1" applyAlignment="1">
      <alignment wrapText="1"/>
    </xf>
    <xf numFmtId="0" fontId="10" fillId="0" borderId="0" xfId="0" applyFont="1"/>
    <xf numFmtId="0" fontId="15" fillId="0" borderId="0" xfId="0" applyFont="1"/>
    <xf numFmtId="0" fontId="0" fillId="0" borderId="0" xfId="0" applyFont="1"/>
    <xf numFmtId="0" fontId="10" fillId="0" borderId="0" xfId="0" applyFont="1" applyFill="1"/>
    <xf numFmtId="0" fontId="10" fillId="0" borderId="0" xfId="0" applyFont="1" applyFill="1" applyAlignment="1">
      <alignment wrapText="1"/>
    </xf>
    <xf numFmtId="0" fontId="15" fillId="0" borderId="0" xfId="0" applyFont="1" applyFill="1"/>
    <xf numFmtId="0" fontId="10" fillId="0" borderId="0" xfId="0" applyFont="1" applyAlignment="1">
      <alignment wrapText="1"/>
    </xf>
    <xf numFmtId="0" fontId="15" fillId="0" borderId="0" xfId="0" applyFont="1" applyAlignment="1">
      <alignment horizontal="left" vertical="center"/>
    </xf>
    <xf numFmtId="0" fontId="0" fillId="0" borderId="0" xfId="0" applyFont="1" applyFill="1" applyAlignment="1">
      <alignment vertical="center"/>
    </xf>
    <xf numFmtId="11" fontId="0" fillId="0" borderId="0" xfId="0" quotePrefix="1" applyNumberFormat="1" applyFont="1"/>
    <xf numFmtId="0" fontId="10" fillId="0" borderId="0" xfId="0" applyFont="1"/>
    <xf numFmtId="0" fontId="15" fillId="0" borderId="0" xfId="0" applyFont="1"/>
    <xf numFmtId="0" fontId="10" fillId="0" borderId="0" xfId="3" applyFont="1" applyFill="1"/>
    <xf numFmtId="17" fontId="10" fillId="0" borderId="0" xfId="3" applyNumberFormat="1" applyFont="1" applyFill="1" applyBorder="1"/>
    <xf numFmtId="166" fontId="10" fillId="0" borderId="0" xfId="3" applyNumberFormat="1" applyFont="1" applyFill="1"/>
    <xf numFmtId="166" fontId="10" fillId="0" borderId="0" xfId="3" applyNumberFormat="1" applyFont="1" applyFill="1" applyBorder="1" applyProtection="1"/>
    <xf numFmtId="165" fontId="10" fillId="0" borderId="0" xfId="0" applyNumberFormat="1" applyFont="1" applyFill="1" applyBorder="1" applyAlignment="1" applyProtection="1">
      <alignment horizontal="right" vertical="center" wrapText="1"/>
    </xf>
    <xf numFmtId="0" fontId="0" fillId="0" borderId="8" xfId="0" applyBorder="1"/>
    <xf numFmtId="164" fontId="10" fillId="0" borderId="20" xfId="0" applyNumberFormat="1" applyFont="1" applyFill="1" applyBorder="1"/>
    <xf numFmtId="3" fontId="0" fillId="0" borderId="0" xfId="0" applyNumberFormat="1"/>
    <xf numFmtId="17" fontId="10" fillId="0" borderId="0" xfId="3" applyNumberFormat="1" applyFont="1" applyFill="1" applyBorder="1"/>
    <xf numFmtId="4" fontId="0" fillId="0" borderId="0" xfId="0" applyNumberFormat="1"/>
    <xf numFmtId="3" fontId="0" fillId="0" borderId="0" xfId="0" applyNumberFormat="1" applyBorder="1"/>
    <xf numFmtId="0" fontId="0" fillId="0" borderId="0" xfId="0"/>
    <xf numFmtId="3" fontId="10" fillId="0" borderId="0" xfId="0" applyNumberFormat="1" applyFont="1" applyFill="1" applyBorder="1" applyAlignment="1"/>
    <xf numFmtId="0" fontId="0" fillId="0" borderId="0" xfId="0" applyNumberFormat="1"/>
    <xf numFmtId="0" fontId="0" fillId="0" borderId="0" xfId="0" pivotButton="1"/>
    <xf numFmtId="3" fontId="10" fillId="0" borderId="0" xfId="0" applyNumberFormat="1" applyFont="1" applyFill="1" applyBorder="1" applyAlignment="1" applyProtection="1">
      <alignment horizontal="right" vertical="center" wrapText="1"/>
    </xf>
    <xf numFmtId="0" fontId="9" fillId="41" borderId="1" xfId="0" applyNumberFormat="1" applyFont="1" applyFill="1" applyBorder="1" applyAlignment="1" applyProtection="1">
      <alignment horizontal="center" vertical="center" wrapText="1"/>
    </xf>
    <xf numFmtId="0" fontId="8" fillId="41" borderId="0" xfId="0" applyFont="1" applyFill="1"/>
    <xf numFmtId="0" fontId="8" fillId="41" borderId="0" xfId="0" applyFont="1" applyFill="1" applyBorder="1" applyAlignment="1">
      <alignment horizontal="left" wrapText="1"/>
    </xf>
    <xf numFmtId="0" fontId="9" fillId="42" borderId="1" xfId="0" applyNumberFormat="1" applyFont="1" applyFill="1" applyBorder="1" applyAlignment="1" applyProtection="1">
      <alignment horizontal="center" vertical="center" wrapText="1"/>
    </xf>
    <xf numFmtId="0" fontId="8" fillId="42" borderId="0" xfId="0" applyFont="1" applyFill="1"/>
    <xf numFmtId="0" fontId="8" fillId="42" borderId="0" xfId="0" applyFont="1" applyFill="1" applyBorder="1" applyAlignment="1">
      <alignment horizontal="left" wrapText="1"/>
    </xf>
    <xf numFmtId="0" fontId="9" fillId="42" borderId="0" xfId="0" applyFont="1" applyFill="1" applyBorder="1" applyAlignment="1">
      <alignment horizontal="left" vertical="center" wrapText="1"/>
    </xf>
    <xf numFmtId="0" fontId="9" fillId="43" borderId="1" xfId="0" applyNumberFormat="1" applyFont="1" applyFill="1" applyBorder="1" applyAlignment="1" applyProtection="1">
      <alignment horizontal="center" vertical="center" wrapText="1"/>
    </xf>
    <xf numFmtId="0" fontId="9" fillId="42" borderId="2"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vertical="center" wrapText="1"/>
    </xf>
    <xf numFmtId="11" fontId="0" fillId="0" borderId="0" xfId="0" applyNumberFormat="1"/>
    <xf numFmtId="0" fontId="10" fillId="2" borderId="51" xfId="0" applyNumberFormat="1" applyFont="1" applyFill="1" applyBorder="1" applyAlignment="1">
      <alignment wrapText="1"/>
    </xf>
    <xf numFmtId="17" fontId="10" fillId="0" borderId="11" xfId="0" applyNumberFormat="1" applyFont="1" applyBorder="1" applyAlignment="1">
      <alignment wrapText="1"/>
    </xf>
    <xf numFmtId="165" fontId="10" fillId="0" borderId="0" xfId="3" applyNumberFormat="1" applyFont="1"/>
    <xf numFmtId="0" fontId="10" fillId="44" borderId="16" xfId="0" applyFont="1" applyFill="1" applyBorder="1"/>
    <xf numFmtId="3" fontId="10" fillId="0" borderId="0" xfId="0" applyNumberFormat="1" applyFont="1"/>
    <xf numFmtId="0" fontId="7" fillId="0" borderId="0" xfId="0" applyFont="1" applyFill="1"/>
    <xf numFmtId="0" fontId="0" fillId="0" borderId="0" xfId="0" applyAlignment="1">
      <alignment horizontal="left" wrapText="1"/>
    </xf>
    <xf numFmtId="0" fontId="0" fillId="0" borderId="0" xfId="0" applyAlignment="1">
      <alignment wrapText="1"/>
    </xf>
    <xf numFmtId="166" fontId="10" fillId="0" borderId="0" xfId="0" applyNumberFormat="1" applyFont="1" applyFill="1" applyBorder="1" applyAlignment="1"/>
    <xf numFmtId="3" fontId="10" fillId="0" borderId="0" xfId="0" applyNumberFormat="1" applyFont="1" applyBorder="1" applyAlignment="1">
      <alignment wrapText="1"/>
    </xf>
    <xf numFmtId="164" fontId="10" fillId="0" borderId="0" xfId="0" applyNumberFormat="1" applyFont="1" applyBorder="1"/>
    <xf numFmtId="0" fontId="10" fillId="2" borderId="2" xfId="0" applyNumberFormat="1" applyFont="1" applyFill="1" applyBorder="1" applyAlignment="1">
      <alignment wrapText="1"/>
    </xf>
    <xf numFmtId="165" fontId="0" fillId="0" borderId="0" xfId="0" applyNumberFormat="1" applyFill="1" applyBorder="1"/>
    <xf numFmtId="0" fontId="10" fillId="2" borderId="0" xfId="0" applyFont="1" applyFill="1" applyBorder="1" applyAlignment="1"/>
    <xf numFmtId="0" fontId="10" fillId="2" borderId="26" xfId="0" applyNumberFormat="1" applyFont="1" applyFill="1" applyBorder="1" applyAlignment="1">
      <alignment wrapText="1"/>
    </xf>
    <xf numFmtId="166" fontId="10" fillId="0" borderId="0" xfId="3" applyNumberFormat="1" applyFont="1"/>
    <xf numFmtId="0" fontId="10" fillId="0" borderId="0" xfId="0" applyFont="1" applyBorder="1" applyAlignment="1"/>
    <xf numFmtId="0" fontId="10" fillId="0" borderId="1" xfId="0" applyNumberFormat="1" applyFont="1" applyFill="1" applyBorder="1" applyAlignment="1">
      <alignment wrapText="1"/>
    </xf>
    <xf numFmtId="0" fontId="10" fillId="0" borderId="0" xfId="0" applyFont="1" applyAlignment="1">
      <alignment horizontal="left" vertical="center"/>
    </xf>
    <xf numFmtId="0" fontId="10" fillId="0" borderId="0" xfId="0" applyFont="1" applyFill="1" applyAlignment="1">
      <alignment vertical="center"/>
    </xf>
    <xf numFmtId="0" fontId="10" fillId="0" borderId="0" xfId="0" applyFont="1" applyBorder="1"/>
    <xf numFmtId="0" fontId="9" fillId="0" borderId="0" xfId="0" applyFont="1"/>
    <xf numFmtId="0" fontId="0" fillId="0" borderId="0" xfId="0" applyFont="1" applyAlignment="1">
      <alignment horizontal="left" wrapText="1"/>
    </xf>
    <xf numFmtId="0" fontId="0" fillId="0" borderId="0" xfId="0" applyFont="1" applyAlignment="1">
      <alignment wrapText="1"/>
    </xf>
    <xf numFmtId="0" fontId="10" fillId="2" borderId="48" xfId="0" applyFont="1" applyFill="1" applyBorder="1" applyAlignment="1"/>
    <xf numFmtId="165" fontId="7" fillId="0" borderId="0" xfId="0" applyNumberFormat="1" applyFont="1"/>
    <xf numFmtId="0" fontId="10" fillId="0" borderId="0" xfId="0" applyFont="1" applyAlignment="1">
      <alignment horizontal="left" wrapText="1"/>
    </xf>
    <xf numFmtId="0" fontId="0" fillId="0" borderId="0" xfId="0" applyFont="1" applyFill="1" applyAlignment="1"/>
    <xf numFmtId="0" fontId="8" fillId="0" borderId="0" xfId="0" applyFont="1" applyFill="1" applyAlignment="1"/>
    <xf numFmtId="0" fontId="7" fillId="0" borderId="0" xfId="3" applyFont="1" applyFill="1"/>
    <xf numFmtId="0" fontId="9" fillId="0" borderId="0" xfId="0" applyFont="1" applyFill="1" applyBorder="1"/>
    <xf numFmtId="165" fontId="10" fillId="0" borderId="0" xfId="0" applyNumberFormat="1" applyFont="1"/>
    <xf numFmtId="0" fontId="48" fillId="0" borderId="0" xfId="0" applyFont="1"/>
    <xf numFmtId="0" fontId="19" fillId="0" borderId="0" xfId="0" applyFont="1" applyFill="1" applyBorder="1"/>
    <xf numFmtId="3" fontId="10" fillId="0" borderId="0" xfId="0" applyNumberFormat="1" applyFont="1" applyBorder="1" applyAlignment="1"/>
    <xf numFmtId="0" fontId="14" fillId="0" borderId="0" xfId="0" applyFont="1"/>
    <xf numFmtId="0" fontId="10" fillId="0" borderId="10" xfId="0" applyFont="1" applyBorder="1" applyAlignment="1">
      <alignment horizontal="right"/>
    </xf>
    <xf numFmtId="17" fontId="10" fillId="0" borderId="11" xfId="0" applyNumberFormat="1" applyFont="1" applyFill="1" applyBorder="1" applyAlignment="1">
      <alignment wrapText="1"/>
    </xf>
    <xf numFmtId="0" fontId="10" fillId="0" borderId="15" xfId="0" applyFont="1" applyFill="1" applyBorder="1"/>
    <xf numFmtId="0" fontId="10" fillId="0" borderId="10" xfId="0" applyFont="1" applyFill="1" applyBorder="1"/>
    <xf numFmtId="0" fontId="10" fillId="0" borderId="15" xfId="0" applyFont="1" applyFill="1" applyBorder="1" applyAlignment="1">
      <alignment horizontal="left" wrapText="1"/>
    </xf>
    <xf numFmtId="0" fontId="7" fillId="0" borderId="0" xfId="0" applyFont="1" applyBorder="1"/>
    <xf numFmtId="0" fontId="14" fillId="0" borderId="5" xfId="0" applyFont="1" applyBorder="1" applyAlignment="1">
      <alignment vertical="center" wrapText="1"/>
    </xf>
    <xf numFmtId="17" fontId="9" fillId="0" borderId="26" xfId="0" applyNumberFormat="1" applyFont="1" applyBorder="1" applyAlignment="1">
      <alignment wrapText="1"/>
    </xf>
    <xf numFmtId="0" fontId="10" fillId="0" borderId="5" xfId="0" applyFont="1" applyBorder="1"/>
    <xf numFmtId="0" fontId="14" fillId="0" borderId="5" xfId="0" applyFont="1" applyBorder="1" applyAlignment="1">
      <alignment vertical="center"/>
    </xf>
    <xf numFmtId="0" fontId="16" fillId="0" borderId="0" xfId="0" applyFont="1" applyBorder="1" applyAlignment="1">
      <alignment vertical="center" wrapText="1"/>
    </xf>
    <xf numFmtId="3" fontId="10" fillId="0" borderId="0" xfId="0" applyNumberFormat="1" applyFont="1" applyFill="1"/>
    <xf numFmtId="0" fontId="14" fillId="0" borderId="5" xfId="0" applyFont="1" applyBorder="1" applyAlignment="1"/>
    <xf numFmtId="0" fontId="19" fillId="0" borderId="33" xfId="0" applyFont="1" applyBorder="1"/>
    <xf numFmtId="0" fontId="19" fillId="0" borderId="34" xfId="0" applyFont="1" applyBorder="1"/>
    <xf numFmtId="0" fontId="7" fillId="0" borderId="27" xfId="0" applyFont="1" applyBorder="1"/>
    <xf numFmtId="0" fontId="7" fillId="0" borderId="28" xfId="0" applyFont="1" applyBorder="1"/>
    <xf numFmtId="0" fontId="7" fillId="0" borderId="29" xfId="0" applyFont="1" applyBorder="1"/>
    <xf numFmtId="0" fontId="7" fillId="0" borderId="30" xfId="0" applyFont="1" applyBorder="1"/>
    <xf numFmtId="0" fontId="7" fillId="0" borderId="31" xfId="0" applyFont="1" applyBorder="1"/>
    <xf numFmtId="4" fontId="10" fillId="0" borderId="0" xfId="0" applyNumberFormat="1" applyFont="1" applyBorder="1"/>
    <xf numFmtId="0" fontId="10" fillId="0" borderId="8" xfId="0" applyFont="1" applyBorder="1"/>
    <xf numFmtId="4" fontId="10" fillId="0" borderId="0" xfId="0" applyNumberFormat="1" applyFont="1"/>
    <xf numFmtId="3" fontId="10" fillId="0" borderId="0" xfId="0" applyNumberFormat="1" applyFont="1" applyBorder="1"/>
    <xf numFmtId="0" fontId="47" fillId="0" borderId="0" xfId="0" applyFont="1"/>
    <xf numFmtId="0" fontId="47" fillId="0" borderId="0" xfId="0" applyFont="1" applyAlignment="1">
      <alignment vertical="center" wrapText="1"/>
    </xf>
    <xf numFmtId="0" fontId="16" fillId="0" borderId="32" xfId="0" applyFont="1" applyBorder="1"/>
    <xf numFmtId="3" fontId="10" fillId="0" borderId="0" xfId="0" applyNumberFormat="1" applyFont="1" applyAlignment="1">
      <alignment horizontal="right"/>
    </xf>
    <xf numFmtId="0" fontId="10" fillId="0" borderId="0" xfId="0" applyFont="1" applyAlignment="1">
      <alignment horizontal="right"/>
    </xf>
    <xf numFmtId="0" fontId="9" fillId="2" borderId="1" xfId="0" applyFont="1" applyFill="1" applyBorder="1" applyAlignment="1" applyProtection="1">
      <alignment horizontal="center" vertical="center" wrapText="1"/>
    </xf>
    <xf numFmtId="3" fontId="10" fillId="0" borderId="8" xfId="0" applyNumberFormat="1" applyFont="1" applyBorder="1"/>
    <xf numFmtId="0" fontId="10" fillId="0" borderId="13" xfId="0" applyFont="1" applyFill="1" applyBorder="1"/>
    <xf numFmtId="0" fontId="9" fillId="0" borderId="0" xfId="0" applyFont="1" applyAlignment="1">
      <alignment horizontal="center" wrapText="1"/>
    </xf>
    <xf numFmtId="0" fontId="10" fillId="0" borderId="15" xfId="0" applyFont="1" applyBorder="1"/>
    <xf numFmtId="165" fontId="10" fillId="0" borderId="16" xfId="0" applyNumberFormat="1" applyFont="1" applyFill="1" applyBorder="1"/>
    <xf numFmtId="0" fontId="10" fillId="44" borderId="0" xfId="0" applyFont="1" applyFill="1" applyBorder="1"/>
    <xf numFmtId="166" fontId="7" fillId="0" borderId="0" xfId="0" applyNumberFormat="1" applyFont="1"/>
    <xf numFmtId="164" fontId="7" fillId="0" borderId="0" xfId="0" applyNumberFormat="1" applyFont="1"/>
    <xf numFmtId="164" fontId="10" fillId="0" borderId="0" xfId="0" applyNumberFormat="1" applyFont="1" applyFill="1" applyBorder="1"/>
    <xf numFmtId="0" fontId="10" fillId="0" borderId="20" xfId="0" applyFont="1" applyFill="1" applyBorder="1"/>
    <xf numFmtId="0" fontId="9" fillId="0" borderId="0" xfId="6" applyFont="1" applyAlignment="1">
      <alignment wrapText="1"/>
    </xf>
    <xf numFmtId="0" fontId="10" fillId="0" borderId="10" xfId="0" applyFont="1" applyBorder="1" applyAlignment="1">
      <alignment horizontal="left"/>
    </xf>
    <xf numFmtId="0" fontId="10" fillId="0" borderId="12" xfId="0" applyFont="1" applyFill="1" applyBorder="1"/>
    <xf numFmtId="0" fontId="10" fillId="0" borderId="13" xfId="0" applyFont="1" applyBorder="1" applyAlignment="1">
      <alignment horizontal="right"/>
    </xf>
    <xf numFmtId="0" fontId="10" fillId="0" borderId="14" xfId="0" applyFont="1" applyFill="1" applyBorder="1"/>
    <xf numFmtId="0" fontId="10" fillId="0" borderId="15" xfId="0" applyFont="1" applyBorder="1" applyAlignment="1">
      <alignment horizontal="right"/>
    </xf>
    <xf numFmtId="0" fontId="10" fillId="0" borderId="17" xfId="0" applyFont="1" applyFill="1" applyBorder="1"/>
    <xf numFmtId="17" fontId="9" fillId="0" borderId="38" xfId="3" applyNumberFormat="1" applyFont="1" applyBorder="1" applyAlignment="1">
      <alignment horizontal="center"/>
    </xf>
    <xf numFmtId="164" fontId="10" fillId="0" borderId="0" xfId="3" applyNumberFormat="1" applyFont="1"/>
    <xf numFmtId="0" fontId="7" fillId="0" borderId="0" xfId="0" applyFont="1" applyBorder="1" applyAlignment="1">
      <alignment horizontal="left"/>
    </xf>
    <xf numFmtId="0" fontId="7" fillId="0" borderId="0" xfId="0" applyFont="1" applyFill="1" applyBorder="1"/>
    <xf numFmtId="0" fontId="7" fillId="0" borderId="0" xfId="0" applyFont="1" applyBorder="1" applyAlignment="1">
      <alignment horizontal="right"/>
    </xf>
    <xf numFmtId="3" fontId="0" fillId="0" borderId="0" xfId="0" applyNumberFormat="1" applyFill="1"/>
    <xf numFmtId="166" fontId="10" fillId="0" borderId="0" xfId="0" applyNumberFormat="1" applyFont="1" applyBorder="1" applyAlignment="1"/>
    <xf numFmtId="164" fontId="0" fillId="0" borderId="0" xfId="0" applyNumberFormat="1" applyFont="1" applyFill="1" applyBorder="1"/>
    <xf numFmtId="3" fontId="10" fillId="0" borderId="0" xfId="0" applyNumberFormat="1" applyFont="1" applyFill="1" applyBorder="1"/>
    <xf numFmtId="0" fontId="16" fillId="0" borderId="0" xfId="0" applyFont="1" applyBorder="1" applyAlignment="1"/>
    <xf numFmtId="0" fontId="9" fillId="0" borderId="0" xfId="0" applyFont="1" applyBorder="1" applyAlignment="1"/>
    <xf numFmtId="0" fontId="10" fillId="0" borderId="5" xfId="0" applyFont="1" applyBorder="1" applyAlignment="1"/>
    <xf numFmtId="0" fontId="10" fillId="0" borderId="0" xfId="0" applyFont="1" applyFill="1" applyBorder="1" applyAlignment="1" applyProtection="1">
      <alignment horizontal="right" vertical="center" wrapText="1"/>
    </xf>
    <xf numFmtId="0" fontId="8" fillId="0" borderId="8" xfId="0" applyFont="1" applyBorder="1"/>
    <xf numFmtId="0" fontId="10" fillId="44" borderId="16" xfId="0" applyFont="1" applyFill="1" applyBorder="1" applyAlignment="1">
      <alignment horizontal="right"/>
    </xf>
    <xf numFmtId="0" fontId="8" fillId="0" borderId="1" xfId="0" applyFont="1" applyBorder="1" applyAlignment="1">
      <alignment horizontal="center"/>
    </xf>
    <xf numFmtId="0" fontId="17" fillId="5" borderId="0" xfId="3" applyFont="1" applyFill="1" applyBorder="1" applyAlignment="1">
      <alignment horizontal="center" wrapText="1"/>
    </xf>
    <xf numFmtId="0" fontId="0" fillId="0" borderId="5" xfId="0" applyBorder="1" applyAlignment="1"/>
    <xf numFmtId="0" fontId="0" fillId="0" borderId="0" xfId="0" applyAlignment="1">
      <alignment horizontal="center"/>
    </xf>
    <xf numFmtId="3" fontId="16" fillId="8" borderId="1" xfId="4" applyNumberFormat="1" applyFont="1" applyFill="1" applyBorder="1" applyAlignment="1">
      <alignment horizontal="center" vertical="center"/>
    </xf>
    <xf numFmtId="3" fontId="23" fillId="8" borderId="1" xfId="0" applyNumberFormat="1" applyFont="1" applyFill="1" applyBorder="1" applyAlignment="1"/>
    <xf numFmtId="3" fontId="16" fillId="7" borderId="1" xfId="4" applyNumberFormat="1" applyFont="1" applyFill="1" applyBorder="1" applyAlignment="1">
      <alignment vertical="center"/>
    </xf>
    <xf numFmtId="3" fontId="23" fillId="7" borderId="1" xfId="0" applyNumberFormat="1" applyFont="1" applyFill="1" applyBorder="1" applyAlignment="1"/>
    <xf numFmtId="3" fontId="18" fillId="42" borderId="21" xfId="4" applyNumberFormat="1" applyFont="1" applyFill="1" applyBorder="1" applyAlignment="1">
      <alignment vertical="center"/>
    </xf>
    <xf numFmtId="3" fontId="0" fillId="42" borderId="23" xfId="0" applyNumberFormat="1" applyFill="1" applyBorder="1" applyAlignment="1"/>
    <xf numFmtId="3" fontId="0" fillId="42" borderId="25" xfId="0" applyNumberFormat="1" applyFill="1" applyBorder="1" applyAlignment="1"/>
    <xf numFmtId="3" fontId="0" fillId="42" borderId="18" xfId="0" applyNumberFormat="1" applyFill="1" applyBorder="1" applyAlignment="1"/>
    <xf numFmtId="0" fontId="16" fillId="5" borderId="0" xfId="3" applyFont="1" applyFill="1" applyAlignment="1">
      <alignment horizontal="left" vertical="center"/>
    </xf>
    <xf numFmtId="0" fontId="14" fillId="8" borderId="21" xfId="3" applyFont="1" applyFill="1" applyBorder="1" applyAlignment="1">
      <alignment horizontal="left" vertical="center" wrapText="1"/>
    </xf>
    <xf numFmtId="0" fontId="0" fillId="8" borderId="24" xfId="0" applyFill="1" applyBorder="1" applyAlignment="1"/>
    <xf numFmtId="0" fontId="0" fillId="8" borderId="23" xfId="0" applyFill="1" applyBorder="1" applyAlignment="1"/>
    <xf numFmtId="0" fontId="0" fillId="8" borderId="25" xfId="0" applyFill="1" applyBorder="1" applyAlignment="1"/>
    <xf numFmtId="0" fontId="0" fillId="8" borderId="19" xfId="0" applyFill="1" applyBorder="1" applyAlignment="1"/>
    <xf numFmtId="0" fontId="0" fillId="8" borderId="18" xfId="0" applyFill="1" applyBorder="1" applyAlignment="1"/>
    <xf numFmtId="0" fontId="17" fillId="5" borderId="5" xfId="3" applyFont="1" applyFill="1" applyBorder="1" applyAlignment="1">
      <alignment horizontal="left" vertical="center" wrapText="1"/>
    </xf>
    <xf numFmtId="0" fontId="0" fillId="0" borderId="5" xfId="0" applyBorder="1" applyAlignment="1">
      <alignment horizontal="left" vertical="center" wrapText="1"/>
    </xf>
    <xf numFmtId="167" fontId="16" fillId="42" borderId="1" xfId="4" applyNumberFormat="1" applyFont="1" applyFill="1" applyBorder="1" applyAlignment="1">
      <alignment vertical="center"/>
    </xf>
    <xf numFmtId="0" fontId="23" fillId="42" borderId="1" xfId="0" applyFont="1" applyFill="1" applyBorder="1" applyAlignment="1"/>
    <xf numFmtId="167" fontId="16" fillId="8" borderId="1" xfId="4" applyNumberFormat="1" applyFont="1" applyFill="1" applyBorder="1" applyAlignment="1">
      <alignment horizontal="center" vertical="center"/>
    </xf>
    <xf numFmtId="0" fontId="23" fillId="8" borderId="1" xfId="0" applyFont="1" applyFill="1" applyBorder="1" applyAlignment="1"/>
    <xf numFmtId="167" fontId="16" fillId="7" borderId="1" xfId="4" applyNumberFormat="1" applyFont="1" applyFill="1" applyBorder="1" applyAlignment="1">
      <alignment vertical="center"/>
    </xf>
    <xf numFmtId="0" fontId="23" fillId="7" borderId="1" xfId="0" applyFont="1" applyFill="1" applyBorder="1" applyAlignment="1"/>
    <xf numFmtId="167" fontId="16" fillId="41" borderId="21" xfId="4" applyNumberFormat="1" applyFont="1" applyFill="1" applyBorder="1" applyAlignment="1">
      <alignment vertical="center"/>
    </xf>
    <xf numFmtId="0" fontId="23" fillId="41" borderId="23" xfId="0" applyFont="1" applyFill="1" applyBorder="1" applyAlignment="1"/>
    <xf numFmtId="0" fontId="23" fillId="41" borderId="25" xfId="0" applyFont="1" applyFill="1" applyBorder="1" applyAlignment="1"/>
    <xf numFmtId="0" fontId="23" fillId="41" borderId="18" xfId="0" applyFont="1" applyFill="1" applyBorder="1" applyAlignment="1"/>
    <xf numFmtId="0" fontId="0" fillId="0" borderId="0" xfId="0" applyBorder="1" applyAlignment="1"/>
    <xf numFmtId="0" fontId="0" fillId="0" borderId="0" xfId="0" applyBorder="1" applyAlignment="1">
      <alignment horizontal="center"/>
    </xf>
    <xf numFmtId="0" fontId="18" fillId="0" borderId="0" xfId="0" applyFont="1" applyAlignment="1">
      <alignment vertical="top" wrapText="1"/>
    </xf>
    <xf numFmtId="0" fontId="49" fillId="0" borderId="0" xfId="0" applyFont="1" applyAlignment="1">
      <alignment vertical="top" wrapText="1"/>
    </xf>
    <xf numFmtId="0" fontId="20" fillId="0" borderId="27" xfId="0" applyFont="1" applyBorder="1" applyAlignment="1">
      <alignment horizontal="center" vertical="center"/>
    </xf>
    <xf numFmtId="0" fontId="20" fillId="0" borderId="0" xfId="0" applyFont="1" applyBorder="1" applyAlignment="1">
      <alignment horizontal="center" vertical="center"/>
    </xf>
    <xf numFmtId="0" fontId="20" fillId="0" borderId="28" xfId="0" applyFont="1" applyBorder="1" applyAlignment="1">
      <alignment horizontal="center" vertical="center"/>
    </xf>
    <xf numFmtId="0" fontId="16" fillId="0" borderId="0" xfId="0" applyFont="1" applyAlignment="1">
      <alignment wrapText="1"/>
    </xf>
    <xf numFmtId="0" fontId="16" fillId="0" borderId="0" xfId="0" applyFont="1" applyAlignment="1"/>
    <xf numFmtId="0" fontId="17" fillId="0" borderId="0" xfId="0" applyFont="1" applyAlignment="1"/>
    <xf numFmtId="0" fontId="20" fillId="0" borderId="27" xfId="0" applyFont="1" applyBorder="1" applyAlignment="1">
      <alignment horizontal="center" wrapText="1"/>
    </xf>
    <xf numFmtId="0" fontId="0" fillId="0" borderId="0" xfId="0" applyBorder="1" applyAlignment="1">
      <alignment wrapText="1"/>
    </xf>
    <xf numFmtId="0" fontId="0" fillId="0" borderId="28" xfId="0" applyBorder="1" applyAlignment="1">
      <alignment wrapText="1"/>
    </xf>
    <xf numFmtId="0" fontId="20" fillId="0" borderId="27" xfId="0" applyFont="1" applyBorder="1" applyAlignment="1">
      <alignment horizontal="center" vertical="center" wrapText="1"/>
    </xf>
    <xf numFmtId="0" fontId="0" fillId="0" borderId="0" xfId="0" applyBorder="1" applyAlignment="1">
      <alignment horizontal="center" vertical="center"/>
    </xf>
    <xf numFmtId="0" fontId="0" fillId="0" borderId="28" xfId="0" applyBorder="1" applyAlignment="1">
      <alignment horizontal="center" vertical="center"/>
    </xf>
    <xf numFmtId="0" fontId="22" fillId="0" borderId="0" xfId="0" applyFont="1" applyAlignment="1"/>
    <xf numFmtId="0" fontId="0" fillId="0" borderId="0" xfId="0" applyAlignment="1"/>
    <xf numFmtId="0" fontId="16" fillId="0" borderId="27" xfId="0" applyFont="1" applyFill="1" applyBorder="1" applyAlignment="1">
      <alignment horizontal="center" wrapText="1"/>
    </xf>
    <xf numFmtId="0" fontId="17" fillId="0" borderId="0" xfId="0" applyFont="1" applyFill="1" applyBorder="1" applyAlignment="1">
      <alignment wrapText="1"/>
    </xf>
    <xf numFmtId="0" fontId="17" fillId="0" borderId="28" xfId="0" applyFont="1" applyFill="1" applyBorder="1" applyAlignment="1">
      <alignment wrapText="1"/>
    </xf>
    <xf numFmtId="0" fontId="20" fillId="0" borderId="27" xfId="0" applyFont="1" applyBorder="1" applyAlignment="1">
      <alignment horizontal="center"/>
    </xf>
    <xf numFmtId="0" fontId="0" fillId="0" borderId="28" xfId="0" applyBorder="1" applyAlignment="1"/>
    <xf numFmtId="0" fontId="0" fillId="0" borderId="28" xfId="0" applyBorder="1" applyAlignment="1">
      <alignment horizontal="center"/>
    </xf>
    <xf numFmtId="0" fontId="47" fillId="0" borderId="0" xfId="0" applyFont="1" applyAlignment="1"/>
    <xf numFmtId="0" fontId="10" fillId="0" borderId="0" xfId="0" applyFont="1" applyAlignment="1"/>
    <xf numFmtId="167" fontId="16" fillId="42" borderId="21" xfId="4" applyNumberFormat="1" applyFont="1" applyFill="1" applyBorder="1" applyAlignment="1">
      <alignment horizontal="left" vertical="center"/>
    </xf>
    <xf numFmtId="0" fontId="23" fillId="42" borderId="23" xfId="0" applyFont="1" applyFill="1" applyBorder="1" applyAlignment="1">
      <alignment horizontal="left"/>
    </xf>
    <xf numFmtId="0" fontId="23" fillId="42" borderId="25" xfId="0" applyFont="1" applyFill="1" applyBorder="1" applyAlignment="1">
      <alignment horizontal="left"/>
    </xf>
    <xf numFmtId="0" fontId="23" fillId="42" borderId="18" xfId="0" applyFont="1" applyFill="1" applyBorder="1" applyAlignment="1">
      <alignment horizontal="left"/>
    </xf>
    <xf numFmtId="164" fontId="16" fillId="8" borderId="1" xfId="4" applyNumberFormat="1" applyFont="1" applyFill="1" applyBorder="1" applyAlignment="1">
      <alignment horizontal="center" vertical="center"/>
    </xf>
    <xf numFmtId="164" fontId="17" fillId="8" borderId="1" xfId="3" applyNumberFormat="1" applyFont="1" applyFill="1" applyBorder="1" applyAlignment="1"/>
    <xf numFmtId="164" fontId="16" fillId="7" borderId="1" xfId="4" applyNumberFormat="1" applyFont="1" applyFill="1" applyBorder="1" applyAlignment="1">
      <alignment horizontal="center" vertical="center"/>
    </xf>
    <xf numFmtId="164" fontId="17" fillId="7" borderId="1" xfId="3" applyNumberFormat="1" applyFont="1" applyFill="1" applyBorder="1" applyAlignment="1">
      <alignment horizontal="center"/>
    </xf>
    <xf numFmtId="0" fontId="17" fillId="5" borderId="0" xfId="3" applyFont="1" applyFill="1" applyAlignment="1">
      <alignment horizontal="left" vertical="center" wrapText="1"/>
    </xf>
    <xf numFmtId="0" fontId="11" fillId="0" borderId="0" xfId="3" applyAlignment="1">
      <alignment horizontal="left" vertical="center" wrapText="1"/>
    </xf>
    <xf numFmtId="0" fontId="14" fillId="8" borderId="24" xfId="3" applyFont="1" applyFill="1" applyBorder="1" applyAlignment="1"/>
    <xf numFmtId="0" fontId="14" fillId="8" borderId="23" xfId="3" applyFont="1" applyFill="1" applyBorder="1" applyAlignment="1"/>
    <xf numFmtId="0" fontId="14" fillId="8" borderId="25" xfId="3" applyFont="1" applyFill="1" applyBorder="1" applyAlignment="1"/>
    <xf numFmtId="0" fontId="14" fillId="8" borderId="19" xfId="3" applyFont="1" applyFill="1" applyBorder="1" applyAlignment="1"/>
    <xf numFmtId="0" fontId="14" fillId="8" borderId="18" xfId="3" applyFont="1" applyFill="1" applyBorder="1" applyAlignment="1"/>
    <xf numFmtId="0" fontId="11" fillId="0" borderId="5" xfId="3" applyBorder="1" applyAlignment="1"/>
    <xf numFmtId="0" fontId="17" fillId="0" borderId="5" xfId="3" applyFont="1" applyBorder="1" applyAlignment="1">
      <alignment horizontal="center"/>
    </xf>
    <xf numFmtId="0" fontId="17" fillId="0" borderId="0" xfId="3" applyFont="1" applyBorder="1" applyAlignment="1">
      <alignment horizontal="center"/>
    </xf>
    <xf numFmtId="164" fontId="16" fillId="42" borderId="21" xfId="4" applyNumberFormat="1" applyFont="1" applyFill="1" applyBorder="1" applyAlignment="1">
      <alignment vertical="center"/>
    </xf>
    <xf numFmtId="164" fontId="17" fillId="42" borderId="23" xfId="3" applyNumberFormat="1" applyFont="1" applyFill="1" applyBorder="1" applyAlignment="1"/>
    <xf numFmtId="164" fontId="17" fillId="42" borderId="25" xfId="3" applyNumberFormat="1" applyFont="1" applyFill="1" applyBorder="1" applyAlignment="1"/>
    <xf numFmtId="164" fontId="17" fillId="42" borderId="18" xfId="3" applyNumberFormat="1" applyFont="1" applyFill="1" applyBorder="1" applyAlignment="1"/>
    <xf numFmtId="0" fontId="8" fillId="0" borderId="38" xfId="0" applyFont="1" applyBorder="1" applyAlignment="1">
      <alignment horizontal="center"/>
    </xf>
    <xf numFmtId="0" fontId="8" fillId="0" borderId="2" xfId="0" applyFont="1" applyBorder="1" applyAlignment="1">
      <alignment horizontal="center"/>
    </xf>
    <xf numFmtId="0" fontId="8" fillId="0" borderId="51" xfId="0" applyFont="1" applyBorder="1" applyAlignment="1">
      <alignment horizontal="center"/>
    </xf>
    <xf numFmtId="0" fontId="8" fillId="0" borderId="26" xfId="0" applyFont="1" applyBorder="1" applyAlignment="1">
      <alignment horizontal="center"/>
    </xf>
  </cellXfs>
  <cellStyles count="217">
    <cellStyle name="20% - Accent1 2" xfId="26"/>
    <cellStyle name="20% - Accent2 2" xfId="30"/>
    <cellStyle name="20% - Accent3 2" xfId="34"/>
    <cellStyle name="20% - Accent4 2" xfId="38"/>
    <cellStyle name="20% - Accent5 2" xfId="42"/>
    <cellStyle name="20% - Accent6 2" xfId="46"/>
    <cellStyle name="40% - Accent1 2" xfId="27"/>
    <cellStyle name="40% - Accent2 2" xfId="31"/>
    <cellStyle name="40% - Accent3 2" xfId="35"/>
    <cellStyle name="40% - Accent4 2" xfId="39"/>
    <cellStyle name="40% - Accent5 2" xfId="43"/>
    <cellStyle name="40% - Accent6 2" xfId="47"/>
    <cellStyle name="60% - Accent1 2" xfId="28"/>
    <cellStyle name="60% - Accent2 2" xfId="32"/>
    <cellStyle name="60% - Accent3 2" xfId="36"/>
    <cellStyle name="60% - Accent4 2" xfId="40"/>
    <cellStyle name="60% - Accent5 2" xfId="44"/>
    <cellStyle name="60% - Accent6 2" xfId="48"/>
    <cellStyle name="Accent1 2" xfId="25"/>
    <cellStyle name="Accent2 2" xfId="29"/>
    <cellStyle name="Accent3 2" xfId="33"/>
    <cellStyle name="Accent4 2" xfId="37"/>
    <cellStyle name="Accent5 2" xfId="41"/>
    <cellStyle name="Accent6 2" xfId="45"/>
    <cellStyle name="Bad 2" xfId="15"/>
    <cellStyle name="Calculation 2" xfId="19"/>
    <cellStyle name="Check Cell 2" xfId="21"/>
    <cellStyle name="Comma 2" xfId="4"/>
    <cellStyle name="Explanatory Text 2" xfId="23"/>
    <cellStyle name="Good 2" xfId="14"/>
    <cellStyle name="Heading 1 2" xfId="10"/>
    <cellStyle name="Heading 2 2" xfId="11"/>
    <cellStyle name="Heading 3 2" xfId="12"/>
    <cellStyle name="Heading 4 2" xfId="13"/>
    <cellStyle name="Hyperlink" xfId="7" builtinId="8"/>
    <cellStyle name="Input 2" xfId="17"/>
    <cellStyle name="Linked Cell 2" xfId="20"/>
    <cellStyle name="Neutral 2" xfId="16"/>
    <cellStyle name="Normal" xfId="0" builtinId="0"/>
    <cellStyle name="Normal 10" xfId="60"/>
    <cellStyle name="Normal 11" xfId="59"/>
    <cellStyle name="Normal 11 2" xfId="79"/>
    <cellStyle name="Normal 11 2 2" xfId="120"/>
    <cellStyle name="Normal 11 2 2 2" xfId="201"/>
    <cellStyle name="Normal 11 2 3" xfId="162"/>
    <cellStyle name="Normal 11 3" xfId="104"/>
    <cellStyle name="Normal 11 3 2" xfId="185"/>
    <cellStyle name="Normal 11 4" xfId="146"/>
    <cellStyle name="Normal 12" xfId="69"/>
    <cellStyle name="Normal 12 2" xfId="112"/>
    <cellStyle name="Normal 12 2 2" xfId="193"/>
    <cellStyle name="Normal 12 3" xfId="154"/>
    <cellStyle name="Normal 13" xfId="70"/>
    <cellStyle name="Normal 14" xfId="87"/>
    <cellStyle name="Normal 14 2" xfId="128"/>
    <cellStyle name="Normal 14 2 2" xfId="209"/>
    <cellStyle name="Normal 14 3" xfId="170"/>
    <cellStyle name="Normal 15" xfId="137"/>
    <cellStyle name="Normal 16" xfId="136"/>
    <cellStyle name="Normal 2" xfId="1"/>
    <cellStyle name="Normal 2 2" xfId="2"/>
    <cellStyle name="Normal 2 3" xfId="5"/>
    <cellStyle name="Normal 2 4" xfId="89"/>
    <cellStyle name="Normal 2 5" xfId="88"/>
    <cellStyle name="Normal 3" xfId="3"/>
    <cellStyle name="Normal 4" xfId="49"/>
    <cellStyle name="Normal 4 2" xfId="50"/>
    <cellStyle name="Normal 4 3" xfId="55"/>
    <cellStyle name="Normal 4 3 2" xfId="65"/>
    <cellStyle name="Normal 4 3 2 2" xfId="83"/>
    <cellStyle name="Normal 4 3 2 2 2" xfId="124"/>
    <cellStyle name="Normal 4 3 2 2 2 2" xfId="205"/>
    <cellStyle name="Normal 4 3 2 2 3" xfId="166"/>
    <cellStyle name="Normal 4 3 2 3" xfId="108"/>
    <cellStyle name="Normal 4 3 2 3 2" xfId="189"/>
    <cellStyle name="Normal 4 3 2 4" xfId="150"/>
    <cellStyle name="Normal 4 3 3" xfId="75"/>
    <cellStyle name="Normal 4 3 3 2" xfId="116"/>
    <cellStyle name="Normal 4 3 3 2 2" xfId="197"/>
    <cellStyle name="Normal 4 3 3 3" xfId="158"/>
    <cellStyle name="Normal 4 3 4" xfId="93"/>
    <cellStyle name="Normal 4 3 4 2" xfId="132"/>
    <cellStyle name="Normal 4 3 4 2 2" xfId="213"/>
    <cellStyle name="Normal 4 3 4 3" xfId="174"/>
    <cellStyle name="Normal 4 3 5" xfId="100"/>
    <cellStyle name="Normal 4 3 5 2" xfId="181"/>
    <cellStyle name="Normal 4 3 6" xfId="142"/>
    <cellStyle name="Normal 4 4" xfId="62"/>
    <cellStyle name="Normal 4 4 2" xfId="80"/>
    <cellStyle name="Normal 4 4 2 2" xfId="121"/>
    <cellStyle name="Normal 4 4 2 2 2" xfId="202"/>
    <cellStyle name="Normal 4 4 2 3" xfId="163"/>
    <cellStyle name="Normal 4 4 3" xfId="105"/>
    <cellStyle name="Normal 4 4 3 2" xfId="186"/>
    <cellStyle name="Normal 4 4 4" xfId="147"/>
    <cellStyle name="Normal 4 5" xfId="72"/>
    <cellStyle name="Normal 4 5 2" xfId="113"/>
    <cellStyle name="Normal 4 5 2 2" xfId="194"/>
    <cellStyle name="Normal 4 5 3" xfId="155"/>
    <cellStyle name="Normal 4 6" xfId="90"/>
    <cellStyle name="Normal 4 6 2" xfId="129"/>
    <cellStyle name="Normal 4 6 2 2" xfId="210"/>
    <cellStyle name="Normal 4 6 3" xfId="171"/>
    <cellStyle name="Normal 4 7" xfId="97"/>
    <cellStyle name="Normal 4 7 2" xfId="178"/>
    <cellStyle name="Normal 4 8" xfId="139"/>
    <cellStyle name="Normal 5" xfId="51"/>
    <cellStyle name="Normal 5 2" xfId="56"/>
    <cellStyle name="Normal 5 2 2" xfId="66"/>
    <cellStyle name="Normal 5 2 2 2" xfId="84"/>
    <cellStyle name="Normal 5 2 2 2 2" xfId="125"/>
    <cellStyle name="Normal 5 2 2 2 2 2" xfId="206"/>
    <cellStyle name="Normal 5 2 2 2 3" xfId="167"/>
    <cellStyle name="Normal 5 2 2 3" xfId="109"/>
    <cellStyle name="Normal 5 2 2 3 2" xfId="190"/>
    <cellStyle name="Normal 5 2 2 4" xfId="151"/>
    <cellStyle name="Normal 5 2 3" xfId="76"/>
    <cellStyle name="Normal 5 2 3 2" xfId="117"/>
    <cellStyle name="Normal 5 2 3 2 2" xfId="198"/>
    <cellStyle name="Normal 5 2 3 3" xfId="159"/>
    <cellStyle name="Normal 5 2 4" xfId="94"/>
    <cellStyle name="Normal 5 2 4 2" xfId="133"/>
    <cellStyle name="Normal 5 2 4 2 2" xfId="214"/>
    <cellStyle name="Normal 5 2 4 3" xfId="175"/>
    <cellStyle name="Normal 5 2 5" xfId="101"/>
    <cellStyle name="Normal 5 2 5 2" xfId="182"/>
    <cellStyle name="Normal 5 2 6" xfId="143"/>
    <cellStyle name="Normal 5 3" xfId="63"/>
    <cellStyle name="Normal 5 3 2" xfId="81"/>
    <cellStyle name="Normal 5 3 2 2" xfId="122"/>
    <cellStyle name="Normal 5 3 2 2 2" xfId="203"/>
    <cellStyle name="Normal 5 3 2 3" xfId="164"/>
    <cellStyle name="Normal 5 3 3" xfId="106"/>
    <cellStyle name="Normal 5 3 3 2" xfId="187"/>
    <cellStyle name="Normal 5 3 4" xfId="148"/>
    <cellStyle name="Normal 5 4" xfId="73"/>
    <cellStyle name="Normal 5 4 2" xfId="114"/>
    <cellStyle name="Normal 5 4 2 2" xfId="195"/>
    <cellStyle name="Normal 5 4 3" xfId="156"/>
    <cellStyle name="Normal 5 5" xfId="91"/>
    <cellStyle name="Normal 5 5 2" xfId="130"/>
    <cellStyle name="Normal 5 5 2 2" xfId="211"/>
    <cellStyle name="Normal 5 5 3" xfId="172"/>
    <cellStyle name="Normal 5 6" xfId="98"/>
    <cellStyle name="Normal 5 6 2" xfId="179"/>
    <cellStyle name="Normal 5 7" xfId="140"/>
    <cellStyle name="Normal 6" xfId="52"/>
    <cellStyle name="Normal 6 2" xfId="64"/>
    <cellStyle name="Normal 6 2 2" xfId="82"/>
    <cellStyle name="Normal 6 2 2 2" xfId="123"/>
    <cellStyle name="Normal 6 2 2 2 2" xfId="204"/>
    <cellStyle name="Normal 6 2 2 3" xfId="165"/>
    <cellStyle name="Normal 6 2 3" xfId="107"/>
    <cellStyle name="Normal 6 2 3 2" xfId="188"/>
    <cellStyle name="Normal 6 2 4" xfId="149"/>
    <cellStyle name="Normal 6 3" xfId="74"/>
    <cellStyle name="Normal 6 3 2" xfId="115"/>
    <cellStyle name="Normal 6 3 2 2" xfId="196"/>
    <cellStyle name="Normal 6 3 3" xfId="157"/>
    <cellStyle name="Normal 6 4" xfId="92"/>
    <cellStyle name="Normal 6 4 2" xfId="131"/>
    <cellStyle name="Normal 6 4 2 2" xfId="212"/>
    <cellStyle name="Normal 6 4 3" xfId="173"/>
    <cellStyle name="Normal 6 5" xfId="99"/>
    <cellStyle name="Normal 6 5 2" xfId="180"/>
    <cellStyle name="Normal 6 6" xfId="141"/>
    <cellStyle name="Normal 7" xfId="53"/>
    <cellStyle name="Normal 8" xfId="57"/>
    <cellStyle name="Normal 8 2" xfId="67"/>
    <cellStyle name="Normal 8 2 2" xfId="85"/>
    <cellStyle name="Normal 8 2 2 2" xfId="126"/>
    <cellStyle name="Normal 8 2 2 2 2" xfId="207"/>
    <cellStyle name="Normal 8 2 2 3" xfId="168"/>
    <cellStyle name="Normal 8 2 3" xfId="110"/>
    <cellStyle name="Normal 8 2 3 2" xfId="191"/>
    <cellStyle name="Normal 8 2 4" xfId="152"/>
    <cellStyle name="Normal 8 3" xfId="77"/>
    <cellStyle name="Normal 8 3 2" xfId="118"/>
    <cellStyle name="Normal 8 3 2 2" xfId="199"/>
    <cellStyle name="Normal 8 3 3" xfId="160"/>
    <cellStyle name="Normal 8 4" xfId="95"/>
    <cellStyle name="Normal 8 4 2" xfId="134"/>
    <cellStyle name="Normal 8 4 2 2" xfId="215"/>
    <cellStyle name="Normal 8 4 3" xfId="176"/>
    <cellStyle name="Normal 8 5" xfId="102"/>
    <cellStyle name="Normal 8 5 2" xfId="183"/>
    <cellStyle name="Normal 8 6" xfId="144"/>
    <cellStyle name="Normal 9" xfId="58"/>
    <cellStyle name="Normal 9 2" xfId="68"/>
    <cellStyle name="Normal 9 2 2" xfId="86"/>
    <cellStyle name="Normal 9 2 2 2" xfId="127"/>
    <cellStyle name="Normal 9 2 2 2 2" xfId="208"/>
    <cellStyle name="Normal 9 2 2 3" xfId="169"/>
    <cellStyle name="Normal 9 2 3" xfId="111"/>
    <cellStyle name="Normal 9 2 3 2" xfId="192"/>
    <cellStyle name="Normal 9 2 4" xfId="153"/>
    <cellStyle name="Normal 9 3" xfId="78"/>
    <cellStyle name="Normal 9 3 2" xfId="119"/>
    <cellStyle name="Normal 9 3 2 2" xfId="200"/>
    <cellStyle name="Normal 9 3 3" xfId="161"/>
    <cellStyle name="Normal 9 4" xfId="96"/>
    <cellStyle name="Normal 9 4 2" xfId="135"/>
    <cellStyle name="Normal 9 4 2 2" xfId="216"/>
    <cellStyle name="Normal 9 4 3" xfId="177"/>
    <cellStyle name="Normal 9 5" xfId="103"/>
    <cellStyle name="Normal 9 5 2" xfId="184"/>
    <cellStyle name="Normal 9 6" xfId="145"/>
    <cellStyle name="Normal_Sheet1" xfId="6"/>
    <cellStyle name="Note" xfId="9" builtinId="10" customBuiltin="1"/>
    <cellStyle name="Note 2" xfId="54"/>
    <cellStyle name="Note 3" xfId="61"/>
    <cellStyle name="Note 4" xfId="71"/>
    <cellStyle name="Note 5" xfId="138"/>
    <cellStyle name="Output 2" xfId="18"/>
    <cellStyle name="Title" xfId="8" builtinId="15" customBuiltin="1"/>
    <cellStyle name="Total 2" xfId="24"/>
    <cellStyle name="Warning Text 2" xfId="22"/>
  </cellStyles>
  <dxfs count="322">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color auto="1"/>
      </font>
      <fill>
        <patternFill>
          <bgColor rgb="FF00CC66"/>
        </patternFill>
      </fill>
    </dxf>
    <dxf>
      <font>
        <color auto="1"/>
      </font>
      <fill>
        <patternFill>
          <bgColor rgb="FF00CC66"/>
        </patternFill>
      </fill>
    </dxf>
    <dxf>
      <font>
        <b/>
        <i val="0"/>
        <color rgb="FFFF0000"/>
      </font>
    </dxf>
    <dxf>
      <fill>
        <patternFill>
          <bgColor rgb="FF92D050"/>
        </patternFill>
      </fill>
    </dxf>
    <dxf>
      <fill>
        <patternFill>
          <bgColor rgb="FF92D050"/>
        </patternFill>
      </fill>
    </dxf>
    <dxf>
      <font>
        <color theme="0"/>
      </font>
    </dxf>
    <dxf>
      <font>
        <color theme="0"/>
      </font>
    </dxf>
    <dxf>
      <fill>
        <patternFill>
          <bgColor rgb="FF00CC66"/>
        </patternFill>
      </fill>
    </dxf>
    <dxf>
      <fill>
        <patternFill>
          <bgColor rgb="FF00CC66"/>
        </patternFill>
      </fill>
    </dxf>
    <dxf>
      <font>
        <b/>
        <i val="0"/>
        <color rgb="FFFF0000"/>
      </font>
    </dxf>
    <dxf>
      <fill>
        <patternFill>
          <bgColor rgb="FF92D050"/>
        </patternFill>
      </fill>
    </dxf>
    <dxf>
      <fill>
        <patternFill>
          <bgColor rgb="FF00CC66"/>
        </patternFill>
      </fill>
    </dxf>
    <dxf>
      <fill>
        <patternFill>
          <bgColor rgb="FF92D050"/>
        </patternFill>
      </fill>
    </dxf>
    <dxf>
      <font>
        <color theme="0"/>
      </font>
    </dxf>
    <dxf>
      <font>
        <color theme="0"/>
      </font>
    </dxf>
    <dxf>
      <font>
        <color auto="1"/>
      </font>
      <fill>
        <patternFill>
          <bgColor rgb="FF00CC66"/>
        </patternFill>
      </fill>
    </dxf>
    <dxf>
      <font>
        <b/>
        <i val="0"/>
        <color rgb="FFFF0000"/>
      </font>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color auto="1"/>
      </font>
      <fill>
        <patternFill>
          <bgColor rgb="FF00CC66"/>
        </patternFill>
      </fill>
    </dxf>
    <dxf>
      <font>
        <b/>
        <i val="0"/>
        <color rgb="FFFF0000"/>
      </font>
    </dxf>
    <dxf>
      <fill>
        <patternFill>
          <bgColor rgb="FF92D050"/>
        </patternFill>
      </fill>
    </dxf>
    <dxf>
      <font>
        <color auto="1"/>
      </font>
      <fill>
        <patternFill>
          <bgColor rgb="FF00CC66"/>
        </patternFill>
      </fill>
    </dxf>
    <dxf>
      <font>
        <b/>
        <i val="0"/>
        <color rgb="FFFF0000"/>
      </font>
    </dxf>
    <dxf>
      <fill>
        <patternFill>
          <bgColor rgb="FF00CC66"/>
        </patternFill>
      </fill>
    </dxf>
    <dxf>
      <fill>
        <patternFill>
          <bgColor rgb="FF00CC66"/>
        </patternFill>
      </fill>
    </dxf>
    <dxf>
      <font>
        <b/>
        <i val="0"/>
        <color rgb="FFFF0000"/>
      </font>
    </dxf>
    <dxf>
      <fill>
        <patternFill>
          <bgColor rgb="FF00CC66"/>
        </patternFill>
      </fill>
    </dxf>
    <dxf>
      <font>
        <b/>
        <i val="0"/>
        <color rgb="FFFF0000"/>
      </font>
    </dxf>
    <dxf>
      <fill>
        <patternFill>
          <bgColor rgb="FF92D050"/>
        </patternFill>
      </fill>
    </dxf>
    <dxf>
      <fill>
        <patternFill>
          <bgColor rgb="FF00CC66"/>
        </patternFill>
      </fill>
    </dxf>
    <dxf>
      <font>
        <b/>
        <i val="0"/>
        <color rgb="FFFF0000"/>
      </font>
    </dxf>
    <dxf>
      <fill>
        <patternFill>
          <bgColor rgb="FF00CC66"/>
        </patternFill>
      </fill>
    </dxf>
    <dxf>
      <fill>
        <patternFill>
          <bgColor rgb="FF00CC66"/>
        </patternFill>
      </fill>
    </dxf>
    <dxf>
      <font>
        <b/>
        <i val="0"/>
        <color rgb="FFFF0000"/>
      </font>
    </dxf>
    <dxf>
      <fill>
        <patternFill>
          <bgColor rgb="FF00CC66"/>
        </patternFill>
      </fill>
    </dxf>
    <dxf>
      <font>
        <b/>
        <i val="0"/>
        <color rgb="FFFF0000"/>
      </font>
    </dxf>
    <dxf>
      <fill>
        <patternFill>
          <bgColor rgb="FF00CC66"/>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color auto="1"/>
      </font>
      <fill>
        <patternFill>
          <bgColor rgb="FF00CC66"/>
        </patternFill>
      </fill>
    </dxf>
    <dxf>
      <font>
        <b/>
        <i val="0"/>
        <color rgb="FFFF0000"/>
      </font>
    </dxf>
    <dxf>
      <fill>
        <patternFill>
          <bgColor rgb="FF00CC66"/>
        </patternFill>
      </fill>
    </dxf>
    <dxf>
      <font>
        <b/>
        <i val="0"/>
        <color rgb="FFFF0000"/>
      </font>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ont>
        <b/>
        <i val="0"/>
        <color rgb="FFFF0000"/>
      </font>
    </dxf>
    <dxf>
      <fill>
        <patternFill>
          <bgColor rgb="FF00CC66"/>
        </patternFill>
      </fill>
    </dxf>
    <dxf>
      <font>
        <b/>
        <i val="0"/>
        <color rgb="FFFF0000"/>
      </font>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CC66"/>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CC66"/>
        </patternFill>
      </fill>
    </dxf>
    <dxf>
      <fill>
        <patternFill>
          <bgColor rgb="FF00B0F0"/>
        </patternFill>
      </fill>
    </dxf>
    <dxf>
      <fill>
        <patternFill>
          <bgColor rgb="FF00B0F0"/>
        </patternFill>
      </fill>
    </dxf>
    <dxf>
      <fill>
        <patternFill>
          <bgColor rgb="FF00CC66"/>
        </patternFill>
      </fill>
    </dxf>
    <dxf>
      <fill>
        <patternFill>
          <bgColor rgb="FF00CC66"/>
        </patternFill>
      </fill>
    </dxf>
    <dxf>
      <font>
        <b/>
        <i val="0"/>
        <color rgb="FFFF0000"/>
      </font>
    </dxf>
    <dxf>
      <fill>
        <patternFill>
          <bgColor rgb="FF00CC66"/>
        </patternFill>
      </fill>
    </dxf>
    <dxf>
      <fill>
        <patternFill>
          <bgColor rgb="FF00CC66"/>
        </patternFill>
      </fill>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ill>
        <patternFill>
          <bgColor rgb="FF00CC66"/>
        </patternFill>
      </fill>
    </dxf>
    <dxf>
      <font>
        <b/>
        <i val="0"/>
        <color rgb="FFFF0000"/>
      </font>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00CC66"/>
        </patternFill>
      </fill>
    </dxf>
    <dxf>
      <fill>
        <patternFill>
          <bgColor rgb="FF00B0F0"/>
        </patternFill>
      </fill>
    </dxf>
    <dxf>
      <fill>
        <patternFill>
          <bgColor rgb="FF00CC66"/>
        </patternFill>
      </fill>
    </dxf>
    <dxf>
      <fill>
        <patternFill>
          <bgColor rgb="FF00B0F0"/>
        </patternFill>
      </fill>
    </dxf>
    <dxf>
      <fill>
        <patternFill>
          <bgColor rgb="FF00CC66"/>
        </patternFill>
      </fill>
    </dxf>
    <dxf>
      <fill>
        <patternFill>
          <bgColor rgb="FF00B0F0"/>
        </patternFill>
      </fill>
    </dxf>
    <dxf>
      <font>
        <b/>
        <i val="0"/>
        <color rgb="FFFF0000"/>
      </font>
    </dxf>
    <dxf>
      <fill>
        <patternFill>
          <bgColor rgb="FF00CC66"/>
        </patternFill>
      </fill>
    </dxf>
    <dxf>
      <fill>
        <patternFill>
          <bgColor rgb="FF00B0F0"/>
        </patternFill>
      </fill>
    </dxf>
    <dxf>
      <font>
        <b/>
        <i val="0"/>
        <color rgb="FFFF0000"/>
      </font>
    </dxf>
    <dxf>
      <fill>
        <patternFill>
          <bgColor rgb="FF92D050"/>
        </patternFill>
      </fill>
    </dxf>
    <dxf>
      <font>
        <color theme="0"/>
      </font>
    </dxf>
    <dxf>
      <font>
        <color theme="0"/>
      </font>
    </dxf>
    <dxf>
      <font>
        <color theme="0"/>
      </font>
    </dxf>
    <dxf>
      <fill>
        <patternFill>
          <bgColor rgb="FF00CC66"/>
        </patternFill>
      </fill>
    </dxf>
    <dxf>
      <font>
        <b/>
        <i val="0"/>
        <color rgb="FFFF0000"/>
      </font>
    </dxf>
    <dxf>
      <fill>
        <patternFill>
          <bgColor rgb="FF92D050"/>
        </patternFill>
      </fill>
    </dxf>
    <dxf>
      <fill>
        <patternFill>
          <bgColor rgb="FF00CC66"/>
        </patternFill>
      </fill>
    </dxf>
    <dxf>
      <fill>
        <patternFill>
          <bgColor rgb="FF00CC66"/>
        </patternFill>
      </fill>
    </dxf>
    <dxf>
      <fill>
        <patternFill>
          <bgColor rgb="FF00CC66"/>
        </patternFill>
      </fill>
    </dxf>
    <dxf>
      <font>
        <b/>
        <i val="0"/>
        <color rgb="FFFF0000"/>
      </font>
    </dxf>
    <dxf>
      <fill>
        <patternFill>
          <bgColor rgb="FF92D050"/>
        </patternFill>
      </fill>
    </dxf>
    <dxf>
      <font>
        <b/>
        <i val="0"/>
        <color rgb="FFFF0000"/>
      </font>
    </dxf>
    <dxf>
      <fill>
        <patternFill>
          <bgColor rgb="FF92D050"/>
        </patternFill>
      </fill>
    </dxf>
    <dxf>
      <font>
        <color theme="0"/>
      </font>
    </dxf>
    <dxf>
      <font>
        <color theme="0"/>
      </font>
    </dxf>
    <dxf>
      <font>
        <b/>
        <i val="0"/>
        <color rgb="FFFF0000"/>
      </font>
    </dxf>
    <dxf>
      <fill>
        <patternFill>
          <bgColor rgb="FF92D050"/>
        </patternFill>
      </fill>
    </dxf>
    <dxf>
      <font>
        <b/>
        <i val="0"/>
        <color rgb="FFFF0000"/>
      </font>
    </dxf>
    <dxf>
      <fill>
        <patternFill>
          <bgColor rgb="FF92D050"/>
        </patternFill>
      </fill>
    </dxf>
    <dxf>
      <font>
        <b/>
        <i val="0"/>
        <color rgb="FFFF0000"/>
      </font>
    </dxf>
    <dxf>
      <fill>
        <patternFill>
          <bgColor rgb="FF92D050"/>
        </patternFill>
      </fill>
    </dxf>
  </dxfs>
  <tableStyles count="0" defaultTableStyle="TableStyleMedium2" defaultPivotStyle="PivotStyleLight16"/>
  <colors>
    <mruColors>
      <color rgb="FF0000FF"/>
      <color rgb="FFFF9900"/>
      <color rgb="FFFF6600"/>
      <color rgb="FFFF5050"/>
      <color rgb="FFFF99FF"/>
      <color rgb="FFFFFF66"/>
      <color rgb="FF4F81BD"/>
      <color rgb="FF00CC66"/>
      <color rgb="FF00B0F0"/>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microsoft.com/office/2007/relationships/slicerCache" Target="slicerCaches/slicerCach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2.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07/relationships/slicerCache" Target="slicerCaches/slicerCache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07/relationships/slicerCache" Target="slicerCaches/slicerCache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 Trimethoprim</a:t>
            </a:r>
            <a:r>
              <a:rPr lang="en-GB" sz="1400" baseline="0"/>
              <a:t> Items Prescribed to Patients aged 70 years or greater</a:t>
            </a:r>
            <a:endParaRPr lang="en-GB" sz="1400"/>
          </a:p>
        </c:rich>
      </c:tx>
      <c:layout>
        <c:manualLayout>
          <c:xMode val="edge"/>
          <c:yMode val="edge"/>
          <c:x val="0.19347050791077797"/>
          <c:y val="1.5408018396474077E-2"/>
        </c:manualLayout>
      </c:layout>
      <c:overlay val="0"/>
      <c:spPr>
        <a:noFill/>
        <a:ln w="25400">
          <a:noFill/>
        </a:ln>
      </c:spPr>
    </c:title>
    <c:autoTitleDeleted val="0"/>
    <c:plotArea>
      <c:layout>
        <c:manualLayout>
          <c:layoutTarget val="inner"/>
          <c:xMode val="edge"/>
          <c:yMode val="edge"/>
          <c:x val="8.9634807343935058E-2"/>
          <c:y val="6.2410948315130617E-2"/>
          <c:w val="0.88045813782123061"/>
          <c:h val="0.82792517690195488"/>
        </c:manualLayout>
      </c:layout>
      <c:lineChart>
        <c:grouping val="standard"/>
        <c:varyColors val="0"/>
        <c:ser>
          <c:idx val="0"/>
          <c:order val="0"/>
          <c:tx>
            <c:strRef>
              <c:f>'CCG Data-Trimeth-presc(age70+)'!$D$3</c:f>
              <c:strCache>
                <c:ptCount val="1"/>
                <c:pt idx="0">
                  <c:v>AIREDALE, WHARFEDALE AND CRAVEN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Data-Trimeth-presc(age70+)'!$G$3:$Z$3</c:f>
              <c:numCache>
                <c:formatCode>#,##0</c:formatCode>
                <c:ptCount val="20"/>
                <c:pt idx="0">
                  <c:v>3119</c:v>
                </c:pt>
                <c:pt idx="1">
                  <c:v>3053</c:v>
                </c:pt>
                <c:pt idx="2">
                  <c:v>2970</c:v>
                </c:pt>
                <c:pt idx="3">
                  <c:v>2912</c:v>
                </c:pt>
                <c:pt idx="4">
                  <c:v>2882</c:v>
                </c:pt>
                <c:pt idx="5">
                  <c:v>2812</c:v>
                </c:pt>
                <c:pt idx="6">
                  <c:v>2767</c:v>
                </c:pt>
                <c:pt idx="7">
                  <c:v>2734</c:v>
                </c:pt>
                <c:pt idx="8">
                  <c:v>2675</c:v>
                </c:pt>
                <c:pt idx="9">
                  <c:v>2593</c:v>
                </c:pt>
                <c:pt idx="10">
                  <c:v>2506</c:v>
                </c:pt>
                <c:pt idx="11">
                  <c:v>2434</c:v>
                </c:pt>
                <c:pt idx="12">
                  <c:v>2331</c:v>
                </c:pt>
                <c:pt idx="13">
                  <c:v>2302</c:v>
                </c:pt>
                <c:pt idx="14">
                  <c:v>2239</c:v>
                </c:pt>
                <c:pt idx="15">
                  <c:v>2183</c:v>
                </c:pt>
                <c:pt idx="16">
                  <c:v>2086</c:v>
                </c:pt>
                <c:pt idx="17">
                  <c:v>2050</c:v>
                </c:pt>
                <c:pt idx="18">
                  <c:v>1990</c:v>
                </c:pt>
                <c:pt idx="19">
                  <c:v>1957</c:v>
                </c:pt>
              </c:numCache>
            </c:numRef>
          </c:val>
          <c:smooth val="1"/>
        </c:ser>
        <c:ser>
          <c:idx val="1"/>
          <c:order val="1"/>
          <c:tx>
            <c:strRef>
              <c:f>'CCG Data-Trimeth-presc(age70+)'!$D$4</c:f>
              <c:strCache>
                <c:ptCount val="1"/>
                <c:pt idx="0">
                  <c:v>ASHFORD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Data-Trimeth-presc(age70+)'!$G$4:$Z$4</c:f>
              <c:numCache>
                <c:formatCode>#,##0</c:formatCode>
                <c:ptCount val="20"/>
                <c:pt idx="0">
                  <c:v>2931</c:v>
                </c:pt>
                <c:pt idx="1">
                  <c:v>2815</c:v>
                </c:pt>
                <c:pt idx="2">
                  <c:v>2739</c:v>
                </c:pt>
                <c:pt idx="3">
                  <c:v>2681</c:v>
                </c:pt>
                <c:pt idx="4">
                  <c:v>2639</c:v>
                </c:pt>
                <c:pt idx="5">
                  <c:v>2558</c:v>
                </c:pt>
                <c:pt idx="6">
                  <c:v>2497</c:v>
                </c:pt>
                <c:pt idx="7">
                  <c:v>2450</c:v>
                </c:pt>
                <c:pt idx="8">
                  <c:v>2406</c:v>
                </c:pt>
                <c:pt idx="9">
                  <c:v>2362</c:v>
                </c:pt>
                <c:pt idx="10">
                  <c:v>2313</c:v>
                </c:pt>
                <c:pt idx="11">
                  <c:v>2292</c:v>
                </c:pt>
                <c:pt idx="12">
                  <c:v>2280</c:v>
                </c:pt>
                <c:pt idx="13">
                  <c:v>2219</c:v>
                </c:pt>
                <c:pt idx="14">
                  <c:v>2216</c:v>
                </c:pt>
                <c:pt idx="15">
                  <c:v>2167</c:v>
                </c:pt>
                <c:pt idx="16">
                  <c:v>2114</c:v>
                </c:pt>
                <c:pt idx="17">
                  <c:v>2085</c:v>
                </c:pt>
                <c:pt idx="18">
                  <c:v>2038</c:v>
                </c:pt>
                <c:pt idx="19">
                  <c:v>1998</c:v>
                </c:pt>
              </c:numCache>
            </c:numRef>
          </c:val>
          <c:smooth val="0"/>
        </c:ser>
        <c:ser>
          <c:idx val="2"/>
          <c:order val="2"/>
          <c:tx>
            <c:strRef>
              <c:f>'CCG Data-Trimeth-presc(age70+)'!$D$5</c:f>
              <c:strCache>
                <c:ptCount val="1"/>
                <c:pt idx="0">
                  <c:v>BARKING &amp; DAGENHAM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Data-Trimeth-presc(age70+)'!$G$5:$Z$5</c:f>
              <c:numCache>
                <c:formatCode>#,##0</c:formatCode>
                <c:ptCount val="20"/>
                <c:pt idx="0">
                  <c:v>2026</c:v>
                </c:pt>
                <c:pt idx="1">
                  <c:v>1935</c:v>
                </c:pt>
                <c:pt idx="2">
                  <c:v>1894</c:v>
                </c:pt>
                <c:pt idx="3">
                  <c:v>1832</c:v>
                </c:pt>
                <c:pt idx="4">
                  <c:v>1770</c:v>
                </c:pt>
                <c:pt idx="5">
                  <c:v>1729</c:v>
                </c:pt>
                <c:pt idx="6">
                  <c:v>1691</c:v>
                </c:pt>
                <c:pt idx="7">
                  <c:v>1645</c:v>
                </c:pt>
                <c:pt idx="8">
                  <c:v>1624</c:v>
                </c:pt>
                <c:pt idx="9">
                  <c:v>1604</c:v>
                </c:pt>
                <c:pt idx="10">
                  <c:v>1559</c:v>
                </c:pt>
                <c:pt idx="11">
                  <c:v>1506</c:v>
                </c:pt>
                <c:pt idx="12">
                  <c:v>1458</c:v>
                </c:pt>
                <c:pt idx="13">
                  <c:v>1445</c:v>
                </c:pt>
                <c:pt idx="14">
                  <c:v>1376</c:v>
                </c:pt>
                <c:pt idx="15">
                  <c:v>1352</c:v>
                </c:pt>
                <c:pt idx="16">
                  <c:v>1323</c:v>
                </c:pt>
                <c:pt idx="17">
                  <c:v>1280</c:v>
                </c:pt>
                <c:pt idx="18">
                  <c:v>1259</c:v>
                </c:pt>
                <c:pt idx="19">
                  <c:v>1228</c:v>
                </c:pt>
              </c:numCache>
            </c:numRef>
          </c:val>
          <c:smooth val="0"/>
        </c:ser>
        <c:ser>
          <c:idx val="3"/>
          <c:order val="3"/>
          <c:tx>
            <c:strRef>
              <c:f>'CCG Data-Trimeth-presc(age70+)'!$D$6</c:f>
              <c:strCache>
                <c:ptCount val="1"/>
                <c:pt idx="0">
                  <c:v>BARNET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Data-Trimeth-presc(age70+)'!$G$6:$Z$6</c:f>
              <c:numCache>
                <c:formatCode>#,##0</c:formatCode>
                <c:ptCount val="20"/>
                <c:pt idx="0">
                  <c:v>4455</c:v>
                </c:pt>
                <c:pt idx="1">
                  <c:v>4288</c:v>
                </c:pt>
                <c:pt idx="2">
                  <c:v>4225</c:v>
                </c:pt>
                <c:pt idx="3">
                  <c:v>4099</c:v>
                </c:pt>
                <c:pt idx="4">
                  <c:v>3928</c:v>
                </c:pt>
                <c:pt idx="5">
                  <c:v>3827</c:v>
                </c:pt>
                <c:pt idx="6">
                  <c:v>3763</c:v>
                </c:pt>
                <c:pt idx="7">
                  <c:v>3777</c:v>
                </c:pt>
                <c:pt idx="8">
                  <c:v>3706</c:v>
                </c:pt>
                <c:pt idx="9">
                  <c:v>3639</c:v>
                </c:pt>
                <c:pt idx="10">
                  <c:v>3603</c:v>
                </c:pt>
                <c:pt idx="11">
                  <c:v>3631</c:v>
                </c:pt>
                <c:pt idx="12">
                  <c:v>3601</c:v>
                </c:pt>
                <c:pt idx="13">
                  <c:v>3638</c:v>
                </c:pt>
                <c:pt idx="14">
                  <c:v>3617</c:v>
                </c:pt>
                <c:pt idx="15">
                  <c:v>3645</c:v>
                </c:pt>
                <c:pt idx="16">
                  <c:v>3686</c:v>
                </c:pt>
                <c:pt idx="17">
                  <c:v>3695</c:v>
                </c:pt>
                <c:pt idx="18">
                  <c:v>3741</c:v>
                </c:pt>
                <c:pt idx="19">
                  <c:v>3757</c:v>
                </c:pt>
              </c:numCache>
            </c:numRef>
          </c:val>
          <c:smooth val="0"/>
        </c:ser>
        <c:ser>
          <c:idx val="4"/>
          <c:order val="4"/>
          <c:tx>
            <c:strRef>
              <c:f>'CCG Data-Trimeth-presc(age70+)'!$D$7</c:f>
              <c:strCache>
                <c:ptCount val="1"/>
                <c:pt idx="0">
                  <c:v>BARNSLEY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Data-Trimeth-presc(age70+)'!$G$7:$Z$7</c:f>
              <c:numCache>
                <c:formatCode>#,##0</c:formatCode>
                <c:ptCount val="20"/>
                <c:pt idx="0">
                  <c:v>4277</c:v>
                </c:pt>
                <c:pt idx="1">
                  <c:v>4193</c:v>
                </c:pt>
                <c:pt idx="2">
                  <c:v>4076</c:v>
                </c:pt>
                <c:pt idx="3">
                  <c:v>3985</c:v>
                </c:pt>
                <c:pt idx="4">
                  <c:v>3957</c:v>
                </c:pt>
                <c:pt idx="5">
                  <c:v>3833</c:v>
                </c:pt>
                <c:pt idx="6">
                  <c:v>3775</c:v>
                </c:pt>
                <c:pt idx="7">
                  <c:v>3719</c:v>
                </c:pt>
                <c:pt idx="8">
                  <c:v>3686</c:v>
                </c:pt>
                <c:pt idx="9">
                  <c:v>3659</c:v>
                </c:pt>
                <c:pt idx="10">
                  <c:v>3651</c:v>
                </c:pt>
                <c:pt idx="11">
                  <c:v>3612</c:v>
                </c:pt>
                <c:pt idx="12">
                  <c:v>3540</c:v>
                </c:pt>
                <c:pt idx="13">
                  <c:v>3497</c:v>
                </c:pt>
                <c:pt idx="14">
                  <c:v>3447</c:v>
                </c:pt>
                <c:pt idx="15">
                  <c:v>3386</c:v>
                </c:pt>
                <c:pt idx="16">
                  <c:v>3305</c:v>
                </c:pt>
                <c:pt idx="17">
                  <c:v>3278</c:v>
                </c:pt>
                <c:pt idx="18">
                  <c:v>3231</c:v>
                </c:pt>
                <c:pt idx="19">
                  <c:v>3201</c:v>
                </c:pt>
              </c:numCache>
            </c:numRef>
          </c:val>
          <c:smooth val="0"/>
        </c:ser>
        <c:ser>
          <c:idx val="5"/>
          <c:order val="5"/>
          <c:tx>
            <c:strRef>
              <c:f>'CCG Data-Trimeth-presc(age70+)'!$D$8</c:f>
              <c:strCache>
                <c:ptCount val="1"/>
                <c:pt idx="0">
                  <c:v>BASILDON AND BRENTWOOD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Data-Trimeth-presc(age70+)'!$G$8:$Z$8</c:f>
              <c:numCache>
                <c:formatCode>#,##0</c:formatCode>
                <c:ptCount val="20"/>
                <c:pt idx="0">
                  <c:v>7172</c:v>
                </c:pt>
                <c:pt idx="1">
                  <c:v>7076</c:v>
                </c:pt>
                <c:pt idx="2">
                  <c:v>7058</c:v>
                </c:pt>
                <c:pt idx="3">
                  <c:v>6917</c:v>
                </c:pt>
                <c:pt idx="4">
                  <c:v>6821</c:v>
                </c:pt>
                <c:pt idx="5">
                  <c:v>6640</c:v>
                </c:pt>
                <c:pt idx="6">
                  <c:v>6516</c:v>
                </c:pt>
                <c:pt idx="7">
                  <c:v>6390</c:v>
                </c:pt>
                <c:pt idx="8">
                  <c:v>6322</c:v>
                </c:pt>
                <c:pt idx="9">
                  <c:v>6092</c:v>
                </c:pt>
                <c:pt idx="10">
                  <c:v>5953</c:v>
                </c:pt>
                <c:pt idx="11">
                  <c:v>5780</c:v>
                </c:pt>
                <c:pt idx="12">
                  <c:v>5647</c:v>
                </c:pt>
                <c:pt idx="13">
                  <c:v>5554</c:v>
                </c:pt>
                <c:pt idx="14">
                  <c:v>5371</c:v>
                </c:pt>
                <c:pt idx="15">
                  <c:v>5209</c:v>
                </c:pt>
                <c:pt idx="16">
                  <c:v>5108</c:v>
                </c:pt>
                <c:pt idx="17">
                  <c:v>5042</c:v>
                </c:pt>
                <c:pt idx="18">
                  <c:v>4947</c:v>
                </c:pt>
                <c:pt idx="19">
                  <c:v>4857</c:v>
                </c:pt>
              </c:numCache>
            </c:numRef>
          </c:val>
          <c:smooth val="0"/>
        </c:ser>
        <c:ser>
          <c:idx val="6"/>
          <c:order val="6"/>
          <c:tx>
            <c:strRef>
              <c:f>'CCG Data-Trimeth-presc(age70+)'!$D$9</c:f>
              <c:strCache>
                <c:ptCount val="1"/>
                <c:pt idx="0">
                  <c:v>BASSETLAW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Data-Trimeth-presc(age70+)'!$G$9:$Z$9</c:f>
              <c:numCache>
                <c:formatCode>#,##0</c:formatCode>
                <c:ptCount val="20"/>
                <c:pt idx="0">
                  <c:v>1899</c:v>
                </c:pt>
                <c:pt idx="1">
                  <c:v>1832</c:v>
                </c:pt>
                <c:pt idx="2">
                  <c:v>1805</c:v>
                </c:pt>
                <c:pt idx="3">
                  <c:v>1751</c:v>
                </c:pt>
                <c:pt idx="4">
                  <c:v>1726</c:v>
                </c:pt>
                <c:pt idx="5">
                  <c:v>1685</c:v>
                </c:pt>
                <c:pt idx="6">
                  <c:v>1668</c:v>
                </c:pt>
                <c:pt idx="7">
                  <c:v>1655</c:v>
                </c:pt>
                <c:pt idx="8">
                  <c:v>1661</c:v>
                </c:pt>
                <c:pt idx="9">
                  <c:v>1627</c:v>
                </c:pt>
                <c:pt idx="10">
                  <c:v>1631</c:v>
                </c:pt>
                <c:pt idx="11">
                  <c:v>1626</c:v>
                </c:pt>
                <c:pt idx="12">
                  <c:v>1630</c:v>
                </c:pt>
                <c:pt idx="13">
                  <c:v>1628</c:v>
                </c:pt>
                <c:pt idx="14">
                  <c:v>1618</c:v>
                </c:pt>
                <c:pt idx="15">
                  <c:v>1633</c:v>
                </c:pt>
                <c:pt idx="16">
                  <c:v>1581</c:v>
                </c:pt>
                <c:pt idx="17">
                  <c:v>1598</c:v>
                </c:pt>
                <c:pt idx="18">
                  <c:v>1580</c:v>
                </c:pt>
                <c:pt idx="19">
                  <c:v>1575</c:v>
                </c:pt>
              </c:numCache>
            </c:numRef>
          </c:val>
          <c:smooth val="0"/>
        </c:ser>
        <c:ser>
          <c:idx val="7"/>
          <c:order val="7"/>
          <c:tx>
            <c:strRef>
              <c:f>'CCG Data-Trimeth-presc(age70+)'!$D$10</c:f>
              <c:strCache>
                <c:ptCount val="1"/>
                <c:pt idx="0">
                  <c:v>BATH AND NORTH EAST 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Data-Trimeth-presc(age70+)'!$G$10:$Z$10</c:f>
              <c:numCache>
                <c:formatCode>#,##0</c:formatCode>
                <c:ptCount val="20"/>
                <c:pt idx="0">
                  <c:v>3580</c:v>
                </c:pt>
                <c:pt idx="1">
                  <c:v>3480</c:v>
                </c:pt>
                <c:pt idx="2">
                  <c:v>3362</c:v>
                </c:pt>
                <c:pt idx="3">
                  <c:v>3294</c:v>
                </c:pt>
                <c:pt idx="4">
                  <c:v>3189</c:v>
                </c:pt>
                <c:pt idx="5">
                  <c:v>3166</c:v>
                </c:pt>
                <c:pt idx="6">
                  <c:v>3133</c:v>
                </c:pt>
                <c:pt idx="7">
                  <c:v>3078</c:v>
                </c:pt>
                <c:pt idx="8">
                  <c:v>3043</c:v>
                </c:pt>
                <c:pt idx="9">
                  <c:v>3021</c:v>
                </c:pt>
                <c:pt idx="10">
                  <c:v>2992</c:v>
                </c:pt>
                <c:pt idx="11">
                  <c:v>2977</c:v>
                </c:pt>
                <c:pt idx="12">
                  <c:v>2923</c:v>
                </c:pt>
                <c:pt idx="13">
                  <c:v>2933</c:v>
                </c:pt>
                <c:pt idx="14">
                  <c:v>2907</c:v>
                </c:pt>
                <c:pt idx="15">
                  <c:v>2903</c:v>
                </c:pt>
                <c:pt idx="16">
                  <c:v>2909</c:v>
                </c:pt>
                <c:pt idx="17">
                  <c:v>2853</c:v>
                </c:pt>
                <c:pt idx="18">
                  <c:v>2817</c:v>
                </c:pt>
                <c:pt idx="19">
                  <c:v>2810</c:v>
                </c:pt>
              </c:numCache>
            </c:numRef>
          </c:val>
          <c:smooth val="0"/>
        </c:ser>
        <c:ser>
          <c:idx val="8"/>
          <c:order val="8"/>
          <c:tx>
            <c:strRef>
              <c:f>'CCG Data-Trimeth-presc(age70+)'!$D$11</c:f>
              <c:strCache>
                <c:ptCount val="1"/>
                <c:pt idx="0">
                  <c:v>BEDFORDSHIRE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Data-Trimeth-presc(age70+)'!$G$11:$Z$11</c:f>
              <c:numCache>
                <c:formatCode>#,##0</c:formatCode>
                <c:ptCount val="20"/>
                <c:pt idx="0">
                  <c:v>5033</c:v>
                </c:pt>
                <c:pt idx="1">
                  <c:v>4910</c:v>
                </c:pt>
                <c:pt idx="2">
                  <c:v>4776</c:v>
                </c:pt>
                <c:pt idx="3">
                  <c:v>4672</c:v>
                </c:pt>
                <c:pt idx="4">
                  <c:v>4573</c:v>
                </c:pt>
                <c:pt idx="5">
                  <c:v>4480</c:v>
                </c:pt>
                <c:pt idx="6">
                  <c:v>4364</c:v>
                </c:pt>
                <c:pt idx="7">
                  <c:v>4287</c:v>
                </c:pt>
                <c:pt idx="8">
                  <c:v>4256</c:v>
                </c:pt>
                <c:pt idx="9">
                  <c:v>4200</c:v>
                </c:pt>
                <c:pt idx="10">
                  <c:v>4194</c:v>
                </c:pt>
                <c:pt idx="11">
                  <c:v>4143</c:v>
                </c:pt>
                <c:pt idx="12">
                  <c:v>4129</c:v>
                </c:pt>
                <c:pt idx="13">
                  <c:v>4089</c:v>
                </c:pt>
                <c:pt idx="14">
                  <c:v>4082</c:v>
                </c:pt>
                <c:pt idx="15">
                  <c:v>4058</c:v>
                </c:pt>
                <c:pt idx="16">
                  <c:v>4012</c:v>
                </c:pt>
                <c:pt idx="17">
                  <c:v>3995</c:v>
                </c:pt>
                <c:pt idx="18">
                  <c:v>4010</c:v>
                </c:pt>
                <c:pt idx="19">
                  <c:v>4060</c:v>
                </c:pt>
              </c:numCache>
            </c:numRef>
          </c:val>
          <c:smooth val="0"/>
        </c:ser>
        <c:ser>
          <c:idx val="9"/>
          <c:order val="9"/>
          <c:tx>
            <c:strRef>
              <c:f>'CCG Data-Trimeth-presc(age70+)'!$D$12</c:f>
              <c:strCache>
                <c:ptCount val="1"/>
                <c:pt idx="0">
                  <c:v>BERKSHIRE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Data-Trimeth-presc(age70+)'!$G$12:$Z$12</c:f>
              <c:numCache>
                <c:formatCode>#,##0</c:formatCode>
                <c:ptCount val="20"/>
                <c:pt idx="0">
                  <c:v>4983</c:v>
                </c:pt>
                <c:pt idx="1">
                  <c:v>4796</c:v>
                </c:pt>
                <c:pt idx="2">
                  <c:v>4600</c:v>
                </c:pt>
                <c:pt idx="3">
                  <c:v>4445</c:v>
                </c:pt>
                <c:pt idx="4">
                  <c:v>4331</c:v>
                </c:pt>
                <c:pt idx="5">
                  <c:v>4241</c:v>
                </c:pt>
                <c:pt idx="6">
                  <c:v>4223</c:v>
                </c:pt>
                <c:pt idx="7">
                  <c:v>4140</c:v>
                </c:pt>
                <c:pt idx="8">
                  <c:v>4064</c:v>
                </c:pt>
                <c:pt idx="9">
                  <c:v>3990</c:v>
                </c:pt>
                <c:pt idx="10">
                  <c:v>3903</c:v>
                </c:pt>
                <c:pt idx="11">
                  <c:v>3838</c:v>
                </c:pt>
                <c:pt idx="12">
                  <c:v>3761</c:v>
                </c:pt>
                <c:pt idx="13">
                  <c:v>3700</c:v>
                </c:pt>
                <c:pt idx="14">
                  <c:v>3580</c:v>
                </c:pt>
                <c:pt idx="15">
                  <c:v>3530</c:v>
                </c:pt>
                <c:pt idx="16">
                  <c:v>3448</c:v>
                </c:pt>
                <c:pt idx="17">
                  <c:v>3372</c:v>
                </c:pt>
                <c:pt idx="18">
                  <c:v>3297</c:v>
                </c:pt>
                <c:pt idx="19">
                  <c:v>3318</c:v>
                </c:pt>
              </c:numCache>
            </c:numRef>
          </c:val>
          <c:smooth val="0"/>
        </c:ser>
        <c:ser>
          <c:idx val="10"/>
          <c:order val="10"/>
          <c:tx>
            <c:strRef>
              <c:f>'CCG Data-Trimeth-presc(age70+)'!$D$13</c:f>
              <c:strCache>
                <c:ptCount val="1"/>
                <c:pt idx="0">
                  <c:v>BEXLEY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Data-Trimeth-presc(age70+)'!$G$13:$Z$13</c:f>
              <c:numCache>
                <c:formatCode>#,##0</c:formatCode>
                <c:ptCount val="20"/>
                <c:pt idx="0">
                  <c:v>5767</c:v>
                </c:pt>
                <c:pt idx="1">
                  <c:v>5762</c:v>
                </c:pt>
                <c:pt idx="2">
                  <c:v>5568</c:v>
                </c:pt>
                <c:pt idx="3">
                  <c:v>5442</c:v>
                </c:pt>
                <c:pt idx="4">
                  <c:v>5316</c:v>
                </c:pt>
                <c:pt idx="5">
                  <c:v>5116</c:v>
                </c:pt>
                <c:pt idx="6">
                  <c:v>4956</c:v>
                </c:pt>
                <c:pt idx="7">
                  <c:v>4789</c:v>
                </c:pt>
                <c:pt idx="8">
                  <c:v>4648</c:v>
                </c:pt>
                <c:pt idx="9">
                  <c:v>4504</c:v>
                </c:pt>
                <c:pt idx="10">
                  <c:v>4321</c:v>
                </c:pt>
                <c:pt idx="11">
                  <c:v>4162</c:v>
                </c:pt>
                <c:pt idx="12">
                  <c:v>4060</c:v>
                </c:pt>
                <c:pt idx="13">
                  <c:v>3874</c:v>
                </c:pt>
                <c:pt idx="14">
                  <c:v>3815</c:v>
                </c:pt>
                <c:pt idx="15">
                  <c:v>3680</c:v>
                </c:pt>
                <c:pt idx="16">
                  <c:v>3583</c:v>
                </c:pt>
                <c:pt idx="17">
                  <c:v>3492</c:v>
                </c:pt>
                <c:pt idx="18">
                  <c:v>3374</c:v>
                </c:pt>
                <c:pt idx="19">
                  <c:v>3278</c:v>
                </c:pt>
              </c:numCache>
            </c:numRef>
          </c:val>
          <c:smooth val="0"/>
        </c:ser>
        <c:ser>
          <c:idx val="11"/>
          <c:order val="11"/>
          <c:tx>
            <c:strRef>
              <c:f>'CCG Data-Trimeth-presc(age70+)'!$D$14</c:f>
              <c:strCache>
                <c:ptCount val="1"/>
                <c:pt idx="0">
                  <c:v>BIRMINGHAM AND SOLIHULL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Data-Trimeth-presc(age70+)'!$G$14:$Z$14</c:f>
              <c:numCache>
                <c:formatCode>#,##0</c:formatCode>
                <c:ptCount val="20"/>
                <c:pt idx="0">
                  <c:v>13187</c:v>
                </c:pt>
                <c:pt idx="1">
                  <c:v>13041</c:v>
                </c:pt>
                <c:pt idx="2">
                  <c:v>12785</c:v>
                </c:pt>
                <c:pt idx="3">
                  <c:v>12502</c:v>
                </c:pt>
                <c:pt idx="4">
                  <c:v>12371</c:v>
                </c:pt>
                <c:pt idx="5">
                  <c:v>12176</c:v>
                </c:pt>
                <c:pt idx="6">
                  <c:v>12040</c:v>
                </c:pt>
                <c:pt idx="7">
                  <c:v>11937</c:v>
                </c:pt>
                <c:pt idx="8">
                  <c:v>11880</c:v>
                </c:pt>
                <c:pt idx="9">
                  <c:v>11747</c:v>
                </c:pt>
                <c:pt idx="10">
                  <c:v>11613</c:v>
                </c:pt>
                <c:pt idx="11">
                  <c:v>11461</c:v>
                </c:pt>
                <c:pt idx="12">
                  <c:v>11383</c:v>
                </c:pt>
                <c:pt idx="13">
                  <c:v>11234</c:v>
                </c:pt>
                <c:pt idx="14">
                  <c:v>11192</c:v>
                </c:pt>
                <c:pt idx="15">
                  <c:v>11205</c:v>
                </c:pt>
                <c:pt idx="16">
                  <c:v>11157</c:v>
                </c:pt>
                <c:pt idx="17">
                  <c:v>11040</c:v>
                </c:pt>
                <c:pt idx="18">
                  <c:v>11036</c:v>
                </c:pt>
                <c:pt idx="19">
                  <c:v>10996</c:v>
                </c:pt>
              </c:numCache>
            </c:numRef>
          </c:val>
          <c:smooth val="0"/>
        </c:ser>
        <c:ser>
          <c:idx val="12"/>
          <c:order val="12"/>
          <c:tx>
            <c:strRef>
              <c:f>'CCG Data-Trimeth-presc(age70+)'!$D$15</c:f>
              <c:strCache>
                <c:ptCount val="1"/>
                <c:pt idx="0">
                  <c:v>BLACKBURN WITH DARWEN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Data-Trimeth-presc(age70+)'!$G$15:$Z$15</c:f>
              <c:numCache>
                <c:formatCode>#,##0</c:formatCode>
                <c:ptCount val="20"/>
                <c:pt idx="0">
                  <c:v>2045</c:v>
                </c:pt>
                <c:pt idx="1">
                  <c:v>2023</c:v>
                </c:pt>
                <c:pt idx="2">
                  <c:v>2017</c:v>
                </c:pt>
                <c:pt idx="3">
                  <c:v>1980</c:v>
                </c:pt>
                <c:pt idx="4">
                  <c:v>1975</c:v>
                </c:pt>
                <c:pt idx="5">
                  <c:v>1972</c:v>
                </c:pt>
                <c:pt idx="6">
                  <c:v>1926</c:v>
                </c:pt>
                <c:pt idx="7">
                  <c:v>1900</c:v>
                </c:pt>
                <c:pt idx="8">
                  <c:v>1873</c:v>
                </c:pt>
                <c:pt idx="9">
                  <c:v>1854</c:v>
                </c:pt>
                <c:pt idx="10">
                  <c:v>1821</c:v>
                </c:pt>
                <c:pt idx="11">
                  <c:v>1775</c:v>
                </c:pt>
                <c:pt idx="12">
                  <c:v>1751</c:v>
                </c:pt>
                <c:pt idx="13">
                  <c:v>1741</c:v>
                </c:pt>
                <c:pt idx="14">
                  <c:v>1698</c:v>
                </c:pt>
                <c:pt idx="15">
                  <c:v>1683</c:v>
                </c:pt>
                <c:pt idx="16">
                  <c:v>1622</c:v>
                </c:pt>
                <c:pt idx="17">
                  <c:v>1595</c:v>
                </c:pt>
                <c:pt idx="18">
                  <c:v>1578</c:v>
                </c:pt>
                <c:pt idx="19">
                  <c:v>1548</c:v>
                </c:pt>
              </c:numCache>
            </c:numRef>
          </c:val>
          <c:smooth val="0"/>
        </c:ser>
        <c:ser>
          <c:idx val="13"/>
          <c:order val="13"/>
          <c:tx>
            <c:strRef>
              <c:f>'CCG Data-Trimeth-presc(age70+)'!$D$16</c:f>
              <c:strCache>
                <c:ptCount val="1"/>
                <c:pt idx="0">
                  <c:v>BLACKPOOL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Data-Trimeth-presc(age70+)'!$G$16:$Z$16</c:f>
              <c:numCache>
                <c:formatCode>#,##0</c:formatCode>
                <c:ptCount val="20"/>
                <c:pt idx="0">
                  <c:v>3521</c:v>
                </c:pt>
                <c:pt idx="1">
                  <c:v>3426</c:v>
                </c:pt>
                <c:pt idx="2">
                  <c:v>3355</c:v>
                </c:pt>
                <c:pt idx="3">
                  <c:v>3274</c:v>
                </c:pt>
                <c:pt idx="4">
                  <c:v>3168</c:v>
                </c:pt>
                <c:pt idx="5">
                  <c:v>3093</c:v>
                </c:pt>
                <c:pt idx="6">
                  <c:v>3046</c:v>
                </c:pt>
                <c:pt idx="7">
                  <c:v>2961</c:v>
                </c:pt>
                <c:pt idx="8">
                  <c:v>2896</c:v>
                </c:pt>
                <c:pt idx="9">
                  <c:v>2831</c:v>
                </c:pt>
                <c:pt idx="10">
                  <c:v>2827</c:v>
                </c:pt>
                <c:pt idx="11">
                  <c:v>2781</c:v>
                </c:pt>
                <c:pt idx="12">
                  <c:v>2763</c:v>
                </c:pt>
                <c:pt idx="13">
                  <c:v>2723</c:v>
                </c:pt>
                <c:pt idx="14">
                  <c:v>2682</c:v>
                </c:pt>
                <c:pt idx="15">
                  <c:v>2647</c:v>
                </c:pt>
                <c:pt idx="16">
                  <c:v>2608</c:v>
                </c:pt>
                <c:pt idx="17">
                  <c:v>2540</c:v>
                </c:pt>
                <c:pt idx="18">
                  <c:v>2487</c:v>
                </c:pt>
                <c:pt idx="19">
                  <c:v>2439</c:v>
                </c:pt>
              </c:numCache>
            </c:numRef>
          </c:val>
          <c:smooth val="0"/>
        </c:ser>
        <c:ser>
          <c:idx val="14"/>
          <c:order val="14"/>
          <c:tx>
            <c:strRef>
              <c:f>'CCG Data-Trimeth-presc(age70+)'!$D$17</c:f>
              <c:strCache>
                <c:ptCount val="1"/>
                <c:pt idx="0">
                  <c:v>BOLTON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Data-Trimeth-presc(age70+)'!$G$17:$Z$17</c:f>
              <c:numCache>
                <c:formatCode>#,##0</c:formatCode>
                <c:ptCount val="20"/>
                <c:pt idx="0">
                  <c:v>5893</c:v>
                </c:pt>
                <c:pt idx="1">
                  <c:v>5859</c:v>
                </c:pt>
                <c:pt idx="2">
                  <c:v>5750</c:v>
                </c:pt>
                <c:pt idx="3">
                  <c:v>5602</c:v>
                </c:pt>
                <c:pt idx="4">
                  <c:v>5544</c:v>
                </c:pt>
                <c:pt idx="5">
                  <c:v>5433</c:v>
                </c:pt>
                <c:pt idx="6">
                  <c:v>5329</c:v>
                </c:pt>
                <c:pt idx="7">
                  <c:v>5232</c:v>
                </c:pt>
                <c:pt idx="8">
                  <c:v>5155</c:v>
                </c:pt>
                <c:pt idx="9">
                  <c:v>5024</c:v>
                </c:pt>
                <c:pt idx="10">
                  <c:v>4926</c:v>
                </c:pt>
                <c:pt idx="11">
                  <c:v>4792</c:v>
                </c:pt>
                <c:pt idx="12">
                  <c:v>4667</c:v>
                </c:pt>
                <c:pt idx="13">
                  <c:v>4522</c:v>
                </c:pt>
                <c:pt idx="14">
                  <c:v>4379</c:v>
                </c:pt>
                <c:pt idx="15">
                  <c:v>4364</c:v>
                </c:pt>
                <c:pt idx="16">
                  <c:v>4247</c:v>
                </c:pt>
                <c:pt idx="17">
                  <c:v>4186</c:v>
                </c:pt>
                <c:pt idx="18">
                  <c:v>4097</c:v>
                </c:pt>
                <c:pt idx="19">
                  <c:v>3969</c:v>
                </c:pt>
              </c:numCache>
            </c:numRef>
          </c:val>
          <c:smooth val="0"/>
        </c:ser>
        <c:ser>
          <c:idx val="15"/>
          <c:order val="15"/>
          <c:tx>
            <c:strRef>
              <c:f>'CCG Data-Trimeth-presc(age70+)'!$D$18</c:f>
              <c:strCache>
                <c:ptCount val="1"/>
                <c:pt idx="0">
                  <c:v>BRADFORD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Data-Trimeth-presc(age70+)'!$G$18:$Z$18</c:f>
              <c:numCache>
                <c:formatCode>#,##0</c:formatCode>
                <c:ptCount val="20"/>
                <c:pt idx="0">
                  <c:v>980</c:v>
                </c:pt>
                <c:pt idx="1">
                  <c:v>960</c:v>
                </c:pt>
                <c:pt idx="2">
                  <c:v>957</c:v>
                </c:pt>
                <c:pt idx="3">
                  <c:v>954</c:v>
                </c:pt>
                <c:pt idx="4">
                  <c:v>963</c:v>
                </c:pt>
                <c:pt idx="5">
                  <c:v>969</c:v>
                </c:pt>
                <c:pt idx="6">
                  <c:v>983</c:v>
                </c:pt>
                <c:pt idx="7">
                  <c:v>982</c:v>
                </c:pt>
                <c:pt idx="8">
                  <c:v>978</c:v>
                </c:pt>
                <c:pt idx="9">
                  <c:v>971</c:v>
                </c:pt>
                <c:pt idx="10">
                  <c:v>984</c:v>
                </c:pt>
                <c:pt idx="11">
                  <c:v>966</c:v>
                </c:pt>
                <c:pt idx="12">
                  <c:v>1049</c:v>
                </c:pt>
                <c:pt idx="13">
                  <c:v>1052</c:v>
                </c:pt>
                <c:pt idx="14">
                  <c:v>1027</c:v>
                </c:pt>
                <c:pt idx="15">
                  <c:v>1007</c:v>
                </c:pt>
                <c:pt idx="16">
                  <c:v>974</c:v>
                </c:pt>
                <c:pt idx="17">
                  <c:v>941</c:v>
                </c:pt>
                <c:pt idx="18">
                  <c:v>925</c:v>
                </c:pt>
                <c:pt idx="19">
                  <c:v>907</c:v>
                </c:pt>
              </c:numCache>
            </c:numRef>
          </c:val>
          <c:smooth val="0"/>
        </c:ser>
        <c:ser>
          <c:idx val="16"/>
          <c:order val="16"/>
          <c:tx>
            <c:strRef>
              <c:f>'CCG Data-Trimeth-presc(age70+)'!$D$19</c:f>
              <c:strCache>
                <c:ptCount val="1"/>
                <c:pt idx="0">
                  <c:v>BRADFORD DISTRICTS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Data-Trimeth-presc(age70+)'!$G$19:$Z$19</c:f>
              <c:numCache>
                <c:formatCode>#,##0</c:formatCode>
                <c:ptCount val="20"/>
                <c:pt idx="0">
                  <c:v>6411</c:v>
                </c:pt>
                <c:pt idx="1">
                  <c:v>6283</c:v>
                </c:pt>
                <c:pt idx="2">
                  <c:v>6153</c:v>
                </c:pt>
                <c:pt idx="3">
                  <c:v>6012</c:v>
                </c:pt>
                <c:pt idx="4">
                  <c:v>5980</c:v>
                </c:pt>
                <c:pt idx="5">
                  <c:v>5857</c:v>
                </c:pt>
                <c:pt idx="6">
                  <c:v>5813</c:v>
                </c:pt>
                <c:pt idx="7">
                  <c:v>5677</c:v>
                </c:pt>
                <c:pt idx="8">
                  <c:v>5581</c:v>
                </c:pt>
                <c:pt idx="9">
                  <c:v>5503</c:v>
                </c:pt>
                <c:pt idx="10">
                  <c:v>5468</c:v>
                </c:pt>
                <c:pt idx="11">
                  <c:v>5441</c:v>
                </c:pt>
                <c:pt idx="12">
                  <c:v>5264</c:v>
                </c:pt>
                <c:pt idx="13">
                  <c:v>5250</c:v>
                </c:pt>
                <c:pt idx="14">
                  <c:v>5154</c:v>
                </c:pt>
                <c:pt idx="15">
                  <c:v>5114</c:v>
                </c:pt>
                <c:pt idx="16">
                  <c:v>5034</c:v>
                </c:pt>
                <c:pt idx="17">
                  <c:v>5017</c:v>
                </c:pt>
                <c:pt idx="18">
                  <c:v>4903</c:v>
                </c:pt>
                <c:pt idx="19">
                  <c:v>4868</c:v>
                </c:pt>
              </c:numCache>
            </c:numRef>
          </c:val>
          <c:smooth val="0"/>
        </c:ser>
        <c:ser>
          <c:idx val="17"/>
          <c:order val="17"/>
          <c:tx>
            <c:strRef>
              <c:f>'CCG Data-Trimeth-presc(age70+)'!$D$20</c:f>
              <c:strCache>
                <c:ptCount val="1"/>
                <c:pt idx="0">
                  <c:v>BRENT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Data-Trimeth-presc(age70+)'!$G$20:$Z$20</c:f>
              <c:numCache>
                <c:formatCode>#,##0</c:formatCode>
                <c:ptCount val="20"/>
                <c:pt idx="0">
                  <c:v>1639</c:v>
                </c:pt>
                <c:pt idx="1">
                  <c:v>1582</c:v>
                </c:pt>
                <c:pt idx="2">
                  <c:v>1510</c:v>
                </c:pt>
                <c:pt idx="3">
                  <c:v>1482</c:v>
                </c:pt>
                <c:pt idx="4">
                  <c:v>1431</c:v>
                </c:pt>
                <c:pt idx="5">
                  <c:v>1373</c:v>
                </c:pt>
                <c:pt idx="6">
                  <c:v>1351</c:v>
                </c:pt>
                <c:pt idx="7">
                  <c:v>1321</c:v>
                </c:pt>
                <c:pt idx="8">
                  <c:v>1264</c:v>
                </c:pt>
                <c:pt idx="9">
                  <c:v>1232</c:v>
                </c:pt>
                <c:pt idx="10">
                  <c:v>1220</c:v>
                </c:pt>
                <c:pt idx="11">
                  <c:v>1218</c:v>
                </c:pt>
                <c:pt idx="12">
                  <c:v>1215</c:v>
                </c:pt>
                <c:pt idx="13">
                  <c:v>1197</c:v>
                </c:pt>
                <c:pt idx="14">
                  <c:v>1190</c:v>
                </c:pt>
                <c:pt idx="15">
                  <c:v>1184</c:v>
                </c:pt>
                <c:pt idx="16">
                  <c:v>1183</c:v>
                </c:pt>
                <c:pt idx="17">
                  <c:v>1200</c:v>
                </c:pt>
                <c:pt idx="18">
                  <c:v>1198</c:v>
                </c:pt>
                <c:pt idx="19">
                  <c:v>1216</c:v>
                </c:pt>
              </c:numCache>
            </c:numRef>
          </c:val>
          <c:smooth val="0"/>
        </c:ser>
        <c:ser>
          <c:idx val="18"/>
          <c:order val="18"/>
          <c:tx>
            <c:strRef>
              <c:f>'CCG Data-Trimeth-presc(age70+)'!$D$21</c:f>
              <c:strCache>
                <c:ptCount val="1"/>
                <c:pt idx="0">
                  <c:v>BRIGHTON &amp; HOVE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Data-Trimeth-presc(age70+)'!$G$21:$Z$21</c:f>
              <c:numCache>
                <c:formatCode>#,##0</c:formatCode>
                <c:ptCount val="20"/>
                <c:pt idx="0">
                  <c:v>3753</c:v>
                </c:pt>
                <c:pt idx="1">
                  <c:v>3601</c:v>
                </c:pt>
                <c:pt idx="2">
                  <c:v>3434</c:v>
                </c:pt>
                <c:pt idx="3">
                  <c:v>3334</c:v>
                </c:pt>
                <c:pt idx="4">
                  <c:v>3213</c:v>
                </c:pt>
                <c:pt idx="5">
                  <c:v>3116</c:v>
                </c:pt>
                <c:pt idx="6">
                  <c:v>3041</c:v>
                </c:pt>
                <c:pt idx="7">
                  <c:v>3009</c:v>
                </c:pt>
                <c:pt idx="8">
                  <c:v>2939</c:v>
                </c:pt>
                <c:pt idx="9">
                  <c:v>2852</c:v>
                </c:pt>
                <c:pt idx="10">
                  <c:v>2783</c:v>
                </c:pt>
                <c:pt idx="11">
                  <c:v>2724</c:v>
                </c:pt>
                <c:pt idx="12">
                  <c:v>2652</c:v>
                </c:pt>
                <c:pt idx="13">
                  <c:v>2607</c:v>
                </c:pt>
                <c:pt idx="14">
                  <c:v>2560</c:v>
                </c:pt>
                <c:pt idx="15">
                  <c:v>2521</c:v>
                </c:pt>
                <c:pt idx="16">
                  <c:v>2489</c:v>
                </c:pt>
                <c:pt idx="17">
                  <c:v>2444</c:v>
                </c:pt>
                <c:pt idx="18">
                  <c:v>2445</c:v>
                </c:pt>
                <c:pt idx="19">
                  <c:v>2403</c:v>
                </c:pt>
              </c:numCache>
            </c:numRef>
          </c:val>
          <c:smooth val="0"/>
        </c:ser>
        <c:ser>
          <c:idx val="19"/>
          <c:order val="19"/>
          <c:tx>
            <c:strRef>
              <c:f>'CCG Data-Trimeth-presc(age70+)'!$D$22</c:f>
              <c:strCache>
                <c:ptCount val="1"/>
                <c:pt idx="0">
                  <c:v>BRISTOL, NORTH SOMERSET &amp; S GLOS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Data-Trimeth-presc(age70+)'!$G$22:$Z$22</c:f>
              <c:numCache>
                <c:formatCode>#,##0</c:formatCode>
                <c:ptCount val="20"/>
                <c:pt idx="0">
                  <c:v>19390</c:v>
                </c:pt>
                <c:pt idx="1">
                  <c:v>18724</c:v>
                </c:pt>
                <c:pt idx="2">
                  <c:v>17995</c:v>
                </c:pt>
                <c:pt idx="3">
                  <c:v>17480</c:v>
                </c:pt>
                <c:pt idx="4">
                  <c:v>16888</c:v>
                </c:pt>
                <c:pt idx="5">
                  <c:v>16271</c:v>
                </c:pt>
                <c:pt idx="6">
                  <c:v>15731</c:v>
                </c:pt>
                <c:pt idx="7">
                  <c:v>15210</c:v>
                </c:pt>
                <c:pt idx="8">
                  <c:v>14728</c:v>
                </c:pt>
                <c:pt idx="9">
                  <c:v>14195</c:v>
                </c:pt>
                <c:pt idx="10">
                  <c:v>13677</c:v>
                </c:pt>
                <c:pt idx="11">
                  <c:v>13268</c:v>
                </c:pt>
                <c:pt idx="12">
                  <c:v>12850</c:v>
                </c:pt>
                <c:pt idx="13">
                  <c:v>12532</c:v>
                </c:pt>
                <c:pt idx="14">
                  <c:v>12175</c:v>
                </c:pt>
                <c:pt idx="15">
                  <c:v>11817</c:v>
                </c:pt>
                <c:pt idx="16">
                  <c:v>11632</c:v>
                </c:pt>
                <c:pt idx="17">
                  <c:v>11455</c:v>
                </c:pt>
                <c:pt idx="18">
                  <c:v>11259</c:v>
                </c:pt>
                <c:pt idx="19">
                  <c:v>11033</c:v>
                </c:pt>
              </c:numCache>
            </c:numRef>
          </c:val>
          <c:smooth val="0"/>
        </c:ser>
        <c:ser>
          <c:idx val="20"/>
          <c:order val="20"/>
          <c:tx>
            <c:strRef>
              <c:f>'CCG Data-Trimeth-presc(age70+)'!$D$23</c:f>
              <c:strCache>
                <c:ptCount val="1"/>
                <c:pt idx="0">
                  <c:v>BROMLEY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Data-Trimeth-presc(age70+)'!$G$23:$Z$23</c:f>
              <c:numCache>
                <c:formatCode>#,##0</c:formatCode>
                <c:ptCount val="20"/>
                <c:pt idx="0">
                  <c:v>3744</c:v>
                </c:pt>
                <c:pt idx="1">
                  <c:v>3520</c:v>
                </c:pt>
                <c:pt idx="2">
                  <c:v>3394</c:v>
                </c:pt>
                <c:pt idx="3">
                  <c:v>3247</c:v>
                </c:pt>
                <c:pt idx="4">
                  <c:v>3163</c:v>
                </c:pt>
                <c:pt idx="5">
                  <c:v>3088</c:v>
                </c:pt>
                <c:pt idx="6">
                  <c:v>3090</c:v>
                </c:pt>
                <c:pt idx="7">
                  <c:v>3049</c:v>
                </c:pt>
                <c:pt idx="8">
                  <c:v>3041</c:v>
                </c:pt>
                <c:pt idx="9">
                  <c:v>3033</c:v>
                </c:pt>
                <c:pt idx="10">
                  <c:v>2997</c:v>
                </c:pt>
                <c:pt idx="11">
                  <c:v>2950</c:v>
                </c:pt>
                <c:pt idx="12">
                  <c:v>2912</c:v>
                </c:pt>
                <c:pt idx="13">
                  <c:v>2894</c:v>
                </c:pt>
                <c:pt idx="14">
                  <c:v>2838</c:v>
                </c:pt>
                <c:pt idx="15">
                  <c:v>2864</c:v>
                </c:pt>
                <c:pt idx="16">
                  <c:v>2855</c:v>
                </c:pt>
                <c:pt idx="17">
                  <c:v>2847</c:v>
                </c:pt>
                <c:pt idx="18">
                  <c:v>2796</c:v>
                </c:pt>
                <c:pt idx="19">
                  <c:v>2769</c:v>
                </c:pt>
              </c:numCache>
            </c:numRef>
          </c:val>
          <c:smooth val="0"/>
        </c:ser>
        <c:ser>
          <c:idx val="21"/>
          <c:order val="21"/>
          <c:tx>
            <c:strRef>
              <c:f>'CCG Data-Trimeth-presc(age70+)'!$D$24</c:f>
              <c:strCache>
                <c:ptCount val="1"/>
                <c:pt idx="0">
                  <c:v>BUCKINGHAMSHIRE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Data-Trimeth-presc(age70+)'!$G$24:$Z$24</c:f>
              <c:numCache>
                <c:formatCode>#,##0</c:formatCode>
                <c:ptCount val="20"/>
                <c:pt idx="0">
                  <c:v>7436</c:v>
                </c:pt>
                <c:pt idx="1">
                  <c:v>7167</c:v>
                </c:pt>
                <c:pt idx="2">
                  <c:v>6844</c:v>
                </c:pt>
                <c:pt idx="3">
                  <c:v>6653</c:v>
                </c:pt>
                <c:pt idx="4">
                  <c:v>6489</c:v>
                </c:pt>
                <c:pt idx="5">
                  <c:v>6327</c:v>
                </c:pt>
                <c:pt idx="6">
                  <c:v>6197</c:v>
                </c:pt>
                <c:pt idx="7">
                  <c:v>6041</c:v>
                </c:pt>
                <c:pt idx="8">
                  <c:v>5911</c:v>
                </c:pt>
                <c:pt idx="9">
                  <c:v>5757</c:v>
                </c:pt>
                <c:pt idx="10">
                  <c:v>5672</c:v>
                </c:pt>
                <c:pt idx="11">
                  <c:v>5537</c:v>
                </c:pt>
                <c:pt idx="12">
                  <c:v>5451</c:v>
                </c:pt>
                <c:pt idx="13">
                  <c:v>5341</c:v>
                </c:pt>
                <c:pt idx="14">
                  <c:v>5328</c:v>
                </c:pt>
                <c:pt idx="15">
                  <c:v>5289</c:v>
                </c:pt>
                <c:pt idx="16">
                  <c:v>5223</c:v>
                </c:pt>
                <c:pt idx="17">
                  <c:v>5247</c:v>
                </c:pt>
                <c:pt idx="18">
                  <c:v>5221</c:v>
                </c:pt>
                <c:pt idx="19">
                  <c:v>5206</c:v>
                </c:pt>
              </c:numCache>
            </c:numRef>
          </c:val>
          <c:smooth val="0"/>
        </c:ser>
        <c:ser>
          <c:idx val="22"/>
          <c:order val="22"/>
          <c:tx>
            <c:strRef>
              <c:f>'CCG Data-Trimeth-presc(age70+)'!$D$25</c:f>
              <c:strCache>
                <c:ptCount val="1"/>
                <c:pt idx="0">
                  <c:v>BURY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Data-Trimeth-presc(age70+)'!$G$25:$Z$25</c:f>
              <c:numCache>
                <c:formatCode>#,##0</c:formatCode>
                <c:ptCount val="20"/>
                <c:pt idx="0">
                  <c:v>2512</c:v>
                </c:pt>
                <c:pt idx="1">
                  <c:v>2436</c:v>
                </c:pt>
                <c:pt idx="2">
                  <c:v>2310</c:v>
                </c:pt>
                <c:pt idx="3">
                  <c:v>2176</c:v>
                </c:pt>
                <c:pt idx="4">
                  <c:v>2062</c:v>
                </c:pt>
                <c:pt idx="5">
                  <c:v>2029</c:v>
                </c:pt>
                <c:pt idx="6">
                  <c:v>1976</c:v>
                </c:pt>
                <c:pt idx="7">
                  <c:v>1976</c:v>
                </c:pt>
                <c:pt idx="8">
                  <c:v>1928</c:v>
                </c:pt>
                <c:pt idx="9">
                  <c:v>1889</c:v>
                </c:pt>
                <c:pt idx="10">
                  <c:v>1870</c:v>
                </c:pt>
                <c:pt idx="11">
                  <c:v>1861</c:v>
                </c:pt>
                <c:pt idx="12">
                  <c:v>1828</c:v>
                </c:pt>
                <c:pt idx="13">
                  <c:v>1801</c:v>
                </c:pt>
                <c:pt idx="14">
                  <c:v>1792</c:v>
                </c:pt>
                <c:pt idx="15">
                  <c:v>1778</c:v>
                </c:pt>
                <c:pt idx="16">
                  <c:v>1784</c:v>
                </c:pt>
                <c:pt idx="17">
                  <c:v>1784</c:v>
                </c:pt>
                <c:pt idx="18">
                  <c:v>1790</c:v>
                </c:pt>
                <c:pt idx="19">
                  <c:v>1757</c:v>
                </c:pt>
              </c:numCache>
            </c:numRef>
          </c:val>
          <c:smooth val="0"/>
        </c:ser>
        <c:ser>
          <c:idx val="23"/>
          <c:order val="23"/>
          <c:tx>
            <c:strRef>
              <c:f>'CCG Data-Trimeth-presc(age70+)'!$D$26</c:f>
              <c:strCache>
                <c:ptCount val="1"/>
                <c:pt idx="0">
                  <c:v>CALDERDALE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Data-Trimeth-presc(age70+)'!$G$26:$Z$26</c:f>
              <c:numCache>
                <c:formatCode>#,##0</c:formatCode>
                <c:ptCount val="20"/>
                <c:pt idx="0">
                  <c:v>4359</c:v>
                </c:pt>
                <c:pt idx="1">
                  <c:v>4308</c:v>
                </c:pt>
                <c:pt idx="2">
                  <c:v>4227</c:v>
                </c:pt>
                <c:pt idx="3">
                  <c:v>4099</c:v>
                </c:pt>
                <c:pt idx="4">
                  <c:v>4015</c:v>
                </c:pt>
                <c:pt idx="5">
                  <c:v>3961</c:v>
                </c:pt>
                <c:pt idx="6">
                  <c:v>3934</c:v>
                </c:pt>
                <c:pt idx="7">
                  <c:v>3901</c:v>
                </c:pt>
                <c:pt idx="8">
                  <c:v>3841</c:v>
                </c:pt>
                <c:pt idx="9">
                  <c:v>3734</c:v>
                </c:pt>
                <c:pt idx="10">
                  <c:v>3609</c:v>
                </c:pt>
                <c:pt idx="11">
                  <c:v>3509</c:v>
                </c:pt>
                <c:pt idx="12">
                  <c:v>3419</c:v>
                </c:pt>
                <c:pt idx="13">
                  <c:v>3363</c:v>
                </c:pt>
                <c:pt idx="14">
                  <c:v>3308</c:v>
                </c:pt>
                <c:pt idx="15">
                  <c:v>3290</c:v>
                </c:pt>
                <c:pt idx="16">
                  <c:v>3255</c:v>
                </c:pt>
                <c:pt idx="17">
                  <c:v>3233</c:v>
                </c:pt>
                <c:pt idx="18">
                  <c:v>3180</c:v>
                </c:pt>
                <c:pt idx="19">
                  <c:v>3145</c:v>
                </c:pt>
              </c:numCache>
            </c:numRef>
          </c:val>
          <c:smooth val="0"/>
        </c:ser>
        <c:ser>
          <c:idx val="24"/>
          <c:order val="24"/>
          <c:tx>
            <c:strRef>
              <c:f>'CCG Data-Trimeth-presc(age70+)'!$D$27</c:f>
              <c:strCache>
                <c:ptCount val="1"/>
                <c:pt idx="0">
                  <c:v>CAMBRIDGESHIRE AND PETERBOROUGH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Data-Trimeth-presc(age70+)'!$G$27:$Z$27</c:f>
              <c:numCache>
                <c:formatCode>#,##0</c:formatCode>
                <c:ptCount val="20"/>
                <c:pt idx="0">
                  <c:v>19163</c:v>
                </c:pt>
                <c:pt idx="1">
                  <c:v>18701</c:v>
                </c:pt>
                <c:pt idx="2">
                  <c:v>18026</c:v>
                </c:pt>
                <c:pt idx="3">
                  <c:v>17500</c:v>
                </c:pt>
                <c:pt idx="4">
                  <c:v>17118</c:v>
                </c:pt>
                <c:pt idx="5">
                  <c:v>16556</c:v>
                </c:pt>
                <c:pt idx="6">
                  <c:v>16104</c:v>
                </c:pt>
                <c:pt idx="7">
                  <c:v>15691</c:v>
                </c:pt>
                <c:pt idx="8">
                  <c:v>15306</c:v>
                </c:pt>
                <c:pt idx="9">
                  <c:v>14869</c:v>
                </c:pt>
                <c:pt idx="10">
                  <c:v>14530</c:v>
                </c:pt>
                <c:pt idx="11">
                  <c:v>14107</c:v>
                </c:pt>
                <c:pt idx="12">
                  <c:v>13644</c:v>
                </c:pt>
                <c:pt idx="13">
                  <c:v>13276</c:v>
                </c:pt>
                <c:pt idx="14">
                  <c:v>12998</c:v>
                </c:pt>
                <c:pt idx="15">
                  <c:v>12673</c:v>
                </c:pt>
                <c:pt idx="16">
                  <c:v>12334</c:v>
                </c:pt>
                <c:pt idx="17">
                  <c:v>12046</c:v>
                </c:pt>
                <c:pt idx="18">
                  <c:v>11764</c:v>
                </c:pt>
                <c:pt idx="19">
                  <c:v>11528</c:v>
                </c:pt>
              </c:numCache>
            </c:numRef>
          </c:val>
          <c:smooth val="0"/>
        </c:ser>
        <c:ser>
          <c:idx val="25"/>
          <c:order val="25"/>
          <c:tx>
            <c:strRef>
              <c:f>'CCG Data-Trimeth-presc(age70+)'!$D$28</c:f>
              <c:strCache>
                <c:ptCount val="1"/>
                <c:pt idx="0">
                  <c:v>CAMDEN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Data-Trimeth-presc(age70+)'!$G$28:$Z$28</c:f>
              <c:numCache>
                <c:formatCode>#,##0</c:formatCode>
                <c:ptCount val="20"/>
                <c:pt idx="0">
                  <c:v>1434</c:v>
                </c:pt>
                <c:pt idx="1">
                  <c:v>1400</c:v>
                </c:pt>
                <c:pt idx="2">
                  <c:v>1369</c:v>
                </c:pt>
                <c:pt idx="3">
                  <c:v>1349</c:v>
                </c:pt>
                <c:pt idx="4">
                  <c:v>1331</c:v>
                </c:pt>
                <c:pt idx="5">
                  <c:v>1304</c:v>
                </c:pt>
                <c:pt idx="6">
                  <c:v>1301</c:v>
                </c:pt>
                <c:pt idx="7">
                  <c:v>1291</c:v>
                </c:pt>
                <c:pt idx="8">
                  <c:v>1282</c:v>
                </c:pt>
                <c:pt idx="9">
                  <c:v>1293</c:v>
                </c:pt>
                <c:pt idx="10">
                  <c:v>1272</c:v>
                </c:pt>
                <c:pt idx="11">
                  <c:v>1254</c:v>
                </c:pt>
                <c:pt idx="12">
                  <c:v>1256</c:v>
                </c:pt>
                <c:pt idx="13">
                  <c:v>1247</c:v>
                </c:pt>
                <c:pt idx="14">
                  <c:v>1244</c:v>
                </c:pt>
                <c:pt idx="15">
                  <c:v>1218</c:v>
                </c:pt>
                <c:pt idx="16">
                  <c:v>1220</c:v>
                </c:pt>
                <c:pt idx="17">
                  <c:v>1219</c:v>
                </c:pt>
                <c:pt idx="18">
                  <c:v>1203</c:v>
                </c:pt>
                <c:pt idx="19">
                  <c:v>1200</c:v>
                </c:pt>
              </c:numCache>
            </c:numRef>
          </c:val>
          <c:smooth val="0"/>
        </c:ser>
        <c:ser>
          <c:idx val="26"/>
          <c:order val="26"/>
          <c:tx>
            <c:strRef>
              <c:f>'CCG Data-Trimeth-presc(age70+)'!$D$29</c:f>
              <c:strCache>
                <c:ptCount val="1"/>
                <c:pt idx="0">
                  <c:v>CANNOCK CHASE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Data-Trimeth-presc(age70+)'!$G$29:$Z$29</c:f>
              <c:numCache>
                <c:formatCode>#,##0</c:formatCode>
                <c:ptCount val="20"/>
                <c:pt idx="0">
                  <c:v>3133</c:v>
                </c:pt>
                <c:pt idx="1">
                  <c:v>3101</c:v>
                </c:pt>
                <c:pt idx="2">
                  <c:v>3031</c:v>
                </c:pt>
                <c:pt idx="3">
                  <c:v>2992</c:v>
                </c:pt>
                <c:pt idx="4">
                  <c:v>2956</c:v>
                </c:pt>
                <c:pt idx="5">
                  <c:v>2917</c:v>
                </c:pt>
                <c:pt idx="6">
                  <c:v>2925</c:v>
                </c:pt>
                <c:pt idx="7">
                  <c:v>2842</c:v>
                </c:pt>
                <c:pt idx="8">
                  <c:v>2818</c:v>
                </c:pt>
                <c:pt idx="9">
                  <c:v>2754</c:v>
                </c:pt>
                <c:pt idx="10">
                  <c:v>2745</c:v>
                </c:pt>
                <c:pt idx="11">
                  <c:v>2711</c:v>
                </c:pt>
                <c:pt idx="12">
                  <c:v>2663</c:v>
                </c:pt>
                <c:pt idx="13">
                  <c:v>2653</c:v>
                </c:pt>
                <c:pt idx="14">
                  <c:v>2623</c:v>
                </c:pt>
                <c:pt idx="15">
                  <c:v>2611</c:v>
                </c:pt>
                <c:pt idx="16">
                  <c:v>2578</c:v>
                </c:pt>
                <c:pt idx="17">
                  <c:v>2539</c:v>
                </c:pt>
                <c:pt idx="18">
                  <c:v>2441</c:v>
                </c:pt>
                <c:pt idx="19">
                  <c:v>2448</c:v>
                </c:pt>
              </c:numCache>
            </c:numRef>
          </c:val>
          <c:smooth val="0"/>
        </c:ser>
        <c:ser>
          <c:idx val="27"/>
          <c:order val="27"/>
          <c:tx>
            <c:strRef>
              <c:f>'CCG Data-Trimeth-presc(age70+)'!$D$30</c:f>
              <c:strCache>
                <c:ptCount val="1"/>
                <c:pt idx="0">
                  <c:v>CANTERBURY AND COASTAL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Data-Trimeth-presc(age70+)'!$G$30:$Z$30</c:f>
              <c:numCache>
                <c:formatCode>#,##0</c:formatCode>
                <c:ptCount val="20"/>
                <c:pt idx="0">
                  <c:v>4983</c:v>
                </c:pt>
                <c:pt idx="1">
                  <c:v>4761</c:v>
                </c:pt>
                <c:pt idx="2">
                  <c:v>4570</c:v>
                </c:pt>
                <c:pt idx="3">
                  <c:v>4377</c:v>
                </c:pt>
                <c:pt idx="4">
                  <c:v>4208</c:v>
                </c:pt>
                <c:pt idx="5">
                  <c:v>4080</c:v>
                </c:pt>
                <c:pt idx="6">
                  <c:v>3950</c:v>
                </c:pt>
                <c:pt idx="7">
                  <c:v>3846</c:v>
                </c:pt>
                <c:pt idx="8">
                  <c:v>3755</c:v>
                </c:pt>
                <c:pt idx="9">
                  <c:v>3665</c:v>
                </c:pt>
                <c:pt idx="10">
                  <c:v>3588</c:v>
                </c:pt>
                <c:pt idx="11">
                  <c:v>3511</c:v>
                </c:pt>
                <c:pt idx="12">
                  <c:v>3421</c:v>
                </c:pt>
                <c:pt idx="13">
                  <c:v>3377</c:v>
                </c:pt>
                <c:pt idx="14">
                  <c:v>3322</c:v>
                </c:pt>
                <c:pt idx="15">
                  <c:v>3308</c:v>
                </c:pt>
                <c:pt idx="16">
                  <c:v>3245</c:v>
                </c:pt>
                <c:pt idx="17">
                  <c:v>3159</c:v>
                </c:pt>
                <c:pt idx="18">
                  <c:v>3141</c:v>
                </c:pt>
                <c:pt idx="19">
                  <c:v>3135</c:v>
                </c:pt>
              </c:numCache>
            </c:numRef>
          </c:val>
          <c:smooth val="0"/>
        </c:ser>
        <c:ser>
          <c:idx val="28"/>
          <c:order val="28"/>
          <c:tx>
            <c:strRef>
              <c:f>'CCG Data-Trimeth-presc(age70+)'!$D$31</c:f>
              <c:strCache>
                <c:ptCount val="1"/>
                <c:pt idx="0">
                  <c:v>CASTLE POINT AND ROCHFORD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Data-Trimeth-presc(age70+)'!$G$31:$Z$31</c:f>
              <c:numCache>
                <c:formatCode>#,##0</c:formatCode>
                <c:ptCount val="20"/>
                <c:pt idx="0">
                  <c:v>4787</c:v>
                </c:pt>
                <c:pt idx="1">
                  <c:v>4634</c:v>
                </c:pt>
                <c:pt idx="2">
                  <c:v>4594</c:v>
                </c:pt>
                <c:pt idx="3">
                  <c:v>4549</c:v>
                </c:pt>
                <c:pt idx="4">
                  <c:v>4465</c:v>
                </c:pt>
                <c:pt idx="5">
                  <c:v>4392</c:v>
                </c:pt>
                <c:pt idx="6">
                  <c:v>4269</c:v>
                </c:pt>
                <c:pt idx="7">
                  <c:v>4164</c:v>
                </c:pt>
                <c:pt idx="8">
                  <c:v>4128</c:v>
                </c:pt>
                <c:pt idx="9">
                  <c:v>4057</c:v>
                </c:pt>
                <c:pt idx="10">
                  <c:v>3998</c:v>
                </c:pt>
                <c:pt idx="11">
                  <c:v>3832</c:v>
                </c:pt>
                <c:pt idx="12">
                  <c:v>3742</c:v>
                </c:pt>
                <c:pt idx="13">
                  <c:v>3706</c:v>
                </c:pt>
                <c:pt idx="14">
                  <c:v>3573</c:v>
                </c:pt>
                <c:pt idx="15">
                  <c:v>3493</c:v>
                </c:pt>
                <c:pt idx="16">
                  <c:v>3441</c:v>
                </c:pt>
                <c:pt idx="17">
                  <c:v>3334</c:v>
                </c:pt>
                <c:pt idx="18">
                  <c:v>3355</c:v>
                </c:pt>
                <c:pt idx="19">
                  <c:v>3326</c:v>
                </c:pt>
              </c:numCache>
            </c:numRef>
          </c:val>
          <c:smooth val="0"/>
        </c:ser>
        <c:ser>
          <c:idx val="29"/>
          <c:order val="29"/>
          <c:tx>
            <c:strRef>
              <c:f>'CCG Data-Trimeth-presc(age70+)'!$D$32</c:f>
              <c:strCache>
                <c:ptCount val="1"/>
                <c:pt idx="0">
                  <c:v>CENTRAL LONDON (WESTMINSTER)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Data-Trimeth-presc(age70+)'!$G$32:$Z$32</c:f>
              <c:numCache>
                <c:formatCode>#,##0</c:formatCode>
                <c:ptCount val="20"/>
                <c:pt idx="0">
                  <c:v>1727</c:v>
                </c:pt>
                <c:pt idx="1">
                  <c:v>1670</c:v>
                </c:pt>
                <c:pt idx="2">
                  <c:v>1673</c:v>
                </c:pt>
                <c:pt idx="3">
                  <c:v>1642</c:v>
                </c:pt>
                <c:pt idx="4">
                  <c:v>1637</c:v>
                </c:pt>
                <c:pt idx="5">
                  <c:v>1609</c:v>
                </c:pt>
                <c:pt idx="6">
                  <c:v>1599</c:v>
                </c:pt>
                <c:pt idx="7">
                  <c:v>1587</c:v>
                </c:pt>
                <c:pt idx="8">
                  <c:v>1573</c:v>
                </c:pt>
                <c:pt idx="9">
                  <c:v>1596</c:v>
                </c:pt>
                <c:pt idx="10">
                  <c:v>1576</c:v>
                </c:pt>
                <c:pt idx="11">
                  <c:v>1554</c:v>
                </c:pt>
                <c:pt idx="12">
                  <c:v>1544</c:v>
                </c:pt>
                <c:pt idx="13">
                  <c:v>1527</c:v>
                </c:pt>
                <c:pt idx="14">
                  <c:v>1458</c:v>
                </c:pt>
                <c:pt idx="15">
                  <c:v>1448</c:v>
                </c:pt>
                <c:pt idx="16">
                  <c:v>1411</c:v>
                </c:pt>
                <c:pt idx="17">
                  <c:v>1368</c:v>
                </c:pt>
                <c:pt idx="18">
                  <c:v>1346</c:v>
                </c:pt>
                <c:pt idx="19">
                  <c:v>1332</c:v>
                </c:pt>
              </c:numCache>
            </c:numRef>
          </c:val>
          <c:smooth val="0"/>
        </c:ser>
        <c:ser>
          <c:idx val="30"/>
          <c:order val="30"/>
          <c:tx>
            <c:strRef>
              <c:f>'CCG Data-Trimeth-presc(age70+)'!$D$33</c:f>
              <c:strCache>
                <c:ptCount val="1"/>
                <c:pt idx="0">
                  <c:v>CHORLEY AND SOUTH RIBBLE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Data-Trimeth-presc(age70+)'!$G$33:$Z$33</c:f>
              <c:numCache>
                <c:formatCode>#,##0</c:formatCode>
                <c:ptCount val="20"/>
                <c:pt idx="0">
                  <c:v>3035</c:v>
                </c:pt>
                <c:pt idx="1">
                  <c:v>2944</c:v>
                </c:pt>
                <c:pt idx="2">
                  <c:v>2840</c:v>
                </c:pt>
                <c:pt idx="3">
                  <c:v>2757</c:v>
                </c:pt>
                <c:pt idx="4">
                  <c:v>2693</c:v>
                </c:pt>
                <c:pt idx="5">
                  <c:v>2631</c:v>
                </c:pt>
                <c:pt idx="6">
                  <c:v>2582</c:v>
                </c:pt>
                <c:pt idx="7">
                  <c:v>2484</c:v>
                </c:pt>
                <c:pt idx="8">
                  <c:v>2421</c:v>
                </c:pt>
                <c:pt idx="9">
                  <c:v>2321</c:v>
                </c:pt>
                <c:pt idx="10">
                  <c:v>2276</c:v>
                </c:pt>
                <c:pt idx="11">
                  <c:v>2176</c:v>
                </c:pt>
                <c:pt idx="12">
                  <c:v>2130</c:v>
                </c:pt>
                <c:pt idx="13">
                  <c:v>2068</c:v>
                </c:pt>
                <c:pt idx="14">
                  <c:v>2038</c:v>
                </c:pt>
                <c:pt idx="15">
                  <c:v>1998</c:v>
                </c:pt>
                <c:pt idx="16">
                  <c:v>1956</c:v>
                </c:pt>
                <c:pt idx="17">
                  <c:v>1927</c:v>
                </c:pt>
                <c:pt idx="18">
                  <c:v>1877</c:v>
                </c:pt>
                <c:pt idx="19">
                  <c:v>1865</c:v>
                </c:pt>
              </c:numCache>
            </c:numRef>
          </c:val>
          <c:smooth val="0"/>
        </c:ser>
        <c:ser>
          <c:idx val="34"/>
          <c:order val="31"/>
          <c:tx>
            <c:strRef>
              <c:f>'CCG Data-Trimeth-presc(age70+)'!$D$34</c:f>
              <c:strCache>
                <c:ptCount val="1"/>
                <c:pt idx="0">
                  <c:v>CITY AND HACKNEY</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Data-Trimeth-presc(age70+)'!$G$34:$AA$34</c:f>
              <c:numCache>
                <c:formatCode>#,##0</c:formatCode>
                <c:ptCount val="21"/>
                <c:pt idx="0">
                  <c:v>932</c:v>
                </c:pt>
                <c:pt idx="1">
                  <c:v>909</c:v>
                </c:pt>
                <c:pt idx="2">
                  <c:v>898</c:v>
                </c:pt>
                <c:pt idx="3">
                  <c:v>879</c:v>
                </c:pt>
                <c:pt idx="4">
                  <c:v>876</c:v>
                </c:pt>
                <c:pt idx="5">
                  <c:v>861</c:v>
                </c:pt>
                <c:pt idx="6">
                  <c:v>857</c:v>
                </c:pt>
                <c:pt idx="7">
                  <c:v>837</c:v>
                </c:pt>
                <c:pt idx="8">
                  <c:v>845</c:v>
                </c:pt>
                <c:pt idx="9">
                  <c:v>820</c:v>
                </c:pt>
                <c:pt idx="10">
                  <c:v>822</c:v>
                </c:pt>
                <c:pt idx="11">
                  <c:v>815</c:v>
                </c:pt>
                <c:pt idx="12">
                  <c:v>805</c:v>
                </c:pt>
                <c:pt idx="13">
                  <c:v>811</c:v>
                </c:pt>
                <c:pt idx="14">
                  <c:v>804</c:v>
                </c:pt>
                <c:pt idx="15">
                  <c:v>802</c:v>
                </c:pt>
                <c:pt idx="16">
                  <c:v>799</c:v>
                </c:pt>
                <c:pt idx="17">
                  <c:v>803</c:v>
                </c:pt>
                <c:pt idx="18">
                  <c:v>790</c:v>
                </c:pt>
                <c:pt idx="19">
                  <c:v>794</c:v>
                </c:pt>
              </c:numCache>
            </c:numRef>
          </c:val>
          <c:smooth val="0"/>
        </c:ser>
        <c:ser>
          <c:idx val="31"/>
          <c:order val="32"/>
          <c:tx>
            <c:strRef>
              <c:f>'CCG Data-Trimeth-presc(age70+)'!$D$35</c:f>
              <c:strCache>
                <c:ptCount val="1"/>
                <c:pt idx="0">
                  <c:v>COASTAL WEST SUSSEX</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Data-Trimeth-presc(age70+)'!$G$35:$AA$35</c:f>
              <c:numCache>
                <c:formatCode>#,##0</c:formatCode>
                <c:ptCount val="21"/>
                <c:pt idx="0">
                  <c:v>16894</c:v>
                </c:pt>
                <c:pt idx="1">
                  <c:v>16515</c:v>
                </c:pt>
                <c:pt idx="2">
                  <c:v>15992</c:v>
                </c:pt>
                <c:pt idx="3">
                  <c:v>15575</c:v>
                </c:pt>
                <c:pt idx="4">
                  <c:v>15142</c:v>
                </c:pt>
                <c:pt idx="5">
                  <c:v>14828</c:v>
                </c:pt>
                <c:pt idx="6">
                  <c:v>14754</c:v>
                </c:pt>
                <c:pt idx="7">
                  <c:v>14521</c:v>
                </c:pt>
                <c:pt idx="8">
                  <c:v>14288</c:v>
                </c:pt>
                <c:pt idx="9">
                  <c:v>14196</c:v>
                </c:pt>
                <c:pt idx="10">
                  <c:v>14053</c:v>
                </c:pt>
                <c:pt idx="11">
                  <c:v>13893</c:v>
                </c:pt>
                <c:pt idx="12">
                  <c:v>13719</c:v>
                </c:pt>
                <c:pt idx="13">
                  <c:v>13520</c:v>
                </c:pt>
                <c:pt idx="14">
                  <c:v>13361</c:v>
                </c:pt>
                <c:pt idx="15">
                  <c:v>13181</c:v>
                </c:pt>
                <c:pt idx="16">
                  <c:v>13109</c:v>
                </c:pt>
                <c:pt idx="17">
                  <c:v>12954</c:v>
                </c:pt>
                <c:pt idx="18">
                  <c:v>12869</c:v>
                </c:pt>
                <c:pt idx="19">
                  <c:v>12814</c:v>
                </c:pt>
              </c:numCache>
            </c:numRef>
          </c:val>
          <c:smooth val="0"/>
        </c:ser>
        <c:ser>
          <c:idx val="32"/>
          <c:order val="33"/>
          <c:tx>
            <c:strRef>
              <c:f>'CCG Data-Trimeth-presc(age70+)'!$D$36</c:f>
              <c:strCache>
                <c:ptCount val="1"/>
                <c:pt idx="0">
                  <c:v>CORBY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Data-Trimeth-presc(age70+)'!$G$36:$Z$36</c:f>
              <c:numCache>
                <c:formatCode>#,##0</c:formatCode>
                <c:ptCount val="20"/>
                <c:pt idx="0">
                  <c:v>1233</c:v>
                </c:pt>
                <c:pt idx="1">
                  <c:v>1219</c:v>
                </c:pt>
                <c:pt idx="2">
                  <c:v>1206</c:v>
                </c:pt>
                <c:pt idx="3">
                  <c:v>1215</c:v>
                </c:pt>
                <c:pt idx="4">
                  <c:v>1201</c:v>
                </c:pt>
                <c:pt idx="5">
                  <c:v>1201</c:v>
                </c:pt>
                <c:pt idx="6">
                  <c:v>1196</c:v>
                </c:pt>
                <c:pt idx="7">
                  <c:v>1172</c:v>
                </c:pt>
                <c:pt idx="8">
                  <c:v>1159</c:v>
                </c:pt>
                <c:pt idx="9">
                  <c:v>1138</c:v>
                </c:pt>
                <c:pt idx="10">
                  <c:v>1126</c:v>
                </c:pt>
                <c:pt idx="11">
                  <c:v>1105</c:v>
                </c:pt>
                <c:pt idx="12">
                  <c:v>1099</c:v>
                </c:pt>
                <c:pt idx="13">
                  <c:v>1089</c:v>
                </c:pt>
                <c:pt idx="14">
                  <c:v>1079</c:v>
                </c:pt>
                <c:pt idx="15">
                  <c:v>1066</c:v>
                </c:pt>
                <c:pt idx="16">
                  <c:v>1045</c:v>
                </c:pt>
                <c:pt idx="17">
                  <c:v>1033</c:v>
                </c:pt>
                <c:pt idx="18">
                  <c:v>1025</c:v>
                </c:pt>
                <c:pt idx="19">
                  <c:v>1021</c:v>
                </c:pt>
              </c:numCache>
            </c:numRef>
          </c:val>
          <c:smooth val="0"/>
        </c:ser>
        <c:ser>
          <c:idx val="33"/>
          <c:order val="34"/>
          <c:tx>
            <c:strRef>
              <c:f>'CCG Data-Trimeth-presc(age70+)'!$D$37</c:f>
              <c:strCache>
                <c:ptCount val="1"/>
                <c:pt idx="0">
                  <c:v>COVENTRY AND RUGBY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Data-Trimeth-presc(age70+)'!$G$37:$Z$37</c:f>
              <c:numCache>
                <c:formatCode>#,##0</c:formatCode>
                <c:ptCount val="20"/>
                <c:pt idx="0">
                  <c:v>6240</c:v>
                </c:pt>
                <c:pt idx="1">
                  <c:v>6083</c:v>
                </c:pt>
                <c:pt idx="2">
                  <c:v>5860</c:v>
                </c:pt>
                <c:pt idx="3">
                  <c:v>5672</c:v>
                </c:pt>
                <c:pt idx="4">
                  <c:v>5501</c:v>
                </c:pt>
                <c:pt idx="5">
                  <c:v>5343</c:v>
                </c:pt>
                <c:pt idx="6">
                  <c:v>5261</c:v>
                </c:pt>
                <c:pt idx="7">
                  <c:v>5106</c:v>
                </c:pt>
                <c:pt idx="8">
                  <c:v>5009</c:v>
                </c:pt>
                <c:pt idx="9">
                  <c:v>4890</c:v>
                </c:pt>
                <c:pt idx="10">
                  <c:v>4768</c:v>
                </c:pt>
                <c:pt idx="11">
                  <c:v>4642</c:v>
                </c:pt>
                <c:pt idx="12">
                  <c:v>4558</c:v>
                </c:pt>
                <c:pt idx="13">
                  <c:v>4433</c:v>
                </c:pt>
                <c:pt idx="14">
                  <c:v>4336</c:v>
                </c:pt>
                <c:pt idx="15">
                  <c:v>4269</c:v>
                </c:pt>
                <c:pt idx="16">
                  <c:v>4214</c:v>
                </c:pt>
                <c:pt idx="17">
                  <c:v>4171</c:v>
                </c:pt>
                <c:pt idx="18">
                  <c:v>4082</c:v>
                </c:pt>
                <c:pt idx="19">
                  <c:v>3991</c:v>
                </c:pt>
              </c:numCache>
            </c:numRef>
          </c:val>
          <c:smooth val="0"/>
        </c:ser>
        <c:ser>
          <c:idx val="35"/>
          <c:order val="35"/>
          <c:tx>
            <c:strRef>
              <c:f>'CCG Data-Trimeth-presc(age70+)'!$D$38</c:f>
              <c:strCache>
                <c:ptCount val="1"/>
                <c:pt idx="0">
                  <c:v>CRAWLEY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Data-Trimeth-presc(age70+)'!$G$38:$Z$38</c:f>
              <c:numCache>
                <c:formatCode>#,##0</c:formatCode>
                <c:ptCount val="20"/>
                <c:pt idx="0">
                  <c:v>1947</c:v>
                </c:pt>
                <c:pt idx="1">
                  <c:v>1913</c:v>
                </c:pt>
                <c:pt idx="2">
                  <c:v>1895</c:v>
                </c:pt>
                <c:pt idx="3">
                  <c:v>1883</c:v>
                </c:pt>
                <c:pt idx="4">
                  <c:v>1858</c:v>
                </c:pt>
                <c:pt idx="5">
                  <c:v>1836</c:v>
                </c:pt>
                <c:pt idx="6">
                  <c:v>1817</c:v>
                </c:pt>
                <c:pt idx="7">
                  <c:v>1812</c:v>
                </c:pt>
                <c:pt idx="8">
                  <c:v>1771</c:v>
                </c:pt>
                <c:pt idx="9">
                  <c:v>1744</c:v>
                </c:pt>
                <c:pt idx="10">
                  <c:v>1706</c:v>
                </c:pt>
                <c:pt idx="11">
                  <c:v>1689</c:v>
                </c:pt>
                <c:pt idx="12">
                  <c:v>1686</c:v>
                </c:pt>
                <c:pt idx="13">
                  <c:v>1656</c:v>
                </c:pt>
                <c:pt idx="14">
                  <c:v>1618</c:v>
                </c:pt>
                <c:pt idx="15">
                  <c:v>1568</c:v>
                </c:pt>
                <c:pt idx="16">
                  <c:v>1583</c:v>
                </c:pt>
                <c:pt idx="17">
                  <c:v>1560</c:v>
                </c:pt>
                <c:pt idx="18">
                  <c:v>1540</c:v>
                </c:pt>
                <c:pt idx="19">
                  <c:v>1514</c:v>
                </c:pt>
              </c:numCache>
            </c:numRef>
          </c:val>
          <c:smooth val="0"/>
        </c:ser>
        <c:ser>
          <c:idx val="36"/>
          <c:order val="36"/>
          <c:tx>
            <c:strRef>
              <c:f>'CCG Data-Trimeth-presc(age70+)'!$D$39</c:f>
              <c:strCache>
                <c:ptCount val="1"/>
                <c:pt idx="0">
                  <c:v>CROYDON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Data-Trimeth-presc(age70+)'!$G$39:$Z$39</c:f>
              <c:numCache>
                <c:formatCode>#,##0</c:formatCode>
                <c:ptCount val="20"/>
                <c:pt idx="0">
                  <c:v>2484</c:v>
                </c:pt>
                <c:pt idx="1">
                  <c:v>2369</c:v>
                </c:pt>
                <c:pt idx="2">
                  <c:v>2294</c:v>
                </c:pt>
                <c:pt idx="3">
                  <c:v>2260</c:v>
                </c:pt>
                <c:pt idx="4">
                  <c:v>2272</c:v>
                </c:pt>
                <c:pt idx="5">
                  <c:v>2318</c:v>
                </c:pt>
                <c:pt idx="6">
                  <c:v>2313</c:v>
                </c:pt>
                <c:pt idx="7">
                  <c:v>2326</c:v>
                </c:pt>
                <c:pt idx="8">
                  <c:v>2336</c:v>
                </c:pt>
                <c:pt idx="9">
                  <c:v>2305</c:v>
                </c:pt>
                <c:pt idx="10">
                  <c:v>2308</c:v>
                </c:pt>
                <c:pt idx="11">
                  <c:v>2286</c:v>
                </c:pt>
                <c:pt idx="12">
                  <c:v>2265</c:v>
                </c:pt>
                <c:pt idx="13">
                  <c:v>2233</c:v>
                </c:pt>
                <c:pt idx="14">
                  <c:v>2187</c:v>
                </c:pt>
                <c:pt idx="15">
                  <c:v>2170</c:v>
                </c:pt>
                <c:pt idx="16">
                  <c:v>2145</c:v>
                </c:pt>
                <c:pt idx="17">
                  <c:v>2108</c:v>
                </c:pt>
                <c:pt idx="18">
                  <c:v>2094</c:v>
                </c:pt>
                <c:pt idx="19">
                  <c:v>2089</c:v>
                </c:pt>
              </c:numCache>
            </c:numRef>
          </c:val>
          <c:smooth val="0"/>
        </c:ser>
        <c:ser>
          <c:idx val="37"/>
          <c:order val="37"/>
          <c:tx>
            <c:strRef>
              <c:f>'CCG Data-Trimeth-presc(age70+)'!$D$40</c:f>
              <c:strCache>
                <c:ptCount val="1"/>
                <c:pt idx="0">
                  <c:v>DARLINGTON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Data-Trimeth-presc(age70+)'!$G$40:$Z$40</c:f>
              <c:numCache>
                <c:formatCode>#,##0</c:formatCode>
                <c:ptCount val="20"/>
                <c:pt idx="0">
                  <c:v>1917</c:v>
                </c:pt>
                <c:pt idx="1">
                  <c:v>1815</c:v>
                </c:pt>
                <c:pt idx="2">
                  <c:v>1743</c:v>
                </c:pt>
                <c:pt idx="3">
                  <c:v>1682</c:v>
                </c:pt>
                <c:pt idx="4">
                  <c:v>1595</c:v>
                </c:pt>
                <c:pt idx="5">
                  <c:v>1537</c:v>
                </c:pt>
                <c:pt idx="6">
                  <c:v>1487</c:v>
                </c:pt>
                <c:pt idx="7">
                  <c:v>1433</c:v>
                </c:pt>
                <c:pt idx="8">
                  <c:v>1404</c:v>
                </c:pt>
                <c:pt idx="9">
                  <c:v>1367</c:v>
                </c:pt>
                <c:pt idx="10">
                  <c:v>1336</c:v>
                </c:pt>
                <c:pt idx="11">
                  <c:v>1308</c:v>
                </c:pt>
                <c:pt idx="12">
                  <c:v>1279</c:v>
                </c:pt>
                <c:pt idx="13">
                  <c:v>1265</c:v>
                </c:pt>
                <c:pt idx="14">
                  <c:v>1257</c:v>
                </c:pt>
                <c:pt idx="15">
                  <c:v>1241</c:v>
                </c:pt>
                <c:pt idx="16">
                  <c:v>1259</c:v>
                </c:pt>
                <c:pt idx="17">
                  <c:v>1268</c:v>
                </c:pt>
                <c:pt idx="18">
                  <c:v>1249</c:v>
                </c:pt>
                <c:pt idx="19">
                  <c:v>1246</c:v>
                </c:pt>
              </c:numCache>
            </c:numRef>
          </c:val>
          <c:smooth val="0"/>
        </c:ser>
        <c:ser>
          <c:idx val="38"/>
          <c:order val="38"/>
          <c:tx>
            <c:strRef>
              <c:f>'CCG Data-Trimeth-presc(age70+)'!$D$41</c:f>
              <c:strCache>
                <c:ptCount val="1"/>
                <c:pt idx="0">
                  <c:v>DARTFORD, GRAVESHAM AND SWANLEY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Data-Trimeth-presc(age70+)'!$G$41:$Z$41</c:f>
              <c:numCache>
                <c:formatCode>#,##0</c:formatCode>
                <c:ptCount val="20"/>
                <c:pt idx="0">
                  <c:v>6567</c:v>
                </c:pt>
                <c:pt idx="1">
                  <c:v>6519</c:v>
                </c:pt>
                <c:pt idx="2">
                  <c:v>6375</c:v>
                </c:pt>
                <c:pt idx="3">
                  <c:v>6268</c:v>
                </c:pt>
                <c:pt idx="4">
                  <c:v>6123</c:v>
                </c:pt>
                <c:pt idx="5">
                  <c:v>6000</c:v>
                </c:pt>
                <c:pt idx="6">
                  <c:v>5859</c:v>
                </c:pt>
                <c:pt idx="7">
                  <c:v>5729</c:v>
                </c:pt>
                <c:pt idx="8">
                  <c:v>5655</c:v>
                </c:pt>
                <c:pt idx="9">
                  <c:v>5526</c:v>
                </c:pt>
                <c:pt idx="10">
                  <c:v>5458</c:v>
                </c:pt>
                <c:pt idx="11">
                  <c:v>5315</c:v>
                </c:pt>
                <c:pt idx="12">
                  <c:v>5259</c:v>
                </c:pt>
                <c:pt idx="13">
                  <c:v>5195</c:v>
                </c:pt>
                <c:pt idx="14">
                  <c:v>5118</c:v>
                </c:pt>
                <c:pt idx="15">
                  <c:v>5091</c:v>
                </c:pt>
                <c:pt idx="16">
                  <c:v>5070</c:v>
                </c:pt>
                <c:pt idx="17">
                  <c:v>5080</c:v>
                </c:pt>
                <c:pt idx="18">
                  <c:v>5119</c:v>
                </c:pt>
                <c:pt idx="19">
                  <c:v>5116</c:v>
                </c:pt>
              </c:numCache>
            </c:numRef>
          </c:val>
          <c:smooth val="0"/>
        </c:ser>
        <c:ser>
          <c:idx val="39"/>
          <c:order val="39"/>
          <c:tx>
            <c:strRef>
              <c:f>'CCG Data-Trimeth-presc(age70+)'!$D$44</c:f>
              <c:strCache>
                <c:ptCount val="1"/>
                <c:pt idx="0">
                  <c:v>DONCASTER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Data-Trimeth-presc(age70+)'!$G$44:$Z$44</c:f>
              <c:numCache>
                <c:formatCode>#,##0</c:formatCode>
                <c:ptCount val="20"/>
                <c:pt idx="0">
                  <c:v>5443</c:v>
                </c:pt>
                <c:pt idx="1">
                  <c:v>5290</c:v>
                </c:pt>
                <c:pt idx="2">
                  <c:v>5171</c:v>
                </c:pt>
                <c:pt idx="3">
                  <c:v>5066</c:v>
                </c:pt>
                <c:pt idx="4">
                  <c:v>5002</c:v>
                </c:pt>
                <c:pt idx="5">
                  <c:v>4913</c:v>
                </c:pt>
                <c:pt idx="6">
                  <c:v>4837</c:v>
                </c:pt>
                <c:pt idx="7">
                  <c:v>4808</c:v>
                </c:pt>
                <c:pt idx="8">
                  <c:v>4726</c:v>
                </c:pt>
                <c:pt idx="9">
                  <c:v>4678</c:v>
                </c:pt>
                <c:pt idx="10">
                  <c:v>4650</c:v>
                </c:pt>
                <c:pt idx="11">
                  <c:v>4555</c:v>
                </c:pt>
                <c:pt idx="12">
                  <c:v>4458</c:v>
                </c:pt>
                <c:pt idx="13">
                  <c:v>4373</c:v>
                </c:pt>
                <c:pt idx="14">
                  <c:v>4310</c:v>
                </c:pt>
                <c:pt idx="15">
                  <c:v>4224</c:v>
                </c:pt>
                <c:pt idx="16">
                  <c:v>4152</c:v>
                </c:pt>
                <c:pt idx="17">
                  <c:v>4063</c:v>
                </c:pt>
                <c:pt idx="18">
                  <c:v>3973</c:v>
                </c:pt>
                <c:pt idx="19">
                  <c:v>3865</c:v>
                </c:pt>
              </c:numCache>
            </c:numRef>
          </c:val>
          <c:smooth val="0"/>
        </c:ser>
        <c:ser>
          <c:idx val="40"/>
          <c:order val="40"/>
          <c:tx>
            <c:strRef>
              <c:f>'CCG Data-Trimeth-presc(age70+)'!$D$45</c:f>
              <c:strCache>
                <c:ptCount val="1"/>
                <c:pt idx="0">
                  <c:v>DORSET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Data-Trimeth-presc(age70+)'!$G$45:$Z$45</c:f>
              <c:numCache>
                <c:formatCode>#,##0</c:formatCode>
                <c:ptCount val="20"/>
                <c:pt idx="0">
                  <c:v>15736</c:v>
                </c:pt>
                <c:pt idx="1">
                  <c:v>15038</c:v>
                </c:pt>
                <c:pt idx="2">
                  <c:v>14370</c:v>
                </c:pt>
                <c:pt idx="3">
                  <c:v>13816</c:v>
                </c:pt>
                <c:pt idx="4">
                  <c:v>13491</c:v>
                </c:pt>
                <c:pt idx="5">
                  <c:v>13127</c:v>
                </c:pt>
                <c:pt idx="6">
                  <c:v>12954</c:v>
                </c:pt>
                <c:pt idx="7">
                  <c:v>12725</c:v>
                </c:pt>
                <c:pt idx="8">
                  <c:v>12547</c:v>
                </c:pt>
                <c:pt idx="9">
                  <c:v>12404</c:v>
                </c:pt>
                <c:pt idx="10">
                  <c:v>12339</c:v>
                </c:pt>
                <c:pt idx="11">
                  <c:v>12236</c:v>
                </c:pt>
                <c:pt idx="12">
                  <c:v>12141</c:v>
                </c:pt>
                <c:pt idx="13">
                  <c:v>12094</c:v>
                </c:pt>
                <c:pt idx="14">
                  <c:v>12063</c:v>
                </c:pt>
                <c:pt idx="15">
                  <c:v>12045</c:v>
                </c:pt>
                <c:pt idx="16">
                  <c:v>11978</c:v>
                </c:pt>
                <c:pt idx="17">
                  <c:v>12105</c:v>
                </c:pt>
                <c:pt idx="18">
                  <c:v>12124</c:v>
                </c:pt>
                <c:pt idx="19">
                  <c:v>12119</c:v>
                </c:pt>
              </c:numCache>
            </c:numRef>
          </c:val>
          <c:smooth val="0"/>
        </c:ser>
        <c:ser>
          <c:idx val="41"/>
          <c:order val="41"/>
          <c:tx>
            <c:strRef>
              <c:f>'CCG Data-Trimeth-presc(age70+)'!$D$46</c:f>
              <c:strCache>
                <c:ptCount val="1"/>
                <c:pt idx="0">
                  <c:v>DUDLEY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Data-Trimeth-presc(age70+)'!$G$46:$Z$46</c:f>
              <c:numCache>
                <c:formatCode>#,##0</c:formatCode>
                <c:ptCount val="20"/>
                <c:pt idx="0">
                  <c:v>5310</c:v>
                </c:pt>
                <c:pt idx="1">
                  <c:v>5279</c:v>
                </c:pt>
                <c:pt idx="2">
                  <c:v>5275</c:v>
                </c:pt>
                <c:pt idx="3">
                  <c:v>5263</c:v>
                </c:pt>
                <c:pt idx="4">
                  <c:v>5258</c:v>
                </c:pt>
                <c:pt idx="5">
                  <c:v>5218</c:v>
                </c:pt>
                <c:pt idx="6">
                  <c:v>5166</c:v>
                </c:pt>
                <c:pt idx="7">
                  <c:v>5111</c:v>
                </c:pt>
                <c:pt idx="8">
                  <c:v>5088</c:v>
                </c:pt>
                <c:pt idx="9">
                  <c:v>5048</c:v>
                </c:pt>
                <c:pt idx="10">
                  <c:v>4990</c:v>
                </c:pt>
                <c:pt idx="11">
                  <c:v>4925</c:v>
                </c:pt>
                <c:pt idx="12">
                  <c:v>4895</c:v>
                </c:pt>
                <c:pt idx="13">
                  <c:v>4878</c:v>
                </c:pt>
                <c:pt idx="14">
                  <c:v>4820</c:v>
                </c:pt>
                <c:pt idx="15">
                  <c:v>4703</c:v>
                </c:pt>
                <c:pt idx="16">
                  <c:v>4662</c:v>
                </c:pt>
                <c:pt idx="17">
                  <c:v>4585</c:v>
                </c:pt>
                <c:pt idx="18">
                  <c:v>4527</c:v>
                </c:pt>
                <c:pt idx="19">
                  <c:v>4455</c:v>
                </c:pt>
              </c:numCache>
            </c:numRef>
          </c:val>
          <c:smooth val="0"/>
        </c:ser>
        <c:ser>
          <c:idx val="42"/>
          <c:order val="42"/>
          <c:tx>
            <c:strRef>
              <c:f>'CCG Data-Trimeth-presc(age70+)'!$D$47</c:f>
              <c:strCache>
                <c:ptCount val="1"/>
                <c:pt idx="0">
                  <c:v>DURHAM DALES,EASINGTON &amp; SEDGEFIELD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Data-Trimeth-presc(age70+)'!$G$47:$Z$47</c:f>
              <c:numCache>
                <c:formatCode>#,##0</c:formatCode>
                <c:ptCount val="20"/>
                <c:pt idx="0">
                  <c:v>3759</c:v>
                </c:pt>
                <c:pt idx="1">
                  <c:v>3605</c:v>
                </c:pt>
                <c:pt idx="2">
                  <c:v>3421</c:v>
                </c:pt>
                <c:pt idx="3">
                  <c:v>3302</c:v>
                </c:pt>
                <c:pt idx="4">
                  <c:v>3183</c:v>
                </c:pt>
                <c:pt idx="5">
                  <c:v>3102</c:v>
                </c:pt>
                <c:pt idx="6">
                  <c:v>3080</c:v>
                </c:pt>
                <c:pt idx="7">
                  <c:v>3047</c:v>
                </c:pt>
                <c:pt idx="8">
                  <c:v>3041</c:v>
                </c:pt>
                <c:pt idx="9">
                  <c:v>2995</c:v>
                </c:pt>
                <c:pt idx="10">
                  <c:v>2965</c:v>
                </c:pt>
                <c:pt idx="11">
                  <c:v>2934</c:v>
                </c:pt>
                <c:pt idx="12">
                  <c:v>2891</c:v>
                </c:pt>
                <c:pt idx="13">
                  <c:v>2876</c:v>
                </c:pt>
                <c:pt idx="14">
                  <c:v>2904</c:v>
                </c:pt>
                <c:pt idx="15">
                  <c:v>2906</c:v>
                </c:pt>
                <c:pt idx="16">
                  <c:v>2932</c:v>
                </c:pt>
                <c:pt idx="17">
                  <c:v>2953</c:v>
                </c:pt>
                <c:pt idx="18">
                  <c:v>2973</c:v>
                </c:pt>
                <c:pt idx="19">
                  <c:v>2950</c:v>
                </c:pt>
              </c:numCache>
            </c:numRef>
          </c:val>
          <c:smooth val="0"/>
        </c:ser>
        <c:ser>
          <c:idx val="43"/>
          <c:order val="43"/>
          <c:tx>
            <c:strRef>
              <c:f>'CCG Data-Trimeth-presc(age70+)'!$D$48</c:f>
              <c:strCache>
                <c:ptCount val="1"/>
                <c:pt idx="0">
                  <c:v>EALING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Data-Trimeth-presc(age70+)'!$G$48:$Z$48</c:f>
              <c:numCache>
                <c:formatCode>#,##0</c:formatCode>
                <c:ptCount val="20"/>
                <c:pt idx="0">
                  <c:v>3404</c:v>
                </c:pt>
                <c:pt idx="1">
                  <c:v>3268</c:v>
                </c:pt>
                <c:pt idx="2">
                  <c:v>3182</c:v>
                </c:pt>
                <c:pt idx="3">
                  <c:v>3139</c:v>
                </c:pt>
                <c:pt idx="4">
                  <c:v>3112</c:v>
                </c:pt>
                <c:pt idx="5">
                  <c:v>3062</c:v>
                </c:pt>
                <c:pt idx="6">
                  <c:v>3012</c:v>
                </c:pt>
                <c:pt idx="7">
                  <c:v>2975</c:v>
                </c:pt>
                <c:pt idx="8">
                  <c:v>2953</c:v>
                </c:pt>
                <c:pt idx="9">
                  <c:v>2957</c:v>
                </c:pt>
                <c:pt idx="10">
                  <c:v>2945</c:v>
                </c:pt>
                <c:pt idx="11">
                  <c:v>2913</c:v>
                </c:pt>
                <c:pt idx="12">
                  <c:v>2898</c:v>
                </c:pt>
                <c:pt idx="13">
                  <c:v>2886</c:v>
                </c:pt>
                <c:pt idx="14">
                  <c:v>2877</c:v>
                </c:pt>
                <c:pt idx="15">
                  <c:v>2830</c:v>
                </c:pt>
                <c:pt idx="16">
                  <c:v>2802</c:v>
                </c:pt>
                <c:pt idx="17">
                  <c:v>2781</c:v>
                </c:pt>
                <c:pt idx="18">
                  <c:v>2753</c:v>
                </c:pt>
                <c:pt idx="19">
                  <c:v>2731</c:v>
                </c:pt>
              </c:numCache>
            </c:numRef>
          </c:val>
          <c:smooth val="0"/>
        </c:ser>
        <c:ser>
          <c:idx val="44"/>
          <c:order val="44"/>
          <c:tx>
            <c:strRef>
              <c:f>'CCG Data-Trimeth-presc(age70+)'!$D$49</c:f>
              <c:strCache>
                <c:ptCount val="1"/>
                <c:pt idx="0">
                  <c:v>EAST AND NORTH HERTFORDSHIRE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Data-Trimeth-presc(age70+)'!$G$49:$Z$49</c:f>
              <c:numCache>
                <c:formatCode>#,##0</c:formatCode>
                <c:ptCount val="20"/>
                <c:pt idx="0">
                  <c:v>10986</c:v>
                </c:pt>
                <c:pt idx="1">
                  <c:v>10565</c:v>
                </c:pt>
                <c:pt idx="2">
                  <c:v>10120</c:v>
                </c:pt>
                <c:pt idx="3">
                  <c:v>9715</c:v>
                </c:pt>
                <c:pt idx="4">
                  <c:v>9368</c:v>
                </c:pt>
                <c:pt idx="5">
                  <c:v>9003</c:v>
                </c:pt>
                <c:pt idx="6">
                  <c:v>8797</c:v>
                </c:pt>
                <c:pt idx="7">
                  <c:v>8537</c:v>
                </c:pt>
                <c:pt idx="8">
                  <c:v>8367</c:v>
                </c:pt>
                <c:pt idx="9">
                  <c:v>8071</c:v>
                </c:pt>
                <c:pt idx="10">
                  <c:v>7881</c:v>
                </c:pt>
                <c:pt idx="11">
                  <c:v>7658</c:v>
                </c:pt>
                <c:pt idx="12">
                  <c:v>7392</c:v>
                </c:pt>
                <c:pt idx="13">
                  <c:v>7204</c:v>
                </c:pt>
                <c:pt idx="14">
                  <c:v>7014</c:v>
                </c:pt>
                <c:pt idx="15">
                  <c:v>6895</c:v>
                </c:pt>
                <c:pt idx="16">
                  <c:v>6764</c:v>
                </c:pt>
                <c:pt idx="17">
                  <c:v>6653</c:v>
                </c:pt>
                <c:pt idx="18">
                  <c:v>6526</c:v>
                </c:pt>
                <c:pt idx="19">
                  <c:v>6431</c:v>
                </c:pt>
              </c:numCache>
            </c:numRef>
          </c:val>
          <c:smooth val="0"/>
        </c:ser>
        <c:ser>
          <c:idx val="45"/>
          <c:order val="45"/>
          <c:tx>
            <c:strRef>
              <c:f>'CCG Data-Trimeth-presc(age70+)'!$D$50</c:f>
              <c:strCache>
                <c:ptCount val="1"/>
                <c:pt idx="0">
                  <c:v>EAST BERKSHIRE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Data-Trimeth-presc(age70+)'!$G$50:$Z$50</c:f>
              <c:numCache>
                <c:formatCode>#,##0</c:formatCode>
                <c:ptCount val="20"/>
                <c:pt idx="0">
                  <c:v>4940</c:v>
                </c:pt>
                <c:pt idx="1">
                  <c:v>4915</c:v>
                </c:pt>
                <c:pt idx="2">
                  <c:v>4830</c:v>
                </c:pt>
                <c:pt idx="3">
                  <c:v>4768</c:v>
                </c:pt>
                <c:pt idx="4">
                  <c:v>4727</c:v>
                </c:pt>
                <c:pt idx="5">
                  <c:v>4660</c:v>
                </c:pt>
                <c:pt idx="6">
                  <c:v>4572</c:v>
                </c:pt>
                <c:pt idx="7">
                  <c:v>4482</c:v>
                </c:pt>
                <c:pt idx="8">
                  <c:v>4416</c:v>
                </c:pt>
                <c:pt idx="9">
                  <c:v>4341</c:v>
                </c:pt>
                <c:pt idx="10">
                  <c:v>4278</c:v>
                </c:pt>
                <c:pt idx="11">
                  <c:v>4178</c:v>
                </c:pt>
                <c:pt idx="12">
                  <c:v>4056</c:v>
                </c:pt>
                <c:pt idx="13">
                  <c:v>3965</c:v>
                </c:pt>
                <c:pt idx="14">
                  <c:v>3875</c:v>
                </c:pt>
                <c:pt idx="15">
                  <c:v>3846</c:v>
                </c:pt>
                <c:pt idx="16">
                  <c:v>3809</c:v>
                </c:pt>
                <c:pt idx="17">
                  <c:v>3776</c:v>
                </c:pt>
                <c:pt idx="18">
                  <c:v>3754</c:v>
                </c:pt>
                <c:pt idx="19">
                  <c:v>3712</c:v>
                </c:pt>
              </c:numCache>
            </c:numRef>
          </c:val>
          <c:smooth val="0"/>
        </c:ser>
        <c:ser>
          <c:idx val="46"/>
          <c:order val="46"/>
          <c:tx>
            <c:strRef>
              <c:f>'CCG Data-Trimeth-presc(age70+)'!$D$51</c:f>
              <c:strCache>
                <c:ptCount val="1"/>
                <c:pt idx="0">
                  <c:v>EAST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Data-Trimeth-presc(age70+)'!$G$51:$Z$51</c:f>
              <c:numCache>
                <c:formatCode>#,##0</c:formatCode>
                <c:ptCount val="20"/>
                <c:pt idx="0">
                  <c:v>4561</c:v>
                </c:pt>
                <c:pt idx="1">
                  <c:v>4411</c:v>
                </c:pt>
                <c:pt idx="2">
                  <c:v>4282</c:v>
                </c:pt>
                <c:pt idx="3">
                  <c:v>4206</c:v>
                </c:pt>
                <c:pt idx="4">
                  <c:v>4163</c:v>
                </c:pt>
                <c:pt idx="5">
                  <c:v>4058</c:v>
                </c:pt>
                <c:pt idx="6">
                  <c:v>3984</c:v>
                </c:pt>
                <c:pt idx="7">
                  <c:v>3953</c:v>
                </c:pt>
                <c:pt idx="8">
                  <c:v>3915</c:v>
                </c:pt>
                <c:pt idx="9">
                  <c:v>3890</c:v>
                </c:pt>
                <c:pt idx="10">
                  <c:v>3841</c:v>
                </c:pt>
                <c:pt idx="11">
                  <c:v>3775</c:v>
                </c:pt>
                <c:pt idx="12">
                  <c:v>3707</c:v>
                </c:pt>
                <c:pt idx="13">
                  <c:v>3694</c:v>
                </c:pt>
                <c:pt idx="14">
                  <c:v>3584</c:v>
                </c:pt>
                <c:pt idx="15">
                  <c:v>3586</c:v>
                </c:pt>
                <c:pt idx="16">
                  <c:v>3526</c:v>
                </c:pt>
                <c:pt idx="17">
                  <c:v>3497</c:v>
                </c:pt>
                <c:pt idx="18">
                  <c:v>3497</c:v>
                </c:pt>
                <c:pt idx="19">
                  <c:v>3431</c:v>
                </c:pt>
              </c:numCache>
            </c:numRef>
          </c:val>
          <c:smooth val="0"/>
        </c:ser>
        <c:ser>
          <c:idx val="47"/>
          <c:order val="47"/>
          <c:tx>
            <c:strRef>
              <c:f>'CCG Data-Trimeth-presc(age70+)'!$D$52</c:f>
              <c:strCache>
                <c:ptCount val="1"/>
                <c:pt idx="0">
                  <c:v>EAST LEICESTERSHIRE AND RUTLAND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Data-Trimeth-presc(age70+)'!$G$52:$Z$52</c:f>
              <c:numCache>
                <c:formatCode>#,##0</c:formatCode>
                <c:ptCount val="20"/>
                <c:pt idx="0">
                  <c:v>6689</c:v>
                </c:pt>
                <c:pt idx="1">
                  <c:v>6442</c:v>
                </c:pt>
                <c:pt idx="2">
                  <c:v>6283</c:v>
                </c:pt>
                <c:pt idx="3">
                  <c:v>6115</c:v>
                </c:pt>
                <c:pt idx="4">
                  <c:v>6039</c:v>
                </c:pt>
                <c:pt idx="5">
                  <c:v>5947</c:v>
                </c:pt>
                <c:pt idx="6">
                  <c:v>5865</c:v>
                </c:pt>
                <c:pt idx="7">
                  <c:v>5777</c:v>
                </c:pt>
                <c:pt idx="8">
                  <c:v>5745</c:v>
                </c:pt>
                <c:pt idx="9">
                  <c:v>5688</c:v>
                </c:pt>
                <c:pt idx="10">
                  <c:v>5583</c:v>
                </c:pt>
                <c:pt idx="11">
                  <c:v>5520</c:v>
                </c:pt>
                <c:pt idx="12">
                  <c:v>5496</c:v>
                </c:pt>
                <c:pt idx="13">
                  <c:v>5488</c:v>
                </c:pt>
                <c:pt idx="14">
                  <c:v>5467</c:v>
                </c:pt>
                <c:pt idx="15">
                  <c:v>5433</c:v>
                </c:pt>
                <c:pt idx="16">
                  <c:v>5374</c:v>
                </c:pt>
                <c:pt idx="17">
                  <c:v>5353</c:v>
                </c:pt>
                <c:pt idx="18">
                  <c:v>5330</c:v>
                </c:pt>
                <c:pt idx="19">
                  <c:v>5307</c:v>
                </c:pt>
              </c:numCache>
            </c:numRef>
          </c:val>
          <c:smooth val="0"/>
        </c:ser>
        <c:ser>
          <c:idx val="48"/>
          <c:order val="48"/>
          <c:tx>
            <c:strRef>
              <c:f>'CCG Data-Trimeth-presc(age70+)'!$D$53</c:f>
              <c:strCache>
                <c:ptCount val="1"/>
                <c:pt idx="0">
                  <c:v>EAST RIDING OF YORKSHIRE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Data-Trimeth-presc(age70+)'!$G$53:$Z$53</c:f>
              <c:numCache>
                <c:formatCode>#,##0</c:formatCode>
                <c:ptCount val="20"/>
                <c:pt idx="0">
                  <c:v>8252</c:v>
                </c:pt>
                <c:pt idx="1">
                  <c:v>8029</c:v>
                </c:pt>
                <c:pt idx="2">
                  <c:v>7780</c:v>
                </c:pt>
                <c:pt idx="3">
                  <c:v>7540</c:v>
                </c:pt>
                <c:pt idx="4">
                  <c:v>7346</c:v>
                </c:pt>
                <c:pt idx="5">
                  <c:v>7173</c:v>
                </c:pt>
                <c:pt idx="6">
                  <c:v>6974</c:v>
                </c:pt>
                <c:pt idx="7">
                  <c:v>6779</c:v>
                </c:pt>
                <c:pt idx="8">
                  <c:v>6584</c:v>
                </c:pt>
                <c:pt idx="9">
                  <c:v>6416</c:v>
                </c:pt>
                <c:pt idx="10">
                  <c:v>6212</c:v>
                </c:pt>
                <c:pt idx="11">
                  <c:v>6080</c:v>
                </c:pt>
                <c:pt idx="12">
                  <c:v>6029</c:v>
                </c:pt>
                <c:pt idx="13">
                  <c:v>5963</c:v>
                </c:pt>
                <c:pt idx="14">
                  <c:v>5847</c:v>
                </c:pt>
                <c:pt idx="15">
                  <c:v>5783</c:v>
                </c:pt>
                <c:pt idx="16">
                  <c:v>5721</c:v>
                </c:pt>
                <c:pt idx="17">
                  <c:v>5621</c:v>
                </c:pt>
                <c:pt idx="18">
                  <c:v>5568</c:v>
                </c:pt>
                <c:pt idx="19">
                  <c:v>5527</c:v>
                </c:pt>
              </c:numCache>
            </c:numRef>
          </c:val>
          <c:smooth val="0"/>
        </c:ser>
        <c:ser>
          <c:idx val="49"/>
          <c:order val="49"/>
          <c:tx>
            <c:strRef>
              <c:f>'CCG Data-Trimeth-presc(age70+)'!$D$54</c:f>
              <c:strCache>
                <c:ptCount val="1"/>
                <c:pt idx="0">
                  <c:v>EAST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Data-Trimeth-presc(age70+)'!$G$54:$Z$54</c:f>
              <c:numCache>
                <c:formatCode>#,##0</c:formatCode>
                <c:ptCount val="20"/>
                <c:pt idx="0">
                  <c:v>3599</c:v>
                </c:pt>
                <c:pt idx="1">
                  <c:v>3494</c:v>
                </c:pt>
                <c:pt idx="2">
                  <c:v>3432</c:v>
                </c:pt>
                <c:pt idx="3">
                  <c:v>3385</c:v>
                </c:pt>
                <c:pt idx="4">
                  <c:v>3305</c:v>
                </c:pt>
                <c:pt idx="5">
                  <c:v>3189</c:v>
                </c:pt>
                <c:pt idx="6">
                  <c:v>3113</c:v>
                </c:pt>
                <c:pt idx="7">
                  <c:v>2988</c:v>
                </c:pt>
                <c:pt idx="8">
                  <c:v>2936</c:v>
                </c:pt>
                <c:pt idx="9">
                  <c:v>2836</c:v>
                </c:pt>
                <c:pt idx="10">
                  <c:v>2817</c:v>
                </c:pt>
                <c:pt idx="11">
                  <c:v>2802</c:v>
                </c:pt>
                <c:pt idx="12">
                  <c:v>2755</c:v>
                </c:pt>
                <c:pt idx="13">
                  <c:v>2686</c:v>
                </c:pt>
                <c:pt idx="14">
                  <c:v>2628</c:v>
                </c:pt>
                <c:pt idx="15">
                  <c:v>2577</c:v>
                </c:pt>
                <c:pt idx="16">
                  <c:v>2516</c:v>
                </c:pt>
                <c:pt idx="17">
                  <c:v>2467</c:v>
                </c:pt>
                <c:pt idx="18">
                  <c:v>2434</c:v>
                </c:pt>
                <c:pt idx="19">
                  <c:v>2401</c:v>
                </c:pt>
              </c:numCache>
            </c:numRef>
          </c:val>
          <c:smooth val="0"/>
        </c:ser>
        <c:ser>
          <c:idx val="50"/>
          <c:order val="50"/>
          <c:tx>
            <c:strRef>
              <c:f>'CCG Data-Trimeth-presc(age70+)'!$D$55</c:f>
              <c:strCache>
                <c:ptCount val="1"/>
                <c:pt idx="0">
                  <c:v>EAST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Data-Trimeth-presc(age70+)'!$G$55:$Z$55</c:f>
              <c:numCache>
                <c:formatCode>#,##0</c:formatCode>
                <c:ptCount val="20"/>
                <c:pt idx="0">
                  <c:v>2761</c:v>
                </c:pt>
                <c:pt idx="1">
                  <c:v>2649</c:v>
                </c:pt>
                <c:pt idx="2">
                  <c:v>2553</c:v>
                </c:pt>
                <c:pt idx="3">
                  <c:v>2448</c:v>
                </c:pt>
                <c:pt idx="4">
                  <c:v>2370</c:v>
                </c:pt>
                <c:pt idx="5">
                  <c:v>2298</c:v>
                </c:pt>
                <c:pt idx="6">
                  <c:v>2274</c:v>
                </c:pt>
                <c:pt idx="7">
                  <c:v>2228</c:v>
                </c:pt>
                <c:pt idx="8">
                  <c:v>2218</c:v>
                </c:pt>
                <c:pt idx="9">
                  <c:v>2190</c:v>
                </c:pt>
                <c:pt idx="10">
                  <c:v>2159</c:v>
                </c:pt>
                <c:pt idx="11">
                  <c:v>2124</c:v>
                </c:pt>
                <c:pt idx="12">
                  <c:v>2074</c:v>
                </c:pt>
                <c:pt idx="13">
                  <c:v>2082</c:v>
                </c:pt>
                <c:pt idx="14">
                  <c:v>2065</c:v>
                </c:pt>
                <c:pt idx="15">
                  <c:v>2065</c:v>
                </c:pt>
                <c:pt idx="16">
                  <c:v>2060</c:v>
                </c:pt>
                <c:pt idx="17">
                  <c:v>2079</c:v>
                </c:pt>
                <c:pt idx="18">
                  <c:v>2051</c:v>
                </c:pt>
                <c:pt idx="19">
                  <c:v>2023</c:v>
                </c:pt>
              </c:numCache>
            </c:numRef>
          </c:val>
          <c:smooth val="0"/>
        </c:ser>
        <c:ser>
          <c:idx val="51"/>
          <c:order val="51"/>
          <c:tx>
            <c:strRef>
              <c:f>'CCG Data-Trimeth-presc(age70+)'!$D$56</c:f>
              <c:strCache>
                <c:ptCount val="1"/>
                <c:pt idx="0">
                  <c:v>EASTBOURNE, HAILSHAM AND SEAFORD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Data-Trimeth-presc(age70+)'!$G$56:$Z$56</c:f>
              <c:numCache>
                <c:formatCode>#,##0</c:formatCode>
                <c:ptCount val="20"/>
                <c:pt idx="0">
                  <c:v>3622</c:v>
                </c:pt>
                <c:pt idx="1">
                  <c:v>3480</c:v>
                </c:pt>
                <c:pt idx="2">
                  <c:v>3372</c:v>
                </c:pt>
                <c:pt idx="3">
                  <c:v>3293</c:v>
                </c:pt>
                <c:pt idx="4">
                  <c:v>3237</c:v>
                </c:pt>
                <c:pt idx="5">
                  <c:v>3228</c:v>
                </c:pt>
                <c:pt idx="6">
                  <c:v>3179</c:v>
                </c:pt>
                <c:pt idx="7">
                  <c:v>3165</c:v>
                </c:pt>
                <c:pt idx="8">
                  <c:v>3175</c:v>
                </c:pt>
                <c:pt idx="9">
                  <c:v>3149</c:v>
                </c:pt>
                <c:pt idx="10">
                  <c:v>3091</c:v>
                </c:pt>
                <c:pt idx="11">
                  <c:v>3052</c:v>
                </c:pt>
                <c:pt idx="12">
                  <c:v>3049</c:v>
                </c:pt>
                <c:pt idx="13">
                  <c:v>3042</c:v>
                </c:pt>
                <c:pt idx="14">
                  <c:v>2984</c:v>
                </c:pt>
                <c:pt idx="15">
                  <c:v>3013</c:v>
                </c:pt>
                <c:pt idx="16">
                  <c:v>3044</c:v>
                </c:pt>
                <c:pt idx="17">
                  <c:v>3026</c:v>
                </c:pt>
                <c:pt idx="18">
                  <c:v>3011</c:v>
                </c:pt>
                <c:pt idx="19">
                  <c:v>3010</c:v>
                </c:pt>
              </c:numCache>
            </c:numRef>
          </c:val>
          <c:smooth val="0"/>
        </c:ser>
        <c:ser>
          <c:idx val="52"/>
          <c:order val="52"/>
          <c:tx>
            <c:strRef>
              <c:f>'CCG Data-Trimeth-presc(age70+)'!$D$57</c:f>
              <c:strCache>
                <c:ptCount val="1"/>
                <c:pt idx="0">
                  <c:v>EASTERN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Data-Trimeth-presc(age70+)'!$G$57:$Z$57</c:f>
              <c:numCache>
                <c:formatCode>#,##0</c:formatCode>
                <c:ptCount val="20"/>
                <c:pt idx="0">
                  <c:v>1957</c:v>
                </c:pt>
                <c:pt idx="1">
                  <c:v>1866</c:v>
                </c:pt>
                <c:pt idx="2">
                  <c:v>1745</c:v>
                </c:pt>
                <c:pt idx="3">
                  <c:v>1666</c:v>
                </c:pt>
                <c:pt idx="4">
                  <c:v>1618</c:v>
                </c:pt>
                <c:pt idx="5">
                  <c:v>1537</c:v>
                </c:pt>
                <c:pt idx="6">
                  <c:v>1508</c:v>
                </c:pt>
                <c:pt idx="7">
                  <c:v>1478</c:v>
                </c:pt>
                <c:pt idx="8">
                  <c:v>1474</c:v>
                </c:pt>
                <c:pt idx="9">
                  <c:v>1463</c:v>
                </c:pt>
                <c:pt idx="10">
                  <c:v>1460</c:v>
                </c:pt>
                <c:pt idx="11">
                  <c:v>1425</c:v>
                </c:pt>
                <c:pt idx="12">
                  <c:v>1398</c:v>
                </c:pt>
                <c:pt idx="13">
                  <c:v>1394</c:v>
                </c:pt>
                <c:pt idx="14">
                  <c:v>1372</c:v>
                </c:pt>
                <c:pt idx="15">
                  <c:v>1369</c:v>
                </c:pt>
                <c:pt idx="16">
                  <c:v>1386</c:v>
                </c:pt>
                <c:pt idx="17">
                  <c:v>1401</c:v>
                </c:pt>
                <c:pt idx="18">
                  <c:v>1394</c:v>
                </c:pt>
                <c:pt idx="19">
                  <c:v>1390</c:v>
                </c:pt>
              </c:numCache>
            </c:numRef>
          </c:val>
          <c:smooth val="0"/>
        </c:ser>
        <c:ser>
          <c:idx val="53"/>
          <c:order val="53"/>
          <c:tx>
            <c:strRef>
              <c:f>'CCG Data-Trimeth-presc(age70+)'!$D$58</c:f>
              <c:strCache>
                <c:ptCount val="1"/>
                <c:pt idx="0">
                  <c:v>ENFIELD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Data-Trimeth-presc(age70+)'!$G$2:$Z$2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Data-Trimeth-presc(age70+)'!$G$58:$Z$58</c:f>
              <c:numCache>
                <c:formatCode>#,##0</c:formatCode>
                <c:ptCount val="20"/>
                <c:pt idx="0">
                  <c:v>3538</c:v>
                </c:pt>
                <c:pt idx="1">
                  <c:v>3378</c:v>
                </c:pt>
                <c:pt idx="2">
                  <c:v>3262</c:v>
                </c:pt>
                <c:pt idx="3">
                  <c:v>3195</c:v>
                </c:pt>
                <c:pt idx="4">
                  <c:v>3075</c:v>
                </c:pt>
                <c:pt idx="5">
                  <c:v>3012</c:v>
                </c:pt>
                <c:pt idx="6">
                  <c:v>2914</c:v>
                </c:pt>
                <c:pt idx="7">
                  <c:v>2803</c:v>
                </c:pt>
                <c:pt idx="8">
                  <c:v>2774</c:v>
                </c:pt>
                <c:pt idx="9">
                  <c:v>2718</c:v>
                </c:pt>
                <c:pt idx="10">
                  <c:v>2659</c:v>
                </c:pt>
                <c:pt idx="11">
                  <c:v>2619</c:v>
                </c:pt>
                <c:pt idx="12">
                  <c:v>2556</c:v>
                </c:pt>
                <c:pt idx="13">
                  <c:v>2539</c:v>
                </c:pt>
                <c:pt idx="14">
                  <c:v>2487</c:v>
                </c:pt>
                <c:pt idx="15">
                  <c:v>2450</c:v>
                </c:pt>
                <c:pt idx="16">
                  <c:v>2432</c:v>
                </c:pt>
                <c:pt idx="17">
                  <c:v>2417</c:v>
                </c:pt>
                <c:pt idx="18">
                  <c:v>2422</c:v>
                </c:pt>
                <c:pt idx="19">
                  <c:v>2443</c:v>
                </c:pt>
              </c:numCache>
            </c:numRef>
          </c:val>
          <c:smooth val="0"/>
        </c:ser>
        <c:ser>
          <c:idx val="55"/>
          <c:order val="54"/>
          <c:tx>
            <c:strRef>
              <c:f>'CCG Data-Trimeth-presc(age70+)'!$D$59</c:f>
              <c:strCache>
                <c:ptCount val="1"/>
                <c:pt idx="0">
                  <c:v>FAREHAM AND GOSPORT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Data-Trimeth-presc(age70+)'!$G$59:$Z$59</c:f>
              <c:numCache>
                <c:formatCode>#,##0</c:formatCode>
                <c:ptCount val="20"/>
                <c:pt idx="0">
                  <c:v>4017</c:v>
                </c:pt>
                <c:pt idx="1">
                  <c:v>3802</c:v>
                </c:pt>
                <c:pt idx="2">
                  <c:v>3627</c:v>
                </c:pt>
                <c:pt idx="3">
                  <c:v>3483</c:v>
                </c:pt>
                <c:pt idx="4">
                  <c:v>3294</c:v>
                </c:pt>
                <c:pt idx="5">
                  <c:v>3190</c:v>
                </c:pt>
                <c:pt idx="6">
                  <c:v>3099</c:v>
                </c:pt>
                <c:pt idx="7">
                  <c:v>3035</c:v>
                </c:pt>
                <c:pt idx="8">
                  <c:v>2997</c:v>
                </c:pt>
                <c:pt idx="9">
                  <c:v>2959</c:v>
                </c:pt>
                <c:pt idx="10">
                  <c:v>2888</c:v>
                </c:pt>
                <c:pt idx="11">
                  <c:v>2854</c:v>
                </c:pt>
                <c:pt idx="12">
                  <c:v>2801</c:v>
                </c:pt>
                <c:pt idx="13">
                  <c:v>2749</c:v>
                </c:pt>
                <c:pt idx="14">
                  <c:v>2756</c:v>
                </c:pt>
                <c:pt idx="15">
                  <c:v>2728</c:v>
                </c:pt>
                <c:pt idx="16">
                  <c:v>2759</c:v>
                </c:pt>
                <c:pt idx="17">
                  <c:v>2774</c:v>
                </c:pt>
                <c:pt idx="18">
                  <c:v>2800</c:v>
                </c:pt>
                <c:pt idx="19">
                  <c:v>2801</c:v>
                </c:pt>
              </c:numCache>
            </c:numRef>
          </c:val>
          <c:smooth val="0"/>
        </c:ser>
        <c:ser>
          <c:idx val="56"/>
          <c:order val="55"/>
          <c:tx>
            <c:strRef>
              <c:f>'CCG Data-Trimeth-presc(age70+)'!$D$60</c:f>
              <c:strCache>
                <c:ptCount val="1"/>
                <c:pt idx="0">
                  <c:v>FYLDE &amp; WYRE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Data-Trimeth-presc(age70+)'!$G$60:$Z$60</c:f>
              <c:numCache>
                <c:formatCode>#,##0</c:formatCode>
                <c:ptCount val="20"/>
                <c:pt idx="0">
                  <c:v>4319</c:v>
                </c:pt>
                <c:pt idx="1">
                  <c:v>4266</c:v>
                </c:pt>
                <c:pt idx="2">
                  <c:v>4170</c:v>
                </c:pt>
                <c:pt idx="3">
                  <c:v>4125</c:v>
                </c:pt>
                <c:pt idx="4">
                  <c:v>4085</c:v>
                </c:pt>
                <c:pt idx="5">
                  <c:v>4038</c:v>
                </c:pt>
                <c:pt idx="6">
                  <c:v>4006</c:v>
                </c:pt>
                <c:pt idx="7">
                  <c:v>3996</c:v>
                </c:pt>
                <c:pt idx="8">
                  <c:v>3944</c:v>
                </c:pt>
                <c:pt idx="9">
                  <c:v>3886</c:v>
                </c:pt>
                <c:pt idx="10">
                  <c:v>3835</c:v>
                </c:pt>
                <c:pt idx="11">
                  <c:v>3772</c:v>
                </c:pt>
                <c:pt idx="12">
                  <c:v>3724</c:v>
                </c:pt>
                <c:pt idx="13">
                  <c:v>3714</c:v>
                </c:pt>
                <c:pt idx="14">
                  <c:v>3703</c:v>
                </c:pt>
                <c:pt idx="15">
                  <c:v>3664</c:v>
                </c:pt>
                <c:pt idx="16">
                  <c:v>3674</c:v>
                </c:pt>
                <c:pt idx="17">
                  <c:v>3668</c:v>
                </c:pt>
                <c:pt idx="18">
                  <c:v>3620</c:v>
                </c:pt>
                <c:pt idx="19">
                  <c:v>3616</c:v>
                </c:pt>
              </c:numCache>
            </c:numRef>
          </c:val>
          <c:smooth val="0"/>
        </c:ser>
        <c:ser>
          <c:idx val="57"/>
          <c:order val="56"/>
          <c:tx>
            <c:strRef>
              <c:f>'CCG Data-Trimeth-presc(age70+)'!$D$61</c:f>
              <c:strCache>
                <c:ptCount val="1"/>
                <c:pt idx="0">
                  <c:v>GLOUCESTERSHIRE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Data-Trimeth-presc(age70+)'!$G$61:$Z$61</c:f>
              <c:numCache>
                <c:formatCode>#,##0</c:formatCode>
                <c:ptCount val="20"/>
                <c:pt idx="0">
                  <c:v>14670</c:v>
                </c:pt>
                <c:pt idx="1">
                  <c:v>14085</c:v>
                </c:pt>
                <c:pt idx="2">
                  <c:v>13620</c:v>
                </c:pt>
                <c:pt idx="3">
                  <c:v>13298</c:v>
                </c:pt>
                <c:pt idx="4">
                  <c:v>12951</c:v>
                </c:pt>
                <c:pt idx="5">
                  <c:v>12570</c:v>
                </c:pt>
                <c:pt idx="6">
                  <c:v>12353</c:v>
                </c:pt>
                <c:pt idx="7">
                  <c:v>12077</c:v>
                </c:pt>
                <c:pt idx="8">
                  <c:v>11892</c:v>
                </c:pt>
                <c:pt idx="9">
                  <c:v>11603</c:v>
                </c:pt>
                <c:pt idx="10">
                  <c:v>11369</c:v>
                </c:pt>
                <c:pt idx="11">
                  <c:v>11172</c:v>
                </c:pt>
                <c:pt idx="12">
                  <c:v>10985</c:v>
                </c:pt>
                <c:pt idx="13">
                  <c:v>10886</c:v>
                </c:pt>
                <c:pt idx="14">
                  <c:v>10765</c:v>
                </c:pt>
                <c:pt idx="15">
                  <c:v>10594</c:v>
                </c:pt>
                <c:pt idx="16">
                  <c:v>10509</c:v>
                </c:pt>
                <c:pt idx="17">
                  <c:v>10471</c:v>
                </c:pt>
                <c:pt idx="18">
                  <c:v>10381</c:v>
                </c:pt>
                <c:pt idx="19">
                  <c:v>10304</c:v>
                </c:pt>
              </c:numCache>
            </c:numRef>
          </c:val>
          <c:smooth val="0"/>
        </c:ser>
        <c:ser>
          <c:idx val="58"/>
          <c:order val="57"/>
          <c:tx>
            <c:strRef>
              <c:f>'CCG Data-Trimeth-presc(age70+)'!$D$62</c:f>
              <c:strCache>
                <c:ptCount val="1"/>
                <c:pt idx="0">
                  <c:v>GREAT YARMOUTH &amp; WAVENEY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Data-Trimeth-presc(age70+)'!$G$62:$Z$62</c:f>
              <c:numCache>
                <c:formatCode>#,##0</c:formatCode>
                <c:ptCount val="20"/>
                <c:pt idx="0">
                  <c:v>6437</c:v>
                </c:pt>
                <c:pt idx="1">
                  <c:v>6241</c:v>
                </c:pt>
                <c:pt idx="2">
                  <c:v>6083</c:v>
                </c:pt>
                <c:pt idx="3">
                  <c:v>5918</c:v>
                </c:pt>
                <c:pt idx="4">
                  <c:v>5774</c:v>
                </c:pt>
                <c:pt idx="5">
                  <c:v>5648</c:v>
                </c:pt>
                <c:pt idx="6">
                  <c:v>5478</c:v>
                </c:pt>
                <c:pt idx="7">
                  <c:v>5324</c:v>
                </c:pt>
                <c:pt idx="8">
                  <c:v>5195</c:v>
                </c:pt>
                <c:pt idx="9">
                  <c:v>5001</c:v>
                </c:pt>
                <c:pt idx="10">
                  <c:v>4858</c:v>
                </c:pt>
                <c:pt idx="11">
                  <c:v>4718</c:v>
                </c:pt>
                <c:pt idx="12">
                  <c:v>4621</c:v>
                </c:pt>
                <c:pt idx="13">
                  <c:v>4523</c:v>
                </c:pt>
                <c:pt idx="14">
                  <c:v>4430</c:v>
                </c:pt>
                <c:pt idx="15">
                  <c:v>4360</c:v>
                </c:pt>
                <c:pt idx="16">
                  <c:v>4242</c:v>
                </c:pt>
                <c:pt idx="17">
                  <c:v>4162</c:v>
                </c:pt>
                <c:pt idx="18">
                  <c:v>4137</c:v>
                </c:pt>
                <c:pt idx="19">
                  <c:v>4100</c:v>
                </c:pt>
              </c:numCache>
            </c:numRef>
          </c:val>
          <c:smooth val="0"/>
        </c:ser>
        <c:ser>
          <c:idx val="59"/>
          <c:order val="58"/>
          <c:tx>
            <c:strRef>
              <c:f>'CCG Data-Trimeth-presc(age70+)'!$D$63</c:f>
              <c:strCache>
                <c:ptCount val="1"/>
                <c:pt idx="0">
                  <c:v>GREATER HUDDERSFIELD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Data-Trimeth-presc(age70+)'!$G$63:$Z$63</c:f>
              <c:numCache>
                <c:formatCode>#,##0</c:formatCode>
                <c:ptCount val="20"/>
                <c:pt idx="0">
                  <c:v>5441</c:v>
                </c:pt>
                <c:pt idx="1">
                  <c:v>5333</c:v>
                </c:pt>
                <c:pt idx="2">
                  <c:v>5226</c:v>
                </c:pt>
                <c:pt idx="3">
                  <c:v>5172</c:v>
                </c:pt>
                <c:pt idx="4">
                  <c:v>5137</c:v>
                </c:pt>
                <c:pt idx="5">
                  <c:v>5119</c:v>
                </c:pt>
                <c:pt idx="6">
                  <c:v>5081</c:v>
                </c:pt>
                <c:pt idx="7">
                  <c:v>5008</c:v>
                </c:pt>
                <c:pt idx="8">
                  <c:v>4980</c:v>
                </c:pt>
                <c:pt idx="9">
                  <c:v>4941</c:v>
                </c:pt>
                <c:pt idx="10">
                  <c:v>4895</c:v>
                </c:pt>
                <c:pt idx="11">
                  <c:v>4847</c:v>
                </c:pt>
                <c:pt idx="12">
                  <c:v>4773</c:v>
                </c:pt>
                <c:pt idx="13">
                  <c:v>4769</c:v>
                </c:pt>
                <c:pt idx="14">
                  <c:v>4714</c:v>
                </c:pt>
                <c:pt idx="15">
                  <c:v>4646</c:v>
                </c:pt>
                <c:pt idx="16">
                  <c:v>4585</c:v>
                </c:pt>
                <c:pt idx="17">
                  <c:v>4528</c:v>
                </c:pt>
                <c:pt idx="18">
                  <c:v>4424</c:v>
                </c:pt>
                <c:pt idx="19">
                  <c:v>4320</c:v>
                </c:pt>
              </c:numCache>
            </c:numRef>
          </c:val>
          <c:smooth val="0"/>
        </c:ser>
        <c:ser>
          <c:idx val="60"/>
          <c:order val="59"/>
          <c:tx>
            <c:strRef>
              <c:f>'CCG Data-Trimeth-presc(age70+)'!$D$64</c:f>
              <c:strCache>
                <c:ptCount val="1"/>
                <c:pt idx="0">
                  <c:v>GREATER PRESTON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Data-Trimeth-presc(age70+)'!$G$64:$Z$64</c:f>
              <c:numCache>
                <c:formatCode>#,##0</c:formatCode>
                <c:ptCount val="20"/>
                <c:pt idx="0">
                  <c:v>2859</c:v>
                </c:pt>
                <c:pt idx="1">
                  <c:v>2807</c:v>
                </c:pt>
                <c:pt idx="2">
                  <c:v>2749</c:v>
                </c:pt>
                <c:pt idx="3">
                  <c:v>2703</c:v>
                </c:pt>
                <c:pt idx="4">
                  <c:v>2716</c:v>
                </c:pt>
                <c:pt idx="5">
                  <c:v>2640</c:v>
                </c:pt>
                <c:pt idx="6">
                  <c:v>2606</c:v>
                </c:pt>
                <c:pt idx="7">
                  <c:v>2584</c:v>
                </c:pt>
                <c:pt idx="8">
                  <c:v>2580</c:v>
                </c:pt>
                <c:pt idx="9">
                  <c:v>2525</c:v>
                </c:pt>
                <c:pt idx="10">
                  <c:v>2469</c:v>
                </c:pt>
                <c:pt idx="11">
                  <c:v>2398</c:v>
                </c:pt>
                <c:pt idx="12">
                  <c:v>2351</c:v>
                </c:pt>
                <c:pt idx="13">
                  <c:v>2293</c:v>
                </c:pt>
                <c:pt idx="14">
                  <c:v>2243</c:v>
                </c:pt>
                <c:pt idx="15">
                  <c:v>2191</c:v>
                </c:pt>
                <c:pt idx="16">
                  <c:v>2133</c:v>
                </c:pt>
                <c:pt idx="17">
                  <c:v>2091</c:v>
                </c:pt>
                <c:pt idx="18">
                  <c:v>2047</c:v>
                </c:pt>
                <c:pt idx="19">
                  <c:v>2020</c:v>
                </c:pt>
              </c:numCache>
            </c:numRef>
          </c:val>
          <c:smooth val="0"/>
        </c:ser>
        <c:ser>
          <c:idx val="61"/>
          <c:order val="60"/>
          <c:tx>
            <c:strRef>
              <c:f>'CCG Data-Trimeth-presc(age70+)'!$D$65</c:f>
              <c:strCache>
                <c:ptCount val="1"/>
                <c:pt idx="0">
                  <c:v>GREENWICH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Data-Trimeth-presc(age70+)'!$G$65:$Z$65</c:f>
              <c:numCache>
                <c:formatCode>#,##0</c:formatCode>
                <c:ptCount val="20"/>
                <c:pt idx="0">
                  <c:v>2023</c:v>
                </c:pt>
                <c:pt idx="1">
                  <c:v>1903</c:v>
                </c:pt>
                <c:pt idx="2">
                  <c:v>1845</c:v>
                </c:pt>
                <c:pt idx="3">
                  <c:v>1807</c:v>
                </c:pt>
                <c:pt idx="4">
                  <c:v>1772</c:v>
                </c:pt>
                <c:pt idx="5">
                  <c:v>1725</c:v>
                </c:pt>
                <c:pt idx="6">
                  <c:v>1698</c:v>
                </c:pt>
                <c:pt idx="7">
                  <c:v>1673</c:v>
                </c:pt>
                <c:pt idx="8">
                  <c:v>1605</c:v>
                </c:pt>
                <c:pt idx="9">
                  <c:v>1571</c:v>
                </c:pt>
                <c:pt idx="10">
                  <c:v>1542</c:v>
                </c:pt>
                <c:pt idx="11">
                  <c:v>1504</c:v>
                </c:pt>
                <c:pt idx="12">
                  <c:v>1454</c:v>
                </c:pt>
                <c:pt idx="13">
                  <c:v>1436</c:v>
                </c:pt>
                <c:pt idx="14">
                  <c:v>1394</c:v>
                </c:pt>
                <c:pt idx="15">
                  <c:v>1356</c:v>
                </c:pt>
                <c:pt idx="16">
                  <c:v>1306</c:v>
                </c:pt>
                <c:pt idx="17">
                  <c:v>1264</c:v>
                </c:pt>
                <c:pt idx="18">
                  <c:v>1237</c:v>
                </c:pt>
                <c:pt idx="19">
                  <c:v>1201</c:v>
                </c:pt>
              </c:numCache>
            </c:numRef>
          </c:val>
          <c:smooth val="0"/>
        </c:ser>
        <c:ser>
          <c:idx val="62"/>
          <c:order val="61"/>
          <c:tx>
            <c:strRef>
              <c:f>'CCG Data-Trimeth-presc(age70+)'!$D$66</c:f>
              <c:strCache>
                <c:ptCount val="1"/>
                <c:pt idx="0">
                  <c:v>GUILDFORD AND WAVERLEY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Data-Trimeth-presc(age70+)'!$G$66:$Z$66</c:f>
              <c:numCache>
                <c:formatCode>#,##0</c:formatCode>
                <c:ptCount val="20"/>
                <c:pt idx="0">
                  <c:v>3463</c:v>
                </c:pt>
                <c:pt idx="1">
                  <c:v>3346</c:v>
                </c:pt>
                <c:pt idx="2">
                  <c:v>3241</c:v>
                </c:pt>
                <c:pt idx="3">
                  <c:v>3147</c:v>
                </c:pt>
                <c:pt idx="4">
                  <c:v>3043</c:v>
                </c:pt>
                <c:pt idx="5">
                  <c:v>3010</c:v>
                </c:pt>
                <c:pt idx="6">
                  <c:v>2964</c:v>
                </c:pt>
                <c:pt idx="7">
                  <c:v>2909</c:v>
                </c:pt>
                <c:pt idx="8">
                  <c:v>2872</c:v>
                </c:pt>
                <c:pt idx="9">
                  <c:v>2802</c:v>
                </c:pt>
                <c:pt idx="10">
                  <c:v>2777</c:v>
                </c:pt>
                <c:pt idx="11">
                  <c:v>2765</c:v>
                </c:pt>
                <c:pt idx="12">
                  <c:v>2735</c:v>
                </c:pt>
                <c:pt idx="13">
                  <c:v>2749</c:v>
                </c:pt>
                <c:pt idx="14">
                  <c:v>2732</c:v>
                </c:pt>
                <c:pt idx="15">
                  <c:v>2705</c:v>
                </c:pt>
                <c:pt idx="16">
                  <c:v>2719</c:v>
                </c:pt>
                <c:pt idx="17">
                  <c:v>2727</c:v>
                </c:pt>
                <c:pt idx="18">
                  <c:v>2731</c:v>
                </c:pt>
                <c:pt idx="19">
                  <c:v>2716</c:v>
                </c:pt>
              </c:numCache>
            </c:numRef>
          </c:val>
          <c:smooth val="0"/>
        </c:ser>
        <c:ser>
          <c:idx val="63"/>
          <c:order val="62"/>
          <c:tx>
            <c:strRef>
              <c:f>'CCG Data-Trimeth-presc(age70+)'!$D$67</c:f>
              <c:strCache>
                <c:ptCount val="1"/>
                <c:pt idx="0">
                  <c:v>HALTON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Data-Trimeth-presc(age70+)'!$G$67:$Z$67</c:f>
              <c:numCache>
                <c:formatCode>#,##0</c:formatCode>
                <c:ptCount val="20"/>
                <c:pt idx="0">
                  <c:v>1938</c:v>
                </c:pt>
                <c:pt idx="1">
                  <c:v>1875</c:v>
                </c:pt>
                <c:pt idx="2">
                  <c:v>1793</c:v>
                </c:pt>
                <c:pt idx="3">
                  <c:v>1730</c:v>
                </c:pt>
                <c:pt idx="4">
                  <c:v>1677</c:v>
                </c:pt>
                <c:pt idx="5">
                  <c:v>1610</c:v>
                </c:pt>
                <c:pt idx="6">
                  <c:v>1595</c:v>
                </c:pt>
                <c:pt idx="7">
                  <c:v>1542</c:v>
                </c:pt>
                <c:pt idx="8">
                  <c:v>1510</c:v>
                </c:pt>
                <c:pt idx="9">
                  <c:v>1482</c:v>
                </c:pt>
                <c:pt idx="10">
                  <c:v>1458</c:v>
                </c:pt>
                <c:pt idx="11">
                  <c:v>1459</c:v>
                </c:pt>
                <c:pt idx="12">
                  <c:v>1437</c:v>
                </c:pt>
                <c:pt idx="13">
                  <c:v>1420</c:v>
                </c:pt>
                <c:pt idx="14">
                  <c:v>1389</c:v>
                </c:pt>
                <c:pt idx="15">
                  <c:v>1345</c:v>
                </c:pt>
                <c:pt idx="16">
                  <c:v>1317</c:v>
                </c:pt>
                <c:pt idx="17">
                  <c:v>1303</c:v>
                </c:pt>
                <c:pt idx="18">
                  <c:v>1298</c:v>
                </c:pt>
                <c:pt idx="19">
                  <c:v>1316</c:v>
                </c:pt>
              </c:numCache>
            </c:numRef>
          </c:val>
          <c:smooth val="0"/>
        </c:ser>
        <c:ser>
          <c:idx val="64"/>
          <c:order val="63"/>
          <c:tx>
            <c:strRef>
              <c:f>'CCG Data-Trimeth-presc(age70+)'!$D$68</c:f>
              <c:strCache>
                <c:ptCount val="1"/>
                <c:pt idx="0">
                  <c:v>HAMBLETON, RICHMONDSHIRE AND WHITBY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Data-Trimeth-presc(age70+)'!$G$68:$Z$68</c:f>
              <c:numCache>
                <c:formatCode>#,##0</c:formatCode>
                <c:ptCount val="20"/>
                <c:pt idx="0">
                  <c:v>2124</c:v>
                </c:pt>
                <c:pt idx="1">
                  <c:v>2112</c:v>
                </c:pt>
                <c:pt idx="2">
                  <c:v>2066</c:v>
                </c:pt>
                <c:pt idx="3">
                  <c:v>2045</c:v>
                </c:pt>
                <c:pt idx="4">
                  <c:v>2011</c:v>
                </c:pt>
                <c:pt idx="5">
                  <c:v>1989</c:v>
                </c:pt>
                <c:pt idx="6">
                  <c:v>1959</c:v>
                </c:pt>
                <c:pt idx="7">
                  <c:v>1948</c:v>
                </c:pt>
                <c:pt idx="8">
                  <c:v>1956</c:v>
                </c:pt>
                <c:pt idx="9">
                  <c:v>1938</c:v>
                </c:pt>
                <c:pt idx="10">
                  <c:v>1903</c:v>
                </c:pt>
                <c:pt idx="11">
                  <c:v>1883</c:v>
                </c:pt>
                <c:pt idx="12">
                  <c:v>1837</c:v>
                </c:pt>
                <c:pt idx="13">
                  <c:v>1808</c:v>
                </c:pt>
                <c:pt idx="14">
                  <c:v>1771</c:v>
                </c:pt>
                <c:pt idx="15">
                  <c:v>1750</c:v>
                </c:pt>
                <c:pt idx="16">
                  <c:v>1714</c:v>
                </c:pt>
                <c:pt idx="17">
                  <c:v>1681</c:v>
                </c:pt>
                <c:pt idx="18">
                  <c:v>1661</c:v>
                </c:pt>
                <c:pt idx="19">
                  <c:v>1625</c:v>
                </c:pt>
              </c:numCache>
            </c:numRef>
          </c:val>
          <c:smooth val="0"/>
        </c:ser>
        <c:ser>
          <c:idx val="65"/>
          <c:order val="64"/>
          <c:tx>
            <c:strRef>
              <c:f>'CCG Data-Trimeth-presc(age70+)'!$D$69</c:f>
              <c:strCache>
                <c:ptCount val="1"/>
                <c:pt idx="0">
                  <c:v>HAMMERSMITH AND FULHAM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Data-Trimeth-presc(age70+)'!$G$69:$Z$69</c:f>
              <c:numCache>
                <c:formatCode>#,##0</c:formatCode>
                <c:ptCount val="20"/>
                <c:pt idx="0">
                  <c:v>1209</c:v>
                </c:pt>
                <c:pt idx="1">
                  <c:v>1191</c:v>
                </c:pt>
                <c:pt idx="2">
                  <c:v>1170</c:v>
                </c:pt>
                <c:pt idx="3">
                  <c:v>1150</c:v>
                </c:pt>
                <c:pt idx="4">
                  <c:v>1141</c:v>
                </c:pt>
                <c:pt idx="5">
                  <c:v>1140</c:v>
                </c:pt>
                <c:pt idx="6">
                  <c:v>1149</c:v>
                </c:pt>
                <c:pt idx="7">
                  <c:v>1127</c:v>
                </c:pt>
                <c:pt idx="8">
                  <c:v>1122</c:v>
                </c:pt>
                <c:pt idx="9">
                  <c:v>1121</c:v>
                </c:pt>
                <c:pt idx="10">
                  <c:v>1108</c:v>
                </c:pt>
                <c:pt idx="11">
                  <c:v>1114</c:v>
                </c:pt>
                <c:pt idx="12">
                  <c:v>1091</c:v>
                </c:pt>
                <c:pt idx="13">
                  <c:v>1068</c:v>
                </c:pt>
                <c:pt idx="14">
                  <c:v>1082</c:v>
                </c:pt>
                <c:pt idx="15">
                  <c:v>1091</c:v>
                </c:pt>
                <c:pt idx="16">
                  <c:v>1079</c:v>
                </c:pt>
                <c:pt idx="17">
                  <c:v>1064</c:v>
                </c:pt>
                <c:pt idx="18">
                  <c:v>1060</c:v>
                </c:pt>
                <c:pt idx="19">
                  <c:v>1085</c:v>
                </c:pt>
              </c:numCache>
            </c:numRef>
          </c:val>
          <c:smooth val="0"/>
        </c:ser>
        <c:ser>
          <c:idx val="67"/>
          <c:order val="65"/>
          <c:tx>
            <c:strRef>
              <c:f>'CCG Data-Trimeth-presc(age70+)'!$D$70</c:f>
              <c:strCache>
                <c:ptCount val="1"/>
                <c:pt idx="0">
                  <c:v>HARINGEY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Data-Trimeth-presc(age70+)'!$G$70:$Z$70</c:f>
              <c:numCache>
                <c:formatCode>#,##0</c:formatCode>
                <c:ptCount val="20"/>
                <c:pt idx="0">
                  <c:v>1623</c:v>
                </c:pt>
                <c:pt idx="1">
                  <c:v>1574</c:v>
                </c:pt>
                <c:pt idx="2">
                  <c:v>1557</c:v>
                </c:pt>
                <c:pt idx="3">
                  <c:v>1494</c:v>
                </c:pt>
                <c:pt idx="4">
                  <c:v>1491</c:v>
                </c:pt>
                <c:pt idx="5">
                  <c:v>1489</c:v>
                </c:pt>
                <c:pt idx="6">
                  <c:v>1455</c:v>
                </c:pt>
                <c:pt idx="7">
                  <c:v>1422</c:v>
                </c:pt>
                <c:pt idx="8">
                  <c:v>1375</c:v>
                </c:pt>
                <c:pt idx="9">
                  <c:v>1338</c:v>
                </c:pt>
                <c:pt idx="10">
                  <c:v>1302</c:v>
                </c:pt>
                <c:pt idx="11">
                  <c:v>1256</c:v>
                </c:pt>
                <c:pt idx="12">
                  <c:v>1228</c:v>
                </c:pt>
                <c:pt idx="13">
                  <c:v>1170</c:v>
                </c:pt>
                <c:pt idx="14">
                  <c:v>1118</c:v>
                </c:pt>
                <c:pt idx="15">
                  <c:v>1127</c:v>
                </c:pt>
                <c:pt idx="16">
                  <c:v>1099</c:v>
                </c:pt>
                <c:pt idx="17">
                  <c:v>1093</c:v>
                </c:pt>
                <c:pt idx="18">
                  <c:v>1070</c:v>
                </c:pt>
                <c:pt idx="19">
                  <c:v>1049</c:v>
                </c:pt>
              </c:numCache>
            </c:numRef>
          </c:val>
          <c:smooth val="0"/>
        </c:ser>
        <c:ser>
          <c:idx val="68"/>
          <c:order val="66"/>
          <c:tx>
            <c:strRef>
              <c:f>'CCG Data-Trimeth-presc(age70+)'!$D$71</c:f>
              <c:strCache>
                <c:ptCount val="1"/>
                <c:pt idx="0">
                  <c:v>HARROGATE AND RURAL DISTRICT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Data-Trimeth-presc(age70+)'!$G$71:$Z$71</c:f>
              <c:numCache>
                <c:formatCode>#,##0</c:formatCode>
                <c:ptCount val="20"/>
                <c:pt idx="0">
                  <c:v>2635</c:v>
                </c:pt>
                <c:pt idx="1">
                  <c:v>2515</c:v>
                </c:pt>
                <c:pt idx="2">
                  <c:v>2448</c:v>
                </c:pt>
                <c:pt idx="3">
                  <c:v>2373</c:v>
                </c:pt>
                <c:pt idx="4">
                  <c:v>2305</c:v>
                </c:pt>
                <c:pt idx="5">
                  <c:v>2229</c:v>
                </c:pt>
                <c:pt idx="6">
                  <c:v>2196</c:v>
                </c:pt>
                <c:pt idx="7">
                  <c:v>2134</c:v>
                </c:pt>
                <c:pt idx="8">
                  <c:v>2060</c:v>
                </c:pt>
                <c:pt idx="9">
                  <c:v>2024</c:v>
                </c:pt>
                <c:pt idx="10">
                  <c:v>1994</c:v>
                </c:pt>
                <c:pt idx="11">
                  <c:v>1934</c:v>
                </c:pt>
                <c:pt idx="12">
                  <c:v>1920</c:v>
                </c:pt>
                <c:pt idx="13">
                  <c:v>1893</c:v>
                </c:pt>
                <c:pt idx="14">
                  <c:v>1842</c:v>
                </c:pt>
                <c:pt idx="15">
                  <c:v>1809</c:v>
                </c:pt>
                <c:pt idx="16">
                  <c:v>1778</c:v>
                </c:pt>
                <c:pt idx="17">
                  <c:v>1725</c:v>
                </c:pt>
                <c:pt idx="18">
                  <c:v>1663</c:v>
                </c:pt>
                <c:pt idx="19">
                  <c:v>1638</c:v>
                </c:pt>
              </c:numCache>
            </c:numRef>
          </c:val>
          <c:smooth val="0"/>
        </c:ser>
        <c:ser>
          <c:idx val="69"/>
          <c:order val="67"/>
          <c:tx>
            <c:strRef>
              <c:f>'CCG Data-Trimeth-presc(age70+)'!$D$72</c:f>
              <c:strCache>
                <c:ptCount val="1"/>
                <c:pt idx="0">
                  <c:v>HARROW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Data-Trimeth-presc(age70+)'!$G$72:$Z$72</c:f>
              <c:numCache>
                <c:formatCode>#,##0</c:formatCode>
                <c:ptCount val="20"/>
                <c:pt idx="0">
                  <c:v>3355</c:v>
                </c:pt>
                <c:pt idx="1">
                  <c:v>3224</c:v>
                </c:pt>
                <c:pt idx="2">
                  <c:v>3105</c:v>
                </c:pt>
                <c:pt idx="3">
                  <c:v>2997</c:v>
                </c:pt>
                <c:pt idx="4">
                  <c:v>2903</c:v>
                </c:pt>
                <c:pt idx="5">
                  <c:v>2801</c:v>
                </c:pt>
                <c:pt idx="6">
                  <c:v>2722</c:v>
                </c:pt>
                <c:pt idx="7">
                  <c:v>2643</c:v>
                </c:pt>
                <c:pt idx="8">
                  <c:v>2511</c:v>
                </c:pt>
                <c:pt idx="9">
                  <c:v>2445</c:v>
                </c:pt>
                <c:pt idx="10">
                  <c:v>2328</c:v>
                </c:pt>
                <c:pt idx="11">
                  <c:v>2231</c:v>
                </c:pt>
                <c:pt idx="12">
                  <c:v>2148</c:v>
                </c:pt>
                <c:pt idx="13">
                  <c:v>2091</c:v>
                </c:pt>
                <c:pt idx="14">
                  <c:v>2022</c:v>
                </c:pt>
                <c:pt idx="15">
                  <c:v>2012</c:v>
                </c:pt>
                <c:pt idx="16">
                  <c:v>2006</c:v>
                </c:pt>
                <c:pt idx="17">
                  <c:v>2012</c:v>
                </c:pt>
                <c:pt idx="18">
                  <c:v>1986</c:v>
                </c:pt>
                <c:pt idx="19">
                  <c:v>1972</c:v>
                </c:pt>
              </c:numCache>
            </c:numRef>
          </c:val>
          <c:smooth val="0"/>
        </c:ser>
        <c:ser>
          <c:idx val="70"/>
          <c:order val="68"/>
          <c:tx>
            <c:strRef>
              <c:f>'CCG Data-Trimeth-presc(age70+)'!$D$73</c:f>
              <c:strCache>
                <c:ptCount val="1"/>
                <c:pt idx="0">
                  <c:v>HARTLEPOOL AND STOCKTON-ON-TEES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Data-Trimeth-presc(age70+)'!$G$73:$Z$73</c:f>
              <c:numCache>
                <c:formatCode>#,##0</c:formatCode>
                <c:ptCount val="20"/>
                <c:pt idx="0">
                  <c:v>4829</c:v>
                </c:pt>
                <c:pt idx="1">
                  <c:v>4566</c:v>
                </c:pt>
                <c:pt idx="2">
                  <c:v>4403</c:v>
                </c:pt>
                <c:pt idx="3">
                  <c:v>4344</c:v>
                </c:pt>
                <c:pt idx="4">
                  <c:v>4307</c:v>
                </c:pt>
                <c:pt idx="5">
                  <c:v>4192</c:v>
                </c:pt>
                <c:pt idx="6">
                  <c:v>4128</c:v>
                </c:pt>
                <c:pt idx="7">
                  <c:v>4076</c:v>
                </c:pt>
                <c:pt idx="8">
                  <c:v>4022</c:v>
                </c:pt>
                <c:pt idx="9">
                  <c:v>3953</c:v>
                </c:pt>
                <c:pt idx="10">
                  <c:v>3911</c:v>
                </c:pt>
                <c:pt idx="11">
                  <c:v>3858</c:v>
                </c:pt>
                <c:pt idx="12">
                  <c:v>3812</c:v>
                </c:pt>
                <c:pt idx="13">
                  <c:v>3795</c:v>
                </c:pt>
                <c:pt idx="14">
                  <c:v>3768</c:v>
                </c:pt>
                <c:pt idx="15">
                  <c:v>3719</c:v>
                </c:pt>
                <c:pt idx="16">
                  <c:v>3669</c:v>
                </c:pt>
                <c:pt idx="17">
                  <c:v>3630</c:v>
                </c:pt>
                <c:pt idx="18">
                  <c:v>3616</c:v>
                </c:pt>
                <c:pt idx="19">
                  <c:v>3591</c:v>
                </c:pt>
              </c:numCache>
            </c:numRef>
          </c:val>
          <c:smooth val="0"/>
        </c:ser>
        <c:ser>
          <c:idx val="71"/>
          <c:order val="69"/>
          <c:tx>
            <c:strRef>
              <c:f>'CCG Data-Trimeth-presc(age70+)'!$D$74</c:f>
              <c:strCache>
                <c:ptCount val="1"/>
                <c:pt idx="0">
                  <c:v>HASTINGS &amp; ROTHER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Data-Trimeth-presc(age70+)'!$G$74:$Z$74</c:f>
              <c:numCache>
                <c:formatCode>#,##0</c:formatCode>
                <c:ptCount val="20"/>
                <c:pt idx="0">
                  <c:v>2604</c:v>
                </c:pt>
                <c:pt idx="1">
                  <c:v>2477</c:v>
                </c:pt>
                <c:pt idx="2">
                  <c:v>2394</c:v>
                </c:pt>
                <c:pt idx="3">
                  <c:v>2368</c:v>
                </c:pt>
                <c:pt idx="4">
                  <c:v>2320</c:v>
                </c:pt>
                <c:pt idx="5">
                  <c:v>2318</c:v>
                </c:pt>
                <c:pt idx="6">
                  <c:v>2281</c:v>
                </c:pt>
                <c:pt idx="7">
                  <c:v>2276</c:v>
                </c:pt>
                <c:pt idx="8">
                  <c:v>2258</c:v>
                </c:pt>
                <c:pt idx="9">
                  <c:v>2276</c:v>
                </c:pt>
                <c:pt idx="10">
                  <c:v>2282</c:v>
                </c:pt>
                <c:pt idx="11">
                  <c:v>2311</c:v>
                </c:pt>
                <c:pt idx="12">
                  <c:v>2301</c:v>
                </c:pt>
                <c:pt idx="13">
                  <c:v>2343</c:v>
                </c:pt>
                <c:pt idx="14">
                  <c:v>2377</c:v>
                </c:pt>
                <c:pt idx="15">
                  <c:v>2408</c:v>
                </c:pt>
                <c:pt idx="16">
                  <c:v>2487</c:v>
                </c:pt>
                <c:pt idx="17">
                  <c:v>2497</c:v>
                </c:pt>
                <c:pt idx="18">
                  <c:v>2514</c:v>
                </c:pt>
                <c:pt idx="19">
                  <c:v>2534</c:v>
                </c:pt>
              </c:numCache>
            </c:numRef>
          </c:val>
          <c:smooth val="0"/>
        </c:ser>
        <c:ser>
          <c:idx val="72"/>
          <c:order val="70"/>
          <c:tx>
            <c:strRef>
              <c:f>'CCG Data-Trimeth-presc(age70+)'!$D$75</c:f>
              <c:strCache>
                <c:ptCount val="1"/>
                <c:pt idx="0">
                  <c:v>HAVERING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Data-Trimeth-presc(age70+)'!$G$75:$Z$75</c:f>
              <c:numCache>
                <c:formatCode>#,##0</c:formatCode>
                <c:ptCount val="20"/>
                <c:pt idx="0">
                  <c:v>4782</c:v>
                </c:pt>
                <c:pt idx="1">
                  <c:v>4520</c:v>
                </c:pt>
                <c:pt idx="2">
                  <c:v>4336</c:v>
                </c:pt>
                <c:pt idx="3">
                  <c:v>4161</c:v>
                </c:pt>
                <c:pt idx="4">
                  <c:v>4015</c:v>
                </c:pt>
                <c:pt idx="5">
                  <c:v>3944</c:v>
                </c:pt>
                <c:pt idx="6">
                  <c:v>3832</c:v>
                </c:pt>
                <c:pt idx="7">
                  <c:v>3751</c:v>
                </c:pt>
                <c:pt idx="8">
                  <c:v>3610</c:v>
                </c:pt>
                <c:pt idx="9">
                  <c:v>3467</c:v>
                </c:pt>
                <c:pt idx="10">
                  <c:v>3359</c:v>
                </c:pt>
                <c:pt idx="11">
                  <c:v>3308</c:v>
                </c:pt>
                <c:pt idx="12">
                  <c:v>3232</c:v>
                </c:pt>
                <c:pt idx="13">
                  <c:v>3210</c:v>
                </c:pt>
                <c:pt idx="14">
                  <c:v>3107</c:v>
                </c:pt>
                <c:pt idx="15">
                  <c:v>3088</c:v>
                </c:pt>
                <c:pt idx="16">
                  <c:v>3080</c:v>
                </c:pt>
                <c:pt idx="17">
                  <c:v>2995</c:v>
                </c:pt>
                <c:pt idx="18">
                  <c:v>2968</c:v>
                </c:pt>
                <c:pt idx="19">
                  <c:v>2933</c:v>
                </c:pt>
              </c:numCache>
            </c:numRef>
          </c:val>
          <c:smooth val="0"/>
        </c:ser>
        <c:ser>
          <c:idx val="73"/>
          <c:order val="71"/>
          <c:tx>
            <c:strRef>
              <c:f>'CCG Data-Trimeth-presc(age70+)'!$D$76</c:f>
              <c:strCache>
                <c:ptCount val="1"/>
                <c:pt idx="0">
                  <c:v>HEREFORDSHIRE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Data-Trimeth-presc(age70+)'!$G$76:$Z$76</c:f>
              <c:numCache>
                <c:formatCode>#,##0</c:formatCode>
                <c:ptCount val="20"/>
                <c:pt idx="0">
                  <c:v>3622</c:v>
                </c:pt>
                <c:pt idx="1">
                  <c:v>3569</c:v>
                </c:pt>
                <c:pt idx="2">
                  <c:v>3489</c:v>
                </c:pt>
                <c:pt idx="3">
                  <c:v>3426</c:v>
                </c:pt>
                <c:pt idx="4">
                  <c:v>3377</c:v>
                </c:pt>
                <c:pt idx="5">
                  <c:v>3303</c:v>
                </c:pt>
                <c:pt idx="6">
                  <c:v>3224</c:v>
                </c:pt>
                <c:pt idx="7">
                  <c:v>3173</c:v>
                </c:pt>
                <c:pt idx="8">
                  <c:v>3114</c:v>
                </c:pt>
                <c:pt idx="9">
                  <c:v>3051</c:v>
                </c:pt>
                <c:pt idx="10">
                  <c:v>3005</c:v>
                </c:pt>
                <c:pt idx="11">
                  <c:v>3000</c:v>
                </c:pt>
                <c:pt idx="12">
                  <c:v>2947</c:v>
                </c:pt>
                <c:pt idx="13">
                  <c:v>2889</c:v>
                </c:pt>
                <c:pt idx="14">
                  <c:v>2876</c:v>
                </c:pt>
                <c:pt idx="15">
                  <c:v>2874</c:v>
                </c:pt>
                <c:pt idx="16">
                  <c:v>2839</c:v>
                </c:pt>
                <c:pt idx="17">
                  <c:v>2856</c:v>
                </c:pt>
                <c:pt idx="18">
                  <c:v>2898</c:v>
                </c:pt>
                <c:pt idx="19">
                  <c:v>2914</c:v>
                </c:pt>
              </c:numCache>
            </c:numRef>
          </c:val>
          <c:smooth val="0"/>
        </c:ser>
        <c:ser>
          <c:idx val="74"/>
          <c:order val="72"/>
          <c:tx>
            <c:strRef>
              <c:f>'CCG Data-Trimeth-presc(age70+)'!$D$77</c:f>
              <c:strCache>
                <c:ptCount val="1"/>
                <c:pt idx="0">
                  <c:v>HERTS VALLEYS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Data-Trimeth-presc(age70+)'!$G$77:$Z$77</c:f>
              <c:numCache>
                <c:formatCode>#,##0</c:formatCode>
                <c:ptCount val="20"/>
                <c:pt idx="0">
                  <c:v>10520</c:v>
                </c:pt>
                <c:pt idx="1">
                  <c:v>10199</c:v>
                </c:pt>
                <c:pt idx="2">
                  <c:v>9951</c:v>
                </c:pt>
                <c:pt idx="3">
                  <c:v>9763</c:v>
                </c:pt>
                <c:pt idx="4">
                  <c:v>9594</c:v>
                </c:pt>
                <c:pt idx="5">
                  <c:v>9449</c:v>
                </c:pt>
                <c:pt idx="6">
                  <c:v>9393</c:v>
                </c:pt>
                <c:pt idx="7">
                  <c:v>9271</c:v>
                </c:pt>
                <c:pt idx="8">
                  <c:v>9195</c:v>
                </c:pt>
                <c:pt idx="9">
                  <c:v>9125</c:v>
                </c:pt>
                <c:pt idx="10">
                  <c:v>9032</c:v>
                </c:pt>
                <c:pt idx="11">
                  <c:v>8961</c:v>
                </c:pt>
                <c:pt idx="12">
                  <c:v>8915</c:v>
                </c:pt>
                <c:pt idx="13">
                  <c:v>8783</c:v>
                </c:pt>
                <c:pt idx="14">
                  <c:v>8704</c:v>
                </c:pt>
                <c:pt idx="15">
                  <c:v>8623</c:v>
                </c:pt>
                <c:pt idx="16">
                  <c:v>8477</c:v>
                </c:pt>
                <c:pt idx="17">
                  <c:v>8414</c:v>
                </c:pt>
                <c:pt idx="18">
                  <c:v>8332</c:v>
                </c:pt>
                <c:pt idx="19">
                  <c:v>8341</c:v>
                </c:pt>
              </c:numCache>
            </c:numRef>
          </c:val>
          <c:smooth val="0"/>
        </c:ser>
        <c:ser>
          <c:idx val="75"/>
          <c:order val="73"/>
          <c:tx>
            <c:strRef>
              <c:f>'CCG Data-Trimeth-presc(age70+)'!$D$78</c:f>
              <c:strCache>
                <c:ptCount val="1"/>
                <c:pt idx="0">
                  <c:v>HEYWOOD, MIDDLETON &amp; ROCHDALE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Data-Trimeth-presc(age70+)'!$G$78:$Z$78</c:f>
              <c:numCache>
                <c:formatCode>#,##0</c:formatCode>
                <c:ptCount val="20"/>
                <c:pt idx="0">
                  <c:v>2323</c:v>
                </c:pt>
                <c:pt idx="1">
                  <c:v>2133</c:v>
                </c:pt>
                <c:pt idx="2">
                  <c:v>1955</c:v>
                </c:pt>
                <c:pt idx="3">
                  <c:v>1792</c:v>
                </c:pt>
                <c:pt idx="4">
                  <c:v>1673</c:v>
                </c:pt>
                <c:pt idx="5">
                  <c:v>1589</c:v>
                </c:pt>
                <c:pt idx="6">
                  <c:v>1516</c:v>
                </c:pt>
                <c:pt idx="7">
                  <c:v>1483</c:v>
                </c:pt>
                <c:pt idx="8">
                  <c:v>1444</c:v>
                </c:pt>
                <c:pt idx="9">
                  <c:v>1398</c:v>
                </c:pt>
                <c:pt idx="10">
                  <c:v>1393</c:v>
                </c:pt>
                <c:pt idx="11">
                  <c:v>1396</c:v>
                </c:pt>
                <c:pt idx="12">
                  <c:v>1369</c:v>
                </c:pt>
                <c:pt idx="13">
                  <c:v>1378</c:v>
                </c:pt>
                <c:pt idx="14">
                  <c:v>1387</c:v>
                </c:pt>
                <c:pt idx="15">
                  <c:v>1389</c:v>
                </c:pt>
                <c:pt idx="16">
                  <c:v>1368</c:v>
                </c:pt>
                <c:pt idx="17">
                  <c:v>1374</c:v>
                </c:pt>
                <c:pt idx="18">
                  <c:v>1370</c:v>
                </c:pt>
                <c:pt idx="19">
                  <c:v>1339</c:v>
                </c:pt>
              </c:numCache>
            </c:numRef>
          </c:val>
          <c:smooth val="0"/>
        </c:ser>
        <c:ser>
          <c:idx val="76"/>
          <c:order val="74"/>
          <c:tx>
            <c:strRef>
              <c:f>'CCG Data-Trimeth-presc(age70+)'!$D$79</c:f>
              <c:strCache>
                <c:ptCount val="1"/>
                <c:pt idx="0">
                  <c:v>HIGH WEALD LEWES HAVENS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Data-Trimeth-presc(age70+)'!$G$79:$Z$79</c:f>
              <c:numCache>
                <c:formatCode>#,##0</c:formatCode>
                <c:ptCount val="20"/>
                <c:pt idx="0">
                  <c:v>3911</c:v>
                </c:pt>
                <c:pt idx="1">
                  <c:v>3863</c:v>
                </c:pt>
                <c:pt idx="2">
                  <c:v>3744</c:v>
                </c:pt>
                <c:pt idx="3">
                  <c:v>3645</c:v>
                </c:pt>
                <c:pt idx="4">
                  <c:v>3592</c:v>
                </c:pt>
                <c:pt idx="5">
                  <c:v>3539</c:v>
                </c:pt>
                <c:pt idx="6">
                  <c:v>3557</c:v>
                </c:pt>
                <c:pt idx="7">
                  <c:v>3540</c:v>
                </c:pt>
                <c:pt idx="8">
                  <c:v>3537</c:v>
                </c:pt>
                <c:pt idx="9">
                  <c:v>3481</c:v>
                </c:pt>
                <c:pt idx="10">
                  <c:v>3446</c:v>
                </c:pt>
                <c:pt idx="11">
                  <c:v>3402</c:v>
                </c:pt>
                <c:pt idx="12">
                  <c:v>3345</c:v>
                </c:pt>
                <c:pt idx="13">
                  <c:v>3277</c:v>
                </c:pt>
                <c:pt idx="14">
                  <c:v>3230</c:v>
                </c:pt>
                <c:pt idx="15">
                  <c:v>3189</c:v>
                </c:pt>
                <c:pt idx="16">
                  <c:v>3143</c:v>
                </c:pt>
                <c:pt idx="17">
                  <c:v>3118</c:v>
                </c:pt>
                <c:pt idx="18">
                  <c:v>3086</c:v>
                </c:pt>
                <c:pt idx="19">
                  <c:v>3075</c:v>
                </c:pt>
              </c:numCache>
            </c:numRef>
          </c:val>
          <c:smooth val="0"/>
        </c:ser>
        <c:ser>
          <c:idx val="77"/>
          <c:order val="75"/>
          <c:tx>
            <c:strRef>
              <c:f>'CCG Data-Trimeth-presc(age70+)'!$D$80</c:f>
              <c:strCache>
                <c:ptCount val="1"/>
                <c:pt idx="0">
                  <c:v>HILLINGDON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Data-Trimeth-presc(age70+)'!$G$80:$Z$80</c:f>
              <c:numCache>
                <c:formatCode>#,##0</c:formatCode>
                <c:ptCount val="20"/>
                <c:pt idx="0">
                  <c:v>2264</c:v>
                </c:pt>
                <c:pt idx="1">
                  <c:v>2242</c:v>
                </c:pt>
                <c:pt idx="2">
                  <c:v>2204</c:v>
                </c:pt>
                <c:pt idx="3">
                  <c:v>2153</c:v>
                </c:pt>
                <c:pt idx="4">
                  <c:v>2106</c:v>
                </c:pt>
                <c:pt idx="5">
                  <c:v>2096</c:v>
                </c:pt>
                <c:pt idx="6">
                  <c:v>2048</c:v>
                </c:pt>
                <c:pt idx="7">
                  <c:v>2001</c:v>
                </c:pt>
                <c:pt idx="8">
                  <c:v>1968</c:v>
                </c:pt>
                <c:pt idx="9">
                  <c:v>1925</c:v>
                </c:pt>
                <c:pt idx="10">
                  <c:v>1896</c:v>
                </c:pt>
                <c:pt idx="11">
                  <c:v>1865</c:v>
                </c:pt>
                <c:pt idx="12">
                  <c:v>1835</c:v>
                </c:pt>
                <c:pt idx="13">
                  <c:v>1814</c:v>
                </c:pt>
                <c:pt idx="14">
                  <c:v>1783</c:v>
                </c:pt>
                <c:pt idx="15">
                  <c:v>1770</c:v>
                </c:pt>
                <c:pt idx="16">
                  <c:v>1744</c:v>
                </c:pt>
                <c:pt idx="17">
                  <c:v>1717</c:v>
                </c:pt>
                <c:pt idx="18">
                  <c:v>1697</c:v>
                </c:pt>
                <c:pt idx="19">
                  <c:v>1697</c:v>
                </c:pt>
              </c:numCache>
            </c:numRef>
          </c:val>
          <c:smooth val="0"/>
        </c:ser>
        <c:ser>
          <c:idx val="78"/>
          <c:order val="76"/>
          <c:tx>
            <c:strRef>
              <c:f>'CCG Data-Trimeth-presc(age70+)'!$D$81</c:f>
              <c:strCache>
                <c:ptCount val="1"/>
                <c:pt idx="0">
                  <c:v>HORSHAM AND MID SUSSEX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Data-Trimeth-presc(age70+)'!$G$81:$Z$81</c:f>
              <c:numCache>
                <c:formatCode>#,##0</c:formatCode>
                <c:ptCount val="20"/>
                <c:pt idx="0">
                  <c:v>4355</c:v>
                </c:pt>
                <c:pt idx="1">
                  <c:v>4257</c:v>
                </c:pt>
                <c:pt idx="2">
                  <c:v>4129</c:v>
                </c:pt>
                <c:pt idx="3">
                  <c:v>4081</c:v>
                </c:pt>
                <c:pt idx="4">
                  <c:v>3977</c:v>
                </c:pt>
                <c:pt idx="5">
                  <c:v>3923</c:v>
                </c:pt>
                <c:pt idx="6">
                  <c:v>3897</c:v>
                </c:pt>
                <c:pt idx="7">
                  <c:v>3860</c:v>
                </c:pt>
                <c:pt idx="8">
                  <c:v>3812</c:v>
                </c:pt>
                <c:pt idx="9">
                  <c:v>3746</c:v>
                </c:pt>
                <c:pt idx="10">
                  <c:v>3649</c:v>
                </c:pt>
                <c:pt idx="11">
                  <c:v>3578</c:v>
                </c:pt>
                <c:pt idx="12">
                  <c:v>3508</c:v>
                </c:pt>
                <c:pt idx="13">
                  <c:v>3502</c:v>
                </c:pt>
                <c:pt idx="14">
                  <c:v>3445</c:v>
                </c:pt>
                <c:pt idx="15">
                  <c:v>3362</c:v>
                </c:pt>
                <c:pt idx="16">
                  <c:v>3350</c:v>
                </c:pt>
                <c:pt idx="17">
                  <c:v>3292</c:v>
                </c:pt>
                <c:pt idx="18">
                  <c:v>3273</c:v>
                </c:pt>
                <c:pt idx="19">
                  <c:v>3220</c:v>
                </c:pt>
              </c:numCache>
            </c:numRef>
          </c:val>
          <c:smooth val="0"/>
        </c:ser>
        <c:ser>
          <c:idx val="79"/>
          <c:order val="77"/>
          <c:tx>
            <c:strRef>
              <c:f>'CCG Data-Trimeth-presc(age70+)'!$D$82</c:f>
              <c:strCache>
                <c:ptCount val="1"/>
                <c:pt idx="0">
                  <c:v>HOUNSLOW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Data-Trimeth-presc(age70+)'!$G$82:$Z$82</c:f>
              <c:numCache>
                <c:formatCode>#,##0</c:formatCode>
                <c:ptCount val="20"/>
                <c:pt idx="0">
                  <c:v>2157</c:v>
                </c:pt>
                <c:pt idx="1">
                  <c:v>2035</c:v>
                </c:pt>
                <c:pt idx="2">
                  <c:v>1919</c:v>
                </c:pt>
                <c:pt idx="3">
                  <c:v>1847</c:v>
                </c:pt>
                <c:pt idx="4">
                  <c:v>1787</c:v>
                </c:pt>
                <c:pt idx="5">
                  <c:v>1736</c:v>
                </c:pt>
                <c:pt idx="6">
                  <c:v>1716</c:v>
                </c:pt>
                <c:pt idx="7">
                  <c:v>1665</c:v>
                </c:pt>
                <c:pt idx="8">
                  <c:v>1681</c:v>
                </c:pt>
                <c:pt idx="9">
                  <c:v>1652</c:v>
                </c:pt>
                <c:pt idx="10">
                  <c:v>1643</c:v>
                </c:pt>
                <c:pt idx="11">
                  <c:v>1637</c:v>
                </c:pt>
                <c:pt idx="12">
                  <c:v>1609</c:v>
                </c:pt>
                <c:pt idx="13">
                  <c:v>1585</c:v>
                </c:pt>
                <c:pt idx="14">
                  <c:v>1574</c:v>
                </c:pt>
                <c:pt idx="15">
                  <c:v>1572</c:v>
                </c:pt>
                <c:pt idx="16">
                  <c:v>1568</c:v>
                </c:pt>
                <c:pt idx="17">
                  <c:v>1568</c:v>
                </c:pt>
                <c:pt idx="18">
                  <c:v>1537</c:v>
                </c:pt>
                <c:pt idx="19">
                  <c:v>1538</c:v>
                </c:pt>
              </c:numCache>
            </c:numRef>
          </c:val>
          <c:smooth val="0"/>
        </c:ser>
        <c:ser>
          <c:idx val="80"/>
          <c:order val="78"/>
          <c:tx>
            <c:strRef>
              <c:f>'CCG Data-Trimeth-presc(age70+)'!$D$83</c:f>
              <c:strCache>
                <c:ptCount val="1"/>
                <c:pt idx="0">
                  <c:v>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Data-Trimeth-presc(age70+)'!$G$83:$Z$83</c:f>
              <c:numCache>
                <c:formatCode>#,##0</c:formatCode>
                <c:ptCount val="20"/>
                <c:pt idx="0">
                  <c:v>5450</c:v>
                </c:pt>
                <c:pt idx="1">
                  <c:v>5323</c:v>
                </c:pt>
                <c:pt idx="2">
                  <c:v>5137</c:v>
                </c:pt>
                <c:pt idx="3">
                  <c:v>5006</c:v>
                </c:pt>
                <c:pt idx="4">
                  <c:v>4904</c:v>
                </c:pt>
                <c:pt idx="5">
                  <c:v>4806</c:v>
                </c:pt>
                <c:pt idx="6">
                  <c:v>4730</c:v>
                </c:pt>
                <c:pt idx="7">
                  <c:v>4591</c:v>
                </c:pt>
                <c:pt idx="8">
                  <c:v>4493</c:v>
                </c:pt>
                <c:pt idx="9">
                  <c:v>4364</c:v>
                </c:pt>
                <c:pt idx="10">
                  <c:v>4299</c:v>
                </c:pt>
                <c:pt idx="11">
                  <c:v>4190</c:v>
                </c:pt>
                <c:pt idx="12">
                  <c:v>4092</c:v>
                </c:pt>
                <c:pt idx="13">
                  <c:v>4009</c:v>
                </c:pt>
                <c:pt idx="14">
                  <c:v>3986</c:v>
                </c:pt>
                <c:pt idx="15">
                  <c:v>3946</c:v>
                </c:pt>
                <c:pt idx="16">
                  <c:v>3904</c:v>
                </c:pt>
                <c:pt idx="17">
                  <c:v>3839</c:v>
                </c:pt>
                <c:pt idx="18">
                  <c:v>3776</c:v>
                </c:pt>
                <c:pt idx="19">
                  <c:v>3755</c:v>
                </c:pt>
              </c:numCache>
            </c:numRef>
          </c:val>
          <c:smooth val="0"/>
        </c:ser>
        <c:ser>
          <c:idx val="81"/>
          <c:order val="79"/>
          <c:tx>
            <c:strRef>
              <c:f>'CCG Data-Trimeth-presc(age70+)'!$D$84</c:f>
              <c:strCache>
                <c:ptCount val="1"/>
                <c:pt idx="0">
                  <c:v>IPSWICH AND EAST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Data-Trimeth-presc(age70+)'!$G$84:$Z$84</c:f>
              <c:numCache>
                <c:formatCode>#,##0</c:formatCode>
                <c:ptCount val="20"/>
                <c:pt idx="0">
                  <c:v>9488</c:v>
                </c:pt>
                <c:pt idx="1">
                  <c:v>9153</c:v>
                </c:pt>
                <c:pt idx="2">
                  <c:v>8880</c:v>
                </c:pt>
                <c:pt idx="3">
                  <c:v>8687</c:v>
                </c:pt>
                <c:pt idx="4">
                  <c:v>8576</c:v>
                </c:pt>
                <c:pt idx="5">
                  <c:v>8405</c:v>
                </c:pt>
                <c:pt idx="6">
                  <c:v>8282</c:v>
                </c:pt>
                <c:pt idx="7">
                  <c:v>8163</c:v>
                </c:pt>
                <c:pt idx="8">
                  <c:v>8071</c:v>
                </c:pt>
                <c:pt idx="9">
                  <c:v>7959</c:v>
                </c:pt>
                <c:pt idx="10">
                  <c:v>7961</c:v>
                </c:pt>
                <c:pt idx="11">
                  <c:v>7863</c:v>
                </c:pt>
                <c:pt idx="12">
                  <c:v>7800</c:v>
                </c:pt>
                <c:pt idx="13">
                  <c:v>7747</c:v>
                </c:pt>
                <c:pt idx="14">
                  <c:v>7729</c:v>
                </c:pt>
                <c:pt idx="15">
                  <c:v>7670</c:v>
                </c:pt>
                <c:pt idx="16">
                  <c:v>7616</c:v>
                </c:pt>
                <c:pt idx="17">
                  <c:v>7514</c:v>
                </c:pt>
                <c:pt idx="18">
                  <c:v>7483</c:v>
                </c:pt>
                <c:pt idx="19">
                  <c:v>7487</c:v>
                </c:pt>
              </c:numCache>
            </c:numRef>
          </c:val>
          <c:smooth val="0"/>
        </c:ser>
        <c:ser>
          <c:idx val="82"/>
          <c:order val="80"/>
          <c:tx>
            <c:strRef>
              <c:f>'CCG Data-Trimeth-presc(age70+)'!$D$85</c:f>
              <c:strCache>
                <c:ptCount val="1"/>
                <c:pt idx="0">
                  <c:v>ISLE OF WIGHT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Data-Trimeth-presc(age70+)'!$G$85:$Z$85</c:f>
              <c:numCache>
                <c:formatCode>#,##0</c:formatCode>
                <c:ptCount val="20"/>
                <c:pt idx="0">
                  <c:v>5123</c:v>
                </c:pt>
                <c:pt idx="1">
                  <c:v>5077</c:v>
                </c:pt>
                <c:pt idx="2">
                  <c:v>4943</c:v>
                </c:pt>
                <c:pt idx="3">
                  <c:v>4841</c:v>
                </c:pt>
                <c:pt idx="4">
                  <c:v>4775</c:v>
                </c:pt>
                <c:pt idx="5">
                  <c:v>4688</c:v>
                </c:pt>
                <c:pt idx="6">
                  <c:v>4619</c:v>
                </c:pt>
                <c:pt idx="7">
                  <c:v>4549</c:v>
                </c:pt>
                <c:pt idx="8">
                  <c:v>4527</c:v>
                </c:pt>
                <c:pt idx="9">
                  <c:v>4419</c:v>
                </c:pt>
                <c:pt idx="10">
                  <c:v>4350</c:v>
                </c:pt>
                <c:pt idx="11">
                  <c:v>4269</c:v>
                </c:pt>
                <c:pt idx="12">
                  <c:v>4180</c:v>
                </c:pt>
                <c:pt idx="13">
                  <c:v>4071</c:v>
                </c:pt>
                <c:pt idx="14">
                  <c:v>4013</c:v>
                </c:pt>
                <c:pt idx="15">
                  <c:v>3904</c:v>
                </c:pt>
                <c:pt idx="16">
                  <c:v>3804</c:v>
                </c:pt>
                <c:pt idx="17">
                  <c:v>3706</c:v>
                </c:pt>
                <c:pt idx="18">
                  <c:v>3626</c:v>
                </c:pt>
                <c:pt idx="19">
                  <c:v>3578</c:v>
                </c:pt>
              </c:numCache>
            </c:numRef>
          </c:val>
          <c:smooth val="0"/>
        </c:ser>
        <c:ser>
          <c:idx val="83"/>
          <c:order val="81"/>
          <c:tx>
            <c:strRef>
              <c:f>'CCG Data-Trimeth-presc(age70+)'!$D$86</c:f>
              <c:strCache>
                <c:ptCount val="1"/>
                <c:pt idx="0">
                  <c:v>ISLINGTON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Data-Trimeth-presc(age70+)'!$G$86:$Z$86</c:f>
              <c:numCache>
                <c:formatCode>#,##0</c:formatCode>
                <c:ptCount val="20"/>
                <c:pt idx="0">
                  <c:v>1095</c:v>
                </c:pt>
                <c:pt idx="1">
                  <c:v>1042</c:v>
                </c:pt>
                <c:pt idx="2">
                  <c:v>1016</c:v>
                </c:pt>
                <c:pt idx="3">
                  <c:v>997</c:v>
                </c:pt>
                <c:pt idx="4">
                  <c:v>981</c:v>
                </c:pt>
                <c:pt idx="5">
                  <c:v>950</c:v>
                </c:pt>
                <c:pt idx="6">
                  <c:v>936</c:v>
                </c:pt>
                <c:pt idx="7">
                  <c:v>902</c:v>
                </c:pt>
                <c:pt idx="8">
                  <c:v>895</c:v>
                </c:pt>
                <c:pt idx="9">
                  <c:v>878</c:v>
                </c:pt>
                <c:pt idx="10">
                  <c:v>851</c:v>
                </c:pt>
                <c:pt idx="11">
                  <c:v>836</c:v>
                </c:pt>
                <c:pt idx="12">
                  <c:v>834</c:v>
                </c:pt>
                <c:pt idx="13">
                  <c:v>836</c:v>
                </c:pt>
                <c:pt idx="14">
                  <c:v>826</c:v>
                </c:pt>
                <c:pt idx="15">
                  <c:v>823</c:v>
                </c:pt>
                <c:pt idx="16">
                  <c:v>818</c:v>
                </c:pt>
                <c:pt idx="17">
                  <c:v>813</c:v>
                </c:pt>
                <c:pt idx="18">
                  <c:v>821</c:v>
                </c:pt>
                <c:pt idx="19">
                  <c:v>823</c:v>
                </c:pt>
              </c:numCache>
            </c:numRef>
          </c:val>
          <c:smooth val="0"/>
        </c:ser>
        <c:ser>
          <c:idx val="84"/>
          <c:order val="82"/>
          <c:tx>
            <c:strRef>
              <c:f>'CCG Data-Trimeth-presc(age70+)'!$D$87</c:f>
              <c:strCache>
                <c:ptCount val="1"/>
                <c:pt idx="0">
                  <c:v>KERNOW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Data-Trimeth-presc(age70+)'!$G$87:$Z$87</c:f>
              <c:numCache>
                <c:formatCode>#,##0</c:formatCode>
                <c:ptCount val="20"/>
                <c:pt idx="0">
                  <c:v>12626</c:v>
                </c:pt>
                <c:pt idx="1">
                  <c:v>12424</c:v>
                </c:pt>
                <c:pt idx="2">
                  <c:v>12252</c:v>
                </c:pt>
                <c:pt idx="3">
                  <c:v>12122</c:v>
                </c:pt>
                <c:pt idx="4">
                  <c:v>12037</c:v>
                </c:pt>
                <c:pt idx="5">
                  <c:v>11911</c:v>
                </c:pt>
                <c:pt idx="6">
                  <c:v>11759</c:v>
                </c:pt>
                <c:pt idx="7">
                  <c:v>11663</c:v>
                </c:pt>
                <c:pt idx="8">
                  <c:v>11529</c:v>
                </c:pt>
                <c:pt idx="9">
                  <c:v>11394</c:v>
                </c:pt>
                <c:pt idx="10">
                  <c:v>11319</c:v>
                </c:pt>
                <c:pt idx="11">
                  <c:v>11255</c:v>
                </c:pt>
                <c:pt idx="12">
                  <c:v>11219</c:v>
                </c:pt>
                <c:pt idx="13">
                  <c:v>11142</c:v>
                </c:pt>
                <c:pt idx="14">
                  <c:v>10997</c:v>
                </c:pt>
                <c:pt idx="15">
                  <c:v>10925</c:v>
                </c:pt>
                <c:pt idx="16">
                  <c:v>10797</c:v>
                </c:pt>
                <c:pt idx="17">
                  <c:v>10683</c:v>
                </c:pt>
                <c:pt idx="18">
                  <c:v>10636</c:v>
                </c:pt>
                <c:pt idx="19">
                  <c:v>10549</c:v>
                </c:pt>
              </c:numCache>
            </c:numRef>
          </c:val>
          <c:smooth val="0"/>
        </c:ser>
        <c:ser>
          <c:idx val="85"/>
          <c:order val="83"/>
          <c:tx>
            <c:strRef>
              <c:f>'CCG Data-Trimeth-presc(age70+)'!$D$88</c:f>
              <c:strCache>
                <c:ptCount val="1"/>
                <c:pt idx="0">
                  <c:v>KINGSTON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Data-Trimeth-presc(age70+)'!$G$88:$Z$88</c:f>
              <c:numCache>
                <c:formatCode>#,##0</c:formatCode>
                <c:ptCount val="20"/>
                <c:pt idx="0">
                  <c:v>2626</c:v>
                </c:pt>
                <c:pt idx="1">
                  <c:v>2556</c:v>
                </c:pt>
                <c:pt idx="2">
                  <c:v>2497</c:v>
                </c:pt>
                <c:pt idx="3">
                  <c:v>2421</c:v>
                </c:pt>
                <c:pt idx="4">
                  <c:v>2372</c:v>
                </c:pt>
                <c:pt idx="5">
                  <c:v>2328</c:v>
                </c:pt>
                <c:pt idx="6">
                  <c:v>2282</c:v>
                </c:pt>
                <c:pt idx="7">
                  <c:v>2282</c:v>
                </c:pt>
                <c:pt idx="8">
                  <c:v>2259</c:v>
                </c:pt>
                <c:pt idx="9">
                  <c:v>2250</c:v>
                </c:pt>
                <c:pt idx="10">
                  <c:v>2191</c:v>
                </c:pt>
                <c:pt idx="11">
                  <c:v>2175</c:v>
                </c:pt>
                <c:pt idx="12">
                  <c:v>2112</c:v>
                </c:pt>
                <c:pt idx="13">
                  <c:v>2085</c:v>
                </c:pt>
                <c:pt idx="14">
                  <c:v>2041</c:v>
                </c:pt>
                <c:pt idx="15">
                  <c:v>1980</c:v>
                </c:pt>
                <c:pt idx="16">
                  <c:v>1954</c:v>
                </c:pt>
                <c:pt idx="17">
                  <c:v>1928</c:v>
                </c:pt>
                <c:pt idx="18">
                  <c:v>1906</c:v>
                </c:pt>
                <c:pt idx="19">
                  <c:v>1843</c:v>
                </c:pt>
              </c:numCache>
            </c:numRef>
          </c:val>
          <c:smooth val="0"/>
        </c:ser>
        <c:ser>
          <c:idx val="86"/>
          <c:order val="84"/>
          <c:tx>
            <c:strRef>
              <c:f>'CCG Data-Trimeth-presc(age70+)'!$D$89</c:f>
              <c:strCache>
                <c:ptCount val="1"/>
                <c:pt idx="0">
                  <c:v>KNOWSLEY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Data-Trimeth-presc(age70+)'!$G$89:$Z$89</c:f>
              <c:numCache>
                <c:formatCode>#,##0</c:formatCode>
                <c:ptCount val="20"/>
                <c:pt idx="0">
                  <c:v>2337</c:v>
                </c:pt>
                <c:pt idx="1">
                  <c:v>2258</c:v>
                </c:pt>
                <c:pt idx="2">
                  <c:v>2149</c:v>
                </c:pt>
                <c:pt idx="3">
                  <c:v>2134</c:v>
                </c:pt>
                <c:pt idx="4">
                  <c:v>2064</c:v>
                </c:pt>
                <c:pt idx="5">
                  <c:v>2011</c:v>
                </c:pt>
                <c:pt idx="6">
                  <c:v>1958</c:v>
                </c:pt>
                <c:pt idx="7">
                  <c:v>1926</c:v>
                </c:pt>
                <c:pt idx="8">
                  <c:v>1896</c:v>
                </c:pt>
                <c:pt idx="9">
                  <c:v>1859</c:v>
                </c:pt>
                <c:pt idx="10">
                  <c:v>1846</c:v>
                </c:pt>
                <c:pt idx="11">
                  <c:v>1819</c:v>
                </c:pt>
                <c:pt idx="12">
                  <c:v>1822</c:v>
                </c:pt>
                <c:pt idx="13">
                  <c:v>1805</c:v>
                </c:pt>
                <c:pt idx="14">
                  <c:v>1804</c:v>
                </c:pt>
                <c:pt idx="15">
                  <c:v>1746</c:v>
                </c:pt>
                <c:pt idx="16">
                  <c:v>1729</c:v>
                </c:pt>
                <c:pt idx="17">
                  <c:v>1693</c:v>
                </c:pt>
                <c:pt idx="18">
                  <c:v>1664</c:v>
                </c:pt>
                <c:pt idx="19">
                  <c:v>1677</c:v>
                </c:pt>
              </c:numCache>
            </c:numRef>
          </c:val>
          <c:smooth val="0"/>
        </c:ser>
        <c:ser>
          <c:idx val="87"/>
          <c:order val="85"/>
          <c:tx>
            <c:strRef>
              <c:f>'CCG Data-Trimeth-presc(age70+)'!$D$90</c:f>
              <c:strCache>
                <c:ptCount val="1"/>
                <c:pt idx="0">
                  <c:v>LAMBETH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Data-Trimeth-presc(age70+)'!$G$90:$Z$90</c:f>
              <c:numCache>
                <c:formatCode>#,##0</c:formatCode>
                <c:ptCount val="20"/>
                <c:pt idx="0">
                  <c:v>2270</c:v>
                </c:pt>
                <c:pt idx="1">
                  <c:v>2187</c:v>
                </c:pt>
                <c:pt idx="2">
                  <c:v>2132</c:v>
                </c:pt>
                <c:pt idx="3">
                  <c:v>2112</c:v>
                </c:pt>
                <c:pt idx="4">
                  <c:v>2078</c:v>
                </c:pt>
                <c:pt idx="5">
                  <c:v>2033</c:v>
                </c:pt>
                <c:pt idx="6">
                  <c:v>2013</c:v>
                </c:pt>
                <c:pt idx="7">
                  <c:v>1950</c:v>
                </c:pt>
                <c:pt idx="8">
                  <c:v>1870</c:v>
                </c:pt>
                <c:pt idx="9">
                  <c:v>1866</c:v>
                </c:pt>
                <c:pt idx="10">
                  <c:v>1821</c:v>
                </c:pt>
                <c:pt idx="11">
                  <c:v>1792</c:v>
                </c:pt>
                <c:pt idx="12">
                  <c:v>1722</c:v>
                </c:pt>
                <c:pt idx="13">
                  <c:v>1702</c:v>
                </c:pt>
                <c:pt idx="14">
                  <c:v>1681</c:v>
                </c:pt>
                <c:pt idx="15">
                  <c:v>1631</c:v>
                </c:pt>
                <c:pt idx="16">
                  <c:v>1607</c:v>
                </c:pt>
                <c:pt idx="17">
                  <c:v>1561</c:v>
                </c:pt>
                <c:pt idx="18">
                  <c:v>1528</c:v>
                </c:pt>
                <c:pt idx="19">
                  <c:v>1525</c:v>
                </c:pt>
              </c:numCache>
            </c:numRef>
          </c:val>
          <c:smooth val="0"/>
        </c:ser>
        <c:ser>
          <c:idx val="88"/>
          <c:order val="86"/>
          <c:tx>
            <c:strRef>
              <c:f>'CCG Data-Trimeth-presc(age70+)'!$D$91</c:f>
              <c:strCache>
                <c:ptCount val="1"/>
                <c:pt idx="0">
                  <c:v>LEEDS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Data-Trimeth-presc(age70+)'!$G$91:$Z$91</c:f>
              <c:numCache>
                <c:formatCode>#,##0</c:formatCode>
                <c:ptCount val="20"/>
                <c:pt idx="0">
                  <c:v>6821</c:v>
                </c:pt>
                <c:pt idx="1">
                  <c:v>6595</c:v>
                </c:pt>
                <c:pt idx="2">
                  <c:v>6385</c:v>
                </c:pt>
                <c:pt idx="3">
                  <c:v>6239</c:v>
                </c:pt>
                <c:pt idx="4">
                  <c:v>6109</c:v>
                </c:pt>
                <c:pt idx="5">
                  <c:v>5998</c:v>
                </c:pt>
                <c:pt idx="6">
                  <c:v>5973</c:v>
                </c:pt>
                <c:pt idx="7">
                  <c:v>6020</c:v>
                </c:pt>
                <c:pt idx="8">
                  <c:v>6008</c:v>
                </c:pt>
                <c:pt idx="9">
                  <c:v>6064</c:v>
                </c:pt>
                <c:pt idx="10">
                  <c:v>6144</c:v>
                </c:pt>
                <c:pt idx="11">
                  <c:v>6200</c:v>
                </c:pt>
                <c:pt idx="12">
                  <c:v>6181</c:v>
                </c:pt>
                <c:pt idx="13">
                  <c:v>6238</c:v>
                </c:pt>
                <c:pt idx="14">
                  <c:v>6211</c:v>
                </c:pt>
                <c:pt idx="15">
                  <c:v>6176</c:v>
                </c:pt>
                <c:pt idx="16">
                  <c:v>6147</c:v>
                </c:pt>
                <c:pt idx="17">
                  <c:v>6040</c:v>
                </c:pt>
                <c:pt idx="18">
                  <c:v>5886</c:v>
                </c:pt>
                <c:pt idx="19">
                  <c:v>5729</c:v>
                </c:pt>
              </c:numCache>
            </c:numRef>
          </c:val>
          <c:smooth val="0"/>
        </c:ser>
        <c:ser>
          <c:idx val="89"/>
          <c:order val="87"/>
          <c:tx>
            <c:strRef>
              <c:f>'CCG Data-Trimeth-presc(age70+)'!$D$92</c:f>
              <c:strCache>
                <c:ptCount val="1"/>
                <c:pt idx="0">
                  <c:v>LEICESTER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Data-Trimeth-presc(age70+)'!$G$92:$Z$92</c:f>
              <c:numCache>
                <c:formatCode>#,##0</c:formatCode>
                <c:ptCount val="20"/>
                <c:pt idx="0">
                  <c:v>4155</c:v>
                </c:pt>
                <c:pt idx="1">
                  <c:v>3952</c:v>
                </c:pt>
                <c:pt idx="2">
                  <c:v>3817</c:v>
                </c:pt>
                <c:pt idx="3">
                  <c:v>3694</c:v>
                </c:pt>
                <c:pt idx="4">
                  <c:v>3555</c:v>
                </c:pt>
                <c:pt idx="5">
                  <c:v>3379</c:v>
                </c:pt>
                <c:pt idx="6">
                  <c:v>3295</c:v>
                </c:pt>
                <c:pt idx="7">
                  <c:v>3238</c:v>
                </c:pt>
                <c:pt idx="8">
                  <c:v>3195</c:v>
                </c:pt>
                <c:pt idx="9">
                  <c:v>3119</c:v>
                </c:pt>
                <c:pt idx="10">
                  <c:v>3039</c:v>
                </c:pt>
                <c:pt idx="11">
                  <c:v>2949</c:v>
                </c:pt>
                <c:pt idx="12">
                  <c:v>2905</c:v>
                </c:pt>
                <c:pt idx="13">
                  <c:v>2889</c:v>
                </c:pt>
                <c:pt idx="14">
                  <c:v>2848</c:v>
                </c:pt>
                <c:pt idx="15">
                  <c:v>2813</c:v>
                </c:pt>
                <c:pt idx="16">
                  <c:v>2787</c:v>
                </c:pt>
                <c:pt idx="17">
                  <c:v>2815</c:v>
                </c:pt>
                <c:pt idx="18">
                  <c:v>2788</c:v>
                </c:pt>
                <c:pt idx="19">
                  <c:v>2741</c:v>
                </c:pt>
              </c:numCache>
            </c:numRef>
          </c:val>
          <c:smooth val="0"/>
        </c:ser>
        <c:ser>
          <c:idx val="90"/>
          <c:order val="88"/>
          <c:tx>
            <c:strRef>
              <c:f>'CCG Data-Trimeth-presc(age70+)'!$D$93</c:f>
              <c:strCache>
                <c:ptCount val="1"/>
                <c:pt idx="0">
                  <c:v>LEWISHAM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Data-Trimeth-presc(age70+)'!$G$93:$Z$93</c:f>
              <c:numCache>
                <c:formatCode>#,##0</c:formatCode>
                <c:ptCount val="20"/>
                <c:pt idx="0">
                  <c:v>2001</c:v>
                </c:pt>
                <c:pt idx="1">
                  <c:v>1970</c:v>
                </c:pt>
                <c:pt idx="2">
                  <c:v>1933</c:v>
                </c:pt>
                <c:pt idx="3">
                  <c:v>1893</c:v>
                </c:pt>
                <c:pt idx="4">
                  <c:v>1867</c:v>
                </c:pt>
                <c:pt idx="5">
                  <c:v>1827</c:v>
                </c:pt>
                <c:pt idx="6">
                  <c:v>1790</c:v>
                </c:pt>
                <c:pt idx="7">
                  <c:v>1760</c:v>
                </c:pt>
                <c:pt idx="8">
                  <c:v>1770</c:v>
                </c:pt>
                <c:pt idx="9">
                  <c:v>1743</c:v>
                </c:pt>
                <c:pt idx="10">
                  <c:v>1710</c:v>
                </c:pt>
                <c:pt idx="11">
                  <c:v>1667</c:v>
                </c:pt>
                <c:pt idx="12">
                  <c:v>1631</c:v>
                </c:pt>
                <c:pt idx="13">
                  <c:v>1601</c:v>
                </c:pt>
                <c:pt idx="14">
                  <c:v>1571</c:v>
                </c:pt>
                <c:pt idx="15">
                  <c:v>1532</c:v>
                </c:pt>
                <c:pt idx="16">
                  <c:v>1493</c:v>
                </c:pt>
                <c:pt idx="17">
                  <c:v>1458</c:v>
                </c:pt>
                <c:pt idx="18">
                  <c:v>1456</c:v>
                </c:pt>
                <c:pt idx="19">
                  <c:v>1441</c:v>
                </c:pt>
              </c:numCache>
            </c:numRef>
          </c:val>
          <c:smooth val="0"/>
        </c:ser>
        <c:ser>
          <c:idx val="91"/>
          <c:order val="89"/>
          <c:tx>
            <c:strRef>
              <c:f>'CCG Data-Trimeth-presc(age70+)'!$D$94</c:f>
              <c:strCache>
                <c:ptCount val="1"/>
                <c:pt idx="0">
                  <c:v>LINCOLNSHIRE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Data-Trimeth-presc(age70+)'!$G$94:$Z$94</c:f>
              <c:numCache>
                <c:formatCode>#,##0</c:formatCode>
                <c:ptCount val="20"/>
                <c:pt idx="0">
                  <c:v>9214</c:v>
                </c:pt>
                <c:pt idx="1">
                  <c:v>9152</c:v>
                </c:pt>
                <c:pt idx="2">
                  <c:v>8959</c:v>
                </c:pt>
                <c:pt idx="3">
                  <c:v>8875</c:v>
                </c:pt>
                <c:pt idx="4">
                  <c:v>8660</c:v>
                </c:pt>
                <c:pt idx="5">
                  <c:v>8481</c:v>
                </c:pt>
                <c:pt idx="6">
                  <c:v>8300</c:v>
                </c:pt>
                <c:pt idx="7">
                  <c:v>8142</c:v>
                </c:pt>
                <c:pt idx="8">
                  <c:v>8043</c:v>
                </c:pt>
                <c:pt idx="9">
                  <c:v>7916</c:v>
                </c:pt>
                <c:pt idx="10">
                  <c:v>7730</c:v>
                </c:pt>
                <c:pt idx="11">
                  <c:v>7556</c:v>
                </c:pt>
                <c:pt idx="12">
                  <c:v>7453</c:v>
                </c:pt>
                <c:pt idx="13">
                  <c:v>7376</c:v>
                </c:pt>
                <c:pt idx="14">
                  <c:v>7257</c:v>
                </c:pt>
                <c:pt idx="15">
                  <c:v>7131</c:v>
                </c:pt>
                <c:pt idx="16">
                  <c:v>7047</c:v>
                </c:pt>
                <c:pt idx="17">
                  <c:v>6880</c:v>
                </c:pt>
                <c:pt idx="18">
                  <c:v>6726</c:v>
                </c:pt>
                <c:pt idx="19">
                  <c:v>6581</c:v>
                </c:pt>
              </c:numCache>
            </c:numRef>
          </c:val>
          <c:smooth val="0"/>
        </c:ser>
        <c:ser>
          <c:idx val="92"/>
          <c:order val="90"/>
          <c:tx>
            <c:strRef>
              <c:f>'CCG Data-Trimeth-presc(age70+)'!$D$95</c:f>
              <c:strCache>
                <c:ptCount val="1"/>
                <c:pt idx="0">
                  <c:v>LINCOLNSHIRE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Data-Trimeth-presc(age70+)'!$G$95:$Z$95</c:f>
              <c:numCache>
                <c:formatCode>#,##0</c:formatCode>
                <c:ptCount val="20"/>
                <c:pt idx="0">
                  <c:v>5784</c:v>
                </c:pt>
                <c:pt idx="1">
                  <c:v>5638</c:v>
                </c:pt>
                <c:pt idx="2">
                  <c:v>5495</c:v>
                </c:pt>
                <c:pt idx="3">
                  <c:v>5389</c:v>
                </c:pt>
                <c:pt idx="4">
                  <c:v>5219</c:v>
                </c:pt>
                <c:pt idx="5">
                  <c:v>5047</c:v>
                </c:pt>
                <c:pt idx="6">
                  <c:v>4868</c:v>
                </c:pt>
                <c:pt idx="7">
                  <c:v>4722</c:v>
                </c:pt>
                <c:pt idx="8">
                  <c:v>4625</c:v>
                </c:pt>
                <c:pt idx="9">
                  <c:v>4547</c:v>
                </c:pt>
                <c:pt idx="10">
                  <c:v>4518</c:v>
                </c:pt>
                <c:pt idx="11">
                  <c:v>4461</c:v>
                </c:pt>
                <c:pt idx="12">
                  <c:v>4447</c:v>
                </c:pt>
                <c:pt idx="13">
                  <c:v>4455</c:v>
                </c:pt>
                <c:pt idx="14">
                  <c:v>4414</c:v>
                </c:pt>
                <c:pt idx="15">
                  <c:v>4354</c:v>
                </c:pt>
                <c:pt idx="16">
                  <c:v>4300</c:v>
                </c:pt>
                <c:pt idx="17">
                  <c:v>4298</c:v>
                </c:pt>
                <c:pt idx="18">
                  <c:v>4278</c:v>
                </c:pt>
                <c:pt idx="19">
                  <c:v>4281</c:v>
                </c:pt>
              </c:numCache>
            </c:numRef>
          </c:val>
          <c:smooth val="0"/>
        </c:ser>
        <c:ser>
          <c:idx val="93"/>
          <c:order val="91"/>
          <c:tx>
            <c:strRef>
              <c:f>'CCG Data-Trimeth-presc(age70+)'!$D$96</c:f>
              <c:strCache>
                <c:ptCount val="1"/>
                <c:pt idx="0">
                  <c:v>LIVERPOOL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Data-Trimeth-presc(age70+)'!$G$96:$Z$96</c:f>
              <c:numCache>
                <c:formatCode>#,##0</c:formatCode>
                <c:ptCount val="20"/>
                <c:pt idx="0">
                  <c:v>5474</c:v>
                </c:pt>
                <c:pt idx="1">
                  <c:v>5343</c:v>
                </c:pt>
                <c:pt idx="2">
                  <c:v>5228</c:v>
                </c:pt>
                <c:pt idx="3">
                  <c:v>5166</c:v>
                </c:pt>
                <c:pt idx="4">
                  <c:v>5038</c:v>
                </c:pt>
                <c:pt idx="5">
                  <c:v>4938</c:v>
                </c:pt>
                <c:pt idx="6">
                  <c:v>4869</c:v>
                </c:pt>
                <c:pt idx="7">
                  <c:v>4804</c:v>
                </c:pt>
                <c:pt idx="8">
                  <c:v>4737</c:v>
                </c:pt>
                <c:pt idx="9">
                  <c:v>4683</c:v>
                </c:pt>
                <c:pt idx="10">
                  <c:v>4621</c:v>
                </c:pt>
                <c:pt idx="11">
                  <c:v>4585</c:v>
                </c:pt>
                <c:pt idx="12">
                  <c:v>4564</c:v>
                </c:pt>
                <c:pt idx="13">
                  <c:v>4585</c:v>
                </c:pt>
                <c:pt idx="14">
                  <c:v>4529</c:v>
                </c:pt>
                <c:pt idx="15">
                  <c:v>4449</c:v>
                </c:pt>
                <c:pt idx="16">
                  <c:v>4390</c:v>
                </c:pt>
                <c:pt idx="17">
                  <c:v>4341</c:v>
                </c:pt>
                <c:pt idx="18">
                  <c:v>4316</c:v>
                </c:pt>
                <c:pt idx="19">
                  <c:v>4267</c:v>
                </c:pt>
              </c:numCache>
            </c:numRef>
          </c:val>
          <c:smooth val="0"/>
        </c:ser>
        <c:ser>
          <c:idx val="94"/>
          <c:order val="92"/>
          <c:tx>
            <c:strRef>
              <c:f>'CCG Data-Trimeth-presc(age70+)'!$D$97</c:f>
              <c:strCache>
                <c:ptCount val="1"/>
                <c:pt idx="0">
                  <c:v>LUTON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Data-Trimeth-presc(age70+)'!$G$97:$Z$97</c:f>
              <c:numCache>
                <c:formatCode>#,##0</c:formatCode>
                <c:ptCount val="20"/>
                <c:pt idx="0">
                  <c:v>2280</c:v>
                </c:pt>
                <c:pt idx="1">
                  <c:v>2256</c:v>
                </c:pt>
                <c:pt idx="2">
                  <c:v>2218</c:v>
                </c:pt>
                <c:pt idx="3">
                  <c:v>2191</c:v>
                </c:pt>
                <c:pt idx="4">
                  <c:v>2187</c:v>
                </c:pt>
                <c:pt idx="5">
                  <c:v>2194</c:v>
                </c:pt>
                <c:pt idx="6">
                  <c:v>2175</c:v>
                </c:pt>
                <c:pt idx="7">
                  <c:v>2172</c:v>
                </c:pt>
                <c:pt idx="8">
                  <c:v>2190</c:v>
                </c:pt>
                <c:pt idx="9">
                  <c:v>2230</c:v>
                </c:pt>
                <c:pt idx="10">
                  <c:v>2206</c:v>
                </c:pt>
                <c:pt idx="11">
                  <c:v>2203</c:v>
                </c:pt>
                <c:pt idx="12">
                  <c:v>2223</c:v>
                </c:pt>
                <c:pt idx="13">
                  <c:v>2222</c:v>
                </c:pt>
                <c:pt idx="14">
                  <c:v>2218</c:v>
                </c:pt>
                <c:pt idx="15">
                  <c:v>2191</c:v>
                </c:pt>
                <c:pt idx="16">
                  <c:v>2180</c:v>
                </c:pt>
                <c:pt idx="17">
                  <c:v>2142</c:v>
                </c:pt>
                <c:pt idx="18">
                  <c:v>2131</c:v>
                </c:pt>
                <c:pt idx="19">
                  <c:v>2088</c:v>
                </c:pt>
              </c:numCache>
            </c:numRef>
          </c:val>
          <c:smooth val="0"/>
        </c:ser>
        <c:ser>
          <c:idx val="95"/>
          <c:order val="93"/>
          <c:tx>
            <c:strRef>
              <c:f>'CCG Data-Trimeth-presc(age70+)'!$D$98</c:f>
              <c:strCache>
                <c:ptCount val="1"/>
                <c:pt idx="0">
                  <c:v>MANCHESTER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Data-Trimeth-presc(age70+)'!$G$98:$Z$98</c:f>
              <c:numCache>
                <c:formatCode>#,##0</c:formatCode>
                <c:ptCount val="20"/>
                <c:pt idx="0">
                  <c:v>7630</c:v>
                </c:pt>
                <c:pt idx="1">
                  <c:v>7526</c:v>
                </c:pt>
                <c:pt idx="2">
                  <c:v>7358</c:v>
                </c:pt>
                <c:pt idx="3">
                  <c:v>7189</c:v>
                </c:pt>
                <c:pt idx="4">
                  <c:v>7107</c:v>
                </c:pt>
                <c:pt idx="5">
                  <c:v>7008</c:v>
                </c:pt>
                <c:pt idx="6">
                  <c:v>6866</c:v>
                </c:pt>
                <c:pt idx="7">
                  <c:v>6774</c:v>
                </c:pt>
                <c:pt idx="8">
                  <c:v>6689</c:v>
                </c:pt>
                <c:pt idx="9">
                  <c:v>6596</c:v>
                </c:pt>
                <c:pt idx="10">
                  <c:v>6509</c:v>
                </c:pt>
                <c:pt idx="11">
                  <c:v>6413</c:v>
                </c:pt>
                <c:pt idx="12">
                  <c:v>6258</c:v>
                </c:pt>
                <c:pt idx="13">
                  <c:v>6175</c:v>
                </c:pt>
                <c:pt idx="14">
                  <c:v>6014</c:v>
                </c:pt>
                <c:pt idx="15">
                  <c:v>5954</c:v>
                </c:pt>
                <c:pt idx="16">
                  <c:v>5875</c:v>
                </c:pt>
                <c:pt idx="17">
                  <c:v>5749</c:v>
                </c:pt>
                <c:pt idx="18">
                  <c:v>5676</c:v>
                </c:pt>
                <c:pt idx="19">
                  <c:v>5626</c:v>
                </c:pt>
              </c:numCache>
            </c:numRef>
          </c:val>
          <c:smooth val="0"/>
        </c:ser>
        <c:ser>
          <c:idx val="96"/>
          <c:order val="94"/>
          <c:tx>
            <c:strRef>
              <c:f>'CCG Data-Trimeth-presc(age70+)'!$D$99</c:f>
              <c:strCache>
                <c:ptCount val="1"/>
                <c:pt idx="0">
                  <c:v>MANSFIELD &amp; ASHFIELD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Data-Trimeth-presc(age70+)'!$G$99:$Z$99</c:f>
              <c:numCache>
                <c:formatCode>#,##0</c:formatCode>
                <c:ptCount val="20"/>
                <c:pt idx="0">
                  <c:v>2087</c:v>
                </c:pt>
                <c:pt idx="1">
                  <c:v>2068</c:v>
                </c:pt>
                <c:pt idx="2">
                  <c:v>2060</c:v>
                </c:pt>
                <c:pt idx="3">
                  <c:v>2055</c:v>
                </c:pt>
                <c:pt idx="4">
                  <c:v>2070</c:v>
                </c:pt>
                <c:pt idx="5">
                  <c:v>2075</c:v>
                </c:pt>
                <c:pt idx="6">
                  <c:v>2067</c:v>
                </c:pt>
                <c:pt idx="7">
                  <c:v>2056</c:v>
                </c:pt>
                <c:pt idx="8">
                  <c:v>2047</c:v>
                </c:pt>
                <c:pt idx="9">
                  <c:v>2055</c:v>
                </c:pt>
                <c:pt idx="10">
                  <c:v>2074</c:v>
                </c:pt>
                <c:pt idx="11">
                  <c:v>2041</c:v>
                </c:pt>
                <c:pt idx="12">
                  <c:v>2036</c:v>
                </c:pt>
                <c:pt idx="13">
                  <c:v>2027</c:v>
                </c:pt>
                <c:pt idx="14">
                  <c:v>1998</c:v>
                </c:pt>
                <c:pt idx="15">
                  <c:v>1993</c:v>
                </c:pt>
                <c:pt idx="16">
                  <c:v>1951</c:v>
                </c:pt>
                <c:pt idx="17">
                  <c:v>1958</c:v>
                </c:pt>
                <c:pt idx="18">
                  <c:v>1937</c:v>
                </c:pt>
                <c:pt idx="19">
                  <c:v>1915</c:v>
                </c:pt>
              </c:numCache>
            </c:numRef>
          </c:val>
          <c:smooth val="0"/>
        </c:ser>
        <c:ser>
          <c:idx val="97"/>
          <c:order val="95"/>
          <c:tx>
            <c:strRef>
              <c:f>'CCG Data-Trimeth-presc(age70+)'!$D$100</c:f>
              <c:strCache>
                <c:ptCount val="1"/>
                <c:pt idx="0">
                  <c:v>MEDWAY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Data-Trimeth-presc(age70+)'!$G$100:$Z$100</c:f>
              <c:numCache>
                <c:formatCode>#,##0</c:formatCode>
                <c:ptCount val="20"/>
                <c:pt idx="0">
                  <c:v>5089</c:v>
                </c:pt>
                <c:pt idx="1">
                  <c:v>5006</c:v>
                </c:pt>
                <c:pt idx="2">
                  <c:v>4930</c:v>
                </c:pt>
                <c:pt idx="3">
                  <c:v>4844</c:v>
                </c:pt>
                <c:pt idx="4">
                  <c:v>4800</c:v>
                </c:pt>
                <c:pt idx="5">
                  <c:v>4731</c:v>
                </c:pt>
                <c:pt idx="6">
                  <c:v>4684</c:v>
                </c:pt>
                <c:pt idx="7">
                  <c:v>4614</c:v>
                </c:pt>
                <c:pt idx="8">
                  <c:v>4547</c:v>
                </c:pt>
                <c:pt idx="9">
                  <c:v>4491</c:v>
                </c:pt>
                <c:pt idx="10">
                  <c:v>4436</c:v>
                </c:pt>
                <c:pt idx="11">
                  <c:v>4362</c:v>
                </c:pt>
                <c:pt idx="12">
                  <c:v>4312</c:v>
                </c:pt>
                <c:pt idx="13">
                  <c:v>4276</c:v>
                </c:pt>
                <c:pt idx="14">
                  <c:v>4224</c:v>
                </c:pt>
                <c:pt idx="15">
                  <c:v>4228</c:v>
                </c:pt>
                <c:pt idx="16">
                  <c:v>4107</c:v>
                </c:pt>
                <c:pt idx="17">
                  <c:v>4109</c:v>
                </c:pt>
                <c:pt idx="18">
                  <c:v>4073</c:v>
                </c:pt>
                <c:pt idx="19">
                  <c:v>4086</c:v>
                </c:pt>
              </c:numCache>
            </c:numRef>
          </c:val>
          <c:smooth val="0"/>
        </c:ser>
        <c:ser>
          <c:idx val="98"/>
          <c:order val="96"/>
          <c:tx>
            <c:strRef>
              <c:f>'CCG Data-Trimeth-presc(age70+)'!$D$101</c:f>
              <c:strCache>
                <c:ptCount val="1"/>
                <c:pt idx="0">
                  <c:v>MERTON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Data-Trimeth-presc(age70+)'!$G$101:$Z$101</c:f>
              <c:numCache>
                <c:formatCode>#,##0</c:formatCode>
                <c:ptCount val="20"/>
                <c:pt idx="0">
                  <c:v>2657</c:v>
                </c:pt>
                <c:pt idx="1">
                  <c:v>2603</c:v>
                </c:pt>
                <c:pt idx="2">
                  <c:v>2528</c:v>
                </c:pt>
                <c:pt idx="3">
                  <c:v>2472</c:v>
                </c:pt>
                <c:pt idx="4">
                  <c:v>2413</c:v>
                </c:pt>
                <c:pt idx="5">
                  <c:v>2307</c:v>
                </c:pt>
                <c:pt idx="6">
                  <c:v>2279</c:v>
                </c:pt>
                <c:pt idx="7">
                  <c:v>2205</c:v>
                </c:pt>
                <c:pt idx="8">
                  <c:v>2165</c:v>
                </c:pt>
                <c:pt idx="9">
                  <c:v>2082</c:v>
                </c:pt>
                <c:pt idx="10">
                  <c:v>2051</c:v>
                </c:pt>
                <c:pt idx="11">
                  <c:v>2020</c:v>
                </c:pt>
                <c:pt idx="12">
                  <c:v>1998</c:v>
                </c:pt>
                <c:pt idx="13">
                  <c:v>1975</c:v>
                </c:pt>
                <c:pt idx="14">
                  <c:v>1962</c:v>
                </c:pt>
                <c:pt idx="15">
                  <c:v>1952</c:v>
                </c:pt>
                <c:pt idx="16">
                  <c:v>1936</c:v>
                </c:pt>
                <c:pt idx="17">
                  <c:v>1919</c:v>
                </c:pt>
                <c:pt idx="18">
                  <c:v>1884</c:v>
                </c:pt>
                <c:pt idx="19">
                  <c:v>1849</c:v>
                </c:pt>
              </c:numCache>
            </c:numRef>
          </c:val>
          <c:smooth val="0"/>
        </c:ser>
        <c:ser>
          <c:idx val="99"/>
          <c:order val="97"/>
          <c:tx>
            <c:strRef>
              <c:f>'CCG Data-Trimeth-presc(age70+)'!$D$102</c:f>
              <c:strCache>
                <c:ptCount val="1"/>
                <c:pt idx="0">
                  <c:v>MID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Data-Trimeth-presc(age70+)'!$G$102:$Z$102</c:f>
              <c:numCache>
                <c:formatCode>#,##0</c:formatCode>
                <c:ptCount val="20"/>
                <c:pt idx="0">
                  <c:v>9649</c:v>
                </c:pt>
                <c:pt idx="1">
                  <c:v>9417</c:v>
                </c:pt>
                <c:pt idx="2">
                  <c:v>9129</c:v>
                </c:pt>
                <c:pt idx="3">
                  <c:v>8923</c:v>
                </c:pt>
                <c:pt idx="4">
                  <c:v>8711</c:v>
                </c:pt>
                <c:pt idx="5">
                  <c:v>8493</c:v>
                </c:pt>
                <c:pt idx="6">
                  <c:v>8255</c:v>
                </c:pt>
                <c:pt idx="7">
                  <c:v>8144</c:v>
                </c:pt>
                <c:pt idx="8">
                  <c:v>8012</c:v>
                </c:pt>
                <c:pt idx="9">
                  <c:v>7818</c:v>
                </c:pt>
                <c:pt idx="10">
                  <c:v>7656</c:v>
                </c:pt>
                <c:pt idx="11">
                  <c:v>7515</c:v>
                </c:pt>
                <c:pt idx="12">
                  <c:v>7321</c:v>
                </c:pt>
                <c:pt idx="13">
                  <c:v>7159</c:v>
                </c:pt>
                <c:pt idx="14">
                  <c:v>7008</c:v>
                </c:pt>
                <c:pt idx="15">
                  <c:v>6927</c:v>
                </c:pt>
                <c:pt idx="16">
                  <c:v>6778</c:v>
                </c:pt>
                <c:pt idx="17">
                  <c:v>6744</c:v>
                </c:pt>
                <c:pt idx="18">
                  <c:v>6649</c:v>
                </c:pt>
                <c:pt idx="19">
                  <c:v>6521</c:v>
                </c:pt>
              </c:numCache>
            </c:numRef>
          </c:val>
          <c:smooth val="0"/>
        </c:ser>
        <c:ser>
          <c:idx val="100"/>
          <c:order val="98"/>
          <c:tx>
            <c:strRef>
              <c:f>'CCG Data-Trimeth-presc(age70+)'!$D$103</c:f>
              <c:strCache>
                <c:ptCount val="1"/>
                <c:pt idx="0">
                  <c:v>MILTON KEYNES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Data-Trimeth-presc(age70+)'!$G$103:$Z$103</c:f>
              <c:numCache>
                <c:formatCode>#,##0</c:formatCode>
                <c:ptCount val="20"/>
                <c:pt idx="0">
                  <c:v>3851</c:v>
                </c:pt>
                <c:pt idx="1">
                  <c:v>3745</c:v>
                </c:pt>
                <c:pt idx="2">
                  <c:v>3662</c:v>
                </c:pt>
                <c:pt idx="3">
                  <c:v>3640</c:v>
                </c:pt>
                <c:pt idx="4">
                  <c:v>3654</c:v>
                </c:pt>
                <c:pt idx="5">
                  <c:v>3617</c:v>
                </c:pt>
                <c:pt idx="6">
                  <c:v>3586</c:v>
                </c:pt>
                <c:pt idx="7">
                  <c:v>3552</c:v>
                </c:pt>
                <c:pt idx="8">
                  <c:v>3571</c:v>
                </c:pt>
                <c:pt idx="9">
                  <c:v>3551</c:v>
                </c:pt>
                <c:pt idx="10">
                  <c:v>3534</c:v>
                </c:pt>
                <c:pt idx="11">
                  <c:v>3471</c:v>
                </c:pt>
                <c:pt idx="12">
                  <c:v>3425</c:v>
                </c:pt>
                <c:pt idx="13">
                  <c:v>3416</c:v>
                </c:pt>
                <c:pt idx="14">
                  <c:v>3327</c:v>
                </c:pt>
                <c:pt idx="15">
                  <c:v>3244</c:v>
                </c:pt>
                <c:pt idx="16">
                  <c:v>3171</c:v>
                </c:pt>
                <c:pt idx="17">
                  <c:v>3108</c:v>
                </c:pt>
                <c:pt idx="18">
                  <c:v>3043</c:v>
                </c:pt>
                <c:pt idx="19">
                  <c:v>2969</c:v>
                </c:pt>
              </c:numCache>
            </c:numRef>
          </c:val>
          <c:smooth val="0"/>
        </c:ser>
        <c:ser>
          <c:idx val="101"/>
          <c:order val="99"/>
          <c:tx>
            <c:strRef>
              <c:f>'CCG Data-Trimeth-presc(age70+)'!$D$104</c:f>
              <c:strCache>
                <c:ptCount val="1"/>
                <c:pt idx="0">
                  <c:v>MORECAMBE BAY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Data-Trimeth-presc(age70+)'!$G$104:$Z$104</c:f>
              <c:numCache>
                <c:formatCode>#,##0</c:formatCode>
                <c:ptCount val="20"/>
                <c:pt idx="0">
                  <c:v>5408</c:v>
                </c:pt>
                <c:pt idx="1">
                  <c:v>5080</c:v>
                </c:pt>
                <c:pt idx="2">
                  <c:v>4729</c:v>
                </c:pt>
                <c:pt idx="3">
                  <c:v>4385</c:v>
                </c:pt>
                <c:pt idx="4">
                  <c:v>4076</c:v>
                </c:pt>
                <c:pt idx="5">
                  <c:v>3776</c:v>
                </c:pt>
                <c:pt idx="6">
                  <c:v>3638</c:v>
                </c:pt>
                <c:pt idx="7">
                  <c:v>3477</c:v>
                </c:pt>
                <c:pt idx="8">
                  <c:v>3355</c:v>
                </c:pt>
                <c:pt idx="9">
                  <c:v>3264</c:v>
                </c:pt>
                <c:pt idx="10">
                  <c:v>3192</c:v>
                </c:pt>
                <c:pt idx="11">
                  <c:v>3108</c:v>
                </c:pt>
                <c:pt idx="12">
                  <c:v>3009</c:v>
                </c:pt>
                <c:pt idx="13">
                  <c:v>2956</c:v>
                </c:pt>
                <c:pt idx="14">
                  <c:v>2923</c:v>
                </c:pt>
                <c:pt idx="15">
                  <c:v>2878</c:v>
                </c:pt>
                <c:pt idx="16">
                  <c:v>2841</c:v>
                </c:pt>
                <c:pt idx="17">
                  <c:v>2839</c:v>
                </c:pt>
                <c:pt idx="18">
                  <c:v>2772</c:v>
                </c:pt>
                <c:pt idx="19">
                  <c:v>2743</c:v>
                </c:pt>
              </c:numCache>
            </c:numRef>
          </c:val>
          <c:smooth val="0"/>
        </c:ser>
        <c:ser>
          <c:idx val="102"/>
          <c:order val="100"/>
          <c:tx>
            <c:strRef>
              <c:f>'CCG Data-Trimeth-presc(age70+)'!$D$105</c:f>
              <c:strCache>
                <c:ptCount val="1"/>
                <c:pt idx="0">
                  <c:v>NENE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Data-Trimeth-presc(age70+)'!$G$105:$Z$105</c:f>
              <c:numCache>
                <c:formatCode>#,##0</c:formatCode>
                <c:ptCount val="20"/>
                <c:pt idx="0">
                  <c:v>12523</c:v>
                </c:pt>
                <c:pt idx="1">
                  <c:v>12351</c:v>
                </c:pt>
                <c:pt idx="2">
                  <c:v>12190</c:v>
                </c:pt>
                <c:pt idx="3">
                  <c:v>12041</c:v>
                </c:pt>
                <c:pt idx="4">
                  <c:v>11898</c:v>
                </c:pt>
                <c:pt idx="5">
                  <c:v>11728</c:v>
                </c:pt>
                <c:pt idx="6">
                  <c:v>11613</c:v>
                </c:pt>
                <c:pt idx="7">
                  <c:v>11445</c:v>
                </c:pt>
                <c:pt idx="8">
                  <c:v>11328</c:v>
                </c:pt>
                <c:pt idx="9">
                  <c:v>11150</c:v>
                </c:pt>
                <c:pt idx="10">
                  <c:v>11012</c:v>
                </c:pt>
                <c:pt idx="11">
                  <c:v>10826</c:v>
                </c:pt>
                <c:pt idx="12">
                  <c:v>10549</c:v>
                </c:pt>
                <c:pt idx="13">
                  <c:v>10288</c:v>
                </c:pt>
                <c:pt idx="14">
                  <c:v>9941</c:v>
                </c:pt>
                <c:pt idx="15">
                  <c:v>9704</c:v>
                </c:pt>
                <c:pt idx="16">
                  <c:v>9486</c:v>
                </c:pt>
                <c:pt idx="17">
                  <c:v>9252</c:v>
                </c:pt>
                <c:pt idx="18">
                  <c:v>9012</c:v>
                </c:pt>
                <c:pt idx="19">
                  <c:v>8709</c:v>
                </c:pt>
              </c:numCache>
            </c:numRef>
          </c:val>
          <c:smooth val="0"/>
        </c:ser>
        <c:ser>
          <c:idx val="103"/>
          <c:order val="101"/>
          <c:tx>
            <c:strRef>
              <c:f>'CCG Data-Trimeth-presc(age70+)'!$D$106</c:f>
              <c:strCache>
                <c:ptCount val="1"/>
                <c:pt idx="0">
                  <c:v>NEWARK &amp; SHERWOOD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Data-Trimeth-presc(age70+)'!$G$106:$Z$106</c:f>
              <c:numCache>
                <c:formatCode>#,##0</c:formatCode>
                <c:ptCount val="20"/>
                <c:pt idx="0">
                  <c:v>1726</c:v>
                </c:pt>
                <c:pt idx="1">
                  <c:v>1749</c:v>
                </c:pt>
                <c:pt idx="2">
                  <c:v>1763</c:v>
                </c:pt>
                <c:pt idx="3">
                  <c:v>1760</c:v>
                </c:pt>
                <c:pt idx="4">
                  <c:v>1758</c:v>
                </c:pt>
                <c:pt idx="5">
                  <c:v>1777</c:v>
                </c:pt>
                <c:pt idx="6">
                  <c:v>1770</c:v>
                </c:pt>
                <c:pt idx="7">
                  <c:v>1753</c:v>
                </c:pt>
                <c:pt idx="8">
                  <c:v>1749</c:v>
                </c:pt>
                <c:pt idx="9">
                  <c:v>1745</c:v>
                </c:pt>
                <c:pt idx="10">
                  <c:v>1735</c:v>
                </c:pt>
                <c:pt idx="11">
                  <c:v>1723</c:v>
                </c:pt>
                <c:pt idx="12">
                  <c:v>1711</c:v>
                </c:pt>
                <c:pt idx="13">
                  <c:v>1687</c:v>
                </c:pt>
                <c:pt idx="14">
                  <c:v>1641</c:v>
                </c:pt>
                <c:pt idx="15">
                  <c:v>1618</c:v>
                </c:pt>
                <c:pt idx="16">
                  <c:v>1609</c:v>
                </c:pt>
                <c:pt idx="17">
                  <c:v>1580</c:v>
                </c:pt>
                <c:pt idx="18">
                  <c:v>1557</c:v>
                </c:pt>
                <c:pt idx="19">
                  <c:v>1534</c:v>
                </c:pt>
              </c:numCache>
            </c:numRef>
          </c:val>
          <c:smooth val="0"/>
        </c:ser>
        <c:ser>
          <c:idx val="104"/>
          <c:order val="102"/>
          <c:tx>
            <c:strRef>
              <c:f>'CCG Data-Trimeth-presc(age70+)'!$D$107</c:f>
              <c:strCache>
                <c:ptCount val="1"/>
                <c:pt idx="0">
                  <c:v>NEWCASTLE GATESHEAD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Data-Trimeth-presc(age70+)'!$G$107:$Z$107</c:f>
              <c:numCache>
                <c:formatCode>#,##0</c:formatCode>
                <c:ptCount val="20"/>
                <c:pt idx="0">
                  <c:v>7583</c:v>
                </c:pt>
                <c:pt idx="1">
                  <c:v>7299</c:v>
                </c:pt>
                <c:pt idx="2">
                  <c:v>7096</c:v>
                </c:pt>
                <c:pt idx="3">
                  <c:v>6863</c:v>
                </c:pt>
                <c:pt idx="4">
                  <c:v>6735</c:v>
                </c:pt>
                <c:pt idx="5">
                  <c:v>6514</c:v>
                </c:pt>
                <c:pt idx="6">
                  <c:v>6301</c:v>
                </c:pt>
                <c:pt idx="7">
                  <c:v>6130</c:v>
                </c:pt>
                <c:pt idx="8">
                  <c:v>6001</c:v>
                </c:pt>
                <c:pt idx="9">
                  <c:v>5750</c:v>
                </c:pt>
                <c:pt idx="10">
                  <c:v>5576</c:v>
                </c:pt>
                <c:pt idx="11">
                  <c:v>5376</c:v>
                </c:pt>
                <c:pt idx="12">
                  <c:v>5170</c:v>
                </c:pt>
                <c:pt idx="13">
                  <c:v>5077</c:v>
                </c:pt>
                <c:pt idx="14">
                  <c:v>4979</c:v>
                </c:pt>
                <c:pt idx="15">
                  <c:v>4928</c:v>
                </c:pt>
                <c:pt idx="16">
                  <c:v>4873</c:v>
                </c:pt>
                <c:pt idx="17">
                  <c:v>4852</c:v>
                </c:pt>
                <c:pt idx="18">
                  <c:v>4822</c:v>
                </c:pt>
                <c:pt idx="19">
                  <c:v>4787</c:v>
                </c:pt>
              </c:numCache>
            </c:numRef>
          </c:val>
          <c:smooth val="0"/>
        </c:ser>
        <c:ser>
          <c:idx val="105"/>
          <c:order val="103"/>
          <c:tx>
            <c:strRef>
              <c:f>'CCG Data-Trimeth-presc(age70+)'!$D$108</c:f>
              <c:strCache>
                <c:ptCount val="1"/>
                <c:pt idx="0">
                  <c:v>NEWHAM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Data-Trimeth-presc(age70+)'!$G$108:$Z$108</c:f>
              <c:numCache>
                <c:formatCode>#,##0</c:formatCode>
                <c:ptCount val="20"/>
                <c:pt idx="0">
                  <c:v>1545</c:v>
                </c:pt>
                <c:pt idx="1">
                  <c:v>1498</c:v>
                </c:pt>
                <c:pt idx="2">
                  <c:v>1471</c:v>
                </c:pt>
                <c:pt idx="3">
                  <c:v>1439</c:v>
                </c:pt>
                <c:pt idx="4">
                  <c:v>1409</c:v>
                </c:pt>
                <c:pt idx="5">
                  <c:v>1365</c:v>
                </c:pt>
                <c:pt idx="6">
                  <c:v>1311</c:v>
                </c:pt>
                <c:pt idx="7">
                  <c:v>1291</c:v>
                </c:pt>
                <c:pt idx="8">
                  <c:v>1269</c:v>
                </c:pt>
                <c:pt idx="9">
                  <c:v>1252</c:v>
                </c:pt>
                <c:pt idx="10">
                  <c:v>1202</c:v>
                </c:pt>
                <c:pt idx="11">
                  <c:v>1189</c:v>
                </c:pt>
                <c:pt idx="12">
                  <c:v>1175</c:v>
                </c:pt>
                <c:pt idx="13">
                  <c:v>1125</c:v>
                </c:pt>
                <c:pt idx="14">
                  <c:v>1070</c:v>
                </c:pt>
                <c:pt idx="15">
                  <c:v>1058</c:v>
                </c:pt>
                <c:pt idx="16">
                  <c:v>1049</c:v>
                </c:pt>
                <c:pt idx="17">
                  <c:v>1036</c:v>
                </c:pt>
                <c:pt idx="18">
                  <c:v>1026</c:v>
                </c:pt>
                <c:pt idx="19">
                  <c:v>1001</c:v>
                </c:pt>
              </c:numCache>
            </c:numRef>
          </c:val>
          <c:smooth val="0"/>
        </c:ser>
        <c:ser>
          <c:idx val="106"/>
          <c:order val="104"/>
          <c:tx>
            <c:strRef>
              <c:f>'CCG Data-Trimeth-presc(age70+)'!$D$109</c:f>
              <c:strCache>
                <c:ptCount val="1"/>
                <c:pt idx="0">
                  <c:v>NORTH CUMBRIA</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Data-Trimeth-presc(age70+)'!$G$109:$Z$109</c:f>
              <c:numCache>
                <c:formatCode>#,##0</c:formatCode>
                <c:ptCount val="20"/>
                <c:pt idx="0">
                  <c:v>4636</c:v>
                </c:pt>
                <c:pt idx="1">
                  <c:v>4237</c:v>
                </c:pt>
                <c:pt idx="2">
                  <c:v>3797</c:v>
                </c:pt>
                <c:pt idx="3">
                  <c:v>3490</c:v>
                </c:pt>
                <c:pt idx="4">
                  <c:v>3163</c:v>
                </c:pt>
                <c:pt idx="5">
                  <c:v>2927</c:v>
                </c:pt>
                <c:pt idx="6">
                  <c:v>2799</c:v>
                </c:pt>
                <c:pt idx="7">
                  <c:v>2685</c:v>
                </c:pt>
                <c:pt idx="8">
                  <c:v>2568</c:v>
                </c:pt>
                <c:pt idx="9">
                  <c:v>2516</c:v>
                </c:pt>
                <c:pt idx="10">
                  <c:v>2472</c:v>
                </c:pt>
                <c:pt idx="11">
                  <c:v>2451</c:v>
                </c:pt>
                <c:pt idx="12">
                  <c:v>2454</c:v>
                </c:pt>
                <c:pt idx="13">
                  <c:v>2443</c:v>
                </c:pt>
                <c:pt idx="14">
                  <c:v>2451</c:v>
                </c:pt>
                <c:pt idx="15">
                  <c:v>2451</c:v>
                </c:pt>
                <c:pt idx="16">
                  <c:v>2481</c:v>
                </c:pt>
                <c:pt idx="17">
                  <c:v>2541</c:v>
                </c:pt>
                <c:pt idx="18">
                  <c:v>2582</c:v>
                </c:pt>
                <c:pt idx="19">
                  <c:v>2634</c:v>
                </c:pt>
              </c:numCache>
            </c:numRef>
          </c:val>
          <c:smooth val="0"/>
        </c:ser>
        <c:ser>
          <c:idx val="108"/>
          <c:order val="105"/>
          <c:tx>
            <c:strRef>
              <c:f>'CCG Data-Trimeth-presc(age70+)'!$D$110</c:f>
              <c:strCache>
                <c:ptCount val="1"/>
                <c:pt idx="0">
                  <c:v>NORTH DURHAM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Data-Trimeth-presc(age70+)'!$G$110:$Z$110</c:f>
              <c:numCache>
                <c:formatCode>#,##0</c:formatCode>
                <c:ptCount val="20"/>
                <c:pt idx="0">
                  <c:v>3804</c:v>
                </c:pt>
                <c:pt idx="1">
                  <c:v>3689</c:v>
                </c:pt>
                <c:pt idx="2">
                  <c:v>3558</c:v>
                </c:pt>
                <c:pt idx="3">
                  <c:v>3485</c:v>
                </c:pt>
                <c:pt idx="4">
                  <c:v>3434</c:v>
                </c:pt>
                <c:pt idx="5">
                  <c:v>3368</c:v>
                </c:pt>
                <c:pt idx="6">
                  <c:v>3362</c:v>
                </c:pt>
                <c:pt idx="7">
                  <c:v>3320</c:v>
                </c:pt>
                <c:pt idx="8">
                  <c:v>3282</c:v>
                </c:pt>
                <c:pt idx="9">
                  <c:v>3262</c:v>
                </c:pt>
                <c:pt idx="10">
                  <c:v>3220</c:v>
                </c:pt>
                <c:pt idx="11">
                  <c:v>3167</c:v>
                </c:pt>
                <c:pt idx="12">
                  <c:v>3135</c:v>
                </c:pt>
                <c:pt idx="13">
                  <c:v>3101</c:v>
                </c:pt>
                <c:pt idx="14">
                  <c:v>3050</c:v>
                </c:pt>
                <c:pt idx="15">
                  <c:v>3034</c:v>
                </c:pt>
                <c:pt idx="16">
                  <c:v>3009</c:v>
                </c:pt>
                <c:pt idx="17">
                  <c:v>3004</c:v>
                </c:pt>
                <c:pt idx="18">
                  <c:v>2976</c:v>
                </c:pt>
                <c:pt idx="19">
                  <c:v>2990</c:v>
                </c:pt>
              </c:numCache>
            </c:numRef>
          </c:val>
          <c:smooth val="0"/>
        </c:ser>
        <c:ser>
          <c:idx val="109"/>
          <c:order val="106"/>
          <c:tx>
            <c:strRef>
              <c:f>'CCG Data-Trimeth-presc(age70+)'!$D$111</c:f>
              <c:strCache>
                <c:ptCount val="1"/>
                <c:pt idx="0">
                  <c:v>NORTH EAST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Data-Trimeth-presc(age70+)'!$G$111:$Z$111</c:f>
              <c:numCache>
                <c:formatCode>#,##0</c:formatCode>
                <c:ptCount val="20"/>
                <c:pt idx="0">
                  <c:v>8847</c:v>
                </c:pt>
                <c:pt idx="1">
                  <c:v>8735</c:v>
                </c:pt>
                <c:pt idx="2">
                  <c:v>8552</c:v>
                </c:pt>
                <c:pt idx="3">
                  <c:v>8361</c:v>
                </c:pt>
                <c:pt idx="4">
                  <c:v>8314</c:v>
                </c:pt>
                <c:pt idx="5">
                  <c:v>8186</c:v>
                </c:pt>
                <c:pt idx="6">
                  <c:v>8060</c:v>
                </c:pt>
                <c:pt idx="7">
                  <c:v>7970</c:v>
                </c:pt>
                <c:pt idx="8">
                  <c:v>7818</c:v>
                </c:pt>
                <c:pt idx="9">
                  <c:v>7755</c:v>
                </c:pt>
                <c:pt idx="10">
                  <c:v>7601</c:v>
                </c:pt>
                <c:pt idx="11">
                  <c:v>7531</c:v>
                </c:pt>
                <c:pt idx="12">
                  <c:v>7520</c:v>
                </c:pt>
                <c:pt idx="13">
                  <c:v>7454</c:v>
                </c:pt>
                <c:pt idx="14">
                  <c:v>7361</c:v>
                </c:pt>
                <c:pt idx="15">
                  <c:v>7307</c:v>
                </c:pt>
                <c:pt idx="16">
                  <c:v>7185</c:v>
                </c:pt>
                <c:pt idx="17">
                  <c:v>7135</c:v>
                </c:pt>
                <c:pt idx="18">
                  <c:v>7110</c:v>
                </c:pt>
                <c:pt idx="19">
                  <c:v>7045</c:v>
                </c:pt>
              </c:numCache>
            </c:numRef>
          </c:val>
          <c:smooth val="0"/>
        </c:ser>
        <c:ser>
          <c:idx val="110"/>
          <c:order val="107"/>
          <c:tx>
            <c:strRef>
              <c:f>'CCG Data-Trimeth-presc(age70+)'!$D$112</c:f>
              <c:strCache>
                <c:ptCount val="1"/>
                <c:pt idx="0">
                  <c:v>NORTH EAST HAMPSHIRE AND FARNHAM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Data-Trimeth-presc(age70+)'!$G$112:$Z$112</c:f>
              <c:numCache>
                <c:formatCode>#,##0</c:formatCode>
                <c:ptCount val="20"/>
                <c:pt idx="0">
                  <c:v>3764</c:v>
                </c:pt>
                <c:pt idx="1">
                  <c:v>3712</c:v>
                </c:pt>
                <c:pt idx="2">
                  <c:v>3632</c:v>
                </c:pt>
                <c:pt idx="3">
                  <c:v>3576</c:v>
                </c:pt>
                <c:pt idx="4">
                  <c:v>3475</c:v>
                </c:pt>
                <c:pt idx="5">
                  <c:v>3379</c:v>
                </c:pt>
                <c:pt idx="6">
                  <c:v>3322</c:v>
                </c:pt>
                <c:pt idx="7">
                  <c:v>3260</c:v>
                </c:pt>
                <c:pt idx="8">
                  <c:v>3214</c:v>
                </c:pt>
                <c:pt idx="9">
                  <c:v>3164</c:v>
                </c:pt>
                <c:pt idx="10">
                  <c:v>3110</c:v>
                </c:pt>
                <c:pt idx="11">
                  <c:v>3052</c:v>
                </c:pt>
                <c:pt idx="12">
                  <c:v>3031</c:v>
                </c:pt>
                <c:pt idx="13">
                  <c:v>2964</c:v>
                </c:pt>
                <c:pt idx="14">
                  <c:v>2914</c:v>
                </c:pt>
                <c:pt idx="15">
                  <c:v>2881</c:v>
                </c:pt>
                <c:pt idx="16">
                  <c:v>2851</c:v>
                </c:pt>
                <c:pt idx="17">
                  <c:v>2843</c:v>
                </c:pt>
                <c:pt idx="18">
                  <c:v>2842</c:v>
                </c:pt>
                <c:pt idx="19">
                  <c:v>2803</c:v>
                </c:pt>
              </c:numCache>
            </c:numRef>
          </c:val>
          <c:smooth val="0"/>
        </c:ser>
        <c:ser>
          <c:idx val="111"/>
          <c:order val="108"/>
          <c:tx>
            <c:strRef>
              <c:f>'CCG Data-Trimeth-presc(age70+)'!$D$113</c:f>
              <c:strCache>
                <c:ptCount val="1"/>
                <c:pt idx="0">
                  <c:v>NORTH EAST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Data-Trimeth-presc(age70+)'!$G$113:$Z$113</c:f>
              <c:numCache>
                <c:formatCode>#,##0</c:formatCode>
                <c:ptCount val="20"/>
                <c:pt idx="0">
                  <c:v>5485</c:v>
                </c:pt>
                <c:pt idx="1">
                  <c:v>5451</c:v>
                </c:pt>
                <c:pt idx="2">
                  <c:v>5369</c:v>
                </c:pt>
                <c:pt idx="3">
                  <c:v>5270</c:v>
                </c:pt>
                <c:pt idx="4">
                  <c:v>5244</c:v>
                </c:pt>
                <c:pt idx="5">
                  <c:v>5186</c:v>
                </c:pt>
                <c:pt idx="6">
                  <c:v>5144</c:v>
                </c:pt>
                <c:pt idx="7">
                  <c:v>5092</c:v>
                </c:pt>
                <c:pt idx="8">
                  <c:v>4988</c:v>
                </c:pt>
                <c:pt idx="9">
                  <c:v>4923</c:v>
                </c:pt>
                <c:pt idx="10">
                  <c:v>4805</c:v>
                </c:pt>
                <c:pt idx="11">
                  <c:v>4665</c:v>
                </c:pt>
                <c:pt idx="12">
                  <c:v>4581</c:v>
                </c:pt>
                <c:pt idx="13">
                  <c:v>4548</c:v>
                </c:pt>
                <c:pt idx="14">
                  <c:v>4462</c:v>
                </c:pt>
                <c:pt idx="15">
                  <c:v>4394</c:v>
                </c:pt>
                <c:pt idx="16">
                  <c:v>4296</c:v>
                </c:pt>
                <c:pt idx="17">
                  <c:v>4170</c:v>
                </c:pt>
                <c:pt idx="18">
                  <c:v>4096</c:v>
                </c:pt>
                <c:pt idx="19">
                  <c:v>3998</c:v>
                </c:pt>
              </c:numCache>
            </c:numRef>
          </c:val>
          <c:smooth val="0"/>
        </c:ser>
        <c:ser>
          <c:idx val="112"/>
          <c:order val="109"/>
          <c:tx>
            <c:strRef>
              <c:f>'CCG Data-Trimeth-presc(age70+)'!$D$114</c:f>
              <c:strCache>
                <c:ptCount val="1"/>
                <c:pt idx="0">
                  <c:v>NORTH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Data-Trimeth-presc(age70+)'!$G$114:$Z$114</c:f>
              <c:numCache>
                <c:formatCode>#,##0</c:formatCode>
                <c:ptCount val="20"/>
                <c:pt idx="0">
                  <c:v>3247</c:v>
                </c:pt>
                <c:pt idx="1">
                  <c:v>3137</c:v>
                </c:pt>
                <c:pt idx="2">
                  <c:v>3012</c:v>
                </c:pt>
                <c:pt idx="3">
                  <c:v>2903</c:v>
                </c:pt>
                <c:pt idx="4">
                  <c:v>2814</c:v>
                </c:pt>
                <c:pt idx="5">
                  <c:v>2782</c:v>
                </c:pt>
                <c:pt idx="6">
                  <c:v>2753</c:v>
                </c:pt>
                <c:pt idx="7">
                  <c:v>2689</c:v>
                </c:pt>
                <c:pt idx="8">
                  <c:v>2661</c:v>
                </c:pt>
                <c:pt idx="9">
                  <c:v>2610</c:v>
                </c:pt>
                <c:pt idx="10">
                  <c:v>2573</c:v>
                </c:pt>
                <c:pt idx="11">
                  <c:v>2536</c:v>
                </c:pt>
                <c:pt idx="12">
                  <c:v>2450</c:v>
                </c:pt>
                <c:pt idx="13">
                  <c:v>2422</c:v>
                </c:pt>
                <c:pt idx="14">
                  <c:v>2376</c:v>
                </c:pt>
                <c:pt idx="15">
                  <c:v>2363</c:v>
                </c:pt>
                <c:pt idx="16">
                  <c:v>2331</c:v>
                </c:pt>
                <c:pt idx="17">
                  <c:v>2310</c:v>
                </c:pt>
                <c:pt idx="18">
                  <c:v>2278</c:v>
                </c:pt>
                <c:pt idx="19">
                  <c:v>2300</c:v>
                </c:pt>
              </c:numCache>
            </c:numRef>
          </c:val>
          <c:smooth val="0"/>
        </c:ser>
        <c:ser>
          <c:idx val="113"/>
          <c:order val="110"/>
          <c:tx>
            <c:strRef>
              <c:f>'CCG Data-Trimeth-presc(age70+)'!$D$115</c:f>
              <c:strCache>
                <c:ptCount val="1"/>
                <c:pt idx="0">
                  <c:v>NORTH KIRKLEES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Data-Trimeth-presc(age70+)'!$G$115:$Z$115</c:f>
              <c:numCache>
                <c:formatCode>#,##0</c:formatCode>
                <c:ptCount val="20"/>
                <c:pt idx="0">
                  <c:v>3783</c:v>
                </c:pt>
                <c:pt idx="1">
                  <c:v>3747</c:v>
                </c:pt>
                <c:pt idx="2">
                  <c:v>3650</c:v>
                </c:pt>
                <c:pt idx="3">
                  <c:v>3627</c:v>
                </c:pt>
                <c:pt idx="4">
                  <c:v>3572</c:v>
                </c:pt>
                <c:pt idx="5">
                  <c:v>3541</c:v>
                </c:pt>
                <c:pt idx="6">
                  <c:v>3512</c:v>
                </c:pt>
                <c:pt idx="7">
                  <c:v>3496</c:v>
                </c:pt>
                <c:pt idx="8">
                  <c:v>3501</c:v>
                </c:pt>
                <c:pt idx="9">
                  <c:v>3448</c:v>
                </c:pt>
                <c:pt idx="10">
                  <c:v>3403</c:v>
                </c:pt>
                <c:pt idx="11">
                  <c:v>3388</c:v>
                </c:pt>
                <c:pt idx="12">
                  <c:v>3325</c:v>
                </c:pt>
                <c:pt idx="13">
                  <c:v>3326</c:v>
                </c:pt>
                <c:pt idx="14">
                  <c:v>3273</c:v>
                </c:pt>
                <c:pt idx="15">
                  <c:v>3202</c:v>
                </c:pt>
                <c:pt idx="16">
                  <c:v>3162</c:v>
                </c:pt>
                <c:pt idx="17">
                  <c:v>3107</c:v>
                </c:pt>
                <c:pt idx="18">
                  <c:v>3014</c:v>
                </c:pt>
                <c:pt idx="19">
                  <c:v>2967</c:v>
                </c:pt>
              </c:numCache>
            </c:numRef>
          </c:val>
          <c:smooth val="0"/>
        </c:ser>
        <c:ser>
          <c:idx val="114"/>
          <c:order val="111"/>
          <c:tx>
            <c:strRef>
              <c:f>'CCG Data-Trimeth-presc(age70+)'!$D$116</c:f>
              <c:strCache>
                <c:ptCount val="1"/>
                <c:pt idx="0">
                  <c:v>NORTH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Data-Trimeth-presc(age70+)'!$G$116:$Z$116</c:f>
              <c:numCache>
                <c:formatCode>#,##0</c:formatCode>
                <c:ptCount val="20"/>
                <c:pt idx="0">
                  <c:v>3847</c:v>
                </c:pt>
                <c:pt idx="1">
                  <c:v>3804</c:v>
                </c:pt>
                <c:pt idx="2">
                  <c:v>3766</c:v>
                </c:pt>
                <c:pt idx="3">
                  <c:v>3740</c:v>
                </c:pt>
                <c:pt idx="4">
                  <c:v>3748</c:v>
                </c:pt>
                <c:pt idx="5">
                  <c:v>3747</c:v>
                </c:pt>
                <c:pt idx="6">
                  <c:v>3733</c:v>
                </c:pt>
                <c:pt idx="7">
                  <c:v>3701</c:v>
                </c:pt>
                <c:pt idx="8">
                  <c:v>3652</c:v>
                </c:pt>
                <c:pt idx="9">
                  <c:v>3586</c:v>
                </c:pt>
                <c:pt idx="10">
                  <c:v>3514</c:v>
                </c:pt>
                <c:pt idx="11">
                  <c:v>3439</c:v>
                </c:pt>
                <c:pt idx="12">
                  <c:v>3379</c:v>
                </c:pt>
                <c:pt idx="13">
                  <c:v>3360</c:v>
                </c:pt>
                <c:pt idx="14">
                  <c:v>3319</c:v>
                </c:pt>
                <c:pt idx="15">
                  <c:v>3249</c:v>
                </c:pt>
                <c:pt idx="16">
                  <c:v>3181</c:v>
                </c:pt>
                <c:pt idx="17">
                  <c:v>3112</c:v>
                </c:pt>
                <c:pt idx="18">
                  <c:v>3059</c:v>
                </c:pt>
                <c:pt idx="19">
                  <c:v>3001</c:v>
                </c:pt>
              </c:numCache>
            </c:numRef>
          </c:val>
          <c:smooth val="0"/>
        </c:ser>
        <c:ser>
          <c:idx val="115"/>
          <c:order val="112"/>
          <c:tx>
            <c:strRef>
              <c:f>'CCG Data-Trimeth-presc(age70+)'!$D$117</c:f>
              <c:strCache>
                <c:ptCount val="1"/>
                <c:pt idx="0">
                  <c:v>NORTH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Data-Trimeth-presc(age70+)'!$G$117:$Z$117</c:f>
              <c:numCache>
                <c:formatCode>#,##0</c:formatCode>
                <c:ptCount val="20"/>
                <c:pt idx="0">
                  <c:v>6867</c:v>
                </c:pt>
                <c:pt idx="1">
                  <c:v>6756</c:v>
                </c:pt>
                <c:pt idx="2">
                  <c:v>6629</c:v>
                </c:pt>
                <c:pt idx="3">
                  <c:v>6534</c:v>
                </c:pt>
                <c:pt idx="4">
                  <c:v>6436</c:v>
                </c:pt>
                <c:pt idx="5">
                  <c:v>6295</c:v>
                </c:pt>
                <c:pt idx="6">
                  <c:v>6273</c:v>
                </c:pt>
                <c:pt idx="7">
                  <c:v>6254</c:v>
                </c:pt>
                <c:pt idx="8">
                  <c:v>6216</c:v>
                </c:pt>
                <c:pt idx="9">
                  <c:v>6126</c:v>
                </c:pt>
                <c:pt idx="10">
                  <c:v>6022</c:v>
                </c:pt>
                <c:pt idx="11">
                  <c:v>5913</c:v>
                </c:pt>
                <c:pt idx="12">
                  <c:v>5864</c:v>
                </c:pt>
                <c:pt idx="13">
                  <c:v>5845</c:v>
                </c:pt>
                <c:pt idx="14">
                  <c:v>5794</c:v>
                </c:pt>
                <c:pt idx="15">
                  <c:v>5748</c:v>
                </c:pt>
                <c:pt idx="16">
                  <c:v>5670</c:v>
                </c:pt>
                <c:pt idx="17">
                  <c:v>5658</c:v>
                </c:pt>
                <c:pt idx="18">
                  <c:v>5573</c:v>
                </c:pt>
                <c:pt idx="19">
                  <c:v>5475</c:v>
                </c:pt>
              </c:numCache>
            </c:numRef>
          </c:val>
          <c:smooth val="0"/>
        </c:ser>
        <c:ser>
          <c:idx val="116"/>
          <c:order val="113"/>
          <c:tx>
            <c:strRef>
              <c:f>'CCG Data-Trimeth-presc(age70+)'!$D$118</c:f>
              <c:strCache>
                <c:ptCount val="1"/>
                <c:pt idx="0">
                  <c:v>NORTH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Data-Trimeth-presc(age70+)'!$G$118:$Z$118</c:f>
              <c:numCache>
                <c:formatCode>#,##0</c:formatCode>
                <c:ptCount val="20"/>
                <c:pt idx="0">
                  <c:v>6392</c:v>
                </c:pt>
                <c:pt idx="1">
                  <c:v>6312</c:v>
                </c:pt>
                <c:pt idx="2">
                  <c:v>6223</c:v>
                </c:pt>
                <c:pt idx="3">
                  <c:v>6249</c:v>
                </c:pt>
                <c:pt idx="4">
                  <c:v>6223</c:v>
                </c:pt>
                <c:pt idx="5">
                  <c:v>6161</c:v>
                </c:pt>
                <c:pt idx="6">
                  <c:v>6107</c:v>
                </c:pt>
                <c:pt idx="7">
                  <c:v>6109</c:v>
                </c:pt>
                <c:pt idx="8">
                  <c:v>6066</c:v>
                </c:pt>
                <c:pt idx="9">
                  <c:v>6045</c:v>
                </c:pt>
                <c:pt idx="10">
                  <c:v>6033</c:v>
                </c:pt>
                <c:pt idx="11">
                  <c:v>5931</c:v>
                </c:pt>
                <c:pt idx="12">
                  <c:v>5936</c:v>
                </c:pt>
                <c:pt idx="13">
                  <c:v>5906</c:v>
                </c:pt>
                <c:pt idx="14">
                  <c:v>5846</c:v>
                </c:pt>
                <c:pt idx="15">
                  <c:v>5780</c:v>
                </c:pt>
                <c:pt idx="16">
                  <c:v>5727</c:v>
                </c:pt>
                <c:pt idx="17">
                  <c:v>5774</c:v>
                </c:pt>
                <c:pt idx="18">
                  <c:v>5722</c:v>
                </c:pt>
                <c:pt idx="19">
                  <c:v>5626</c:v>
                </c:pt>
              </c:numCache>
            </c:numRef>
          </c:val>
          <c:smooth val="0"/>
        </c:ser>
        <c:ser>
          <c:idx val="117"/>
          <c:order val="114"/>
          <c:tx>
            <c:strRef>
              <c:f>'CCG Data-Trimeth-presc(age70+)'!$D$119</c:f>
              <c:strCache>
                <c:ptCount val="1"/>
                <c:pt idx="0">
                  <c:v>NORTH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Data-Trimeth-presc(age70+)'!$G$119:$Z$119</c:f>
              <c:numCache>
                <c:formatCode>#,##0</c:formatCode>
                <c:ptCount val="20"/>
                <c:pt idx="0">
                  <c:v>4604</c:v>
                </c:pt>
                <c:pt idx="1">
                  <c:v>4413</c:v>
                </c:pt>
                <c:pt idx="2">
                  <c:v>4192</c:v>
                </c:pt>
                <c:pt idx="3">
                  <c:v>4074</c:v>
                </c:pt>
                <c:pt idx="4">
                  <c:v>3979</c:v>
                </c:pt>
                <c:pt idx="5">
                  <c:v>3866</c:v>
                </c:pt>
                <c:pt idx="6">
                  <c:v>3772</c:v>
                </c:pt>
                <c:pt idx="7">
                  <c:v>3644</c:v>
                </c:pt>
                <c:pt idx="8">
                  <c:v>3510</c:v>
                </c:pt>
                <c:pt idx="9">
                  <c:v>3375</c:v>
                </c:pt>
                <c:pt idx="10">
                  <c:v>3289</c:v>
                </c:pt>
                <c:pt idx="11">
                  <c:v>3185</c:v>
                </c:pt>
                <c:pt idx="12">
                  <c:v>3079</c:v>
                </c:pt>
                <c:pt idx="13">
                  <c:v>3012</c:v>
                </c:pt>
                <c:pt idx="14">
                  <c:v>2964</c:v>
                </c:pt>
                <c:pt idx="15">
                  <c:v>2891</c:v>
                </c:pt>
                <c:pt idx="16">
                  <c:v>2861</c:v>
                </c:pt>
                <c:pt idx="17">
                  <c:v>2864</c:v>
                </c:pt>
                <c:pt idx="18">
                  <c:v>2835</c:v>
                </c:pt>
                <c:pt idx="19">
                  <c:v>2828</c:v>
                </c:pt>
              </c:numCache>
            </c:numRef>
          </c:val>
          <c:smooth val="0"/>
        </c:ser>
        <c:ser>
          <c:idx val="118"/>
          <c:order val="115"/>
          <c:tx>
            <c:strRef>
              <c:f>'CCG Data-Trimeth-presc(age70+)'!$D$120</c:f>
              <c:strCache>
                <c:ptCount val="1"/>
                <c:pt idx="0">
                  <c:v>NORTH WEST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Data-Trimeth-presc(age70+)'!$G$120:$Z$120</c:f>
              <c:numCache>
                <c:formatCode>#,##0</c:formatCode>
                <c:ptCount val="20"/>
                <c:pt idx="0">
                  <c:v>3565</c:v>
                </c:pt>
                <c:pt idx="1">
                  <c:v>3495</c:v>
                </c:pt>
                <c:pt idx="2">
                  <c:v>3431</c:v>
                </c:pt>
                <c:pt idx="3">
                  <c:v>3301</c:v>
                </c:pt>
                <c:pt idx="4">
                  <c:v>3275</c:v>
                </c:pt>
                <c:pt idx="5">
                  <c:v>3204</c:v>
                </c:pt>
                <c:pt idx="6">
                  <c:v>3162</c:v>
                </c:pt>
                <c:pt idx="7">
                  <c:v>3090</c:v>
                </c:pt>
                <c:pt idx="8">
                  <c:v>3013</c:v>
                </c:pt>
                <c:pt idx="9">
                  <c:v>2974</c:v>
                </c:pt>
                <c:pt idx="10">
                  <c:v>2969</c:v>
                </c:pt>
                <c:pt idx="11">
                  <c:v>2969</c:v>
                </c:pt>
                <c:pt idx="12">
                  <c:v>2925</c:v>
                </c:pt>
                <c:pt idx="13">
                  <c:v>2885</c:v>
                </c:pt>
                <c:pt idx="14">
                  <c:v>2838</c:v>
                </c:pt>
                <c:pt idx="15">
                  <c:v>2846</c:v>
                </c:pt>
                <c:pt idx="16">
                  <c:v>2818</c:v>
                </c:pt>
                <c:pt idx="17">
                  <c:v>2849</c:v>
                </c:pt>
                <c:pt idx="18">
                  <c:v>2828</c:v>
                </c:pt>
                <c:pt idx="19">
                  <c:v>2850</c:v>
                </c:pt>
              </c:numCache>
            </c:numRef>
          </c:val>
          <c:smooth val="0"/>
        </c:ser>
        <c:ser>
          <c:idx val="120"/>
          <c:order val="116"/>
          <c:tx>
            <c:strRef>
              <c:f>'CCG Data-Trimeth-presc(age70+)'!$D$121</c:f>
              <c:strCache>
                <c:ptCount val="1"/>
                <c:pt idx="0">
                  <c:v>NORTHUMBERLAND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Data-Trimeth-presc(age70+)'!$G$121:$Z$121</c:f>
              <c:numCache>
                <c:formatCode>#,##0</c:formatCode>
                <c:ptCount val="20"/>
                <c:pt idx="0">
                  <c:v>6300</c:v>
                </c:pt>
                <c:pt idx="1">
                  <c:v>6106</c:v>
                </c:pt>
                <c:pt idx="2">
                  <c:v>5951</c:v>
                </c:pt>
                <c:pt idx="3">
                  <c:v>5793</c:v>
                </c:pt>
                <c:pt idx="4">
                  <c:v>5672</c:v>
                </c:pt>
                <c:pt idx="5">
                  <c:v>5542</c:v>
                </c:pt>
                <c:pt idx="6">
                  <c:v>5449</c:v>
                </c:pt>
                <c:pt idx="7">
                  <c:v>5353</c:v>
                </c:pt>
                <c:pt idx="8">
                  <c:v>5268</c:v>
                </c:pt>
                <c:pt idx="9">
                  <c:v>5203</c:v>
                </c:pt>
                <c:pt idx="10">
                  <c:v>5087</c:v>
                </c:pt>
                <c:pt idx="11">
                  <c:v>5011</c:v>
                </c:pt>
                <c:pt idx="12">
                  <c:v>4934</c:v>
                </c:pt>
                <c:pt idx="13">
                  <c:v>4846</c:v>
                </c:pt>
                <c:pt idx="14">
                  <c:v>4723</c:v>
                </c:pt>
                <c:pt idx="15">
                  <c:v>4666</c:v>
                </c:pt>
                <c:pt idx="16">
                  <c:v>4590</c:v>
                </c:pt>
                <c:pt idx="17">
                  <c:v>4543</c:v>
                </c:pt>
                <c:pt idx="18">
                  <c:v>4500</c:v>
                </c:pt>
                <c:pt idx="19">
                  <c:v>4443</c:v>
                </c:pt>
              </c:numCache>
            </c:numRef>
          </c:val>
          <c:smooth val="0"/>
        </c:ser>
        <c:ser>
          <c:idx val="121"/>
          <c:order val="117"/>
          <c:tx>
            <c:strRef>
              <c:f>'CCG Data-Trimeth-presc(age70+)'!$D$122</c:f>
              <c:strCache>
                <c:ptCount val="1"/>
                <c:pt idx="0">
                  <c:v>NORWICH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Data-Trimeth-presc(age70+)'!$G$122:$Z$122</c:f>
              <c:numCache>
                <c:formatCode>#,##0</c:formatCode>
                <c:ptCount val="20"/>
                <c:pt idx="0">
                  <c:v>5142</c:v>
                </c:pt>
                <c:pt idx="1">
                  <c:v>5086</c:v>
                </c:pt>
                <c:pt idx="2">
                  <c:v>5012</c:v>
                </c:pt>
                <c:pt idx="3">
                  <c:v>4957</c:v>
                </c:pt>
                <c:pt idx="4">
                  <c:v>4924</c:v>
                </c:pt>
                <c:pt idx="5">
                  <c:v>4811</c:v>
                </c:pt>
                <c:pt idx="6">
                  <c:v>4752</c:v>
                </c:pt>
                <c:pt idx="7">
                  <c:v>4633</c:v>
                </c:pt>
                <c:pt idx="8">
                  <c:v>4526</c:v>
                </c:pt>
                <c:pt idx="9">
                  <c:v>4419</c:v>
                </c:pt>
                <c:pt idx="10">
                  <c:v>4378</c:v>
                </c:pt>
                <c:pt idx="11">
                  <c:v>4305</c:v>
                </c:pt>
                <c:pt idx="12">
                  <c:v>4261</c:v>
                </c:pt>
                <c:pt idx="13">
                  <c:v>4125</c:v>
                </c:pt>
                <c:pt idx="14">
                  <c:v>4069</c:v>
                </c:pt>
                <c:pt idx="15">
                  <c:v>3992</c:v>
                </c:pt>
                <c:pt idx="16">
                  <c:v>3912</c:v>
                </c:pt>
                <c:pt idx="17">
                  <c:v>3917</c:v>
                </c:pt>
                <c:pt idx="18">
                  <c:v>3844</c:v>
                </c:pt>
                <c:pt idx="19">
                  <c:v>3842</c:v>
                </c:pt>
              </c:numCache>
            </c:numRef>
          </c:val>
          <c:smooth val="0"/>
        </c:ser>
        <c:ser>
          <c:idx val="122"/>
          <c:order val="118"/>
          <c:tx>
            <c:strRef>
              <c:f>'CCG Data-Trimeth-presc(age70+)'!$D$123</c:f>
              <c:strCache>
                <c:ptCount val="1"/>
                <c:pt idx="0">
                  <c:v>NOTTINGHAM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Data-Trimeth-presc(age70+)'!$G$123:$Z$123</c:f>
              <c:numCache>
                <c:formatCode>#,##0</c:formatCode>
                <c:ptCount val="20"/>
                <c:pt idx="0">
                  <c:v>1708</c:v>
                </c:pt>
                <c:pt idx="1">
                  <c:v>1680</c:v>
                </c:pt>
                <c:pt idx="2">
                  <c:v>1639</c:v>
                </c:pt>
                <c:pt idx="3">
                  <c:v>1595</c:v>
                </c:pt>
                <c:pt idx="4">
                  <c:v>1562</c:v>
                </c:pt>
                <c:pt idx="5">
                  <c:v>1529</c:v>
                </c:pt>
                <c:pt idx="6">
                  <c:v>1511</c:v>
                </c:pt>
                <c:pt idx="7">
                  <c:v>1500</c:v>
                </c:pt>
                <c:pt idx="8">
                  <c:v>1502</c:v>
                </c:pt>
                <c:pt idx="9">
                  <c:v>1507</c:v>
                </c:pt>
                <c:pt idx="10">
                  <c:v>1494</c:v>
                </c:pt>
                <c:pt idx="11">
                  <c:v>1485</c:v>
                </c:pt>
                <c:pt idx="12">
                  <c:v>1475</c:v>
                </c:pt>
                <c:pt idx="13">
                  <c:v>1467</c:v>
                </c:pt>
                <c:pt idx="14">
                  <c:v>1459</c:v>
                </c:pt>
                <c:pt idx="15">
                  <c:v>1455</c:v>
                </c:pt>
                <c:pt idx="16">
                  <c:v>1454</c:v>
                </c:pt>
                <c:pt idx="17">
                  <c:v>1417</c:v>
                </c:pt>
                <c:pt idx="18">
                  <c:v>1409</c:v>
                </c:pt>
                <c:pt idx="19">
                  <c:v>1390</c:v>
                </c:pt>
              </c:numCache>
            </c:numRef>
          </c:val>
          <c:smooth val="0"/>
        </c:ser>
        <c:ser>
          <c:idx val="123"/>
          <c:order val="119"/>
          <c:tx>
            <c:strRef>
              <c:f>'CCG Data-Trimeth-presc(age70+)'!$D$124</c:f>
              <c:strCache>
                <c:ptCount val="1"/>
                <c:pt idx="0">
                  <c:v>NOTTINGHAM NORTH &amp;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Data-Trimeth-presc(age70+)'!$G$124:$Z$124</c:f>
              <c:numCache>
                <c:formatCode>#,##0</c:formatCode>
                <c:ptCount val="20"/>
                <c:pt idx="0">
                  <c:v>892</c:v>
                </c:pt>
                <c:pt idx="1">
                  <c:v>886</c:v>
                </c:pt>
                <c:pt idx="2">
                  <c:v>869</c:v>
                </c:pt>
                <c:pt idx="3">
                  <c:v>877</c:v>
                </c:pt>
                <c:pt idx="4">
                  <c:v>884</c:v>
                </c:pt>
                <c:pt idx="5">
                  <c:v>862</c:v>
                </c:pt>
                <c:pt idx="6">
                  <c:v>856</c:v>
                </c:pt>
                <c:pt idx="7">
                  <c:v>861</c:v>
                </c:pt>
                <c:pt idx="8">
                  <c:v>877</c:v>
                </c:pt>
                <c:pt idx="9">
                  <c:v>886</c:v>
                </c:pt>
                <c:pt idx="10">
                  <c:v>888</c:v>
                </c:pt>
                <c:pt idx="11">
                  <c:v>897</c:v>
                </c:pt>
                <c:pt idx="12">
                  <c:v>844</c:v>
                </c:pt>
                <c:pt idx="13">
                  <c:v>843</c:v>
                </c:pt>
                <c:pt idx="14">
                  <c:v>849</c:v>
                </c:pt>
                <c:pt idx="15">
                  <c:v>851</c:v>
                </c:pt>
                <c:pt idx="16">
                  <c:v>843</c:v>
                </c:pt>
                <c:pt idx="17">
                  <c:v>860</c:v>
                </c:pt>
                <c:pt idx="18">
                  <c:v>880</c:v>
                </c:pt>
                <c:pt idx="19">
                  <c:v>903</c:v>
                </c:pt>
              </c:numCache>
            </c:numRef>
          </c:val>
          <c:smooth val="0"/>
        </c:ser>
        <c:ser>
          <c:idx val="124"/>
          <c:order val="120"/>
          <c:tx>
            <c:strRef>
              <c:f>'CCG Data-Trimeth-presc(age70+)'!$D$125</c:f>
              <c:strCache>
                <c:ptCount val="1"/>
                <c:pt idx="0">
                  <c:v>NOTTINGHAM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Data-Trimeth-presc(age70+)'!$G$125:$Z$125</c:f>
              <c:numCache>
                <c:formatCode>#,##0</c:formatCode>
                <c:ptCount val="20"/>
                <c:pt idx="0">
                  <c:v>729</c:v>
                </c:pt>
                <c:pt idx="1">
                  <c:v>725</c:v>
                </c:pt>
                <c:pt idx="2">
                  <c:v>713</c:v>
                </c:pt>
                <c:pt idx="3">
                  <c:v>705</c:v>
                </c:pt>
                <c:pt idx="4">
                  <c:v>685</c:v>
                </c:pt>
                <c:pt idx="5">
                  <c:v>674</c:v>
                </c:pt>
                <c:pt idx="6">
                  <c:v>683</c:v>
                </c:pt>
                <c:pt idx="7">
                  <c:v>669</c:v>
                </c:pt>
                <c:pt idx="8">
                  <c:v>658</c:v>
                </c:pt>
                <c:pt idx="9">
                  <c:v>632</c:v>
                </c:pt>
                <c:pt idx="10">
                  <c:v>629</c:v>
                </c:pt>
                <c:pt idx="11">
                  <c:v>600</c:v>
                </c:pt>
                <c:pt idx="12">
                  <c:v>631</c:v>
                </c:pt>
                <c:pt idx="13">
                  <c:v>601</c:v>
                </c:pt>
                <c:pt idx="14">
                  <c:v>587</c:v>
                </c:pt>
                <c:pt idx="15">
                  <c:v>584</c:v>
                </c:pt>
                <c:pt idx="16">
                  <c:v>557</c:v>
                </c:pt>
                <c:pt idx="17">
                  <c:v>545</c:v>
                </c:pt>
                <c:pt idx="18">
                  <c:v>525</c:v>
                </c:pt>
                <c:pt idx="19">
                  <c:v>535</c:v>
                </c:pt>
              </c:numCache>
            </c:numRef>
          </c:val>
          <c:smooth val="0"/>
        </c:ser>
        <c:ser>
          <c:idx val="125"/>
          <c:order val="121"/>
          <c:tx>
            <c:strRef>
              <c:f>'CCG Data-Trimeth-presc(age70+)'!$D$126</c:f>
              <c:strCache>
                <c:ptCount val="1"/>
                <c:pt idx="0">
                  <c:v>OLDHAM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Data-Trimeth-presc(age70+)'!$G$126:$Z$126</c:f>
              <c:numCache>
                <c:formatCode>#,##0</c:formatCode>
                <c:ptCount val="20"/>
                <c:pt idx="0">
                  <c:v>4556</c:v>
                </c:pt>
                <c:pt idx="1">
                  <c:v>4409</c:v>
                </c:pt>
                <c:pt idx="2">
                  <c:v>4306</c:v>
                </c:pt>
                <c:pt idx="3">
                  <c:v>4201</c:v>
                </c:pt>
                <c:pt idx="4">
                  <c:v>4118</c:v>
                </c:pt>
                <c:pt idx="5">
                  <c:v>4057</c:v>
                </c:pt>
                <c:pt idx="6">
                  <c:v>4022</c:v>
                </c:pt>
                <c:pt idx="7">
                  <c:v>3934</c:v>
                </c:pt>
                <c:pt idx="8">
                  <c:v>3817</c:v>
                </c:pt>
                <c:pt idx="9">
                  <c:v>3685</c:v>
                </c:pt>
                <c:pt idx="10">
                  <c:v>3630</c:v>
                </c:pt>
                <c:pt idx="11">
                  <c:v>3534</c:v>
                </c:pt>
                <c:pt idx="12">
                  <c:v>3488</c:v>
                </c:pt>
                <c:pt idx="13">
                  <c:v>3441</c:v>
                </c:pt>
                <c:pt idx="14">
                  <c:v>3335</c:v>
                </c:pt>
                <c:pt idx="15">
                  <c:v>3234</c:v>
                </c:pt>
                <c:pt idx="16">
                  <c:v>3151</c:v>
                </c:pt>
                <c:pt idx="17">
                  <c:v>3085</c:v>
                </c:pt>
                <c:pt idx="18">
                  <c:v>3025</c:v>
                </c:pt>
                <c:pt idx="19">
                  <c:v>2962</c:v>
                </c:pt>
              </c:numCache>
            </c:numRef>
          </c:val>
          <c:smooth val="0"/>
        </c:ser>
        <c:ser>
          <c:idx val="126"/>
          <c:order val="122"/>
          <c:tx>
            <c:strRef>
              <c:f>'CCG Data-Trimeth-presc(age70+)'!$D$127</c:f>
              <c:strCache>
                <c:ptCount val="1"/>
                <c:pt idx="0">
                  <c:v>OXFORDSHIRE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Data-Trimeth-presc(age70+)'!$G$127:$Z$127</c:f>
              <c:numCache>
                <c:formatCode>#,##0</c:formatCode>
                <c:ptCount val="20"/>
                <c:pt idx="0">
                  <c:v>13030</c:v>
                </c:pt>
                <c:pt idx="1">
                  <c:v>12600</c:v>
                </c:pt>
                <c:pt idx="2">
                  <c:v>11940</c:v>
                </c:pt>
                <c:pt idx="3">
                  <c:v>11480</c:v>
                </c:pt>
                <c:pt idx="4">
                  <c:v>11036</c:v>
                </c:pt>
                <c:pt idx="5">
                  <c:v>10593</c:v>
                </c:pt>
                <c:pt idx="6">
                  <c:v>10302</c:v>
                </c:pt>
                <c:pt idx="7">
                  <c:v>10017</c:v>
                </c:pt>
                <c:pt idx="8">
                  <c:v>9745</c:v>
                </c:pt>
                <c:pt idx="9">
                  <c:v>9431</c:v>
                </c:pt>
                <c:pt idx="10">
                  <c:v>9192</c:v>
                </c:pt>
                <c:pt idx="11">
                  <c:v>8947</c:v>
                </c:pt>
                <c:pt idx="12">
                  <c:v>8681</c:v>
                </c:pt>
                <c:pt idx="13">
                  <c:v>8420</c:v>
                </c:pt>
                <c:pt idx="14">
                  <c:v>8278</c:v>
                </c:pt>
                <c:pt idx="15">
                  <c:v>8175</c:v>
                </c:pt>
                <c:pt idx="16">
                  <c:v>8085</c:v>
                </c:pt>
                <c:pt idx="17">
                  <c:v>8096</c:v>
                </c:pt>
                <c:pt idx="18">
                  <c:v>8066</c:v>
                </c:pt>
                <c:pt idx="19">
                  <c:v>7981</c:v>
                </c:pt>
              </c:numCache>
            </c:numRef>
          </c:val>
          <c:smooth val="0"/>
        </c:ser>
        <c:ser>
          <c:idx val="127"/>
          <c:order val="123"/>
          <c:tx>
            <c:strRef>
              <c:f>'CCG Data-Trimeth-presc(age70+)'!$D$128</c:f>
              <c:strCache>
                <c:ptCount val="1"/>
                <c:pt idx="0">
                  <c:v>PORTSMOUTH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Data-Trimeth-presc(age70+)'!$G$128:$Z$128</c:f>
              <c:numCache>
                <c:formatCode>#,##0</c:formatCode>
                <c:ptCount val="20"/>
                <c:pt idx="0">
                  <c:v>4119</c:v>
                </c:pt>
                <c:pt idx="1">
                  <c:v>3983</c:v>
                </c:pt>
                <c:pt idx="2">
                  <c:v>3811</c:v>
                </c:pt>
                <c:pt idx="3">
                  <c:v>3694</c:v>
                </c:pt>
                <c:pt idx="4">
                  <c:v>3544</c:v>
                </c:pt>
                <c:pt idx="5">
                  <c:v>3409</c:v>
                </c:pt>
                <c:pt idx="6">
                  <c:v>3335</c:v>
                </c:pt>
                <c:pt idx="7">
                  <c:v>3314</c:v>
                </c:pt>
                <c:pt idx="8">
                  <c:v>3261</c:v>
                </c:pt>
                <c:pt idx="9">
                  <c:v>3164</c:v>
                </c:pt>
                <c:pt idx="10">
                  <c:v>3103</c:v>
                </c:pt>
                <c:pt idx="11">
                  <c:v>3044</c:v>
                </c:pt>
                <c:pt idx="12">
                  <c:v>3009</c:v>
                </c:pt>
                <c:pt idx="13">
                  <c:v>2964</c:v>
                </c:pt>
                <c:pt idx="14">
                  <c:v>2902</c:v>
                </c:pt>
                <c:pt idx="15">
                  <c:v>2859</c:v>
                </c:pt>
                <c:pt idx="16">
                  <c:v>2830</c:v>
                </c:pt>
                <c:pt idx="17">
                  <c:v>2800</c:v>
                </c:pt>
                <c:pt idx="18">
                  <c:v>2730</c:v>
                </c:pt>
                <c:pt idx="19">
                  <c:v>2648</c:v>
                </c:pt>
              </c:numCache>
            </c:numRef>
          </c:val>
          <c:smooth val="0"/>
        </c:ser>
        <c:ser>
          <c:idx val="128"/>
          <c:order val="124"/>
          <c:tx>
            <c:strRef>
              <c:f>'CCG Data-Trimeth-presc(age70+)'!$D$129</c:f>
              <c:strCache>
                <c:ptCount val="1"/>
                <c:pt idx="0">
                  <c:v>REDBRIDGE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Data-Trimeth-presc(age70+)'!$G$129:$Z$129</c:f>
              <c:numCache>
                <c:formatCode>#,##0</c:formatCode>
                <c:ptCount val="20"/>
                <c:pt idx="0">
                  <c:v>3367</c:v>
                </c:pt>
                <c:pt idx="1">
                  <c:v>3256</c:v>
                </c:pt>
                <c:pt idx="2">
                  <c:v>3159</c:v>
                </c:pt>
                <c:pt idx="3">
                  <c:v>3080</c:v>
                </c:pt>
                <c:pt idx="4">
                  <c:v>2957</c:v>
                </c:pt>
                <c:pt idx="5">
                  <c:v>2863</c:v>
                </c:pt>
                <c:pt idx="6">
                  <c:v>2817</c:v>
                </c:pt>
                <c:pt idx="7">
                  <c:v>2742</c:v>
                </c:pt>
                <c:pt idx="8">
                  <c:v>2622</c:v>
                </c:pt>
                <c:pt idx="9">
                  <c:v>2519</c:v>
                </c:pt>
                <c:pt idx="10">
                  <c:v>2424</c:v>
                </c:pt>
                <c:pt idx="11">
                  <c:v>2317</c:v>
                </c:pt>
                <c:pt idx="12">
                  <c:v>2250</c:v>
                </c:pt>
                <c:pt idx="13">
                  <c:v>2236</c:v>
                </c:pt>
                <c:pt idx="14">
                  <c:v>2170</c:v>
                </c:pt>
                <c:pt idx="15">
                  <c:v>2146</c:v>
                </c:pt>
                <c:pt idx="16">
                  <c:v>2141</c:v>
                </c:pt>
                <c:pt idx="17">
                  <c:v>2121</c:v>
                </c:pt>
                <c:pt idx="18">
                  <c:v>2086</c:v>
                </c:pt>
                <c:pt idx="19">
                  <c:v>2086</c:v>
                </c:pt>
              </c:numCache>
            </c:numRef>
          </c:val>
          <c:smooth val="0"/>
        </c:ser>
        <c:ser>
          <c:idx val="129"/>
          <c:order val="125"/>
          <c:tx>
            <c:strRef>
              <c:f>'CCG Data-Trimeth-presc(age70+)'!$D$130</c:f>
              <c:strCache>
                <c:ptCount val="1"/>
                <c:pt idx="0">
                  <c:v>REDDITCH AND BROMSGROVE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Data-Trimeth-presc(age70+)'!$G$130:$Z$130</c:f>
              <c:numCache>
                <c:formatCode>#,##0</c:formatCode>
                <c:ptCount val="20"/>
                <c:pt idx="0">
                  <c:v>3685</c:v>
                </c:pt>
                <c:pt idx="1">
                  <c:v>3591</c:v>
                </c:pt>
                <c:pt idx="2">
                  <c:v>3479</c:v>
                </c:pt>
                <c:pt idx="3">
                  <c:v>3415</c:v>
                </c:pt>
                <c:pt idx="4">
                  <c:v>3359</c:v>
                </c:pt>
                <c:pt idx="5">
                  <c:v>3287</c:v>
                </c:pt>
                <c:pt idx="6">
                  <c:v>3215</c:v>
                </c:pt>
                <c:pt idx="7">
                  <c:v>3187</c:v>
                </c:pt>
                <c:pt idx="8">
                  <c:v>3124</c:v>
                </c:pt>
                <c:pt idx="9">
                  <c:v>3062</c:v>
                </c:pt>
                <c:pt idx="10">
                  <c:v>2981</c:v>
                </c:pt>
                <c:pt idx="11">
                  <c:v>2914</c:v>
                </c:pt>
                <c:pt idx="12">
                  <c:v>2889</c:v>
                </c:pt>
                <c:pt idx="13">
                  <c:v>2831</c:v>
                </c:pt>
                <c:pt idx="14">
                  <c:v>2806</c:v>
                </c:pt>
                <c:pt idx="15">
                  <c:v>2760</c:v>
                </c:pt>
                <c:pt idx="16">
                  <c:v>2776</c:v>
                </c:pt>
                <c:pt idx="17">
                  <c:v>2738</c:v>
                </c:pt>
                <c:pt idx="18">
                  <c:v>2761</c:v>
                </c:pt>
                <c:pt idx="19">
                  <c:v>2752</c:v>
                </c:pt>
              </c:numCache>
            </c:numRef>
          </c:val>
          <c:smooth val="0"/>
        </c:ser>
        <c:ser>
          <c:idx val="130"/>
          <c:order val="126"/>
          <c:tx>
            <c:strRef>
              <c:f>'CCG Data-Trimeth-presc(age70+)'!$D$131</c:f>
              <c:strCache>
                <c:ptCount val="1"/>
                <c:pt idx="0">
                  <c:v>RICHMOND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Data-Trimeth-presc(age70+)'!$G$131:$Z$131</c:f>
              <c:numCache>
                <c:formatCode>#,##0</c:formatCode>
                <c:ptCount val="20"/>
                <c:pt idx="0">
                  <c:v>3379</c:v>
                </c:pt>
                <c:pt idx="1">
                  <c:v>3303</c:v>
                </c:pt>
                <c:pt idx="2">
                  <c:v>3180</c:v>
                </c:pt>
                <c:pt idx="3">
                  <c:v>3059</c:v>
                </c:pt>
                <c:pt idx="4">
                  <c:v>2989</c:v>
                </c:pt>
                <c:pt idx="5">
                  <c:v>2941</c:v>
                </c:pt>
                <c:pt idx="6">
                  <c:v>2911</c:v>
                </c:pt>
                <c:pt idx="7">
                  <c:v>2868</c:v>
                </c:pt>
                <c:pt idx="8">
                  <c:v>2822</c:v>
                </c:pt>
                <c:pt idx="9">
                  <c:v>2810</c:v>
                </c:pt>
                <c:pt idx="10">
                  <c:v>2790</c:v>
                </c:pt>
                <c:pt idx="11">
                  <c:v>2762</c:v>
                </c:pt>
                <c:pt idx="12">
                  <c:v>2714</c:v>
                </c:pt>
                <c:pt idx="13">
                  <c:v>2628</c:v>
                </c:pt>
                <c:pt idx="14">
                  <c:v>2577</c:v>
                </c:pt>
                <c:pt idx="15">
                  <c:v>2531</c:v>
                </c:pt>
                <c:pt idx="16">
                  <c:v>2497</c:v>
                </c:pt>
                <c:pt idx="17">
                  <c:v>2466</c:v>
                </c:pt>
                <c:pt idx="18">
                  <c:v>2398</c:v>
                </c:pt>
                <c:pt idx="19">
                  <c:v>2363</c:v>
                </c:pt>
              </c:numCache>
            </c:numRef>
          </c:val>
          <c:smooth val="0"/>
        </c:ser>
        <c:ser>
          <c:idx val="131"/>
          <c:order val="127"/>
          <c:tx>
            <c:strRef>
              <c:f>'CCG Data-Trimeth-presc(age70+)'!$D$132</c:f>
              <c:strCache>
                <c:ptCount val="1"/>
                <c:pt idx="0">
                  <c:v>ROTHERHAM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Data-Trimeth-presc(age70+)'!$G$132:$Z$132</c:f>
              <c:numCache>
                <c:formatCode>#,##0</c:formatCode>
                <c:ptCount val="20"/>
                <c:pt idx="0">
                  <c:v>3279</c:v>
                </c:pt>
                <c:pt idx="1">
                  <c:v>3268</c:v>
                </c:pt>
                <c:pt idx="2">
                  <c:v>3294</c:v>
                </c:pt>
                <c:pt idx="3">
                  <c:v>3270</c:v>
                </c:pt>
                <c:pt idx="4">
                  <c:v>3239</c:v>
                </c:pt>
                <c:pt idx="5">
                  <c:v>3215</c:v>
                </c:pt>
                <c:pt idx="6">
                  <c:v>3217</c:v>
                </c:pt>
                <c:pt idx="7">
                  <c:v>3219</c:v>
                </c:pt>
                <c:pt idx="8">
                  <c:v>3212</c:v>
                </c:pt>
                <c:pt idx="9">
                  <c:v>3204</c:v>
                </c:pt>
                <c:pt idx="10">
                  <c:v>3220</c:v>
                </c:pt>
                <c:pt idx="11">
                  <c:v>3195</c:v>
                </c:pt>
                <c:pt idx="12">
                  <c:v>3163</c:v>
                </c:pt>
                <c:pt idx="13">
                  <c:v>3131</c:v>
                </c:pt>
                <c:pt idx="14">
                  <c:v>3078</c:v>
                </c:pt>
                <c:pt idx="15">
                  <c:v>3073</c:v>
                </c:pt>
                <c:pt idx="16">
                  <c:v>3057</c:v>
                </c:pt>
                <c:pt idx="17">
                  <c:v>3045</c:v>
                </c:pt>
                <c:pt idx="18">
                  <c:v>3024</c:v>
                </c:pt>
                <c:pt idx="19">
                  <c:v>2992</c:v>
                </c:pt>
              </c:numCache>
            </c:numRef>
          </c:val>
          <c:smooth val="0"/>
        </c:ser>
        <c:ser>
          <c:idx val="132"/>
          <c:order val="128"/>
          <c:tx>
            <c:strRef>
              <c:f>'CCG Data-Trimeth-presc(age70+)'!$D$133</c:f>
              <c:strCache>
                <c:ptCount val="1"/>
                <c:pt idx="0">
                  <c:v>RUSHCLIFFE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Data-Trimeth-presc(age70+)'!$G$133:$Z$133</c:f>
              <c:numCache>
                <c:formatCode>#,##0</c:formatCode>
                <c:ptCount val="20"/>
                <c:pt idx="0">
                  <c:v>999</c:v>
                </c:pt>
                <c:pt idx="1">
                  <c:v>1002</c:v>
                </c:pt>
                <c:pt idx="2">
                  <c:v>981</c:v>
                </c:pt>
                <c:pt idx="3">
                  <c:v>965</c:v>
                </c:pt>
                <c:pt idx="4">
                  <c:v>943</c:v>
                </c:pt>
                <c:pt idx="5">
                  <c:v>934</c:v>
                </c:pt>
                <c:pt idx="6">
                  <c:v>928</c:v>
                </c:pt>
                <c:pt idx="7">
                  <c:v>911</c:v>
                </c:pt>
                <c:pt idx="8">
                  <c:v>908</c:v>
                </c:pt>
                <c:pt idx="9">
                  <c:v>909</c:v>
                </c:pt>
                <c:pt idx="10">
                  <c:v>909</c:v>
                </c:pt>
                <c:pt idx="11">
                  <c:v>884</c:v>
                </c:pt>
                <c:pt idx="12">
                  <c:v>872</c:v>
                </c:pt>
                <c:pt idx="13">
                  <c:v>847</c:v>
                </c:pt>
                <c:pt idx="14">
                  <c:v>828</c:v>
                </c:pt>
                <c:pt idx="15">
                  <c:v>822</c:v>
                </c:pt>
                <c:pt idx="16">
                  <c:v>795</c:v>
                </c:pt>
                <c:pt idx="17">
                  <c:v>783</c:v>
                </c:pt>
                <c:pt idx="18">
                  <c:v>774</c:v>
                </c:pt>
                <c:pt idx="19">
                  <c:v>785</c:v>
                </c:pt>
              </c:numCache>
            </c:numRef>
          </c:val>
          <c:smooth val="0"/>
        </c:ser>
        <c:ser>
          <c:idx val="133"/>
          <c:order val="129"/>
          <c:tx>
            <c:strRef>
              <c:f>'CCG Data-Trimeth-presc(age70+)'!$D$134</c:f>
              <c:strCache>
                <c:ptCount val="1"/>
                <c:pt idx="0">
                  <c:v>SALFORD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Data-Trimeth-presc(age70+)'!$G$134:$Z$134</c:f>
              <c:numCache>
                <c:formatCode>#,##0</c:formatCode>
                <c:ptCount val="20"/>
                <c:pt idx="0">
                  <c:v>4415</c:v>
                </c:pt>
                <c:pt idx="1">
                  <c:v>4316</c:v>
                </c:pt>
                <c:pt idx="2">
                  <c:v>4196</c:v>
                </c:pt>
                <c:pt idx="3">
                  <c:v>4113</c:v>
                </c:pt>
                <c:pt idx="4">
                  <c:v>4012</c:v>
                </c:pt>
                <c:pt idx="5">
                  <c:v>3843</c:v>
                </c:pt>
                <c:pt idx="6">
                  <c:v>3759</c:v>
                </c:pt>
                <c:pt idx="7">
                  <c:v>3642</c:v>
                </c:pt>
                <c:pt idx="8">
                  <c:v>3513</c:v>
                </c:pt>
                <c:pt idx="9">
                  <c:v>3419</c:v>
                </c:pt>
                <c:pt idx="10">
                  <c:v>3295</c:v>
                </c:pt>
                <c:pt idx="11">
                  <c:v>3196</c:v>
                </c:pt>
                <c:pt idx="12">
                  <c:v>3114</c:v>
                </c:pt>
                <c:pt idx="13">
                  <c:v>3006</c:v>
                </c:pt>
                <c:pt idx="14">
                  <c:v>2929</c:v>
                </c:pt>
                <c:pt idx="15">
                  <c:v>2858</c:v>
                </c:pt>
                <c:pt idx="16">
                  <c:v>2799</c:v>
                </c:pt>
                <c:pt idx="17">
                  <c:v>2788</c:v>
                </c:pt>
                <c:pt idx="18">
                  <c:v>2739</c:v>
                </c:pt>
                <c:pt idx="19">
                  <c:v>2721</c:v>
                </c:pt>
              </c:numCache>
            </c:numRef>
          </c:val>
          <c:smooth val="0"/>
        </c:ser>
        <c:ser>
          <c:idx val="134"/>
          <c:order val="130"/>
          <c:tx>
            <c:strRef>
              <c:f>'CCG Data-Trimeth-presc(age70+)'!$D$135</c:f>
              <c:strCache>
                <c:ptCount val="1"/>
                <c:pt idx="0">
                  <c:v>SANDWELL AND WEST BIRMINGHAM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Data-Trimeth-presc(age70+)'!$G$135:$Z$135</c:f>
              <c:numCache>
                <c:formatCode>#,##0</c:formatCode>
                <c:ptCount val="20"/>
                <c:pt idx="0">
                  <c:v>6150</c:v>
                </c:pt>
                <c:pt idx="1">
                  <c:v>6045</c:v>
                </c:pt>
                <c:pt idx="2">
                  <c:v>5908</c:v>
                </c:pt>
                <c:pt idx="3">
                  <c:v>5848</c:v>
                </c:pt>
                <c:pt idx="4">
                  <c:v>5785</c:v>
                </c:pt>
                <c:pt idx="5">
                  <c:v>5670</c:v>
                </c:pt>
                <c:pt idx="6">
                  <c:v>5601</c:v>
                </c:pt>
                <c:pt idx="7">
                  <c:v>5498</c:v>
                </c:pt>
                <c:pt idx="8">
                  <c:v>5433</c:v>
                </c:pt>
                <c:pt idx="9">
                  <c:v>5340</c:v>
                </c:pt>
                <c:pt idx="10">
                  <c:v>5258</c:v>
                </c:pt>
                <c:pt idx="11">
                  <c:v>5142</c:v>
                </c:pt>
                <c:pt idx="12">
                  <c:v>5086</c:v>
                </c:pt>
                <c:pt idx="13">
                  <c:v>5034</c:v>
                </c:pt>
                <c:pt idx="14">
                  <c:v>4948</c:v>
                </c:pt>
                <c:pt idx="15">
                  <c:v>4856</c:v>
                </c:pt>
                <c:pt idx="16">
                  <c:v>4779</c:v>
                </c:pt>
                <c:pt idx="17">
                  <c:v>4727</c:v>
                </c:pt>
                <c:pt idx="18">
                  <c:v>4600</c:v>
                </c:pt>
                <c:pt idx="19">
                  <c:v>4566</c:v>
                </c:pt>
              </c:numCache>
            </c:numRef>
          </c:val>
          <c:smooth val="0"/>
        </c:ser>
        <c:ser>
          <c:idx val="135"/>
          <c:order val="131"/>
          <c:tx>
            <c:strRef>
              <c:f>'CCG Data-Trimeth-presc(age70+)'!$D$136</c:f>
              <c:strCache>
                <c:ptCount val="1"/>
                <c:pt idx="0">
                  <c:v>SCARBOROUGH AND RYEDALE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Data-Trimeth-presc(age70+)'!$G$136:$Z$136</c:f>
              <c:numCache>
                <c:formatCode>#,##0</c:formatCode>
                <c:ptCount val="20"/>
                <c:pt idx="0">
                  <c:v>3485</c:v>
                </c:pt>
                <c:pt idx="1">
                  <c:v>3408</c:v>
                </c:pt>
                <c:pt idx="2">
                  <c:v>3337</c:v>
                </c:pt>
                <c:pt idx="3">
                  <c:v>3266</c:v>
                </c:pt>
                <c:pt idx="4">
                  <c:v>3173</c:v>
                </c:pt>
                <c:pt idx="5">
                  <c:v>3101</c:v>
                </c:pt>
                <c:pt idx="6">
                  <c:v>3014</c:v>
                </c:pt>
                <c:pt idx="7">
                  <c:v>2968</c:v>
                </c:pt>
                <c:pt idx="8">
                  <c:v>2923</c:v>
                </c:pt>
                <c:pt idx="9">
                  <c:v>2884</c:v>
                </c:pt>
                <c:pt idx="10">
                  <c:v>2810</c:v>
                </c:pt>
                <c:pt idx="11">
                  <c:v>2786</c:v>
                </c:pt>
                <c:pt idx="12">
                  <c:v>2752</c:v>
                </c:pt>
                <c:pt idx="13">
                  <c:v>2727</c:v>
                </c:pt>
                <c:pt idx="14">
                  <c:v>2695</c:v>
                </c:pt>
                <c:pt idx="15">
                  <c:v>2722</c:v>
                </c:pt>
                <c:pt idx="16">
                  <c:v>2732</c:v>
                </c:pt>
                <c:pt idx="17">
                  <c:v>2720</c:v>
                </c:pt>
                <c:pt idx="18">
                  <c:v>2691</c:v>
                </c:pt>
                <c:pt idx="19">
                  <c:v>2665</c:v>
                </c:pt>
              </c:numCache>
            </c:numRef>
          </c:val>
          <c:smooth val="0"/>
        </c:ser>
        <c:ser>
          <c:idx val="136"/>
          <c:order val="132"/>
          <c:tx>
            <c:strRef>
              <c:f>'CCG Data-Trimeth-presc(age70+)'!$D$137</c:f>
              <c:strCache>
                <c:ptCount val="1"/>
                <c:pt idx="0">
                  <c:v>SE STAFFS &amp; SEISDON PENINSULAR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Data-Trimeth-presc(age70+)'!$G$137:$Z$137</c:f>
              <c:numCache>
                <c:formatCode>#,##0</c:formatCode>
                <c:ptCount val="20"/>
                <c:pt idx="0">
                  <c:v>6205</c:v>
                </c:pt>
                <c:pt idx="1">
                  <c:v>6157</c:v>
                </c:pt>
                <c:pt idx="2">
                  <c:v>5978</c:v>
                </c:pt>
                <c:pt idx="3">
                  <c:v>5916</c:v>
                </c:pt>
                <c:pt idx="4">
                  <c:v>5778</c:v>
                </c:pt>
                <c:pt idx="5">
                  <c:v>5734</c:v>
                </c:pt>
                <c:pt idx="6">
                  <c:v>5646</c:v>
                </c:pt>
                <c:pt idx="7">
                  <c:v>5429</c:v>
                </c:pt>
                <c:pt idx="8">
                  <c:v>5289</c:v>
                </c:pt>
                <c:pt idx="9">
                  <c:v>5073</c:v>
                </c:pt>
                <c:pt idx="10">
                  <c:v>4884</c:v>
                </c:pt>
                <c:pt idx="11">
                  <c:v>4716</c:v>
                </c:pt>
                <c:pt idx="12">
                  <c:v>4579</c:v>
                </c:pt>
                <c:pt idx="13">
                  <c:v>4413</c:v>
                </c:pt>
                <c:pt idx="14">
                  <c:v>4332</c:v>
                </c:pt>
                <c:pt idx="15">
                  <c:v>4254</c:v>
                </c:pt>
                <c:pt idx="16">
                  <c:v>4215</c:v>
                </c:pt>
                <c:pt idx="17">
                  <c:v>4189</c:v>
                </c:pt>
                <c:pt idx="18">
                  <c:v>4119</c:v>
                </c:pt>
                <c:pt idx="19">
                  <c:v>4087</c:v>
                </c:pt>
              </c:numCache>
            </c:numRef>
          </c:val>
          <c:smooth val="0"/>
        </c:ser>
        <c:ser>
          <c:idx val="137"/>
          <c:order val="133"/>
          <c:tx>
            <c:strRef>
              <c:f>'CCG Data-Trimeth-presc(age70+)'!$D$138</c:f>
              <c:strCache>
                <c:ptCount val="1"/>
                <c:pt idx="0">
                  <c:v>SHEFFIELD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Data-Trimeth-presc(age70+)'!$G$138:$Z$138</c:f>
              <c:numCache>
                <c:formatCode>#,##0</c:formatCode>
                <c:ptCount val="20"/>
                <c:pt idx="0">
                  <c:v>9308</c:v>
                </c:pt>
                <c:pt idx="1">
                  <c:v>9065</c:v>
                </c:pt>
                <c:pt idx="2">
                  <c:v>8733</c:v>
                </c:pt>
                <c:pt idx="3">
                  <c:v>8485</c:v>
                </c:pt>
                <c:pt idx="4">
                  <c:v>8242</c:v>
                </c:pt>
                <c:pt idx="5">
                  <c:v>7960</c:v>
                </c:pt>
                <c:pt idx="6">
                  <c:v>7695</c:v>
                </c:pt>
                <c:pt idx="7">
                  <c:v>7456</c:v>
                </c:pt>
                <c:pt idx="8">
                  <c:v>7227</c:v>
                </c:pt>
                <c:pt idx="9">
                  <c:v>7014</c:v>
                </c:pt>
                <c:pt idx="10">
                  <c:v>6840</c:v>
                </c:pt>
                <c:pt idx="11">
                  <c:v>6676</c:v>
                </c:pt>
                <c:pt idx="12">
                  <c:v>6486</c:v>
                </c:pt>
                <c:pt idx="13">
                  <c:v>6282</c:v>
                </c:pt>
                <c:pt idx="14">
                  <c:v>6118</c:v>
                </c:pt>
                <c:pt idx="15">
                  <c:v>5874</c:v>
                </c:pt>
                <c:pt idx="16">
                  <c:v>5721</c:v>
                </c:pt>
                <c:pt idx="17">
                  <c:v>5634</c:v>
                </c:pt>
                <c:pt idx="18">
                  <c:v>5569</c:v>
                </c:pt>
                <c:pt idx="19">
                  <c:v>5510</c:v>
                </c:pt>
              </c:numCache>
            </c:numRef>
          </c:val>
          <c:smooth val="0"/>
        </c:ser>
        <c:ser>
          <c:idx val="138"/>
          <c:order val="134"/>
          <c:tx>
            <c:strRef>
              <c:f>'CCG Data-Trimeth-presc(age70+)'!$D$139</c:f>
              <c:strCache>
                <c:ptCount val="1"/>
                <c:pt idx="0">
                  <c:v>SHROPSHIRE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Data-Trimeth-presc(age70+)'!$G$139:$Z$139</c:f>
              <c:numCache>
                <c:formatCode>#,##0</c:formatCode>
                <c:ptCount val="20"/>
                <c:pt idx="0">
                  <c:v>9564</c:v>
                </c:pt>
                <c:pt idx="1">
                  <c:v>9395</c:v>
                </c:pt>
                <c:pt idx="2">
                  <c:v>9178</c:v>
                </c:pt>
                <c:pt idx="3">
                  <c:v>8896</c:v>
                </c:pt>
                <c:pt idx="4">
                  <c:v>8709</c:v>
                </c:pt>
                <c:pt idx="5">
                  <c:v>8393</c:v>
                </c:pt>
                <c:pt idx="6">
                  <c:v>8110</c:v>
                </c:pt>
                <c:pt idx="7">
                  <c:v>7844</c:v>
                </c:pt>
                <c:pt idx="8">
                  <c:v>7580</c:v>
                </c:pt>
                <c:pt idx="9">
                  <c:v>7303</c:v>
                </c:pt>
                <c:pt idx="10">
                  <c:v>7075</c:v>
                </c:pt>
                <c:pt idx="11">
                  <c:v>6753</c:v>
                </c:pt>
                <c:pt idx="12">
                  <c:v>6485</c:v>
                </c:pt>
                <c:pt idx="13">
                  <c:v>6357</c:v>
                </c:pt>
                <c:pt idx="14">
                  <c:v>6254</c:v>
                </c:pt>
                <c:pt idx="15">
                  <c:v>6229</c:v>
                </c:pt>
                <c:pt idx="16">
                  <c:v>6153</c:v>
                </c:pt>
                <c:pt idx="17">
                  <c:v>6170</c:v>
                </c:pt>
                <c:pt idx="18">
                  <c:v>6162</c:v>
                </c:pt>
                <c:pt idx="19">
                  <c:v>6050</c:v>
                </c:pt>
              </c:numCache>
            </c:numRef>
          </c:val>
          <c:smooth val="0"/>
        </c:ser>
        <c:ser>
          <c:idx val="139"/>
          <c:order val="135"/>
          <c:tx>
            <c:strRef>
              <c:f>'CCG Data-Trimeth-presc(age70+)'!$D$140</c:f>
              <c:strCache>
                <c:ptCount val="1"/>
                <c:pt idx="0">
                  <c:v>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Data-Trimeth-presc(age70+)'!$G$140:$Z$140</c:f>
              <c:numCache>
                <c:formatCode>#,##0</c:formatCode>
                <c:ptCount val="20"/>
                <c:pt idx="0">
                  <c:v>8040</c:v>
                </c:pt>
                <c:pt idx="1">
                  <c:v>7560</c:v>
                </c:pt>
                <c:pt idx="2">
                  <c:v>7108</c:v>
                </c:pt>
                <c:pt idx="3">
                  <c:v>6710</c:v>
                </c:pt>
                <c:pt idx="4">
                  <c:v>6306</c:v>
                </c:pt>
                <c:pt idx="5">
                  <c:v>5927</c:v>
                </c:pt>
                <c:pt idx="6">
                  <c:v>5622</c:v>
                </c:pt>
                <c:pt idx="7">
                  <c:v>5348</c:v>
                </c:pt>
                <c:pt idx="8">
                  <c:v>5191</c:v>
                </c:pt>
                <c:pt idx="9">
                  <c:v>5144</c:v>
                </c:pt>
                <c:pt idx="10">
                  <c:v>5078</c:v>
                </c:pt>
                <c:pt idx="11">
                  <c:v>4985</c:v>
                </c:pt>
                <c:pt idx="12">
                  <c:v>4862</c:v>
                </c:pt>
                <c:pt idx="13">
                  <c:v>4835</c:v>
                </c:pt>
                <c:pt idx="14">
                  <c:v>4783</c:v>
                </c:pt>
                <c:pt idx="15">
                  <c:v>4769</c:v>
                </c:pt>
                <c:pt idx="16">
                  <c:v>4705</c:v>
                </c:pt>
                <c:pt idx="17">
                  <c:v>4641</c:v>
                </c:pt>
                <c:pt idx="18">
                  <c:v>4558</c:v>
                </c:pt>
                <c:pt idx="19">
                  <c:v>4519</c:v>
                </c:pt>
              </c:numCache>
            </c:numRef>
          </c:val>
          <c:smooth val="0"/>
        </c:ser>
        <c:ser>
          <c:idx val="140"/>
          <c:order val="136"/>
          <c:tx>
            <c:strRef>
              <c:f>'CCG Data-Trimeth-presc(age70+)'!$D$141</c:f>
              <c:strCache>
                <c:ptCount val="1"/>
                <c:pt idx="0">
                  <c:v>SOUTH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Data-Trimeth-presc(age70+)'!$G$141:$Z$141</c:f>
              <c:numCache>
                <c:formatCode>#,##0</c:formatCode>
                <c:ptCount val="20"/>
                <c:pt idx="0">
                  <c:v>1906</c:v>
                </c:pt>
                <c:pt idx="1">
                  <c:v>1789</c:v>
                </c:pt>
                <c:pt idx="2">
                  <c:v>1716</c:v>
                </c:pt>
                <c:pt idx="3">
                  <c:v>1663</c:v>
                </c:pt>
                <c:pt idx="4">
                  <c:v>1587</c:v>
                </c:pt>
                <c:pt idx="5">
                  <c:v>1545</c:v>
                </c:pt>
                <c:pt idx="6">
                  <c:v>1536</c:v>
                </c:pt>
                <c:pt idx="7">
                  <c:v>1512</c:v>
                </c:pt>
                <c:pt idx="8">
                  <c:v>1500</c:v>
                </c:pt>
                <c:pt idx="9">
                  <c:v>1450</c:v>
                </c:pt>
                <c:pt idx="10">
                  <c:v>1424</c:v>
                </c:pt>
                <c:pt idx="11">
                  <c:v>1413</c:v>
                </c:pt>
                <c:pt idx="12">
                  <c:v>1379</c:v>
                </c:pt>
                <c:pt idx="13">
                  <c:v>1377</c:v>
                </c:pt>
                <c:pt idx="14">
                  <c:v>1350</c:v>
                </c:pt>
                <c:pt idx="15">
                  <c:v>1353</c:v>
                </c:pt>
                <c:pt idx="16">
                  <c:v>1330</c:v>
                </c:pt>
                <c:pt idx="17">
                  <c:v>1312</c:v>
                </c:pt>
                <c:pt idx="18">
                  <c:v>1275</c:v>
                </c:pt>
                <c:pt idx="19">
                  <c:v>1245</c:v>
                </c:pt>
              </c:numCache>
            </c:numRef>
          </c:val>
          <c:smooth val="0"/>
        </c:ser>
        <c:ser>
          <c:idx val="142"/>
          <c:order val="137"/>
          <c:tx>
            <c:strRef>
              <c:f>'CCG Data-Trimeth-presc(age70+)'!$D$142</c:f>
              <c:strCache>
                <c:ptCount val="1"/>
                <c:pt idx="0">
                  <c:v>SOUTH EASTERN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Data-Trimeth-presc(age70+)'!$G$142:$Z$142</c:f>
              <c:numCache>
                <c:formatCode>#,##0</c:formatCode>
                <c:ptCount val="20"/>
                <c:pt idx="0">
                  <c:v>4144</c:v>
                </c:pt>
                <c:pt idx="1">
                  <c:v>3953</c:v>
                </c:pt>
                <c:pt idx="2">
                  <c:v>3653</c:v>
                </c:pt>
                <c:pt idx="3">
                  <c:v>3501</c:v>
                </c:pt>
                <c:pt idx="4">
                  <c:v>3336</c:v>
                </c:pt>
                <c:pt idx="5">
                  <c:v>3213</c:v>
                </c:pt>
                <c:pt idx="6">
                  <c:v>3155</c:v>
                </c:pt>
                <c:pt idx="7">
                  <c:v>3082</c:v>
                </c:pt>
                <c:pt idx="8">
                  <c:v>3079</c:v>
                </c:pt>
                <c:pt idx="9">
                  <c:v>3069</c:v>
                </c:pt>
                <c:pt idx="10">
                  <c:v>3058</c:v>
                </c:pt>
                <c:pt idx="11">
                  <c:v>3022</c:v>
                </c:pt>
                <c:pt idx="12">
                  <c:v>3030</c:v>
                </c:pt>
                <c:pt idx="13">
                  <c:v>2997</c:v>
                </c:pt>
                <c:pt idx="14">
                  <c:v>2967</c:v>
                </c:pt>
                <c:pt idx="15">
                  <c:v>2947</c:v>
                </c:pt>
                <c:pt idx="16">
                  <c:v>2953</c:v>
                </c:pt>
                <c:pt idx="17">
                  <c:v>2958</c:v>
                </c:pt>
                <c:pt idx="18">
                  <c:v>2940</c:v>
                </c:pt>
                <c:pt idx="19">
                  <c:v>2939</c:v>
                </c:pt>
              </c:numCache>
            </c:numRef>
          </c:val>
          <c:smooth val="0"/>
        </c:ser>
        <c:ser>
          <c:idx val="143"/>
          <c:order val="138"/>
          <c:tx>
            <c:strRef>
              <c:f>'CCG Data-Trimeth-presc(age70+)'!$D$143</c:f>
              <c:strCache>
                <c:ptCount val="1"/>
                <c:pt idx="0">
                  <c:v>SOUTH KENT COAST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Data-Trimeth-presc(age70+)'!$G$143:$Z$143</c:f>
              <c:numCache>
                <c:formatCode>#,##0</c:formatCode>
                <c:ptCount val="20"/>
                <c:pt idx="0">
                  <c:v>4948</c:v>
                </c:pt>
                <c:pt idx="1">
                  <c:v>4824</c:v>
                </c:pt>
                <c:pt idx="2">
                  <c:v>4688</c:v>
                </c:pt>
                <c:pt idx="3">
                  <c:v>4601</c:v>
                </c:pt>
                <c:pt idx="4">
                  <c:v>4490</c:v>
                </c:pt>
                <c:pt idx="5">
                  <c:v>4406</c:v>
                </c:pt>
                <c:pt idx="6">
                  <c:v>4323</c:v>
                </c:pt>
                <c:pt idx="7">
                  <c:v>4220</c:v>
                </c:pt>
                <c:pt idx="8">
                  <c:v>4191</c:v>
                </c:pt>
                <c:pt idx="9">
                  <c:v>4104</c:v>
                </c:pt>
                <c:pt idx="10">
                  <c:v>4031</c:v>
                </c:pt>
                <c:pt idx="11">
                  <c:v>3969</c:v>
                </c:pt>
                <c:pt idx="12">
                  <c:v>3952</c:v>
                </c:pt>
                <c:pt idx="13">
                  <c:v>3977</c:v>
                </c:pt>
                <c:pt idx="14">
                  <c:v>3955</c:v>
                </c:pt>
                <c:pt idx="15">
                  <c:v>3920</c:v>
                </c:pt>
                <c:pt idx="16">
                  <c:v>3901</c:v>
                </c:pt>
                <c:pt idx="17">
                  <c:v>3902</c:v>
                </c:pt>
                <c:pt idx="18">
                  <c:v>3875</c:v>
                </c:pt>
                <c:pt idx="19">
                  <c:v>3864</c:v>
                </c:pt>
              </c:numCache>
            </c:numRef>
          </c:val>
          <c:smooth val="0"/>
        </c:ser>
        <c:ser>
          <c:idx val="144"/>
          <c:order val="139"/>
          <c:tx>
            <c:strRef>
              <c:f>'CCG Data-Trimeth-presc(age70+)'!$D$144</c:f>
              <c:strCache>
                <c:ptCount val="1"/>
                <c:pt idx="0">
                  <c:v>SOUTH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Data-Trimeth-presc(age70+)'!$G$144:$Z$144</c:f>
              <c:numCache>
                <c:formatCode>#,##0</c:formatCode>
                <c:ptCount val="20"/>
                <c:pt idx="0">
                  <c:v>4719</c:v>
                </c:pt>
                <c:pt idx="1">
                  <c:v>4525</c:v>
                </c:pt>
                <c:pt idx="2">
                  <c:v>4315</c:v>
                </c:pt>
                <c:pt idx="3">
                  <c:v>4133</c:v>
                </c:pt>
                <c:pt idx="4">
                  <c:v>3952</c:v>
                </c:pt>
                <c:pt idx="5">
                  <c:v>3749</c:v>
                </c:pt>
                <c:pt idx="6">
                  <c:v>3602</c:v>
                </c:pt>
                <c:pt idx="7">
                  <c:v>3490</c:v>
                </c:pt>
                <c:pt idx="8">
                  <c:v>3378</c:v>
                </c:pt>
                <c:pt idx="9">
                  <c:v>3308</c:v>
                </c:pt>
                <c:pt idx="10">
                  <c:v>3239</c:v>
                </c:pt>
                <c:pt idx="11">
                  <c:v>3204</c:v>
                </c:pt>
                <c:pt idx="12">
                  <c:v>3191</c:v>
                </c:pt>
                <c:pt idx="13">
                  <c:v>3191</c:v>
                </c:pt>
                <c:pt idx="14">
                  <c:v>3173</c:v>
                </c:pt>
                <c:pt idx="15">
                  <c:v>3162</c:v>
                </c:pt>
                <c:pt idx="16">
                  <c:v>3167</c:v>
                </c:pt>
                <c:pt idx="17">
                  <c:v>3176</c:v>
                </c:pt>
                <c:pt idx="18">
                  <c:v>3189</c:v>
                </c:pt>
                <c:pt idx="19">
                  <c:v>3182</c:v>
                </c:pt>
              </c:numCache>
            </c:numRef>
          </c:val>
          <c:smooth val="0"/>
        </c:ser>
        <c:ser>
          <c:idx val="145"/>
          <c:order val="140"/>
          <c:tx>
            <c:strRef>
              <c:f>'CCG Data-Trimeth-presc(age70+)'!$D$145</c:f>
              <c:strCache>
                <c:ptCount val="1"/>
                <c:pt idx="0">
                  <c:v>SOUTH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Data-Trimeth-presc(age70+)'!$G$145:$Z$145</c:f>
              <c:numCache>
                <c:formatCode>#,##0</c:formatCode>
                <c:ptCount val="20"/>
                <c:pt idx="0">
                  <c:v>5952</c:v>
                </c:pt>
                <c:pt idx="1">
                  <c:v>5926</c:v>
                </c:pt>
                <c:pt idx="2">
                  <c:v>5806</c:v>
                </c:pt>
                <c:pt idx="3">
                  <c:v>5706</c:v>
                </c:pt>
                <c:pt idx="4">
                  <c:v>5596</c:v>
                </c:pt>
                <c:pt idx="5">
                  <c:v>5468</c:v>
                </c:pt>
                <c:pt idx="6">
                  <c:v>5317</c:v>
                </c:pt>
                <c:pt idx="7">
                  <c:v>5276</c:v>
                </c:pt>
                <c:pt idx="8">
                  <c:v>5103</c:v>
                </c:pt>
                <c:pt idx="9">
                  <c:v>4937</c:v>
                </c:pt>
                <c:pt idx="10">
                  <c:v>4822</c:v>
                </c:pt>
                <c:pt idx="11">
                  <c:v>4681</c:v>
                </c:pt>
                <c:pt idx="12">
                  <c:v>4560</c:v>
                </c:pt>
                <c:pt idx="13">
                  <c:v>4408</c:v>
                </c:pt>
                <c:pt idx="14">
                  <c:v>4351</c:v>
                </c:pt>
                <c:pt idx="15">
                  <c:v>4266</c:v>
                </c:pt>
                <c:pt idx="16">
                  <c:v>4225</c:v>
                </c:pt>
                <c:pt idx="17">
                  <c:v>4162</c:v>
                </c:pt>
                <c:pt idx="18">
                  <c:v>4099</c:v>
                </c:pt>
                <c:pt idx="19">
                  <c:v>3998</c:v>
                </c:pt>
              </c:numCache>
            </c:numRef>
          </c:val>
          <c:smooth val="0"/>
        </c:ser>
        <c:ser>
          <c:idx val="146"/>
          <c:order val="141"/>
          <c:tx>
            <c:strRef>
              <c:f>'CCG Data-Trimeth-presc(age70+)'!$D$146</c:f>
              <c:strCache>
                <c:ptCount val="1"/>
                <c:pt idx="0">
                  <c:v>SOUTH SEFTON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Data-Trimeth-presc(age70+)'!$G$146:$Z$146</c:f>
              <c:numCache>
                <c:formatCode>#,##0</c:formatCode>
                <c:ptCount val="20"/>
                <c:pt idx="0">
                  <c:v>1709</c:v>
                </c:pt>
                <c:pt idx="1">
                  <c:v>1683</c:v>
                </c:pt>
                <c:pt idx="2">
                  <c:v>1606</c:v>
                </c:pt>
                <c:pt idx="3">
                  <c:v>1540</c:v>
                </c:pt>
                <c:pt idx="4">
                  <c:v>1471</c:v>
                </c:pt>
                <c:pt idx="5">
                  <c:v>1421</c:v>
                </c:pt>
                <c:pt idx="6">
                  <c:v>1380</c:v>
                </c:pt>
                <c:pt idx="7">
                  <c:v>1353</c:v>
                </c:pt>
                <c:pt idx="8">
                  <c:v>1343</c:v>
                </c:pt>
                <c:pt idx="9">
                  <c:v>1306</c:v>
                </c:pt>
                <c:pt idx="10">
                  <c:v>1276</c:v>
                </c:pt>
                <c:pt idx="11">
                  <c:v>1250</c:v>
                </c:pt>
                <c:pt idx="12">
                  <c:v>1246</c:v>
                </c:pt>
                <c:pt idx="13">
                  <c:v>1232</c:v>
                </c:pt>
                <c:pt idx="14">
                  <c:v>1227</c:v>
                </c:pt>
                <c:pt idx="15">
                  <c:v>1228</c:v>
                </c:pt>
                <c:pt idx="16">
                  <c:v>1251</c:v>
                </c:pt>
                <c:pt idx="17">
                  <c:v>1287</c:v>
                </c:pt>
                <c:pt idx="18">
                  <c:v>1299</c:v>
                </c:pt>
                <c:pt idx="19">
                  <c:v>1290</c:v>
                </c:pt>
              </c:numCache>
            </c:numRef>
          </c:val>
          <c:smooth val="0"/>
        </c:ser>
        <c:ser>
          <c:idx val="147"/>
          <c:order val="142"/>
          <c:tx>
            <c:strRef>
              <c:f>'CCG Data-Trimeth-presc(age70+)'!$D$147</c:f>
              <c:strCache>
                <c:ptCount val="1"/>
                <c:pt idx="0">
                  <c:v>SOUTH 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Data-Trimeth-presc(age70+)'!$G$147:$Z$147</c:f>
              <c:numCache>
                <c:formatCode>#,##0</c:formatCode>
                <c:ptCount val="20"/>
                <c:pt idx="0">
                  <c:v>4930</c:v>
                </c:pt>
                <c:pt idx="1">
                  <c:v>4739</c:v>
                </c:pt>
                <c:pt idx="2">
                  <c:v>4637</c:v>
                </c:pt>
                <c:pt idx="3">
                  <c:v>4538</c:v>
                </c:pt>
                <c:pt idx="4">
                  <c:v>4468</c:v>
                </c:pt>
                <c:pt idx="5">
                  <c:v>4368</c:v>
                </c:pt>
                <c:pt idx="6">
                  <c:v>4356</c:v>
                </c:pt>
                <c:pt idx="7">
                  <c:v>4308</c:v>
                </c:pt>
                <c:pt idx="8">
                  <c:v>4249</c:v>
                </c:pt>
                <c:pt idx="9">
                  <c:v>4188</c:v>
                </c:pt>
                <c:pt idx="10">
                  <c:v>4156</c:v>
                </c:pt>
                <c:pt idx="11">
                  <c:v>4081</c:v>
                </c:pt>
                <c:pt idx="12">
                  <c:v>4061</c:v>
                </c:pt>
                <c:pt idx="13">
                  <c:v>4035</c:v>
                </c:pt>
                <c:pt idx="14">
                  <c:v>3979</c:v>
                </c:pt>
                <c:pt idx="15">
                  <c:v>3963</c:v>
                </c:pt>
                <c:pt idx="16">
                  <c:v>3931</c:v>
                </c:pt>
                <c:pt idx="17">
                  <c:v>3926</c:v>
                </c:pt>
                <c:pt idx="18">
                  <c:v>3831</c:v>
                </c:pt>
                <c:pt idx="19">
                  <c:v>3773</c:v>
                </c:pt>
              </c:numCache>
            </c:numRef>
          </c:val>
          <c:smooth val="0"/>
        </c:ser>
        <c:ser>
          <c:idx val="148"/>
          <c:order val="143"/>
          <c:tx>
            <c:strRef>
              <c:f>'CCG Data-Trimeth-presc(age70+)'!$D$148</c:f>
              <c:strCache>
                <c:ptCount val="1"/>
                <c:pt idx="0">
                  <c:v>SOUTH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Data-Trimeth-presc(age70+)'!$G$148:$Z$148</c:f>
              <c:numCache>
                <c:formatCode>#,##0</c:formatCode>
                <c:ptCount val="20"/>
                <c:pt idx="0">
                  <c:v>3875</c:v>
                </c:pt>
                <c:pt idx="1">
                  <c:v>3673</c:v>
                </c:pt>
                <c:pt idx="2">
                  <c:v>3466</c:v>
                </c:pt>
                <c:pt idx="3">
                  <c:v>3372</c:v>
                </c:pt>
                <c:pt idx="4">
                  <c:v>3252</c:v>
                </c:pt>
                <c:pt idx="5">
                  <c:v>3203</c:v>
                </c:pt>
                <c:pt idx="6">
                  <c:v>3089</c:v>
                </c:pt>
                <c:pt idx="7">
                  <c:v>3078</c:v>
                </c:pt>
                <c:pt idx="8">
                  <c:v>3046</c:v>
                </c:pt>
                <c:pt idx="9">
                  <c:v>2988</c:v>
                </c:pt>
                <c:pt idx="10">
                  <c:v>2946</c:v>
                </c:pt>
                <c:pt idx="11">
                  <c:v>2918</c:v>
                </c:pt>
                <c:pt idx="12">
                  <c:v>2892</c:v>
                </c:pt>
                <c:pt idx="13">
                  <c:v>2884</c:v>
                </c:pt>
                <c:pt idx="14">
                  <c:v>2863</c:v>
                </c:pt>
                <c:pt idx="15">
                  <c:v>2829</c:v>
                </c:pt>
                <c:pt idx="16">
                  <c:v>2817</c:v>
                </c:pt>
                <c:pt idx="17">
                  <c:v>2766</c:v>
                </c:pt>
                <c:pt idx="18">
                  <c:v>2791</c:v>
                </c:pt>
                <c:pt idx="19">
                  <c:v>2734</c:v>
                </c:pt>
              </c:numCache>
            </c:numRef>
          </c:val>
          <c:smooth val="0"/>
        </c:ser>
        <c:ser>
          <c:idx val="149"/>
          <c:order val="144"/>
          <c:tx>
            <c:strRef>
              <c:f>'CCG Data-Trimeth-presc(age70+)'!$D$149</c:f>
              <c:strCache>
                <c:ptCount val="1"/>
                <c:pt idx="0">
                  <c:v>SOUTH WARWICKSHIRE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Data-Trimeth-presc(age70+)'!$G$149:$Z$149</c:f>
              <c:numCache>
                <c:formatCode>#,##0</c:formatCode>
                <c:ptCount val="20"/>
                <c:pt idx="0">
                  <c:v>5923</c:v>
                </c:pt>
                <c:pt idx="1">
                  <c:v>5906</c:v>
                </c:pt>
                <c:pt idx="2">
                  <c:v>5818</c:v>
                </c:pt>
                <c:pt idx="3">
                  <c:v>5820</c:v>
                </c:pt>
                <c:pt idx="4">
                  <c:v>5822</c:v>
                </c:pt>
                <c:pt idx="5">
                  <c:v>5780</c:v>
                </c:pt>
                <c:pt idx="6">
                  <c:v>5728</c:v>
                </c:pt>
                <c:pt idx="7">
                  <c:v>5682</c:v>
                </c:pt>
                <c:pt idx="8">
                  <c:v>5646</c:v>
                </c:pt>
                <c:pt idx="9">
                  <c:v>5583</c:v>
                </c:pt>
                <c:pt idx="10">
                  <c:v>5521</c:v>
                </c:pt>
                <c:pt idx="11">
                  <c:v>5438</c:v>
                </c:pt>
                <c:pt idx="12">
                  <c:v>5370</c:v>
                </c:pt>
                <c:pt idx="13">
                  <c:v>5263</c:v>
                </c:pt>
                <c:pt idx="14">
                  <c:v>5190</c:v>
                </c:pt>
                <c:pt idx="15">
                  <c:v>5129</c:v>
                </c:pt>
                <c:pt idx="16">
                  <c:v>5037</c:v>
                </c:pt>
                <c:pt idx="17">
                  <c:v>4935</c:v>
                </c:pt>
                <c:pt idx="18">
                  <c:v>4846</c:v>
                </c:pt>
                <c:pt idx="19">
                  <c:v>4722</c:v>
                </c:pt>
              </c:numCache>
            </c:numRef>
          </c:val>
          <c:smooth val="0"/>
        </c:ser>
        <c:ser>
          <c:idx val="150"/>
          <c:order val="145"/>
          <c:tx>
            <c:strRef>
              <c:f>'CCG Data-Trimeth-presc(age70+)'!$D$150</c:f>
              <c:strCache>
                <c:ptCount val="1"/>
                <c:pt idx="0">
                  <c:v>SOUTH WEST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Data-Trimeth-presc(age70+)'!$G$150:$Z$150</c:f>
              <c:numCache>
                <c:formatCode>#,##0</c:formatCode>
                <c:ptCount val="20"/>
                <c:pt idx="0">
                  <c:v>3110</c:v>
                </c:pt>
                <c:pt idx="1">
                  <c:v>3012</c:v>
                </c:pt>
                <c:pt idx="2">
                  <c:v>2838</c:v>
                </c:pt>
                <c:pt idx="3">
                  <c:v>2717</c:v>
                </c:pt>
                <c:pt idx="4">
                  <c:v>2605</c:v>
                </c:pt>
                <c:pt idx="5">
                  <c:v>2448</c:v>
                </c:pt>
                <c:pt idx="6">
                  <c:v>2318</c:v>
                </c:pt>
                <c:pt idx="7">
                  <c:v>2199</c:v>
                </c:pt>
                <c:pt idx="8">
                  <c:v>2158</c:v>
                </c:pt>
                <c:pt idx="9">
                  <c:v>2160</c:v>
                </c:pt>
                <c:pt idx="10">
                  <c:v>2124</c:v>
                </c:pt>
                <c:pt idx="11">
                  <c:v>2097</c:v>
                </c:pt>
                <c:pt idx="12">
                  <c:v>2095</c:v>
                </c:pt>
                <c:pt idx="13">
                  <c:v>2099</c:v>
                </c:pt>
                <c:pt idx="14">
                  <c:v>2119</c:v>
                </c:pt>
                <c:pt idx="15">
                  <c:v>2151</c:v>
                </c:pt>
                <c:pt idx="16">
                  <c:v>2113</c:v>
                </c:pt>
                <c:pt idx="17">
                  <c:v>2118</c:v>
                </c:pt>
                <c:pt idx="18">
                  <c:v>2153</c:v>
                </c:pt>
                <c:pt idx="19">
                  <c:v>2180</c:v>
                </c:pt>
              </c:numCache>
            </c:numRef>
          </c:val>
          <c:smooth val="0"/>
        </c:ser>
        <c:ser>
          <c:idx val="151"/>
          <c:order val="146"/>
          <c:tx>
            <c:strRef>
              <c:f>'CCG Data-Trimeth-presc(age70+)'!$D$151</c:f>
              <c:strCache>
                <c:ptCount val="1"/>
                <c:pt idx="0">
                  <c:v>SOUTH WORCESTERSHIRE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Data-Trimeth-presc(age70+)'!$G$151:$Z$151</c:f>
              <c:numCache>
                <c:formatCode>#,##0</c:formatCode>
                <c:ptCount val="20"/>
                <c:pt idx="0">
                  <c:v>6229</c:v>
                </c:pt>
                <c:pt idx="1">
                  <c:v>6027</c:v>
                </c:pt>
                <c:pt idx="2">
                  <c:v>5881</c:v>
                </c:pt>
                <c:pt idx="3">
                  <c:v>5806</c:v>
                </c:pt>
                <c:pt idx="4">
                  <c:v>5691</c:v>
                </c:pt>
                <c:pt idx="5">
                  <c:v>5671</c:v>
                </c:pt>
                <c:pt idx="6">
                  <c:v>5695</c:v>
                </c:pt>
                <c:pt idx="7">
                  <c:v>5647</c:v>
                </c:pt>
                <c:pt idx="8">
                  <c:v>5656</c:v>
                </c:pt>
                <c:pt idx="9">
                  <c:v>5638</c:v>
                </c:pt>
                <c:pt idx="10">
                  <c:v>5508</c:v>
                </c:pt>
                <c:pt idx="11">
                  <c:v>5526</c:v>
                </c:pt>
                <c:pt idx="12">
                  <c:v>5439</c:v>
                </c:pt>
                <c:pt idx="13">
                  <c:v>5467</c:v>
                </c:pt>
                <c:pt idx="14">
                  <c:v>5450</c:v>
                </c:pt>
                <c:pt idx="15">
                  <c:v>5402</c:v>
                </c:pt>
                <c:pt idx="16">
                  <c:v>5417</c:v>
                </c:pt>
                <c:pt idx="17">
                  <c:v>5387</c:v>
                </c:pt>
                <c:pt idx="18">
                  <c:v>5336</c:v>
                </c:pt>
                <c:pt idx="19">
                  <c:v>5348</c:v>
                </c:pt>
              </c:numCache>
            </c:numRef>
          </c:val>
          <c:smooth val="0"/>
        </c:ser>
        <c:ser>
          <c:idx val="152"/>
          <c:order val="147"/>
          <c:tx>
            <c:strRef>
              <c:f>'CCG Data-Trimeth-presc(age70+)'!$D$152</c:f>
              <c:strCache>
                <c:ptCount val="1"/>
                <c:pt idx="0">
                  <c:v>SOUTHAMPTON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Data-Trimeth-presc(age70+)'!$G$152:$Z$152</c:f>
              <c:numCache>
                <c:formatCode>#,##0</c:formatCode>
                <c:ptCount val="20"/>
                <c:pt idx="0">
                  <c:v>3549</c:v>
                </c:pt>
                <c:pt idx="1">
                  <c:v>3414</c:v>
                </c:pt>
                <c:pt idx="2">
                  <c:v>3293</c:v>
                </c:pt>
                <c:pt idx="3">
                  <c:v>3154</c:v>
                </c:pt>
                <c:pt idx="4">
                  <c:v>3103</c:v>
                </c:pt>
                <c:pt idx="5">
                  <c:v>2978</c:v>
                </c:pt>
                <c:pt idx="6">
                  <c:v>2894</c:v>
                </c:pt>
                <c:pt idx="7">
                  <c:v>2833</c:v>
                </c:pt>
                <c:pt idx="8">
                  <c:v>2694</c:v>
                </c:pt>
                <c:pt idx="9">
                  <c:v>2648</c:v>
                </c:pt>
                <c:pt idx="10">
                  <c:v>2577</c:v>
                </c:pt>
                <c:pt idx="11">
                  <c:v>2557</c:v>
                </c:pt>
                <c:pt idx="12">
                  <c:v>2473</c:v>
                </c:pt>
                <c:pt idx="13">
                  <c:v>2474</c:v>
                </c:pt>
                <c:pt idx="14">
                  <c:v>2409</c:v>
                </c:pt>
                <c:pt idx="15">
                  <c:v>2394</c:v>
                </c:pt>
                <c:pt idx="16">
                  <c:v>2377</c:v>
                </c:pt>
                <c:pt idx="17">
                  <c:v>2317</c:v>
                </c:pt>
                <c:pt idx="18">
                  <c:v>2290</c:v>
                </c:pt>
                <c:pt idx="19">
                  <c:v>2248</c:v>
                </c:pt>
              </c:numCache>
            </c:numRef>
          </c:val>
          <c:smooth val="0"/>
        </c:ser>
        <c:ser>
          <c:idx val="153"/>
          <c:order val="148"/>
          <c:tx>
            <c:strRef>
              <c:f>'CCG Data-Trimeth-presc(age70+)'!$D$153</c:f>
              <c:strCache>
                <c:ptCount val="1"/>
                <c:pt idx="0">
                  <c:v>SOUTHEND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Data-Trimeth-presc(age70+)'!$G$153:$Z$153</c:f>
              <c:numCache>
                <c:formatCode>#,##0</c:formatCode>
                <c:ptCount val="20"/>
                <c:pt idx="0">
                  <c:v>3167</c:v>
                </c:pt>
                <c:pt idx="1">
                  <c:v>3125</c:v>
                </c:pt>
                <c:pt idx="2">
                  <c:v>3088</c:v>
                </c:pt>
                <c:pt idx="3">
                  <c:v>3056</c:v>
                </c:pt>
                <c:pt idx="4">
                  <c:v>2977</c:v>
                </c:pt>
                <c:pt idx="5">
                  <c:v>2903</c:v>
                </c:pt>
                <c:pt idx="6">
                  <c:v>2859</c:v>
                </c:pt>
                <c:pt idx="7">
                  <c:v>2773</c:v>
                </c:pt>
                <c:pt idx="8">
                  <c:v>2729</c:v>
                </c:pt>
                <c:pt idx="9">
                  <c:v>2648</c:v>
                </c:pt>
                <c:pt idx="10">
                  <c:v>2600</c:v>
                </c:pt>
                <c:pt idx="11">
                  <c:v>2552</c:v>
                </c:pt>
                <c:pt idx="12">
                  <c:v>2520</c:v>
                </c:pt>
                <c:pt idx="13">
                  <c:v>2491</c:v>
                </c:pt>
                <c:pt idx="14">
                  <c:v>2431</c:v>
                </c:pt>
                <c:pt idx="15">
                  <c:v>2383</c:v>
                </c:pt>
                <c:pt idx="16">
                  <c:v>2319</c:v>
                </c:pt>
                <c:pt idx="17">
                  <c:v>2266</c:v>
                </c:pt>
                <c:pt idx="18">
                  <c:v>2237</c:v>
                </c:pt>
                <c:pt idx="19">
                  <c:v>2241</c:v>
                </c:pt>
              </c:numCache>
            </c:numRef>
          </c:val>
          <c:smooth val="0"/>
        </c:ser>
        <c:ser>
          <c:idx val="155"/>
          <c:order val="149"/>
          <c:tx>
            <c:strRef>
              <c:f>'CCG Data-Trimeth-presc(age70+)'!$D$154</c:f>
              <c:strCache>
                <c:ptCount val="1"/>
                <c:pt idx="0">
                  <c:v>SOUTHPORT AND FORMBY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Data-Trimeth-presc(age70+)'!$G$154:$Z$154</c:f>
              <c:numCache>
                <c:formatCode>#,##0</c:formatCode>
                <c:ptCount val="20"/>
                <c:pt idx="0">
                  <c:v>3033</c:v>
                </c:pt>
                <c:pt idx="1">
                  <c:v>2950</c:v>
                </c:pt>
                <c:pt idx="2">
                  <c:v>2883</c:v>
                </c:pt>
                <c:pt idx="3">
                  <c:v>2797</c:v>
                </c:pt>
                <c:pt idx="4">
                  <c:v>2750</c:v>
                </c:pt>
                <c:pt idx="5">
                  <c:v>2702</c:v>
                </c:pt>
                <c:pt idx="6">
                  <c:v>2642</c:v>
                </c:pt>
                <c:pt idx="7">
                  <c:v>2572</c:v>
                </c:pt>
                <c:pt idx="8">
                  <c:v>2513</c:v>
                </c:pt>
                <c:pt idx="9">
                  <c:v>2439</c:v>
                </c:pt>
                <c:pt idx="10">
                  <c:v>2398</c:v>
                </c:pt>
                <c:pt idx="11">
                  <c:v>2378</c:v>
                </c:pt>
                <c:pt idx="12">
                  <c:v>2378</c:v>
                </c:pt>
                <c:pt idx="13">
                  <c:v>2404</c:v>
                </c:pt>
                <c:pt idx="14">
                  <c:v>2361</c:v>
                </c:pt>
                <c:pt idx="15">
                  <c:v>2352</c:v>
                </c:pt>
                <c:pt idx="16">
                  <c:v>2286</c:v>
                </c:pt>
                <c:pt idx="17">
                  <c:v>2254</c:v>
                </c:pt>
                <c:pt idx="18">
                  <c:v>2260</c:v>
                </c:pt>
                <c:pt idx="19">
                  <c:v>2290</c:v>
                </c:pt>
              </c:numCache>
            </c:numRef>
          </c:val>
          <c:smooth val="0"/>
        </c:ser>
        <c:ser>
          <c:idx val="156"/>
          <c:order val="150"/>
          <c:tx>
            <c:strRef>
              <c:f>'CCG Data-Trimeth-presc(age70+)'!$D$155</c:f>
              <c:strCache>
                <c:ptCount val="1"/>
                <c:pt idx="0">
                  <c:v>SOUTHWARK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Data-Trimeth-presc(age70+)'!$G$155:$Z$155</c:f>
              <c:numCache>
                <c:formatCode>#,##0</c:formatCode>
                <c:ptCount val="20"/>
                <c:pt idx="0">
                  <c:v>1419</c:v>
                </c:pt>
                <c:pt idx="1">
                  <c:v>1352</c:v>
                </c:pt>
                <c:pt idx="2">
                  <c:v>1319</c:v>
                </c:pt>
                <c:pt idx="3">
                  <c:v>1358</c:v>
                </c:pt>
                <c:pt idx="4">
                  <c:v>1356</c:v>
                </c:pt>
                <c:pt idx="5">
                  <c:v>1347</c:v>
                </c:pt>
                <c:pt idx="6">
                  <c:v>1382</c:v>
                </c:pt>
                <c:pt idx="7">
                  <c:v>1383</c:v>
                </c:pt>
                <c:pt idx="8">
                  <c:v>1380</c:v>
                </c:pt>
                <c:pt idx="9">
                  <c:v>1365</c:v>
                </c:pt>
                <c:pt idx="10">
                  <c:v>1417</c:v>
                </c:pt>
                <c:pt idx="11">
                  <c:v>1431</c:v>
                </c:pt>
                <c:pt idx="12">
                  <c:v>1459</c:v>
                </c:pt>
                <c:pt idx="13">
                  <c:v>1450</c:v>
                </c:pt>
                <c:pt idx="14">
                  <c:v>1440</c:v>
                </c:pt>
                <c:pt idx="15">
                  <c:v>1382</c:v>
                </c:pt>
                <c:pt idx="16">
                  <c:v>1344</c:v>
                </c:pt>
                <c:pt idx="17">
                  <c:v>1307</c:v>
                </c:pt>
                <c:pt idx="18">
                  <c:v>1242</c:v>
                </c:pt>
                <c:pt idx="19">
                  <c:v>1216</c:v>
                </c:pt>
              </c:numCache>
            </c:numRef>
          </c:val>
          <c:smooth val="0"/>
        </c:ser>
        <c:ser>
          <c:idx val="157"/>
          <c:order val="151"/>
          <c:tx>
            <c:strRef>
              <c:f>'CCG Data-Trimeth-presc(age70+)'!$D$156</c:f>
              <c:strCache>
                <c:ptCount val="1"/>
                <c:pt idx="0">
                  <c:v>ST HELENS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Data-Trimeth-presc(age70+)'!$G$156:$Z$156</c:f>
              <c:numCache>
                <c:formatCode>#,##0</c:formatCode>
                <c:ptCount val="20"/>
                <c:pt idx="0">
                  <c:v>4229</c:v>
                </c:pt>
                <c:pt idx="1">
                  <c:v>4094</c:v>
                </c:pt>
                <c:pt idx="2">
                  <c:v>3876</c:v>
                </c:pt>
                <c:pt idx="3">
                  <c:v>3698</c:v>
                </c:pt>
                <c:pt idx="4">
                  <c:v>3523</c:v>
                </c:pt>
                <c:pt idx="5">
                  <c:v>3369</c:v>
                </c:pt>
                <c:pt idx="6">
                  <c:v>3238</c:v>
                </c:pt>
                <c:pt idx="7">
                  <c:v>3133</c:v>
                </c:pt>
                <c:pt idx="8">
                  <c:v>3043</c:v>
                </c:pt>
                <c:pt idx="9">
                  <c:v>2974</c:v>
                </c:pt>
                <c:pt idx="10">
                  <c:v>2865</c:v>
                </c:pt>
                <c:pt idx="11">
                  <c:v>2749</c:v>
                </c:pt>
                <c:pt idx="12">
                  <c:v>2675</c:v>
                </c:pt>
                <c:pt idx="13">
                  <c:v>2588</c:v>
                </c:pt>
                <c:pt idx="14">
                  <c:v>2549</c:v>
                </c:pt>
                <c:pt idx="15">
                  <c:v>2496</c:v>
                </c:pt>
                <c:pt idx="16">
                  <c:v>2438</c:v>
                </c:pt>
                <c:pt idx="17">
                  <c:v>2425</c:v>
                </c:pt>
                <c:pt idx="18">
                  <c:v>2391</c:v>
                </c:pt>
                <c:pt idx="19">
                  <c:v>2322</c:v>
                </c:pt>
              </c:numCache>
            </c:numRef>
          </c:val>
          <c:smooth val="0"/>
        </c:ser>
        <c:ser>
          <c:idx val="158"/>
          <c:order val="152"/>
          <c:tx>
            <c:strRef>
              <c:f>'CCG Data-Trimeth-presc(age70+)'!$D$157</c:f>
              <c:strCache>
                <c:ptCount val="1"/>
                <c:pt idx="0">
                  <c:v>STAFFORD AND SURROUNDS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Data-Trimeth-presc(age70+)'!$G$157:$Z$157</c:f>
              <c:numCache>
                <c:formatCode>#,##0</c:formatCode>
                <c:ptCount val="20"/>
                <c:pt idx="0">
                  <c:v>4024</c:v>
                </c:pt>
                <c:pt idx="1">
                  <c:v>3924</c:v>
                </c:pt>
                <c:pt idx="2">
                  <c:v>3851</c:v>
                </c:pt>
                <c:pt idx="3">
                  <c:v>3818</c:v>
                </c:pt>
                <c:pt idx="4">
                  <c:v>3728</c:v>
                </c:pt>
                <c:pt idx="5">
                  <c:v>3633</c:v>
                </c:pt>
                <c:pt idx="6">
                  <c:v>3563</c:v>
                </c:pt>
                <c:pt idx="7">
                  <c:v>3484</c:v>
                </c:pt>
                <c:pt idx="8">
                  <c:v>3436</c:v>
                </c:pt>
                <c:pt idx="9">
                  <c:v>3338</c:v>
                </c:pt>
                <c:pt idx="10">
                  <c:v>3264</c:v>
                </c:pt>
                <c:pt idx="11">
                  <c:v>3175</c:v>
                </c:pt>
                <c:pt idx="12">
                  <c:v>3107</c:v>
                </c:pt>
                <c:pt idx="13">
                  <c:v>3074</c:v>
                </c:pt>
                <c:pt idx="14">
                  <c:v>2985</c:v>
                </c:pt>
                <c:pt idx="15">
                  <c:v>2914</c:v>
                </c:pt>
                <c:pt idx="16">
                  <c:v>2839</c:v>
                </c:pt>
                <c:pt idx="17">
                  <c:v>2824</c:v>
                </c:pt>
                <c:pt idx="18">
                  <c:v>2828</c:v>
                </c:pt>
                <c:pt idx="19">
                  <c:v>2768</c:v>
                </c:pt>
              </c:numCache>
            </c:numRef>
          </c:val>
          <c:smooth val="0"/>
        </c:ser>
        <c:ser>
          <c:idx val="159"/>
          <c:order val="153"/>
          <c:tx>
            <c:strRef>
              <c:f>'CCG Data-Trimeth-presc(age70+)'!$D$158</c:f>
              <c:strCache>
                <c:ptCount val="1"/>
                <c:pt idx="0">
                  <c:v>STOCKPORT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Data-Trimeth-presc(age70+)'!$G$158:$Z$158</c:f>
              <c:numCache>
                <c:formatCode>#,##0</c:formatCode>
                <c:ptCount val="20"/>
                <c:pt idx="0">
                  <c:v>5634</c:v>
                </c:pt>
                <c:pt idx="1">
                  <c:v>5472</c:v>
                </c:pt>
                <c:pt idx="2">
                  <c:v>5260</c:v>
                </c:pt>
                <c:pt idx="3">
                  <c:v>5097</c:v>
                </c:pt>
                <c:pt idx="4">
                  <c:v>4968</c:v>
                </c:pt>
                <c:pt idx="5">
                  <c:v>4840</c:v>
                </c:pt>
                <c:pt idx="6">
                  <c:v>4696</c:v>
                </c:pt>
                <c:pt idx="7">
                  <c:v>4595</c:v>
                </c:pt>
                <c:pt idx="8">
                  <c:v>4467</c:v>
                </c:pt>
                <c:pt idx="9">
                  <c:v>4342</c:v>
                </c:pt>
                <c:pt idx="10">
                  <c:v>4228</c:v>
                </c:pt>
                <c:pt idx="11">
                  <c:v>4138</c:v>
                </c:pt>
                <c:pt idx="12">
                  <c:v>4052</c:v>
                </c:pt>
                <c:pt idx="13">
                  <c:v>4011</c:v>
                </c:pt>
                <c:pt idx="14">
                  <c:v>3917</c:v>
                </c:pt>
                <c:pt idx="15">
                  <c:v>3899</c:v>
                </c:pt>
                <c:pt idx="16">
                  <c:v>3813</c:v>
                </c:pt>
                <c:pt idx="17">
                  <c:v>3755</c:v>
                </c:pt>
                <c:pt idx="18">
                  <c:v>3745</c:v>
                </c:pt>
                <c:pt idx="19">
                  <c:v>3696</c:v>
                </c:pt>
              </c:numCache>
            </c:numRef>
          </c:val>
          <c:smooth val="0"/>
        </c:ser>
        <c:ser>
          <c:idx val="160"/>
          <c:order val="154"/>
          <c:tx>
            <c:strRef>
              <c:f>'CCG Data-Trimeth-presc(age70+)'!$D$159</c:f>
              <c:strCache>
                <c:ptCount val="1"/>
                <c:pt idx="0">
                  <c:v>STOKE ON TRENT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Data-Trimeth-presc(age70+)'!$G$159:$Z$159</c:f>
              <c:numCache>
                <c:formatCode>#,##0</c:formatCode>
                <c:ptCount val="20"/>
                <c:pt idx="0">
                  <c:v>6773</c:v>
                </c:pt>
                <c:pt idx="1">
                  <c:v>6718</c:v>
                </c:pt>
                <c:pt idx="2">
                  <c:v>6642</c:v>
                </c:pt>
                <c:pt idx="3">
                  <c:v>6548</c:v>
                </c:pt>
                <c:pt idx="4">
                  <c:v>6503</c:v>
                </c:pt>
                <c:pt idx="5">
                  <c:v>6361</c:v>
                </c:pt>
                <c:pt idx="6">
                  <c:v>6345</c:v>
                </c:pt>
                <c:pt idx="7">
                  <c:v>6271</c:v>
                </c:pt>
                <c:pt idx="8">
                  <c:v>6183</c:v>
                </c:pt>
                <c:pt idx="9">
                  <c:v>6117</c:v>
                </c:pt>
                <c:pt idx="10">
                  <c:v>6041</c:v>
                </c:pt>
                <c:pt idx="11">
                  <c:v>5949</c:v>
                </c:pt>
                <c:pt idx="12">
                  <c:v>5852</c:v>
                </c:pt>
                <c:pt idx="13">
                  <c:v>5805</c:v>
                </c:pt>
                <c:pt idx="14">
                  <c:v>5786</c:v>
                </c:pt>
                <c:pt idx="15">
                  <c:v>5761</c:v>
                </c:pt>
                <c:pt idx="16">
                  <c:v>5655</c:v>
                </c:pt>
                <c:pt idx="17">
                  <c:v>5652</c:v>
                </c:pt>
                <c:pt idx="18">
                  <c:v>5587</c:v>
                </c:pt>
                <c:pt idx="19">
                  <c:v>5497</c:v>
                </c:pt>
              </c:numCache>
            </c:numRef>
          </c:val>
          <c:smooth val="0"/>
        </c:ser>
        <c:ser>
          <c:idx val="161"/>
          <c:order val="155"/>
          <c:tx>
            <c:strRef>
              <c:f>'CCG Data-Trimeth-presc(age70+)'!$D$160</c:f>
              <c:strCache>
                <c:ptCount val="1"/>
                <c:pt idx="0">
                  <c:v>SUNDERLAND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Data-Trimeth-presc(age70+)'!$G$160:$Z$160</c:f>
              <c:numCache>
                <c:formatCode>#,##0</c:formatCode>
                <c:ptCount val="20"/>
                <c:pt idx="0">
                  <c:v>5829</c:v>
                </c:pt>
                <c:pt idx="1">
                  <c:v>5610</c:v>
                </c:pt>
                <c:pt idx="2">
                  <c:v>5467</c:v>
                </c:pt>
                <c:pt idx="3">
                  <c:v>5322</c:v>
                </c:pt>
                <c:pt idx="4">
                  <c:v>5180</c:v>
                </c:pt>
                <c:pt idx="5">
                  <c:v>5098</c:v>
                </c:pt>
                <c:pt idx="6">
                  <c:v>5018</c:v>
                </c:pt>
                <c:pt idx="7">
                  <c:v>4953</c:v>
                </c:pt>
                <c:pt idx="8">
                  <c:v>4869</c:v>
                </c:pt>
                <c:pt idx="9">
                  <c:v>4787</c:v>
                </c:pt>
                <c:pt idx="10">
                  <c:v>4708</c:v>
                </c:pt>
                <c:pt idx="11">
                  <c:v>4601</c:v>
                </c:pt>
                <c:pt idx="12">
                  <c:v>4559</c:v>
                </c:pt>
                <c:pt idx="13">
                  <c:v>4513</c:v>
                </c:pt>
                <c:pt idx="14">
                  <c:v>4437</c:v>
                </c:pt>
                <c:pt idx="15">
                  <c:v>4427</c:v>
                </c:pt>
                <c:pt idx="16">
                  <c:v>4413</c:v>
                </c:pt>
                <c:pt idx="17">
                  <c:v>4341</c:v>
                </c:pt>
                <c:pt idx="18">
                  <c:v>4227</c:v>
                </c:pt>
                <c:pt idx="19">
                  <c:v>4129</c:v>
                </c:pt>
              </c:numCache>
            </c:numRef>
          </c:val>
          <c:smooth val="0"/>
        </c:ser>
        <c:ser>
          <c:idx val="162"/>
          <c:order val="156"/>
          <c:tx>
            <c:strRef>
              <c:f>'CCG Data-Trimeth-presc(age70+)'!$D$161</c:f>
              <c:strCache>
                <c:ptCount val="1"/>
                <c:pt idx="0">
                  <c:v>SURREY DOWNS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Data-Trimeth-presc(age70+)'!$G$161:$Z$161</c:f>
              <c:numCache>
                <c:formatCode>#,##0</c:formatCode>
                <c:ptCount val="20"/>
                <c:pt idx="0">
                  <c:v>5373</c:v>
                </c:pt>
                <c:pt idx="1">
                  <c:v>5149</c:v>
                </c:pt>
                <c:pt idx="2">
                  <c:v>5010</c:v>
                </c:pt>
                <c:pt idx="3">
                  <c:v>4936</c:v>
                </c:pt>
                <c:pt idx="4">
                  <c:v>4791</c:v>
                </c:pt>
                <c:pt idx="5">
                  <c:v>4683</c:v>
                </c:pt>
                <c:pt idx="6">
                  <c:v>4602</c:v>
                </c:pt>
                <c:pt idx="7">
                  <c:v>4514</c:v>
                </c:pt>
                <c:pt idx="8">
                  <c:v>4454</c:v>
                </c:pt>
                <c:pt idx="9">
                  <c:v>4390</c:v>
                </c:pt>
                <c:pt idx="10">
                  <c:v>4329</c:v>
                </c:pt>
                <c:pt idx="11">
                  <c:v>4240</c:v>
                </c:pt>
                <c:pt idx="12">
                  <c:v>4093</c:v>
                </c:pt>
                <c:pt idx="13">
                  <c:v>4061</c:v>
                </c:pt>
                <c:pt idx="14">
                  <c:v>4039</c:v>
                </c:pt>
                <c:pt idx="15">
                  <c:v>3980</c:v>
                </c:pt>
                <c:pt idx="16">
                  <c:v>3944</c:v>
                </c:pt>
                <c:pt idx="17">
                  <c:v>3917</c:v>
                </c:pt>
                <c:pt idx="18">
                  <c:v>3909</c:v>
                </c:pt>
                <c:pt idx="19">
                  <c:v>3860</c:v>
                </c:pt>
              </c:numCache>
            </c:numRef>
          </c:val>
          <c:smooth val="0"/>
        </c:ser>
        <c:ser>
          <c:idx val="163"/>
          <c:order val="157"/>
          <c:tx>
            <c:strRef>
              <c:f>'CCG Data-Trimeth-presc(age70+)'!$D$162</c:f>
              <c:strCache>
                <c:ptCount val="1"/>
                <c:pt idx="0">
                  <c:v>SURREY HEATH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Data-Trimeth-presc(age70+)'!$G$162:$Z$162</c:f>
              <c:numCache>
                <c:formatCode>#,##0</c:formatCode>
                <c:ptCount val="20"/>
                <c:pt idx="0">
                  <c:v>1824</c:v>
                </c:pt>
                <c:pt idx="1">
                  <c:v>1795</c:v>
                </c:pt>
                <c:pt idx="2">
                  <c:v>1749</c:v>
                </c:pt>
                <c:pt idx="3">
                  <c:v>1730</c:v>
                </c:pt>
                <c:pt idx="4">
                  <c:v>1694</c:v>
                </c:pt>
                <c:pt idx="5">
                  <c:v>1671</c:v>
                </c:pt>
                <c:pt idx="6">
                  <c:v>1661</c:v>
                </c:pt>
                <c:pt idx="7">
                  <c:v>1636</c:v>
                </c:pt>
                <c:pt idx="8">
                  <c:v>1600</c:v>
                </c:pt>
                <c:pt idx="9">
                  <c:v>1544</c:v>
                </c:pt>
                <c:pt idx="10">
                  <c:v>1527</c:v>
                </c:pt>
                <c:pt idx="11">
                  <c:v>1545</c:v>
                </c:pt>
                <c:pt idx="12">
                  <c:v>1535</c:v>
                </c:pt>
                <c:pt idx="13">
                  <c:v>1542</c:v>
                </c:pt>
                <c:pt idx="14">
                  <c:v>1523</c:v>
                </c:pt>
                <c:pt idx="15">
                  <c:v>1503</c:v>
                </c:pt>
                <c:pt idx="16">
                  <c:v>1505</c:v>
                </c:pt>
                <c:pt idx="17">
                  <c:v>1503</c:v>
                </c:pt>
                <c:pt idx="18">
                  <c:v>1505</c:v>
                </c:pt>
                <c:pt idx="19">
                  <c:v>1472</c:v>
                </c:pt>
              </c:numCache>
            </c:numRef>
          </c:val>
          <c:smooth val="0"/>
        </c:ser>
        <c:ser>
          <c:idx val="164"/>
          <c:order val="158"/>
          <c:tx>
            <c:strRef>
              <c:f>'CCG Data-Trimeth-presc(age70+)'!$D$163</c:f>
              <c:strCache>
                <c:ptCount val="1"/>
                <c:pt idx="0">
                  <c:v>SUTTON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Data-Trimeth-presc(age70+)'!$G$163:$Z$163</c:f>
              <c:numCache>
                <c:formatCode>#,##0</c:formatCode>
                <c:ptCount val="20"/>
                <c:pt idx="0">
                  <c:v>2782</c:v>
                </c:pt>
                <c:pt idx="1">
                  <c:v>2725</c:v>
                </c:pt>
                <c:pt idx="2">
                  <c:v>2668</c:v>
                </c:pt>
                <c:pt idx="3">
                  <c:v>2622</c:v>
                </c:pt>
                <c:pt idx="4">
                  <c:v>2567</c:v>
                </c:pt>
                <c:pt idx="5">
                  <c:v>2492</c:v>
                </c:pt>
                <c:pt idx="6">
                  <c:v>2442</c:v>
                </c:pt>
                <c:pt idx="7">
                  <c:v>2371</c:v>
                </c:pt>
                <c:pt idx="8">
                  <c:v>2347</c:v>
                </c:pt>
                <c:pt idx="9">
                  <c:v>2325</c:v>
                </c:pt>
                <c:pt idx="10">
                  <c:v>2319</c:v>
                </c:pt>
                <c:pt idx="11">
                  <c:v>2311</c:v>
                </c:pt>
                <c:pt idx="12">
                  <c:v>2337</c:v>
                </c:pt>
                <c:pt idx="13">
                  <c:v>2315</c:v>
                </c:pt>
                <c:pt idx="14">
                  <c:v>2309</c:v>
                </c:pt>
                <c:pt idx="15">
                  <c:v>2276</c:v>
                </c:pt>
                <c:pt idx="16">
                  <c:v>2248</c:v>
                </c:pt>
                <c:pt idx="17">
                  <c:v>2246</c:v>
                </c:pt>
                <c:pt idx="18">
                  <c:v>2225</c:v>
                </c:pt>
                <c:pt idx="19">
                  <c:v>2260</c:v>
                </c:pt>
              </c:numCache>
            </c:numRef>
          </c:val>
          <c:smooth val="0"/>
        </c:ser>
        <c:ser>
          <c:idx val="165"/>
          <c:order val="159"/>
          <c:tx>
            <c:strRef>
              <c:f>'CCG Data-Trimeth-presc(age70+)'!$D$164</c:f>
              <c:strCache>
                <c:ptCount val="1"/>
                <c:pt idx="0">
                  <c:v>SWALE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Data-Trimeth-presc(age70+)'!$G$164:$Z$164</c:f>
              <c:numCache>
                <c:formatCode>#,##0</c:formatCode>
                <c:ptCount val="20"/>
                <c:pt idx="0">
                  <c:v>2142</c:v>
                </c:pt>
                <c:pt idx="1">
                  <c:v>2091</c:v>
                </c:pt>
                <c:pt idx="2">
                  <c:v>2064</c:v>
                </c:pt>
                <c:pt idx="3">
                  <c:v>2071</c:v>
                </c:pt>
                <c:pt idx="4">
                  <c:v>2047</c:v>
                </c:pt>
                <c:pt idx="5">
                  <c:v>2012</c:v>
                </c:pt>
                <c:pt idx="6">
                  <c:v>1997</c:v>
                </c:pt>
                <c:pt idx="7">
                  <c:v>1995</c:v>
                </c:pt>
                <c:pt idx="8">
                  <c:v>1959</c:v>
                </c:pt>
                <c:pt idx="9">
                  <c:v>1955</c:v>
                </c:pt>
                <c:pt idx="10">
                  <c:v>1933</c:v>
                </c:pt>
                <c:pt idx="11">
                  <c:v>1920</c:v>
                </c:pt>
                <c:pt idx="12">
                  <c:v>1872</c:v>
                </c:pt>
                <c:pt idx="13">
                  <c:v>1834</c:v>
                </c:pt>
                <c:pt idx="14">
                  <c:v>1780</c:v>
                </c:pt>
                <c:pt idx="15">
                  <c:v>1717</c:v>
                </c:pt>
                <c:pt idx="16">
                  <c:v>1667</c:v>
                </c:pt>
                <c:pt idx="17">
                  <c:v>1614</c:v>
                </c:pt>
                <c:pt idx="18">
                  <c:v>1560</c:v>
                </c:pt>
                <c:pt idx="19">
                  <c:v>1516</c:v>
                </c:pt>
              </c:numCache>
            </c:numRef>
          </c:val>
          <c:smooth val="0"/>
        </c:ser>
        <c:ser>
          <c:idx val="166"/>
          <c:order val="160"/>
          <c:tx>
            <c:strRef>
              <c:f>'CCG Data-Trimeth-presc(age70+)'!$D$165</c:f>
              <c:strCache>
                <c:ptCount val="1"/>
                <c:pt idx="0">
                  <c:v>SWINDON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Data-Trimeth-presc(age70+)'!$G$165:$Z$165</c:f>
              <c:numCache>
                <c:formatCode>#,##0</c:formatCode>
                <c:ptCount val="20"/>
                <c:pt idx="0">
                  <c:v>3893</c:v>
                </c:pt>
                <c:pt idx="1">
                  <c:v>3795</c:v>
                </c:pt>
                <c:pt idx="2">
                  <c:v>3661</c:v>
                </c:pt>
                <c:pt idx="3">
                  <c:v>3560</c:v>
                </c:pt>
                <c:pt idx="4">
                  <c:v>3512</c:v>
                </c:pt>
                <c:pt idx="5">
                  <c:v>3413</c:v>
                </c:pt>
                <c:pt idx="6">
                  <c:v>3369</c:v>
                </c:pt>
                <c:pt idx="7">
                  <c:v>3266</c:v>
                </c:pt>
                <c:pt idx="8">
                  <c:v>3200</c:v>
                </c:pt>
                <c:pt idx="9">
                  <c:v>3123</c:v>
                </c:pt>
                <c:pt idx="10">
                  <c:v>3074</c:v>
                </c:pt>
                <c:pt idx="11">
                  <c:v>2981</c:v>
                </c:pt>
                <c:pt idx="12">
                  <c:v>2953</c:v>
                </c:pt>
                <c:pt idx="13">
                  <c:v>2911</c:v>
                </c:pt>
                <c:pt idx="14">
                  <c:v>2896</c:v>
                </c:pt>
                <c:pt idx="15">
                  <c:v>2865</c:v>
                </c:pt>
                <c:pt idx="16">
                  <c:v>2818</c:v>
                </c:pt>
                <c:pt idx="17">
                  <c:v>2762</c:v>
                </c:pt>
                <c:pt idx="18">
                  <c:v>2714</c:v>
                </c:pt>
                <c:pt idx="19">
                  <c:v>2692</c:v>
                </c:pt>
              </c:numCache>
            </c:numRef>
          </c:val>
          <c:smooth val="0"/>
        </c:ser>
        <c:ser>
          <c:idx val="167"/>
          <c:order val="161"/>
          <c:tx>
            <c:strRef>
              <c:f>'CCG Data-Trimeth-presc(age70+)'!$D$166</c:f>
              <c:strCache>
                <c:ptCount val="1"/>
                <c:pt idx="0">
                  <c:v>TAMESIDE AND GLOSSOP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Data-Trimeth-presc(age70+)'!$G$166:$Z$166</c:f>
              <c:numCache>
                <c:formatCode>#,##0</c:formatCode>
                <c:ptCount val="20"/>
                <c:pt idx="0">
                  <c:v>1697</c:v>
                </c:pt>
                <c:pt idx="1">
                  <c:v>1654</c:v>
                </c:pt>
                <c:pt idx="2">
                  <c:v>1625</c:v>
                </c:pt>
                <c:pt idx="3">
                  <c:v>1635</c:v>
                </c:pt>
                <c:pt idx="4">
                  <c:v>1613</c:v>
                </c:pt>
                <c:pt idx="5">
                  <c:v>1577</c:v>
                </c:pt>
                <c:pt idx="6">
                  <c:v>1596</c:v>
                </c:pt>
                <c:pt idx="7">
                  <c:v>1586</c:v>
                </c:pt>
                <c:pt idx="8">
                  <c:v>1638</c:v>
                </c:pt>
                <c:pt idx="9">
                  <c:v>1623</c:v>
                </c:pt>
                <c:pt idx="10">
                  <c:v>1615</c:v>
                </c:pt>
                <c:pt idx="11">
                  <c:v>1602</c:v>
                </c:pt>
                <c:pt idx="12">
                  <c:v>1585</c:v>
                </c:pt>
                <c:pt idx="13">
                  <c:v>1530</c:v>
                </c:pt>
                <c:pt idx="14">
                  <c:v>1487</c:v>
                </c:pt>
                <c:pt idx="15">
                  <c:v>1449</c:v>
                </c:pt>
                <c:pt idx="16">
                  <c:v>1422</c:v>
                </c:pt>
                <c:pt idx="17">
                  <c:v>1394</c:v>
                </c:pt>
                <c:pt idx="18">
                  <c:v>1364</c:v>
                </c:pt>
                <c:pt idx="19">
                  <c:v>1354</c:v>
                </c:pt>
              </c:numCache>
            </c:numRef>
          </c:val>
          <c:smooth val="0"/>
        </c:ser>
        <c:ser>
          <c:idx val="168"/>
          <c:order val="162"/>
          <c:tx>
            <c:strRef>
              <c:f>'CCG Data-Trimeth-presc(age70+)'!$D$167</c:f>
              <c:strCache>
                <c:ptCount val="1"/>
                <c:pt idx="0">
                  <c:v>TELFORD &amp; WREKIN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Data-Trimeth-presc(age70+)'!$G$167:$Z$167</c:f>
              <c:numCache>
                <c:formatCode>#,##0</c:formatCode>
                <c:ptCount val="20"/>
                <c:pt idx="0">
                  <c:v>3248</c:v>
                </c:pt>
                <c:pt idx="1">
                  <c:v>3251</c:v>
                </c:pt>
                <c:pt idx="2">
                  <c:v>3215</c:v>
                </c:pt>
                <c:pt idx="3">
                  <c:v>3164</c:v>
                </c:pt>
                <c:pt idx="4">
                  <c:v>3112</c:v>
                </c:pt>
                <c:pt idx="5">
                  <c:v>3031</c:v>
                </c:pt>
                <c:pt idx="6">
                  <c:v>2945</c:v>
                </c:pt>
                <c:pt idx="7">
                  <c:v>2812</c:v>
                </c:pt>
                <c:pt idx="8">
                  <c:v>2747</c:v>
                </c:pt>
                <c:pt idx="9">
                  <c:v>2658</c:v>
                </c:pt>
                <c:pt idx="10">
                  <c:v>2608</c:v>
                </c:pt>
                <c:pt idx="11">
                  <c:v>2530</c:v>
                </c:pt>
                <c:pt idx="12">
                  <c:v>2459</c:v>
                </c:pt>
                <c:pt idx="13">
                  <c:v>2404</c:v>
                </c:pt>
                <c:pt idx="14">
                  <c:v>2360</c:v>
                </c:pt>
                <c:pt idx="15">
                  <c:v>2316</c:v>
                </c:pt>
                <c:pt idx="16">
                  <c:v>2282</c:v>
                </c:pt>
                <c:pt idx="17">
                  <c:v>2281</c:v>
                </c:pt>
                <c:pt idx="18">
                  <c:v>2298</c:v>
                </c:pt>
                <c:pt idx="19">
                  <c:v>2302</c:v>
                </c:pt>
              </c:numCache>
            </c:numRef>
          </c:val>
          <c:smooth val="0"/>
        </c:ser>
        <c:ser>
          <c:idx val="169"/>
          <c:order val="163"/>
          <c:tx>
            <c:strRef>
              <c:f>'CCG Data-Trimeth-presc(age70+)'!$D$168</c:f>
              <c:strCache>
                <c:ptCount val="1"/>
                <c:pt idx="0">
                  <c:v>THANET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Data-Trimeth-presc(age70+)'!$G$168:$Z$168</c:f>
              <c:numCache>
                <c:formatCode>#,##0</c:formatCode>
                <c:ptCount val="20"/>
                <c:pt idx="0">
                  <c:v>3160</c:v>
                </c:pt>
                <c:pt idx="1">
                  <c:v>3103</c:v>
                </c:pt>
                <c:pt idx="2">
                  <c:v>3073</c:v>
                </c:pt>
                <c:pt idx="3">
                  <c:v>3017</c:v>
                </c:pt>
                <c:pt idx="4">
                  <c:v>2955</c:v>
                </c:pt>
                <c:pt idx="5">
                  <c:v>2895</c:v>
                </c:pt>
                <c:pt idx="6">
                  <c:v>2857</c:v>
                </c:pt>
                <c:pt idx="7">
                  <c:v>2776</c:v>
                </c:pt>
                <c:pt idx="8">
                  <c:v>2754</c:v>
                </c:pt>
                <c:pt idx="9">
                  <c:v>2728</c:v>
                </c:pt>
                <c:pt idx="10">
                  <c:v>2673</c:v>
                </c:pt>
                <c:pt idx="11">
                  <c:v>2624</c:v>
                </c:pt>
                <c:pt idx="12">
                  <c:v>2569</c:v>
                </c:pt>
                <c:pt idx="13">
                  <c:v>2548</c:v>
                </c:pt>
                <c:pt idx="14">
                  <c:v>2478</c:v>
                </c:pt>
                <c:pt idx="15">
                  <c:v>2497</c:v>
                </c:pt>
                <c:pt idx="16">
                  <c:v>2470</c:v>
                </c:pt>
                <c:pt idx="17">
                  <c:v>2462</c:v>
                </c:pt>
                <c:pt idx="18">
                  <c:v>2409</c:v>
                </c:pt>
                <c:pt idx="19">
                  <c:v>2405</c:v>
                </c:pt>
              </c:numCache>
            </c:numRef>
          </c:val>
          <c:smooth val="0"/>
        </c:ser>
        <c:ser>
          <c:idx val="170"/>
          <c:order val="164"/>
          <c:tx>
            <c:strRef>
              <c:f>'CCG Data-Trimeth-presc(age70+)'!$D$169</c:f>
              <c:strCache>
                <c:ptCount val="1"/>
                <c:pt idx="0">
                  <c:v>THURROCK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Data-Trimeth-presc(age70+)'!$G$169:$Z$169</c:f>
              <c:numCache>
                <c:formatCode>#,##0</c:formatCode>
                <c:ptCount val="20"/>
                <c:pt idx="0">
                  <c:v>3175</c:v>
                </c:pt>
                <c:pt idx="1">
                  <c:v>3104</c:v>
                </c:pt>
                <c:pt idx="2">
                  <c:v>3066</c:v>
                </c:pt>
                <c:pt idx="3">
                  <c:v>3027</c:v>
                </c:pt>
                <c:pt idx="4">
                  <c:v>2973</c:v>
                </c:pt>
                <c:pt idx="5">
                  <c:v>2865</c:v>
                </c:pt>
                <c:pt idx="6">
                  <c:v>2760</c:v>
                </c:pt>
                <c:pt idx="7">
                  <c:v>2677</c:v>
                </c:pt>
                <c:pt idx="8">
                  <c:v>2582</c:v>
                </c:pt>
                <c:pt idx="9">
                  <c:v>2524</c:v>
                </c:pt>
                <c:pt idx="10">
                  <c:v>2477</c:v>
                </c:pt>
                <c:pt idx="11">
                  <c:v>2413</c:v>
                </c:pt>
                <c:pt idx="12">
                  <c:v>2368</c:v>
                </c:pt>
                <c:pt idx="13">
                  <c:v>2359</c:v>
                </c:pt>
                <c:pt idx="14">
                  <c:v>2292</c:v>
                </c:pt>
                <c:pt idx="15">
                  <c:v>2268</c:v>
                </c:pt>
                <c:pt idx="16">
                  <c:v>2243</c:v>
                </c:pt>
                <c:pt idx="17">
                  <c:v>2239</c:v>
                </c:pt>
                <c:pt idx="18">
                  <c:v>2240</c:v>
                </c:pt>
                <c:pt idx="19">
                  <c:v>2221</c:v>
                </c:pt>
              </c:numCache>
            </c:numRef>
          </c:val>
          <c:smooth val="0"/>
        </c:ser>
        <c:ser>
          <c:idx val="171"/>
          <c:order val="165"/>
          <c:tx>
            <c:strRef>
              <c:f>'CCG Data-Trimeth-presc(age70+)'!$D$170</c:f>
              <c:strCache>
                <c:ptCount val="1"/>
                <c:pt idx="0">
                  <c:v>TOWER HAMLETS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Data-Trimeth-presc(age70+)'!$G$170:$Z$170</c:f>
              <c:numCache>
                <c:formatCode>#,##0</c:formatCode>
                <c:ptCount val="20"/>
                <c:pt idx="0">
                  <c:v>1952</c:v>
                </c:pt>
                <c:pt idx="1">
                  <c:v>1894</c:v>
                </c:pt>
                <c:pt idx="2">
                  <c:v>1839</c:v>
                </c:pt>
                <c:pt idx="3">
                  <c:v>1792</c:v>
                </c:pt>
                <c:pt idx="4">
                  <c:v>1761</c:v>
                </c:pt>
                <c:pt idx="5">
                  <c:v>1713</c:v>
                </c:pt>
                <c:pt idx="6">
                  <c:v>1683</c:v>
                </c:pt>
                <c:pt idx="7">
                  <c:v>1665</c:v>
                </c:pt>
                <c:pt idx="8">
                  <c:v>1648</c:v>
                </c:pt>
                <c:pt idx="9">
                  <c:v>1640</c:v>
                </c:pt>
                <c:pt idx="10">
                  <c:v>1640</c:v>
                </c:pt>
                <c:pt idx="11">
                  <c:v>1653</c:v>
                </c:pt>
                <c:pt idx="12">
                  <c:v>1663</c:v>
                </c:pt>
                <c:pt idx="13">
                  <c:v>1631</c:v>
                </c:pt>
                <c:pt idx="14">
                  <c:v>1636</c:v>
                </c:pt>
                <c:pt idx="15">
                  <c:v>1594</c:v>
                </c:pt>
                <c:pt idx="16">
                  <c:v>1562</c:v>
                </c:pt>
                <c:pt idx="17">
                  <c:v>1531</c:v>
                </c:pt>
                <c:pt idx="18">
                  <c:v>1535</c:v>
                </c:pt>
                <c:pt idx="19">
                  <c:v>1507</c:v>
                </c:pt>
              </c:numCache>
            </c:numRef>
          </c:val>
          <c:smooth val="0"/>
        </c:ser>
        <c:ser>
          <c:idx val="172"/>
          <c:order val="166"/>
          <c:tx>
            <c:strRef>
              <c:f>'CCG Data-Trimeth-presc(age70+)'!$D$171</c:f>
              <c:strCache>
                <c:ptCount val="1"/>
                <c:pt idx="0">
                  <c:v>TRAFFORD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Data-Trimeth-presc(age70+)'!$G$171:$Z$171</c:f>
              <c:numCache>
                <c:formatCode>#,##0</c:formatCode>
                <c:ptCount val="20"/>
                <c:pt idx="0">
                  <c:v>4168</c:v>
                </c:pt>
                <c:pt idx="1">
                  <c:v>4006</c:v>
                </c:pt>
                <c:pt idx="2">
                  <c:v>3820</c:v>
                </c:pt>
                <c:pt idx="3">
                  <c:v>3694</c:v>
                </c:pt>
                <c:pt idx="4">
                  <c:v>3554</c:v>
                </c:pt>
                <c:pt idx="5">
                  <c:v>3403</c:v>
                </c:pt>
                <c:pt idx="6">
                  <c:v>3245</c:v>
                </c:pt>
                <c:pt idx="7">
                  <c:v>3089</c:v>
                </c:pt>
                <c:pt idx="8">
                  <c:v>2929</c:v>
                </c:pt>
                <c:pt idx="9">
                  <c:v>2796</c:v>
                </c:pt>
                <c:pt idx="10">
                  <c:v>2740</c:v>
                </c:pt>
                <c:pt idx="11">
                  <c:v>2680</c:v>
                </c:pt>
                <c:pt idx="12">
                  <c:v>2620</c:v>
                </c:pt>
                <c:pt idx="13">
                  <c:v>2594</c:v>
                </c:pt>
                <c:pt idx="14">
                  <c:v>2589</c:v>
                </c:pt>
                <c:pt idx="15">
                  <c:v>2559</c:v>
                </c:pt>
                <c:pt idx="16">
                  <c:v>2563</c:v>
                </c:pt>
                <c:pt idx="17">
                  <c:v>2574</c:v>
                </c:pt>
                <c:pt idx="18">
                  <c:v>2601</c:v>
                </c:pt>
                <c:pt idx="19">
                  <c:v>2595</c:v>
                </c:pt>
              </c:numCache>
            </c:numRef>
          </c:val>
          <c:smooth val="0"/>
        </c:ser>
        <c:ser>
          <c:idx val="173"/>
          <c:order val="167"/>
          <c:tx>
            <c:strRef>
              <c:f>'CCG Data-Trimeth-presc(age70+)'!$D$172</c:f>
              <c:strCache>
                <c:ptCount val="1"/>
                <c:pt idx="0">
                  <c:v>VALE OF YORK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Data-Trimeth-presc(age70+)'!$G$172:$Z$172</c:f>
              <c:numCache>
                <c:formatCode>#,##0</c:formatCode>
                <c:ptCount val="20"/>
                <c:pt idx="0">
                  <c:v>6006</c:v>
                </c:pt>
                <c:pt idx="1">
                  <c:v>5764</c:v>
                </c:pt>
                <c:pt idx="2">
                  <c:v>5601</c:v>
                </c:pt>
                <c:pt idx="3">
                  <c:v>5468</c:v>
                </c:pt>
                <c:pt idx="4">
                  <c:v>5370</c:v>
                </c:pt>
                <c:pt idx="5">
                  <c:v>5218</c:v>
                </c:pt>
                <c:pt idx="6">
                  <c:v>5178</c:v>
                </c:pt>
                <c:pt idx="7">
                  <c:v>5158</c:v>
                </c:pt>
                <c:pt idx="8">
                  <c:v>5176</c:v>
                </c:pt>
                <c:pt idx="9">
                  <c:v>5093</c:v>
                </c:pt>
                <c:pt idx="10">
                  <c:v>5050</c:v>
                </c:pt>
                <c:pt idx="11">
                  <c:v>4961</c:v>
                </c:pt>
                <c:pt idx="12">
                  <c:v>4890</c:v>
                </c:pt>
                <c:pt idx="13">
                  <c:v>4849</c:v>
                </c:pt>
                <c:pt idx="14">
                  <c:v>4799</c:v>
                </c:pt>
                <c:pt idx="15">
                  <c:v>4731</c:v>
                </c:pt>
                <c:pt idx="16">
                  <c:v>4648</c:v>
                </c:pt>
                <c:pt idx="17">
                  <c:v>4623</c:v>
                </c:pt>
                <c:pt idx="18">
                  <c:v>4545</c:v>
                </c:pt>
                <c:pt idx="19">
                  <c:v>4460</c:v>
                </c:pt>
              </c:numCache>
            </c:numRef>
          </c:val>
          <c:smooth val="0"/>
        </c:ser>
        <c:ser>
          <c:idx val="174"/>
          <c:order val="168"/>
          <c:tx>
            <c:strRef>
              <c:f>'CCG Data-Trimeth-presc(age70+)'!$D$173</c:f>
              <c:strCache>
                <c:ptCount val="1"/>
                <c:pt idx="0">
                  <c:v>VALE ROYAL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Data-Trimeth-presc(age70+)'!$G$173:$Z$173</c:f>
              <c:numCache>
                <c:formatCode>#,##0</c:formatCode>
                <c:ptCount val="20"/>
                <c:pt idx="0">
                  <c:v>1091</c:v>
                </c:pt>
                <c:pt idx="1">
                  <c:v>1030</c:v>
                </c:pt>
                <c:pt idx="2">
                  <c:v>978</c:v>
                </c:pt>
                <c:pt idx="3">
                  <c:v>941</c:v>
                </c:pt>
                <c:pt idx="4">
                  <c:v>916</c:v>
                </c:pt>
                <c:pt idx="5">
                  <c:v>914</c:v>
                </c:pt>
                <c:pt idx="6">
                  <c:v>891</c:v>
                </c:pt>
                <c:pt idx="7">
                  <c:v>879</c:v>
                </c:pt>
                <c:pt idx="8">
                  <c:v>879</c:v>
                </c:pt>
                <c:pt idx="9">
                  <c:v>900</c:v>
                </c:pt>
                <c:pt idx="10">
                  <c:v>893</c:v>
                </c:pt>
                <c:pt idx="11">
                  <c:v>874</c:v>
                </c:pt>
                <c:pt idx="12">
                  <c:v>888</c:v>
                </c:pt>
                <c:pt idx="13">
                  <c:v>905</c:v>
                </c:pt>
                <c:pt idx="14">
                  <c:v>910</c:v>
                </c:pt>
                <c:pt idx="15">
                  <c:v>908</c:v>
                </c:pt>
                <c:pt idx="16">
                  <c:v>903</c:v>
                </c:pt>
                <c:pt idx="17">
                  <c:v>903</c:v>
                </c:pt>
                <c:pt idx="18">
                  <c:v>889</c:v>
                </c:pt>
                <c:pt idx="19">
                  <c:v>887</c:v>
                </c:pt>
              </c:numCache>
            </c:numRef>
          </c:val>
          <c:smooth val="0"/>
        </c:ser>
        <c:ser>
          <c:idx val="175"/>
          <c:order val="169"/>
          <c:tx>
            <c:strRef>
              <c:f>'CCG Data-Trimeth-presc(age70+)'!$D$174</c:f>
              <c:strCache>
                <c:ptCount val="1"/>
                <c:pt idx="0">
                  <c:v>WAKEFIELD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Data-Trimeth-presc(age70+)'!$G$174:$Z$174</c:f>
              <c:numCache>
                <c:formatCode>#,##0</c:formatCode>
                <c:ptCount val="20"/>
                <c:pt idx="0">
                  <c:v>5829</c:v>
                </c:pt>
                <c:pt idx="1">
                  <c:v>5676</c:v>
                </c:pt>
                <c:pt idx="2">
                  <c:v>5561</c:v>
                </c:pt>
                <c:pt idx="3">
                  <c:v>5463</c:v>
                </c:pt>
                <c:pt idx="4">
                  <c:v>5385</c:v>
                </c:pt>
                <c:pt idx="5">
                  <c:v>5255</c:v>
                </c:pt>
                <c:pt idx="6">
                  <c:v>5159</c:v>
                </c:pt>
                <c:pt idx="7">
                  <c:v>5130</c:v>
                </c:pt>
                <c:pt idx="8">
                  <c:v>5104</c:v>
                </c:pt>
                <c:pt idx="9">
                  <c:v>5099</c:v>
                </c:pt>
                <c:pt idx="10">
                  <c:v>5127</c:v>
                </c:pt>
                <c:pt idx="11">
                  <c:v>5080</c:v>
                </c:pt>
                <c:pt idx="12">
                  <c:v>5088</c:v>
                </c:pt>
                <c:pt idx="13">
                  <c:v>5064</c:v>
                </c:pt>
                <c:pt idx="14">
                  <c:v>5014</c:v>
                </c:pt>
                <c:pt idx="15">
                  <c:v>4998</c:v>
                </c:pt>
                <c:pt idx="16">
                  <c:v>4951</c:v>
                </c:pt>
                <c:pt idx="17">
                  <c:v>4929</c:v>
                </c:pt>
                <c:pt idx="18">
                  <c:v>4873</c:v>
                </c:pt>
                <c:pt idx="19">
                  <c:v>4809</c:v>
                </c:pt>
              </c:numCache>
            </c:numRef>
          </c:val>
          <c:smooth val="0"/>
        </c:ser>
        <c:ser>
          <c:idx val="176"/>
          <c:order val="170"/>
          <c:tx>
            <c:strRef>
              <c:f>'CCG Data-Trimeth-presc(age70+)'!$D$175</c:f>
              <c:strCache>
                <c:ptCount val="1"/>
                <c:pt idx="0">
                  <c:v>WALSALL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Data-Trimeth-presc(age70+)'!$G$175:$Z$175</c:f>
              <c:numCache>
                <c:formatCode>#,##0</c:formatCode>
                <c:ptCount val="20"/>
                <c:pt idx="0">
                  <c:v>4242</c:v>
                </c:pt>
                <c:pt idx="1">
                  <c:v>4107</c:v>
                </c:pt>
                <c:pt idx="2">
                  <c:v>3986</c:v>
                </c:pt>
                <c:pt idx="3">
                  <c:v>3860</c:v>
                </c:pt>
                <c:pt idx="4">
                  <c:v>3746</c:v>
                </c:pt>
                <c:pt idx="5">
                  <c:v>3577</c:v>
                </c:pt>
                <c:pt idx="6">
                  <c:v>3437</c:v>
                </c:pt>
                <c:pt idx="7">
                  <c:v>3336</c:v>
                </c:pt>
                <c:pt idx="8">
                  <c:v>3249</c:v>
                </c:pt>
                <c:pt idx="9">
                  <c:v>3147</c:v>
                </c:pt>
                <c:pt idx="10">
                  <c:v>3129</c:v>
                </c:pt>
                <c:pt idx="11">
                  <c:v>3132</c:v>
                </c:pt>
                <c:pt idx="12">
                  <c:v>3135</c:v>
                </c:pt>
                <c:pt idx="13">
                  <c:v>3090</c:v>
                </c:pt>
                <c:pt idx="14">
                  <c:v>3051</c:v>
                </c:pt>
                <c:pt idx="15">
                  <c:v>3009</c:v>
                </c:pt>
                <c:pt idx="16">
                  <c:v>2931</c:v>
                </c:pt>
                <c:pt idx="17">
                  <c:v>2948</c:v>
                </c:pt>
                <c:pt idx="18">
                  <c:v>2923</c:v>
                </c:pt>
                <c:pt idx="19">
                  <c:v>2894</c:v>
                </c:pt>
              </c:numCache>
            </c:numRef>
          </c:val>
          <c:smooth val="0"/>
        </c:ser>
        <c:ser>
          <c:idx val="177"/>
          <c:order val="171"/>
          <c:tx>
            <c:strRef>
              <c:f>'CCG Data-Trimeth-presc(age70+)'!$D$176</c:f>
              <c:strCache>
                <c:ptCount val="1"/>
                <c:pt idx="0">
                  <c:v>WALTHAM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Data-Trimeth-presc(age70+)'!$G$176:$Z$176</c:f>
              <c:numCache>
                <c:formatCode>#,##0</c:formatCode>
                <c:ptCount val="20"/>
                <c:pt idx="0">
                  <c:v>1598</c:v>
                </c:pt>
                <c:pt idx="1">
                  <c:v>1490</c:v>
                </c:pt>
                <c:pt idx="2">
                  <c:v>1413</c:v>
                </c:pt>
                <c:pt idx="3">
                  <c:v>1342</c:v>
                </c:pt>
                <c:pt idx="4">
                  <c:v>1305</c:v>
                </c:pt>
                <c:pt idx="5">
                  <c:v>1244</c:v>
                </c:pt>
                <c:pt idx="6">
                  <c:v>1235</c:v>
                </c:pt>
                <c:pt idx="7">
                  <c:v>1240</c:v>
                </c:pt>
                <c:pt idx="8">
                  <c:v>1214</c:v>
                </c:pt>
                <c:pt idx="9">
                  <c:v>1211</c:v>
                </c:pt>
                <c:pt idx="10">
                  <c:v>1203</c:v>
                </c:pt>
                <c:pt idx="11">
                  <c:v>1196</c:v>
                </c:pt>
                <c:pt idx="12">
                  <c:v>1186</c:v>
                </c:pt>
                <c:pt idx="13">
                  <c:v>1163</c:v>
                </c:pt>
                <c:pt idx="14">
                  <c:v>1168</c:v>
                </c:pt>
                <c:pt idx="15">
                  <c:v>1153</c:v>
                </c:pt>
                <c:pt idx="16">
                  <c:v>1140</c:v>
                </c:pt>
                <c:pt idx="17">
                  <c:v>1145</c:v>
                </c:pt>
                <c:pt idx="18">
                  <c:v>1129</c:v>
                </c:pt>
                <c:pt idx="19">
                  <c:v>1127</c:v>
                </c:pt>
              </c:numCache>
            </c:numRef>
          </c:val>
          <c:smooth val="0"/>
        </c:ser>
        <c:ser>
          <c:idx val="178"/>
          <c:order val="172"/>
          <c:tx>
            <c:strRef>
              <c:f>'CCG Data-Trimeth-presc(age70+)'!$D$177</c:f>
              <c:strCache>
                <c:ptCount val="1"/>
                <c:pt idx="0">
                  <c:v>WANDSWORTH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Data-Trimeth-presc(age70+)'!$G$177:$Z$177</c:f>
              <c:numCache>
                <c:formatCode>#,##0</c:formatCode>
                <c:ptCount val="20"/>
                <c:pt idx="0">
                  <c:v>2186</c:v>
                </c:pt>
                <c:pt idx="1">
                  <c:v>2108</c:v>
                </c:pt>
                <c:pt idx="2">
                  <c:v>2044</c:v>
                </c:pt>
                <c:pt idx="3">
                  <c:v>1998</c:v>
                </c:pt>
                <c:pt idx="4">
                  <c:v>1989</c:v>
                </c:pt>
                <c:pt idx="5">
                  <c:v>1963</c:v>
                </c:pt>
                <c:pt idx="6">
                  <c:v>1954</c:v>
                </c:pt>
                <c:pt idx="7">
                  <c:v>1931</c:v>
                </c:pt>
                <c:pt idx="8">
                  <c:v>1905</c:v>
                </c:pt>
                <c:pt idx="9">
                  <c:v>1910</c:v>
                </c:pt>
                <c:pt idx="10">
                  <c:v>1903</c:v>
                </c:pt>
                <c:pt idx="11">
                  <c:v>1894</c:v>
                </c:pt>
                <c:pt idx="12">
                  <c:v>1865</c:v>
                </c:pt>
                <c:pt idx="13">
                  <c:v>1818</c:v>
                </c:pt>
                <c:pt idx="14">
                  <c:v>1808</c:v>
                </c:pt>
                <c:pt idx="15">
                  <c:v>1782</c:v>
                </c:pt>
                <c:pt idx="16">
                  <c:v>1791</c:v>
                </c:pt>
                <c:pt idx="17">
                  <c:v>1777</c:v>
                </c:pt>
                <c:pt idx="18">
                  <c:v>1762</c:v>
                </c:pt>
                <c:pt idx="19">
                  <c:v>1776</c:v>
                </c:pt>
              </c:numCache>
            </c:numRef>
          </c:val>
          <c:smooth val="0"/>
        </c:ser>
        <c:ser>
          <c:idx val="179"/>
          <c:order val="173"/>
          <c:tx>
            <c:strRef>
              <c:f>'CCG Data-Trimeth-presc(age70+)'!$D$178</c:f>
              <c:strCache>
                <c:ptCount val="1"/>
                <c:pt idx="0">
                  <c:v>WARRINGTON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Data-Trimeth-presc(age70+)'!$G$178:$Z$178</c:f>
              <c:numCache>
                <c:formatCode>#,##0</c:formatCode>
                <c:ptCount val="20"/>
                <c:pt idx="0">
                  <c:v>3097</c:v>
                </c:pt>
                <c:pt idx="1">
                  <c:v>3046</c:v>
                </c:pt>
                <c:pt idx="2">
                  <c:v>2996</c:v>
                </c:pt>
                <c:pt idx="3">
                  <c:v>2923</c:v>
                </c:pt>
                <c:pt idx="4">
                  <c:v>2883</c:v>
                </c:pt>
                <c:pt idx="5">
                  <c:v>2820</c:v>
                </c:pt>
                <c:pt idx="6">
                  <c:v>2780</c:v>
                </c:pt>
                <c:pt idx="7">
                  <c:v>2749</c:v>
                </c:pt>
                <c:pt idx="8">
                  <c:v>2708</c:v>
                </c:pt>
                <c:pt idx="9">
                  <c:v>2652</c:v>
                </c:pt>
                <c:pt idx="10">
                  <c:v>2607</c:v>
                </c:pt>
                <c:pt idx="11">
                  <c:v>2545</c:v>
                </c:pt>
                <c:pt idx="12">
                  <c:v>2551</c:v>
                </c:pt>
                <c:pt idx="13">
                  <c:v>2483</c:v>
                </c:pt>
                <c:pt idx="14">
                  <c:v>2447</c:v>
                </c:pt>
                <c:pt idx="15">
                  <c:v>2433</c:v>
                </c:pt>
                <c:pt idx="16">
                  <c:v>2408</c:v>
                </c:pt>
                <c:pt idx="17">
                  <c:v>2436</c:v>
                </c:pt>
                <c:pt idx="18">
                  <c:v>2424</c:v>
                </c:pt>
                <c:pt idx="19">
                  <c:v>2401</c:v>
                </c:pt>
              </c:numCache>
            </c:numRef>
          </c:val>
          <c:smooth val="0"/>
        </c:ser>
        <c:ser>
          <c:idx val="180"/>
          <c:order val="174"/>
          <c:tx>
            <c:strRef>
              <c:f>'CCG Data-Trimeth-presc(age70+)'!$D$179</c:f>
              <c:strCache>
                <c:ptCount val="1"/>
                <c:pt idx="0">
                  <c:v>WARWICKSHIRE NORTH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Data-Trimeth-presc(age70+)'!$G$179:$Z$179</c:f>
              <c:numCache>
                <c:formatCode>#,##0</c:formatCode>
                <c:ptCount val="20"/>
                <c:pt idx="0">
                  <c:v>3919</c:v>
                </c:pt>
                <c:pt idx="1">
                  <c:v>3866</c:v>
                </c:pt>
                <c:pt idx="2">
                  <c:v>3784</c:v>
                </c:pt>
                <c:pt idx="3">
                  <c:v>3718</c:v>
                </c:pt>
                <c:pt idx="4">
                  <c:v>3676</c:v>
                </c:pt>
                <c:pt idx="5">
                  <c:v>3624</c:v>
                </c:pt>
                <c:pt idx="6">
                  <c:v>3547</c:v>
                </c:pt>
                <c:pt idx="7">
                  <c:v>3472</c:v>
                </c:pt>
                <c:pt idx="8">
                  <c:v>3418</c:v>
                </c:pt>
                <c:pt idx="9">
                  <c:v>3333</c:v>
                </c:pt>
                <c:pt idx="10">
                  <c:v>3244</c:v>
                </c:pt>
                <c:pt idx="11">
                  <c:v>3097</c:v>
                </c:pt>
                <c:pt idx="12">
                  <c:v>3016</c:v>
                </c:pt>
                <c:pt idx="13">
                  <c:v>2894</c:v>
                </c:pt>
                <c:pt idx="14">
                  <c:v>2820</c:v>
                </c:pt>
                <c:pt idx="15">
                  <c:v>2712</c:v>
                </c:pt>
                <c:pt idx="16">
                  <c:v>2596</c:v>
                </c:pt>
                <c:pt idx="17">
                  <c:v>2456</c:v>
                </c:pt>
                <c:pt idx="18">
                  <c:v>2364</c:v>
                </c:pt>
                <c:pt idx="19">
                  <c:v>2290</c:v>
                </c:pt>
              </c:numCache>
            </c:numRef>
          </c:val>
          <c:smooth val="0"/>
        </c:ser>
        <c:ser>
          <c:idx val="181"/>
          <c:order val="175"/>
          <c:tx>
            <c:strRef>
              <c:f>'CCG Data-Trimeth-presc(age70+)'!$D$180</c:f>
              <c:strCache>
                <c:ptCount val="1"/>
                <c:pt idx="0">
                  <c:v>WEST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Data-Trimeth-presc(age70+)'!$G$180:$Z$180</c:f>
              <c:numCache>
                <c:formatCode>#,##0</c:formatCode>
                <c:ptCount val="20"/>
                <c:pt idx="0">
                  <c:v>5022</c:v>
                </c:pt>
                <c:pt idx="1">
                  <c:v>4943</c:v>
                </c:pt>
                <c:pt idx="2">
                  <c:v>4848</c:v>
                </c:pt>
                <c:pt idx="3">
                  <c:v>4796</c:v>
                </c:pt>
                <c:pt idx="4">
                  <c:v>4749</c:v>
                </c:pt>
                <c:pt idx="5">
                  <c:v>4633</c:v>
                </c:pt>
                <c:pt idx="6">
                  <c:v>4639</c:v>
                </c:pt>
                <c:pt idx="7">
                  <c:v>4539</c:v>
                </c:pt>
                <c:pt idx="8">
                  <c:v>4481</c:v>
                </c:pt>
                <c:pt idx="9">
                  <c:v>4403</c:v>
                </c:pt>
                <c:pt idx="10">
                  <c:v>4372</c:v>
                </c:pt>
                <c:pt idx="11">
                  <c:v>4278</c:v>
                </c:pt>
                <c:pt idx="12">
                  <c:v>4196</c:v>
                </c:pt>
                <c:pt idx="13">
                  <c:v>4159</c:v>
                </c:pt>
                <c:pt idx="14">
                  <c:v>4088</c:v>
                </c:pt>
                <c:pt idx="15">
                  <c:v>4027</c:v>
                </c:pt>
                <c:pt idx="16">
                  <c:v>3950</c:v>
                </c:pt>
                <c:pt idx="17">
                  <c:v>3908</c:v>
                </c:pt>
                <c:pt idx="18">
                  <c:v>3853</c:v>
                </c:pt>
                <c:pt idx="19">
                  <c:v>3813</c:v>
                </c:pt>
              </c:numCache>
            </c:numRef>
          </c:val>
          <c:smooth val="0"/>
        </c:ser>
        <c:ser>
          <c:idx val="182"/>
          <c:order val="176"/>
          <c:tx>
            <c:strRef>
              <c:f>'CCG Data-Trimeth-presc(age70+)'!$D$181</c:f>
              <c:strCache>
                <c:ptCount val="1"/>
                <c:pt idx="0">
                  <c:v>WEST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Data-Trimeth-presc(age70+)'!$G$181:$Z$181</c:f>
              <c:numCache>
                <c:formatCode>#,##0</c:formatCode>
                <c:ptCount val="20"/>
                <c:pt idx="0">
                  <c:v>5136</c:v>
                </c:pt>
                <c:pt idx="1">
                  <c:v>4946</c:v>
                </c:pt>
                <c:pt idx="2">
                  <c:v>4756</c:v>
                </c:pt>
                <c:pt idx="3">
                  <c:v>4621</c:v>
                </c:pt>
                <c:pt idx="4">
                  <c:v>4499</c:v>
                </c:pt>
                <c:pt idx="5">
                  <c:v>4386</c:v>
                </c:pt>
                <c:pt idx="6">
                  <c:v>4261</c:v>
                </c:pt>
                <c:pt idx="7">
                  <c:v>4192</c:v>
                </c:pt>
                <c:pt idx="8">
                  <c:v>4144</c:v>
                </c:pt>
                <c:pt idx="9">
                  <c:v>4072</c:v>
                </c:pt>
                <c:pt idx="10">
                  <c:v>4018</c:v>
                </c:pt>
                <c:pt idx="11">
                  <c:v>3950</c:v>
                </c:pt>
                <c:pt idx="12">
                  <c:v>3846</c:v>
                </c:pt>
                <c:pt idx="13">
                  <c:v>3773</c:v>
                </c:pt>
                <c:pt idx="14">
                  <c:v>3676</c:v>
                </c:pt>
                <c:pt idx="15">
                  <c:v>3621</c:v>
                </c:pt>
                <c:pt idx="16">
                  <c:v>3563</c:v>
                </c:pt>
                <c:pt idx="17">
                  <c:v>3549</c:v>
                </c:pt>
                <c:pt idx="18">
                  <c:v>3533</c:v>
                </c:pt>
                <c:pt idx="19">
                  <c:v>3493</c:v>
                </c:pt>
              </c:numCache>
            </c:numRef>
          </c:val>
          <c:smooth val="0"/>
        </c:ser>
        <c:ser>
          <c:idx val="183"/>
          <c:order val="177"/>
          <c:tx>
            <c:strRef>
              <c:f>'CCG Data-Trimeth-presc(age70+)'!$D$182</c:f>
              <c:strCache>
                <c:ptCount val="1"/>
                <c:pt idx="0">
                  <c:v>WEST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Data-Trimeth-presc(age70+)'!$G$182:$Z$182</c:f>
              <c:numCache>
                <c:formatCode>#,##0</c:formatCode>
                <c:ptCount val="20"/>
                <c:pt idx="0">
                  <c:v>13132</c:v>
                </c:pt>
                <c:pt idx="1">
                  <c:v>12934</c:v>
                </c:pt>
                <c:pt idx="2">
                  <c:v>12718</c:v>
                </c:pt>
                <c:pt idx="3">
                  <c:v>12475</c:v>
                </c:pt>
                <c:pt idx="4">
                  <c:v>12339</c:v>
                </c:pt>
                <c:pt idx="5">
                  <c:v>12098</c:v>
                </c:pt>
                <c:pt idx="6">
                  <c:v>11936</c:v>
                </c:pt>
                <c:pt idx="7">
                  <c:v>11790</c:v>
                </c:pt>
                <c:pt idx="8">
                  <c:v>11662</c:v>
                </c:pt>
                <c:pt idx="9">
                  <c:v>11456</c:v>
                </c:pt>
                <c:pt idx="10">
                  <c:v>11160</c:v>
                </c:pt>
                <c:pt idx="11">
                  <c:v>11014</c:v>
                </c:pt>
                <c:pt idx="12">
                  <c:v>10859</c:v>
                </c:pt>
                <c:pt idx="13">
                  <c:v>10762</c:v>
                </c:pt>
                <c:pt idx="14">
                  <c:v>10563</c:v>
                </c:pt>
                <c:pt idx="15">
                  <c:v>10444</c:v>
                </c:pt>
                <c:pt idx="16">
                  <c:v>10305</c:v>
                </c:pt>
                <c:pt idx="17">
                  <c:v>10171</c:v>
                </c:pt>
                <c:pt idx="18">
                  <c:v>10127</c:v>
                </c:pt>
                <c:pt idx="19">
                  <c:v>10036</c:v>
                </c:pt>
              </c:numCache>
            </c:numRef>
          </c:val>
          <c:smooth val="0"/>
        </c:ser>
        <c:ser>
          <c:idx val="184"/>
          <c:order val="178"/>
          <c:tx>
            <c:strRef>
              <c:f>'CCG Data-Trimeth-presc(age70+)'!$D$183</c:f>
              <c:strCache>
                <c:ptCount val="1"/>
                <c:pt idx="0">
                  <c:v>WEST KENT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Data-Trimeth-presc(age70+)'!$G$183:$Z$183</c:f>
              <c:numCache>
                <c:formatCode>#,##0</c:formatCode>
                <c:ptCount val="20"/>
                <c:pt idx="0">
                  <c:v>11653</c:v>
                </c:pt>
                <c:pt idx="1">
                  <c:v>11227</c:v>
                </c:pt>
                <c:pt idx="2">
                  <c:v>10838</c:v>
                </c:pt>
                <c:pt idx="3">
                  <c:v>10474</c:v>
                </c:pt>
                <c:pt idx="4">
                  <c:v>10235</c:v>
                </c:pt>
                <c:pt idx="5">
                  <c:v>9929</c:v>
                </c:pt>
                <c:pt idx="6">
                  <c:v>9728</c:v>
                </c:pt>
                <c:pt idx="7">
                  <c:v>9523</c:v>
                </c:pt>
                <c:pt idx="8">
                  <c:v>9363</c:v>
                </c:pt>
                <c:pt idx="9">
                  <c:v>9248</c:v>
                </c:pt>
                <c:pt idx="10">
                  <c:v>9086</c:v>
                </c:pt>
                <c:pt idx="11">
                  <c:v>8890</c:v>
                </c:pt>
                <c:pt idx="12">
                  <c:v>8729</c:v>
                </c:pt>
                <c:pt idx="13">
                  <c:v>8599</c:v>
                </c:pt>
                <c:pt idx="14">
                  <c:v>8508</c:v>
                </c:pt>
                <c:pt idx="15">
                  <c:v>8460</c:v>
                </c:pt>
                <c:pt idx="16">
                  <c:v>8366</c:v>
                </c:pt>
                <c:pt idx="17">
                  <c:v>8344</c:v>
                </c:pt>
                <c:pt idx="18">
                  <c:v>8281</c:v>
                </c:pt>
                <c:pt idx="19">
                  <c:v>8281</c:v>
                </c:pt>
              </c:numCache>
            </c:numRef>
          </c:val>
          <c:smooth val="0"/>
        </c:ser>
        <c:ser>
          <c:idx val="185"/>
          <c:order val="179"/>
          <c:tx>
            <c:strRef>
              <c:f>'CCG Data-Trimeth-presc(age70+)'!$D$184</c:f>
              <c:strCache>
                <c:ptCount val="1"/>
                <c:pt idx="0">
                  <c:v>WEST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Data-Trimeth-presc(age70+)'!$G$184:$Z$184</c:f>
              <c:numCache>
                <c:formatCode>#,##0</c:formatCode>
                <c:ptCount val="20"/>
                <c:pt idx="0">
                  <c:v>2591</c:v>
                </c:pt>
                <c:pt idx="1">
                  <c:v>2564</c:v>
                </c:pt>
                <c:pt idx="2">
                  <c:v>2518</c:v>
                </c:pt>
                <c:pt idx="3">
                  <c:v>2499</c:v>
                </c:pt>
                <c:pt idx="4">
                  <c:v>2475</c:v>
                </c:pt>
                <c:pt idx="5">
                  <c:v>2434</c:v>
                </c:pt>
                <c:pt idx="6">
                  <c:v>2450</c:v>
                </c:pt>
                <c:pt idx="7">
                  <c:v>2412</c:v>
                </c:pt>
                <c:pt idx="8">
                  <c:v>2402</c:v>
                </c:pt>
                <c:pt idx="9">
                  <c:v>2414</c:v>
                </c:pt>
                <c:pt idx="10">
                  <c:v>2389</c:v>
                </c:pt>
                <c:pt idx="11">
                  <c:v>2389</c:v>
                </c:pt>
                <c:pt idx="12">
                  <c:v>2350</c:v>
                </c:pt>
                <c:pt idx="13">
                  <c:v>2324</c:v>
                </c:pt>
                <c:pt idx="14">
                  <c:v>2322</c:v>
                </c:pt>
                <c:pt idx="15">
                  <c:v>2267</c:v>
                </c:pt>
                <c:pt idx="16">
                  <c:v>2230</c:v>
                </c:pt>
                <c:pt idx="17">
                  <c:v>2172</c:v>
                </c:pt>
                <c:pt idx="18">
                  <c:v>2093</c:v>
                </c:pt>
                <c:pt idx="19">
                  <c:v>2087</c:v>
                </c:pt>
              </c:numCache>
            </c:numRef>
          </c:val>
          <c:smooth val="0"/>
        </c:ser>
        <c:ser>
          <c:idx val="186"/>
          <c:order val="180"/>
          <c:tx>
            <c:strRef>
              <c:f>'CCG Data-Trimeth-presc(age70+)'!$D$185</c:f>
              <c:strCache>
                <c:ptCount val="1"/>
                <c:pt idx="0">
                  <c:v>WEST LEICESTERSHIRE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Data-Trimeth-presc(age70+)'!$G$185:$Z$185</c:f>
              <c:numCache>
                <c:formatCode>#,##0</c:formatCode>
                <c:ptCount val="20"/>
                <c:pt idx="0">
                  <c:v>7276</c:v>
                </c:pt>
                <c:pt idx="1">
                  <c:v>7025</c:v>
                </c:pt>
                <c:pt idx="2">
                  <c:v>6820</c:v>
                </c:pt>
                <c:pt idx="3">
                  <c:v>6691</c:v>
                </c:pt>
                <c:pt idx="4">
                  <c:v>6600</c:v>
                </c:pt>
                <c:pt idx="5">
                  <c:v>6444</c:v>
                </c:pt>
                <c:pt idx="6">
                  <c:v>6335</c:v>
                </c:pt>
                <c:pt idx="7">
                  <c:v>6236</c:v>
                </c:pt>
                <c:pt idx="8">
                  <c:v>6102</c:v>
                </c:pt>
                <c:pt idx="9">
                  <c:v>5999</c:v>
                </c:pt>
                <c:pt idx="10">
                  <c:v>5860</c:v>
                </c:pt>
                <c:pt idx="11">
                  <c:v>5735</c:v>
                </c:pt>
                <c:pt idx="12">
                  <c:v>5610</c:v>
                </c:pt>
                <c:pt idx="13">
                  <c:v>5592</c:v>
                </c:pt>
                <c:pt idx="14">
                  <c:v>5528</c:v>
                </c:pt>
                <c:pt idx="15">
                  <c:v>5512</c:v>
                </c:pt>
                <c:pt idx="16">
                  <c:v>5437</c:v>
                </c:pt>
                <c:pt idx="17">
                  <c:v>5413</c:v>
                </c:pt>
                <c:pt idx="18">
                  <c:v>5349</c:v>
                </c:pt>
                <c:pt idx="19">
                  <c:v>5232</c:v>
                </c:pt>
              </c:numCache>
            </c:numRef>
          </c:val>
          <c:smooth val="0"/>
        </c:ser>
        <c:ser>
          <c:idx val="187"/>
          <c:order val="181"/>
          <c:tx>
            <c:strRef>
              <c:f>'CCG Data-Trimeth-presc(age70+)'!$D$186</c:f>
              <c:strCache>
                <c:ptCount val="1"/>
                <c:pt idx="0">
                  <c:v>WEST LONDON (K&amp;C &amp; QPP)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Data-Trimeth-presc(age70+)'!$G$186:$Z$186</c:f>
              <c:numCache>
                <c:formatCode>#,##0</c:formatCode>
                <c:ptCount val="20"/>
                <c:pt idx="0">
                  <c:v>1875</c:v>
                </c:pt>
                <c:pt idx="1">
                  <c:v>1807</c:v>
                </c:pt>
                <c:pt idx="2">
                  <c:v>1799</c:v>
                </c:pt>
                <c:pt idx="3">
                  <c:v>1757</c:v>
                </c:pt>
                <c:pt idx="4">
                  <c:v>1701</c:v>
                </c:pt>
                <c:pt idx="5">
                  <c:v>1675</c:v>
                </c:pt>
                <c:pt idx="6">
                  <c:v>1653</c:v>
                </c:pt>
                <c:pt idx="7">
                  <c:v>1610</c:v>
                </c:pt>
                <c:pt idx="8">
                  <c:v>1619</c:v>
                </c:pt>
                <c:pt idx="9">
                  <c:v>1602</c:v>
                </c:pt>
                <c:pt idx="10">
                  <c:v>1562</c:v>
                </c:pt>
                <c:pt idx="11">
                  <c:v>1551</c:v>
                </c:pt>
                <c:pt idx="12">
                  <c:v>1517</c:v>
                </c:pt>
                <c:pt idx="13">
                  <c:v>1536</c:v>
                </c:pt>
                <c:pt idx="14">
                  <c:v>1522</c:v>
                </c:pt>
                <c:pt idx="15">
                  <c:v>1513</c:v>
                </c:pt>
                <c:pt idx="16">
                  <c:v>1516</c:v>
                </c:pt>
                <c:pt idx="17">
                  <c:v>1545</c:v>
                </c:pt>
                <c:pt idx="18">
                  <c:v>1559</c:v>
                </c:pt>
                <c:pt idx="19">
                  <c:v>1576</c:v>
                </c:pt>
              </c:numCache>
            </c:numRef>
          </c:val>
          <c:smooth val="0"/>
        </c:ser>
        <c:ser>
          <c:idx val="188"/>
          <c:order val="182"/>
          <c:tx>
            <c:strRef>
              <c:f>'CCG Data-Trimeth-presc(age70+)'!$D$187</c:f>
              <c:strCache>
                <c:ptCount val="1"/>
                <c:pt idx="0">
                  <c:v>WEST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Data-Trimeth-presc(age70+)'!$G$187:$Z$187</c:f>
              <c:numCache>
                <c:formatCode>#,##0</c:formatCode>
                <c:ptCount val="20"/>
                <c:pt idx="0">
                  <c:v>5323</c:v>
                </c:pt>
                <c:pt idx="1">
                  <c:v>5288</c:v>
                </c:pt>
                <c:pt idx="2">
                  <c:v>5274</c:v>
                </c:pt>
                <c:pt idx="3">
                  <c:v>5148</c:v>
                </c:pt>
                <c:pt idx="4">
                  <c:v>5062</c:v>
                </c:pt>
                <c:pt idx="5">
                  <c:v>4955</c:v>
                </c:pt>
                <c:pt idx="6">
                  <c:v>4812</c:v>
                </c:pt>
                <c:pt idx="7">
                  <c:v>4688</c:v>
                </c:pt>
                <c:pt idx="8">
                  <c:v>4572</c:v>
                </c:pt>
                <c:pt idx="9">
                  <c:v>4387</c:v>
                </c:pt>
                <c:pt idx="10">
                  <c:v>4305</c:v>
                </c:pt>
                <c:pt idx="11">
                  <c:v>4132</c:v>
                </c:pt>
                <c:pt idx="12">
                  <c:v>4009</c:v>
                </c:pt>
                <c:pt idx="13">
                  <c:v>3888</c:v>
                </c:pt>
                <c:pt idx="14">
                  <c:v>3734</c:v>
                </c:pt>
                <c:pt idx="15">
                  <c:v>3727</c:v>
                </c:pt>
                <c:pt idx="16">
                  <c:v>3658</c:v>
                </c:pt>
                <c:pt idx="17">
                  <c:v>3614</c:v>
                </c:pt>
                <c:pt idx="18">
                  <c:v>3567</c:v>
                </c:pt>
                <c:pt idx="19">
                  <c:v>3489</c:v>
                </c:pt>
              </c:numCache>
            </c:numRef>
          </c:val>
          <c:smooth val="0"/>
        </c:ser>
        <c:ser>
          <c:idx val="201"/>
          <c:order val="183"/>
          <c:tx>
            <c:strRef>
              <c:f>'CCG Data-Trimeth-presc(age70+)'!$D$188</c:f>
              <c:strCache>
                <c:ptCount val="1"/>
                <c:pt idx="0">
                  <c:v>WEST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Data-Trimeth-presc(age70+)'!$G$188:$Z$188</c:f>
              <c:numCache>
                <c:formatCode>#,##0</c:formatCode>
                <c:ptCount val="20"/>
                <c:pt idx="0">
                  <c:v>6461</c:v>
                </c:pt>
                <c:pt idx="1">
                  <c:v>6256</c:v>
                </c:pt>
                <c:pt idx="2">
                  <c:v>6046</c:v>
                </c:pt>
                <c:pt idx="3">
                  <c:v>5824</c:v>
                </c:pt>
                <c:pt idx="4">
                  <c:v>5623</c:v>
                </c:pt>
                <c:pt idx="5">
                  <c:v>5396</c:v>
                </c:pt>
                <c:pt idx="6">
                  <c:v>5199</c:v>
                </c:pt>
                <c:pt idx="7">
                  <c:v>5030</c:v>
                </c:pt>
                <c:pt idx="8">
                  <c:v>4918</c:v>
                </c:pt>
                <c:pt idx="9">
                  <c:v>4762</c:v>
                </c:pt>
                <c:pt idx="10">
                  <c:v>4630</c:v>
                </c:pt>
                <c:pt idx="11">
                  <c:v>4507</c:v>
                </c:pt>
                <c:pt idx="12">
                  <c:v>4438</c:v>
                </c:pt>
                <c:pt idx="13">
                  <c:v>4410</c:v>
                </c:pt>
                <c:pt idx="14">
                  <c:v>4394</c:v>
                </c:pt>
                <c:pt idx="15">
                  <c:v>4343</c:v>
                </c:pt>
                <c:pt idx="16">
                  <c:v>4323</c:v>
                </c:pt>
                <c:pt idx="17">
                  <c:v>4250</c:v>
                </c:pt>
                <c:pt idx="18">
                  <c:v>4177</c:v>
                </c:pt>
                <c:pt idx="19">
                  <c:v>4158</c:v>
                </c:pt>
              </c:numCache>
            </c:numRef>
          </c:val>
          <c:smooth val="0"/>
        </c:ser>
        <c:ser>
          <c:idx val="202"/>
          <c:order val="184"/>
          <c:tx>
            <c:strRef>
              <c:f>'CCG Data-Trimeth-presc(age70+)'!$D$189</c:f>
              <c:strCache>
                <c:ptCount val="1"/>
                <c:pt idx="0">
                  <c:v>WIGAN 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Data-Trimeth-presc(age70+)'!$G$189:$Z$189</c:f>
              <c:numCache>
                <c:formatCode>#,##0</c:formatCode>
                <c:ptCount val="20"/>
                <c:pt idx="0">
                  <c:v>5183</c:v>
                </c:pt>
                <c:pt idx="1">
                  <c:v>4960</c:v>
                </c:pt>
                <c:pt idx="2">
                  <c:v>4779</c:v>
                </c:pt>
                <c:pt idx="3">
                  <c:v>4589</c:v>
                </c:pt>
                <c:pt idx="4">
                  <c:v>4490</c:v>
                </c:pt>
                <c:pt idx="5">
                  <c:v>4403</c:v>
                </c:pt>
                <c:pt idx="6">
                  <c:v>4343</c:v>
                </c:pt>
                <c:pt idx="7">
                  <c:v>4311</c:v>
                </c:pt>
                <c:pt idx="8">
                  <c:v>4254</c:v>
                </c:pt>
                <c:pt idx="9">
                  <c:v>4180</c:v>
                </c:pt>
                <c:pt idx="10">
                  <c:v>4134</c:v>
                </c:pt>
                <c:pt idx="11">
                  <c:v>4096</c:v>
                </c:pt>
                <c:pt idx="12">
                  <c:v>4053</c:v>
                </c:pt>
                <c:pt idx="13">
                  <c:v>4032</c:v>
                </c:pt>
                <c:pt idx="14">
                  <c:v>3977</c:v>
                </c:pt>
                <c:pt idx="15">
                  <c:v>3970</c:v>
                </c:pt>
                <c:pt idx="16">
                  <c:v>3986</c:v>
                </c:pt>
                <c:pt idx="17">
                  <c:v>3958</c:v>
                </c:pt>
                <c:pt idx="18">
                  <c:v>3900</c:v>
                </c:pt>
                <c:pt idx="19">
                  <c:v>3849</c:v>
                </c:pt>
              </c:numCache>
            </c:numRef>
          </c:val>
          <c:smooth val="0"/>
        </c:ser>
        <c:ser>
          <c:idx val="203"/>
          <c:order val="185"/>
          <c:tx>
            <c:strRef>
              <c:f>'CCG Data-Trimeth-presc(age70+)'!$D$190</c:f>
              <c:strCache>
                <c:ptCount val="1"/>
                <c:pt idx="0">
                  <c:v>WILTSHIRE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Data-Trimeth-presc(age70+)'!$G$190:$Z$190</c:f>
              <c:numCache>
                <c:formatCode>#,##0</c:formatCode>
                <c:ptCount val="20"/>
                <c:pt idx="0">
                  <c:v>12184</c:v>
                </c:pt>
                <c:pt idx="1">
                  <c:v>11802</c:v>
                </c:pt>
                <c:pt idx="2">
                  <c:v>11294</c:v>
                </c:pt>
                <c:pt idx="3">
                  <c:v>10883</c:v>
                </c:pt>
                <c:pt idx="4">
                  <c:v>10474</c:v>
                </c:pt>
                <c:pt idx="5">
                  <c:v>10048</c:v>
                </c:pt>
                <c:pt idx="6">
                  <c:v>9802</c:v>
                </c:pt>
                <c:pt idx="7">
                  <c:v>9591</c:v>
                </c:pt>
                <c:pt idx="8">
                  <c:v>9423</c:v>
                </c:pt>
                <c:pt idx="9">
                  <c:v>9400</c:v>
                </c:pt>
                <c:pt idx="10">
                  <c:v>9256</c:v>
                </c:pt>
                <c:pt idx="11">
                  <c:v>9146</c:v>
                </c:pt>
                <c:pt idx="12">
                  <c:v>9006</c:v>
                </c:pt>
                <c:pt idx="13">
                  <c:v>8915</c:v>
                </c:pt>
                <c:pt idx="14">
                  <c:v>8765</c:v>
                </c:pt>
                <c:pt idx="15">
                  <c:v>8647</c:v>
                </c:pt>
                <c:pt idx="16">
                  <c:v>8549</c:v>
                </c:pt>
                <c:pt idx="17">
                  <c:v>8434</c:v>
                </c:pt>
                <c:pt idx="18">
                  <c:v>8230</c:v>
                </c:pt>
                <c:pt idx="19">
                  <c:v>8132</c:v>
                </c:pt>
              </c:numCache>
            </c:numRef>
          </c:val>
          <c:smooth val="0"/>
        </c:ser>
        <c:ser>
          <c:idx val="205"/>
          <c:order val="186"/>
          <c:tx>
            <c:strRef>
              <c:f>'CCG Data-Trimeth-presc(age70+)'!$D$191</c:f>
              <c:strCache>
                <c:ptCount val="1"/>
                <c:pt idx="0">
                  <c:v>WIRRAL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Data-Trimeth-presc(age70+)'!$G$191:$Z$191</c:f>
              <c:numCache>
                <c:formatCode>#,##0</c:formatCode>
                <c:ptCount val="20"/>
                <c:pt idx="0">
                  <c:v>7338</c:v>
                </c:pt>
                <c:pt idx="1">
                  <c:v>7249</c:v>
                </c:pt>
                <c:pt idx="2">
                  <c:v>7156</c:v>
                </c:pt>
                <c:pt idx="3">
                  <c:v>7051</c:v>
                </c:pt>
                <c:pt idx="4">
                  <c:v>6960</c:v>
                </c:pt>
                <c:pt idx="5">
                  <c:v>6819</c:v>
                </c:pt>
                <c:pt idx="6">
                  <c:v>6796</c:v>
                </c:pt>
                <c:pt idx="7">
                  <c:v>6730</c:v>
                </c:pt>
                <c:pt idx="8">
                  <c:v>6683</c:v>
                </c:pt>
                <c:pt idx="9">
                  <c:v>6677</c:v>
                </c:pt>
                <c:pt idx="10">
                  <c:v>6569</c:v>
                </c:pt>
                <c:pt idx="11">
                  <c:v>6467</c:v>
                </c:pt>
                <c:pt idx="12">
                  <c:v>6333</c:v>
                </c:pt>
                <c:pt idx="13">
                  <c:v>6281</c:v>
                </c:pt>
                <c:pt idx="14">
                  <c:v>6100</c:v>
                </c:pt>
                <c:pt idx="15">
                  <c:v>6013</c:v>
                </c:pt>
                <c:pt idx="16">
                  <c:v>5899</c:v>
                </c:pt>
                <c:pt idx="17">
                  <c:v>5891</c:v>
                </c:pt>
                <c:pt idx="18">
                  <c:v>5762</c:v>
                </c:pt>
                <c:pt idx="19">
                  <c:v>5657</c:v>
                </c:pt>
              </c:numCache>
            </c:numRef>
          </c:val>
          <c:smooth val="0"/>
        </c:ser>
        <c:ser>
          <c:idx val="206"/>
          <c:order val="187"/>
          <c:tx>
            <c:strRef>
              <c:f>'CCG Data-Trimeth-presc(age70+)'!$D$192</c:f>
              <c:strCache>
                <c:ptCount val="1"/>
                <c:pt idx="0">
                  <c:v>WOLVERHAMPTON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Data-Trimeth-presc(age70+)'!$G$192:$Z$192</c:f>
              <c:numCache>
                <c:formatCode>#,##0</c:formatCode>
                <c:ptCount val="20"/>
                <c:pt idx="0">
                  <c:v>4463</c:v>
                </c:pt>
                <c:pt idx="1">
                  <c:v>4333</c:v>
                </c:pt>
                <c:pt idx="2">
                  <c:v>4189</c:v>
                </c:pt>
                <c:pt idx="3">
                  <c:v>4106</c:v>
                </c:pt>
                <c:pt idx="4">
                  <c:v>4059</c:v>
                </c:pt>
                <c:pt idx="5">
                  <c:v>3970</c:v>
                </c:pt>
                <c:pt idx="6">
                  <c:v>3905</c:v>
                </c:pt>
                <c:pt idx="7">
                  <c:v>3792</c:v>
                </c:pt>
                <c:pt idx="8">
                  <c:v>3669</c:v>
                </c:pt>
                <c:pt idx="9">
                  <c:v>3539</c:v>
                </c:pt>
                <c:pt idx="10">
                  <c:v>3453</c:v>
                </c:pt>
                <c:pt idx="11">
                  <c:v>3419</c:v>
                </c:pt>
                <c:pt idx="12">
                  <c:v>3288</c:v>
                </c:pt>
                <c:pt idx="13">
                  <c:v>3237</c:v>
                </c:pt>
                <c:pt idx="14">
                  <c:v>3181</c:v>
                </c:pt>
                <c:pt idx="15">
                  <c:v>3122</c:v>
                </c:pt>
                <c:pt idx="16">
                  <c:v>3056</c:v>
                </c:pt>
                <c:pt idx="17">
                  <c:v>3020</c:v>
                </c:pt>
                <c:pt idx="18">
                  <c:v>2974</c:v>
                </c:pt>
                <c:pt idx="19">
                  <c:v>2975</c:v>
                </c:pt>
              </c:numCache>
            </c:numRef>
          </c:val>
          <c:smooth val="0"/>
        </c:ser>
        <c:ser>
          <c:idx val="207"/>
          <c:order val="188"/>
          <c:tx>
            <c:strRef>
              <c:f>'CCG Data-Trimeth-presc(age70+)'!$D$193</c:f>
              <c:strCache>
                <c:ptCount val="1"/>
                <c:pt idx="0">
                  <c:v>WYRE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Data-Trimeth-presc(age70+)'!$G$2:$Y$2</c:f>
              <c:numCache>
                <c:formatCode>mmm\-yy</c:formatCode>
                <c:ptCount val="19"/>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numCache>
            </c:numRef>
          </c:cat>
          <c:val>
            <c:numRef>
              <c:f>'CCG Data-Trimeth-presc(age70+)'!$G$193:$Z$193</c:f>
              <c:numCache>
                <c:formatCode>#,##0</c:formatCode>
                <c:ptCount val="20"/>
                <c:pt idx="0">
                  <c:v>2805</c:v>
                </c:pt>
                <c:pt idx="1">
                  <c:v>2693</c:v>
                </c:pt>
                <c:pt idx="2">
                  <c:v>2590</c:v>
                </c:pt>
                <c:pt idx="3">
                  <c:v>2549</c:v>
                </c:pt>
                <c:pt idx="4">
                  <c:v>2503</c:v>
                </c:pt>
                <c:pt idx="5">
                  <c:v>2441</c:v>
                </c:pt>
                <c:pt idx="6">
                  <c:v>2397</c:v>
                </c:pt>
                <c:pt idx="7">
                  <c:v>2368</c:v>
                </c:pt>
                <c:pt idx="8">
                  <c:v>2368</c:v>
                </c:pt>
                <c:pt idx="9">
                  <c:v>2336</c:v>
                </c:pt>
                <c:pt idx="10">
                  <c:v>2321</c:v>
                </c:pt>
                <c:pt idx="11">
                  <c:v>2283</c:v>
                </c:pt>
                <c:pt idx="12">
                  <c:v>2235</c:v>
                </c:pt>
                <c:pt idx="13">
                  <c:v>2261</c:v>
                </c:pt>
                <c:pt idx="14">
                  <c:v>2270</c:v>
                </c:pt>
                <c:pt idx="15">
                  <c:v>2263</c:v>
                </c:pt>
                <c:pt idx="16">
                  <c:v>2254</c:v>
                </c:pt>
                <c:pt idx="17">
                  <c:v>2240</c:v>
                </c:pt>
                <c:pt idx="18">
                  <c:v>2252</c:v>
                </c:pt>
                <c:pt idx="19">
                  <c:v>2245</c:v>
                </c:pt>
              </c:numCache>
            </c:numRef>
          </c:val>
          <c:smooth val="0"/>
        </c:ser>
        <c:ser>
          <c:idx val="204"/>
          <c:order val="189"/>
          <c:tx>
            <c:strRef>
              <c:f>'CCG chart-Trimeth presc(age70+)'!$G$34:$G$35</c:f>
              <c:strCache>
                <c:ptCount val="1"/>
                <c:pt idx="0">
                  <c:v>Selected CCG:</c:v>
                </c:pt>
              </c:strCache>
            </c:strRef>
          </c:tx>
          <c:spPr>
            <a:ln w="28575">
              <a:solidFill>
                <a:srgbClr val="CC66FF"/>
              </a:solidFill>
            </a:ln>
          </c:spPr>
          <c:marker>
            <c:symbol val="circle"/>
            <c:size val="7"/>
            <c:spPr>
              <a:solidFill>
                <a:srgbClr val="CC66FF"/>
              </a:solidFill>
              <a:ln>
                <a:solidFill>
                  <a:srgbClr val="CC66FF"/>
                </a:solidFill>
              </a:ln>
            </c:spPr>
          </c:marker>
          <c:val>
            <c:numRef>
              <c:f>'CCGchartData-Trim-presc(age70+)'!$A$8:$AD$8</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208"/>
          <c:order val="190"/>
          <c:tx>
            <c:strRef>
              <c:f>'CCG Data-Trimeth-presc(age70+)'!$F$2</c:f>
              <c:strCache>
                <c:ptCount val="1"/>
                <c:pt idx="0">
                  <c:v>target</c:v>
                </c:pt>
              </c:strCache>
            </c:strRef>
          </c:tx>
          <c:spPr>
            <a:ln w="28575">
              <a:solidFill>
                <a:srgbClr val="00CC66"/>
              </a:solidFill>
            </a:ln>
          </c:spPr>
          <c:marker>
            <c:symbol val="circle"/>
            <c:size val="7"/>
            <c:spPr>
              <a:solidFill>
                <a:srgbClr val="00CC66"/>
              </a:solidFill>
              <a:ln>
                <a:solidFill>
                  <a:srgbClr val="00CC66"/>
                </a:solidFill>
              </a:ln>
            </c:spPr>
          </c:marker>
          <c:val>
            <c:numRef>
              <c:f>'CCG Data-Trimeth-presc(age70+)'!$G$201:$Z$201</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54"/>
          <c:order val="191"/>
          <c:tx>
            <c:strRef>
              <c:f>'CCG Data-Trimeth-presc(age70+)'!$D$42</c:f>
              <c:strCache>
                <c:ptCount val="1"/>
                <c:pt idx="0">
                  <c:v>DERBY &amp; DERBYSHIRE</c:v>
                </c:pt>
              </c:strCache>
            </c:strRef>
          </c:tx>
          <c:spPr>
            <a:ln w="28575">
              <a:noFill/>
            </a:ln>
          </c:spPr>
          <c:marker>
            <c:symbol val="circle"/>
            <c:size val="8"/>
            <c:spPr>
              <a:solidFill>
                <a:srgbClr val="4F81BD"/>
              </a:solidFill>
            </c:spPr>
          </c:marker>
          <c:val>
            <c:numRef>
              <c:f>'CCG Data-Trimeth-presc(age70+)'!$G$42:$Z$42</c:f>
              <c:numCache>
                <c:formatCode>#,##0</c:formatCode>
                <c:ptCount val="20"/>
                <c:pt idx="0">
                  <c:v>11535</c:v>
                </c:pt>
                <c:pt idx="1">
                  <c:v>11535</c:v>
                </c:pt>
                <c:pt idx="2">
                  <c:v>11311</c:v>
                </c:pt>
                <c:pt idx="3">
                  <c:v>11148</c:v>
                </c:pt>
                <c:pt idx="4">
                  <c:v>11045</c:v>
                </c:pt>
                <c:pt idx="5">
                  <c:v>10848</c:v>
                </c:pt>
                <c:pt idx="6">
                  <c:v>10761</c:v>
                </c:pt>
                <c:pt idx="7">
                  <c:v>10651</c:v>
                </c:pt>
                <c:pt idx="8">
                  <c:v>10492</c:v>
                </c:pt>
                <c:pt idx="9">
                  <c:v>10277</c:v>
                </c:pt>
                <c:pt idx="10">
                  <c:v>10159</c:v>
                </c:pt>
                <c:pt idx="11">
                  <c:v>10041</c:v>
                </c:pt>
                <c:pt idx="12">
                  <c:v>9832</c:v>
                </c:pt>
                <c:pt idx="13">
                  <c:v>9641</c:v>
                </c:pt>
                <c:pt idx="14">
                  <c:v>9532</c:v>
                </c:pt>
                <c:pt idx="15">
                  <c:v>9435</c:v>
                </c:pt>
                <c:pt idx="16">
                  <c:v>9291</c:v>
                </c:pt>
                <c:pt idx="17">
                  <c:v>9221</c:v>
                </c:pt>
                <c:pt idx="18">
                  <c:v>9134</c:v>
                </c:pt>
                <c:pt idx="19">
                  <c:v>9048</c:v>
                </c:pt>
              </c:numCache>
            </c:numRef>
          </c:val>
          <c:smooth val="0"/>
        </c:ser>
        <c:ser>
          <c:idx val="66"/>
          <c:order val="192"/>
          <c:tx>
            <c:strRef>
              <c:f>'CCG Data-Trimeth-presc(age70+)'!$D$43</c:f>
              <c:strCache>
                <c:ptCount val="1"/>
                <c:pt idx="0">
                  <c:v>DEVON</c:v>
                </c:pt>
              </c:strCache>
            </c:strRef>
          </c:tx>
          <c:spPr>
            <a:ln w="28575">
              <a:noFill/>
            </a:ln>
          </c:spPr>
          <c:marker>
            <c:symbol val="circle"/>
            <c:size val="8"/>
            <c:spPr>
              <a:solidFill>
                <a:srgbClr val="4F81BD"/>
              </a:solidFill>
            </c:spPr>
          </c:marker>
          <c:val>
            <c:numRef>
              <c:f>'CCG Data-Trimeth-presc(age70+)'!$G$43:$Z$43</c:f>
              <c:numCache>
                <c:formatCode>#,##0</c:formatCode>
                <c:ptCount val="20"/>
                <c:pt idx="0">
                  <c:v>30898</c:v>
                </c:pt>
                <c:pt idx="1">
                  <c:v>29935</c:v>
                </c:pt>
                <c:pt idx="2">
                  <c:v>28927</c:v>
                </c:pt>
                <c:pt idx="3">
                  <c:v>28159</c:v>
                </c:pt>
                <c:pt idx="4">
                  <c:v>27557</c:v>
                </c:pt>
                <c:pt idx="5">
                  <c:v>26872</c:v>
                </c:pt>
                <c:pt idx="6">
                  <c:v>26448</c:v>
                </c:pt>
                <c:pt idx="7">
                  <c:v>25969</c:v>
                </c:pt>
                <c:pt idx="8">
                  <c:v>25566</c:v>
                </c:pt>
                <c:pt idx="9">
                  <c:v>25171</c:v>
                </c:pt>
                <c:pt idx="10">
                  <c:v>24933</c:v>
                </c:pt>
                <c:pt idx="11">
                  <c:v>24666</c:v>
                </c:pt>
                <c:pt idx="12">
                  <c:v>24379</c:v>
                </c:pt>
                <c:pt idx="13">
                  <c:v>24266</c:v>
                </c:pt>
                <c:pt idx="14">
                  <c:v>23997</c:v>
                </c:pt>
                <c:pt idx="15">
                  <c:v>23744</c:v>
                </c:pt>
                <c:pt idx="16">
                  <c:v>23589</c:v>
                </c:pt>
                <c:pt idx="17">
                  <c:v>23316</c:v>
                </c:pt>
                <c:pt idx="18">
                  <c:v>23078</c:v>
                </c:pt>
                <c:pt idx="19">
                  <c:v>22948</c:v>
                </c:pt>
              </c:numCache>
            </c:numRef>
          </c:val>
          <c:smooth val="0"/>
        </c:ser>
        <c:dLbls>
          <c:showLegendKey val="0"/>
          <c:showVal val="0"/>
          <c:showCatName val="0"/>
          <c:showSerName val="0"/>
          <c:showPercent val="0"/>
          <c:showBubbleSize val="0"/>
        </c:dLbls>
        <c:marker val="1"/>
        <c:smooth val="0"/>
        <c:axId val="146338816"/>
        <c:axId val="135001152"/>
      </c:lineChart>
      <c:catAx>
        <c:axId val="14633881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4.1517309087982044E-3"/>
              <c:y val="0.9389420493684390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35001152"/>
        <c:crosses val="autoZero"/>
        <c:auto val="0"/>
        <c:lblAlgn val="ctr"/>
        <c:lblOffset val="100"/>
        <c:tickLblSkip val="1"/>
        <c:tickMarkSkip val="1"/>
        <c:noMultiLvlLbl val="0"/>
      </c:catAx>
      <c:valAx>
        <c:axId val="135001152"/>
        <c:scaling>
          <c:orientation val="minMax"/>
          <c:max val="35000"/>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 Trimethoprim Items Prescribed</a:t>
                </a:r>
                <a:r>
                  <a:rPr lang="en-GB" sz="1200" baseline="0"/>
                  <a:t> to Patients aged 70 years or greater</a:t>
                </a:r>
                <a:endParaRPr lang="en-GB" sz="1200"/>
              </a:p>
            </c:rich>
          </c:tx>
          <c:layout>
            <c:manualLayout>
              <c:xMode val="edge"/>
              <c:yMode val="edge"/>
              <c:x val="8.7305070850733409E-3"/>
              <c:y val="0.1080684213459221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46338816"/>
        <c:crosses val="autoZero"/>
        <c:crossBetween val="between"/>
        <c:majorUnit val="2500"/>
        <c:minorUnit val="100"/>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a:t>
            </a:r>
            <a:r>
              <a:rPr lang="en-US" baseline="0"/>
              <a:t> </a:t>
            </a:r>
            <a:r>
              <a:rPr lang="en-US"/>
              <a:t>CCGs meeting both</a:t>
            </a:r>
            <a:r>
              <a:rPr lang="en-US" baseline="0"/>
              <a:t> GNBSI</a:t>
            </a:r>
            <a:r>
              <a:rPr lang="en-US"/>
              <a:t> QP</a:t>
            </a:r>
            <a:r>
              <a:rPr lang="en-US" baseline="0"/>
              <a:t> </a:t>
            </a:r>
          </a:p>
          <a:p>
            <a:pPr>
              <a:defRPr sz="1000" baseline="0">
                <a:latin typeface="Arial" pitchFamily="34" charset="0"/>
                <a:cs typeface="Arial" pitchFamily="34" charset="0"/>
              </a:defRPr>
            </a:pPr>
            <a:r>
              <a:rPr lang="en-US"/>
              <a:t>comparator</a:t>
            </a:r>
            <a:r>
              <a:rPr lang="en-US" baseline="0"/>
              <a:t> </a:t>
            </a:r>
            <a:r>
              <a:rPr lang="en-US"/>
              <a:t>targets</a:t>
            </a:r>
          </a:p>
          <a:p>
            <a:pPr>
              <a:defRPr sz="1000" baseline="0">
                <a:latin typeface="Arial" pitchFamily="34" charset="0"/>
                <a:cs typeface="Arial" pitchFamily="34" charset="0"/>
              </a:defRPr>
            </a:pPr>
            <a:r>
              <a:rPr lang="en-US"/>
              <a:t>(items / STAR PU target  ≤1.161)</a:t>
            </a:r>
          </a:p>
        </c:rich>
      </c:tx>
      <c:layout>
        <c:manualLayout>
          <c:xMode val="edge"/>
          <c:yMode val="edge"/>
          <c:x val="0.20906488819906774"/>
          <c:y val="0"/>
        </c:manualLayout>
      </c:layout>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'National QP dashboard-chartdata'!$A$12</c:f>
              <c:strCache>
                <c:ptCount val="1"/>
                <c:pt idx="0">
                  <c:v>Number of CCGs meeting both GNBSI QP comparator targets (Item/STAR PU target ≤1.161)</c:v>
                </c:pt>
              </c:strCache>
            </c:strRef>
          </c:tx>
          <c:spPr>
            <a:solidFill>
              <a:srgbClr val="00CC66"/>
            </a:solidFill>
            <a:ln>
              <a:solidFill>
                <a:schemeClr val="tx1"/>
              </a:solidFill>
            </a:ln>
          </c:spPr>
          <c:invertIfNegative val="0"/>
          <c:dPt>
            <c:idx val="0"/>
            <c:invertIfNegative val="0"/>
            <c:bubble3D val="0"/>
          </c:dPt>
          <c:dLbls>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dLbls>
          <c:cat>
            <c:numRef>
              <c:f>'National QP dashboard-chartdata'!$B$11:$U$11</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'National QP dashboard-chartdata'!$B$12:$U$12</c:f>
              <c:numCache>
                <c:formatCode>General</c:formatCode>
                <c:ptCount val="20"/>
                <c:pt idx="0">
                  <c:v>91</c:v>
                </c:pt>
                <c:pt idx="1">
                  <c:v>101</c:v>
                </c:pt>
                <c:pt idx="2">
                  <c:v>109</c:v>
                </c:pt>
                <c:pt idx="3">
                  <c:v>114</c:v>
                </c:pt>
                <c:pt idx="4">
                  <c:v>120</c:v>
                </c:pt>
                <c:pt idx="5">
                  <c:v>128</c:v>
                </c:pt>
                <c:pt idx="6">
                  <c:v>135</c:v>
                </c:pt>
                <c:pt idx="7">
                  <c:v>142</c:v>
                </c:pt>
                <c:pt idx="8">
                  <c:v>147</c:v>
                </c:pt>
                <c:pt idx="9">
                  <c:v>150</c:v>
                </c:pt>
                <c:pt idx="10">
                  <c:v>153</c:v>
                </c:pt>
                <c:pt idx="11">
                  <c:v>157</c:v>
                </c:pt>
                <c:pt idx="12">
                  <c:v>159</c:v>
                </c:pt>
                <c:pt idx="13">
                  <c:v>164</c:v>
                </c:pt>
                <c:pt idx="14">
                  <c:v>167</c:v>
                </c:pt>
                <c:pt idx="15">
                  <c:v>170</c:v>
                </c:pt>
                <c:pt idx="16">
                  <c:v>173</c:v>
                </c:pt>
                <c:pt idx="17">
                  <c:v>173</c:v>
                </c:pt>
                <c:pt idx="18">
                  <c:v>175</c:v>
                </c:pt>
                <c:pt idx="19">
                  <c:v>176</c:v>
                </c:pt>
              </c:numCache>
            </c:numRef>
          </c:val>
        </c:ser>
        <c:dLbls>
          <c:showLegendKey val="0"/>
          <c:showVal val="1"/>
          <c:showCatName val="0"/>
          <c:showSerName val="0"/>
          <c:showPercent val="0"/>
          <c:showBubbleSize val="0"/>
        </c:dLbls>
        <c:gapWidth val="40"/>
        <c:overlap val="100"/>
        <c:axId val="152217600"/>
        <c:axId val="154412736"/>
      </c:barChart>
      <c:dateAx>
        <c:axId val="152217600"/>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54412736"/>
        <c:crosses val="autoZero"/>
        <c:auto val="1"/>
        <c:lblOffset val="100"/>
        <c:baseTimeUnit val="months"/>
      </c:dateAx>
      <c:valAx>
        <c:axId val="154412736"/>
        <c:scaling>
          <c:orientation val="minMax"/>
        </c:scaling>
        <c:delete val="1"/>
        <c:axPos val="l"/>
        <c:numFmt formatCode="General" sourceLinked="1"/>
        <c:majorTickMark val="out"/>
        <c:minorTickMark val="none"/>
        <c:tickLblPos val="nextTo"/>
        <c:crossAx val="152217600"/>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000" baseline="0">
                <a:latin typeface="Arial" pitchFamily="34" charset="0"/>
                <a:cs typeface="Arial" pitchFamily="34" charset="0"/>
              </a:rPr>
              <a:t>Antibacterial items/STAR PU13</a:t>
            </a:r>
          </a:p>
        </c:rich>
      </c:tx>
      <c:layout/>
      <c:overlay val="0"/>
    </c:title>
    <c:autoTitleDeleted val="0"/>
    <c:plotArea>
      <c:layout>
        <c:manualLayout>
          <c:layoutTarget val="inner"/>
          <c:xMode val="edge"/>
          <c:yMode val="edge"/>
          <c:x val="8.8858979463843871E-2"/>
          <c:y val="0.25161337555651997"/>
          <c:w val="0.88892627567019511"/>
          <c:h val="0.52912030686781464"/>
        </c:manualLayout>
      </c:layout>
      <c:barChart>
        <c:barDir val="col"/>
        <c:grouping val="stacked"/>
        <c:varyColors val="0"/>
        <c:ser>
          <c:idx val="1"/>
          <c:order val="0"/>
          <c:tx>
            <c:strRef>
              <c:f>'CCG IAF Dashboard Charts data'!$A$6</c:f>
              <c:strCache>
                <c:ptCount val="1"/>
                <c:pt idx="0">
                  <c:v>Number of CCGs ≤ 0.965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'CCG IAF Dashboard Charts data'!$B$4:$U$4</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data'!$B$6:$U$6</c:f>
              <c:numCache>
                <c:formatCode>General</c:formatCode>
                <c:ptCount val="20"/>
                <c:pt idx="0">
                  <c:v>52</c:v>
                </c:pt>
                <c:pt idx="1">
                  <c:v>53</c:v>
                </c:pt>
                <c:pt idx="2">
                  <c:v>56</c:v>
                </c:pt>
                <c:pt idx="3">
                  <c:v>60</c:v>
                </c:pt>
                <c:pt idx="4">
                  <c:v>63</c:v>
                </c:pt>
                <c:pt idx="5">
                  <c:v>67</c:v>
                </c:pt>
                <c:pt idx="6">
                  <c:v>71</c:v>
                </c:pt>
                <c:pt idx="7">
                  <c:v>72</c:v>
                </c:pt>
                <c:pt idx="8">
                  <c:v>75</c:v>
                </c:pt>
                <c:pt idx="9">
                  <c:v>81</c:v>
                </c:pt>
                <c:pt idx="10">
                  <c:v>84</c:v>
                </c:pt>
                <c:pt idx="11">
                  <c:v>90</c:v>
                </c:pt>
                <c:pt idx="12">
                  <c:v>92</c:v>
                </c:pt>
                <c:pt idx="13">
                  <c:v>92</c:v>
                </c:pt>
                <c:pt idx="14">
                  <c:v>96</c:v>
                </c:pt>
                <c:pt idx="15">
                  <c:v>94</c:v>
                </c:pt>
                <c:pt idx="16">
                  <c:v>96</c:v>
                </c:pt>
                <c:pt idx="17">
                  <c:v>96</c:v>
                </c:pt>
                <c:pt idx="18">
                  <c:v>97</c:v>
                </c:pt>
                <c:pt idx="19">
                  <c:v>98</c:v>
                </c:pt>
              </c:numCache>
            </c:numRef>
          </c:val>
        </c:ser>
        <c:ser>
          <c:idx val="0"/>
          <c:order val="1"/>
          <c:tx>
            <c:strRef>
              <c:f>'CCG IAF Dashboard Charts data'!$A$5</c:f>
              <c:strCache>
                <c:ptCount val="1"/>
                <c:pt idx="0">
                  <c:v>Number of CCGs ≤ 1.161 but &gt; 0.965 target</c:v>
                </c:pt>
              </c:strCache>
            </c:strRef>
          </c:tx>
          <c:spPr>
            <a:solidFill>
              <a:srgbClr val="00B0F0"/>
            </a:solidFill>
            <a:ln>
              <a:solidFill>
                <a:schemeClr val="tx1"/>
              </a:solidFill>
            </a:ln>
          </c:spPr>
          <c:invertIfNegative val="0"/>
          <c:dLbls>
            <c:numFmt formatCode="General" sourceLinked="0"/>
            <c:spPr>
              <a:solidFill>
                <a:srgbClr val="00B0F0"/>
              </a:solidFill>
              <a:ln>
                <a:noFill/>
              </a:ln>
            </c:spPr>
            <c:txPr>
              <a:bodyPr/>
              <a:lstStyle/>
              <a:p>
                <a:pPr>
                  <a:defRPr sz="1000" b="1" baseline="0"/>
                </a:pPr>
                <a:endParaRPr lang="en-US"/>
              </a:p>
            </c:txPr>
            <c:showLegendKey val="0"/>
            <c:showVal val="1"/>
            <c:showCatName val="0"/>
            <c:showSerName val="0"/>
            <c:showPercent val="0"/>
            <c:showBubbleSize val="0"/>
            <c:showLeaderLines val="0"/>
          </c:dLbls>
          <c:cat>
            <c:numRef>
              <c:f>'CCG IAF Dashboard Charts data'!$B$4:$U$4</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data'!$B$5:$U$5</c:f>
              <c:numCache>
                <c:formatCode>General</c:formatCode>
                <c:ptCount val="20"/>
                <c:pt idx="0">
                  <c:v>109</c:v>
                </c:pt>
                <c:pt idx="1">
                  <c:v>110</c:v>
                </c:pt>
                <c:pt idx="2">
                  <c:v>109</c:v>
                </c:pt>
                <c:pt idx="3">
                  <c:v>107</c:v>
                </c:pt>
                <c:pt idx="4">
                  <c:v>105</c:v>
                </c:pt>
                <c:pt idx="5">
                  <c:v>107</c:v>
                </c:pt>
                <c:pt idx="6">
                  <c:v>103</c:v>
                </c:pt>
                <c:pt idx="7">
                  <c:v>103</c:v>
                </c:pt>
                <c:pt idx="8">
                  <c:v>104</c:v>
                </c:pt>
                <c:pt idx="9">
                  <c:v>100</c:v>
                </c:pt>
                <c:pt idx="10">
                  <c:v>97</c:v>
                </c:pt>
                <c:pt idx="11">
                  <c:v>92</c:v>
                </c:pt>
                <c:pt idx="12">
                  <c:v>90</c:v>
                </c:pt>
                <c:pt idx="13">
                  <c:v>91</c:v>
                </c:pt>
                <c:pt idx="14">
                  <c:v>88</c:v>
                </c:pt>
                <c:pt idx="15">
                  <c:v>89</c:v>
                </c:pt>
                <c:pt idx="16">
                  <c:v>88</c:v>
                </c:pt>
                <c:pt idx="17">
                  <c:v>87</c:v>
                </c:pt>
                <c:pt idx="18">
                  <c:v>87</c:v>
                </c:pt>
                <c:pt idx="19">
                  <c:v>85</c:v>
                </c:pt>
              </c:numCache>
            </c:numRef>
          </c:val>
        </c:ser>
        <c:ser>
          <c:idx val="2"/>
          <c:order val="2"/>
          <c:tx>
            <c:strRef>
              <c:f>'CCG IAF Dashboard Charts data'!$A$8</c:f>
              <c:strCache>
                <c:ptCount val="1"/>
                <c:pt idx="0">
                  <c:v>Number of CCGs  &gt; 1.161 target</c:v>
                </c:pt>
              </c:strCache>
            </c:strRef>
          </c:tx>
          <c:spPr>
            <a:solidFill>
              <a:srgbClr val="4F81BD"/>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'CCG IAF Dashboard Charts data'!$B$4:$U$4</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data'!$B$8:$U$8</c:f>
              <c:numCache>
                <c:formatCode>General</c:formatCode>
                <c:ptCount val="20"/>
                <c:pt idx="0">
                  <c:v>30</c:v>
                </c:pt>
                <c:pt idx="1">
                  <c:v>28</c:v>
                </c:pt>
                <c:pt idx="2">
                  <c:v>26</c:v>
                </c:pt>
                <c:pt idx="3">
                  <c:v>24</c:v>
                </c:pt>
                <c:pt idx="4">
                  <c:v>23</c:v>
                </c:pt>
                <c:pt idx="5">
                  <c:v>17</c:v>
                </c:pt>
                <c:pt idx="6">
                  <c:v>17</c:v>
                </c:pt>
                <c:pt idx="7">
                  <c:v>16</c:v>
                </c:pt>
                <c:pt idx="8">
                  <c:v>12</c:v>
                </c:pt>
                <c:pt idx="9">
                  <c:v>10</c:v>
                </c:pt>
                <c:pt idx="10">
                  <c:v>10</c:v>
                </c:pt>
                <c:pt idx="11">
                  <c:v>9</c:v>
                </c:pt>
                <c:pt idx="12">
                  <c:v>9</c:v>
                </c:pt>
                <c:pt idx="13">
                  <c:v>8</c:v>
                </c:pt>
                <c:pt idx="14">
                  <c:v>7</c:v>
                </c:pt>
                <c:pt idx="15">
                  <c:v>8</c:v>
                </c:pt>
                <c:pt idx="16">
                  <c:v>7</c:v>
                </c:pt>
                <c:pt idx="17">
                  <c:v>8</c:v>
                </c:pt>
                <c:pt idx="18">
                  <c:v>7</c:v>
                </c:pt>
                <c:pt idx="19">
                  <c:v>8</c:v>
                </c:pt>
              </c:numCache>
            </c:numRef>
          </c:val>
        </c:ser>
        <c:dLbls>
          <c:showLegendKey val="0"/>
          <c:showVal val="0"/>
          <c:showCatName val="0"/>
          <c:showSerName val="0"/>
          <c:showPercent val="0"/>
          <c:showBubbleSize val="0"/>
        </c:dLbls>
        <c:gapWidth val="24"/>
        <c:overlap val="100"/>
        <c:axId val="156858880"/>
        <c:axId val="154418496"/>
      </c:barChart>
      <c:dateAx>
        <c:axId val="15685888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54418496"/>
        <c:crosses val="autoZero"/>
        <c:auto val="1"/>
        <c:lblOffset val="100"/>
        <c:baseTimeUnit val="months"/>
      </c:dateAx>
      <c:valAx>
        <c:axId val="154418496"/>
        <c:scaling>
          <c:orientation val="minMax"/>
        </c:scaling>
        <c:delete val="1"/>
        <c:axPos val="l"/>
        <c:numFmt formatCode="General" sourceLinked="1"/>
        <c:majorTickMark val="out"/>
        <c:minorTickMark val="none"/>
        <c:tickLblPos val="nextTo"/>
        <c:crossAx val="156858880"/>
        <c:crosses val="autoZero"/>
        <c:crossBetween val="between"/>
      </c:valAx>
    </c:plotArea>
    <c:legend>
      <c:legendPos val="t"/>
      <c:legendEntry>
        <c:idx val="0"/>
        <c:txPr>
          <a:bodyPr/>
          <a:lstStyle/>
          <a:p>
            <a:pPr>
              <a:defRPr sz="800" b="1" i="0" baseline="0">
                <a:solidFill>
                  <a:srgbClr val="00B050"/>
                </a:solidFill>
                <a:latin typeface="Arial" pitchFamily="34" charset="0"/>
                <a:cs typeface="Arial" pitchFamily="34" charset="0"/>
              </a:defRPr>
            </a:pPr>
            <a:endParaRPr lang="en-US"/>
          </a:p>
        </c:txPr>
      </c:legendEntry>
      <c:legendEntry>
        <c:idx val="1"/>
        <c:txPr>
          <a:bodyPr/>
          <a:lstStyle/>
          <a:p>
            <a:pPr>
              <a:defRPr sz="800" b="1" i="0" baseline="0">
                <a:solidFill>
                  <a:srgbClr val="00B0F0"/>
                </a:solidFill>
                <a:latin typeface="Arial" pitchFamily="34" charset="0"/>
                <a:cs typeface="Arial" pitchFamily="34" charset="0"/>
              </a:defRPr>
            </a:pPr>
            <a:endParaRPr lang="en-US"/>
          </a:p>
        </c:txPr>
      </c:legendEntry>
      <c:legendEntry>
        <c:idx val="2"/>
        <c:txPr>
          <a:bodyPr/>
          <a:lstStyle/>
          <a:p>
            <a:pPr>
              <a:defRPr sz="800" b="1" i="0" baseline="0">
                <a:solidFill>
                  <a:srgbClr val="4F81BD"/>
                </a:solidFill>
                <a:latin typeface="Arial" pitchFamily="34" charset="0"/>
                <a:cs typeface="Arial" pitchFamily="34" charset="0"/>
              </a:defRPr>
            </a:pPr>
            <a:endParaRPr lang="en-US"/>
          </a:p>
        </c:txPr>
      </c:legendEntry>
      <c:layout>
        <c:manualLayout>
          <c:xMode val="edge"/>
          <c:yMode val="edge"/>
          <c:x val="6.1281677196274942E-3"/>
          <c:y val="0.11977401129943503"/>
          <c:w val="0.98959873749870719"/>
          <c:h val="0.12741776769429244"/>
        </c:manualLayout>
      </c:layout>
      <c:overlay val="0"/>
      <c:txPr>
        <a:bodyPr/>
        <a:lstStyle/>
        <a:p>
          <a:pPr>
            <a:defRPr sz="800" b="1" i="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Antibacterial items/STAR PU 13 - CCGs median</a:t>
            </a:r>
          </a:p>
        </c:rich>
      </c:tx>
      <c:layout/>
      <c:overlay val="0"/>
    </c:title>
    <c:autoTitleDeleted val="0"/>
    <c:plotArea>
      <c:layout>
        <c:manualLayout>
          <c:layoutTarget val="inner"/>
          <c:xMode val="edge"/>
          <c:yMode val="edge"/>
          <c:x val="8.3524028808695777E-2"/>
          <c:y val="0.23387203266258386"/>
          <c:w val="0.89418810290099759"/>
          <c:h val="0.46675672207640717"/>
        </c:manualLayout>
      </c:layout>
      <c:barChart>
        <c:barDir val="col"/>
        <c:grouping val="stacked"/>
        <c:varyColors val="0"/>
        <c:ser>
          <c:idx val="0"/>
          <c:order val="0"/>
          <c:tx>
            <c:strRef>
              <c:f>'CCG IAF Dashboard Charts data'!$A$29</c:f>
              <c:strCache>
                <c:ptCount val="1"/>
                <c:pt idx="0">
                  <c:v>CCGs median</c:v>
                </c:pt>
              </c:strCache>
            </c:strRef>
          </c:tx>
          <c:spPr>
            <a:ln>
              <a:solidFill>
                <a:schemeClr val="tx1"/>
              </a:solidFill>
            </a:ln>
          </c:spPr>
          <c:invertIfNegative val="0"/>
          <c:dLbls>
            <c:spPr>
              <a:solidFill>
                <a:srgbClr val="4F81BD"/>
              </a:solidFill>
            </c:spPr>
            <c:txPr>
              <a:bodyPr/>
              <a:lstStyle/>
              <a:p>
                <a:pPr>
                  <a:defRPr b="1"/>
                </a:pPr>
                <a:endParaRPr lang="en-US"/>
              </a:p>
            </c:txPr>
            <c:showLegendKey val="0"/>
            <c:showVal val="1"/>
            <c:showCatName val="0"/>
            <c:showSerName val="0"/>
            <c:showPercent val="0"/>
            <c:showBubbleSize val="0"/>
            <c:showLeaderLines val="0"/>
          </c:dLbls>
          <c:cat>
            <c:numRef>
              <c:f>'CCG IAF Dashboard Charts data'!$B$28:$U$28</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data'!$B$29:$U$29</c:f>
              <c:numCache>
                <c:formatCode>#,##0.000</c:formatCode>
                <c:ptCount val="20"/>
                <c:pt idx="0">
                  <c:v>1.05</c:v>
                </c:pt>
                <c:pt idx="1">
                  <c:v>1.046</c:v>
                </c:pt>
                <c:pt idx="2">
                  <c:v>1.04</c:v>
                </c:pt>
                <c:pt idx="3">
                  <c:v>1.034</c:v>
                </c:pt>
                <c:pt idx="4">
                  <c:v>1.0289999999999999</c:v>
                </c:pt>
                <c:pt idx="5">
                  <c:v>1.02</c:v>
                </c:pt>
                <c:pt idx="6">
                  <c:v>1.0189999999999999</c:v>
                </c:pt>
                <c:pt idx="7">
                  <c:v>1.0129999999999999</c:v>
                </c:pt>
                <c:pt idx="8">
                  <c:v>1.0049999999999999</c:v>
                </c:pt>
                <c:pt idx="9">
                  <c:v>0.99099999999999999</c:v>
                </c:pt>
                <c:pt idx="10">
                  <c:v>0.98399999999999999</c:v>
                </c:pt>
                <c:pt idx="11">
                  <c:v>0.97499999999999998</c:v>
                </c:pt>
                <c:pt idx="12">
                  <c:v>0.97499999999999998</c:v>
                </c:pt>
                <c:pt idx="13">
                  <c:v>0.97</c:v>
                </c:pt>
                <c:pt idx="14">
                  <c:v>0.96499999999999997</c:v>
                </c:pt>
                <c:pt idx="15">
                  <c:v>0.96699999999999997</c:v>
                </c:pt>
                <c:pt idx="16">
                  <c:v>0.96399999999999997</c:v>
                </c:pt>
                <c:pt idx="17">
                  <c:v>0.96399999999999997</c:v>
                </c:pt>
                <c:pt idx="18">
                  <c:v>0.96099999999999997</c:v>
                </c:pt>
                <c:pt idx="19">
                  <c:v>0.95699999999999996</c:v>
                </c:pt>
              </c:numCache>
            </c:numRef>
          </c:val>
        </c:ser>
        <c:dLbls>
          <c:showLegendKey val="0"/>
          <c:showVal val="1"/>
          <c:showCatName val="0"/>
          <c:showSerName val="0"/>
          <c:showPercent val="0"/>
          <c:showBubbleSize val="0"/>
        </c:dLbls>
        <c:gapWidth val="25"/>
        <c:overlap val="100"/>
        <c:axId val="156856320"/>
        <c:axId val="141240000"/>
      </c:barChart>
      <c:dateAx>
        <c:axId val="15685632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3.144421204912057E-3"/>
              <c:y val="0.74397013706620008"/>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1240000"/>
        <c:crosses val="autoZero"/>
        <c:auto val="1"/>
        <c:lblOffset val="100"/>
        <c:baseTimeUnit val="months"/>
      </c:dateAx>
      <c:valAx>
        <c:axId val="141240000"/>
        <c:scaling>
          <c:orientation val="minMax"/>
        </c:scaling>
        <c:delete val="1"/>
        <c:axPos val="l"/>
        <c:numFmt formatCode="#,##0.000" sourceLinked="1"/>
        <c:majorTickMark val="none"/>
        <c:minorTickMark val="none"/>
        <c:tickLblPos val="nextTo"/>
        <c:crossAx val="156856320"/>
        <c:crosses val="autoZero"/>
        <c:crossBetween val="between"/>
        <c:majorUnit val="1.0000000000000002E-3"/>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Trimethoprim Items Prescribed to Patients aged 70 years or greater -</a:t>
            </a:r>
          </a:p>
          <a:p>
            <a:pPr>
              <a:defRPr sz="1000" baseline="0">
                <a:latin typeface="Arial" pitchFamily="34" charset="0"/>
                <a:cs typeface="Arial" pitchFamily="34" charset="0"/>
              </a:defRPr>
            </a:pPr>
            <a:r>
              <a:rPr lang="en-US" sz="1000" baseline="0">
                <a:latin typeface="Arial" pitchFamily="34" charset="0"/>
                <a:cs typeface="Arial" pitchFamily="34" charset="0"/>
              </a:rPr>
              <a:t>Direction of travel from 12 months to </a:t>
            </a:r>
          </a:p>
          <a:p>
            <a:pPr>
              <a:defRPr sz="1000" baseline="0">
                <a:latin typeface="Arial" pitchFamily="34" charset="0"/>
                <a:cs typeface="Arial" pitchFamily="34" charset="0"/>
              </a:defRPr>
            </a:pPr>
            <a:r>
              <a:rPr lang="en-GB" sz="1000" baseline="0">
                <a:latin typeface="Arial" pitchFamily="34" charset="0"/>
                <a:cs typeface="Arial" pitchFamily="34" charset="0"/>
              </a:rPr>
              <a:t>February</a:t>
            </a:r>
            <a:r>
              <a:rPr lang="en-US" sz="1000" baseline="0">
                <a:latin typeface="Arial" pitchFamily="34" charset="0"/>
                <a:cs typeface="Arial" pitchFamily="34" charset="0"/>
              </a:rPr>
              <a:t>2019</a:t>
            </a:r>
          </a:p>
        </c:rich>
      </c:tx>
      <c:overlay val="0"/>
    </c:title>
    <c:autoTitleDeleted val="0"/>
    <c:plotArea>
      <c:layout/>
      <c:barChart>
        <c:barDir val="col"/>
        <c:grouping val="stacked"/>
        <c:varyColors val="0"/>
        <c:ser>
          <c:idx val="0"/>
          <c:order val="0"/>
          <c:tx>
            <c:strRef>
              <c:f>'National QP dashboard-chartdata'!$B$23</c:f>
              <c:strCache>
                <c:ptCount val="1"/>
              </c:strCache>
            </c:strRef>
          </c:tx>
          <c:spPr>
            <a:solidFill>
              <a:srgbClr val="4F81BD"/>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'National QP dashboard-chartdata'!$A$24:$A$26</c:f>
              <c:numCache>
                <c:formatCode>General</c:formatCode>
                <c:ptCount val="3"/>
              </c:numCache>
            </c:numRef>
          </c:cat>
          <c:val>
            <c:numRef>
              <c:f>'National QP dashboard-chartdata'!$B$24:$B$26</c:f>
              <c:numCache>
                <c:formatCode>General</c:formatCode>
                <c:ptCount val="3"/>
              </c:numCache>
            </c:numRef>
          </c:val>
        </c:ser>
        <c:dLbls>
          <c:showLegendKey val="0"/>
          <c:showVal val="1"/>
          <c:showCatName val="0"/>
          <c:showSerName val="0"/>
          <c:showPercent val="0"/>
          <c:showBubbleSize val="0"/>
        </c:dLbls>
        <c:gapWidth val="95"/>
        <c:overlap val="100"/>
        <c:axId val="156858368"/>
        <c:axId val="141242304"/>
      </c:barChart>
      <c:catAx>
        <c:axId val="156858368"/>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No.</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numFmt formatCode="General" sourceLinked="1"/>
        <c:majorTickMark val="none"/>
        <c:minorTickMark val="none"/>
        <c:tickLblPos val="nextTo"/>
        <c:txPr>
          <a:bodyPr/>
          <a:lstStyle/>
          <a:p>
            <a:pPr>
              <a:defRPr sz="800">
                <a:latin typeface="Arial" pitchFamily="34" charset="0"/>
                <a:cs typeface="Arial" pitchFamily="34" charset="0"/>
              </a:defRPr>
            </a:pPr>
            <a:endParaRPr lang="en-US"/>
          </a:p>
        </c:txPr>
        <c:crossAx val="141242304"/>
        <c:crosses val="autoZero"/>
        <c:auto val="1"/>
        <c:lblAlgn val="ctr"/>
        <c:lblOffset val="100"/>
        <c:noMultiLvlLbl val="0"/>
      </c:catAx>
      <c:valAx>
        <c:axId val="141242304"/>
        <c:scaling>
          <c:orientation val="minMax"/>
        </c:scaling>
        <c:delete val="1"/>
        <c:axPos val="l"/>
        <c:numFmt formatCode="General" sourceLinked="1"/>
        <c:majorTickMark val="out"/>
        <c:minorTickMark val="none"/>
        <c:tickLblPos val="nextTo"/>
        <c:crossAx val="156858368"/>
        <c:crosses val="autoZero"/>
        <c:crossBetween val="between"/>
      </c:valAx>
    </c:plotArea>
    <c:legend>
      <c:legendPos val="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a:t>Number of</a:t>
            </a:r>
            <a:r>
              <a:rPr lang="en-US" baseline="0"/>
              <a:t> </a:t>
            </a:r>
            <a:r>
              <a:rPr lang="en-US"/>
              <a:t>CCGs meeting</a:t>
            </a:r>
            <a:r>
              <a:rPr lang="en-US" baseline="0"/>
              <a:t> both GNBSI </a:t>
            </a:r>
            <a:r>
              <a:rPr lang="en-US"/>
              <a:t>QP</a:t>
            </a:r>
            <a:r>
              <a:rPr lang="en-US" baseline="0"/>
              <a:t> comparator </a:t>
            </a:r>
            <a:r>
              <a:rPr lang="en-US"/>
              <a:t>targets</a:t>
            </a:r>
          </a:p>
          <a:p>
            <a:pPr>
              <a:defRPr sz="1000">
                <a:latin typeface="Arial" pitchFamily="34" charset="0"/>
                <a:cs typeface="Arial" pitchFamily="34" charset="0"/>
              </a:defRPr>
            </a:pPr>
            <a:r>
              <a:rPr lang="en-US"/>
              <a:t>(items</a:t>
            </a:r>
            <a:r>
              <a:rPr lang="en-US" baseline="0"/>
              <a:t> / STAR PU target ≤ 1.161)</a:t>
            </a:r>
            <a:endParaRPr lang="en-US"/>
          </a:p>
        </c:rich>
      </c:tx>
      <c:overlay val="0"/>
    </c:title>
    <c:autoTitleDeleted val="0"/>
    <c:plotArea>
      <c:layout>
        <c:manualLayout>
          <c:layoutTarget val="inner"/>
          <c:xMode val="edge"/>
          <c:yMode val="edge"/>
          <c:x val="0.1120215049094942"/>
          <c:y val="0.14583333333333334"/>
          <c:w val="0.85742307885208335"/>
          <c:h val="0.62916581157709717"/>
        </c:manualLayout>
      </c:layout>
      <c:barChart>
        <c:barDir val="col"/>
        <c:grouping val="stacked"/>
        <c:varyColors val="0"/>
        <c:ser>
          <c:idx val="0"/>
          <c:order val="0"/>
          <c:tx>
            <c:strRef>
              <c:f>'National QP dashboard-chartdata'!$A$12</c:f>
              <c:strCache>
                <c:ptCount val="1"/>
                <c:pt idx="0">
                  <c:v>Number of CCGs meeting both GNBSI QP comparator targets (Item/STAR PU target ≤1.161)</c:v>
                </c:pt>
              </c:strCache>
            </c:strRef>
          </c:tx>
          <c:spPr>
            <a:solidFill>
              <a:srgbClr val="00CC66"/>
            </a:solidFill>
            <a:ln>
              <a:solidFill>
                <a:schemeClr val="tx1"/>
              </a:solidFill>
            </a:ln>
          </c:spPr>
          <c:invertIfNegative val="0"/>
          <c:dLbls>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dLbls>
          <c:cat>
            <c:numRef>
              <c:f>'National QP dashboard-chartdata'!$B$11:$M$11</c:f>
              <c:numCache>
                <c:formatCode>mmm\-yy</c:formatCode>
                <c:ptCount val="12"/>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numCache>
            </c:numRef>
          </c:cat>
          <c:val>
            <c:numRef>
              <c:f>'National QP dashboard-chartdata'!$B$12:$M$12</c:f>
              <c:numCache>
                <c:formatCode>General</c:formatCode>
                <c:ptCount val="12"/>
                <c:pt idx="0">
                  <c:v>91</c:v>
                </c:pt>
                <c:pt idx="1">
                  <c:v>101</c:v>
                </c:pt>
                <c:pt idx="2">
                  <c:v>109</c:v>
                </c:pt>
                <c:pt idx="3">
                  <c:v>114</c:v>
                </c:pt>
                <c:pt idx="4">
                  <c:v>120</c:v>
                </c:pt>
                <c:pt idx="5">
                  <c:v>128</c:v>
                </c:pt>
                <c:pt idx="6">
                  <c:v>135</c:v>
                </c:pt>
                <c:pt idx="7">
                  <c:v>142</c:v>
                </c:pt>
                <c:pt idx="8">
                  <c:v>147</c:v>
                </c:pt>
                <c:pt idx="9">
                  <c:v>150</c:v>
                </c:pt>
                <c:pt idx="10">
                  <c:v>153</c:v>
                </c:pt>
                <c:pt idx="11">
                  <c:v>157</c:v>
                </c:pt>
              </c:numCache>
            </c:numRef>
          </c:val>
        </c:ser>
        <c:dLbls>
          <c:showLegendKey val="0"/>
          <c:showVal val="1"/>
          <c:showCatName val="0"/>
          <c:showSerName val="0"/>
          <c:showPercent val="0"/>
          <c:showBubbleSize val="0"/>
        </c:dLbls>
        <c:gapWidth val="40"/>
        <c:overlap val="100"/>
        <c:axId val="157249024"/>
        <c:axId val="141244032"/>
      </c:barChart>
      <c:dateAx>
        <c:axId val="15724902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1.7309459988528765E-2"/>
              <c:y val="0.8116802360434421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1244032"/>
        <c:crosses val="autoZero"/>
        <c:auto val="1"/>
        <c:lblOffset val="100"/>
        <c:baseTimeUnit val="months"/>
      </c:dateAx>
      <c:valAx>
        <c:axId val="141244032"/>
        <c:scaling>
          <c:orientation val="minMax"/>
        </c:scaling>
        <c:delete val="1"/>
        <c:axPos val="l"/>
        <c:numFmt formatCode="General" sourceLinked="1"/>
        <c:majorTickMark val="out"/>
        <c:minorTickMark val="none"/>
        <c:tickLblPos val="nextTo"/>
        <c:crossAx val="157249024"/>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000">
                <a:latin typeface="Arial" pitchFamily="34" charset="0"/>
                <a:cs typeface="Arial" pitchFamily="34" charset="0"/>
              </a:rPr>
              <a:t>Number of</a:t>
            </a:r>
            <a:r>
              <a:rPr lang="en-US" sz="1000" baseline="0">
                <a:latin typeface="Arial" pitchFamily="34" charset="0"/>
                <a:cs typeface="Arial" pitchFamily="34" charset="0"/>
              </a:rPr>
              <a:t> </a:t>
            </a:r>
            <a:r>
              <a:rPr lang="en-US" sz="1000">
                <a:latin typeface="Arial" pitchFamily="34" charset="0"/>
                <a:cs typeface="Arial" pitchFamily="34" charset="0"/>
              </a:rPr>
              <a:t>CCGs who have not</a:t>
            </a:r>
            <a:r>
              <a:rPr lang="en-US" sz="1000" baseline="0">
                <a:latin typeface="Arial" pitchFamily="34" charset="0"/>
                <a:cs typeface="Arial" pitchFamily="34" charset="0"/>
              </a:rPr>
              <a:t> </a:t>
            </a:r>
            <a:r>
              <a:rPr lang="en-US" sz="1000">
                <a:latin typeface="Arial" pitchFamily="34" charset="0"/>
                <a:cs typeface="Arial" pitchFamily="34" charset="0"/>
              </a:rPr>
              <a:t>met either</a:t>
            </a:r>
            <a:r>
              <a:rPr lang="en-US" sz="1000" baseline="0">
                <a:latin typeface="Arial" pitchFamily="34" charset="0"/>
                <a:cs typeface="Arial" pitchFamily="34" charset="0"/>
              </a:rPr>
              <a:t> GNBSI</a:t>
            </a:r>
            <a:r>
              <a:rPr lang="en-US" sz="1000">
                <a:latin typeface="Arial" pitchFamily="34" charset="0"/>
                <a:cs typeface="Arial" pitchFamily="34" charset="0"/>
              </a:rPr>
              <a:t> QP comparator</a:t>
            </a:r>
            <a:r>
              <a:rPr lang="en-US" sz="1000" baseline="0">
                <a:latin typeface="Arial" pitchFamily="34" charset="0"/>
                <a:cs typeface="Arial" pitchFamily="34" charset="0"/>
              </a:rPr>
              <a:t>  t</a:t>
            </a:r>
            <a:r>
              <a:rPr lang="en-US" sz="1000">
                <a:latin typeface="Arial" pitchFamily="34" charset="0"/>
                <a:cs typeface="Arial" pitchFamily="34" charset="0"/>
              </a:rPr>
              <a:t>argets</a:t>
            </a:r>
          </a:p>
        </c:rich>
      </c:tx>
      <c:overlay val="0"/>
    </c:title>
    <c:autoTitleDeleted val="0"/>
    <c:plotArea>
      <c:layout>
        <c:manualLayout>
          <c:layoutTarget val="inner"/>
          <c:xMode val="edge"/>
          <c:yMode val="edge"/>
          <c:x val="0.11208789455495201"/>
          <c:y val="0.19907407407407407"/>
          <c:w val="0.8573564863371067"/>
          <c:h val="0.59980023330417032"/>
        </c:manualLayout>
      </c:layout>
      <c:barChart>
        <c:barDir val="col"/>
        <c:grouping val="stacked"/>
        <c:varyColors val="0"/>
        <c:ser>
          <c:idx val="0"/>
          <c:order val="0"/>
          <c:tx>
            <c:strRef>
              <c:f>'National QP dashboard-chartdata'!$A$17</c:f>
              <c:strCache>
                <c:ptCount val="1"/>
                <c:pt idx="0">
                  <c:v>Number of CCGs who have not met either GNBSI QP comparator targets</c:v>
                </c:pt>
              </c:strCache>
            </c:strRef>
          </c:tx>
          <c:spPr>
            <a:solidFill>
              <a:srgbClr val="00B0F0"/>
            </a:solidFill>
            <a:ln>
              <a:solidFill>
                <a:schemeClr val="tx1"/>
              </a:solidFill>
            </a:ln>
          </c:spPr>
          <c:invertIfNegative val="0"/>
          <c:dLbls>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dLbls>
          <c:cat>
            <c:numRef>
              <c:f>'National QP dashboard-chartdata'!$B$16:$M$16</c:f>
              <c:numCache>
                <c:formatCode>mmm\-yy</c:formatCode>
                <c:ptCount val="12"/>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numCache>
            </c:numRef>
          </c:cat>
          <c:val>
            <c:numRef>
              <c:f>'National QP dashboard-chartdata'!$B$17:$M$17</c:f>
              <c:numCache>
                <c:formatCode>General</c:formatCode>
                <c:ptCount val="12"/>
                <c:pt idx="0">
                  <c:v>8</c:v>
                </c:pt>
                <c:pt idx="1">
                  <c:v>7</c:v>
                </c:pt>
                <c:pt idx="2">
                  <c:v>7</c:v>
                </c:pt>
                <c:pt idx="3">
                  <c:v>6</c:v>
                </c:pt>
                <c:pt idx="4">
                  <c:v>6</c:v>
                </c:pt>
                <c:pt idx="5">
                  <c:v>2</c:v>
                </c:pt>
                <c:pt idx="6">
                  <c:v>2</c:v>
                </c:pt>
                <c:pt idx="7">
                  <c:v>3</c:v>
                </c:pt>
                <c:pt idx="8">
                  <c:v>2</c:v>
                </c:pt>
                <c:pt idx="9">
                  <c:v>1</c:v>
                </c:pt>
                <c:pt idx="10">
                  <c:v>1</c:v>
                </c:pt>
                <c:pt idx="11">
                  <c:v>1</c:v>
                </c:pt>
              </c:numCache>
            </c:numRef>
          </c:val>
        </c:ser>
        <c:dLbls>
          <c:showLegendKey val="0"/>
          <c:showVal val="1"/>
          <c:showCatName val="0"/>
          <c:showSerName val="0"/>
          <c:showPercent val="0"/>
          <c:showBubbleSize val="0"/>
        </c:dLbls>
        <c:gapWidth val="40"/>
        <c:overlap val="100"/>
        <c:axId val="156859904"/>
        <c:axId val="141245184"/>
      </c:barChart>
      <c:dateAx>
        <c:axId val="15685990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1.4601924759405074E-2"/>
              <c:y val="0.8323840769903762"/>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41245184"/>
        <c:crosses val="autoZero"/>
        <c:auto val="1"/>
        <c:lblOffset val="100"/>
        <c:baseTimeUnit val="months"/>
      </c:dateAx>
      <c:valAx>
        <c:axId val="141245184"/>
        <c:scaling>
          <c:orientation val="minMax"/>
        </c:scaling>
        <c:delete val="1"/>
        <c:axPos val="l"/>
        <c:numFmt formatCode="General" sourceLinked="1"/>
        <c:majorTickMark val="none"/>
        <c:minorTickMark val="none"/>
        <c:tickLblPos val="nextTo"/>
        <c:crossAx val="156859904"/>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Trimethoprim Items Prescribed to Patients aged 70 years or greater</a:t>
            </a:r>
          </a:p>
        </c:rich>
      </c:tx>
      <c:layout/>
      <c:overlay val="0"/>
    </c:title>
    <c:autoTitleDeleted val="0"/>
    <c:plotArea>
      <c:layout>
        <c:manualLayout>
          <c:layoutTarget val="inner"/>
          <c:xMode val="edge"/>
          <c:yMode val="edge"/>
          <c:x val="8.9250141350923407E-2"/>
          <c:y val="0.22749621866975037"/>
          <c:w val="0.88641130581166239"/>
          <c:h val="0.53304460371895679"/>
        </c:manualLayout>
      </c:layout>
      <c:barChart>
        <c:barDir val="col"/>
        <c:grouping val="stacked"/>
        <c:varyColors val="0"/>
        <c:ser>
          <c:idx val="0"/>
          <c:order val="0"/>
          <c:tx>
            <c:strRef>
              <c:f>'National QP dashboard-chartdata'!$A$6</c:f>
              <c:strCache>
                <c:ptCount val="1"/>
                <c:pt idx="0">
                  <c:v>Number of CCGs meeting target</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'National QP dashboard-chartdata'!$B$5:$U$5</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'National QP dashboard-chartdata'!$B$6:$U$6</c:f>
              <c:numCache>
                <c:formatCode>General</c:formatCode>
                <c:ptCount val="20"/>
                <c:pt idx="0">
                  <c:v>112</c:v>
                </c:pt>
                <c:pt idx="1">
                  <c:v>122</c:v>
                </c:pt>
                <c:pt idx="2">
                  <c:v>128</c:v>
                </c:pt>
                <c:pt idx="3">
                  <c:v>132</c:v>
                </c:pt>
                <c:pt idx="4">
                  <c:v>137</c:v>
                </c:pt>
                <c:pt idx="5">
                  <c:v>143</c:v>
                </c:pt>
                <c:pt idx="6">
                  <c:v>150</c:v>
                </c:pt>
                <c:pt idx="7">
                  <c:v>155</c:v>
                </c:pt>
                <c:pt idx="8">
                  <c:v>157</c:v>
                </c:pt>
                <c:pt idx="9">
                  <c:v>159</c:v>
                </c:pt>
                <c:pt idx="10">
                  <c:v>162</c:v>
                </c:pt>
                <c:pt idx="11">
                  <c:v>165</c:v>
                </c:pt>
                <c:pt idx="12">
                  <c:v>167</c:v>
                </c:pt>
                <c:pt idx="13">
                  <c:v>171</c:v>
                </c:pt>
                <c:pt idx="14">
                  <c:v>173</c:v>
                </c:pt>
                <c:pt idx="15">
                  <c:v>178</c:v>
                </c:pt>
                <c:pt idx="16">
                  <c:v>180</c:v>
                </c:pt>
                <c:pt idx="17">
                  <c:v>181</c:v>
                </c:pt>
                <c:pt idx="18">
                  <c:v>182</c:v>
                </c:pt>
                <c:pt idx="19">
                  <c:v>184</c:v>
                </c:pt>
              </c:numCache>
            </c:numRef>
          </c:val>
        </c:ser>
        <c:ser>
          <c:idx val="1"/>
          <c:order val="1"/>
          <c:tx>
            <c:strRef>
              <c:f>'National QP dashboard-chartdata'!$A$7</c:f>
              <c:strCache>
                <c:ptCount val="1"/>
                <c:pt idx="0">
                  <c:v>Number of CCGs not meeting target</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'National QP dashboard-chartdata'!$B$5:$U$5</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'National QP dashboard-chartdata'!$B$7:$U$7</c:f>
              <c:numCache>
                <c:formatCode>General</c:formatCode>
                <c:ptCount val="20"/>
                <c:pt idx="0">
                  <c:v>79</c:v>
                </c:pt>
                <c:pt idx="1">
                  <c:v>69</c:v>
                </c:pt>
                <c:pt idx="2">
                  <c:v>63</c:v>
                </c:pt>
                <c:pt idx="3">
                  <c:v>59</c:v>
                </c:pt>
                <c:pt idx="4">
                  <c:v>54</c:v>
                </c:pt>
                <c:pt idx="5">
                  <c:v>48</c:v>
                </c:pt>
                <c:pt idx="6">
                  <c:v>41</c:v>
                </c:pt>
                <c:pt idx="7">
                  <c:v>36</c:v>
                </c:pt>
                <c:pt idx="8">
                  <c:v>34</c:v>
                </c:pt>
                <c:pt idx="9">
                  <c:v>32</c:v>
                </c:pt>
                <c:pt idx="10">
                  <c:v>29</c:v>
                </c:pt>
                <c:pt idx="11">
                  <c:v>26</c:v>
                </c:pt>
                <c:pt idx="12">
                  <c:v>24</c:v>
                </c:pt>
                <c:pt idx="13">
                  <c:v>20</c:v>
                </c:pt>
                <c:pt idx="14">
                  <c:v>18</c:v>
                </c:pt>
                <c:pt idx="15">
                  <c:v>13</c:v>
                </c:pt>
                <c:pt idx="16">
                  <c:v>11</c:v>
                </c:pt>
                <c:pt idx="17">
                  <c:v>10</c:v>
                </c:pt>
                <c:pt idx="18">
                  <c:v>9</c:v>
                </c:pt>
                <c:pt idx="19">
                  <c:v>7</c:v>
                </c:pt>
              </c:numCache>
            </c:numRef>
          </c:val>
        </c:ser>
        <c:dLbls>
          <c:showLegendKey val="0"/>
          <c:showVal val="1"/>
          <c:showCatName val="0"/>
          <c:showSerName val="0"/>
          <c:showPercent val="0"/>
          <c:showBubbleSize val="0"/>
        </c:dLbls>
        <c:gapWidth val="40"/>
        <c:overlap val="100"/>
        <c:axId val="158150656"/>
        <c:axId val="158106176"/>
      </c:barChart>
      <c:dateAx>
        <c:axId val="158150656"/>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58106176"/>
        <c:crosses val="autoZero"/>
        <c:auto val="1"/>
        <c:lblOffset val="100"/>
        <c:baseTimeUnit val="months"/>
      </c:dateAx>
      <c:valAx>
        <c:axId val="158106176"/>
        <c:scaling>
          <c:orientation val="minMax"/>
        </c:scaling>
        <c:delete val="1"/>
        <c:axPos val="l"/>
        <c:numFmt formatCode="General" sourceLinked="1"/>
        <c:majorTickMark val="none"/>
        <c:minorTickMark val="none"/>
        <c:tickLblPos val="nextTo"/>
        <c:crossAx val="158150656"/>
        <c:crosses val="autoZero"/>
        <c:crossBetween val="between"/>
      </c:valAx>
    </c:plotArea>
    <c:legend>
      <c:legendPos val="t"/>
      <c:legendEntry>
        <c:idx val="0"/>
        <c:txPr>
          <a:bodyPr/>
          <a:lstStyle/>
          <a:p>
            <a:pPr>
              <a:defRPr sz="800" b="1" baseline="0">
                <a:solidFill>
                  <a:srgbClr val="00B050"/>
                </a:solidFill>
                <a:latin typeface="Arial" pitchFamily="34" charset="0"/>
                <a:cs typeface="Arial" pitchFamily="34" charset="0"/>
              </a:defRPr>
            </a:pPr>
            <a:endParaRPr lang="en-US"/>
          </a:p>
        </c:txPr>
      </c:legendEntry>
      <c:legendEntry>
        <c:idx val="1"/>
        <c:txPr>
          <a:bodyPr/>
          <a:lstStyle/>
          <a:p>
            <a:pPr>
              <a:defRPr sz="800" b="1" baseline="0">
                <a:solidFill>
                  <a:srgbClr val="00B0F0"/>
                </a:solidFill>
                <a:latin typeface="Arial" pitchFamily="34" charset="0"/>
                <a:cs typeface="Arial" pitchFamily="34" charset="0"/>
              </a:defRPr>
            </a:pPr>
            <a:endParaRPr lang="en-US"/>
          </a:p>
        </c:txPr>
      </c:legendEntry>
      <c:layout>
        <c:manualLayout>
          <c:xMode val="edge"/>
          <c:yMode val="edge"/>
          <c:x val="6.0329868927249571E-2"/>
          <c:y val="0.11977401129943503"/>
          <c:w val="0.90202189491944818"/>
          <c:h val="6.70987143556208E-2"/>
        </c:manualLayout>
      </c:layout>
      <c:overlay val="0"/>
      <c:txPr>
        <a:bodyPr/>
        <a:lstStyle/>
        <a:p>
          <a:pPr>
            <a:defRPr sz="8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Antibacterial items/STAR PU 13 -</a:t>
            </a:r>
          </a:p>
          <a:p>
            <a:pPr>
              <a:defRPr sz="1000" baseline="0">
                <a:latin typeface="Arial" pitchFamily="34" charset="0"/>
                <a:cs typeface="Arial" pitchFamily="34" charset="0"/>
              </a:defRPr>
            </a:pPr>
            <a:r>
              <a:rPr lang="en-US" sz="1000" baseline="0">
                <a:latin typeface="Arial" pitchFamily="34" charset="0"/>
                <a:cs typeface="Arial" pitchFamily="34" charset="0"/>
              </a:rPr>
              <a:t>Direction of travel from  12 months to February 2019</a:t>
            </a:r>
          </a:p>
        </c:rich>
      </c:tx>
      <c:overlay val="0"/>
    </c:title>
    <c:autoTitleDeleted val="0"/>
    <c:plotArea>
      <c:layout/>
      <c:barChart>
        <c:barDir val="col"/>
        <c:grouping val="stacked"/>
        <c:varyColors val="0"/>
        <c:ser>
          <c:idx val="0"/>
          <c:order val="0"/>
          <c:tx>
            <c:strRef>
              <c:f>'CCG IAF Dashboard Charts data'!$B$39</c:f>
              <c:strCache>
                <c:ptCount val="1"/>
                <c:pt idx="0">
                  <c:v>12 months to November 2019</c:v>
                </c:pt>
              </c:strCache>
            </c:strRef>
          </c:tx>
          <c:spPr>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'CCG IAF Dashboard Charts data'!$A$40:$A$42</c:f>
              <c:strCache>
                <c:ptCount val="3"/>
                <c:pt idx="0">
                  <c:v>up</c:v>
                </c:pt>
                <c:pt idx="1">
                  <c:v>same</c:v>
                </c:pt>
                <c:pt idx="2">
                  <c:v>down</c:v>
                </c:pt>
              </c:strCache>
            </c:strRef>
          </c:cat>
          <c:val>
            <c:numRef>
              <c:f>'CCG IAF Dashboard Charts data'!$B$40:$B$42</c:f>
              <c:numCache>
                <c:formatCode>General</c:formatCode>
                <c:ptCount val="3"/>
                <c:pt idx="0">
                  <c:v>89</c:v>
                </c:pt>
                <c:pt idx="1">
                  <c:v>28</c:v>
                </c:pt>
                <c:pt idx="2">
                  <c:v>74</c:v>
                </c:pt>
              </c:numCache>
            </c:numRef>
          </c:val>
        </c:ser>
        <c:dLbls>
          <c:showLegendKey val="0"/>
          <c:showVal val="1"/>
          <c:showCatName val="0"/>
          <c:showSerName val="0"/>
          <c:showPercent val="0"/>
          <c:showBubbleSize val="0"/>
        </c:dLbls>
        <c:gapWidth val="95"/>
        <c:overlap val="100"/>
        <c:axId val="158151680"/>
        <c:axId val="158109056"/>
      </c:barChart>
      <c:catAx>
        <c:axId val="15815168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No.</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overlay val="0"/>
        </c:title>
        <c:majorTickMark val="none"/>
        <c:minorTickMark val="none"/>
        <c:tickLblPos val="nextTo"/>
        <c:txPr>
          <a:bodyPr/>
          <a:lstStyle/>
          <a:p>
            <a:pPr>
              <a:defRPr sz="800">
                <a:latin typeface="Arial" pitchFamily="34" charset="0"/>
                <a:cs typeface="Arial" pitchFamily="34" charset="0"/>
              </a:defRPr>
            </a:pPr>
            <a:endParaRPr lang="en-US"/>
          </a:p>
        </c:txPr>
        <c:crossAx val="158109056"/>
        <c:crosses val="autoZero"/>
        <c:auto val="1"/>
        <c:lblAlgn val="ctr"/>
        <c:lblOffset val="100"/>
        <c:noMultiLvlLbl val="0"/>
      </c:catAx>
      <c:valAx>
        <c:axId val="158109056"/>
        <c:scaling>
          <c:orientation val="minMax"/>
        </c:scaling>
        <c:delete val="1"/>
        <c:axPos val="l"/>
        <c:numFmt formatCode="General" sourceLinked="1"/>
        <c:majorTickMark val="out"/>
        <c:minorTickMark val="none"/>
        <c:tickLblPos val="nextTo"/>
        <c:crossAx val="158151680"/>
        <c:crosses val="autoZero"/>
        <c:crossBetween val="between"/>
      </c:valAx>
    </c:plotArea>
    <c:legend>
      <c:legendPos val="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Co-amoxiclav, Cephalosporins &amp; Quinolones</a:t>
            </a:r>
          </a:p>
        </c:rich>
      </c:tx>
      <c:layout/>
      <c:overlay val="0"/>
    </c:title>
    <c:autoTitleDeleted val="0"/>
    <c:plotArea>
      <c:layout>
        <c:manualLayout>
          <c:layoutTarget val="inner"/>
          <c:xMode val="edge"/>
          <c:yMode val="edge"/>
          <c:x val="7.5191920181461619E-2"/>
          <c:y val="0.22749621866975037"/>
          <c:w val="0.90046952488365672"/>
          <c:h val="0.53304460371895679"/>
        </c:manualLayout>
      </c:layout>
      <c:barChart>
        <c:barDir val="col"/>
        <c:grouping val="stacked"/>
        <c:varyColors val="0"/>
        <c:ser>
          <c:idx val="0"/>
          <c:order val="0"/>
          <c:tx>
            <c:strRef>
              <c:f>'CCG IAF Dashboard Charts data'!$A$13</c:f>
              <c:strCache>
                <c:ptCount val="1"/>
                <c:pt idx="0">
                  <c:v>Number of CCGs meeting target</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'CCG IAF Dashboard Charts data'!$B$12:$U$12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data'!$B$13:$U$13</c:f>
              <c:numCache>
                <c:formatCode>General</c:formatCode>
                <c:ptCount val="20"/>
                <c:pt idx="0">
                  <c:v>142</c:v>
                </c:pt>
                <c:pt idx="1">
                  <c:v>145</c:v>
                </c:pt>
                <c:pt idx="2">
                  <c:v>145</c:v>
                </c:pt>
                <c:pt idx="3">
                  <c:v>147</c:v>
                </c:pt>
                <c:pt idx="4">
                  <c:v>145</c:v>
                </c:pt>
                <c:pt idx="5">
                  <c:v>146</c:v>
                </c:pt>
                <c:pt idx="6">
                  <c:v>146</c:v>
                </c:pt>
                <c:pt idx="7">
                  <c:v>146</c:v>
                </c:pt>
                <c:pt idx="8">
                  <c:v>143</c:v>
                </c:pt>
                <c:pt idx="9">
                  <c:v>143</c:v>
                </c:pt>
                <c:pt idx="10">
                  <c:v>147</c:v>
                </c:pt>
                <c:pt idx="11">
                  <c:v>148</c:v>
                </c:pt>
                <c:pt idx="12">
                  <c:v>149</c:v>
                </c:pt>
                <c:pt idx="13">
                  <c:v>153</c:v>
                </c:pt>
                <c:pt idx="14">
                  <c:v>152</c:v>
                </c:pt>
                <c:pt idx="15">
                  <c:v>153</c:v>
                </c:pt>
                <c:pt idx="16">
                  <c:v>155</c:v>
                </c:pt>
                <c:pt idx="17">
                  <c:v>159</c:v>
                </c:pt>
                <c:pt idx="18">
                  <c:v>163</c:v>
                </c:pt>
                <c:pt idx="19">
                  <c:v>164</c:v>
                </c:pt>
              </c:numCache>
            </c:numRef>
          </c:val>
        </c:ser>
        <c:ser>
          <c:idx val="1"/>
          <c:order val="1"/>
          <c:tx>
            <c:strRef>
              <c:f>'CCG IAF Dashboard Charts data'!$A$14</c:f>
              <c:strCache>
                <c:ptCount val="1"/>
                <c:pt idx="0">
                  <c:v>Number of CCGs not meeting target</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numRef>
              <c:f>'CCG IAF Dashboard Charts data'!$B$12:$U$12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data'!$B$14:$U$14</c:f>
              <c:numCache>
                <c:formatCode>General</c:formatCode>
                <c:ptCount val="20"/>
                <c:pt idx="0">
                  <c:v>49</c:v>
                </c:pt>
                <c:pt idx="1">
                  <c:v>46</c:v>
                </c:pt>
                <c:pt idx="2">
                  <c:v>46</c:v>
                </c:pt>
                <c:pt idx="3">
                  <c:v>44</c:v>
                </c:pt>
                <c:pt idx="4">
                  <c:v>46</c:v>
                </c:pt>
                <c:pt idx="5">
                  <c:v>45</c:v>
                </c:pt>
                <c:pt idx="6">
                  <c:v>45</c:v>
                </c:pt>
                <c:pt idx="7">
                  <c:v>45</c:v>
                </c:pt>
                <c:pt idx="8">
                  <c:v>48</c:v>
                </c:pt>
                <c:pt idx="9">
                  <c:v>48</c:v>
                </c:pt>
                <c:pt idx="10">
                  <c:v>44</c:v>
                </c:pt>
                <c:pt idx="11">
                  <c:v>43</c:v>
                </c:pt>
                <c:pt idx="12">
                  <c:v>42</c:v>
                </c:pt>
                <c:pt idx="13">
                  <c:v>38</c:v>
                </c:pt>
                <c:pt idx="14">
                  <c:v>39</c:v>
                </c:pt>
                <c:pt idx="15">
                  <c:v>38</c:v>
                </c:pt>
                <c:pt idx="16">
                  <c:v>36</c:v>
                </c:pt>
                <c:pt idx="17">
                  <c:v>32</c:v>
                </c:pt>
                <c:pt idx="18">
                  <c:v>28</c:v>
                </c:pt>
                <c:pt idx="19">
                  <c:v>27</c:v>
                </c:pt>
              </c:numCache>
            </c:numRef>
          </c:val>
        </c:ser>
        <c:dLbls>
          <c:showLegendKey val="0"/>
          <c:showVal val="1"/>
          <c:showCatName val="0"/>
          <c:showSerName val="0"/>
          <c:showPercent val="0"/>
          <c:showBubbleSize val="0"/>
        </c:dLbls>
        <c:gapWidth val="40"/>
        <c:overlap val="100"/>
        <c:axId val="158834688"/>
        <c:axId val="158330240"/>
      </c:barChart>
      <c:dateAx>
        <c:axId val="158834688"/>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58330240"/>
        <c:crosses val="autoZero"/>
        <c:auto val="1"/>
        <c:lblOffset val="100"/>
        <c:baseTimeUnit val="months"/>
      </c:dateAx>
      <c:valAx>
        <c:axId val="158330240"/>
        <c:scaling>
          <c:orientation val="minMax"/>
        </c:scaling>
        <c:delete val="1"/>
        <c:axPos val="l"/>
        <c:numFmt formatCode="General" sourceLinked="1"/>
        <c:majorTickMark val="none"/>
        <c:minorTickMark val="none"/>
        <c:tickLblPos val="nextTo"/>
        <c:crossAx val="158834688"/>
        <c:crosses val="autoZero"/>
        <c:crossBetween val="between"/>
      </c:valAx>
    </c:plotArea>
    <c:legend>
      <c:legendPos val="t"/>
      <c:legendEntry>
        <c:idx val="0"/>
        <c:txPr>
          <a:bodyPr/>
          <a:lstStyle/>
          <a:p>
            <a:pPr>
              <a:defRPr sz="800" b="1" baseline="0">
                <a:solidFill>
                  <a:srgbClr val="00B050"/>
                </a:solidFill>
                <a:latin typeface="Arial" pitchFamily="34" charset="0"/>
                <a:cs typeface="Arial" pitchFamily="34" charset="0"/>
              </a:defRPr>
            </a:pPr>
            <a:endParaRPr lang="en-US"/>
          </a:p>
        </c:txPr>
      </c:legendEntry>
      <c:legendEntry>
        <c:idx val="1"/>
        <c:txPr>
          <a:bodyPr/>
          <a:lstStyle/>
          <a:p>
            <a:pPr>
              <a:defRPr sz="800" b="1" baseline="0">
                <a:solidFill>
                  <a:srgbClr val="00B0F0"/>
                </a:solidFill>
                <a:latin typeface="Arial" pitchFamily="34" charset="0"/>
                <a:cs typeface="Arial" pitchFamily="34" charset="0"/>
              </a:defRPr>
            </a:pPr>
            <a:endParaRPr lang="en-US"/>
          </a:p>
        </c:txPr>
      </c:legendEntry>
      <c:layout>
        <c:manualLayout>
          <c:xMode val="edge"/>
          <c:yMode val="edge"/>
          <c:x val="0.20051456349837693"/>
          <c:y val="0.15141242937853108"/>
          <c:w val="0.60086086023813035"/>
          <c:h val="0.12585577650251348"/>
        </c:manualLayout>
      </c:layout>
      <c:overlay val="0"/>
      <c:txPr>
        <a:bodyPr/>
        <a:lstStyle/>
        <a:p>
          <a:pPr>
            <a:defRPr sz="8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000" baseline="0">
                <a:latin typeface="Arial" pitchFamily="34" charset="0"/>
                <a:cs typeface="Arial" pitchFamily="34" charset="0"/>
              </a:rPr>
              <a:t>Antibacterial items/STAR PU13</a:t>
            </a:r>
          </a:p>
        </c:rich>
      </c:tx>
      <c:layout/>
      <c:overlay val="0"/>
    </c:title>
    <c:autoTitleDeleted val="0"/>
    <c:plotArea>
      <c:layout>
        <c:manualLayout>
          <c:layoutTarget val="inner"/>
          <c:xMode val="edge"/>
          <c:yMode val="edge"/>
          <c:x val="7.8553032805132747E-2"/>
          <c:y val="0.25161337555651997"/>
          <c:w val="0.89923221972192313"/>
          <c:h val="0.52912030686781464"/>
        </c:manualLayout>
      </c:layout>
      <c:barChart>
        <c:barDir val="col"/>
        <c:grouping val="stacked"/>
        <c:varyColors val="0"/>
        <c:ser>
          <c:idx val="0"/>
          <c:order val="0"/>
          <c:tx>
            <c:strRef>
              <c:f>'CCG IAF Dashboard Charts data'!$A$6</c:f>
              <c:strCache>
                <c:ptCount val="1"/>
                <c:pt idx="0">
                  <c:v>Number of CCGs ≤ 0.965 target </c:v>
                </c:pt>
              </c:strCache>
            </c:strRef>
          </c:tx>
          <c:spPr>
            <a:solidFill>
              <a:srgbClr val="00CC66"/>
            </a:solidFill>
            <a:ln>
              <a:solidFill>
                <a:schemeClr val="tx1"/>
              </a:solidFill>
            </a:ln>
          </c:spPr>
          <c:invertIfNegative val="0"/>
          <c:cat>
            <c:numRef>
              <c:f>'CCG IAF Dashboard Charts data'!$B$4:$U$4</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data'!$B$6:$U$6</c:f>
              <c:numCache>
                <c:formatCode>General</c:formatCode>
                <c:ptCount val="20"/>
                <c:pt idx="0">
                  <c:v>52</c:v>
                </c:pt>
                <c:pt idx="1">
                  <c:v>53</c:v>
                </c:pt>
                <c:pt idx="2">
                  <c:v>56</c:v>
                </c:pt>
                <c:pt idx="3">
                  <c:v>60</c:v>
                </c:pt>
                <c:pt idx="4">
                  <c:v>63</c:v>
                </c:pt>
                <c:pt idx="5">
                  <c:v>67</c:v>
                </c:pt>
                <c:pt idx="6">
                  <c:v>71</c:v>
                </c:pt>
                <c:pt idx="7">
                  <c:v>72</c:v>
                </c:pt>
                <c:pt idx="8">
                  <c:v>75</c:v>
                </c:pt>
                <c:pt idx="9">
                  <c:v>81</c:v>
                </c:pt>
                <c:pt idx="10">
                  <c:v>84</c:v>
                </c:pt>
                <c:pt idx="11">
                  <c:v>90</c:v>
                </c:pt>
                <c:pt idx="12">
                  <c:v>92</c:v>
                </c:pt>
                <c:pt idx="13">
                  <c:v>92</c:v>
                </c:pt>
                <c:pt idx="14">
                  <c:v>96</c:v>
                </c:pt>
                <c:pt idx="15">
                  <c:v>94</c:v>
                </c:pt>
                <c:pt idx="16">
                  <c:v>96</c:v>
                </c:pt>
                <c:pt idx="17">
                  <c:v>96</c:v>
                </c:pt>
                <c:pt idx="18">
                  <c:v>97</c:v>
                </c:pt>
                <c:pt idx="19">
                  <c:v>98</c:v>
                </c:pt>
              </c:numCache>
            </c:numRef>
          </c:val>
        </c:ser>
        <c:ser>
          <c:idx val="2"/>
          <c:order val="1"/>
          <c:tx>
            <c:strRef>
              <c:f>'CCG IAF Dashboard Charts data'!$A$7</c:f>
              <c:strCache>
                <c:ptCount val="1"/>
                <c:pt idx="0">
                  <c:v>Number of CCGs  &gt; 0.965 target</c:v>
                </c:pt>
              </c:strCache>
            </c:strRef>
          </c:tx>
          <c:spPr>
            <a:solidFill>
              <a:srgbClr val="00B0F0"/>
            </a:solidFill>
            <a:ln>
              <a:solidFill>
                <a:schemeClr val="tx1"/>
              </a:solidFill>
            </a:ln>
          </c:spPr>
          <c:invertIfNegative val="0"/>
          <c:dLbls>
            <c:spPr>
              <a:solidFill>
                <a:srgbClr val="00B0F0"/>
              </a:solidFill>
            </c:spPr>
            <c:showLegendKey val="0"/>
            <c:showVal val="1"/>
            <c:showCatName val="0"/>
            <c:showSerName val="0"/>
            <c:showPercent val="0"/>
            <c:showBubbleSize val="0"/>
            <c:showLeaderLines val="0"/>
          </c:dLbls>
          <c:cat>
            <c:numRef>
              <c:f>'CCG IAF Dashboard Charts data'!$B$4:$U$4</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data'!$B$7:$U$7</c:f>
              <c:numCache>
                <c:formatCode>General</c:formatCode>
                <c:ptCount val="20"/>
                <c:pt idx="0">
                  <c:v>139</c:v>
                </c:pt>
                <c:pt idx="1">
                  <c:v>138</c:v>
                </c:pt>
                <c:pt idx="2">
                  <c:v>135</c:v>
                </c:pt>
                <c:pt idx="3">
                  <c:v>131</c:v>
                </c:pt>
                <c:pt idx="4">
                  <c:v>128</c:v>
                </c:pt>
                <c:pt idx="5">
                  <c:v>124</c:v>
                </c:pt>
                <c:pt idx="6">
                  <c:v>120</c:v>
                </c:pt>
                <c:pt idx="7">
                  <c:v>119</c:v>
                </c:pt>
                <c:pt idx="8">
                  <c:v>116</c:v>
                </c:pt>
                <c:pt idx="9">
                  <c:v>110</c:v>
                </c:pt>
                <c:pt idx="10">
                  <c:v>107</c:v>
                </c:pt>
                <c:pt idx="11">
                  <c:v>101</c:v>
                </c:pt>
                <c:pt idx="12">
                  <c:v>99</c:v>
                </c:pt>
                <c:pt idx="13">
                  <c:v>99</c:v>
                </c:pt>
                <c:pt idx="14">
                  <c:v>95</c:v>
                </c:pt>
                <c:pt idx="15">
                  <c:v>97</c:v>
                </c:pt>
                <c:pt idx="16">
                  <c:v>95</c:v>
                </c:pt>
                <c:pt idx="17">
                  <c:v>95</c:v>
                </c:pt>
                <c:pt idx="18">
                  <c:v>94</c:v>
                </c:pt>
                <c:pt idx="19">
                  <c:v>93</c:v>
                </c:pt>
              </c:numCache>
            </c:numRef>
          </c:val>
        </c:ser>
        <c:dLbls>
          <c:showLegendKey val="0"/>
          <c:showVal val="1"/>
          <c:showCatName val="0"/>
          <c:showSerName val="0"/>
          <c:showPercent val="0"/>
          <c:showBubbleSize val="0"/>
        </c:dLbls>
        <c:gapWidth val="40"/>
        <c:overlap val="100"/>
        <c:axId val="158835712"/>
        <c:axId val="158332544"/>
      </c:barChart>
      <c:dateAx>
        <c:axId val="15883571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58332544"/>
        <c:crosses val="autoZero"/>
        <c:auto val="1"/>
        <c:lblOffset val="100"/>
        <c:baseTimeUnit val="months"/>
      </c:dateAx>
      <c:valAx>
        <c:axId val="158332544"/>
        <c:scaling>
          <c:orientation val="minMax"/>
        </c:scaling>
        <c:delete val="1"/>
        <c:axPos val="l"/>
        <c:numFmt formatCode="General" sourceLinked="1"/>
        <c:majorTickMark val="out"/>
        <c:minorTickMark val="none"/>
        <c:tickLblPos val="nextTo"/>
        <c:crossAx val="158835712"/>
        <c:crosses val="autoZero"/>
        <c:crossBetween val="between"/>
      </c:valAx>
    </c:plotArea>
    <c:legend>
      <c:legendPos val="t"/>
      <c:legendEntry>
        <c:idx val="0"/>
        <c:txPr>
          <a:bodyPr/>
          <a:lstStyle/>
          <a:p>
            <a:pPr>
              <a:defRPr sz="800" b="1" baseline="0">
                <a:solidFill>
                  <a:srgbClr val="00B050"/>
                </a:solidFill>
                <a:latin typeface="Arial" pitchFamily="34" charset="0"/>
                <a:cs typeface="Arial" pitchFamily="34" charset="0"/>
              </a:defRPr>
            </a:pPr>
            <a:endParaRPr lang="en-US"/>
          </a:p>
        </c:txPr>
      </c:legendEntry>
      <c:legendEntry>
        <c:idx val="1"/>
        <c:txPr>
          <a:bodyPr/>
          <a:lstStyle/>
          <a:p>
            <a:pPr>
              <a:defRPr sz="800" b="1" baseline="0">
                <a:solidFill>
                  <a:srgbClr val="00B0F0"/>
                </a:solidFill>
                <a:latin typeface="Arial" pitchFamily="34" charset="0"/>
                <a:cs typeface="Arial" pitchFamily="34" charset="0"/>
              </a:defRPr>
            </a:pPr>
            <a:endParaRPr lang="en-US"/>
          </a:p>
        </c:txPr>
      </c:legendEntry>
      <c:layout>
        <c:manualLayout>
          <c:xMode val="edge"/>
          <c:yMode val="edge"/>
          <c:x val="7.3333808543618768E-3"/>
          <c:y val="0.11977401129943503"/>
          <c:w val="0.983478165353314"/>
          <c:h val="0.16201396859290892"/>
        </c:manualLayout>
      </c:layout>
      <c:overlay val="0"/>
      <c:txPr>
        <a:bodyPr/>
        <a:lstStyle/>
        <a:p>
          <a:pPr>
            <a:defRPr sz="8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 Antibacterial items/STAR PU</a:t>
            </a:r>
          </a:p>
        </c:rich>
      </c:tx>
      <c:layout>
        <c:manualLayout>
          <c:xMode val="edge"/>
          <c:yMode val="edge"/>
          <c:x val="0.34130580179768222"/>
          <c:y val="1.2161690693790922E-2"/>
        </c:manualLayout>
      </c:layout>
      <c:overlay val="0"/>
      <c:spPr>
        <a:noFill/>
        <a:ln w="25400">
          <a:noFill/>
        </a:ln>
      </c:spPr>
    </c:title>
    <c:autoTitleDeleted val="0"/>
    <c:plotArea>
      <c:layout>
        <c:manualLayout>
          <c:layoutTarget val="inner"/>
          <c:xMode val="edge"/>
          <c:yMode val="edge"/>
          <c:x val="7.8408573081358637E-2"/>
          <c:y val="6.4034136543104983E-2"/>
          <c:w val="0.91703420532220459"/>
          <c:h val="0.81656285930613437"/>
        </c:manualLayout>
      </c:layout>
      <c:lineChart>
        <c:grouping val="standard"/>
        <c:varyColors val="0"/>
        <c:ser>
          <c:idx val="0"/>
          <c:order val="0"/>
          <c:tx>
            <c:strRef>
              <c:f>'CCG Data-antibstarpu'!$D$3</c:f>
              <c:strCache>
                <c:ptCount val="1"/>
                <c:pt idx="0">
                  <c:v>AIREDALE, WHARFEDALE AND CRAVEN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Data-antibstarpu'!$J$3:$AC$3</c:f>
              <c:numCache>
                <c:formatCode>#,##0.000</c:formatCode>
                <c:ptCount val="20"/>
                <c:pt idx="0">
                  <c:v>0.99299999999999999</c:v>
                </c:pt>
                <c:pt idx="1">
                  <c:v>0.98599999999999999</c:v>
                </c:pt>
                <c:pt idx="2">
                  <c:v>0.97499999999999998</c:v>
                </c:pt>
                <c:pt idx="3">
                  <c:v>0.97</c:v>
                </c:pt>
                <c:pt idx="4">
                  <c:v>0.96799999999999997</c:v>
                </c:pt>
                <c:pt idx="5">
                  <c:v>0.95899999999999996</c:v>
                </c:pt>
                <c:pt idx="6" formatCode="0.000">
                  <c:v>0.95699999999999996</c:v>
                </c:pt>
                <c:pt idx="7">
                  <c:v>0.95</c:v>
                </c:pt>
                <c:pt idx="8">
                  <c:v>0.94199999999999995</c:v>
                </c:pt>
                <c:pt idx="9">
                  <c:v>0.93300000000000005</c:v>
                </c:pt>
                <c:pt idx="10">
                  <c:v>0.93300000000000005</c:v>
                </c:pt>
                <c:pt idx="11">
                  <c:v>0.92900000000000005</c:v>
                </c:pt>
                <c:pt idx="12" formatCode="0.000">
                  <c:v>0.92500000000000004</c:v>
                </c:pt>
                <c:pt idx="13" formatCode="0.000">
                  <c:v>0.92</c:v>
                </c:pt>
                <c:pt idx="14" formatCode="0.000">
                  <c:v>0.91600000000000004</c:v>
                </c:pt>
                <c:pt idx="15" formatCode="0.000">
                  <c:v>0.91600000000000004</c:v>
                </c:pt>
                <c:pt idx="16" formatCode="0.000">
                  <c:v>0.91</c:v>
                </c:pt>
                <c:pt idx="17">
                  <c:v>0.91300000000000003</c:v>
                </c:pt>
                <c:pt idx="18">
                  <c:v>0.91200000000000003</c:v>
                </c:pt>
                <c:pt idx="19">
                  <c:v>0.91200000000000003</c:v>
                </c:pt>
              </c:numCache>
            </c:numRef>
          </c:val>
          <c:smooth val="1"/>
        </c:ser>
        <c:ser>
          <c:idx val="1"/>
          <c:order val="1"/>
          <c:tx>
            <c:strRef>
              <c:f>'CCG Data-antibstarpu'!$D$4</c:f>
              <c:strCache>
                <c:ptCount val="1"/>
                <c:pt idx="0">
                  <c:v>ASHFORD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Data-antibstarpu'!$J$4:$AC$4</c:f>
              <c:numCache>
                <c:formatCode>#,##0.000</c:formatCode>
                <c:ptCount val="20"/>
                <c:pt idx="0">
                  <c:v>1.139</c:v>
                </c:pt>
                <c:pt idx="1">
                  <c:v>1.1419999999999999</c:v>
                </c:pt>
                <c:pt idx="2">
                  <c:v>1.1459999999999999</c:v>
                </c:pt>
                <c:pt idx="3">
                  <c:v>1.151</c:v>
                </c:pt>
                <c:pt idx="4">
                  <c:v>1.155</c:v>
                </c:pt>
                <c:pt idx="5">
                  <c:v>1.151</c:v>
                </c:pt>
                <c:pt idx="6" formatCode="0.000">
                  <c:v>1.1599999999999999</c:v>
                </c:pt>
                <c:pt idx="7">
                  <c:v>1.1639999999999999</c:v>
                </c:pt>
                <c:pt idx="8">
                  <c:v>1.157</c:v>
                </c:pt>
                <c:pt idx="9">
                  <c:v>1.1479999999999999</c:v>
                </c:pt>
                <c:pt idx="10">
                  <c:v>1.1459999999999999</c:v>
                </c:pt>
                <c:pt idx="11">
                  <c:v>1.1359999999999999</c:v>
                </c:pt>
                <c:pt idx="12" formatCode="0.000">
                  <c:v>1.137</c:v>
                </c:pt>
                <c:pt idx="13" formatCode="0.000">
                  <c:v>1.1279999999999999</c:v>
                </c:pt>
                <c:pt idx="14" formatCode="0.000">
                  <c:v>1.1259999999999999</c:v>
                </c:pt>
                <c:pt idx="15" formatCode="0.000">
                  <c:v>1.123</c:v>
                </c:pt>
                <c:pt idx="16" formatCode="0.000">
                  <c:v>1.117</c:v>
                </c:pt>
                <c:pt idx="17">
                  <c:v>1.1140000000000001</c:v>
                </c:pt>
                <c:pt idx="18">
                  <c:v>1.1020000000000001</c:v>
                </c:pt>
                <c:pt idx="19">
                  <c:v>1.1040000000000001</c:v>
                </c:pt>
              </c:numCache>
            </c:numRef>
          </c:val>
          <c:smooth val="0"/>
        </c:ser>
        <c:ser>
          <c:idx val="2"/>
          <c:order val="2"/>
          <c:tx>
            <c:strRef>
              <c:f>'CCG Data-antibstarpu'!$D$5</c:f>
              <c:strCache>
                <c:ptCount val="1"/>
                <c:pt idx="0">
                  <c:v>BARKING &amp; DAGENHAM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Data-antibstarpu'!$J$5:$AC$5</c:f>
              <c:numCache>
                <c:formatCode>#,##0.000</c:formatCode>
                <c:ptCount val="20"/>
                <c:pt idx="0">
                  <c:v>0.93700000000000006</c:v>
                </c:pt>
                <c:pt idx="1">
                  <c:v>0.93</c:v>
                </c:pt>
                <c:pt idx="2">
                  <c:v>0.92200000000000004</c:v>
                </c:pt>
                <c:pt idx="3">
                  <c:v>0.91600000000000004</c:v>
                </c:pt>
                <c:pt idx="4">
                  <c:v>0.90900000000000003</c:v>
                </c:pt>
                <c:pt idx="5">
                  <c:v>0.89900000000000002</c:v>
                </c:pt>
                <c:pt idx="6" formatCode="0.000">
                  <c:v>0.89200000000000002</c:v>
                </c:pt>
                <c:pt idx="7">
                  <c:v>0.88100000000000001</c:v>
                </c:pt>
                <c:pt idx="8">
                  <c:v>0.873</c:v>
                </c:pt>
                <c:pt idx="9">
                  <c:v>0.86</c:v>
                </c:pt>
                <c:pt idx="10">
                  <c:v>0.85199999999999998</c:v>
                </c:pt>
                <c:pt idx="11">
                  <c:v>0.84199999999999997</c:v>
                </c:pt>
                <c:pt idx="12" formatCode="0.000">
                  <c:v>0.84199999999999997</c:v>
                </c:pt>
                <c:pt idx="13" formatCode="0.000">
                  <c:v>0.83799999999999997</c:v>
                </c:pt>
                <c:pt idx="14" formatCode="0.000">
                  <c:v>0.83399999999999996</c:v>
                </c:pt>
                <c:pt idx="15" formatCode="0.000">
                  <c:v>0.83399999999999996</c:v>
                </c:pt>
                <c:pt idx="16" formatCode="0.000">
                  <c:v>0.83199999999999996</c:v>
                </c:pt>
                <c:pt idx="17">
                  <c:v>0.83099999999999996</c:v>
                </c:pt>
                <c:pt idx="18">
                  <c:v>0.83299999999999996</c:v>
                </c:pt>
                <c:pt idx="19">
                  <c:v>0.83399999999999996</c:v>
                </c:pt>
              </c:numCache>
            </c:numRef>
          </c:val>
          <c:smooth val="0"/>
        </c:ser>
        <c:ser>
          <c:idx val="3"/>
          <c:order val="3"/>
          <c:tx>
            <c:strRef>
              <c:f>'CCG Data-antibstarpu'!$D$6</c:f>
              <c:strCache>
                <c:ptCount val="1"/>
                <c:pt idx="0">
                  <c:v>BARNET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Data-antibstarpu'!$J$6:$AC$6</c:f>
              <c:numCache>
                <c:formatCode>#,##0.000</c:formatCode>
                <c:ptCount val="20"/>
                <c:pt idx="0">
                  <c:v>0.81299999999999994</c:v>
                </c:pt>
                <c:pt idx="1">
                  <c:v>0.80800000000000005</c:v>
                </c:pt>
                <c:pt idx="2">
                  <c:v>0.80700000000000005</c:v>
                </c:pt>
                <c:pt idx="3">
                  <c:v>0.80700000000000005</c:v>
                </c:pt>
                <c:pt idx="4">
                  <c:v>0.80300000000000005</c:v>
                </c:pt>
                <c:pt idx="5">
                  <c:v>0.79600000000000004</c:v>
                </c:pt>
                <c:pt idx="6" formatCode="0.000">
                  <c:v>0.79500000000000004</c:v>
                </c:pt>
                <c:pt idx="7">
                  <c:v>0.79300000000000004</c:v>
                </c:pt>
                <c:pt idx="8">
                  <c:v>0.78900000000000003</c:v>
                </c:pt>
                <c:pt idx="9">
                  <c:v>0.78200000000000003</c:v>
                </c:pt>
                <c:pt idx="10">
                  <c:v>0.78</c:v>
                </c:pt>
                <c:pt idx="11">
                  <c:v>0.77700000000000002</c:v>
                </c:pt>
                <c:pt idx="12" formatCode="0.000">
                  <c:v>0.77600000000000002</c:v>
                </c:pt>
                <c:pt idx="13" formatCode="0.000">
                  <c:v>0.77400000000000002</c:v>
                </c:pt>
                <c:pt idx="14" formatCode="0.000">
                  <c:v>0.77100000000000002</c:v>
                </c:pt>
                <c:pt idx="15" formatCode="0.000">
                  <c:v>0.77</c:v>
                </c:pt>
                <c:pt idx="16" formatCode="0.000">
                  <c:v>0.76900000000000002</c:v>
                </c:pt>
                <c:pt idx="17">
                  <c:v>0.76900000000000002</c:v>
                </c:pt>
                <c:pt idx="18">
                  <c:v>0.76800000000000002</c:v>
                </c:pt>
                <c:pt idx="19">
                  <c:v>0.76900000000000002</c:v>
                </c:pt>
              </c:numCache>
            </c:numRef>
          </c:val>
          <c:smooth val="0"/>
        </c:ser>
        <c:ser>
          <c:idx val="4"/>
          <c:order val="4"/>
          <c:tx>
            <c:strRef>
              <c:f>'CCG Data-antibstarpu'!$D$7</c:f>
              <c:strCache>
                <c:ptCount val="1"/>
                <c:pt idx="0">
                  <c:v>BARNSLEY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Data-antibstarpu'!$J$7:$AC$7</c:f>
              <c:numCache>
                <c:formatCode>#,##0.000</c:formatCode>
                <c:ptCount val="20"/>
                <c:pt idx="0">
                  <c:v>1.1259999999999999</c:v>
                </c:pt>
                <c:pt idx="1">
                  <c:v>1.125</c:v>
                </c:pt>
                <c:pt idx="2">
                  <c:v>1.119</c:v>
                </c:pt>
                <c:pt idx="3">
                  <c:v>1.1160000000000001</c:v>
                </c:pt>
                <c:pt idx="4">
                  <c:v>1.1140000000000001</c:v>
                </c:pt>
                <c:pt idx="5">
                  <c:v>1.1040000000000001</c:v>
                </c:pt>
                <c:pt idx="6" formatCode="0.000">
                  <c:v>1.1020000000000001</c:v>
                </c:pt>
                <c:pt idx="7">
                  <c:v>1.099</c:v>
                </c:pt>
                <c:pt idx="8">
                  <c:v>1.093</c:v>
                </c:pt>
                <c:pt idx="9">
                  <c:v>1.0880000000000001</c:v>
                </c:pt>
                <c:pt idx="10">
                  <c:v>1.083</c:v>
                </c:pt>
                <c:pt idx="11">
                  <c:v>1.0720000000000001</c:v>
                </c:pt>
                <c:pt idx="12" formatCode="0.000">
                  <c:v>1.069</c:v>
                </c:pt>
                <c:pt idx="13" formatCode="0.000">
                  <c:v>1.0640000000000001</c:v>
                </c:pt>
                <c:pt idx="14" formatCode="0.000">
                  <c:v>1.0589999999999999</c:v>
                </c:pt>
                <c:pt idx="15" formatCode="0.000">
                  <c:v>1.0609999999999999</c:v>
                </c:pt>
                <c:pt idx="16" formatCode="0.000">
                  <c:v>1.06</c:v>
                </c:pt>
                <c:pt idx="17">
                  <c:v>1.0640000000000001</c:v>
                </c:pt>
                <c:pt idx="18">
                  <c:v>1.0640000000000001</c:v>
                </c:pt>
                <c:pt idx="19">
                  <c:v>1.0640000000000001</c:v>
                </c:pt>
              </c:numCache>
            </c:numRef>
          </c:val>
          <c:smooth val="0"/>
        </c:ser>
        <c:ser>
          <c:idx val="5"/>
          <c:order val="5"/>
          <c:tx>
            <c:strRef>
              <c:f>'CCG Data-antibstarpu'!$D$8</c:f>
              <c:strCache>
                <c:ptCount val="1"/>
                <c:pt idx="0">
                  <c:v>BASILDON AND BRENTWOOD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Data-antibstarpu'!$J$8:$AC$8</c:f>
              <c:numCache>
                <c:formatCode>#,##0.000</c:formatCode>
                <c:ptCount val="20"/>
                <c:pt idx="0">
                  <c:v>1.1839999999999999</c:v>
                </c:pt>
                <c:pt idx="1">
                  <c:v>1.18</c:v>
                </c:pt>
                <c:pt idx="2">
                  <c:v>1.177</c:v>
                </c:pt>
                <c:pt idx="3">
                  <c:v>1.1739999999999999</c:v>
                </c:pt>
                <c:pt idx="4">
                  <c:v>1.167</c:v>
                </c:pt>
                <c:pt idx="5">
                  <c:v>1.157</c:v>
                </c:pt>
                <c:pt idx="6" formatCode="0.000">
                  <c:v>1.151</c:v>
                </c:pt>
                <c:pt idx="7">
                  <c:v>1.143</c:v>
                </c:pt>
                <c:pt idx="8">
                  <c:v>1.137</c:v>
                </c:pt>
                <c:pt idx="9">
                  <c:v>1.1259999999999999</c:v>
                </c:pt>
                <c:pt idx="10">
                  <c:v>1.123</c:v>
                </c:pt>
                <c:pt idx="11">
                  <c:v>1.1100000000000001</c:v>
                </c:pt>
                <c:pt idx="12" formatCode="0.000">
                  <c:v>1.113</c:v>
                </c:pt>
                <c:pt idx="13" formatCode="0.000">
                  <c:v>1.1100000000000001</c:v>
                </c:pt>
                <c:pt idx="14" formatCode="0.000">
                  <c:v>1.103</c:v>
                </c:pt>
                <c:pt idx="15" formatCode="0.000">
                  <c:v>1.103</c:v>
                </c:pt>
                <c:pt idx="16" formatCode="0.000">
                  <c:v>1.1040000000000001</c:v>
                </c:pt>
                <c:pt idx="17">
                  <c:v>1.1040000000000001</c:v>
                </c:pt>
                <c:pt idx="18">
                  <c:v>1.1060000000000001</c:v>
                </c:pt>
                <c:pt idx="19">
                  <c:v>1.1120000000000001</c:v>
                </c:pt>
              </c:numCache>
            </c:numRef>
          </c:val>
          <c:smooth val="0"/>
        </c:ser>
        <c:ser>
          <c:idx val="6"/>
          <c:order val="6"/>
          <c:tx>
            <c:strRef>
              <c:f>'CCG Data-antibstarpu'!$D$9</c:f>
              <c:strCache>
                <c:ptCount val="1"/>
                <c:pt idx="0">
                  <c:v>BASSETLAW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Data-antibstarpu'!$J$9:$AC$9</c:f>
              <c:numCache>
                <c:formatCode>#,##0.000</c:formatCode>
                <c:ptCount val="20"/>
                <c:pt idx="0">
                  <c:v>1.1040000000000001</c:v>
                </c:pt>
                <c:pt idx="1">
                  <c:v>1.0920000000000001</c:v>
                </c:pt>
                <c:pt idx="2">
                  <c:v>1.08</c:v>
                </c:pt>
                <c:pt idx="3">
                  <c:v>1.071</c:v>
                </c:pt>
                <c:pt idx="4">
                  <c:v>1.0589999999999999</c:v>
                </c:pt>
                <c:pt idx="5">
                  <c:v>1.05</c:v>
                </c:pt>
                <c:pt idx="6" formatCode="0.000">
                  <c:v>1.0449999999999999</c:v>
                </c:pt>
                <c:pt idx="7">
                  <c:v>1.034</c:v>
                </c:pt>
                <c:pt idx="8">
                  <c:v>1.018</c:v>
                </c:pt>
                <c:pt idx="9">
                  <c:v>1.0049999999999999</c:v>
                </c:pt>
                <c:pt idx="10">
                  <c:v>0.996</c:v>
                </c:pt>
                <c:pt idx="11">
                  <c:v>0.98099999999999998</c:v>
                </c:pt>
                <c:pt idx="12" formatCode="0.000">
                  <c:v>0.97599999999999998</c:v>
                </c:pt>
                <c:pt idx="13" formatCode="0.000">
                  <c:v>0.97599999999999998</c:v>
                </c:pt>
                <c:pt idx="14" formatCode="0.000">
                  <c:v>0.97399999999999998</c:v>
                </c:pt>
                <c:pt idx="15" formatCode="0.000">
                  <c:v>0.97699999999999998</c:v>
                </c:pt>
                <c:pt idx="16" formatCode="0.000">
                  <c:v>0.97699999999999998</c:v>
                </c:pt>
                <c:pt idx="17">
                  <c:v>0.97799999999999998</c:v>
                </c:pt>
                <c:pt idx="18">
                  <c:v>0.97699999999999998</c:v>
                </c:pt>
                <c:pt idx="19">
                  <c:v>0.98</c:v>
                </c:pt>
              </c:numCache>
            </c:numRef>
          </c:val>
          <c:smooth val="0"/>
        </c:ser>
        <c:ser>
          <c:idx val="7"/>
          <c:order val="7"/>
          <c:tx>
            <c:strRef>
              <c:f>'CCG Data-antibstarpu'!$D$10</c:f>
              <c:strCache>
                <c:ptCount val="1"/>
                <c:pt idx="0">
                  <c:v>BATH AND NORTH EAST 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Data-antibstarpu'!$J$10:$AC$10</c:f>
              <c:numCache>
                <c:formatCode>#,##0.000</c:formatCode>
                <c:ptCount val="20"/>
                <c:pt idx="0">
                  <c:v>0.85799999999999998</c:v>
                </c:pt>
                <c:pt idx="1">
                  <c:v>0.85199999999999998</c:v>
                </c:pt>
                <c:pt idx="2">
                  <c:v>0.84399999999999997</c:v>
                </c:pt>
                <c:pt idx="3">
                  <c:v>0.84199999999999997</c:v>
                </c:pt>
                <c:pt idx="4">
                  <c:v>0.83799999999999997</c:v>
                </c:pt>
                <c:pt idx="5">
                  <c:v>0.83199999999999996</c:v>
                </c:pt>
                <c:pt idx="6" formatCode="0.000">
                  <c:v>0.82899999999999996</c:v>
                </c:pt>
                <c:pt idx="7">
                  <c:v>0.82099999999999995</c:v>
                </c:pt>
                <c:pt idx="8">
                  <c:v>0.81299999999999994</c:v>
                </c:pt>
                <c:pt idx="9">
                  <c:v>0.80500000000000005</c:v>
                </c:pt>
                <c:pt idx="10">
                  <c:v>0.79800000000000004</c:v>
                </c:pt>
                <c:pt idx="11">
                  <c:v>0.79300000000000004</c:v>
                </c:pt>
                <c:pt idx="12" formatCode="0.000">
                  <c:v>0.78800000000000003</c:v>
                </c:pt>
                <c:pt idx="13" formatCode="0.000">
                  <c:v>0.78600000000000003</c:v>
                </c:pt>
                <c:pt idx="14" formatCode="0.000">
                  <c:v>0.78100000000000003</c:v>
                </c:pt>
                <c:pt idx="15" formatCode="0.000">
                  <c:v>0.77900000000000003</c:v>
                </c:pt>
                <c:pt idx="16" formatCode="0.000">
                  <c:v>0.77900000000000003</c:v>
                </c:pt>
                <c:pt idx="17">
                  <c:v>0.77900000000000003</c:v>
                </c:pt>
                <c:pt idx="18">
                  <c:v>0.77900000000000003</c:v>
                </c:pt>
                <c:pt idx="19">
                  <c:v>0.78200000000000003</c:v>
                </c:pt>
              </c:numCache>
            </c:numRef>
          </c:val>
          <c:smooth val="0"/>
        </c:ser>
        <c:ser>
          <c:idx val="8"/>
          <c:order val="8"/>
          <c:tx>
            <c:strRef>
              <c:f>'CCG Data-antibstarpu'!$D$11</c:f>
              <c:strCache>
                <c:ptCount val="1"/>
                <c:pt idx="0">
                  <c:v>BEDFORDSHIRE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Data-antibstarpu'!$J$11:$AC$11</c:f>
              <c:numCache>
                <c:formatCode>#,##0.000</c:formatCode>
                <c:ptCount val="20"/>
                <c:pt idx="0">
                  <c:v>1.0469999999999999</c:v>
                </c:pt>
                <c:pt idx="1">
                  <c:v>1.044</c:v>
                </c:pt>
                <c:pt idx="2">
                  <c:v>1.038</c:v>
                </c:pt>
                <c:pt idx="3">
                  <c:v>1.0309999999999999</c:v>
                </c:pt>
                <c:pt idx="4">
                  <c:v>1.022</c:v>
                </c:pt>
                <c:pt idx="5">
                  <c:v>1.0149999999999999</c:v>
                </c:pt>
                <c:pt idx="6" formatCode="0.000">
                  <c:v>1.0089999999999999</c:v>
                </c:pt>
                <c:pt idx="7">
                  <c:v>1.0029999999999999</c:v>
                </c:pt>
                <c:pt idx="8">
                  <c:v>0.995</c:v>
                </c:pt>
                <c:pt idx="9">
                  <c:v>0.98399999999999999</c:v>
                </c:pt>
                <c:pt idx="10">
                  <c:v>0.97599999999999998</c:v>
                </c:pt>
                <c:pt idx="11">
                  <c:v>0.96199999999999997</c:v>
                </c:pt>
                <c:pt idx="12" formatCode="0.000">
                  <c:v>0.95799999999999996</c:v>
                </c:pt>
                <c:pt idx="13" formatCode="0.000">
                  <c:v>0.95099999999999996</c:v>
                </c:pt>
                <c:pt idx="14" formatCode="0.000">
                  <c:v>0.94699999999999995</c:v>
                </c:pt>
                <c:pt idx="15" formatCode="0.000">
                  <c:v>0.94699999999999995</c:v>
                </c:pt>
                <c:pt idx="16" formatCode="0.000">
                  <c:v>0.94699999999999995</c:v>
                </c:pt>
                <c:pt idx="17">
                  <c:v>0.94599999999999995</c:v>
                </c:pt>
                <c:pt idx="18">
                  <c:v>0.94599999999999995</c:v>
                </c:pt>
                <c:pt idx="19">
                  <c:v>0.94599999999999995</c:v>
                </c:pt>
              </c:numCache>
            </c:numRef>
          </c:val>
          <c:smooth val="0"/>
        </c:ser>
        <c:ser>
          <c:idx val="9"/>
          <c:order val="9"/>
          <c:tx>
            <c:strRef>
              <c:f>'CCG Data-antibstarpu'!$D$12</c:f>
              <c:strCache>
                <c:ptCount val="1"/>
                <c:pt idx="0">
                  <c:v>BERKSHIRE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Data-antibstarpu'!$J$12:$AC$12</c:f>
              <c:numCache>
                <c:formatCode>#,##0.000</c:formatCode>
                <c:ptCount val="20"/>
                <c:pt idx="0">
                  <c:v>0.89</c:v>
                </c:pt>
                <c:pt idx="1">
                  <c:v>0.88800000000000001</c:v>
                </c:pt>
                <c:pt idx="2">
                  <c:v>0.88200000000000001</c:v>
                </c:pt>
                <c:pt idx="3">
                  <c:v>0.875</c:v>
                </c:pt>
                <c:pt idx="4">
                  <c:v>0.86899999999999999</c:v>
                </c:pt>
                <c:pt idx="5">
                  <c:v>0.86199999999999999</c:v>
                </c:pt>
                <c:pt idx="6" formatCode="0.000">
                  <c:v>0.86</c:v>
                </c:pt>
                <c:pt idx="7">
                  <c:v>0.85599999999999998</c:v>
                </c:pt>
                <c:pt idx="8">
                  <c:v>0.84799999999999998</c:v>
                </c:pt>
                <c:pt idx="9">
                  <c:v>0.83899999999999997</c:v>
                </c:pt>
                <c:pt idx="10">
                  <c:v>0.83199999999999996</c:v>
                </c:pt>
                <c:pt idx="11">
                  <c:v>0.82299999999999995</c:v>
                </c:pt>
                <c:pt idx="12" formatCode="0.000">
                  <c:v>0.81699999999999995</c:v>
                </c:pt>
                <c:pt idx="13" formatCode="0.000">
                  <c:v>0.81200000000000006</c:v>
                </c:pt>
                <c:pt idx="14" formatCode="0.000">
                  <c:v>0.80500000000000005</c:v>
                </c:pt>
                <c:pt idx="15" formatCode="0.000">
                  <c:v>0.80400000000000005</c:v>
                </c:pt>
                <c:pt idx="16" formatCode="0.000">
                  <c:v>0.79900000000000004</c:v>
                </c:pt>
                <c:pt idx="17">
                  <c:v>0.79900000000000004</c:v>
                </c:pt>
                <c:pt idx="18">
                  <c:v>0.79700000000000004</c:v>
                </c:pt>
                <c:pt idx="19">
                  <c:v>0.79800000000000004</c:v>
                </c:pt>
              </c:numCache>
            </c:numRef>
          </c:val>
          <c:smooth val="0"/>
        </c:ser>
        <c:ser>
          <c:idx val="10"/>
          <c:order val="10"/>
          <c:tx>
            <c:strRef>
              <c:f>'CCG Data-antibstarpu'!$D$13</c:f>
              <c:strCache>
                <c:ptCount val="1"/>
                <c:pt idx="0">
                  <c:v>BEXLEY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Data-antibstarpu'!$J$13:$AC$13</c:f>
              <c:numCache>
                <c:formatCode>#,##0.000</c:formatCode>
                <c:ptCount val="20"/>
                <c:pt idx="0">
                  <c:v>1.1579999999999999</c:v>
                </c:pt>
                <c:pt idx="1">
                  <c:v>1.157</c:v>
                </c:pt>
                <c:pt idx="2">
                  <c:v>1.149</c:v>
                </c:pt>
                <c:pt idx="3">
                  <c:v>1.145</c:v>
                </c:pt>
                <c:pt idx="4">
                  <c:v>1.1399999999999999</c:v>
                </c:pt>
                <c:pt idx="5">
                  <c:v>1.131</c:v>
                </c:pt>
                <c:pt idx="6" formatCode="0.000">
                  <c:v>1.1279999999999999</c:v>
                </c:pt>
                <c:pt idx="7">
                  <c:v>1.1220000000000001</c:v>
                </c:pt>
                <c:pt idx="8">
                  <c:v>1.1040000000000001</c:v>
                </c:pt>
                <c:pt idx="9">
                  <c:v>1.0960000000000001</c:v>
                </c:pt>
                <c:pt idx="10">
                  <c:v>1.0920000000000001</c:v>
                </c:pt>
                <c:pt idx="11">
                  <c:v>1.079</c:v>
                </c:pt>
                <c:pt idx="12" formatCode="0.000">
                  <c:v>1.0780000000000001</c:v>
                </c:pt>
                <c:pt idx="13" formatCode="0.000">
                  <c:v>1.069</c:v>
                </c:pt>
                <c:pt idx="14" formatCode="0.000">
                  <c:v>1.0640000000000001</c:v>
                </c:pt>
                <c:pt idx="15" formatCode="0.000">
                  <c:v>1.0620000000000001</c:v>
                </c:pt>
                <c:pt idx="16" formatCode="0.000">
                  <c:v>1.06</c:v>
                </c:pt>
                <c:pt idx="17">
                  <c:v>1.0620000000000001</c:v>
                </c:pt>
                <c:pt idx="18">
                  <c:v>1.0620000000000001</c:v>
                </c:pt>
                <c:pt idx="19">
                  <c:v>1.0640000000000001</c:v>
                </c:pt>
              </c:numCache>
            </c:numRef>
          </c:val>
          <c:smooth val="0"/>
        </c:ser>
        <c:ser>
          <c:idx val="11"/>
          <c:order val="11"/>
          <c:tx>
            <c:strRef>
              <c:f>'CCG Data-antibstarpu'!$D$14</c:f>
              <c:strCache>
                <c:ptCount val="1"/>
                <c:pt idx="0">
                  <c:v>BIRMINGHAM AND SOLIHULL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Data-antibstarpu'!$J$14:$AC$14</c:f>
              <c:numCache>
                <c:formatCode>#,##0.000</c:formatCode>
                <c:ptCount val="20"/>
                <c:pt idx="0">
                  <c:v>1.0409999999999999</c:v>
                </c:pt>
                <c:pt idx="1">
                  <c:v>1.036</c:v>
                </c:pt>
                <c:pt idx="2">
                  <c:v>1.0309999999999999</c:v>
                </c:pt>
                <c:pt idx="3">
                  <c:v>1.0249999999999999</c:v>
                </c:pt>
                <c:pt idx="4">
                  <c:v>1.02</c:v>
                </c:pt>
                <c:pt idx="5">
                  <c:v>1.012</c:v>
                </c:pt>
                <c:pt idx="6" formatCode="0.000">
                  <c:v>1.0089999999999999</c:v>
                </c:pt>
                <c:pt idx="7">
                  <c:v>1</c:v>
                </c:pt>
                <c:pt idx="8">
                  <c:v>0.995</c:v>
                </c:pt>
                <c:pt idx="9">
                  <c:v>0.98899999999999999</c:v>
                </c:pt>
                <c:pt idx="10">
                  <c:v>0.98</c:v>
                </c:pt>
                <c:pt idx="11">
                  <c:v>0.97299999999999998</c:v>
                </c:pt>
                <c:pt idx="12" formatCode="0.000">
                  <c:v>0.97499999999999998</c:v>
                </c:pt>
                <c:pt idx="13" formatCode="0.000">
                  <c:v>0.97</c:v>
                </c:pt>
                <c:pt idx="14" formatCode="0.000">
                  <c:v>0.96499999999999997</c:v>
                </c:pt>
                <c:pt idx="15" formatCode="0.000">
                  <c:v>0.96799999999999997</c:v>
                </c:pt>
                <c:pt idx="16" formatCode="0.000">
                  <c:v>0.97099999999999997</c:v>
                </c:pt>
                <c:pt idx="17">
                  <c:v>0.97299999999999998</c:v>
                </c:pt>
                <c:pt idx="18">
                  <c:v>0.97499999999999998</c:v>
                </c:pt>
                <c:pt idx="19">
                  <c:v>0.97899999999999998</c:v>
                </c:pt>
              </c:numCache>
            </c:numRef>
          </c:val>
          <c:smooth val="0"/>
        </c:ser>
        <c:ser>
          <c:idx val="12"/>
          <c:order val="12"/>
          <c:tx>
            <c:strRef>
              <c:f>'CCG Data-antibstarpu'!$D$15</c:f>
              <c:strCache>
                <c:ptCount val="1"/>
                <c:pt idx="0">
                  <c:v>BLACKBURN WITH DARWEN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Data-antibstarpu'!$J$15:$AC$15</c:f>
              <c:numCache>
                <c:formatCode>#,##0.000</c:formatCode>
                <c:ptCount val="20"/>
                <c:pt idx="0">
                  <c:v>1.161</c:v>
                </c:pt>
                <c:pt idx="1">
                  <c:v>1.1559999999999999</c:v>
                </c:pt>
                <c:pt idx="2">
                  <c:v>1.151</c:v>
                </c:pt>
                <c:pt idx="3">
                  <c:v>1.143</c:v>
                </c:pt>
                <c:pt idx="4">
                  <c:v>1.1399999999999999</c:v>
                </c:pt>
                <c:pt idx="5">
                  <c:v>1.1359999999999999</c:v>
                </c:pt>
                <c:pt idx="6" formatCode="0.000">
                  <c:v>1.1319999999999999</c:v>
                </c:pt>
                <c:pt idx="7">
                  <c:v>1.129</c:v>
                </c:pt>
                <c:pt idx="8">
                  <c:v>1.1200000000000001</c:v>
                </c:pt>
                <c:pt idx="9">
                  <c:v>1.113</c:v>
                </c:pt>
                <c:pt idx="10">
                  <c:v>1.101</c:v>
                </c:pt>
                <c:pt idx="11">
                  <c:v>1.0860000000000001</c:v>
                </c:pt>
                <c:pt idx="12" formatCode="0.000">
                  <c:v>1.087</c:v>
                </c:pt>
                <c:pt idx="13" formatCode="0.000">
                  <c:v>1.0840000000000001</c:v>
                </c:pt>
                <c:pt idx="14" formatCode="0.000">
                  <c:v>1.081</c:v>
                </c:pt>
                <c:pt idx="15" formatCode="0.000">
                  <c:v>1.085</c:v>
                </c:pt>
                <c:pt idx="16" formatCode="0.000">
                  <c:v>1.0820000000000001</c:v>
                </c:pt>
                <c:pt idx="17">
                  <c:v>1.079</c:v>
                </c:pt>
                <c:pt idx="18">
                  <c:v>1.075</c:v>
                </c:pt>
                <c:pt idx="19">
                  <c:v>1.0720000000000001</c:v>
                </c:pt>
              </c:numCache>
            </c:numRef>
          </c:val>
          <c:smooth val="0"/>
        </c:ser>
        <c:ser>
          <c:idx val="13"/>
          <c:order val="13"/>
          <c:tx>
            <c:strRef>
              <c:f>'CCG Data-antibstarpu'!$D$16</c:f>
              <c:strCache>
                <c:ptCount val="1"/>
                <c:pt idx="0">
                  <c:v>BLACKPOOL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Data-antibstarpu'!$J$16:$AC$16</c:f>
              <c:numCache>
                <c:formatCode>#,##0.000</c:formatCode>
                <c:ptCount val="20"/>
                <c:pt idx="0">
                  <c:v>1.224</c:v>
                </c:pt>
                <c:pt idx="1">
                  <c:v>1.2230000000000001</c:v>
                </c:pt>
                <c:pt idx="2">
                  <c:v>1.2130000000000001</c:v>
                </c:pt>
                <c:pt idx="3">
                  <c:v>1.204</c:v>
                </c:pt>
                <c:pt idx="4">
                  <c:v>1.1950000000000001</c:v>
                </c:pt>
                <c:pt idx="5">
                  <c:v>1.1819999999999999</c:v>
                </c:pt>
                <c:pt idx="6" formatCode="0.000">
                  <c:v>1.173</c:v>
                </c:pt>
                <c:pt idx="7">
                  <c:v>1.163</c:v>
                </c:pt>
                <c:pt idx="8">
                  <c:v>1.149</c:v>
                </c:pt>
                <c:pt idx="9">
                  <c:v>1.141</c:v>
                </c:pt>
                <c:pt idx="10">
                  <c:v>1.1359999999999999</c:v>
                </c:pt>
                <c:pt idx="11">
                  <c:v>1.1220000000000001</c:v>
                </c:pt>
                <c:pt idx="12" formatCode="0.000">
                  <c:v>1.1200000000000001</c:v>
                </c:pt>
                <c:pt idx="13" formatCode="0.000">
                  <c:v>1.113</c:v>
                </c:pt>
                <c:pt idx="14" formatCode="0.000">
                  <c:v>1.1100000000000001</c:v>
                </c:pt>
                <c:pt idx="15" formatCode="0.000">
                  <c:v>1.113</c:v>
                </c:pt>
                <c:pt idx="16" formatCode="0.000">
                  <c:v>1.1200000000000001</c:v>
                </c:pt>
                <c:pt idx="17">
                  <c:v>1.1259999999999999</c:v>
                </c:pt>
                <c:pt idx="18">
                  <c:v>1.129</c:v>
                </c:pt>
                <c:pt idx="19">
                  <c:v>1.137</c:v>
                </c:pt>
              </c:numCache>
            </c:numRef>
          </c:val>
          <c:smooth val="0"/>
        </c:ser>
        <c:ser>
          <c:idx val="14"/>
          <c:order val="14"/>
          <c:tx>
            <c:strRef>
              <c:f>'CCG Data-antibstarpu'!$D$17</c:f>
              <c:strCache>
                <c:ptCount val="1"/>
                <c:pt idx="0">
                  <c:v>BOLTON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Data-antibstarpu'!$J$17:$AC$17</c:f>
              <c:numCache>
                <c:formatCode>#,##0.000</c:formatCode>
                <c:ptCount val="20"/>
                <c:pt idx="0">
                  <c:v>1.1990000000000001</c:v>
                </c:pt>
                <c:pt idx="1">
                  <c:v>1.1930000000000001</c:v>
                </c:pt>
                <c:pt idx="2">
                  <c:v>1.1870000000000001</c:v>
                </c:pt>
                <c:pt idx="3">
                  <c:v>1.1759999999999999</c:v>
                </c:pt>
                <c:pt idx="4">
                  <c:v>1.1679999999999999</c:v>
                </c:pt>
                <c:pt idx="5">
                  <c:v>1.161</c:v>
                </c:pt>
                <c:pt idx="6" formatCode="0.000">
                  <c:v>1.1579999999999999</c:v>
                </c:pt>
                <c:pt idx="7">
                  <c:v>1.1459999999999999</c:v>
                </c:pt>
                <c:pt idx="8">
                  <c:v>1.127</c:v>
                </c:pt>
                <c:pt idx="9">
                  <c:v>1.105</c:v>
                </c:pt>
                <c:pt idx="10">
                  <c:v>1.091</c:v>
                </c:pt>
                <c:pt idx="11">
                  <c:v>1.075</c:v>
                </c:pt>
                <c:pt idx="12" formatCode="0.000">
                  <c:v>1.07</c:v>
                </c:pt>
                <c:pt idx="13" formatCode="0.000">
                  <c:v>1.0660000000000001</c:v>
                </c:pt>
                <c:pt idx="14" formatCode="0.000">
                  <c:v>1.056</c:v>
                </c:pt>
                <c:pt idx="15" formatCode="0.000">
                  <c:v>1.0549999999999999</c:v>
                </c:pt>
                <c:pt idx="16" formatCode="0.000">
                  <c:v>1.052</c:v>
                </c:pt>
                <c:pt idx="17">
                  <c:v>1.048</c:v>
                </c:pt>
                <c:pt idx="18">
                  <c:v>1.0409999999999999</c:v>
                </c:pt>
                <c:pt idx="19">
                  <c:v>1.036</c:v>
                </c:pt>
              </c:numCache>
            </c:numRef>
          </c:val>
          <c:smooth val="0"/>
        </c:ser>
        <c:ser>
          <c:idx val="15"/>
          <c:order val="15"/>
          <c:tx>
            <c:strRef>
              <c:f>'CCG Data-antibstarpu'!$D$18</c:f>
              <c:strCache>
                <c:ptCount val="1"/>
                <c:pt idx="0">
                  <c:v>BRADFORD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Data-antibstarpu'!$J$18:$AC$18</c:f>
              <c:numCache>
                <c:formatCode>#,##0.000</c:formatCode>
                <c:ptCount val="20"/>
                <c:pt idx="0">
                  <c:v>1.0229999999999999</c:v>
                </c:pt>
                <c:pt idx="1">
                  <c:v>1.0109999999999999</c:v>
                </c:pt>
                <c:pt idx="2">
                  <c:v>1.004</c:v>
                </c:pt>
                <c:pt idx="3">
                  <c:v>0.998</c:v>
                </c:pt>
                <c:pt idx="4">
                  <c:v>0.99099999999999999</c:v>
                </c:pt>
                <c:pt idx="5">
                  <c:v>0.98399999999999999</c:v>
                </c:pt>
                <c:pt idx="6" formatCode="0.000">
                  <c:v>0.98199999999999998</c:v>
                </c:pt>
                <c:pt idx="7">
                  <c:v>0.98499999999999999</c:v>
                </c:pt>
                <c:pt idx="8">
                  <c:v>0.97899999999999998</c:v>
                </c:pt>
                <c:pt idx="9">
                  <c:v>0.97</c:v>
                </c:pt>
                <c:pt idx="10">
                  <c:v>0.96799999999999997</c:v>
                </c:pt>
                <c:pt idx="11">
                  <c:v>0.97499999999999998</c:v>
                </c:pt>
                <c:pt idx="12" formatCode="0.000">
                  <c:v>0.97699999999999998</c:v>
                </c:pt>
                <c:pt idx="13" formatCode="0.000">
                  <c:v>0.97299999999999998</c:v>
                </c:pt>
                <c:pt idx="14" formatCode="0.000">
                  <c:v>0.96499999999999997</c:v>
                </c:pt>
                <c:pt idx="15" formatCode="0.000">
                  <c:v>0.96199999999999997</c:v>
                </c:pt>
                <c:pt idx="16" formatCode="0.000">
                  <c:v>0.95799999999999996</c:v>
                </c:pt>
                <c:pt idx="17">
                  <c:v>0.95499999999999996</c:v>
                </c:pt>
                <c:pt idx="18">
                  <c:v>0.95099999999999996</c:v>
                </c:pt>
                <c:pt idx="19">
                  <c:v>0.94</c:v>
                </c:pt>
              </c:numCache>
            </c:numRef>
          </c:val>
          <c:smooth val="0"/>
        </c:ser>
        <c:ser>
          <c:idx val="16"/>
          <c:order val="16"/>
          <c:tx>
            <c:strRef>
              <c:f>'CCG Data-antibstarpu'!$D$19</c:f>
              <c:strCache>
                <c:ptCount val="1"/>
                <c:pt idx="0">
                  <c:v>BRADFORD DISTRICTS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Data-antibstarpu'!$J$19:$AC$19</c:f>
              <c:numCache>
                <c:formatCode>#,##0.000</c:formatCode>
                <c:ptCount val="20"/>
                <c:pt idx="0">
                  <c:v>1.115</c:v>
                </c:pt>
                <c:pt idx="1">
                  <c:v>1.111</c:v>
                </c:pt>
                <c:pt idx="2">
                  <c:v>1.1060000000000001</c:v>
                </c:pt>
                <c:pt idx="3">
                  <c:v>1.101</c:v>
                </c:pt>
                <c:pt idx="4">
                  <c:v>1.0980000000000001</c:v>
                </c:pt>
                <c:pt idx="5">
                  <c:v>1.0920000000000001</c:v>
                </c:pt>
                <c:pt idx="6" formatCode="0.000">
                  <c:v>1.0880000000000001</c:v>
                </c:pt>
                <c:pt idx="7">
                  <c:v>1.0840000000000001</c:v>
                </c:pt>
                <c:pt idx="8">
                  <c:v>1.077</c:v>
                </c:pt>
                <c:pt idx="9">
                  <c:v>1.0669999999999999</c:v>
                </c:pt>
                <c:pt idx="10">
                  <c:v>1.0620000000000001</c:v>
                </c:pt>
                <c:pt idx="11">
                  <c:v>1.0640000000000001</c:v>
                </c:pt>
                <c:pt idx="12" formatCode="0.000">
                  <c:v>1.07</c:v>
                </c:pt>
                <c:pt idx="13" formatCode="0.000">
                  <c:v>1.0669999999999999</c:v>
                </c:pt>
                <c:pt idx="14" formatCode="0.000">
                  <c:v>1.0649999999999999</c:v>
                </c:pt>
                <c:pt idx="15" formatCode="0.000">
                  <c:v>1.0669999999999999</c:v>
                </c:pt>
                <c:pt idx="16" formatCode="0.000">
                  <c:v>1.0669999999999999</c:v>
                </c:pt>
                <c:pt idx="17">
                  <c:v>1.069</c:v>
                </c:pt>
                <c:pt idx="18">
                  <c:v>1.069</c:v>
                </c:pt>
                <c:pt idx="19">
                  <c:v>1.07</c:v>
                </c:pt>
              </c:numCache>
            </c:numRef>
          </c:val>
          <c:smooth val="0"/>
        </c:ser>
        <c:ser>
          <c:idx val="17"/>
          <c:order val="17"/>
          <c:tx>
            <c:strRef>
              <c:f>'CCG Data-antibstarpu'!$D$20</c:f>
              <c:strCache>
                <c:ptCount val="1"/>
                <c:pt idx="0">
                  <c:v>BRENT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Data-antibstarpu'!$J$20:$AC$20</c:f>
              <c:numCache>
                <c:formatCode>#,##0.000</c:formatCode>
                <c:ptCount val="20"/>
                <c:pt idx="0">
                  <c:v>0.75600000000000001</c:v>
                </c:pt>
                <c:pt idx="1">
                  <c:v>0.75</c:v>
                </c:pt>
                <c:pt idx="2">
                  <c:v>0.747</c:v>
                </c:pt>
                <c:pt idx="3">
                  <c:v>0.74299999999999999</c:v>
                </c:pt>
                <c:pt idx="4">
                  <c:v>0.73599999999999999</c:v>
                </c:pt>
                <c:pt idx="5">
                  <c:v>0.73</c:v>
                </c:pt>
                <c:pt idx="6" formatCode="0.000">
                  <c:v>0.72399999999999998</c:v>
                </c:pt>
                <c:pt idx="7">
                  <c:v>0.71699999999999997</c:v>
                </c:pt>
                <c:pt idx="8">
                  <c:v>0.70599999999999996</c:v>
                </c:pt>
                <c:pt idx="9">
                  <c:v>0.69799999999999995</c:v>
                </c:pt>
                <c:pt idx="10">
                  <c:v>0.69099999999999995</c:v>
                </c:pt>
                <c:pt idx="11">
                  <c:v>0.68500000000000005</c:v>
                </c:pt>
                <c:pt idx="12" formatCode="0.000">
                  <c:v>0.68200000000000005</c:v>
                </c:pt>
                <c:pt idx="13" formatCode="0.000">
                  <c:v>0.67700000000000005</c:v>
                </c:pt>
                <c:pt idx="14" formatCode="0.000">
                  <c:v>0.67100000000000004</c:v>
                </c:pt>
                <c:pt idx="15" formatCode="0.000">
                  <c:v>0.66800000000000004</c:v>
                </c:pt>
                <c:pt idx="16" formatCode="0.000">
                  <c:v>0.66600000000000004</c:v>
                </c:pt>
                <c:pt idx="17">
                  <c:v>0.66300000000000003</c:v>
                </c:pt>
                <c:pt idx="18">
                  <c:v>0.66</c:v>
                </c:pt>
                <c:pt idx="19">
                  <c:v>0.65800000000000003</c:v>
                </c:pt>
              </c:numCache>
            </c:numRef>
          </c:val>
          <c:smooth val="0"/>
        </c:ser>
        <c:ser>
          <c:idx val="18"/>
          <c:order val="18"/>
          <c:tx>
            <c:strRef>
              <c:f>'CCG Data-antibstarpu'!$D$21</c:f>
              <c:strCache>
                <c:ptCount val="1"/>
                <c:pt idx="0">
                  <c:v>BRIGHTON &amp; HOVE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Data-antibstarpu'!$J$21:$AC$21</c:f>
              <c:numCache>
                <c:formatCode>#,##0.000</c:formatCode>
                <c:ptCount val="20"/>
                <c:pt idx="0">
                  <c:v>0.80700000000000005</c:v>
                </c:pt>
                <c:pt idx="1">
                  <c:v>0.80300000000000005</c:v>
                </c:pt>
                <c:pt idx="2">
                  <c:v>0.79600000000000004</c:v>
                </c:pt>
                <c:pt idx="3">
                  <c:v>0.79400000000000004</c:v>
                </c:pt>
                <c:pt idx="4">
                  <c:v>0.79</c:v>
                </c:pt>
                <c:pt idx="5">
                  <c:v>0.78700000000000003</c:v>
                </c:pt>
                <c:pt idx="6" formatCode="0.000">
                  <c:v>0.78600000000000003</c:v>
                </c:pt>
                <c:pt idx="7">
                  <c:v>0.78100000000000003</c:v>
                </c:pt>
                <c:pt idx="8">
                  <c:v>0.77400000000000002</c:v>
                </c:pt>
                <c:pt idx="9">
                  <c:v>0.76700000000000002</c:v>
                </c:pt>
                <c:pt idx="10">
                  <c:v>0.76700000000000002</c:v>
                </c:pt>
                <c:pt idx="11">
                  <c:v>0.76</c:v>
                </c:pt>
                <c:pt idx="12" formatCode="0.000">
                  <c:v>0.75700000000000001</c:v>
                </c:pt>
                <c:pt idx="13" formatCode="0.000">
                  <c:v>0.754</c:v>
                </c:pt>
                <c:pt idx="14" formatCode="0.000">
                  <c:v>0.752</c:v>
                </c:pt>
                <c:pt idx="15" formatCode="0.000">
                  <c:v>0.752</c:v>
                </c:pt>
                <c:pt idx="16" formatCode="0.000">
                  <c:v>0.752</c:v>
                </c:pt>
                <c:pt idx="17">
                  <c:v>0.75</c:v>
                </c:pt>
                <c:pt idx="18">
                  <c:v>0.748</c:v>
                </c:pt>
                <c:pt idx="19">
                  <c:v>0.747</c:v>
                </c:pt>
              </c:numCache>
            </c:numRef>
          </c:val>
          <c:smooth val="0"/>
        </c:ser>
        <c:ser>
          <c:idx val="19"/>
          <c:order val="19"/>
          <c:tx>
            <c:strRef>
              <c:f>'CCG Data-antibstarpu'!$D$22</c:f>
              <c:strCache>
                <c:ptCount val="1"/>
                <c:pt idx="0">
                  <c:v>BRISTOL, NORTH SOMERSET &amp; S GLOS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Data-antibstarpu'!$J$22:$AC$22</c:f>
              <c:numCache>
                <c:formatCode>#,##0.000</c:formatCode>
                <c:ptCount val="20"/>
                <c:pt idx="0">
                  <c:v>0.90700000000000003</c:v>
                </c:pt>
                <c:pt idx="1">
                  <c:v>0.9</c:v>
                </c:pt>
                <c:pt idx="2">
                  <c:v>0.89400000000000002</c:v>
                </c:pt>
                <c:pt idx="3">
                  <c:v>0.88900000000000001</c:v>
                </c:pt>
                <c:pt idx="4">
                  <c:v>0.88500000000000001</c:v>
                </c:pt>
                <c:pt idx="5">
                  <c:v>0.878</c:v>
                </c:pt>
                <c:pt idx="6" formatCode="0.000">
                  <c:v>0.877</c:v>
                </c:pt>
                <c:pt idx="7">
                  <c:v>0.871</c:v>
                </c:pt>
                <c:pt idx="8">
                  <c:v>0.86299999999999999</c:v>
                </c:pt>
                <c:pt idx="9">
                  <c:v>0.85299999999999998</c:v>
                </c:pt>
                <c:pt idx="10">
                  <c:v>0.84599999999999997</c:v>
                </c:pt>
                <c:pt idx="11">
                  <c:v>0.84199999999999997</c:v>
                </c:pt>
                <c:pt idx="12" formatCode="0.000">
                  <c:v>0.83699999999999997</c:v>
                </c:pt>
                <c:pt idx="13" formatCode="0.000">
                  <c:v>0.83299999999999996</c:v>
                </c:pt>
                <c:pt idx="14" formatCode="0.000">
                  <c:v>0.82799999999999996</c:v>
                </c:pt>
                <c:pt idx="15" formatCode="0.000">
                  <c:v>0.82399999999999995</c:v>
                </c:pt>
                <c:pt idx="16" formatCode="0.000">
                  <c:v>0.82499999999999996</c:v>
                </c:pt>
                <c:pt idx="17">
                  <c:v>0.82099999999999995</c:v>
                </c:pt>
                <c:pt idx="18">
                  <c:v>0.81799999999999995</c:v>
                </c:pt>
                <c:pt idx="19">
                  <c:v>0.81699999999999995</c:v>
                </c:pt>
              </c:numCache>
            </c:numRef>
          </c:val>
          <c:smooth val="0"/>
        </c:ser>
        <c:ser>
          <c:idx val="20"/>
          <c:order val="20"/>
          <c:tx>
            <c:strRef>
              <c:f>'CCG Data-antibstarpu'!$D$23</c:f>
              <c:strCache>
                <c:ptCount val="1"/>
                <c:pt idx="0">
                  <c:v>BROMLEY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Data-antibstarpu'!$J$23:$AC$23</c:f>
              <c:numCache>
                <c:formatCode>#,##0.000</c:formatCode>
                <c:ptCount val="20"/>
                <c:pt idx="0">
                  <c:v>0.85399999999999998</c:v>
                </c:pt>
                <c:pt idx="1">
                  <c:v>0.85099999999999998</c:v>
                </c:pt>
                <c:pt idx="2">
                  <c:v>0.84799999999999998</c:v>
                </c:pt>
                <c:pt idx="3">
                  <c:v>0.84799999999999998</c:v>
                </c:pt>
                <c:pt idx="4">
                  <c:v>0.84299999999999997</c:v>
                </c:pt>
                <c:pt idx="5">
                  <c:v>0.83599999999999997</c:v>
                </c:pt>
                <c:pt idx="6" formatCode="0.000">
                  <c:v>0.83699999999999997</c:v>
                </c:pt>
                <c:pt idx="7">
                  <c:v>0.83599999999999997</c:v>
                </c:pt>
                <c:pt idx="8">
                  <c:v>0.83199999999999996</c:v>
                </c:pt>
                <c:pt idx="9">
                  <c:v>0.82799999999999996</c:v>
                </c:pt>
                <c:pt idx="10">
                  <c:v>0.82799999999999996</c:v>
                </c:pt>
                <c:pt idx="11">
                  <c:v>0.82399999999999995</c:v>
                </c:pt>
                <c:pt idx="12" formatCode="0.000">
                  <c:v>0.82499999999999996</c:v>
                </c:pt>
                <c:pt idx="13" formatCode="0.000">
                  <c:v>0.82099999999999995</c:v>
                </c:pt>
                <c:pt idx="14" formatCode="0.000">
                  <c:v>0.81699999999999995</c:v>
                </c:pt>
                <c:pt idx="15" formatCode="0.000">
                  <c:v>0.81899999999999995</c:v>
                </c:pt>
                <c:pt idx="16" formatCode="0.000">
                  <c:v>0.81799999999999995</c:v>
                </c:pt>
                <c:pt idx="17">
                  <c:v>0.81899999999999995</c:v>
                </c:pt>
                <c:pt idx="18">
                  <c:v>0.81799999999999995</c:v>
                </c:pt>
                <c:pt idx="19">
                  <c:v>0.81899999999999995</c:v>
                </c:pt>
              </c:numCache>
            </c:numRef>
          </c:val>
          <c:smooth val="0"/>
        </c:ser>
        <c:ser>
          <c:idx val="21"/>
          <c:order val="21"/>
          <c:tx>
            <c:strRef>
              <c:f>'CCG Data-antibstarpu'!$D$24</c:f>
              <c:strCache>
                <c:ptCount val="1"/>
                <c:pt idx="0">
                  <c:v>BUCKINGHAMSHIRE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Data-antibstarpu'!$J$24:$AC$24</c:f>
              <c:numCache>
                <c:formatCode>#,##0.000</c:formatCode>
                <c:ptCount val="20"/>
                <c:pt idx="0">
                  <c:v>1.0389999999999999</c:v>
                </c:pt>
                <c:pt idx="1">
                  <c:v>1.032</c:v>
                </c:pt>
                <c:pt idx="2">
                  <c:v>1.0249999999999999</c:v>
                </c:pt>
                <c:pt idx="3">
                  <c:v>1.02</c:v>
                </c:pt>
                <c:pt idx="4">
                  <c:v>1.018</c:v>
                </c:pt>
                <c:pt idx="5">
                  <c:v>1.0089999999999999</c:v>
                </c:pt>
                <c:pt idx="6" formatCode="0.000">
                  <c:v>1.0049999999999999</c:v>
                </c:pt>
                <c:pt idx="7">
                  <c:v>0.996</c:v>
                </c:pt>
                <c:pt idx="8">
                  <c:v>0.98399999999999999</c:v>
                </c:pt>
                <c:pt idx="9">
                  <c:v>0.97399999999999998</c:v>
                </c:pt>
                <c:pt idx="10">
                  <c:v>0.96499999999999997</c:v>
                </c:pt>
                <c:pt idx="11">
                  <c:v>0.95399999999999996</c:v>
                </c:pt>
                <c:pt idx="12" formatCode="0.000">
                  <c:v>0.94799999999999995</c:v>
                </c:pt>
                <c:pt idx="13" formatCode="0.000">
                  <c:v>0.94199999999999995</c:v>
                </c:pt>
                <c:pt idx="14" formatCode="0.000">
                  <c:v>0.93600000000000005</c:v>
                </c:pt>
                <c:pt idx="15" formatCode="0.000">
                  <c:v>0.93600000000000005</c:v>
                </c:pt>
                <c:pt idx="16" formatCode="0.000">
                  <c:v>0.93100000000000005</c:v>
                </c:pt>
                <c:pt idx="17">
                  <c:v>0.93</c:v>
                </c:pt>
                <c:pt idx="18">
                  <c:v>0.92700000000000005</c:v>
                </c:pt>
                <c:pt idx="19">
                  <c:v>0.92900000000000005</c:v>
                </c:pt>
              </c:numCache>
            </c:numRef>
          </c:val>
          <c:smooth val="0"/>
        </c:ser>
        <c:ser>
          <c:idx val="22"/>
          <c:order val="22"/>
          <c:tx>
            <c:strRef>
              <c:f>'CCG Data-antibstarpu'!$D$25</c:f>
              <c:strCache>
                <c:ptCount val="1"/>
                <c:pt idx="0">
                  <c:v>BURY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Data-antibstarpu'!$J$25:$AC$25</c:f>
              <c:numCache>
                <c:formatCode>#,##0.000</c:formatCode>
                <c:ptCount val="20"/>
                <c:pt idx="0">
                  <c:v>1.1379999999999999</c:v>
                </c:pt>
                <c:pt idx="1">
                  <c:v>1.139</c:v>
                </c:pt>
                <c:pt idx="2">
                  <c:v>1.141</c:v>
                </c:pt>
                <c:pt idx="3">
                  <c:v>1.139</c:v>
                </c:pt>
                <c:pt idx="4">
                  <c:v>1.1379999999999999</c:v>
                </c:pt>
                <c:pt idx="5">
                  <c:v>1.135</c:v>
                </c:pt>
                <c:pt idx="6" formatCode="0.000">
                  <c:v>1.137</c:v>
                </c:pt>
                <c:pt idx="7">
                  <c:v>1.1319999999999999</c:v>
                </c:pt>
                <c:pt idx="8">
                  <c:v>1.123</c:v>
                </c:pt>
                <c:pt idx="9">
                  <c:v>1.111</c:v>
                </c:pt>
                <c:pt idx="10">
                  <c:v>1.107</c:v>
                </c:pt>
                <c:pt idx="11">
                  <c:v>1.097</c:v>
                </c:pt>
                <c:pt idx="12" formatCode="0.000">
                  <c:v>1.095</c:v>
                </c:pt>
                <c:pt idx="13" formatCode="0.000">
                  <c:v>1.0920000000000001</c:v>
                </c:pt>
                <c:pt idx="14" formatCode="0.000">
                  <c:v>1.0860000000000001</c:v>
                </c:pt>
                <c:pt idx="15" formatCode="0.000">
                  <c:v>1.0840000000000001</c:v>
                </c:pt>
                <c:pt idx="16" formatCode="0.000">
                  <c:v>1.083</c:v>
                </c:pt>
                <c:pt idx="17">
                  <c:v>1.08</c:v>
                </c:pt>
                <c:pt idx="18">
                  <c:v>1.075</c:v>
                </c:pt>
                <c:pt idx="19">
                  <c:v>1.0720000000000001</c:v>
                </c:pt>
              </c:numCache>
            </c:numRef>
          </c:val>
          <c:smooth val="0"/>
        </c:ser>
        <c:ser>
          <c:idx val="23"/>
          <c:order val="23"/>
          <c:tx>
            <c:strRef>
              <c:f>'CCG Data-antibstarpu'!$D$26</c:f>
              <c:strCache>
                <c:ptCount val="1"/>
                <c:pt idx="0">
                  <c:v>CALDERDALE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Data-antibstarpu'!$J$26:$AC$26</c:f>
              <c:numCache>
                <c:formatCode>#,##0.000</c:formatCode>
                <c:ptCount val="20"/>
                <c:pt idx="0">
                  <c:v>1.1579999999999999</c:v>
                </c:pt>
                <c:pt idx="1">
                  <c:v>1.153</c:v>
                </c:pt>
                <c:pt idx="2">
                  <c:v>1.1459999999999999</c:v>
                </c:pt>
                <c:pt idx="3">
                  <c:v>1.137</c:v>
                </c:pt>
                <c:pt idx="4">
                  <c:v>1.133</c:v>
                </c:pt>
                <c:pt idx="5">
                  <c:v>1.127</c:v>
                </c:pt>
                <c:pt idx="6" formatCode="0.000">
                  <c:v>1.123</c:v>
                </c:pt>
                <c:pt idx="7">
                  <c:v>1.1200000000000001</c:v>
                </c:pt>
                <c:pt idx="8">
                  <c:v>1.113</c:v>
                </c:pt>
                <c:pt idx="9">
                  <c:v>1.1000000000000001</c:v>
                </c:pt>
                <c:pt idx="10">
                  <c:v>1.0920000000000001</c:v>
                </c:pt>
                <c:pt idx="11">
                  <c:v>1.085</c:v>
                </c:pt>
                <c:pt idx="12" formatCode="0.000">
                  <c:v>1.0860000000000001</c:v>
                </c:pt>
                <c:pt idx="13" formatCode="0.000">
                  <c:v>1.08</c:v>
                </c:pt>
                <c:pt idx="14" formatCode="0.000">
                  <c:v>1.0780000000000001</c:v>
                </c:pt>
                <c:pt idx="15" formatCode="0.000">
                  <c:v>1.081</c:v>
                </c:pt>
                <c:pt idx="16" formatCode="0.000">
                  <c:v>1.08</c:v>
                </c:pt>
                <c:pt idx="17">
                  <c:v>1.08</c:v>
                </c:pt>
                <c:pt idx="18">
                  <c:v>1.0840000000000001</c:v>
                </c:pt>
                <c:pt idx="19">
                  <c:v>1.0840000000000001</c:v>
                </c:pt>
              </c:numCache>
            </c:numRef>
          </c:val>
          <c:smooth val="0"/>
        </c:ser>
        <c:ser>
          <c:idx val="24"/>
          <c:order val="24"/>
          <c:tx>
            <c:strRef>
              <c:f>'CCG Data-antibstarpu'!$D$27</c:f>
              <c:strCache>
                <c:ptCount val="1"/>
                <c:pt idx="0">
                  <c:v>CAMBRIDGESHIRE AND PETERBOROUGH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Data-antibstarpu'!$J$27:$AC$27</c:f>
              <c:numCache>
                <c:formatCode>#,##0.000</c:formatCode>
                <c:ptCount val="20"/>
                <c:pt idx="0">
                  <c:v>1.079</c:v>
                </c:pt>
                <c:pt idx="1">
                  <c:v>1.0740000000000001</c:v>
                </c:pt>
                <c:pt idx="2">
                  <c:v>1.0680000000000001</c:v>
                </c:pt>
                <c:pt idx="3">
                  <c:v>1.0629999999999999</c:v>
                </c:pt>
                <c:pt idx="4">
                  <c:v>1.0589999999999999</c:v>
                </c:pt>
                <c:pt idx="5">
                  <c:v>1.0529999999999999</c:v>
                </c:pt>
                <c:pt idx="6" formatCode="0.000">
                  <c:v>1.0509999999999999</c:v>
                </c:pt>
                <c:pt idx="7">
                  <c:v>1.0449999999999999</c:v>
                </c:pt>
                <c:pt idx="8">
                  <c:v>1.034</c:v>
                </c:pt>
                <c:pt idx="9">
                  <c:v>1.022</c:v>
                </c:pt>
                <c:pt idx="10">
                  <c:v>1.018</c:v>
                </c:pt>
                <c:pt idx="11">
                  <c:v>1.0049999999999999</c:v>
                </c:pt>
                <c:pt idx="12" formatCode="0.000">
                  <c:v>0.998</c:v>
                </c:pt>
                <c:pt idx="13" formatCode="0.000">
                  <c:v>0.99299999999999999</c:v>
                </c:pt>
                <c:pt idx="14" formatCode="0.000">
                  <c:v>0.98599999999999999</c:v>
                </c:pt>
                <c:pt idx="15" formatCode="0.000">
                  <c:v>0.98699999999999999</c:v>
                </c:pt>
                <c:pt idx="16" formatCode="0.000">
                  <c:v>0.98399999999999999</c:v>
                </c:pt>
                <c:pt idx="17">
                  <c:v>0.97899999999999998</c:v>
                </c:pt>
                <c:pt idx="18">
                  <c:v>0.97799999999999998</c:v>
                </c:pt>
                <c:pt idx="19">
                  <c:v>0.97599999999999998</c:v>
                </c:pt>
              </c:numCache>
            </c:numRef>
          </c:val>
          <c:smooth val="0"/>
        </c:ser>
        <c:ser>
          <c:idx val="25"/>
          <c:order val="25"/>
          <c:tx>
            <c:strRef>
              <c:f>'CCG Data-antibstarpu'!$D$28</c:f>
              <c:strCache>
                <c:ptCount val="1"/>
                <c:pt idx="0">
                  <c:v>CAMDEN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Data-antibstarpu'!$J$28:$AC$28</c:f>
              <c:numCache>
                <c:formatCode>#,##0.000</c:formatCode>
                <c:ptCount val="20"/>
                <c:pt idx="0">
                  <c:v>0.57499999999999996</c:v>
                </c:pt>
                <c:pt idx="1">
                  <c:v>0.57299999999999995</c:v>
                </c:pt>
                <c:pt idx="2">
                  <c:v>0.57199999999999995</c:v>
                </c:pt>
                <c:pt idx="3">
                  <c:v>0.56699999999999995</c:v>
                </c:pt>
                <c:pt idx="4">
                  <c:v>0.56000000000000005</c:v>
                </c:pt>
                <c:pt idx="5">
                  <c:v>0.55700000000000005</c:v>
                </c:pt>
                <c:pt idx="6" formatCode="0.000">
                  <c:v>0.55400000000000005</c:v>
                </c:pt>
                <c:pt idx="7">
                  <c:v>0.55400000000000005</c:v>
                </c:pt>
                <c:pt idx="8">
                  <c:v>0.54900000000000004</c:v>
                </c:pt>
                <c:pt idx="9">
                  <c:v>0.54700000000000004</c:v>
                </c:pt>
                <c:pt idx="10">
                  <c:v>0.54800000000000004</c:v>
                </c:pt>
                <c:pt idx="11">
                  <c:v>0.54700000000000004</c:v>
                </c:pt>
                <c:pt idx="12" formatCode="0.000">
                  <c:v>0.54700000000000004</c:v>
                </c:pt>
                <c:pt idx="13" formatCode="0.000">
                  <c:v>0.54600000000000004</c:v>
                </c:pt>
                <c:pt idx="14" formatCode="0.000">
                  <c:v>0.54400000000000004</c:v>
                </c:pt>
                <c:pt idx="15" formatCode="0.000">
                  <c:v>0.54700000000000004</c:v>
                </c:pt>
                <c:pt idx="16" formatCode="0.000">
                  <c:v>0.54600000000000004</c:v>
                </c:pt>
                <c:pt idx="17">
                  <c:v>0.54600000000000004</c:v>
                </c:pt>
                <c:pt idx="18">
                  <c:v>0.54600000000000004</c:v>
                </c:pt>
                <c:pt idx="19">
                  <c:v>0.54700000000000004</c:v>
                </c:pt>
              </c:numCache>
            </c:numRef>
          </c:val>
          <c:smooth val="0"/>
        </c:ser>
        <c:ser>
          <c:idx val="26"/>
          <c:order val="26"/>
          <c:tx>
            <c:strRef>
              <c:f>'CCG Data-antibstarpu'!$D$29</c:f>
              <c:strCache>
                <c:ptCount val="1"/>
                <c:pt idx="0">
                  <c:v>CANNOCK CHASE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Data-antibstarpu'!$J$29:$AC$29</c:f>
              <c:numCache>
                <c:formatCode>#,##0.000</c:formatCode>
                <c:ptCount val="20"/>
                <c:pt idx="0">
                  <c:v>1.206</c:v>
                </c:pt>
                <c:pt idx="1">
                  <c:v>1.198</c:v>
                </c:pt>
                <c:pt idx="2">
                  <c:v>1.1910000000000001</c:v>
                </c:pt>
                <c:pt idx="3">
                  <c:v>1.1859999999999999</c:v>
                </c:pt>
                <c:pt idx="4">
                  <c:v>1.1779999999999999</c:v>
                </c:pt>
                <c:pt idx="5">
                  <c:v>1.1739999999999999</c:v>
                </c:pt>
                <c:pt idx="6" formatCode="0.000">
                  <c:v>1.175</c:v>
                </c:pt>
                <c:pt idx="7">
                  <c:v>1.1639999999999999</c:v>
                </c:pt>
                <c:pt idx="8">
                  <c:v>1.1519999999999999</c:v>
                </c:pt>
                <c:pt idx="9">
                  <c:v>1.1379999999999999</c:v>
                </c:pt>
                <c:pt idx="10">
                  <c:v>1.133</c:v>
                </c:pt>
                <c:pt idx="11">
                  <c:v>1.125</c:v>
                </c:pt>
                <c:pt idx="12" formatCode="0.000">
                  <c:v>1.1200000000000001</c:v>
                </c:pt>
                <c:pt idx="13" formatCode="0.000">
                  <c:v>1.119</c:v>
                </c:pt>
                <c:pt idx="14" formatCode="0.000">
                  <c:v>1.1120000000000001</c:v>
                </c:pt>
                <c:pt idx="15" formatCode="0.000">
                  <c:v>1.1080000000000001</c:v>
                </c:pt>
                <c:pt idx="16" formatCode="0.000">
                  <c:v>1.1080000000000001</c:v>
                </c:pt>
                <c:pt idx="17">
                  <c:v>1.101</c:v>
                </c:pt>
                <c:pt idx="18">
                  <c:v>1.089</c:v>
                </c:pt>
                <c:pt idx="19">
                  <c:v>1.0840000000000001</c:v>
                </c:pt>
              </c:numCache>
            </c:numRef>
          </c:val>
          <c:smooth val="0"/>
        </c:ser>
        <c:ser>
          <c:idx val="27"/>
          <c:order val="27"/>
          <c:tx>
            <c:strRef>
              <c:f>'CCG Data-antibstarpu'!$D$30</c:f>
              <c:strCache>
                <c:ptCount val="1"/>
                <c:pt idx="0">
                  <c:v>CANTERBURY AND COASTAL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Data-antibstarpu'!$J$30:$AC$30</c:f>
              <c:numCache>
                <c:formatCode>#,##0.000</c:formatCode>
                <c:ptCount val="20"/>
                <c:pt idx="0">
                  <c:v>1.101</c:v>
                </c:pt>
                <c:pt idx="1">
                  <c:v>1.0880000000000001</c:v>
                </c:pt>
                <c:pt idx="2">
                  <c:v>1.073</c:v>
                </c:pt>
                <c:pt idx="3">
                  <c:v>1.0620000000000001</c:v>
                </c:pt>
                <c:pt idx="4">
                  <c:v>1.046</c:v>
                </c:pt>
                <c:pt idx="5">
                  <c:v>1.03</c:v>
                </c:pt>
                <c:pt idx="6" formatCode="0.000">
                  <c:v>1.0189999999999999</c:v>
                </c:pt>
                <c:pt idx="7">
                  <c:v>1.0009999999999999</c:v>
                </c:pt>
                <c:pt idx="8">
                  <c:v>0.98799999999999999</c:v>
                </c:pt>
                <c:pt idx="9">
                  <c:v>0.97399999999999998</c:v>
                </c:pt>
                <c:pt idx="10">
                  <c:v>0.97</c:v>
                </c:pt>
                <c:pt idx="11">
                  <c:v>0.95799999999999996</c:v>
                </c:pt>
                <c:pt idx="12" formatCode="0.000">
                  <c:v>0.95199999999999996</c:v>
                </c:pt>
                <c:pt idx="13" formatCode="0.000">
                  <c:v>0.94599999999999995</c:v>
                </c:pt>
                <c:pt idx="14" formatCode="0.000">
                  <c:v>0.94199999999999995</c:v>
                </c:pt>
                <c:pt idx="15" formatCode="0.000">
                  <c:v>0.94199999999999995</c:v>
                </c:pt>
                <c:pt idx="16" formatCode="0.000">
                  <c:v>0.93899999999999995</c:v>
                </c:pt>
                <c:pt idx="17">
                  <c:v>0.93300000000000005</c:v>
                </c:pt>
                <c:pt idx="18">
                  <c:v>0.92500000000000004</c:v>
                </c:pt>
                <c:pt idx="19">
                  <c:v>0.93400000000000005</c:v>
                </c:pt>
              </c:numCache>
            </c:numRef>
          </c:val>
          <c:smooth val="0"/>
        </c:ser>
        <c:ser>
          <c:idx val="28"/>
          <c:order val="28"/>
          <c:tx>
            <c:strRef>
              <c:f>'CCG Data-antibstarpu'!$D$31</c:f>
              <c:strCache>
                <c:ptCount val="1"/>
                <c:pt idx="0">
                  <c:v>CASTLE POINT AND ROCHFORD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Data-antibstarpu'!$J$31:$AC$31</c:f>
              <c:numCache>
                <c:formatCode>#,##0.000</c:formatCode>
                <c:ptCount val="20"/>
                <c:pt idx="0">
                  <c:v>1.0569999999999999</c:v>
                </c:pt>
                <c:pt idx="1">
                  <c:v>1.0529999999999999</c:v>
                </c:pt>
                <c:pt idx="2">
                  <c:v>1.046</c:v>
                </c:pt>
                <c:pt idx="3">
                  <c:v>1.0449999999999999</c:v>
                </c:pt>
                <c:pt idx="4">
                  <c:v>1.038</c:v>
                </c:pt>
                <c:pt idx="5">
                  <c:v>1.032</c:v>
                </c:pt>
                <c:pt idx="6" formatCode="0.000">
                  <c:v>1.028</c:v>
                </c:pt>
                <c:pt idx="7">
                  <c:v>1.0229999999999999</c:v>
                </c:pt>
                <c:pt idx="8">
                  <c:v>1.0089999999999999</c:v>
                </c:pt>
                <c:pt idx="9">
                  <c:v>0.995</c:v>
                </c:pt>
                <c:pt idx="10">
                  <c:v>0.99399999999999999</c:v>
                </c:pt>
                <c:pt idx="11">
                  <c:v>0.98399999999999999</c:v>
                </c:pt>
                <c:pt idx="12" formatCode="0.000">
                  <c:v>0.97899999999999998</c:v>
                </c:pt>
                <c:pt idx="13" formatCode="0.000">
                  <c:v>0.97399999999999998</c:v>
                </c:pt>
                <c:pt idx="14" formatCode="0.000">
                  <c:v>0.96599999999999997</c:v>
                </c:pt>
                <c:pt idx="15" formatCode="0.000">
                  <c:v>0.96399999999999997</c:v>
                </c:pt>
                <c:pt idx="16" formatCode="0.000">
                  <c:v>0.96199999999999997</c:v>
                </c:pt>
                <c:pt idx="17">
                  <c:v>0.95799999999999996</c:v>
                </c:pt>
                <c:pt idx="18">
                  <c:v>0.95299999999999996</c:v>
                </c:pt>
                <c:pt idx="19">
                  <c:v>0.95199999999999996</c:v>
                </c:pt>
              </c:numCache>
            </c:numRef>
          </c:val>
          <c:smooth val="0"/>
        </c:ser>
        <c:ser>
          <c:idx val="29"/>
          <c:order val="29"/>
          <c:tx>
            <c:strRef>
              <c:f>'CCG Data-antibstarpu'!$D$32</c:f>
              <c:strCache>
                <c:ptCount val="1"/>
                <c:pt idx="0">
                  <c:v>CENTRAL LONDON (WESTMINSTER)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Data-antibstarpu'!$J$32:$AC$32</c:f>
              <c:numCache>
                <c:formatCode>#,##0.000</c:formatCode>
                <c:ptCount val="20"/>
                <c:pt idx="0">
                  <c:v>0.65700000000000003</c:v>
                </c:pt>
                <c:pt idx="1">
                  <c:v>0.65200000000000002</c:v>
                </c:pt>
                <c:pt idx="2">
                  <c:v>0.64800000000000002</c:v>
                </c:pt>
                <c:pt idx="3">
                  <c:v>0.64500000000000002</c:v>
                </c:pt>
                <c:pt idx="4">
                  <c:v>0.64100000000000001</c:v>
                </c:pt>
                <c:pt idx="5">
                  <c:v>0.63600000000000001</c:v>
                </c:pt>
                <c:pt idx="6" formatCode="0.000">
                  <c:v>0.63400000000000001</c:v>
                </c:pt>
                <c:pt idx="7">
                  <c:v>0.63</c:v>
                </c:pt>
                <c:pt idx="8">
                  <c:v>0.622</c:v>
                </c:pt>
                <c:pt idx="9">
                  <c:v>0.61399999999999999</c:v>
                </c:pt>
                <c:pt idx="10">
                  <c:v>0.60699999999999998</c:v>
                </c:pt>
                <c:pt idx="11">
                  <c:v>0.60199999999999998</c:v>
                </c:pt>
                <c:pt idx="12" formatCode="0.000">
                  <c:v>0.59799999999999998</c:v>
                </c:pt>
                <c:pt idx="13" formatCode="0.000">
                  <c:v>0.59299999999999997</c:v>
                </c:pt>
                <c:pt idx="14" formatCode="0.000">
                  <c:v>0.58899999999999997</c:v>
                </c:pt>
                <c:pt idx="15" formatCode="0.000">
                  <c:v>0.58699999999999997</c:v>
                </c:pt>
                <c:pt idx="16" formatCode="0.000">
                  <c:v>0.58199999999999996</c:v>
                </c:pt>
                <c:pt idx="17">
                  <c:v>0.57599999999999996</c:v>
                </c:pt>
                <c:pt idx="18">
                  <c:v>0.56899999999999995</c:v>
                </c:pt>
                <c:pt idx="19">
                  <c:v>0.56599999999999995</c:v>
                </c:pt>
              </c:numCache>
            </c:numRef>
          </c:val>
          <c:smooth val="0"/>
        </c:ser>
        <c:ser>
          <c:idx val="30"/>
          <c:order val="30"/>
          <c:tx>
            <c:strRef>
              <c:f>'CCG Data-antibstarpu'!$D$33</c:f>
              <c:strCache>
                <c:ptCount val="1"/>
                <c:pt idx="0">
                  <c:v>CHORLEY AND SOUTH RIBBLE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Data-antibstarpu'!$J$33:$AC$33</c:f>
              <c:numCache>
                <c:formatCode>#,##0.000</c:formatCode>
                <c:ptCount val="20"/>
                <c:pt idx="0">
                  <c:v>1.032</c:v>
                </c:pt>
                <c:pt idx="1">
                  <c:v>1.0309999999999999</c:v>
                </c:pt>
                <c:pt idx="2">
                  <c:v>1.022</c:v>
                </c:pt>
                <c:pt idx="3">
                  <c:v>1.016</c:v>
                </c:pt>
                <c:pt idx="4">
                  <c:v>1.012</c:v>
                </c:pt>
                <c:pt idx="5">
                  <c:v>1.008</c:v>
                </c:pt>
                <c:pt idx="6" formatCode="0.000">
                  <c:v>1.014</c:v>
                </c:pt>
                <c:pt idx="7">
                  <c:v>1.0129999999999999</c:v>
                </c:pt>
                <c:pt idx="8">
                  <c:v>1.0049999999999999</c:v>
                </c:pt>
                <c:pt idx="9">
                  <c:v>1</c:v>
                </c:pt>
                <c:pt idx="10">
                  <c:v>0.997</c:v>
                </c:pt>
                <c:pt idx="11">
                  <c:v>0.98899999999999999</c:v>
                </c:pt>
                <c:pt idx="12" formatCode="0.000">
                  <c:v>0.98599999999999999</c:v>
                </c:pt>
                <c:pt idx="13" formatCode="0.000">
                  <c:v>0.98599999999999999</c:v>
                </c:pt>
                <c:pt idx="14" formatCode="0.000">
                  <c:v>0.98599999999999999</c:v>
                </c:pt>
                <c:pt idx="15" formatCode="0.000">
                  <c:v>0.99099999999999999</c:v>
                </c:pt>
                <c:pt idx="16" formatCode="0.000">
                  <c:v>0.99199999999999999</c:v>
                </c:pt>
                <c:pt idx="17">
                  <c:v>0.99399999999999999</c:v>
                </c:pt>
                <c:pt idx="18">
                  <c:v>0.99</c:v>
                </c:pt>
                <c:pt idx="19">
                  <c:v>0.98799999999999999</c:v>
                </c:pt>
              </c:numCache>
            </c:numRef>
          </c:val>
          <c:smooth val="0"/>
        </c:ser>
        <c:ser>
          <c:idx val="34"/>
          <c:order val="31"/>
          <c:tx>
            <c:strRef>
              <c:f>'CCG Data-antibstarpu'!$D$34</c:f>
              <c:strCache>
                <c:ptCount val="1"/>
                <c:pt idx="0">
                  <c:v>CITY AND HACKNEY</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Data-antibstarpu'!$J$34:$AF$34</c:f>
              <c:numCache>
                <c:formatCode>#,##0.000</c:formatCode>
                <c:ptCount val="23"/>
                <c:pt idx="0">
                  <c:v>0.68100000000000005</c:v>
                </c:pt>
                <c:pt idx="1">
                  <c:v>0.67700000000000005</c:v>
                </c:pt>
                <c:pt idx="2">
                  <c:v>0.67500000000000004</c:v>
                </c:pt>
                <c:pt idx="3">
                  <c:v>0.67</c:v>
                </c:pt>
                <c:pt idx="4">
                  <c:v>0.66800000000000004</c:v>
                </c:pt>
                <c:pt idx="5">
                  <c:v>0.66300000000000003</c:v>
                </c:pt>
                <c:pt idx="6" formatCode="0.000">
                  <c:v>0.66100000000000003</c:v>
                </c:pt>
                <c:pt idx="7">
                  <c:v>0.65800000000000003</c:v>
                </c:pt>
                <c:pt idx="8">
                  <c:v>0.65300000000000002</c:v>
                </c:pt>
                <c:pt idx="9">
                  <c:v>0.65</c:v>
                </c:pt>
                <c:pt idx="10">
                  <c:v>0.64800000000000002</c:v>
                </c:pt>
                <c:pt idx="11">
                  <c:v>0.64300000000000002</c:v>
                </c:pt>
                <c:pt idx="12" formatCode="0.000">
                  <c:v>0.64100000000000001</c:v>
                </c:pt>
                <c:pt idx="13" formatCode="0.000">
                  <c:v>0.63700000000000001</c:v>
                </c:pt>
                <c:pt idx="14" formatCode="0.000">
                  <c:v>0.63</c:v>
                </c:pt>
                <c:pt idx="15" formatCode="0.000">
                  <c:v>0.629</c:v>
                </c:pt>
                <c:pt idx="16" formatCode="0.000">
                  <c:v>0.623</c:v>
                </c:pt>
                <c:pt idx="17">
                  <c:v>0.61799999999999999</c:v>
                </c:pt>
                <c:pt idx="18">
                  <c:v>0.61099999999999999</c:v>
                </c:pt>
                <c:pt idx="19">
                  <c:v>0.60599999999999998</c:v>
                </c:pt>
              </c:numCache>
            </c:numRef>
          </c:val>
          <c:smooth val="0"/>
        </c:ser>
        <c:ser>
          <c:idx val="31"/>
          <c:order val="32"/>
          <c:tx>
            <c:strRef>
              <c:f>'CCG Data-antibstarpu'!$D$35</c:f>
              <c:strCache>
                <c:ptCount val="1"/>
                <c:pt idx="0">
                  <c:v>COASTAL WEST SUSSEX</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Data-antibstarpu'!$J$35:$AF$35</c:f>
              <c:numCache>
                <c:formatCode>#,##0.000</c:formatCode>
                <c:ptCount val="23"/>
                <c:pt idx="0">
                  <c:v>0.98399999999999999</c:v>
                </c:pt>
                <c:pt idx="1">
                  <c:v>0.97899999999999998</c:v>
                </c:pt>
                <c:pt idx="2">
                  <c:v>0.97099999999999997</c:v>
                </c:pt>
                <c:pt idx="3">
                  <c:v>0.96599999999999997</c:v>
                </c:pt>
                <c:pt idx="4">
                  <c:v>0.96199999999999997</c:v>
                </c:pt>
                <c:pt idx="5">
                  <c:v>0.95499999999999996</c:v>
                </c:pt>
                <c:pt idx="6" formatCode="0.000">
                  <c:v>0.95599999999999996</c:v>
                </c:pt>
                <c:pt idx="7">
                  <c:v>0.95</c:v>
                </c:pt>
                <c:pt idx="8">
                  <c:v>0.93899999999999995</c:v>
                </c:pt>
                <c:pt idx="9">
                  <c:v>0.93100000000000005</c:v>
                </c:pt>
                <c:pt idx="10">
                  <c:v>0.92700000000000005</c:v>
                </c:pt>
                <c:pt idx="11">
                  <c:v>0.91500000000000004</c:v>
                </c:pt>
                <c:pt idx="12" formatCode="0.000">
                  <c:v>0.91100000000000003</c:v>
                </c:pt>
                <c:pt idx="13" formatCode="0.000">
                  <c:v>0.90700000000000003</c:v>
                </c:pt>
                <c:pt idx="14" formatCode="0.000">
                  <c:v>0.90300000000000002</c:v>
                </c:pt>
                <c:pt idx="15" formatCode="0.000">
                  <c:v>0.90200000000000002</c:v>
                </c:pt>
                <c:pt idx="16" formatCode="0.000">
                  <c:v>0.90200000000000002</c:v>
                </c:pt>
                <c:pt idx="17">
                  <c:v>0.9</c:v>
                </c:pt>
                <c:pt idx="18">
                  <c:v>0.90100000000000002</c:v>
                </c:pt>
                <c:pt idx="19">
                  <c:v>0.89900000000000002</c:v>
                </c:pt>
              </c:numCache>
            </c:numRef>
          </c:val>
          <c:smooth val="0"/>
        </c:ser>
        <c:ser>
          <c:idx val="32"/>
          <c:order val="33"/>
          <c:tx>
            <c:strRef>
              <c:f>'CCG Data-antibstarpu'!$D$36</c:f>
              <c:strCache>
                <c:ptCount val="1"/>
                <c:pt idx="0">
                  <c:v>CORBY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Data-antibstarpu'!$J$36:$AC$36</c:f>
              <c:numCache>
                <c:formatCode>#,##0.000</c:formatCode>
                <c:ptCount val="20"/>
                <c:pt idx="0">
                  <c:v>1.014</c:v>
                </c:pt>
                <c:pt idx="1">
                  <c:v>1.008</c:v>
                </c:pt>
                <c:pt idx="2">
                  <c:v>1.004</c:v>
                </c:pt>
                <c:pt idx="3">
                  <c:v>1.0009999999999999</c:v>
                </c:pt>
                <c:pt idx="4">
                  <c:v>0.997</c:v>
                </c:pt>
                <c:pt idx="5">
                  <c:v>0.995</c:v>
                </c:pt>
                <c:pt idx="6" formatCode="0.000">
                  <c:v>0.997</c:v>
                </c:pt>
                <c:pt idx="7">
                  <c:v>1</c:v>
                </c:pt>
                <c:pt idx="8">
                  <c:v>0.996</c:v>
                </c:pt>
                <c:pt idx="9">
                  <c:v>0.98799999999999999</c:v>
                </c:pt>
                <c:pt idx="10">
                  <c:v>0.97699999999999998</c:v>
                </c:pt>
                <c:pt idx="11">
                  <c:v>0.96799999999999997</c:v>
                </c:pt>
                <c:pt idx="12" formatCode="0.000">
                  <c:v>0.96799999999999997</c:v>
                </c:pt>
                <c:pt idx="13" formatCode="0.000">
                  <c:v>0.96699999999999997</c:v>
                </c:pt>
                <c:pt idx="14" formatCode="0.000">
                  <c:v>0.96599999999999997</c:v>
                </c:pt>
                <c:pt idx="15" formatCode="0.000">
                  <c:v>0.96899999999999997</c:v>
                </c:pt>
                <c:pt idx="16" formatCode="0.000">
                  <c:v>0.96799999999999997</c:v>
                </c:pt>
                <c:pt idx="17">
                  <c:v>0.96699999999999997</c:v>
                </c:pt>
                <c:pt idx="18">
                  <c:v>0.96699999999999997</c:v>
                </c:pt>
                <c:pt idx="19">
                  <c:v>0.95699999999999996</c:v>
                </c:pt>
              </c:numCache>
            </c:numRef>
          </c:val>
          <c:smooth val="0"/>
        </c:ser>
        <c:ser>
          <c:idx val="33"/>
          <c:order val="34"/>
          <c:tx>
            <c:strRef>
              <c:f>'CCG Data-antibstarpu'!$D$37</c:f>
              <c:strCache>
                <c:ptCount val="1"/>
                <c:pt idx="0">
                  <c:v>COVENTRY AND RUGBY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Data-antibstarpu'!$J$37:$AC$37</c:f>
              <c:numCache>
                <c:formatCode>#,##0.000</c:formatCode>
                <c:ptCount val="20"/>
                <c:pt idx="0">
                  <c:v>0.95699999999999996</c:v>
                </c:pt>
                <c:pt idx="1">
                  <c:v>0.95299999999999996</c:v>
                </c:pt>
                <c:pt idx="2">
                  <c:v>0.94899999999999995</c:v>
                </c:pt>
                <c:pt idx="3">
                  <c:v>0.94399999999999995</c:v>
                </c:pt>
                <c:pt idx="4">
                  <c:v>0.93700000000000006</c:v>
                </c:pt>
                <c:pt idx="5">
                  <c:v>0.93</c:v>
                </c:pt>
                <c:pt idx="6" formatCode="0.000">
                  <c:v>0.92600000000000005</c:v>
                </c:pt>
                <c:pt idx="7">
                  <c:v>0.92100000000000004</c:v>
                </c:pt>
                <c:pt idx="8">
                  <c:v>0.91700000000000004</c:v>
                </c:pt>
                <c:pt idx="9">
                  <c:v>0.90600000000000003</c:v>
                </c:pt>
                <c:pt idx="10">
                  <c:v>0.90100000000000002</c:v>
                </c:pt>
                <c:pt idx="11">
                  <c:v>0.89600000000000002</c:v>
                </c:pt>
                <c:pt idx="12" formatCode="0.000">
                  <c:v>0.89500000000000002</c:v>
                </c:pt>
                <c:pt idx="13" formatCode="0.000">
                  <c:v>0.88900000000000001</c:v>
                </c:pt>
                <c:pt idx="14" formatCode="0.000">
                  <c:v>0.88400000000000001</c:v>
                </c:pt>
                <c:pt idx="15" formatCode="0.000">
                  <c:v>0.88500000000000001</c:v>
                </c:pt>
                <c:pt idx="16" formatCode="0.000">
                  <c:v>0.88900000000000001</c:v>
                </c:pt>
                <c:pt idx="17">
                  <c:v>0.89100000000000001</c:v>
                </c:pt>
                <c:pt idx="18">
                  <c:v>0.89100000000000001</c:v>
                </c:pt>
                <c:pt idx="19">
                  <c:v>0.89200000000000002</c:v>
                </c:pt>
              </c:numCache>
            </c:numRef>
          </c:val>
          <c:smooth val="0"/>
        </c:ser>
        <c:ser>
          <c:idx val="35"/>
          <c:order val="35"/>
          <c:tx>
            <c:strRef>
              <c:f>'CCG Data-antibstarpu'!$D$38</c:f>
              <c:strCache>
                <c:ptCount val="1"/>
                <c:pt idx="0">
                  <c:v>CRAWLEY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Data-antibstarpu'!$J$38:$AC$38</c:f>
              <c:numCache>
                <c:formatCode>#,##0.000</c:formatCode>
                <c:ptCount val="20"/>
                <c:pt idx="0">
                  <c:v>0.91200000000000003</c:v>
                </c:pt>
                <c:pt idx="1">
                  <c:v>0.91</c:v>
                </c:pt>
                <c:pt idx="2">
                  <c:v>0.90600000000000003</c:v>
                </c:pt>
                <c:pt idx="3">
                  <c:v>0.90200000000000002</c:v>
                </c:pt>
                <c:pt idx="4">
                  <c:v>0.89500000000000002</c:v>
                </c:pt>
                <c:pt idx="5">
                  <c:v>0.89</c:v>
                </c:pt>
                <c:pt idx="6" formatCode="0.000">
                  <c:v>0.89</c:v>
                </c:pt>
                <c:pt idx="7">
                  <c:v>0.88400000000000001</c:v>
                </c:pt>
                <c:pt idx="8">
                  <c:v>0.873</c:v>
                </c:pt>
                <c:pt idx="9">
                  <c:v>0.86099999999999999</c:v>
                </c:pt>
                <c:pt idx="10">
                  <c:v>0.85599999999999998</c:v>
                </c:pt>
                <c:pt idx="11">
                  <c:v>0.84699999999999998</c:v>
                </c:pt>
                <c:pt idx="12" formatCode="0.000">
                  <c:v>0.84599999999999997</c:v>
                </c:pt>
                <c:pt idx="13" formatCode="0.000">
                  <c:v>0.83899999999999997</c:v>
                </c:pt>
                <c:pt idx="14" formatCode="0.000">
                  <c:v>0.83299999999999996</c:v>
                </c:pt>
                <c:pt idx="15" formatCode="0.000">
                  <c:v>0.83199999999999996</c:v>
                </c:pt>
                <c:pt idx="16" formatCode="0.000">
                  <c:v>0.83299999999999996</c:v>
                </c:pt>
                <c:pt idx="17">
                  <c:v>0.82799999999999996</c:v>
                </c:pt>
                <c:pt idx="18">
                  <c:v>0.82399999999999995</c:v>
                </c:pt>
                <c:pt idx="19">
                  <c:v>0.82499999999999996</c:v>
                </c:pt>
              </c:numCache>
            </c:numRef>
          </c:val>
          <c:smooth val="0"/>
        </c:ser>
        <c:ser>
          <c:idx val="36"/>
          <c:order val="36"/>
          <c:tx>
            <c:strRef>
              <c:f>'CCG Data-antibstarpu'!$D$39</c:f>
              <c:strCache>
                <c:ptCount val="1"/>
                <c:pt idx="0">
                  <c:v>CROYDON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Data-antibstarpu'!$J$39:$AC$39</c:f>
              <c:numCache>
                <c:formatCode>#,##0.000</c:formatCode>
                <c:ptCount val="20"/>
                <c:pt idx="0">
                  <c:v>0.88500000000000001</c:v>
                </c:pt>
                <c:pt idx="1">
                  <c:v>0.88600000000000001</c:v>
                </c:pt>
                <c:pt idx="2">
                  <c:v>0.88300000000000001</c:v>
                </c:pt>
                <c:pt idx="3">
                  <c:v>0.88100000000000001</c:v>
                </c:pt>
                <c:pt idx="4">
                  <c:v>0.876</c:v>
                </c:pt>
                <c:pt idx="5">
                  <c:v>0.872</c:v>
                </c:pt>
                <c:pt idx="6" formatCode="0.000">
                  <c:v>0.871</c:v>
                </c:pt>
                <c:pt idx="7">
                  <c:v>0.86899999999999999</c:v>
                </c:pt>
                <c:pt idx="8">
                  <c:v>0.86299999999999999</c:v>
                </c:pt>
                <c:pt idx="9">
                  <c:v>0.85599999999999998</c:v>
                </c:pt>
                <c:pt idx="10">
                  <c:v>0.85099999999999998</c:v>
                </c:pt>
                <c:pt idx="11">
                  <c:v>0.84399999999999997</c:v>
                </c:pt>
                <c:pt idx="12" formatCode="0.000">
                  <c:v>0.84299999999999997</c:v>
                </c:pt>
                <c:pt idx="13" formatCode="0.000">
                  <c:v>0.83899999999999997</c:v>
                </c:pt>
                <c:pt idx="14" formatCode="0.000">
                  <c:v>0.83399999999999996</c:v>
                </c:pt>
                <c:pt idx="15" formatCode="0.000">
                  <c:v>0.83399999999999996</c:v>
                </c:pt>
                <c:pt idx="16" formatCode="0.000">
                  <c:v>0.83199999999999996</c:v>
                </c:pt>
                <c:pt idx="17">
                  <c:v>0.83099999999999996</c:v>
                </c:pt>
                <c:pt idx="18">
                  <c:v>0.82899999999999996</c:v>
                </c:pt>
                <c:pt idx="19">
                  <c:v>0.83</c:v>
                </c:pt>
              </c:numCache>
            </c:numRef>
          </c:val>
          <c:smooth val="0"/>
        </c:ser>
        <c:ser>
          <c:idx val="37"/>
          <c:order val="37"/>
          <c:tx>
            <c:strRef>
              <c:f>'CCG Data-antibstarpu'!$D$40</c:f>
              <c:strCache>
                <c:ptCount val="1"/>
                <c:pt idx="0">
                  <c:v>DARLINGTON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Data-antibstarpu'!$J$40:$AC$40</c:f>
              <c:numCache>
                <c:formatCode>#,##0.000</c:formatCode>
                <c:ptCount val="20"/>
                <c:pt idx="0">
                  <c:v>1.226</c:v>
                </c:pt>
                <c:pt idx="1">
                  <c:v>1.2190000000000001</c:v>
                </c:pt>
                <c:pt idx="2">
                  <c:v>1.214</c:v>
                </c:pt>
                <c:pt idx="3">
                  <c:v>1.206</c:v>
                </c:pt>
                <c:pt idx="4">
                  <c:v>1.1990000000000001</c:v>
                </c:pt>
                <c:pt idx="5">
                  <c:v>1.1919999999999999</c:v>
                </c:pt>
                <c:pt idx="6" formatCode="0.000">
                  <c:v>1.1919999999999999</c:v>
                </c:pt>
                <c:pt idx="7">
                  <c:v>1.1950000000000001</c:v>
                </c:pt>
                <c:pt idx="8">
                  <c:v>1.1870000000000001</c:v>
                </c:pt>
                <c:pt idx="9">
                  <c:v>1.18</c:v>
                </c:pt>
                <c:pt idx="10">
                  <c:v>1.1850000000000001</c:v>
                </c:pt>
                <c:pt idx="11">
                  <c:v>1.179</c:v>
                </c:pt>
                <c:pt idx="12" formatCode="0.000">
                  <c:v>1.169</c:v>
                </c:pt>
                <c:pt idx="13" formatCode="0.000">
                  <c:v>1.165</c:v>
                </c:pt>
                <c:pt idx="14" formatCode="0.000">
                  <c:v>1.1599999999999999</c:v>
                </c:pt>
                <c:pt idx="15" formatCode="0.000">
                  <c:v>1.1619999999999999</c:v>
                </c:pt>
                <c:pt idx="16" formatCode="0.000">
                  <c:v>1.161</c:v>
                </c:pt>
                <c:pt idx="17">
                  <c:v>1.163</c:v>
                </c:pt>
                <c:pt idx="18">
                  <c:v>1.163</c:v>
                </c:pt>
                <c:pt idx="19">
                  <c:v>1.1619999999999999</c:v>
                </c:pt>
              </c:numCache>
            </c:numRef>
          </c:val>
          <c:smooth val="0"/>
        </c:ser>
        <c:ser>
          <c:idx val="38"/>
          <c:order val="38"/>
          <c:tx>
            <c:strRef>
              <c:f>'CCG Data-antibstarpu'!$D$41</c:f>
              <c:strCache>
                <c:ptCount val="1"/>
                <c:pt idx="0">
                  <c:v>DARTFORD, GRAVESHAM AND SWANLEY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Data-antibstarpu'!$J$41:$AC$41</c:f>
              <c:numCache>
                <c:formatCode>#,##0.000</c:formatCode>
                <c:ptCount val="20"/>
                <c:pt idx="0">
                  <c:v>1.1160000000000001</c:v>
                </c:pt>
                <c:pt idx="1">
                  <c:v>1.1140000000000001</c:v>
                </c:pt>
                <c:pt idx="2">
                  <c:v>1.1080000000000001</c:v>
                </c:pt>
                <c:pt idx="3">
                  <c:v>1.103</c:v>
                </c:pt>
                <c:pt idx="4">
                  <c:v>1.097</c:v>
                </c:pt>
                <c:pt idx="5">
                  <c:v>1.093</c:v>
                </c:pt>
                <c:pt idx="6" formatCode="0.000">
                  <c:v>1.089</c:v>
                </c:pt>
                <c:pt idx="7">
                  <c:v>1.085</c:v>
                </c:pt>
                <c:pt idx="8">
                  <c:v>1.0740000000000001</c:v>
                </c:pt>
                <c:pt idx="9">
                  <c:v>1.0680000000000001</c:v>
                </c:pt>
                <c:pt idx="10">
                  <c:v>1.07</c:v>
                </c:pt>
                <c:pt idx="11">
                  <c:v>1.0589999999999999</c:v>
                </c:pt>
                <c:pt idx="12" formatCode="0.000">
                  <c:v>1.052</c:v>
                </c:pt>
                <c:pt idx="13" formatCode="0.000">
                  <c:v>1.0449999999999999</c:v>
                </c:pt>
                <c:pt idx="14" formatCode="0.000">
                  <c:v>1.04</c:v>
                </c:pt>
                <c:pt idx="15" formatCode="0.000">
                  <c:v>1.0409999999999999</c:v>
                </c:pt>
                <c:pt idx="16" formatCode="0.000">
                  <c:v>1.036</c:v>
                </c:pt>
                <c:pt idx="17">
                  <c:v>1.0309999999999999</c:v>
                </c:pt>
                <c:pt idx="18">
                  <c:v>1.03</c:v>
                </c:pt>
                <c:pt idx="19">
                  <c:v>1.0309999999999999</c:v>
                </c:pt>
              </c:numCache>
            </c:numRef>
          </c:val>
          <c:smooth val="0"/>
        </c:ser>
        <c:ser>
          <c:idx val="39"/>
          <c:order val="39"/>
          <c:tx>
            <c:strRef>
              <c:f>'CCG Data-antibstarpu'!$D$44</c:f>
              <c:strCache>
                <c:ptCount val="1"/>
                <c:pt idx="0">
                  <c:v>DONCASTER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Data-antibstarpu'!$J$44:$AC$44</c:f>
              <c:numCache>
                <c:formatCode>#,##0.000</c:formatCode>
                <c:ptCount val="20"/>
                <c:pt idx="0">
                  <c:v>1.153</c:v>
                </c:pt>
                <c:pt idx="1">
                  <c:v>1.149</c:v>
                </c:pt>
                <c:pt idx="2">
                  <c:v>1.1439999999999999</c:v>
                </c:pt>
                <c:pt idx="3">
                  <c:v>1.1379999999999999</c:v>
                </c:pt>
                <c:pt idx="4">
                  <c:v>1.131</c:v>
                </c:pt>
                <c:pt idx="5">
                  <c:v>1.123</c:v>
                </c:pt>
                <c:pt idx="6" formatCode="0.000">
                  <c:v>1.1180000000000001</c:v>
                </c:pt>
                <c:pt idx="7">
                  <c:v>1.115</c:v>
                </c:pt>
                <c:pt idx="8">
                  <c:v>1.1060000000000001</c:v>
                </c:pt>
                <c:pt idx="9">
                  <c:v>1.095</c:v>
                </c:pt>
                <c:pt idx="10">
                  <c:v>1.0860000000000001</c:v>
                </c:pt>
                <c:pt idx="11">
                  <c:v>1.0760000000000001</c:v>
                </c:pt>
                <c:pt idx="12" formatCode="0.000">
                  <c:v>1.073</c:v>
                </c:pt>
                <c:pt idx="13" formatCode="0.000">
                  <c:v>1.0680000000000001</c:v>
                </c:pt>
                <c:pt idx="14" formatCode="0.000">
                  <c:v>1.0589999999999999</c:v>
                </c:pt>
                <c:pt idx="15" formatCode="0.000">
                  <c:v>1.0620000000000001</c:v>
                </c:pt>
                <c:pt idx="16" formatCode="0.000">
                  <c:v>1.06</c:v>
                </c:pt>
                <c:pt idx="17">
                  <c:v>1.056</c:v>
                </c:pt>
                <c:pt idx="18">
                  <c:v>1.0549999999999999</c:v>
                </c:pt>
                <c:pt idx="19">
                  <c:v>1.054</c:v>
                </c:pt>
              </c:numCache>
            </c:numRef>
          </c:val>
          <c:smooth val="0"/>
        </c:ser>
        <c:ser>
          <c:idx val="40"/>
          <c:order val="40"/>
          <c:tx>
            <c:strRef>
              <c:f>'CCG Data-antibstarpu'!$D$45</c:f>
              <c:strCache>
                <c:ptCount val="1"/>
                <c:pt idx="0">
                  <c:v>DORSET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Data-antibstarpu'!$J$45:$AC$45</c:f>
              <c:numCache>
                <c:formatCode>#,##0.000</c:formatCode>
                <c:ptCount val="20"/>
                <c:pt idx="0">
                  <c:v>0.97199999999999998</c:v>
                </c:pt>
                <c:pt idx="1">
                  <c:v>0.96599999999999997</c:v>
                </c:pt>
                <c:pt idx="2">
                  <c:v>0.95899999999999996</c:v>
                </c:pt>
                <c:pt idx="3">
                  <c:v>0.95499999999999996</c:v>
                </c:pt>
                <c:pt idx="4">
                  <c:v>0.94799999999999995</c:v>
                </c:pt>
                <c:pt idx="5">
                  <c:v>0.93799999999999994</c:v>
                </c:pt>
                <c:pt idx="6" formatCode="0.000">
                  <c:v>0.93500000000000005</c:v>
                </c:pt>
                <c:pt idx="7">
                  <c:v>0.92900000000000005</c:v>
                </c:pt>
                <c:pt idx="8">
                  <c:v>0.91700000000000004</c:v>
                </c:pt>
                <c:pt idx="9">
                  <c:v>0.90700000000000003</c:v>
                </c:pt>
                <c:pt idx="10">
                  <c:v>0.90100000000000002</c:v>
                </c:pt>
                <c:pt idx="11">
                  <c:v>0.89300000000000002</c:v>
                </c:pt>
                <c:pt idx="12" formatCode="0.000">
                  <c:v>0.89</c:v>
                </c:pt>
                <c:pt idx="13" formatCode="0.000">
                  <c:v>0.88800000000000001</c:v>
                </c:pt>
                <c:pt idx="14" formatCode="0.000">
                  <c:v>0.88600000000000001</c:v>
                </c:pt>
                <c:pt idx="15" formatCode="0.000">
                  <c:v>0.88600000000000001</c:v>
                </c:pt>
                <c:pt idx="16" formatCode="0.000">
                  <c:v>0.88500000000000001</c:v>
                </c:pt>
                <c:pt idx="17">
                  <c:v>0.88700000000000001</c:v>
                </c:pt>
                <c:pt idx="18">
                  <c:v>0.88700000000000001</c:v>
                </c:pt>
                <c:pt idx="19">
                  <c:v>0.88400000000000001</c:v>
                </c:pt>
              </c:numCache>
            </c:numRef>
          </c:val>
          <c:smooth val="0"/>
        </c:ser>
        <c:ser>
          <c:idx val="41"/>
          <c:order val="41"/>
          <c:tx>
            <c:strRef>
              <c:f>'CCG Data-antibstarpu'!$D$46</c:f>
              <c:strCache>
                <c:ptCount val="1"/>
                <c:pt idx="0">
                  <c:v>DUDLEY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Data-antibstarpu'!$J$46:$AC$46</c:f>
              <c:numCache>
                <c:formatCode>#,##0.000</c:formatCode>
                <c:ptCount val="20"/>
                <c:pt idx="0">
                  <c:v>1.0880000000000001</c:v>
                </c:pt>
                <c:pt idx="1">
                  <c:v>1.0820000000000001</c:v>
                </c:pt>
                <c:pt idx="2">
                  <c:v>1.077</c:v>
                </c:pt>
                <c:pt idx="3">
                  <c:v>1.0760000000000001</c:v>
                </c:pt>
                <c:pt idx="4">
                  <c:v>1.071</c:v>
                </c:pt>
                <c:pt idx="5">
                  <c:v>1.0660000000000001</c:v>
                </c:pt>
                <c:pt idx="6" formatCode="0.000">
                  <c:v>1.0640000000000001</c:v>
                </c:pt>
                <c:pt idx="7">
                  <c:v>1.0620000000000001</c:v>
                </c:pt>
                <c:pt idx="8">
                  <c:v>1.0569999999999999</c:v>
                </c:pt>
                <c:pt idx="9">
                  <c:v>1.052</c:v>
                </c:pt>
                <c:pt idx="10">
                  <c:v>1.044</c:v>
                </c:pt>
                <c:pt idx="11">
                  <c:v>1.036</c:v>
                </c:pt>
                <c:pt idx="12" formatCode="0.000">
                  <c:v>1.0429999999999999</c:v>
                </c:pt>
                <c:pt idx="13" formatCode="0.000">
                  <c:v>1.04</c:v>
                </c:pt>
                <c:pt idx="14" formatCode="0.000">
                  <c:v>1.034</c:v>
                </c:pt>
                <c:pt idx="15" formatCode="0.000">
                  <c:v>1.0329999999999999</c:v>
                </c:pt>
                <c:pt idx="16" formatCode="0.000">
                  <c:v>1.038</c:v>
                </c:pt>
                <c:pt idx="17">
                  <c:v>1.0369999999999999</c:v>
                </c:pt>
                <c:pt idx="18">
                  <c:v>1.0389999999999999</c:v>
                </c:pt>
                <c:pt idx="19">
                  <c:v>1.0389999999999999</c:v>
                </c:pt>
              </c:numCache>
            </c:numRef>
          </c:val>
          <c:smooth val="0"/>
        </c:ser>
        <c:ser>
          <c:idx val="42"/>
          <c:order val="42"/>
          <c:tx>
            <c:strRef>
              <c:f>'CCG Data-antibstarpu'!$D$47</c:f>
              <c:strCache>
                <c:ptCount val="1"/>
                <c:pt idx="0">
                  <c:v>DURHAM DALES,EASINGTON &amp; SEDGEFIELD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Data-antibstarpu'!$J$47:$AC$47</c:f>
              <c:numCache>
                <c:formatCode>#,##0.000</c:formatCode>
                <c:ptCount val="20"/>
                <c:pt idx="0">
                  <c:v>1.2889999999999999</c:v>
                </c:pt>
                <c:pt idx="1">
                  <c:v>1.286</c:v>
                </c:pt>
                <c:pt idx="2">
                  <c:v>1.2809999999999999</c:v>
                </c:pt>
                <c:pt idx="3">
                  <c:v>1.278</c:v>
                </c:pt>
                <c:pt idx="4">
                  <c:v>1.2749999999999999</c:v>
                </c:pt>
                <c:pt idx="5">
                  <c:v>1.2689999999999999</c:v>
                </c:pt>
                <c:pt idx="6" formatCode="0.000">
                  <c:v>1.2709999999999999</c:v>
                </c:pt>
                <c:pt idx="7">
                  <c:v>1.2649999999999999</c:v>
                </c:pt>
                <c:pt idx="8">
                  <c:v>1.252</c:v>
                </c:pt>
                <c:pt idx="9">
                  <c:v>1.234</c:v>
                </c:pt>
                <c:pt idx="10">
                  <c:v>1.2330000000000001</c:v>
                </c:pt>
                <c:pt idx="11">
                  <c:v>1.2270000000000001</c:v>
                </c:pt>
                <c:pt idx="12" formatCode="0.000">
                  <c:v>1.2250000000000001</c:v>
                </c:pt>
                <c:pt idx="13" formatCode="0.000">
                  <c:v>1.2210000000000001</c:v>
                </c:pt>
                <c:pt idx="14" formatCode="0.000">
                  <c:v>1.2130000000000001</c:v>
                </c:pt>
                <c:pt idx="15" formatCode="0.000">
                  <c:v>1.2110000000000001</c:v>
                </c:pt>
                <c:pt idx="16" formatCode="0.000">
                  <c:v>1.21</c:v>
                </c:pt>
                <c:pt idx="17">
                  <c:v>1.2070000000000001</c:v>
                </c:pt>
                <c:pt idx="18">
                  <c:v>1.204</c:v>
                </c:pt>
                <c:pt idx="19">
                  <c:v>1.206</c:v>
                </c:pt>
              </c:numCache>
            </c:numRef>
          </c:val>
          <c:smooth val="0"/>
        </c:ser>
        <c:ser>
          <c:idx val="43"/>
          <c:order val="43"/>
          <c:tx>
            <c:strRef>
              <c:f>'CCG Data-antibstarpu'!$D$48</c:f>
              <c:strCache>
                <c:ptCount val="1"/>
                <c:pt idx="0">
                  <c:v>EALING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Data-antibstarpu'!$J$48:$AC$48</c:f>
              <c:numCache>
                <c:formatCode>#,##0.000</c:formatCode>
                <c:ptCount val="20"/>
                <c:pt idx="0">
                  <c:v>0.81200000000000006</c:v>
                </c:pt>
                <c:pt idx="1">
                  <c:v>0.80900000000000005</c:v>
                </c:pt>
                <c:pt idx="2">
                  <c:v>0.80700000000000005</c:v>
                </c:pt>
                <c:pt idx="3">
                  <c:v>0.80400000000000005</c:v>
                </c:pt>
                <c:pt idx="4">
                  <c:v>0.80100000000000005</c:v>
                </c:pt>
                <c:pt idx="5">
                  <c:v>0.79500000000000004</c:v>
                </c:pt>
                <c:pt idx="6" formatCode="0.000">
                  <c:v>0.79400000000000004</c:v>
                </c:pt>
                <c:pt idx="7">
                  <c:v>0.79200000000000004</c:v>
                </c:pt>
                <c:pt idx="8">
                  <c:v>0.78400000000000003</c:v>
                </c:pt>
                <c:pt idx="9">
                  <c:v>0.77400000000000002</c:v>
                </c:pt>
                <c:pt idx="10">
                  <c:v>0.77200000000000002</c:v>
                </c:pt>
                <c:pt idx="11">
                  <c:v>0.76600000000000001</c:v>
                </c:pt>
                <c:pt idx="12" formatCode="0.000">
                  <c:v>0.76400000000000001</c:v>
                </c:pt>
                <c:pt idx="13" formatCode="0.000">
                  <c:v>0.76</c:v>
                </c:pt>
                <c:pt idx="14" formatCode="0.000">
                  <c:v>0.75600000000000001</c:v>
                </c:pt>
                <c:pt idx="15" formatCode="0.000">
                  <c:v>0.754</c:v>
                </c:pt>
                <c:pt idx="16" formatCode="0.000">
                  <c:v>0.752</c:v>
                </c:pt>
                <c:pt idx="17">
                  <c:v>0.751</c:v>
                </c:pt>
                <c:pt idx="18">
                  <c:v>0.749</c:v>
                </c:pt>
                <c:pt idx="19">
                  <c:v>0.749</c:v>
                </c:pt>
              </c:numCache>
            </c:numRef>
          </c:val>
          <c:smooth val="0"/>
        </c:ser>
        <c:ser>
          <c:idx val="44"/>
          <c:order val="44"/>
          <c:tx>
            <c:strRef>
              <c:f>'CCG Data-antibstarpu'!$D$49</c:f>
              <c:strCache>
                <c:ptCount val="1"/>
                <c:pt idx="0">
                  <c:v>EAST AND NORTH HERTFORDSHIRE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Data-antibstarpu'!$J$49:$AC$49</c:f>
              <c:numCache>
                <c:formatCode>#,##0.000</c:formatCode>
                <c:ptCount val="20"/>
                <c:pt idx="0">
                  <c:v>1.081</c:v>
                </c:pt>
                <c:pt idx="1">
                  <c:v>1.0760000000000001</c:v>
                </c:pt>
                <c:pt idx="2">
                  <c:v>1.069</c:v>
                </c:pt>
                <c:pt idx="3">
                  <c:v>1.0660000000000001</c:v>
                </c:pt>
                <c:pt idx="4">
                  <c:v>1.06</c:v>
                </c:pt>
                <c:pt idx="5">
                  <c:v>1.05</c:v>
                </c:pt>
                <c:pt idx="6" formatCode="0.000">
                  <c:v>1.046</c:v>
                </c:pt>
                <c:pt idx="7">
                  <c:v>1.0409999999999999</c:v>
                </c:pt>
                <c:pt idx="8">
                  <c:v>1.0309999999999999</c:v>
                </c:pt>
                <c:pt idx="9">
                  <c:v>1.02</c:v>
                </c:pt>
                <c:pt idx="10">
                  <c:v>1.0169999999999999</c:v>
                </c:pt>
                <c:pt idx="11">
                  <c:v>1.002</c:v>
                </c:pt>
                <c:pt idx="12" formatCode="0.000">
                  <c:v>0.997</c:v>
                </c:pt>
                <c:pt idx="13" formatCode="0.000">
                  <c:v>0.99</c:v>
                </c:pt>
                <c:pt idx="14" formatCode="0.000">
                  <c:v>0.98399999999999999</c:v>
                </c:pt>
                <c:pt idx="15" formatCode="0.000">
                  <c:v>0.98199999999999998</c:v>
                </c:pt>
                <c:pt idx="16" formatCode="0.000">
                  <c:v>0.97799999999999998</c:v>
                </c:pt>
                <c:pt idx="17">
                  <c:v>0.97599999999999998</c:v>
                </c:pt>
                <c:pt idx="18">
                  <c:v>0.97299999999999998</c:v>
                </c:pt>
                <c:pt idx="19">
                  <c:v>0.97199999999999998</c:v>
                </c:pt>
              </c:numCache>
            </c:numRef>
          </c:val>
          <c:smooth val="0"/>
        </c:ser>
        <c:ser>
          <c:idx val="45"/>
          <c:order val="45"/>
          <c:tx>
            <c:strRef>
              <c:f>'CCG Data-antibstarpu'!$D$50</c:f>
              <c:strCache>
                <c:ptCount val="1"/>
                <c:pt idx="0">
                  <c:v>EAST BERKSHIRE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Data-antibstarpu'!$J$50:$AC$50</c:f>
              <c:numCache>
                <c:formatCode>#,##0.000</c:formatCode>
                <c:ptCount val="20"/>
                <c:pt idx="0">
                  <c:v>1.0369999999999999</c:v>
                </c:pt>
                <c:pt idx="1">
                  <c:v>1.0289999999999999</c:v>
                </c:pt>
                <c:pt idx="2">
                  <c:v>1.0169999999999999</c:v>
                </c:pt>
                <c:pt idx="3">
                  <c:v>1.0069999999999999</c:v>
                </c:pt>
                <c:pt idx="4">
                  <c:v>0.997</c:v>
                </c:pt>
                <c:pt idx="5">
                  <c:v>0.98699999999999999</c:v>
                </c:pt>
                <c:pt idx="6" formatCode="0.000">
                  <c:v>0.98199999999999998</c:v>
                </c:pt>
                <c:pt idx="7">
                  <c:v>0.97799999999999998</c:v>
                </c:pt>
                <c:pt idx="8">
                  <c:v>0.96699999999999997</c:v>
                </c:pt>
                <c:pt idx="9">
                  <c:v>0.95499999999999996</c:v>
                </c:pt>
                <c:pt idx="10">
                  <c:v>0.94899999999999995</c:v>
                </c:pt>
                <c:pt idx="11">
                  <c:v>0.93500000000000005</c:v>
                </c:pt>
                <c:pt idx="12" formatCode="0.000">
                  <c:v>0.93</c:v>
                </c:pt>
                <c:pt idx="13" formatCode="0.000">
                  <c:v>0.92400000000000004</c:v>
                </c:pt>
                <c:pt idx="14" formatCode="0.000">
                  <c:v>0.91900000000000004</c:v>
                </c:pt>
                <c:pt idx="15" formatCode="0.000">
                  <c:v>0.91800000000000004</c:v>
                </c:pt>
                <c:pt idx="16" formatCode="0.000">
                  <c:v>0.91800000000000004</c:v>
                </c:pt>
                <c:pt idx="17">
                  <c:v>0.91700000000000004</c:v>
                </c:pt>
                <c:pt idx="18">
                  <c:v>0.91900000000000004</c:v>
                </c:pt>
                <c:pt idx="19">
                  <c:v>0.91900000000000004</c:v>
                </c:pt>
              </c:numCache>
            </c:numRef>
          </c:val>
          <c:smooth val="0"/>
        </c:ser>
        <c:ser>
          <c:idx val="46"/>
          <c:order val="46"/>
          <c:tx>
            <c:strRef>
              <c:f>'CCG Data-antibstarpu'!$D$51</c:f>
              <c:strCache>
                <c:ptCount val="1"/>
                <c:pt idx="0">
                  <c:v>EAST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Data-antibstarpu'!$J$51:$AC$51</c:f>
              <c:numCache>
                <c:formatCode>#,##0.000</c:formatCode>
                <c:ptCount val="20"/>
                <c:pt idx="0">
                  <c:v>1.131</c:v>
                </c:pt>
                <c:pt idx="1">
                  <c:v>1.129</c:v>
                </c:pt>
                <c:pt idx="2">
                  <c:v>1.123</c:v>
                </c:pt>
                <c:pt idx="3">
                  <c:v>1.115</c:v>
                </c:pt>
                <c:pt idx="4">
                  <c:v>1.1080000000000001</c:v>
                </c:pt>
                <c:pt idx="5">
                  <c:v>1.1020000000000001</c:v>
                </c:pt>
                <c:pt idx="6" formatCode="0.000">
                  <c:v>1.1040000000000001</c:v>
                </c:pt>
                <c:pt idx="7">
                  <c:v>1.1020000000000001</c:v>
                </c:pt>
                <c:pt idx="8">
                  <c:v>1.093</c:v>
                </c:pt>
                <c:pt idx="9">
                  <c:v>1.0780000000000001</c:v>
                </c:pt>
                <c:pt idx="10">
                  <c:v>1.0680000000000001</c:v>
                </c:pt>
                <c:pt idx="11">
                  <c:v>1.0580000000000001</c:v>
                </c:pt>
                <c:pt idx="12" formatCode="0.000">
                  <c:v>1.0529999999999999</c:v>
                </c:pt>
                <c:pt idx="13" formatCode="0.000">
                  <c:v>1.048</c:v>
                </c:pt>
                <c:pt idx="14" formatCode="0.000">
                  <c:v>0.98799999999999999</c:v>
                </c:pt>
                <c:pt idx="15" formatCode="0.000">
                  <c:v>0.99</c:v>
                </c:pt>
                <c:pt idx="16" formatCode="0.000">
                  <c:v>0.98799999999999999</c:v>
                </c:pt>
                <c:pt idx="17">
                  <c:v>0.98799999999999999</c:v>
                </c:pt>
                <c:pt idx="18">
                  <c:v>0.98299999999999998</c:v>
                </c:pt>
                <c:pt idx="19">
                  <c:v>0.98299999999999998</c:v>
                </c:pt>
              </c:numCache>
            </c:numRef>
          </c:val>
          <c:smooth val="0"/>
        </c:ser>
        <c:ser>
          <c:idx val="47"/>
          <c:order val="47"/>
          <c:tx>
            <c:strRef>
              <c:f>'CCG Data-antibstarpu'!$D$52</c:f>
              <c:strCache>
                <c:ptCount val="1"/>
                <c:pt idx="0">
                  <c:v>EAST LEICESTERSHIRE AND RUTLAND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Data-antibstarpu'!$J$52:$AC$52</c:f>
              <c:numCache>
                <c:formatCode>#,##0.000</c:formatCode>
                <c:ptCount val="20"/>
                <c:pt idx="0">
                  <c:v>0.998</c:v>
                </c:pt>
                <c:pt idx="1">
                  <c:v>0.99299999999999999</c:v>
                </c:pt>
                <c:pt idx="2">
                  <c:v>0.98799999999999999</c:v>
                </c:pt>
                <c:pt idx="3">
                  <c:v>0.98399999999999999</c:v>
                </c:pt>
                <c:pt idx="4">
                  <c:v>0.98</c:v>
                </c:pt>
                <c:pt idx="5">
                  <c:v>0.97499999999999998</c:v>
                </c:pt>
                <c:pt idx="6" formatCode="0.000">
                  <c:v>0.97399999999999998</c:v>
                </c:pt>
                <c:pt idx="7">
                  <c:v>0.97299999999999998</c:v>
                </c:pt>
                <c:pt idx="8">
                  <c:v>0.96699999999999997</c:v>
                </c:pt>
                <c:pt idx="9">
                  <c:v>0.95899999999999996</c:v>
                </c:pt>
                <c:pt idx="10">
                  <c:v>0.95299999999999996</c:v>
                </c:pt>
                <c:pt idx="11">
                  <c:v>0.94599999999999995</c:v>
                </c:pt>
                <c:pt idx="12" formatCode="0.000">
                  <c:v>0.94599999999999995</c:v>
                </c:pt>
                <c:pt idx="13" formatCode="0.000">
                  <c:v>0.94</c:v>
                </c:pt>
                <c:pt idx="14" formatCode="0.000">
                  <c:v>0.93400000000000005</c:v>
                </c:pt>
                <c:pt idx="15" formatCode="0.000">
                  <c:v>0.93600000000000005</c:v>
                </c:pt>
                <c:pt idx="16" formatCode="0.000">
                  <c:v>0.94</c:v>
                </c:pt>
                <c:pt idx="17">
                  <c:v>0.94199999999999995</c:v>
                </c:pt>
                <c:pt idx="18">
                  <c:v>0.94299999999999995</c:v>
                </c:pt>
                <c:pt idx="19">
                  <c:v>0.94299999999999995</c:v>
                </c:pt>
              </c:numCache>
            </c:numRef>
          </c:val>
          <c:smooth val="0"/>
        </c:ser>
        <c:ser>
          <c:idx val="48"/>
          <c:order val="48"/>
          <c:tx>
            <c:strRef>
              <c:f>'CCG Data-antibstarpu'!$D$53</c:f>
              <c:strCache>
                <c:ptCount val="1"/>
                <c:pt idx="0">
                  <c:v>EAST RIDING OF YORKSHIRE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Data-antibstarpu'!$J$53:$AC$53</c:f>
              <c:numCache>
                <c:formatCode>#,##0.000</c:formatCode>
                <c:ptCount val="20"/>
                <c:pt idx="0">
                  <c:v>1.0780000000000001</c:v>
                </c:pt>
                <c:pt idx="1">
                  <c:v>1.0649999999999999</c:v>
                </c:pt>
                <c:pt idx="2">
                  <c:v>1.0549999999999999</c:v>
                </c:pt>
                <c:pt idx="3">
                  <c:v>1.044</c:v>
                </c:pt>
                <c:pt idx="4">
                  <c:v>1.036</c:v>
                </c:pt>
                <c:pt idx="5">
                  <c:v>1.0269999999999999</c:v>
                </c:pt>
                <c:pt idx="6" formatCode="0.000">
                  <c:v>1.024</c:v>
                </c:pt>
                <c:pt idx="7">
                  <c:v>1.0209999999999999</c:v>
                </c:pt>
                <c:pt idx="8">
                  <c:v>1.014</c:v>
                </c:pt>
                <c:pt idx="9">
                  <c:v>1.002</c:v>
                </c:pt>
                <c:pt idx="10">
                  <c:v>0.995</c:v>
                </c:pt>
                <c:pt idx="11">
                  <c:v>0.98399999999999999</c:v>
                </c:pt>
                <c:pt idx="12" formatCode="0.000">
                  <c:v>0.98299999999999998</c:v>
                </c:pt>
                <c:pt idx="13" formatCode="0.000">
                  <c:v>0.98299999999999998</c:v>
                </c:pt>
                <c:pt idx="14" formatCode="0.000">
                  <c:v>0.98099999999999998</c:v>
                </c:pt>
                <c:pt idx="15" formatCode="0.000">
                  <c:v>0.98299999999999998</c:v>
                </c:pt>
                <c:pt idx="16" formatCode="0.000">
                  <c:v>0.98199999999999998</c:v>
                </c:pt>
                <c:pt idx="17">
                  <c:v>0.98299999999999998</c:v>
                </c:pt>
                <c:pt idx="18">
                  <c:v>0.98099999999999998</c:v>
                </c:pt>
                <c:pt idx="19">
                  <c:v>0.98099999999999998</c:v>
                </c:pt>
              </c:numCache>
            </c:numRef>
          </c:val>
          <c:smooth val="0"/>
        </c:ser>
        <c:ser>
          <c:idx val="49"/>
          <c:order val="49"/>
          <c:tx>
            <c:strRef>
              <c:f>'CCG Data-antibstarpu'!$D$54</c:f>
              <c:strCache>
                <c:ptCount val="1"/>
                <c:pt idx="0">
                  <c:v>EAST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Data-antibstarpu'!$J$54:$AC$54</c:f>
              <c:numCache>
                <c:formatCode>#,##0.000</c:formatCode>
                <c:ptCount val="20"/>
                <c:pt idx="0">
                  <c:v>1.1459999999999999</c:v>
                </c:pt>
                <c:pt idx="1">
                  <c:v>1.1379999999999999</c:v>
                </c:pt>
                <c:pt idx="2">
                  <c:v>1.1359999999999999</c:v>
                </c:pt>
                <c:pt idx="3">
                  <c:v>1.1279999999999999</c:v>
                </c:pt>
                <c:pt idx="4">
                  <c:v>1.119</c:v>
                </c:pt>
                <c:pt idx="5">
                  <c:v>1.1100000000000001</c:v>
                </c:pt>
                <c:pt idx="6" formatCode="0.000">
                  <c:v>1.103</c:v>
                </c:pt>
                <c:pt idx="7">
                  <c:v>1.095</c:v>
                </c:pt>
                <c:pt idx="8">
                  <c:v>1.085</c:v>
                </c:pt>
                <c:pt idx="9">
                  <c:v>1.069</c:v>
                </c:pt>
                <c:pt idx="10">
                  <c:v>1.0580000000000001</c:v>
                </c:pt>
                <c:pt idx="11">
                  <c:v>1.0529999999999999</c:v>
                </c:pt>
                <c:pt idx="12" formatCode="0.000">
                  <c:v>1.048</c:v>
                </c:pt>
                <c:pt idx="13" formatCode="0.000">
                  <c:v>1.0409999999999999</c:v>
                </c:pt>
                <c:pt idx="14" formatCode="0.000">
                  <c:v>1.0289999999999999</c:v>
                </c:pt>
                <c:pt idx="15" formatCode="0.000">
                  <c:v>1.0389999999999999</c:v>
                </c:pt>
                <c:pt idx="16" formatCode="0.000">
                  <c:v>1.04</c:v>
                </c:pt>
                <c:pt idx="17">
                  <c:v>1.0369999999999999</c:v>
                </c:pt>
                <c:pt idx="18">
                  <c:v>1.0329999999999999</c:v>
                </c:pt>
                <c:pt idx="19">
                  <c:v>1.0289999999999999</c:v>
                </c:pt>
              </c:numCache>
            </c:numRef>
          </c:val>
          <c:smooth val="0"/>
        </c:ser>
        <c:ser>
          <c:idx val="50"/>
          <c:order val="50"/>
          <c:tx>
            <c:strRef>
              <c:f>'CCG Data-antibstarpu'!$D$55</c:f>
              <c:strCache>
                <c:ptCount val="1"/>
                <c:pt idx="0">
                  <c:v>EAST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Data-antibstarpu'!$J$55:$AC$55</c:f>
              <c:numCache>
                <c:formatCode>#,##0.000</c:formatCode>
                <c:ptCount val="20"/>
                <c:pt idx="0">
                  <c:v>0.97699999999999998</c:v>
                </c:pt>
                <c:pt idx="1">
                  <c:v>0.97</c:v>
                </c:pt>
                <c:pt idx="2">
                  <c:v>0.96299999999999997</c:v>
                </c:pt>
                <c:pt idx="3">
                  <c:v>0.95599999999999996</c:v>
                </c:pt>
                <c:pt idx="4">
                  <c:v>0.95</c:v>
                </c:pt>
                <c:pt idx="5">
                  <c:v>0.94199999999999995</c:v>
                </c:pt>
                <c:pt idx="6" formatCode="0.000">
                  <c:v>0.93799999999999994</c:v>
                </c:pt>
                <c:pt idx="7">
                  <c:v>0.93100000000000005</c:v>
                </c:pt>
                <c:pt idx="8">
                  <c:v>0.92500000000000004</c:v>
                </c:pt>
                <c:pt idx="9">
                  <c:v>0.91600000000000004</c:v>
                </c:pt>
                <c:pt idx="10">
                  <c:v>0.91100000000000003</c:v>
                </c:pt>
                <c:pt idx="11">
                  <c:v>0.9</c:v>
                </c:pt>
                <c:pt idx="12" formatCode="0.000">
                  <c:v>0.89700000000000002</c:v>
                </c:pt>
                <c:pt idx="13" formatCode="0.000">
                  <c:v>0.89300000000000002</c:v>
                </c:pt>
                <c:pt idx="14" formatCode="0.000">
                  <c:v>0.88800000000000001</c:v>
                </c:pt>
                <c:pt idx="15" formatCode="0.000">
                  <c:v>0.89200000000000002</c:v>
                </c:pt>
                <c:pt idx="16" formatCode="0.000">
                  <c:v>0.88800000000000001</c:v>
                </c:pt>
                <c:pt idx="17">
                  <c:v>0.89</c:v>
                </c:pt>
                <c:pt idx="18">
                  <c:v>0.89100000000000001</c:v>
                </c:pt>
                <c:pt idx="19">
                  <c:v>0.88900000000000001</c:v>
                </c:pt>
              </c:numCache>
            </c:numRef>
          </c:val>
          <c:smooth val="0"/>
        </c:ser>
        <c:ser>
          <c:idx val="51"/>
          <c:order val="51"/>
          <c:tx>
            <c:strRef>
              <c:f>'CCG Data-antibstarpu'!$D$56</c:f>
              <c:strCache>
                <c:ptCount val="1"/>
                <c:pt idx="0">
                  <c:v>EASTBOURNE, HAILSHAM AND SEAFORD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Data-antibstarpu'!$J$56:$AC$56</c:f>
              <c:numCache>
                <c:formatCode>#,##0.000</c:formatCode>
                <c:ptCount val="20"/>
                <c:pt idx="0">
                  <c:v>1.0169999999999999</c:v>
                </c:pt>
                <c:pt idx="1">
                  <c:v>1.012</c:v>
                </c:pt>
                <c:pt idx="2">
                  <c:v>1.0069999999999999</c:v>
                </c:pt>
                <c:pt idx="3">
                  <c:v>1.0029999999999999</c:v>
                </c:pt>
                <c:pt idx="4">
                  <c:v>1.0009999999999999</c:v>
                </c:pt>
                <c:pt idx="5">
                  <c:v>0.99099999999999999</c:v>
                </c:pt>
                <c:pt idx="6" formatCode="0.000">
                  <c:v>0.98799999999999999</c:v>
                </c:pt>
                <c:pt idx="7">
                  <c:v>0.98699999999999999</c:v>
                </c:pt>
                <c:pt idx="8">
                  <c:v>0.96899999999999997</c:v>
                </c:pt>
                <c:pt idx="9">
                  <c:v>0.95799999999999996</c:v>
                </c:pt>
                <c:pt idx="10">
                  <c:v>0.95599999999999996</c:v>
                </c:pt>
                <c:pt idx="11">
                  <c:v>0.94299999999999995</c:v>
                </c:pt>
                <c:pt idx="12" formatCode="0.000">
                  <c:v>0.94</c:v>
                </c:pt>
                <c:pt idx="13" formatCode="0.000">
                  <c:v>0.93799999999999994</c:v>
                </c:pt>
                <c:pt idx="14" formatCode="0.000">
                  <c:v>0.93200000000000005</c:v>
                </c:pt>
                <c:pt idx="15" formatCode="0.000">
                  <c:v>0.93100000000000005</c:v>
                </c:pt>
                <c:pt idx="16" formatCode="0.000">
                  <c:v>0.93100000000000005</c:v>
                </c:pt>
                <c:pt idx="17">
                  <c:v>0.93</c:v>
                </c:pt>
                <c:pt idx="18">
                  <c:v>0.93100000000000005</c:v>
                </c:pt>
                <c:pt idx="19">
                  <c:v>0.93400000000000005</c:v>
                </c:pt>
              </c:numCache>
            </c:numRef>
          </c:val>
          <c:smooth val="0"/>
        </c:ser>
        <c:ser>
          <c:idx val="52"/>
          <c:order val="52"/>
          <c:tx>
            <c:strRef>
              <c:f>'CCG Data-antibstarpu'!$D$57</c:f>
              <c:strCache>
                <c:ptCount val="1"/>
                <c:pt idx="0">
                  <c:v>EASTERN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Data-antibstarpu'!$J$57:$AC$57</c:f>
              <c:numCache>
                <c:formatCode>#,##0.000</c:formatCode>
                <c:ptCount val="20"/>
                <c:pt idx="0">
                  <c:v>1.0029999999999999</c:v>
                </c:pt>
                <c:pt idx="1">
                  <c:v>1</c:v>
                </c:pt>
                <c:pt idx="2">
                  <c:v>0.996</c:v>
                </c:pt>
                <c:pt idx="3">
                  <c:v>0.99399999999999999</c:v>
                </c:pt>
                <c:pt idx="4">
                  <c:v>0.99</c:v>
                </c:pt>
                <c:pt idx="5">
                  <c:v>0.98599999999999999</c:v>
                </c:pt>
                <c:pt idx="6" formatCode="0.000">
                  <c:v>0.98399999999999999</c:v>
                </c:pt>
                <c:pt idx="7">
                  <c:v>0.97399999999999998</c:v>
                </c:pt>
                <c:pt idx="8">
                  <c:v>0.96199999999999997</c:v>
                </c:pt>
                <c:pt idx="9">
                  <c:v>0.94899999999999995</c:v>
                </c:pt>
                <c:pt idx="10">
                  <c:v>0.94399999999999995</c:v>
                </c:pt>
                <c:pt idx="11">
                  <c:v>0.92800000000000005</c:v>
                </c:pt>
                <c:pt idx="12" formatCode="0.000">
                  <c:v>0.92</c:v>
                </c:pt>
                <c:pt idx="13" formatCode="0.000">
                  <c:v>0.91900000000000004</c:v>
                </c:pt>
                <c:pt idx="14" formatCode="0.000">
                  <c:v>0.91600000000000004</c:v>
                </c:pt>
                <c:pt idx="15" formatCode="0.000">
                  <c:v>0.91800000000000004</c:v>
                </c:pt>
                <c:pt idx="16" formatCode="0.000">
                  <c:v>0.92100000000000004</c:v>
                </c:pt>
                <c:pt idx="17">
                  <c:v>0.91900000000000004</c:v>
                </c:pt>
                <c:pt idx="18">
                  <c:v>0.91900000000000004</c:v>
                </c:pt>
                <c:pt idx="19">
                  <c:v>0.92700000000000005</c:v>
                </c:pt>
              </c:numCache>
            </c:numRef>
          </c:val>
          <c:smooth val="0"/>
        </c:ser>
        <c:ser>
          <c:idx val="53"/>
          <c:order val="53"/>
          <c:tx>
            <c:strRef>
              <c:f>'CCG Data-antibstarpu'!$D$58</c:f>
              <c:strCache>
                <c:ptCount val="1"/>
                <c:pt idx="0">
                  <c:v>ENFIELD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Data-antibstarpu'!$J$58:$AC$58</c:f>
              <c:numCache>
                <c:formatCode>#,##0.000</c:formatCode>
                <c:ptCount val="20"/>
                <c:pt idx="0">
                  <c:v>0.86299999999999999</c:v>
                </c:pt>
                <c:pt idx="1">
                  <c:v>0.86</c:v>
                </c:pt>
                <c:pt idx="2">
                  <c:v>0.85799999999999998</c:v>
                </c:pt>
                <c:pt idx="3">
                  <c:v>0.85599999999999998</c:v>
                </c:pt>
                <c:pt idx="4">
                  <c:v>0.84699999999999998</c:v>
                </c:pt>
                <c:pt idx="5">
                  <c:v>0.84399999999999997</c:v>
                </c:pt>
                <c:pt idx="6" formatCode="0.000">
                  <c:v>0.84499999999999997</c:v>
                </c:pt>
                <c:pt idx="7">
                  <c:v>0.84399999999999997</c:v>
                </c:pt>
                <c:pt idx="8">
                  <c:v>0.84399999999999997</c:v>
                </c:pt>
                <c:pt idx="9">
                  <c:v>0.83899999999999997</c:v>
                </c:pt>
                <c:pt idx="10">
                  <c:v>0.83599999999999997</c:v>
                </c:pt>
                <c:pt idx="11">
                  <c:v>0.83199999999999996</c:v>
                </c:pt>
                <c:pt idx="12" formatCode="0.000">
                  <c:v>0.83199999999999996</c:v>
                </c:pt>
                <c:pt idx="13" formatCode="0.000">
                  <c:v>0.83199999999999996</c:v>
                </c:pt>
                <c:pt idx="14" formatCode="0.000">
                  <c:v>0.82899999999999996</c:v>
                </c:pt>
                <c:pt idx="15" formatCode="0.000">
                  <c:v>0.82899999999999996</c:v>
                </c:pt>
                <c:pt idx="16" formatCode="0.000">
                  <c:v>0.83299999999999996</c:v>
                </c:pt>
                <c:pt idx="17">
                  <c:v>0.82899999999999996</c:v>
                </c:pt>
                <c:pt idx="18">
                  <c:v>0.82599999999999996</c:v>
                </c:pt>
                <c:pt idx="19">
                  <c:v>0.82099999999999995</c:v>
                </c:pt>
              </c:numCache>
            </c:numRef>
          </c:val>
          <c:smooth val="0"/>
        </c:ser>
        <c:ser>
          <c:idx val="55"/>
          <c:order val="54"/>
          <c:tx>
            <c:strRef>
              <c:f>'CCG Data-antibstarpu'!$D$59</c:f>
              <c:strCache>
                <c:ptCount val="1"/>
                <c:pt idx="0">
                  <c:v>FAREHAM AND GOSPORT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Data-antibstarpu'!$J$59:$AC$59</c:f>
              <c:numCache>
                <c:formatCode>#,##0.000</c:formatCode>
                <c:ptCount val="20"/>
                <c:pt idx="0">
                  <c:v>0.90800000000000003</c:v>
                </c:pt>
                <c:pt idx="1">
                  <c:v>0.90300000000000002</c:v>
                </c:pt>
                <c:pt idx="2">
                  <c:v>0.89600000000000002</c:v>
                </c:pt>
                <c:pt idx="3">
                  <c:v>0.89200000000000002</c:v>
                </c:pt>
                <c:pt idx="4">
                  <c:v>0.88500000000000001</c:v>
                </c:pt>
                <c:pt idx="5">
                  <c:v>0.876</c:v>
                </c:pt>
                <c:pt idx="6" formatCode="0.000">
                  <c:v>0.874</c:v>
                </c:pt>
                <c:pt idx="7">
                  <c:v>0.86899999999999999</c:v>
                </c:pt>
                <c:pt idx="8">
                  <c:v>0.85799999999999998</c:v>
                </c:pt>
                <c:pt idx="9">
                  <c:v>0.84699999999999998</c:v>
                </c:pt>
                <c:pt idx="10">
                  <c:v>0.84799999999999998</c:v>
                </c:pt>
                <c:pt idx="11">
                  <c:v>0.83899999999999997</c:v>
                </c:pt>
                <c:pt idx="12" formatCode="0.000">
                  <c:v>0.83499999999999996</c:v>
                </c:pt>
                <c:pt idx="13" formatCode="0.000">
                  <c:v>0.83099999999999996</c:v>
                </c:pt>
                <c:pt idx="14" formatCode="0.000">
                  <c:v>0.82799999999999996</c:v>
                </c:pt>
                <c:pt idx="15" formatCode="0.000">
                  <c:v>0.82799999999999996</c:v>
                </c:pt>
                <c:pt idx="16" formatCode="0.000">
                  <c:v>0.82799999999999996</c:v>
                </c:pt>
                <c:pt idx="17">
                  <c:v>0.82699999999999996</c:v>
                </c:pt>
                <c:pt idx="18">
                  <c:v>0.82499999999999996</c:v>
                </c:pt>
                <c:pt idx="19">
                  <c:v>0.82399999999999995</c:v>
                </c:pt>
              </c:numCache>
            </c:numRef>
          </c:val>
          <c:smooth val="0"/>
        </c:ser>
        <c:ser>
          <c:idx val="56"/>
          <c:order val="55"/>
          <c:tx>
            <c:strRef>
              <c:f>'CCG Data-antibstarpu'!$D$60</c:f>
              <c:strCache>
                <c:ptCount val="1"/>
                <c:pt idx="0">
                  <c:v>FYLDE &amp; WYRE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Data-antibstarpu'!$J$60:$AC$60</c:f>
              <c:numCache>
                <c:formatCode>#,##0.000</c:formatCode>
                <c:ptCount val="20"/>
                <c:pt idx="0">
                  <c:v>1.103</c:v>
                </c:pt>
                <c:pt idx="1">
                  <c:v>1.101</c:v>
                </c:pt>
                <c:pt idx="2">
                  <c:v>1.1020000000000001</c:v>
                </c:pt>
                <c:pt idx="3">
                  <c:v>1.097</c:v>
                </c:pt>
                <c:pt idx="4">
                  <c:v>1.0960000000000001</c:v>
                </c:pt>
                <c:pt idx="5">
                  <c:v>1.0960000000000001</c:v>
                </c:pt>
                <c:pt idx="6" formatCode="0.000">
                  <c:v>1.091</c:v>
                </c:pt>
                <c:pt idx="7">
                  <c:v>1.079</c:v>
                </c:pt>
                <c:pt idx="8">
                  <c:v>1.0669999999999999</c:v>
                </c:pt>
                <c:pt idx="9">
                  <c:v>1.0529999999999999</c:v>
                </c:pt>
                <c:pt idx="10">
                  <c:v>1.0509999999999999</c:v>
                </c:pt>
                <c:pt idx="11">
                  <c:v>1.038</c:v>
                </c:pt>
                <c:pt idx="12" formatCode="0.000">
                  <c:v>1.034</c:v>
                </c:pt>
                <c:pt idx="13" formatCode="0.000">
                  <c:v>1.03</c:v>
                </c:pt>
                <c:pt idx="14" formatCode="0.000">
                  <c:v>1.0249999999999999</c:v>
                </c:pt>
                <c:pt idx="15" formatCode="0.000">
                  <c:v>1.0249999999999999</c:v>
                </c:pt>
                <c:pt idx="16" formatCode="0.000">
                  <c:v>1.028</c:v>
                </c:pt>
                <c:pt idx="17">
                  <c:v>1.0309999999999999</c:v>
                </c:pt>
                <c:pt idx="18">
                  <c:v>1.036</c:v>
                </c:pt>
                <c:pt idx="19">
                  <c:v>1.046</c:v>
                </c:pt>
              </c:numCache>
            </c:numRef>
          </c:val>
          <c:smooth val="0"/>
        </c:ser>
        <c:ser>
          <c:idx val="57"/>
          <c:order val="56"/>
          <c:tx>
            <c:strRef>
              <c:f>'CCG Data-antibstarpu'!$D$61</c:f>
              <c:strCache>
                <c:ptCount val="1"/>
                <c:pt idx="0">
                  <c:v>GLOUCESTERSHIRE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Data-antibstarpu'!$J$61:$AC$61</c:f>
              <c:numCache>
                <c:formatCode>#,##0.000</c:formatCode>
                <c:ptCount val="20"/>
                <c:pt idx="0">
                  <c:v>0.96599999999999997</c:v>
                </c:pt>
                <c:pt idx="1">
                  <c:v>0.95899999999999996</c:v>
                </c:pt>
                <c:pt idx="2">
                  <c:v>0.94799999999999995</c:v>
                </c:pt>
                <c:pt idx="3">
                  <c:v>0.93899999999999995</c:v>
                </c:pt>
                <c:pt idx="4">
                  <c:v>0.93100000000000005</c:v>
                </c:pt>
                <c:pt idx="5">
                  <c:v>0.92100000000000004</c:v>
                </c:pt>
                <c:pt idx="6" formatCode="0.000">
                  <c:v>0.91500000000000004</c:v>
                </c:pt>
                <c:pt idx="7">
                  <c:v>0.90900000000000003</c:v>
                </c:pt>
                <c:pt idx="8">
                  <c:v>0.89900000000000002</c:v>
                </c:pt>
                <c:pt idx="9">
                  <c:v>0.88600000000000001</c:v>
                </c:pt>
                <c:pt idx="10">
                  <c:v>0.877</c:v>
                </c:pt>
                <c:pt idx="11">
                  <c:v>0.86799999999999999</c:v>
                </c:pt>
                <c:pt idx="12" formatCode="0.000">
                  <c:v>0.86299999999999999</c:v>
                </c:pt>
                <c:pt idx="13" formatCode="0.000">
                  <c:v>0.85799999999999998</c:v>
                </c:pt>
                <c:pt idx="14" formatCode="0.000">
                  <c:v>0.85499999999999998</c:v>
                </c:pt>
                <c:pt idx="15" formatCode="0.000">
                  <c:v>0.85499999999999998</c:v>
                </c:pt>
                <c:pt idx="16" formatCode="0.000">
                  <c:v>0.85299999999999998</c:v>
                </c:pt>
                <c:pt idx="17">
                  <c:v>0.85299999999999998</c:v>
                </c:pt>
                <c:pt idx="18">
                  <c:v>0.85199999999999998</c:v>
                </c:pt>
                <c:pt idx="19">
                  <c:v>0.85199999999999998</c:v>
                </c:pt>
              </c:numCache>
            </c:numRef>
          </c:val>
          <c:smooth val="0"/>
        </c:ser>
        <c:ser>
          <c:idx val="58"/>
          <c:order val="57"/>
          <c:tx>
            <c:strRef>
              <c:f>'CCG Data-antibstarpu'!$D$62</c:f>
              <c:strCache>
                <c:ptCount val="1"/>
                <c:pt idx="0">
                  <c:v>GREAT YARMOUTH &amp; WAVENEY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Data-antibstarpu'!$J$62:$AC$62</c:f>
              <c:numCache>
                <c:formatCode>#,##0.000</c:formatCode>
                <c:ptCount val="20"/>
                <c:pt idx="0">
                  <c:v>1.0920000000000001</c:v>
                </c:pt>
                <c:pt idx="1">
                  <c:v>1.0840000000000001</c:v>
                </c:pt>
                <c:pt idx="2">
                  <c:v>1.073</c:v>
                </c:pt>
                <c:pt idx="3">
                  <c:v>1.0660000000000001</c:v>
                </c:pt>
                <c:pt idx="4">
                  <c:v>1.06</c:v>
                </c:pt>
                <c:pt idx="5">
                  <c:v>1.0509999999999999</c:v>
                </c:pt>
                <c:pt idx="6" formatCode="0.000">
                  <c:v>1.048</c:v>
                </c:pt>
                <c:pt idx="7">
                  <c:v>1.038</c:v>
                </c:pt>
                <c:pt idx="8">
                  <c:v>1.0249999999999999</c:v>
                </c:pt>
                <c:pt idx="9">
                  <c:v>1.01</c:v>
                </c:pt>
                <c:pt idx="10">
                  <c:v>1.01</c:v>
                </c:pt>
                <c:pt idx="11">
                  <c:v>1.0029999999999999</c:v>
                </c:pt>
                <c:pt idx="12" formatCode="0.000">
                  <c:v>0.997</c:v>
                </c:pt>
                <c:pt idx="13" formatCode="0.000">
                  <c:v>0.99299999999999999</c:v>
                </c:pt>
                <c:pt idx="14" formatCode="0.000">
                  <c:v>0.98699999999999999</c:v>
                </c:pt>
                <c:pt idx="15" formatCode="0.000">
                  <c:v>0.98399999999999999</c:v>
                </c:pt>
                <c:pt idx="16" formatCode="0.000">
                  <c:v>0.97899999999999998</c:v>
                </c:pt>
                <c:pt idx="17">
                  <c:v>0.97499999999999998</c:v>
                </c:pt>
                <c:pt idx="18">
                  <c:v>0.97299999999999998</c:v>
                </c:pt>
                <c:pt idx="19">
                  <c:v>0.97599999999999998</c:v>
                </c:pt>
              </c:numCache>
            </c:numRef>
          </c:val>
          <c:smooth val="0"/>
        </c:ser>
        <c:ser>
          <c:idx val="59"/>
          <c:order val="58"/>
          <c:tx>
            <c:strRef>
              <c:f>'CCG Data-antibstarpu'!$D$63</c:f>
              <c:strCache>
                <c:ptCount val="1"/>
                <c:pt idx="0">
                  <c:v>GREATER HUDDERSFIELD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Data-antibstarpu'!$J$63:$AC$63</c:f>
              <c:numCache>
                <c:formatCode>#,##0.000</c:formatCode>
                <c:ptCount val="20"/>
                <c:pt idx="0">
                  <c:v>1.1619999999999999</c:v>
                </c:pt>
                <c:pt idx="1">
                  <c:v>1.161</c:v>
                </c:pt>
                <c:pt idx="2">
                  <c:v>1.1539999999999999</c:v>
                </c:pt>
                <c:pt idx="3">
                  <c:v>1.149</c:v>
                </c:pt>
                <c:pt idx="4">
                  <c:v>1.1399999999999999</c:v>
                </c:pt>
                <c:pt idx="5">
                  <c:v>1.133</c:v>
                </c:pt>
                <c:pt idx="6" formatCode="0.000">
                  <c:v>1.1379999999999999</c:v>
                </c:pt>
                <c:pt idx="7">
                  <c:v>1.135</c:v>
                </c:pt>
                <c:pt idx="8">
                  <c:v>1.1319999999999999</c:v>
                </c:pt>
                <c:pt idx="9">
                  <c:v>1.1279999999999999</c:v>
                </c:pt>
                <c:pt idx="10">
                  <c:v>1.123</c:v>
                </c:pt>
                <c:pt idx="11">
                  <c:v>1.119</c:v>
                </c:pt>
                <c:pt idx="12" formatCode="0.000">
                  <c:v>1.117</c:v>
                </c:pt>
                <c:pt idx="13" formatCode="0.000">
                  <c:v>1.1120000000000001</c:v>
                </c:pt>
                <c:pt idx="14" formatCode="0.000">
                  <c:v>1.111</c:v>
                </c:pt>
                <c:pt idx="15" formatCode="0.000">
                  <c:v>1.1160000000000001</c:v>
                </c:pt>
                <c:pt idx="16" formatCode="0.000">
                  <c:v>1.1160000000000001</c:v>
                </c:pt>
                <c:pt idx="17">
                  <c:v>1.1160000000000001</c:v>
                </c:pt>
                <c:pt idx="18">
                  <c:v>1.109</c:v>
                </c:pt>
                <c:pt idx="19">
                  <c:v>1.1080000000000001</c:v>
                </c:pt>
              </c:numCache>
            </c:numRef>
          </c:val>
          <c:smooth val="0"/>
        </c:ser>
        <c:ser>
          <c:idx val="60"/>
          <c:order val="59"/>
          <c:tx>
            <c:strRef>
              <c:f>'CCG Data-antibstarpu'!$D$64</c:f>
              <c:strCache>
                <c:ptCount val="1"/>
                <c:pt idx="0">
                  <c:v>GREATER PRESTON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Data-antibstarpu'!$J$64:$AC$64</c:f>
              <c:numCache>
                <c:formatCode>#,##0.000</c:formatCode>
                <c:ptCount val="20"/>
                <c:pt idx="0">
                  <c:v>1.1419999999999999</c:v>
                </c:pt>
                <c:pt idx="1">
                  <c:v>1.141</c:v>
                </c:pt>
                <c:pt idx="2">
                  <c:v>1.1319999999999999</c:v>
                </c:pt>
                <c:pt idx="3">
                  <c:v>1.127</c:v>
                </c:pt>
                <c:pt idx="4">
                  <c:v>1.125</c:v>
                </c:pt>
                <c:pt idx="5">
                  <c:v>1.121</c:v>
                </c:pt>
                <c:pt idx="6" formatCode="0.000">
                  <c:v>1.121</c:v>
                </c:pt>
                <c:pt idx="7">
                  <c:v>1.119</c:v>
                </c:pt>
                <c:pt idx="8">
                  <c:v>1.1060000000000001</c:v>
                </c:pt>
                <c:pt idx="9">
                  <c:v>1.093</c:v>
                </c:pt>
                <c:pt idx="10">
                  <c:v>1.0860000000000001</c:v>
                </c:pt>
                <c:pt idx="11">
                  <c:v>1.075</c:v>
                </c:pt>
                <c:pt idx="12" formatCode="0.000">
                  <c:v>1.0660000000000001</c:v>
                </c:pt>
                <c:pt idx="13" formatCode="0.000">
                  <c:v>1.0620000000000001</c:v>
                </c:pt>
                <c:pt idx="14" formatCode="0.000">
                  <c:v>1.0640000000000001</c:v>
                </c:pt>
                <c:pt idx="15" formatCode="0.000">
                  <c:v>1.07</c:v>
                </c:pt>
                <c:pt idx="16" formatCode="0.000">
                  <c:v>1.071</c:v>
                </c:pt>
                <c:pt idx="17">
                  <c:v>1.0720000000000001</c:v>
                </c:pt>
                <c:pt idx="18">
                  <c:v>1.071</c:v>
                </c:pt>
                <c:pt idx="19">
                  <c:v>1.077</c:v>
                </c:pt>
              </c:numCache>
            </c:numRef>
          </c:val>
          <c:smooth val="0"/>
        </c:ser>
        <c:ser>
          <c:idx val="61"/>
          <c:order val="60"/>
          <c:tx>
            <c:strRef>
              <c:f>'CCG Data-antibstarpu'!$D$65</c:f>
              <c:strCache>
                <c:ptCount val="1"/>
                <c:pt idx="0">
                  <c:v>GREENWICH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Data-antibstarpu'!$J$65:$AC$65</c:f>
              <c:numCache>
                <c:formatCode>#,##0.000</c:formatCode>
                <c:ptCount val="20"/>
                <c:pt idx="0">
                  <c:v>0.86199999999999999</c:v>
                </c:pt>
                <c:pt idx="1">
                  <c:v>0.85199999999999998</c:v>
                </c:pt>
                <c:pt idx="2">
                  <c:v>0.84599999999999997</c:v>
                </c:pt>
                <c:pt idx="3">
                  <c:v>0.84299999999999997</c:v>
                </c:pt>
                <c:pt idx="4">
                  <c:v>0.83499999999999996</c:v>
                </c:pt>
                <c:pt idx="5">
                  <c:v>0.82499999999999996</c:v>
                </c:pt>
                <c:pt idx="6" formatCode="0.000">
                  <c:v>0.82199999999999995</c:v>
                </c:pt>
                <c:pt idx="7">
                  <c:v>0.81899999999999995</c:v>
                </c:pt>
                <c:pt idx="8">
                  <c:v>0.81</c:v>
                </c:pt>
                <c:pt idx="9">
                  <c:v>0.79800000000000004</c:v>
                </c:pt>
                <c:pt idx="10">
                  <c:v>0.79200000000000004</c:v>
                </c:pt>
                <c:pt idx="11">
                  <c:v>0.78200000000000003</c:v>
                </c:pt>
                <c:pt idx="12" formatCode="0.000">
                  <c:v>0.77900000000000003</c:v>
                </c:pt>
                <c:pt idx="13" formatCode="0.000">
                  <c:v>0.77300000000000002</c:v>
                </c:pt>
                <c:pt idx="14" formatCode="0.000">
                  <c:v>0.76700000000000002</c:v>
                </c:pt>
                <c:pt idx="15" formatCode="0.000">
                  <c:v>0.76400000000000001</c:v>
                </c:pt>
                <c:pt idx="16" formatCode="0.000">
                  <c:v>0.76</c:v>
                </c:pt>
                <c:pt idx="17">
                  <c:v>0.75600000000000001</c:v>
                </c:pt>
                <c:pt idx="18">
                  <c:v>0.752</c:v>
                </c:pt>
                <c:pt idx="19">
                  <c:v>0.747</c:v>
                </c:pt>
              </c:numCache>
            </c:numRef>
          </c:val>
          <c:smooth val="0"/>
        </c:ser>
        <c:ser>
          <c:idx val="62"/>
          <c:order val="61"/>
          <c:tx>
            <c:strRef>
              <c:f>'CCG Data-antibstarpu'!$D$66</c:f>
              <c:strCache>
                <c:ptCount val="1"/>
                <c:pt idx="0">
                  <c:v>GUILDFORD AND WAVERLEY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Data-antibstarpu'!$J$66:$AC$66</c:f>
              <c:numCache>
                <c:formatCode>#,##0.000</c:formatCode>
                <c:ptCount val="20"/>
                <c:pt idx="0">
                  <c:v>0.876</c:v>
                </c:pt>
                <c:pt idx="1">
                  <c:v>0.874</c:v>
                </c:pt>
                <c:pt idx="2">
                  <c:v>0.86899999999999999</c:v>
                </c:pt>
                <c:pt idx="3">
                  <c:v>0.86799999999999999</c:v>
                </c:pt>
                <c:pt idx="4">
                  <c:v>0.86399999999999999</c:v>
                </c:pt>
                <c:pt idx="5">
                  <c:v>0.85799999999999998</c:v>
                </c:pt>
                <c:pt idx="6" formatCode="0.000">
                  <c:v>0.85699999999999998</c:v>
                </c:pt>
                <c:pt idx="7">
                  <c:v>0.85699999999999998</c:v>
                </c:pt>
                <c:pt idx="8">
                  <c:v>0.85399999999999998</c:v>
                </c:pt>
                <c:pt idx="9">
                  <c:v>0.85299999999999998</c:v>
                </c:pt>
                <c:pt idx="10">
                  <c:v>0.85399999999999998</c:v>
                </c:pt>
                <c:pt idx="11">
                  <c:v>0.84799999999999998</c:v>
                </c:pt>
                <c:pt idx="12" formatCode="0.000">
                  <c:v>0.84499999999999997</c:v>
                </c:pt>
                <c:pt idx="13" formatCode="0.000">
                  <c:v>0.84099999999999997</c:v>
                </c:pt>
                <c:pt idx="14" formatCode="0.000">
                  <c:v>0.83799999999999997</c:v>
                </c:pt>
                <c:pt idx="15" formatCode="0.000">
                  <c:v>0.84</c:v>
                </c:pt>
                <c:pt idx="16" formatCode="0.000">
                  <c:v>0.84</c:v>
                </c:pt>
                <c:pt idx="17">
                  <c:v>0.84</c:v>
                </c:pt>
                <c:pt idx="18">
                  <c:v>0.83899999999999997</c:v>
                </c:pt>
                <c:pt idx="19">
                  <c:v>0.84099999999999997</c:v>
                </c:pt>
              </c:numCache>
            </c:numRef>
          </c:val>
          <c:smooth val="0"/>
        </c:ser>
        <c:ser>
          <c:idx val="63"/>
          <c:order val="62"/>
          <c:tx>
            <c:strRef>
              <c:f>'CCG Data-antibstarpu'!$D$67</c:f>
              <c:strCache>
                <c:ptCount val="1"/>
                <c:pt idx="0">
                  <c:v>HALTON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Data-antibstarpu'!$J$67:$AC$67</c:f>
              <c:numCache>
                <c:formatCode>#,##0.000</c:formatCode>
                <c:ptCount val="20"/>
                <c:pt idx="0">
                  <c:v>1.2829999999999999</c:v>
                </c:pt>
                <c:pt idx="1">
                  <c:v>1.2809999999999999</c:v>
                </c:pt>
                <c:pt idx="2">
                  <c:v>1.2689999999999999</c:v>
                </c:pt>
                <c:pt idx="3">
                  <c:v>1.2589999999999999</c:v>
                </c:pt>
                <c:pt idx="4">
                  <c:v>1.25</c:v>
                </c:pt>
                <c:pt idx="5">
                  <c:v>1.244</c:v>
                </c:pt>
                <c:pt idx="6" formatCode="0.000">
                  <c:v>1.238</c:v>
                </c:pt>
                <c:pt idx="7">
                  <c:v>1.23</c:v>
                </c:pt>
                <c:pt idx="8">
                  <c:v>1.2190000000000001</c:v>
                </c:pt>
                <c:pt idx="9">
                  <c:v>1.2050000000000001</c:v>
                </c:pt>
                <c:pt idx="10">
                  <c:v>1.2010000000000001</c:v>
                </c:pt>
                <c:pt idx="11">
                  <c:v>1.1819999999999999</c:v>
                </c:pt>
                <c:pt idx="12" formatCode="0.000">
                  <c:v>1.169</c:v>
                </c:pt>
                <c:pt idx="13" formatCode="0.000">
                  <c:v>1.161</c:v>
                </c:pt>
                <c:pt idx="14" formatCode="0.000">
                  <c:v>1.1599999999999999</c:v>
                </c:pt>
                <c:pt idx="15" formatCode="0.000">
                  <c:v>1.159</c:v>
                </c:pt>
                <c:pt idx="16" formatCode="0.000">
                  <c:v>1.1579999999999999</c:v>
                </c:pt>
                <c:pt idx="17">
                  <c:v>1.1559999999999999</c:v>
                </c:pt>
                <c:pt idx="18">
                  <c:v>1.1519999999999999</c:v>
                </c:pt>
                <c:pt idx="19">
                  <c:v>1.1539999999999999</c:v>
                </c:pt>
              </c:numCache>
            </c:numRef>
          </c:val>
          <c:smooth val="0"/>
        </c:ser>
        <c:ser>
          <c:idx val="64"/>
          <c:order val="63"/>
          <c:tx>
            <c:strRef>
              <c:f>'CCG Data-antibstarpu'!$D$68</c:f>
              <c:strCache>
                <c:ptCount val="1"/>
                <c:pt idx="0">
                  <c:v>HAMBLETON, RICHMONDSHIRE AND WHITBY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Data-antibstarpu'!$J$68:$AC$68</c:f>
              <c:numCache>
                <c:formatCode>#,##0.000</c:formatCode>
                <c:ptCount val="20"/>
                <c:pt idx="0">
                  <c:v>0.95299999999999996</c:v>
                </c:pt>
                <c:pt idx="1">
                  <c:v>0.94599999999999995</c:v>
                </c:pt>
                <c:pt idx="2">
                  <c:v>0.93600000000000005</c:v>
                </c:pt>
                <c:pt idx="3">
                  <c:v>0.93300000000000005</c:v>
                </c:pt>
                <c:pt idx="4">
                  <c:v>0.93200000000000005</c:v>
                </c:pt>
                <c:pt idx="5">
                  <c:v>0.92600000000000005</c:v>
                </c:pt>
                <c:pt idx="6" formatCode="0.000">
                  <c:v>0.92500000000000004</c:v>
                </c:pt>
                <c:pt idx="7">
                  <c:v>0.92400000000000004</c:v>
                </c:pt>
                <c:pt idx="8">
                  <c:v>0.91300000000000003</c:v>
                </c:pt>
                <c:pt idx="9">
                  <c:v>0.90900000000000003</c:v>
                </c:pt>
                <c:pt idx="10">
                  <c:v>0.90800000000000003</c:v>
                </c:pt>
                <c:pt idx="11">
                  <c:v>0.90400000000000003</c:v>
                </c:pt>
                <c:pt idx="12" formatCode="0.000">
                  <c:v>0.89800000000000002</c:v>
                </c:pt>
                <c:pt idx="13" formatCode="0.000">
                  <c:v>0.89300000000000002</c:v>
                </c:pt>
                <c:pt idx="14" formatCode="0.000">
                  <c:v>0.89</c:v>
                </c:pt>
                <c:pt idx="15" formatCode="0.000">
                  <c:v>0.89</c:v>
                </c:pt>
                <c:pt idx="16" formatCode="0.000">
                  <c:v>0.88500000000000001</c:v>
                </c:pt>
                <c:pt idx="17">
                  <c:v>0.88400000000000001</c:v>
                </c:pt>
                <c:pt idx="18">
                  <c:v>0.88100000000000001</c:v>
                </c:pt>
                <c:pt idx="19">
                  <c:v>0.88100000000000001</c:v>
                </c:pt>
              </c:numCache>
            </c:numRef>
          </c:val>
          <c:smooth val="0"/>
        </c:ser>
        <c:ser>
          <c:idx val="65"/>
          <c:order val="64"/>
          <c:tx>
            <c:strRef>
              <c:f>'CCG Data-antibstarpu'!$D$69</c:f>
              <c:strCache>
                <c:ptCount val="1"/>
                <c:pt idx="0">
                  <c:v>HAMMERSMITH AND FULHAM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Data-antibstarpu'!$J$69:$AC$69</c:f>
              <c:numCache>
                <c:formatCode>#,##0.000</c:formatCode>
                <c:ptCount val="20"/>
                <c:pt idx="0">
                  <c:v>0.78900000000000003</c:v>
                </c:pt>
                <c:pt idx="1">
                  <c:v>0.78300000000000003</c:v>
                </c:pt>
                <c:pt idx="2">
                  <c:v>0.77700000000000002</c:v>
                </c:pt>
                <c:pt idx="3">
                  <c:v>0.77100000000000002</c:v>
                </c:pt>
                <c:pt idx="4">
                  <c:v>0.77100000000000002</c:v>
                </c:pt>
                <c:pt idx="5">
                  <c:v>0.76400000000000001</c:v>
                </c:pt>
                <c:pt idx="6" formatCode="0.000">
                  <c:v>0.76600000000000001</c:v>
                </c:pt>
                <c:pt idx="7">
                  <c:v>0.75800000000000001</c:v>
                </c:pt>
                <c:pt idx="8">
                  <c:v>0.746</c:v>
                </c:pt>
                <c:pt idx="9">
                  <c:v>0.73699999999999999</c:v>
                </c:pt>
                <c:pt idx="10">
                  <c:v>0.72899999999999998</c:v>
                </c:pt>
                <c:pt idx="11">
                  <c:v>0.72</c:v>
                </c:pt>
                <c:pt idx="12" formatCode="0.000">
                  <c:v>0.71599999999999997</c:v>
                </c:pt>
                <c:pt idx="13" formatCode="0.000">
                  <c:v>0.71</c:v>
                </c:pt>
                <c:pt idx="14" formatCode="0.000">
                  <c:v>0.70299999999999996</c:v>
                </c:pt>
                <c:pt idx="15" formatCode="0.000">
                  <c:v>0.70099999999999996</c:v>
                </c:pt>
                <c:pt idx="16" formatCode="0.000">
                  <c:v>0.69199999999999995</c:v>
                </c:pt>
                <c:pt idx="17">
                  <c:v>0.68600000000000005</c:v>
                </c:pt>
                <c:pt idx="18">
                  <c:v>0.67500000000000004</c:v>
                </c:pt>
                <c:pt idx="19">
                  <c:v>0.67400000000000004</c:v>
                </c:pt>
              </c:numCache>
            </c:numRef>
          </c:val>
          <c:smooth val="0"/>
        </c:ser>
        <c:ser>
          <c:idx val="67"/>
          <c:order val="65"/>
          <c:tx>
            <c:strRef>
              <c:f>'CCG Data-antibstarpu'!$D$70</c:f>
              <c:strCache>
                <c:ptCount val="1"/>
                <c:pt idx="0">
                  <c:v>HARINGEY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Data-antibstarpu'!$J$70:$AC$70</c:f>
              <c:numCache>
                <c:formatCode>#,##0.000</c:formatCode>
                <c:ptCount val="20"/>
                <c:pt idx="0">
                  <c:v>0.64700000000000002</c:v>
                </c:pt>
                <c:pt idx="1">
                  <c:v>0.64500000000000002</c:v>
                </c:pt>
                <c:pt idx="2">
                  <c:v>0.64400000000000002</c:v>
                </c:pt>
                <c:pt idx="3">
                  <c:v>0.64500000000000002</c:v>
                </c:pt>
                <c:pt idx="4">
                  <c:v>0.64100000000000001</c:v>
                </c:pt>
                <c:pt idx="5">
                  <c:v>0.64</c:v>
                </c:pt>
                <c:pt idx="6" formatCode="0.000">
                  <c:v>0.63800000000000001</c:v>
                </c:pt>
                <c:pt idx="7">
                  <c:v>0.63700000000000001</c:v>
                </c:pt>
                <c:pt idx="8">
                  <c:v>0.63400000000000001</c:v>
                </c:pt>
                <c:pt idx="9">
                  <c:v>0.63</c:v>
                </c:pt>
                <c:pt idx="10">
                  <c:v>0.628</c:v>
                </c:pt>
                <c:pt idx="11">
                  <c:v>0.628</c:v>
                </c:pt>
                <c:pt idx="12" formatCode="0.000">
                  <c:v>0.629</c:v>
                </c:pt>
                <c:pt idx="13" formatCode="0.000">
                  <c:v>0.628</c:v>
                </c:pt>
                <c:pt idx="14" formatCode="0.000">
                  <c:v>0.626</c:v>
                </c:pt>
                <c:pt idx="15" formatCode="0.000">
                  <c:v>0.627</c:v>
                </c:pt>
                <c:pt idx="16" formatCode="0.000">
                  <c:v>0.628</c:v>
                </c:pt>
                <c:pt idx="17">
                  <c:v>0.627</c:v>
                </c:pt>
                <c:pt idx="18">
                  <c:v>0.624</c:v>
                </c:pt>
                <c:pt idx="19">
                  <c:v>0.625</c:v>
                </c:pt>
              </c:numCache>
            </c:numRef>
          </c:val>
          <c:smooth val="0"/>
        </c:ser>
        <c:ser>
          <c:idx val="68"/>
          <c:order val="66"/>
          <c:tx>
            <c:strRef>
              <c:f>'CCG Data-antibstarpu'!$D$71</c:f>
              <c:strCache>
                <c:ptCount val="1"/>
                <c:pt idx="0">
                  <c:v>HARROGATE AND RURAL DISTRICT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Data-antibstarpu'!$J$71:$AC$71</c:f>
              <c:numCache>
                <c:formatCode>#,##0.000</c:formatCode>
                <c:ptCount val="20"/>
                <c:pt idx="0">
                  <c:v>0.83699999999999997</c:v>
                </c:pt>
                <c:pt idx="1">
                  <c:v>0.82899999999999996</c:v>
                </c:pt>
                <c:pt idx="2">
                  <c:v>0.82099999999999995</c:v>
                </c:pt>
                <c:pt idx="3">
                  <c:v>0.81699999999999995</c:v>
                </c:pt>
                <c:pt idx="4">
                  <c:v>0.81399999999999995</c:v>
                </c:pt>
                <c:pt idx="5">
                  <c:v>0.80600000000000005</c:v>
                </c:pt>
                <c:pt idx="6" formatCode="0.000">
                  <c:v>0.80400000000000005</c:v>
                </c:pt>
                <c:pt idx="7">
                  <c:v>0.8</c:v>
                </c:pt>
                <c:pt idx="8">
                  <c:v>0.79500000000000004</c:v>
                </c:pt>
                <c:pt idx="9">
                  <c:v>0.78800000000000003</c:v>
                </c:pt>
                <c:pt idx="10">
                  <c:v>0.78600000000000003</c:v>
                </c:pt>
                <c:pt idx="11">
                  <c:v>0.77900000000000003</c:v>
                </c:pt>
                <c:pt idx="12" formatCode="0.000">
                  <c:v>0.77700000000000002</c:v>
                </c:pt>
                <c:pt idx="13" formatCode="0.000">
                  <c:v>0.77500000000000002</c:v>
                </c:pt>
                <c:pt idx="14" formatCode="0.000">
                  <c:v>0.77200000000000002</c:v>
                </c:pt>
                <c:pt idx="15" formatCode="0.000">
                  <c:v>0.77300000000000002</c:v>
                </c:pt>
                <c:pt idx="16" formatCode="0.000">
                  <c:v>0.77100000000000002</c:v>
                </c:pt>
                <c:pt idx="17">
                  <c:v>0.77</c:v>
                </c:pt>
                <c:pt idx="18">
                  <c:v>0.77300000000000002</c:v>
                </c:pt>
                <c:pt idx="19">
                  <c:v>0.77900000000000003</c:v>
                </c:pt>
              </c:numCache>
            </c:numRef>
          </c:val>
          <c:smooth val="0"/>
        </c:ser>
        <c:ser>
          <c:idx val="69"/>
          <c:order val="67"/>
          <c:tx>
            <c:strRef>
              <c:f>'CCG Data-antibstarpu'!$D$72</c:f>
              <c:strCache>
                <c:ptCount val="1"/>
                <c:pt idx="0">
                  <c:v>HARROW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Data-antibstarpu'!$J$72:$AC$72</c:f>
              <c:numCache>
                <c:formatCode>#,##0.000</c:formatCode>
                <c:ptCount val="20"/>
                <c:pt idx="0">
                  <c:v>1.008</c:v>
                </c:pt>
                <c:pt idx="1">
                  <c:v>1.004</c:v>
                </c:pt>
                <c:pt idx="2">
                  <c:v>0.999</c:v>
                </c:pt>
                <c:pt idx="3">
                  <c:v>0.99199999999999999</c:v>
                </c:pt>
                <c:pt idx="4">
                  <c:v>0.98599999999999999</c:v>
                </c:pt>
                <c:pt idx="5">
                  <c:v>0.97899999999999998</c:v>
                </c:pt>
                <c:pt idx="6" formatCode="0.000">
                  <c:v>0.97199999999999998</c:v>
                </c:pt>
                <c:pt idx="7">
                  <c:v>0.96299999999999997</c:v>
                </c:pt>
                <c:pt idx="8">
                  <c:v>0.94699999999999995</c:v>
                </c:pt>
                <c:pt idx="9">
                  <c:v>0.93600000000000005</c:v>
                </c:pt>
                <c:pt idx="10">
                  <c:v>0.93100000000000005</c:v>
                </c:pt>
                <c:pt idx="11">
                  <c:v>0.92200000000000004</c:v>
                </c:pt>
                <c:pt idx="12" formatCode="0.000">
                  <c:v>0.91700000000000004</c:v>
                </c:pt>
                <c:pt idx="13" formatCode="0.000">
                  <c:v>0.90800000000000003</c:v>
                </c:pt>
                <c:pt idx="14" formatCode="0.000">
                  <c:v>0.9</c:v>
                </c:pt>
                <c:pt idx="15" formatCode="0.000">
                  <c:v>0.89500000000000002</c:v>
                </c:pt>
                <c:pt idx="16" formatCode="0.000">
                  <c:v>0.89200000000000002</c:v>
                </c:pt>
                <c:pt idx="17">
                  <c:v>0.88800000000000001</c:v>
                </c:pt>
                <c:pt idx="18">
                  <c:v>0.88500000000000001</c:v>
                </c:pt>
                <c:pt idx="19">
                  <c:v>0.88300000000000001</c:v>
                </c:pt>
              </c:numCache>
            </c:numRef>
          </c:val>
          <c:smooth val="0"/>
        </c:ser>
        <c:ser>
          <c:idx val="70"/>
          <c:order val="68"/>
          <c:tx>
            <c:strRef>
              <c:f>'CCG Data-antibstarpu'!$D$73</c:f>
              <c:strCache>
                <c:ptCount val="1"/>
                <c:pt idx="0">
                  <c:v>HARTLEPOOL AND STOCKTON-ON-TEES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Data-antibstarpu'!$J$73:$AC$73</c:f>
              <c:numCache>
                <c:formatCode>#,##0.000</c:formatCode>
                <c:ptCount val="20"/>
                <c:pt idx="0">
                  <c:v>1.0980000000000001</c:v>
                </c:pt>
                <c:pt idx="1">
                  <c:v>1.0900000000000001</c:v>
                </c:pt>
                <c:pt idx="2">
                  <c:v>1.0820000000000001</c:v>
                </c:pt>
                <c:pt idx="3">
                  <c:v>1.077</c:v>
                </c:pt>
                <c:pt idx="4">
                  <c:v>1.073</c:v>
                </c:pt>
                <c:pt idx="5">
                  <c:v>1.0660000000000001</c:v>
                </c:pt>
                <c:pt idx="6" formatCode="0.000">
                  <c:v>1.0680000000000001</c:v>
                </c:pt>
                <c:pt idx="7">
                  <c:v>1.0589999999999999</c:v>
                </c:pt>
                <c:pt idx="8">
                  <c:v>1.042</c:v>
                </c:pt>
                <c:pt idx="9">
                  <c:v>1.0329999999999999</c:v>
                </c:pt>
                <c:pt idx="10">
                  <c:v>1.032</c:v>
                </c:pt>
                <c:pt idx="11">
                  <c:v>1.026</c:v>
                </c:pt>
                <c:pt idx="12" formatCode="0.000">
                  <c:v>1.0229999999999999</c:v>
                </c:pt>
                <c:pt idx="13" formatCode="0.000">
                  <c:v>1.022</c:v>
                </c:pt>
                <c:pt idx="14" formatCode="0.000">
                  <c:v>1.016</c:v>
                </c:pt>
                <c:pt idx="15" formatCode="0.000">
                  <c:v>1.0169999999999999</c:v>
                </c:pt>
                <c:pt idx="16" formatCode="0.000">
                  <c:v>1.014</c:v>
                </c:pt>
                <c:pt idx="17">
                  <c:v>1.0129999999999999</c:v>
                </c:pt>
                <c:pt idx="18">
                  <c:v>1.008</c:v>
                </c:pt>
                <c:pt idx="19">
                  <c:v>1.008</c:v>
                </c:pt>
              </c:numCache>
            </c:numRef>
          </c:val>
          <c:smooth val="0"/>
        </c:ser>
        <c:ser>
          <c:idx val="71"/>
          <c:order val="69"/>
          <c:tx>
            <c:strRef>
              <c:f>'CCG Data-antibstarpu'!$D$74</c:f>
              <c:strCache>
                <c:ptCount val="1"/>
                <c:pt idx="0">
                  <c:v>HASTINGS &amp; ROTHER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Data-antibstarpu'!$J$74:$AC$74</c:f>
              <c:numCache>
                <c:formatCode>#,##0.000</c:formatCode>
                <c:ptCount val="20"/>
                <c:pt idx="0">
                  <c:v>1.0900000000000001</c:v>
                </c:pt>
                <c:pt idx="1">
                  <c:v>1.0840000000000001</c:v>
                </c:pt>
                <c:pt idx="2">
                  <c:v>1.079</c:v>
                </c:pt>
                <c:pt idx="3">
                  <c:v>1.0760000000000001</c:v>
                </c:pt>
                <c:pt idx="4">
                  <c:v>1.071</c:v>
                </c:pt>
                <c:pt idx="5">
                  <c:v>1.0649999999999999</c:v>
                </c:pt>
                <c:pt idx="6" formatCode="0.000">
                  <c:v>1.06</c:v>
                </c:pt>
                <c:pt idx="7">
                  <c:v>1.052</c:v>
                </c:pt>
                <c:pt idx="8">
                  <c:v>1.032</c:v>
                </c:pt>
                <c:pt idx="9">
                  <c:v>1.022</c:v>
                </c:pt>
                <c:pt idx="10">
                  <c:v>1.012</c:v>
                </c:pt>
                <c:pt idx="11">
                  <c:v>1</c:v>
                </c:pt>
                <c:pt idx="12" formatCode="0.000">
                  <c:v>0.99199999999999999</c:v>
                </c:pt>
                <c:pt idx="13" formatCode="0.000">
                  <c:v>0.98599999999999999</c:v>
                </c:pt>
                <c:pt idx="14" formatCode="0.000">
                  <c:v>0.98</c:v>
                </c:pt>
                <c:pt idx="15" formatCode="0.000">
                  <c:v>0.98</c:v>
                </c:pt>
                <c:pt idx="16" formatCode="0.000">
                  <c:v>0.98199999999999998</c:v>
                </c:pt>
                <c:pt idx="17">
                  <c:v>0.97399999999999998</c:v>
                </c:pt>
                <c:pt idx="18">
                  <c:v>0.97099999999999997</c:v>
                </c:pt>
                <c:pt idx="19">
                  <c:v>0.97199999999999998</c:v>
                </c:pt>
              </c:numCache>
            </c:numRef>
          </c:val>
          <c:smooth val="0"/>
        </c:ser>
        <c:ser>
          <c:idx val="72"/>
          <c:order val="70"/>
          <c:tx>
            <c:strRef>
              <c:f>'CCG Data-antibstarpu'!$D$75</c:f>
              <c:strCache>
                <c:ptCount val="1"/>
                <c:pt idx="0">
                  <c:v>HAVERING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Data-antibstarpu'!$J$75:$AC$75</c:f>
              <c:numCache>
                <c:formatCode>#,##0.000</c:formatCode>
                <c:ptCount val="20"/>
                <c:pt idx="0">
                  <c:v>1.036</c:v>
                </c:pt>
                <c:pt idx="1">
                  <c:v>1.036</c:v>
                </c:pt>
                <c:pt idx="2">
                  <c:v>1.038</c:v>
                </c:pt>
                <c:pt idx="3">
                  <c:v>1.04</c:v>
                </c:pt>
                <c:pt idx="4">
                  <c:v>1.0389999999999999</c:v>
                </c:pt>
                <c:pt idx="5">
                  <c:v>1.036</c:v>
                </c:pt>
                <c:pt idx="6" formatCode="0.000">
                  <c:v>1.034</c:v>
                </c:pt>
                <c:pt idx="7">
                  <c:v>1.0289999999999999</c:v>
                </c:pt>
                <c:pt idx="8">
                  <c:v>1.0189999999999999</c:v>
                </c:pt>
                <c:pt idx="9">
                  <c:v>1.0069999999999999</c:v>
                </c:pt>
                <c:pt idx="10">
                  <c:v>1.0049999999999999</c:v>
                </c:pt>
                <c:pt idx="11">
                  <c:v>0.995</c:v>
                </c:pt>
                <c:pt idx="12" formatCode="0.000">
                  <c:v>0.99099999999999999</c:v>
                </c:pt>
                <c:pt idx="13" formatCode="0.000">
                  <c:v>0.98699999999999999</c:v>
                </c:pt>
                <c:pt idx="14" formatCode="0.000">
                  <c:v>0.98</c:v>
                </c:pt>
                <c:pt idx="15" formatCode="0.000">
                  <c:v>0.98</c:v>
                </c:pt>
                <c:pt idx="16" formatCode="0.000">
                  <c:v>0.97599999999999998</c:v>
                </c:pt>
                <c:pt idx="17">
                  <c:v>0.97299999999999998</c:v>
                </c:pt>
                <c:pt idx="18">
                  <c:v>0.97699999999999998</c:v>
                </c:pt>
                <c:pt idx="19">
                  <c:v>0.98299999999999998</c:v>
                </c:pt>
              </c:numCache>
            </c:numRef>
          </c:val>
          <c:smooth val="0"/>
        </c:ser>
        <c:ser>
          <c:idx val="73"/>
          <c:order val="71"/>
          <c:tx>
            <c:strRef>
              <c:f>'CCG Data-antibstarpu'!$D$76</c:f>
              <c:strCache>
                <c:ptCount val="1"/>
                <c:pt idx="0">
                  <c:v>HEREFORDSHIRE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Data-antibstarpu'!$J$76:$AC$76</c:f>
              <c:numCache>
                <c:formatCode>#,##0.000</c:formatCode>
                <c:ptCount val="20"/>
                <c:pt idx="0">
                  <c:v>0.98199999999999998</c:v>
                </c:pt>
                <c:pt idx="1">
                  <c:v>0.97399999999999998</c:v>
                </c:pt>
                <c:pt idx="2">
                  <c:v>0.96499999999999997</c:v>
                </c:pt>
                <c:pt idx="3">
                  <c:v>0.95799999999999996</c:v>
                </c:pt>
                <c:pt idx="4">
                  <c:v>0.95399999999999996</c:v>
                </c:pt>
                <c:pt idx="5">
                  <c:v>0.94699999999999995</c:v>
                </c:pt>
                <c:pt idx="6" formatCode="0.000">
                  <c:v>0.95199999999999996</c:v>
                </c:pt>
                <c:pt idx="7">
                  <c:v>0.94799999999999995</c:v>
                </c:pt>
                <c:pt idx="8">
                  <c:v>0.94</c:v>
                </c:pt>
                <c:pt idx="9">
                  <c:v>0.92500000000000004</c:v>
                </c:pt>
                <c:pt idx="10">
                  <c:v>0.91800000000000004</c:v>
                </c:pt>
                <c:pt idx="11">
                  <c:v>0.91300000000000003</c:v>
                </c:pt>
                <c:pt idx="12" formatCode="0.000">
                  <c:v>0.91200000000000003</c:v>
                </c:pt>
                <c:pt idx="13" formatCode="0.000">
                  <c:v>0.90500000000000003</c:v>
                </c:pt>
                <c:pt idx="14" formatCode="0.000">
                  <c:v>0.90600000000000003</c:v>
                </c:pt>
                <c:pt idx="15" formatCode="0.000">
                  <c:v>0.90900000000000003</c:v>
                </c:pt>
                <c:pt idx="16" formatCode="0.000">
                  <c:v>0.90800000000000003</c:v>
                </c:pt>
                <c:pt idx="17">
                  <c:v>0.90700000000000003</c:v>
                </c:pt>
                <c:pt idx="18">
                  <c:v>0.90200000000000002</c:v>
                </c:pt>
                <c:pt idx="19">
                  <c:v>0.90200000000000002</c:v>
                </c:pt>
              </c:numCache>
            </c:numRef>
          </c:val>
          <c:smooth val="0"/>
        </c:ser>
        <c:ser>
          <c:idx val="74"/>
          <c:order val="72"/>
          <c:tx>
            <c:strRef>
              <c:f>'CCG Data-antibstarpu'!$D$77</c:f>
              <c:strCache>
                <c:ptCount val="1"/>
                <c:pt idx="0">
                  <c:v>HERTS VALLEYS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Data-antibstarpu'!$J$77:$AC$77</c:f>
              <c:numCache>
                <c:formatCode>#,##0.000</c:formatCode>
                <c:ptCount val="20"/>
                <c:pt idx="0">
                  <c:v>0.99299999999999999</c:v>
                </c:pt>
                <c:pt idx="1">
                  <c:v>0.98599999999999999</c:v>
                </c:pt>
                <c:pt idx="2">
                  <c:v>0.98</c:v>
                </c:pt>
                <c:pt idx="3">
                  <c:v>0.97799999999999998</c:v>
                </c:pt>
                <c:pt idx="4">
                  <c:v>0.97399999999999998</c:v>
                </c:pt>
                <c:pt idx="5">
                  <c:v>0.96599999999999997</c:v>
                </c:pt>
                <c:pt idx="6" formatCode="0.000">
                  <c:v>0.96299999999999997</c:v>
                </c:pt>
                <c:pt idx="7">
                  <c:v>0.95499999999999996</c:v>
                </c:pt>
                <c:pt idx="8">
                  <c:v>0.94799999999999995</c:v>
                </c:pt>
                <c:pt idx="9">
                  <c:v>0.93899999999999995</c:v>
                </c:pt>
                <c:pt idx="10">
                  <c:v>0.93500000000000005</c:v>
                </c:pt>
                <c:pt idx="11">
                  <c:v>0.92800000000000005</c:v>
                </c:pt>
                <c:pt idx="12" formatCode="0.000">
                  <c:v>0.92600000000000005</c:v>
                </c:pt>
                <c:pt idx="13" formatCode="0.000">
                  <c:v>0.92200000000000004</c:v>
                </c:pt>
                <c:pt idx="14" formatCode="0.000">
                  <c:v>0.91600000000000004</c:v>
                </c:pt>
                <c:pt idx="15" formatCode="0.000">
                  <c:v>0.91400000000000003</c:v>
                </c:pt>
                <c:pt idx="16" formatCode="0.000">
                  <c:v>0.91100000000000003</c:v>
                </c:pt>
                <c:pt idx="17">
                  <c:v>0.90900000000000003</c:v>
                </c:pt>
                <c:pt idx="18">
                  <c:v>0.90900000000000003</c:v>
                </c:pt>
                <c:pt idx="19">
                  <c:v>0.91200000000000003</c:v>
                </c:pt>
              </c:numCache>
            </c:numRef>
          </c:val>
          <c:smooth val="0"/>
        </c:ser>
        <c:ser>
          <c:idx val="75"/>
          <c:order val="73"/>
          <c:tx>
            <c:strRef>
              <c:f>'CCG Data-antibstarpu'!$D$78</c:f>
              <c:strCache>
                <c:ptCount val="1"/>
                <c:pt idx="0">
                  <c:v>HEYWOOD, MIDDLETON &amp; ROCHDALE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Data-antibstarpu'!$J$78:$AC$78</c:f>
              <c:numCache>
                <c:formatCode>#,##0.000</c:formatCode>
                <c:ptCount val="20"/>
                <c:pt idx="0">
                  <c:v>1.202</c:v>
                </c:pt>
                <c:pt idx="1">
                  <c:v>1.1930000000000001</c:v>
                </c:pt>
                <c:pt idx="2">
                  <c:v>1.179</c:v>
                </c:pt>
                <c:pt idx="3">
                  <c:v>1.1639999999999999</c:v>
                </c:pt>
                <c:pt idx="4">
                  <c:v>1.1519999999999999</c:v>
                </c:pt>
                <c:pt idx="5">
                  <c:v>1.1359999999999999</c:v>
                </c:pt>
                <c:pt idx="6" formatCode="0.000">
                  <c:v>1.1279999999999999</c:v>
                </c:pt>
                <c:pt idx="7">
                  <c:v>1.119</c:v>
                </c:pt>
                <c:pt idx="8">
                  <c:v>1.0960000000000001</c:v>
                </c:pt>
                <c:pt idx="9">
                  <c:v>1.0680000000000001</c:v>
                </c:pt>
                <c:pt idx="10">
                  <c:v>1.0549999999999999</c:v>
                </c:pt>
                <c:pt idx="11">
                  <c:v>1.04</c:v>
                </c:pt>
                <c:pt idx="12" formatCode="0.000">
                  <c:v>1.0289999999999999</c:v>
                </c:pt>
                <c:pt idx="13" formatCode="0.000">
                  <c:v>1.0169999999999999</c:v>
                </c:pt>
                <c:pt idx="14" formatCode="0.000">
                  <c:v>1.006</c:v>
                </c:pt>
                <c:pt idx="15" formatCode="0.000">
                  <c:v>0.999</c:v>
                </c:pt>
                <c:pt idx="16" formatCode="0.000">
                  <c:v>0.98899999999999999</c:v>
                </c:pt>
                <c:pt idx="17">
                  <c:v>0.98599999999999999</c:v>
                </c:pt>
                <c:pt idx="18">
                  <c:v>0.97899999999999998</c:v>
                </c:pt>
                <c:pt idx="19">
                  <c:v>0.97899999999999998</c:v>
                </c:pt>
              </c:numCache>
            </c:numRef>
          </c:val>
          <c:smooth val="0"/>
        </c:ser>
        <c:ser>
          <c:idx val="76"/>
          <c:order val="74"/>
          <c:tx>
            <c:strRef>
              <c:f>'CCG Data-antibstarpu'!$D$79</c:f>
              <c:strCache>
                <c:ptCount val="1"/>
                <c:pt idx="0">
                  <c:v>HIGH WEALD LEWES HAVENS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Data-antibstarpu'!$J$79:$AC$79</c:f>
              <c:numCache>
                <c:formatCode>#,##0.000</c:formatCode>
                <c:ptCount val="20"/>
                <c:pt idx="0">
                  <c:v>0.99099999999999999</c:v>
                </c:pt>
                <c:pt idx="1">
                  <c:v>0.98699999999999999</c:v>
                </c:pt>
                <c:pt idx="2">
                  <c:v>0.98</c:v>
                </c:pt>
                <c:pt idx="3">
                  <c:v>0.97699999999999998</c:v>
                </c:pt>
                <c:pt idx="4">
                  <c:v>0.97199999999999998</c:v>
                </c:pt>
                <c:pt idx="5">
                  <c:v>0.96599999999999997</c:v>
                </c:pt>
                <c:pt idx="6" formatCode="0.000">
                  <c:v>0.96399999999999997</c:v>
                </c:pt>
                <c:pt idx="7">
                  <c:v>0.96099999999999997</c:v>
                </c:pt>
                <c:pt idx="8">
                  <c:v>0.94699999999999995</c:v>
                </c:pt>
                <c:pt idx="9">
                  <c:v>0.93500000000000005</c:v>
                </c:pt>
                <c:pt idx="10">
                  <c:v>0.93500000000000005</c:v>
                </c:pt>
                <c:pt idx="11">
                  <c:v>0.92600000000000005</c:v>
                </c:pt>
                <c:pt idx="12" formatCode="0.000">
                  <c:v>0.92500000000000004</c:v>
                </c:pt>
                <c:pt idx="13" formatCode="0.000">
                  <c:v>0.92100000000000004</c:v>
                </c:pt>
                <c:pt idx="14" formatCode="0.000">
                  <c:v>0.91800000000000004</c:v>
                </c:pt>
                <c:pt idx="15" formatCode="0.000">
                  <c:v>0.91500000000000004</c:v>
                </c:pt>
                <c:pt idx="16" formatCode="0.000">
                  <c:v>0.91500000000000004</c:v>
                </c:pt>
                <c:pt idx="17">
                  <c:v>0.91400000000000003</c:v>
                </c:pt>
                <c:pt idx="18">
                  <c:v>0.91300000000000003</c:v>
                </c:pt>
                <c:pt idx="19">
                  <c:v>0.90900000000000003</c:v>
                </c:pt>
              </c:numCache>
            </c:numRef>
          </c:val>
          <c:smooth val="0"/>
        </c:ser>
        <c:ser>
          <c:idx val="77"/>
          <c:order val="75"/>
          <c:tx>
            <c:strRef>
              <c:f>'CCG Data-antibstarpu'!$D$80</c:f>
              <c:strCache>
                <c:ptCount val="1"/>
                <c:pt idx="0">
                  <c:v>HILLINGDON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Data-antibstarpu'!$J$80:$AC$80</c:f>
              <c:numCache>
                <c:formatCode>#,##0.000</c:formatCode>
                <c:ptCount val="20"/>
                <c:pt idx="0">
                  <c:v>0.89700000000000002</c:v>
                </c:pt>
                <c:pt idx="1">
                  <c:v>0.89</c:v>
                </c:pt>
                <c:pt idx="2">
                  <c:v>0.88500000000000001</c:v>
                </c:pt>
                <c:pt idx="3">
                  <c:v>0.88</c:v>
                </c:pt>
                <c:pt idx="4">
                  <c:v>0.876</c:v>
                </c:pt>
                <c:pt idx="5">
                  <c:v>0.86899999999999999</c:v>
                </c:pt>
                <c:pt idx="6" formatCode="0.000">
                  <c:v>0.86799999999999999</c:v>
                </c:pt>
                <c:pt idx="7">
                  <c:v>0.86299999999999999</c:v>
                </c:pt>
                <c:pt idx="8">
                  <c:v>0.85699999999999998</c:v>
                </c:pt>
                <c:pt idx="9">
                  <c:v>0.85</c:v>
                </c:pt>
                <c:pt idx="10">
                  <c:v>0.84599999999999997</c:v>
                </c:pt>
                <c:pt idx="11">
                  <c:v>0.84099999999999997</c:v>
                </c:pt>
                <c:pt idx="12" formatCode="0.000">
                  <c:v>0.84</c:v>
                </c:pt>
                <c:pt idx="13" formatCode="0.000">
                  <c:v>0.83599999999999997</c:v>
                </c:pt>
                <c:pt idx="14" formatCode="0.000">
                  <c:v>0.83099999999999996</c:v>
                </c:pt>
                <c:pt idx="15" formatCode="0.000">
                  <c:v>0.83299999999999996</c:v>
                </c:pt>
                <c:pt idx="16" formatCode="0.000">
                  <c:v>0.83</c:v>
                </c:pt>
                <c:pt idx="17">
                  <c:v>0.82899999999999996</c:v>
                </c:pt>
                <c:pt idx="18">
                  <c:v>0.82699999999999996</c:v>
                </c:pt>
                <c:pt idx="19">
                  <c:v>0.82799999999999996</c:v>
                </c:pt>
              </c:numCache>
            </c:numRef>
          </c:val>
          <c:smooth val="0"/>
        </c:ser>
        <c:ser>
          <c:idx val="78"/>
          <c:order val="76"/>
          <c:tx>
            <c:strRef>
              <c:f>'CCG Data-antibstarpu'!$D$81</c:f>
              <c:strCache>
                <c:ptCount val="1"/>
                <c:pt idx="0">
                  <c:v>HORSHAM AND MID SUSSEX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Data-antibstarpu'!$J$81:$AC$81</c:f>
              <c:numCache>
                <c:formatCode>#,##0.000</c:formatCode>
                <c:ptCount val="20"/>
                <c:pt idx="0">
                  <c:v>0.85199999999999998</c:v>
                </c:pt>
                <c:pt idx="1">
                  <c:v>0.84899999999999998</c:v>
                </c:pt>
                <c:pt idx="2">
                  <c:v>0.84499999999999997</c:v>
                </c:pt>
                <c:pt idx="3">
                  <c:v>0.84399999999999997</c:v>
                </c:pt>
                <c:pt idx="4">
                  <c:v>0.84</c:v>
                </c:pt>
                <c:pt idx="5">
                  <c:v>0.83599999999999997</c:v>
                </c:pt>
                <c:pt idx="6" formatCode="0.000">
                  <c:v>0.83499999999999996</c:v>
                </c:pt>
                <c:pt idx="7">
                  <c:v>0.83299999999999996</c:v>
                </c:pt>
                <c:pt idx="8">
                  <c:v>0.82499999999999996</c:v>
                </c:pt>
                <c:pt idx="9">
                  <c:v>0.81599999999999995</c:v>
                </c:pt>
                <c:pt idx="10">
                  <c:v>0.81399999999999995</c:v>
                </c:pt>
                <c:pt idx="11">
                  <c:v>0.80400000000000005</c:v>
                </c:pt>
                <c:pt idx="12" formatCode="0.000">
                  <c:v>0.79900000000000004</c:v>
                </c:pt>
                <c:pt idx="13" formatCode="0.000">
                  <c:v>0.79500000000000004</c:v>
                </c:pt>
                <c:pt idx="14" formatCode="0.000">
                  <c:v>0.78900000000000003</c:v>
                </c:pt>
                <c:pt idx="15" formatCode="0.000">
                  <c:v>0.78700000000000003</c:v>
                </c:pt>
                <c:pt idx="16" formatCode="0.000">
                  <c:v>0.79</c:v>
                </c:pt>
                <c:pt idx="17">
                  <c:v>0.78600000000000003</c:v>
                </c:pt>
                <c:pt idx="18">
                  <c:v>0.78200000000000003</c:v>
                </c:pt>
                <c:pt idx="19">
                  <c:v>0.77900000000000003</c:v>
                </c:pt>
              </c:numCache>
            </c:numRef>
          </c:val>
          <c:smooth val="0"/>
        </c:ser>
        <c:ser>
          <c:idx val="79"/>
          <c:order val="77"/>
          <c:tx>
            <c:strRef>
              <c:f>'CCG Data-antibstarpu'!$D$82</c:f>
              <c:strCache>
                <c:ptCount val="1"/>
                <c:pt idx="0">
                  <c:v>HOUNSLOW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Data-antibstarpu'!$J$82:$AC$82</c:f>
              <c:numCache>
                <c:formatCode>#,##0.000</c:formatCode>
                <c:ptCount val="20"/>
                <c:pt idx="0">
                  <c:v>0.81200000000000006</c:v>
                </c:pt>
                <c:pt idx="1">
                  <c:v>0.80700000000000005</c:v>
                </c:pt>
                <c:pt idx="2">
                  <c:v>0.80400000000000005</c:v>
                </c:pt>
                <c:pt idx="3">
                  <c:v>0.80200000000000005</c:v>
                </c:pt>
                <c:pt idx="4">
                  <c:v>0.79600000000000004</c:v>
                </c:pt>
                <c:pt idx="5">
                  <c:v>0.79</c:v>
                </c:pt>
                <c:pt idx="6" formatCode="0.000">
                  <c:v>0.78600000000000003</c:v>
                </c:pt>
                <c:pt idx="7">
                  <c:v>0.77900000000000003</c:v>
                </c:pt>
                <c:pt idx="8">
                  <c:v>0.77</c:v>
                </c:pt>
                <c:pt idx="9">
                  <c:v>0.76100000000000001</c:v>
                </c:pt>
                <c:pt idx="10">
                  <c:v>0.75800000000000001</c:v>
                </c:pt>
                <c:pt idx="11">
                  <c:v>0.749</c:v>
                </c:pt>
                <c:pt idx="12" formatCode="0.000">
                  <c:v>0.746</c:v>
                </c:pt>
                <c:pt idx="13" formatCode="0.000">
                  <c:v>0.74</c:v>
                </c:pt>
                <c:pt idx="14" formatCode="0.000">
                  <c:v>0.73499999999999999</c:v>
                </c:pt>
                <c:pt idx="15" formatCode="0.000">
                  <c:v>0.73399999999999999</c:v>
                </c:pt>
                <c:pt idx="16" formatCode="0.000">
                  <c:v>0.73299999999999998</c:v>
                </c:pt>
                <c:pt idx="17">
                  <c:v>0.72799999999999998</c:v>
                </c:pt>
                <c:pt idx="18">
                  <c:v>0.72499999999999998</c:v>
                </c:pt>
                <c:pt idx="19">
                  <c:v>0.72499999999999998</c:v>
                </c:pt>
              </c:numCache>
            </c:numRef>
          </c:val>
          <c:smooth val="0"/>
        </c:ser>
        <c:ser>
          <c:idx val="80"/>
          <c:order val="78"/>
          <c:tx>
            <c:strRef>
              <c:f>'CCG Data-antibstarpu'!$D$83</c:f>
              <c:strCache>
                <c:ptCount val="1"/>
                <c:pt idx="0">
                  <c:v>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Data-antibstarpu'!$J$83:$AC$83</c:f>
              <c:numCache>
                <c:formatCode>#,##0.000</c:formatCode>
                <c:ptCount val="20"/>
                <c:pt idx="0">
                  <c:v>1.137</c:v>
                </c:pt>
                <c:pt idx="1">
                  <c:v>1.133</c:v>
                </c:pt>
                <c:pt idx="2">
                  <c:v>1.1259999999999999</c:v>
                </c:pt>
                <c:pt idx="3">
                  <c:v>1.1200000000000001</c:v>
                </c:pt>
                <c:pt idx="4">
                  <c:v>1.1140000000000001</c:v>
                </c:pt>
                <c:pt idx="5">
                  <c:v>1.1060000000000001</c:v>
                </c:pt>
                <c:pt idx="6" formatCode="0.000">
                  <c:v>1.101</c:v>
                </c:pt>
                <c:pt idx="7">
                  <c:v>1.0960000000000001</c:v>
                </c:pt>
                <c:pt idx="8">
                  <c:v>1.0920000000000001</c:v>
                </c:pt>
                <c:pt idx="9">
                  <c:v>1.085</c:v>
                </c:pt>
                <c:pt idx="10">
                  <c:v>1.075</c:v>
                </c:pt>
                <c:pt idx="11">
                  <c:v>1.0640000000000001</c:v>
                </c:pt>
                <c:pt idx="12" formatCode="0.000">
                  <c:v>1.056</c:v>
                </c:pt>
                <c:pt idx="13" formatCode="0.000">
                  <c:v>1.046</c:v>
                </c:pt>
                <c:pt idx="14" formatCode="0.000">
                  <c:v>1.036</c:v>
                </c:pt>
                <c:pt idx="15" formatCode="0.000">
                  <c:v>1.036</c:v>
                </c:pt>
                <c:pt idx="16" formatCode="0.000">
                  <c:v>1.0369999999999999</c:v>
                </c:pt>
                <c:pt idx="17">
                  <c:v>1.0369999999999999</c:v>
                </c:pt>
                <c:pt idx="18">
                  <c:v>1.0349999999999999</c:v>
                </c:pt>
                <c:pt idx="19">
                  <c:v>1.0389999999999999</c:v>
                </c:pt>
              </c:numCache>
            </c:numRef>
          </c:val>
          <c:smooth val="0"/>
        </c:ser>
        <c:ser>
          <c:idx val="81"/>
          <c:order val="79"/>
          <c:tx>
            <c:strRef>
              <c:f>'CCG Data-antibstarpu'!$D$84</c:f>
              <c:strCache>
                <c:ptCount val="1"/>
                <c:pt idx="0">
                  <c:v>IPSWICH AND EAST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Data-antibstarpu'!$J$84:$AC$84</c:f>
              <c:numCache>
                <c:formatCode>#,##0.000</c:formatCode>
                <c:ptCount val="20"/>
                <c:pt idx="0">
                  <c:v>1.024</c:v>
                </c:pt>
                <c:pt idx="1">
                  <c:v>1.0149999999999999</c:v>
                </c:pt>
                <c:pt idx="2">
                  <c:v>1.0089999999999999</c:v>
                </c:pt>
                <c:pt idx="3">
                  <c:v>1.0049999999999999</c:v>
                </c:pt>
                <c:pt idx="4">
                  <c:v>1.002</c:v>
                </c:pt>
                <c:pt idx="5">
                  <c:v>0.996</c:v>
                </c:pt>
                <c:pt idx="6" formatCode="0.000">
                  <c:v>0.995</c:v>
                </c:pt>
                <c:pt idx="7">
                  <c:v>0.98899999999999999</c:v>
                </c:pt>
                <c:pt idx="8">
                  <c:v>0.97799999999999998</c:v>
                </c:pt>
                <c:pt idx="9">
                  <c:v>0.97299999999999998</c:v>
                </c:pt>
                <c:pt idx="10">
                  <c:v>0.97099999999999997</c:v>
                </c:pt>
                <c:pt idx="11">
                  <c:v>0.96399999999999997</c:v>
                </c:pt>
                <c:pt idx="12" formatCode="0.000">
                  <c:v>0.96099999999999997</c:v>
                </c:pt>
                <c:pt idx="13" formatCode="0.000">
                  <c:v>0.95699999999999996</c:v>
                </c:pt>
                <c:pt idx="14" formatCode="0.000">
                  <c:v>0.95299999999999996</c:v>
                </c:pt>
                <c:pt idx="15" formatCode="0.000">
                  <c:v>0.95399999999999996</c:v>
                </c:pt>
                <c:pt idx="16" formatCode="0.000">
                  <c:v>0.95</c:v>
                </c:pt>
                <c:pt idx="17">
                  <c:v>0.94599999999999995</c:v>
                </c:pt>
                <c:pt idx="18">
                  <c:v>0.94499999999999995</c:v>
                </c:pt>
                <c:pt idx="19">
                  <c:v>0.94299999999999995</c:v>
                </c:pt>
              </c:numCache>
            </c:numRef>
          </c:val>
          <c:smooth val="0"/>
        </c:ser>
        <c:ser>
          <c:idx val="82"/>
          <c:order val="80"/>
          <c:tx>
            <c:strRef>
              <c:f>'CCG Data-antibstarpu'!$D$85</c:f>
              <c:strCache>
                <c:ptCount val="1"/>
                <c:pt idx="0">
                  <c:v>ISLE OF WIGHT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Data-antibstarpu'!$J$85:$AC$85</c:f>
              <c:numCache>
                <c:formatCode>#,##0.000</c:formatCode>
                <c:ptCount val="20"/>
                <c:pt idx="0">
                  <c:v>1.0349999999999999</c:v>
                </c:pt>
                <c:pt idx="1">
                  <c:v>1.0289999999999999</c:v>
                </c:pt>
                <c:pt idx="2">
                  <c:v>1.0209999999999999</c:v>
                </c:pt>
                <c:pt idx="3">
                  <c:v>1.0089999999999999</c:v>
                </c:pt>
                <c:pt idx="4">
                  <c:v>1.0029999999999999</c:v>
                </c:pt>
                <c:pt idx="5">
                  <c:v>0.998</c:v>
                </c:pt>
                <c:pt idx="6" formatCode="0.000">
                  <c:v>0.996</c:v>
                </c:pt>
                <c:pt idx="7">
                  <c:v>0.999</c:v>
                </c:pt>
                <c:pt idx="8">
                  <c:v>0.98899999999999999</c:v>
                </c:pt>
                <c:pt idx="9">
                  <c:v>0.97599999999999998</c:v>
                </c:pt>
                <c:pt idx="10">
                  <c:v>0.97799999999999998</c:v>
                </c:pt>
                <c:pt idx="11">
                  <c:v>0.97299999999999998</c:v>
                </c:pt>
                <c:pt idx="12" formatCode="0.000">
                  <c:v>0.96899999999999997</c:v>
                </c:pt>
                <c:pt idx="13" formatCode="0.000">
                  <c:v>0.96599999999999997</c:v>
                </c:pt>
                <c:pt idx="14" formatCode="0.000">
                  <c:v>0.96699999999999997</c:v>
                </c:pt>
                <c:pt idx="15" formatCode="0.000">
                  <c:v>0.96699999999999997</c:v>
                </c:pt>
                <c:pt idx="16" formatCode="0.000">
                  <c:v>0.96199999999999997</c:v>
                </c:pt>
                <c:pt idx="17">
                  <c:v>0.95599999999999996</c:v>
                </c:pt>
                <c:pt idx="18">
                  <c:v>0.95399999999999996</c:v>
                </c:pt>
                <c:pt idx="19">
                  <c:v>0.95</c:v>
                </c:pt>
              </c:numCache>
            </c:numRef>
          </c:val>
          <c:smooth val="0"/>
        </c:ser>
        <c:ser>
          <c:idx val="83"/>
          <c:order val="81"/>
          <c:tx>
            <c:strRef>
              <c:f>'CCG Data-antibstarpu'!$D$86</c:f>
              <c:strCache>
                <c:ptCount val="1"/>
                <c:pt idx="0">
                  <c:v>ISLINGTON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Data-antibstarpu'!$J$86:$AC$86</c:f>
              <c:numCache>
                <c:formatCode>#,##0.000</c:formatCode>
                <c:ptCount val="20"/>
                <c:pt idx="0">
                  <c:v>0.75600000000000001</c:v>
                </c:pt>
                <c:pt idx="1">
                  <c:v>0.752</c:v>
                </c:pt>
                <c:pt idx="2">
                  <c:v>0.752</c:v>
                </c:pt>
                <c:pt idx="3">
                  <c:v>0.751</c:v>
                </c:pt>
                <c:pt idx="4">
                  <c:v>0.746</c:v>
                </c:pt>
                <c:pt idx="5">
                  <c:v>0.73799999999999999</c:v>
                </c:pt>
                <c:pt idx="6" formatCode="0.000">
                  <c:v>0.73699999999999999</c:v>
                </c:pt>
                <c:pt idx="7">
                  <c:v>0.73199999999999998</c:v>
                </c:pt>
                <c:pt idx="8">
                  <c:v>0.72399999999999998</c:v>
                </c:pt>
                <c:pt idx="9">
                  <c:v>0.71599999999999997</c:v>
                </c:pt>
                <c:pt idx="10">
                  <c:v>0.71099999999999997</c:v>
                </c:pt>
                <c:pt idx="11">
                  <c:v>0.70499999999999996</c:v>
                </c:pt>
                <c:pt idx="12" formatCode="0.000">
                  <c:v>0.69899999999999995</c:v>
                </c:pt>
                <c:pt idx="13" formatCode="0.000">
                  <c:v>0.69799999999999995</c:v>
                </c:pt>
                <c:pt idx="14" formatCode="0.000">
                  <c:v>0.69299999999999995</c:v>
                </c:pt>
                <c:pt idx="15" formatCode="0.000">
                  <c:v>0.68899999999999995</c:v>
                </c:pt>
                <c:pt idx="16" formatCode="0.000">
                  <c:v>0.68500000000000005</c:v>
                </c:pt>
                <c:pt idx="17">
                  <c:v>0.68200000000000005</c:v>
                </c:pt>
                <c:pt idx="18">
                  <c:v>0.68</c:v>
                </c:pt>
                <c:pt idx="19">
                  <c:v>0.67700000000000005</c:v>
                </c:pt>
              </c:numCache>
            </c:numRef>
          </c:val>
          <c:smooth val="0"/>
        </c:ser>
        <c:ser>
          <c:idx val="84"/>
          <c:order val="82"/>
          <c:tx>
            <c:strRef>
              <c:f>'CCG Data-antibstarpu'!$D$87</c:f>
              <c:strCache>
                <c:ptCount val="1"/>
                <c:pt idx="0">
                  <c:v>KERNOW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Data-antibstarpu'!$J$87:$AC$87</c:f>
              <c:numCache>
                <c:formatCode>#,##0.000</c:formatCode>
                <c:ptCount val="20"/>
                <c:pt idx="0">
                  <c:v>1.0249999999999999</c:v>
                </c:pt>
                <c:pt idx="1">
                  <c:v>1.0169999999999999</c:v>
                </c:pt>
                <c:pt idx="2">
                  <c:v>1.012</c:v>
                </c:pt>
                <c:pt idx="3">
                  <c:v>1.0069999999999999</c:v>
                </c:pt>
                <c:pt idx="4">
                  <c:v>1.0009999999999999</c:v>
                </c:pt>
                <c:pt idx="5">
                  <c:v>0.99299999999999999</c:v>
                </c:pt>
                <c:pt idx="6" formatCode="0.000">
                  <c:v>0.99099999999999999</c:v>
                </c:pt>
                <c:pt idx="7">
                  <c:v>0.98399999999999999</c:v>
                </c:pt>
                <c:pt idx="8">
                  <c:v>0.97</c:v>
                </c:pt>
                <c:pt idx="9">
                  <c:v>0.95899999999999996</c:v>
                </c:pt>
                <c:pt idx="10">
                  <c:v>0.95299999999999996</c:v>
                </c:pt>
                <c:pt idx="11">
                  <c:v>0.94399999999999995</c:v>
                </c:pt>
                <c:pt idx="12" formatCode="0.000">
                  <c:v>0.94</c:v>
                </c:pt>
                <c:pt idx="13" formatCode="0.000">
                  <c:v>0.93500000000000005</c:v>
                </c:pt>
                <c:pt idx="14" formatCode="0.000">
                  <c:v>0.93</c:v>
                </c:pt>
                <c:pt idx="15" formatCode="0.000">
                  <c:v>0.92900000000000005</c:v>
                </c:pt>
                <c:pt idx="16" formatCode="0.000">
                  <c:v>0.92400000000000004</c:v>
                </c:pt>
                <c:pt idx="17">
                  <c:v>0.92100000000000004</c:v>
                </c:pt>
                <c:pt idx="18">
                  <c:v>0.91700000000000004</c:v>
                </c:pt>
                <c:pt idx="19">
                  <c:v>0.91700000000000004</c:v>
                </c:pt>
              </c:numCache>
            </c:numRef>
          </c:val>
          <c:smooth val="0"/>
        </c:ser>
        <c:ser>
          <c:idx val="85"/>
          <c:order val="83"/>
          <c:tx>
            <c:strRef>
              <c:f>'CCG Data-antibstarpu'!$D$88</c:f>
              <c:strCache>
                <c:ptCount val="1"/>
                <c:pt idx="0">
                  <c:v>KINGSTON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Data-antibstarpu'!$J$88:$AC$88</c:f>
              <c:numCache>
                <c:formatCode>#,##0.000</c:formatCode>
                <c:ptCount val="20"/>
                <c:pt idx="0">
                  <c:v>0.88</c:v>
                </c:pt>
                <c:pt idx="1">
                  <c:v>0.873</c:v>
                </c:pt>
                <c:pt idx="2">
                  <c:v>0.873</c:v>
                </c:pt>
                <c:pt idx="3">
                  <c:v>0.872</c:v>
                </c:pt>
                <c:pt idx="4">
                  <c:v>0.86599999999999999</c:v>
                </c:pt>
                <c:pt idx="5">
                  <c:v>0.86199999999999999</c:v>
                </c:pt>
                <c:pt idx="6" formatCode="0.000">
                  <c:v>0.86</c:v>
                </c:pt>
                <c:pt idx="7">
                  <c:v>0.85299999999999998</c:v>
                </c:pt>
                <c:pt idx="8">
                  <c:v>0.84199999999999997</c:v>
                </c:pt>
                <c:pt idx="9">
                  <c:v>0.83599999999999997</c:v>
                </c:pt>
                <c:pt idx="10">
                  <c:v>0.83199999999999996</c:v>
                </c:pt>
                <c:pt idx="11">
                  <c:v>0.82199999999999995</c:v>
                </c:pt>
                <c:pt idx="12" formatCode="0.000">
                  <c:v>0.81699999999999995</c:v>
                </c:pt>
                <c:pt idx="13" formatCode="0.000">
                  <c:v>0.81299999999999994</c:v>
                </c:pt>
                <c:pt idx="14" formatCode="0.000">
                  <c:v>0.80400000000000005</c:v>
                </c:pt>
                <c:pt idx="15" formatCode="0.000">
                  <c:v>0.80100000000000005</c:v>
                </c:pt>
                <c:pt idx="16" formatCode="0.000">
                  <c:v>0.79900000000000004</c:v>
                </c:pt>
                <c:pt idx="17">
                  <c:v>0.79700000000000004</c:v>
                </c:pt>
                <c:pt idx="18">
                  <c:v>0.79700000000000004</c:v>
                </c:pt>
                <c:pt idx="19">
                  <c:v>0.79800000000000004</c:v>
                </c:pt>
              </c:numCache>
            </c:numRef>
          </c:val>
          <c:smooth val="0"/>
        </c:ser>
        <c:ser>
          <c:idx val="86"/>
          <c:order val="84"/>
          <c:tx>
            <c:strRef>
              <c:f>'CCG Data-antibstarpu'!$D$89</c:f>
              <c:strCache>
                <c:ptCount val="1"/>
                <c:pt idx="0">
                  <c:v>KNOWSLEY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Data-antibstarpu'!$J$89:$AC$89</c:f>
              <c:numCache>
                <c:formatCode>#,##0.000</c:formatCode>
                <c:ptCount val="20"/>
                <c:pt idx="0">
                  <c:v>1.3859999999999999</c:v>
                </c:pt>
                <c:pt idx="1">
                  <c:v>1.3939999999999999</c:v>
                </c:pt>
                <c:pt idx="2">
                  <c:v>1.391</c:v>
                </c:pt>
                <c:pt idx="3">
                  <c:v>1.385</c:v>
                </c:pt>
                <c:pt idx="4">
                  <c:v>1.381</c:v>
                </c:pt>
                <c:pt idx="5">
                  <c:v>1.371</c:v>
                </c:pt>
                <c:pt idx="6" formatCode="0.000">
                  <c:v>1.3680000000000001</c:v>
                </c:pt>
                <c:pt idx="7">
                  <c:v>1.3620000000000001</c:v>
                </c:pt>
                <c:pt idx="8">
                  <c:v>1.3480000000000001</c:v>
                </c:pt>
                <c:pt idx="9">
                  <c:v>1.32</c:v>
                </c:pt>
                <c:pt idx="10">
                  <c:v>1.304</c:v>
                </c:pt>
                <c:pt idx="11">
                  <c:v>1.2769999999999999</c:v>
                </c:pt>
                <c:pt idx="12" formatCode="0.000">
                  <c:v>1.2709999999999999</c:v>
                </c:pt>
                <c:pt idx="13" formatCode="0.000">
                  <c:v>1.254</c:v>
                </c:pt>
                <c:pt idx="14" formatCode="0.000">
                  <c:v>1.244</c:v>
                </c:pt>
                <c:pt idx="15" formatCode="0.000">
                  <c:v>1.24</c:v>
                </c:pt>
                <c:pt idx="16" formatCode="0.000">
                  <c:v>1.228</c:v>
                </c:pt>
                <c:pt idx="17">
                  <c:v>1.22</c:v>
                </c:pt>
                <c:pt idx="18">
                  <c:v>1.202</c:v>
                </c:pt>
                <c:pt idx="19">
                  <c:v>1.19</c:v>
                </c:pt>
              </c:numCache>
            </c:numRef>
          </c:val>
          <c:smooth val="0"/>
        </c:ser>
        <c:ser>
          <c:idx val="87"/>
          <c:order val="85"/>
          <c:tx>
            <c:strRef>
              <c:f>'CCG Data-antibstarpu'!$D$90</c:f>
              <c:strCache>
                <c:ptCount val="1"/>
                <c:pt idx="0">
                  <c:v>LAMBETH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Data-antibstarpu'!$J$90:$AC$90</c:f>
              <c:numCache>
                <c:formatCode>#,##0.000</c:formatCode>
                <c:ptCount val="20"/>
                <c:pt idx="0">
                  <c:v>0.67500000000000004</c:v>
                </c:pt>
                <c:pt idx="1">
                  <c:v>0.66900000000000004</c:v>
                </c:pt>
                <c:pt idx="2">
                  <c:v>0.66200000000000003</c:v>
                </c:pt>
                <c:pt idx="3">
                  <c:v>0.65700000000000003</c:v>
                </c:pt>
                <c:pt idx="4">
                  <c:v>0.64900000000000002</c:v>
                </c:pt>
                <c:pt idx="5">
                  <c:v>0.64200000000000002</c:v>
                </c:pt>
                <c:pt idx="6" formatCode="0.000">
                  <c:v>0.64100000000000001</c:v>
                </c:pt>
                <c:pt idx="7">
                  <c:v>0.63300000000000001</c:v>
                </c:pt>
                <c:pt idx="8">
                  <c:v>0.626</c:v>
                </c:pt>
                <c:pt idx="9">
                  <c:v>0.621</c:v>
                </c:pt>
                <c:pt idx="10">
                  <c:v>0.62</c:v>
                </c:pt>
                <c:pt idx="11">
                  <c:v>0.61399999999999999</c:v>
                </c:pt>
                <c:pt idx="12" formatCode="0.000">
                  <c:v>0.61199999999999999</c:v>
                </c:pt>
                <c:pt idx="13" formatCode="0.000">
                  <c:v>0.61099999999999999</c:v>
                </c:pt>
                <c:pt idx="14" formatCode="0.000">
                  <c:v>0.60899999999999999</c:v>
                </c:pt>
                <c:pt idx="15" formatCode="0.000">
                  <c:v>0.61</c:v>
                </c:pt>
                <c:pt idx="16" formatCode="0.000">
                  <c:v>0.61</c:v>
                </c:pt>
                <c:pt idx="17">
                  <c:v>0.61099999999999999</c:v>
                </c:pt>
                <c:pt idx="18">
                  <c:v>0.61</c:v>
                </c:pt>
                <c:pt idx="19">
                  <c:v>0.61199999999999999</c:v>
                </c:pt>
              </c:numCache>
            </c:numRef>
          </c:val>
          <c:smooth val="0"/>
        </c:ser>
        <c:ser>
          <c:idx val="88"/>
          <c:order val="86"/>
          <c:tx>
            <c:strRef>
              <c:f>'CCG Data-antibstarpu'!$D$91</c:f>
              <c:strCache>
                <c:ptCount val="1"/>
                <c:pt idx="0">
                  <c:v>LEEDS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Data-antibstarpu'!$J$91:$AC$91</c:f>
              <c:numCache>
                <c:formatCode>#,##0.000</c:formatCode>
                <c:ptCount val="20"/>
                <c:pt idx="0">
                  <c:v>0.995</c:v>
                </c:pt>
                <c:pt idx="1">
                  <c:v>0.98699999999999999</c:v>
                </c:pt>
                <c:pt idx="2">
                  <c:v>0.98</c:v>
                </c:pt>
                <c:pt idx="3">
                  <c:v>0.97399999999999998</c:v>
                </c:pt>
                <c:pt idx="4">
                  <c:v>0.96799999999999997</c:v>
                </c:pt>
                <c:pt idx="5">
                  <c:v>0.96199999999999997</c:v>
                </c:pt>
                <c:pt idx="6" formatCode="0.000">
                  <c:v>0.96</c:v>
                </c:pt>
                <c:pt idx="7">
                  <c:v>0.95599999999999996</c:v>
                </c:pt>
                <c:pt idx="8">
                  <c:v>0.95099999999999996</c:v>
                </c:pt>
                <c:pt idx="9">
                  <c:v>0.94299999999999995</c:v>
                </c:pt>
                <c:pt idx="10">
                  <c:v>0.94</c:v>
                </c:pt>
                <c:pt idx="11">
                  <c:v>0.93300000000000005</c:v>
                </c:pt>
                <c:pt idx="12" formatCode="0.000">
                  <c:v>0.92900000000000005</c:v>
                </c:pt>
                <c:pt idx="13" formatCode="0.000">
                  <c:v>0.92600000000000005</c:v>
                </c:pt>
                <c:pt idx="14" formatCode="0.000">
                  <c:v>0.92200000000000004</c:v>
                </c:pt>
                <c:pt idx="15" formatCode="0.000">
                  <c:v>0.92300000000000004</c:v>
                </c:pt>
                <c:pt idx="16" formatCode="0.000">
                  <c:v>0.92300000000000004</c:v>
                </c:pt>
                <c:pt idx="17">
                  <c:v>0.92300000000000004</c:v>
                </c:pt>
                <c:pt idx="18">
                  <c:v>0.92200000000000004</c:v>
                </c:pt>
                <c:pt idx="19">
                  <c:v>0.92300000000000004</c:v>
                </c:pt>
              </c:numCache>
            </c:numRef>
          </c:val>
          <c:smooth val="0"/>
        </c:ser>
        <c:ser>
          <c:idx val="89"/>
          <c:order val="87"/>
          <c:tx>
            <c:strRef>
              <c:f>'CCG Data-antibstarpu'!$D$92</c:f>
              <c:strCache>
                <c:ptCount val="1"/>
                <c:pt idx="0">
                  <c:v>LEICESTER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Data-antibstarpu'!$J$92:$AC$92</c:f>
              <c:numCache>
                <c:formatCode>#,##0.000</c:formatCode>
                <c:ptCount val="20"/>
                <c:pt idx="0">
                  <c:v>0.98399999999999999</c:v>
                </c:pt>
                <c:pt idx="1">
                  <c:v>0.97699999999999998</c:v>
                </c:pt>
                <c:pt idx="2">
                  <c:v>0.97</c:v>
                </c:pt>
                <c:pt idx="3">
                  <c:v>0.95899999999999996</c:v>
                </c:pt>
                <c:pt idx="4">
                  <c:v>0.95199999999999996</c:v>
                </c:pt>
                <c:pt idx="5">
                  <c:v>0.93899999999999995</c:v>
                </c:pt>
                <c:pt idx="6" formatCode="0.000">
                  <c:v>0.93300000000000005</c:v>
                </c:pt>
                <c:pt idx="7">
                  <c:v>0.92600000000000005</c:v>
                </c:pt>
                <c:pt idx="8">
                  <c:v>0.91700000000000004</c:v>
                </c:pt>
                <c:pt idx="9">
                  <c:v>0.90300000000000002</c:v>
                </c:pt>
                <c:pt idx="10">
                  <c:v>0.88800000000000001</c:v>
                </c:pt>
                <c:pt idx="11">
                  <c:v>0.878</c:v>
                </c:pt>
                <c:pt idx="12" formatCode="0.000">
                  <c:v>0.875</c:v>
                </c:pt>
                <c:pt idx="13" formatCode="0.000">
                  <c:v>0.87</c:v>
                </c:pt>
                <c:pt idx="14" formatCode="0.000">
                  <c:v>0.86299999999999999</c:v>
                </c:pt>
                <c:pt idx="15" formatCode="0.000">
                  <c:v>0.86599999999999999</c:v>
                </c:pt>
                <c:pt idx="16" formatCode="0.000">
                  <c:v>0.86899999999999999</c:v>
                </c:pt>
                <c:pt idx="17">
                  <c:v>0.871</c:v>
                </c:pt>
                <c:pt idx="18">
                  <c:v>0.87</c:v>
                </c:pt>
                <c:pt idx="19">
                  <c:v>0.86799999999999999</c:v>
                </c:pt>
              </c:numCache>
            </c:numRef>
          </c:val>
          <c:smooth val="0"/>
        </c:ser>
        <c:ser>
          <c:idx val="90"/>
          <c:order val="88"/>
          <c:tx>
            <c:strRef>
              <c:f>'CCG Data-antibstarpu'!$D$93</c:f>
              <c:strCache>
                <c:ptCount val="1"/>
                <c:pt idx="0">
                  <c:v>LEWISHAM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Data-antibstarpu'!$J$93:$AC$93</c:f>
              <c:numCache>
                <c:formatCode>#,##0.000</c:formatCode>
                <c:ptCount val="20"/>
                <c:pt idx="0">
                  <c:v>0.84499999999999997</c:v>
                </c:pt>
                <c:pt idx="1">
                  <c:v>0.83499999999999996</c:v>
                </c:pt>
                <c:pt idx="2">
                  <c:v>0.82599999999999996</c:v>
                </c:pt>
                <c:pt idx="3">
                  <c:v>0.81599999999999995</c:v>
                </c:pt>
                <c:pt idx="4">
                  <c:v>0.80400000000000005</c:v>
                </c:pt>
                <c:pt idx="5">
                  <c:v>0.79200000000000004</c:v>
                </c:pt>
                <c:pt idx="6" formatCode="0.000">
                  <c:v>0.78800000000000003</c:v>
                </c:pt>
                <c:pt idx="7">
                  <c:v>0.78100000000000003</c:v>
                </c:pt>
                <c:pt idx="8">
                  <c:v>0.77100000000000002</c:v>
                </c:pt>
                <c:pt idx="9">
                  <c:v>0.76100000000000001</c:v>
                </c:pt>
                <c:pt idx="10">
                  <c:v>0.752</c:v>
                </c:pt>
                <c:pt idx="11">
                  <c:v>0.74</c:v>
                </c:pt>
                <c:pt idx="12" formatCode="0.000">
                  <c:v>0.73499999999999999</c:v>
                </c:pt>
                <c:pt idx="13" formatCode="0.000">
                  <c:v>0.72799999999999998</c:v>
                </c:pt>
                <c:pt idx="14" formatCode="0.000">
                  <c:v>0.72</c:v>
                </c:pt>
                <c:pt idx="15" formatCode="0.000">
                  <c:v>0.71699999999999997</c:v>
                </c:pt>
                <c:pt idx="16" formatCode="0.000">
                  <c:v>0.71099999999999997</c:v>
                </c:pt>
                <c:pt idx="17">
                  <c:v>0.70699999999999996</c:v>
                </c:pt>
                <c:pt idx="18">
                  <c:v>0.70099999999999996</c:v>
                </c:pt>
                <c:pt idx="19">
                  <c:v>0.69699999999999995</c:v>
                </c:pt>
              </c:numCache>
            </c:numRef>
          </c:val>
          <c:smooth val="0"/>
        </c:ser>
        <c:ser>
          <c:idx val="91"/>
          <c:order val="89"/>
          <c:tx>
            <c:strRef>
              <c:f>'CCG Data-antibstarpu'!$D$94</c:f>
              <c:strCache>
                <c:ptCount val="1"/>
                <c:pt idx="0">
                  <c:v>LINCOLNSHIRE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Data-antibstarpu'!$J$94:$AC$94</c:f>
              <c:numCache>
                <c:formatCode>#,##0.000</c:formatCode>
                <c:ptCount val="20"/>
                <c:pt idx="0">
                  <c:v>1.1830000000000001</c:v>
                </c:pt>
                <c:pt idx="1">
                  <c:v>1.1759999999999999</c:v>
                </c:pt>
                <c:pt idx="2">
                  <c:v>1.167</c:v>
                </c:pt>
                <c:pt idx="3">
                  <c:v>1.159</c:v>
                </c:pt>
                <c:pt idx="4">
                  <c:v>1.149</c:v>
                </c:pt>
                <c:pt idx="5">
                  <c:v>1.139</c:v>
                </c:pt>
                <c:pt idx="6" formatCode="0.000">
                  <c:v>1.135</c:v>
                </c:pt>
                <c:pt idx="7">
                  <c:v>1.1279999999999999</c:v>
                </c:pt>
                <c:pt idx="8">
                  <c:v>1.1180000000000001</c:v>
                </c:pt>
                <c:pt idx="9">
                  <c:v>1.1000000000000001</c:v>
                </c:pt>
                <c:pt idx="10">
                  <c:v>1.089</c:v>
                </c:pt>
                <c:pt idx="11">
                  <c:v>1.079</c:v>
                </c:pt>
                <c:pt idx="12" formatCode="0.000">
                  <c:v>1.075</c:v>
                </c:pt>
                <c:pt idx="13" formatCode="0.000">
                  <c:v>1.0720000000000001</c:v>
                </c:pt>
                <c:pt idx="14" formatCode="0.000">
                  <c:v>1.0660000000000001</c:v>
                </c:pt>
                <c:pt idx="15" formatCode="0.000">
                  <c:v>1.0640000000000001</c:v>
                </c:pt>
                <c:pt idx="16" formatCode="0.000">
                  <c:v>1.0640000000000001</c:v>
                </c:pt>
                <c:pt idx="17">
                  <c:v>1.0609999999999999</c:v>
                </c:pt>
                <c:pt idx="18">
                  <c:v>1.0580000000000001</c:v>
                </c:pt>
                <c:pt idx="19">
                  <c:v>1.0580000000000001</c:v>
                </c:pt>
              </c:numCache>
            </c:numRef>
          </c:val>
          <c:smooth val="0"/>
        </c:ser>
        <c:ser>
          <c:idx val="92"/>
          <c:order val="90"/>
          <c:tx>
            <c:strRef>
              <c:f>'CCG Data-antibstarpu'!$D$95</c:f>
              <c:strCache>
                <c:ptCount val="1"/>
                <c:pt idx="0">
                  <c:v>LINCOLNSHIRE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Data-antibstarpu'!$J$95:$AC$95</c:f>
              <c:numCache>
                <c:formatCode>#,##0.000</c:formatCode>
                <c:ptCount val="20"/>
                <c:pt idx="0">
                  <c:v>1.0660000000000001</c:v>
                </c:pt>
                <c:pt idx="1">
                  <c:v>1.0589999999999999</c:v>
                </c:pt>
                <c:pt idx="2">
                  <c:v>1.0549999999999999</c:v>
                </c:pt>
                <c:pt idx="3">
                  <c:v>1.052</c:v>
                </c:pt>
                <c:pt idx="4">
                  <c:v>1.0449999999999999</c:v>
                </c:pt>
                <c:pt idx="5">
                  <c:v>1.04</c:v>
                </c:pt>
                <c:pt idx="6" formatCode="0.000">
                  <c:v>1.0389999999999999</c:v>
                </c:pt>
                <c:pt idx="7">
                  <c:v>1.038</c:v>
                </c:pt>
                <c:pt idx="8">
                  <c:v>1.0349999999999999</c:v>
                </c:pt>
                <c:pt idx="9">
                  <c:v>1.0329999999999999</c:v>
                </c:pt>
                <c:pt idx="10">
                  <c:v>1.034</c:v>
                </c:pt>
                <c:pt idx="11">
                  <c:v>1.0309999999999999</c:v>
                </c:pt>
                <c:pt idx="12" formatCode="0.000">
                  <c:v>1.032</c:v>
                </c:pt>
                <c:pt idx="13" formatCode="0.000">
                  <c:v>1.036</c:v>
                </c:pt>
                <c:pt idx="14" formatCode="0.000">
                  <c:v>1.0349999999999999</c:v>
                </c:pt>
                <c:pt idx="15" formatCode="0.000">
                  <c:v>1.0409999999999999</c:v>
                </c:pt>
                <c:pt idx="16" formatCode="0.000">
                  <c:v>1.0449999999999999</c:v>
                </c:pt>
                <c:pt idx="17">
                  <c:v>1.0469999999999999</c:v>
                </c:pt>
                <c:pt idx="18">
                  <c:v>1.05</c:v>
                </c:pt>
                <c:pt idx="19">
                  <c:v>1.052</c:v>
                </c:pt>
              </c:numCache>
            </c:numRef>
          </c:val>
          <c:smooth val="0"/>
        </c:ser>
        <c:ser>
          <c:idx val="93"/>
          <c:order val="91"/>
          <c:tx>
            <c:strRef>
              <c:f>'CCG Data-antibstarpu'!$D$96</c:f>
              <c:strCache>
                <c:ptCount val="1"/>
                <c:pt idx="0">
                  <c:v>LIVERPOOL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Data-antibstarpu'!$J$96:$AC$96</c:f>
              <c:numCache>
                <c:formatCode>#,##0.000</c:formatCode>
                <c:ptCount val="20"/>
                <c:pt idx="0">
                  <c:v>1.113</c:v>
                </c:pt>
                <c:pt idx="1">
                  <c:v>1.109</c:v>
                </c:pt>
                <c:pt idx="2">
                  <c:v>1.101</c:v>
                </c:pt>
                <c:pt idx="3">
                  <c:v>1.097</c:v>
                </c:pt>
                <c:pt idx="4">
                  <c:v>1.089</c:v>
                </c:pt>
                <c:pt idx="5">
                  <c:v>1.08</c:v>
                </c:pt>
                <c:pt idx="6" formatCode="0.000">
                  <c:v>1.0780000000000001</c:v>
                </c:pt>
                <c:pt idx="7">
                  <c:v>1.075</c:v>
                </c:pt>
                <c:pt idx="8">
                  <c:v>1.0649999999999999</c:v>
                </c:pt>
                <c:pt idx="9">
                  <c:v>1.052</c:v>
                </c:pt>
                <c:pt idx="10">
                  <c:v>1.0449999999999999</c:v>
                </c:pt>
                <c:pt idx="11">
                  <c:v>1.032</c:v>
                </c:pt>
                <c:pt idx="12" formatCode="0.000">
                  <c:v>1.0249999999999999</c:v>
                </c:pt>
                <c:pt idx="13" formatCode="0.000">
                  <c:v>1.022</c:v>
                </c:pt>
                <c:pt idx="14" formatCode="0.000">
                  <c:v>1.02</c:v>
                </c:pt>
                <c:pt idx="15" formatCode="0.000">
                  <c:v>1.02</c:v>
                </c:pt>
                <c:pt idx="16" formatCode="0.000">
                  <c:v>1.0209999999999999</c:v>
                </c:pt>
                <c:pt idx="17">
                  <c:v>1.02</c:v>
                </c:pt>
                <c:pt idx="18">
                  <c:v>1.0189999999999999</c:v>
                </c:pt>
                <c:pt idx="19">
                  <c:v>1.02</c:v>
                </c:pt>
              </c:numCache>
            </c:numRef>
          </c:val>
          <c:smooth val="0"/>
        </c:ser>
        <c:ser>
          <c:idx val="94"/>
          <c:order val="92"/>
          <c:tx>
            <c:strRef>
              <c:f>'CCG Data-antibstarpu'!$D$97</c:f>
              <c:strCache>
                <c:ptCount val="1"/>
                <c:pt idx="0">
                  <c:v>LUTON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Data-antibstarpu'!$J$97:$AC$97</c:f>
              <c:numCache>
                <c:formatCode>#,##0.000</c:formatCode>
                <c:ptCount val="20"/>
                <c:pt idx="0">
                  <c:v>1.169</c:v>
                </c:pt>
                <c:pt idx="1">
                  <c:v>1.1659999999999999</c:v>
                </c:pt>
                <c:pt idx="2">
                  <c:v>1.163</c:v>
                </c:pt>
                <c:pt idx="3">
                  <c:v>1.157</c:v>
                </c:pt>
                <c:pt idx="4">
                  <c:v>1.1459999999999999</c:v>
                </c:pt>
                <c:pt idx="5">
                  <c:v>1.137</c:v>
                </c:pt>
                <c:pt idx="6" formatCode="0.000">
                  <c:v>1.1319999999999999</c:v>
                </c:pt>
                <c:pt idx="7">
                  <c:v>1.1259999999999999</c:v>
                </c:pt>
                <c:pt idx="8">
                  <c:v>1.119</c:v>
                </c:pt>
                <c:pt idx="9">
                  <c:v>1.1000000000000001</c:v>
                </c:pt>
                <c:pt idx="10">
                  <c:v>1.0880000000000001</c:v>
                </c:pt>
                <c:pt idx="11">
                  <c:v>1.0780000000000001</c:v>
                </c:pt>
                <c:pt idx="12" formatCode="0.000">
                  <c:v>1.073</c:v>
                </c:pt>
                <c:pt idx="13" formatCode="0.000">
                  <c:v>1.0669999999999999</c:v>
                </c:pt>
                <c:pt idx="14" formatCode="0.000">
                  <c:v>1.0620000000000001</c:v>
                </c:pt>
                <c:pt idx="15" formatCode="0.000">
                  <c:v>1.0640000000000001</c:v>
                </c:pt>
                <c:pt idx="16" formatCode="0.000">
                  <c:v>1.0629999999999999</c:v>
                </c:pt>
                <c:pt idx="17">
                  <c:v>1.0620000000000001</c:v>
                </c:pt>
                <c:pt idx="18">
                  <c:v>1.0629999999999999</c:v>
                </c:pt>
                <c:pt idx="19">
                  <c:v>1.0649999999999999</c:v>
                </c:pt>
              </c:numCache>
            </c:numRef>
          </c:val>
          <c:smooth val="0"/>
        </c:ser>
        <c:ser>
          <c:idx val="95"/>
          <c:order val="93"/>
          <c:tx>
            <c:strRef>
              <c:f>'CCG Data-antibstarpu'!$D$98</c:f>
              <c:strCache>
                <c:ptCount val="1"/>
                <c:pt idx="0">
                  <c:v>MANCHESTER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Data-antibstarpu'!$J$98:$AC$98</c:f>
              <c:numCache>
                <c:formatCode>#,##0.000</c:formatCode>
                <c:ptCount val="20"/>
                <c:pt idx="0">
                  <c:v>1.125</c:v>
                </c:pt>
                <c:pt idx="1">
                  <c:v>1.119</c:v>
                </c:pt>
                <c:pt idx="2">
                  <c:v>1.1100000000000001</c:v>
                </c:pt>
                <c:pt idx="3">
                  <c:v>1.1040000000000001</c:v>
                </c:pt>
                <c:pt idx="4">
                  <c:v>1.099</c:v>
                </c:pt>
                <c:pt idx="5">
                  <c:v>1.095</c:v>
                </c:pt>
                <c:pt idx="6" formatCode="0.000">
                  <c:v>1.093</c:v>
                </c:pt>
                <c:pt idx="7">
                  <c:v>1.0860000000000001</c:v>
                </c:pt>
                <c:pt idx="8">
                  <c:v>1.0780000000000001</c:v>
                </c:pt>
                <c:pt idx="9">
                  <c:v>1.07</c:v>
                </c:pt>
                <c:pt idx="10">
                  <c:v>1.0649999999999999</c:v>
                </c:pt>
                <c:pt idx="11">
                  <c:v>1.0569999999999999</c:v>
                </c:pt>
                <c:pt idx="12" formatCode="0.000">
                  <c:v>1.0529999999999999</c:v>
                </c:pt>
                <c:pt idx="13" formatCode="0.000">
                  <c:v>1.0509999999999999</c:v>
                </c:pt>
                <c:pt idx="14" formatCode="0.000">
                  <c:v>1.0509999999999999</c:v>
                </c:pt>
                <c:pt idx="15" formatCode="0.000">
                  <c:v>1.052</c:v>
                </c:pt>
                <c:pt idx="16" formatCode="0.000">
                  <c:v>1.054</c:v>
                </c:pt>
                <c:pt idx="17">
                  <c:v>1.052</c:v>
                </c:pt>
                <c:pt idx="18">
                  <c:v>1.0509999999999999</c:v>
                </c:pt>
                <c:pt idx="19">
                  <c:v>1.0549999999999999</c:v>
                </c:pt>
              </c:numCache>
            </c:numRef>
          </c:val>
          <c:smooth val="0"/>
        </c:ser>
        <c:ser>
          <c:idx val="96"/>
          <c:order val="94"/>
          <c:tx>
            <c:strRef>
              <c:f>'CCG Data-antibstarpu'!$D$99</c:f>
              <c:strCache>
                <c:ptCount val="1"/>
                <c:pt idx="0">
                  <c:v>MANSFIELD &amp; ASHFIELD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Data-antibstarpu'!$J$99:$AC$99</c:f>
              <c:numCache>
                <c:formatCode>#,##0.000</c:formatCode>
                <c:ptCount val="20"/>
                <c:pt idx="0">
                  <c:v>1.212</c:v>
                </c:pt>
                <c:pt idx="1">
                  <c:v>1.21</c:v>
                </c:pt>
                <c:pt idx="2">
                  <c:v>1.2</c:v>
                </c:pt>
                <c:pt idx="3">
                  <c:v>1.1970000000000001</c:v>
                </c:pt>
                <c:pt idx="4">
                  <c:v>1.1919999999999999</c:v>
                </c:pt>
                <c:pt idx="5">
                  <c:v>1.1839999999999999</c:v>
                </c:pt>
                <c:pt idx="6" formatCode="0.000">
                  <c:v>1.18</c:v>
                </c:pt>
                <c:pt idx="7">
                  <c:v>1.167</c:v>
                </c:pt>
                <c:pt idx="8">
                  <c:v>1.1519999999999999</c:v>
                </c:pt>
                <c:pt idx="9">
                  <c:v>1.143</c:v>
                </c:pt>
                <c:pt idx="10">
                  <c:v>1.1359999999999999</c:v>
                </c:pt>
                <c:pt idx="11">
                  <c:v>1.129</c:v>
                </c:pt>
                <c:pt idx="12" formatCode="0.000">
                  <c:v>1.1259999999999999</c:v>
                </c:pt>
                <c:pt idx="13" formatCode="0.000">
                  <c:v>1.1180000000000001</c:v>
                </c:pt>
                <c:pt idx="14" formatCode="0.000">
                  <c:v>1.1140000000000001</c:v>
                </c:pt>
                <c:pt idx="15" formatCode="0.000">
                  <c:v>1.115</c:v>
                </c:pt>
                <c:pt idx="16" formatCode="0.000">
                  <c:v>1.1140000000000001</c:v>
                </c:pt>
                <c:pt idx="17">
                  <c:v>1.115</c:v>
                </c:pt>
                <c:pt idx="18">
                  <c:v>1.1180000000000001</c:v>
                </c:pt>
                <c:pt idx="19">
                  <c:v>1.121</c:v>
                </c:pt>
              </c:numCache>
            </c:numRef>
          </c:val>
          <c:smooth val="0"/>
        </c:ser>
        <c:ser>
          <c:idx val="97"/>
          <c:order val="95"/>
          <c:tx>
            <c:strRef>
              <c:f>'CCG Data-antibstarpu'!$D$100</c:f>
              <c:strCache>
                <c:ptCount val="1"/>
                <c:pt idx="0">
                  <c:v>MEDWAY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Data-antibstarpu'!$J$100:$AC$100</c:f>
              <c:numCache>
                <c:formatCode>#,##0.000</c:formatCode>
                <c:ptCount val="20"/>
                <c:pt idx="0">
                  <c:v>0.96199999999999997</c:v>
                </c:pt>
                <c:pt idx="1">
                  <c:v>0.95699999999999996</c:v>
                </c:pt>
                <c:pt idx="2">
                  <c:v>0.95199999999999996</c:v>
                </c:pt>
                <c:pt idx="3">
                  <c:v>0.95099999999999996</c:v>
                </c:pt>
                <c:pt idx="4">
                  <c:v>0.94699999999999995</c:v>
                </c:pt>
                <c:pt idx="5">
                  <c:v>0.93899999999999995</c:v>
                </c:pt>
                <c:pt idx="6" formatCode="0.000">
                  <c:v>0.93600000000000005</c:v>
                </c:pt>
                <c:pt idx="7">
                  <c:v>0.93100000000000005</c:v>
                </c:pt>
                <c:pt idx="8">
                  <c:v>0.91500000000000004</c:v>
                </c:pt>
                <c:pt idx="9">
                  <c:v>0.90200000000000002</c:v>
                </c:pt>
                <c:pt idx="10">
                  <c:v>0.90200000000000002</c:v>
                </c:pt>
                <c:pt idx="11">
                  <c:v>0.89300000000000002</c:v>
                </c:pt>
                <c:pt idx="12" formatCode="0.000">
                  <c:v>0.88700000000000001</c:v>
                </c:pt>
                <c:pt idx="13" formatCode="0.000">
                  <c:v>0.88400000000000001</c:v>
                </c:pt>
                <c:pt idx="14" formatCode="0.000">
                  <c:v>0.88100000000000001</c:v>
                </c:pt>
                <c:pt idx="15" formatCode="0.000">
                  <c:v>0.879</c:v>
                </c:pt>
                <c:pt idx="16" formatCode="0.000">
                  <c:v>0.872</c:v>
                </c:pt>
                <c:pt idx="17">
                  <c:v>0.86899999999999999</c:v>
                </c:pt>
                <c:pt idx="18">
                  <c:v>0.86299999999999999</c:v>
                </c:pt>
                <c:pt idx="19">
                  <c:v>0.86399999999999999</c:v>
                </c:pt>
              </c:numCache>
            </c:numRef>
          </c:val>
          <c:smooth val="0"/>
        </c:ser>
        <c:ser>
          <c:idx val="98"/>
          <c:order val="96"/>
          <c:tx>
            <c:strRef>
              <c:f>'CCG Data-antibstarpu'!$D$101</c:f>
              <c:strCache>
                <c:ptCount val="1"/>
                <c:pt idx="0">
                  <c:v>MERTON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Data-antibstarpu'!$J$101:$AC$101</c:f>
              <c:numCache>
                <c:formatCode>#,##0.000</c:formatCode>
                <c:ptCount val="20"/>
                <c:pt idx="0">
                  <c:v>0.81699999999999995</c:v>
                </c:pt>
                <c:pt idx="1">
                  <c:v>0.81299999999999994</c:v>
                </c:pt>
                <c:pt idx="2">
                  <c:v>0.81299999999999994</c:v>
                </c:pt>
                <c:pt idx="3">
                  <c:v>0.80700000000000005</c:v>
                </c:pt>
                <c:pt idx="4">
                  <c:v>0.8</c:v>
                </c:pt>
                <c:pt idx="5">
                  <c:v>0.79100000000000004</c:v>
                </c:pt>
                <c:pt idx="6" formatCode="0.000">
                  <c:v>0.78200000000000003</c:v>
                </c:pt>
                <c:pt idx="7">
                  <c:v>0.78</c:v>
                </c:pt>
                <c:pt idx="8">
                  <c:v>0.77</c:v>
                </c:pt>
                <c:pt idx="9">
                  <c:v>0.76100000000000001</c:v>
                </c:pt>
                <c:pt idx="10">
                  <c:v>0.75700000000000001</c:v>
                </c:pt>
                <c:pt idx="11">
                  <c:v>0.751</c:v>
                </c:pt>
                <c:pt idx="12" formatCode="0.000">
                  <c:v>0.753</c:v>
                </c:pt>
                <c:pt idx="13" formatCode="0.000">
                  <c:v>0.751</c:v>
                </c:pt>
                <c:pt idx="14" formatCode="0.000">
                  <c:v>0.747</c:v>
                </c:pt>
                <c:pt idx="15" formatCode="0.000">
                  <c:v>0.75</c:v>
                </c:pt>
                <c:pt idx="16" formatCode="0.000">
                  <c:v>0.752</c:v>
                </c:pt>
                <c:pt idx="17">
                  <c:v>0.754</c:v>
                </c:pt>
                <c:pt idx="18">
                  <c:v>0.75700000000000001</c:v>
                </c:pt>
                <c:pt idx="19">
                  <c:v>0.752</c:v>
                </c:pt>
              </c:numCache>
            </c:numRef>
          </c:val>
          <c:smooth val="0"/>
        </c:ser>
        <c:ser>
          <c:idx val="99"/>
          <c:order val="97"/>
          <c:tx>
            <c:strRef>
              <c:f>'CCG Data-antibstarpu'!$D$102</c:f>
              <c:strCache>
                <c:ptCount val="1"/>
                <c:pt idx="0">
                  <c:v>MID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Data-antibstarpu'!$J$102:$AC$102</c:f>
              <c:numCache>
                <c:formatCode>#,##0.000</c:formatCode>
                <c:ptCount val="20"/>
                <c:pt idx="0">
                  <c:v>1.1040000000000001</c:v>
                </c:pt>
                <c:pt idx="1">
                  <c:v>1.101</c:v>
                </c:pt>
                <c:pt idx="2">
                  <c:v>1.0980000000000001</c:v>
                </c:pt>
                <c:pt idx="3">
                  <c:v>1.095</c:v>
                </c:pt>
                <c:pt idx="4">
                  <c:v>1.083</c:v>
                </c:pt>
                <c:pt idx="5">
                  <c:v>1.075</c:v>
                </c:pt>
                <c:pt idx="6" formatCode="0.000">
                  <c:v>1.071</c:v>
                </c:pt>
                <c:pt idx="7">
                  <c:v>1.0640000000000001</c:v>
                </c:pt>
                <c:pt idx="8">
                  <c:v>1.048</c:v>
                </c:pt>
                <c:pt idx="9">
                  <c:v>1.0329999999999999</c:v>
                </c:pt>
                <c:pt idx="10">
                  <c:v>1.026</c:v>
                </c:pt>
                <c:pt idx="11">
                  <c:v>1.014</c:v>
                </c:pt>
                <c:pt idx="12" formatCode="0.000">
                  <c:v>1.0069999999999999</c:v>
                </c:pt>
                <c:pt idx="13" formatCode="0.000">
                  <c:v>1</c:v>
                </c:pt>
                <c:pt idx="14" formatCode="0.000">
                  <c:v>0.99199999999999999</c:v>
                </c:pt>
                <c:pt idx="15" formatCode="0.000">
                  <c:v>0.99299999999999999</c:v>
                </c:pt>
                <c:pt idx="16" formatCode="0.000">
                  <c:v>0.99</c:v>
                </c:pt>
                <c:pt idx="17">
                  <c:v>0.98799999999999999</c:v>
                </c:pt>
                <c:pt idx="18">
                  <c:v>0.98399999999999999</c:v>
                </c:pt>
                <c:pt idx="19">
                  <c:v>0.98299999999999998</c:v>
                </c:pt>
              </c:numCache>
            </c:numRef>
          </c:val>
          <c:smooth val="0"/>
        </c:ser>
        <c:ser>
          <c:idx val="100"/>
          <c:order val="98"/>
          <c:tx>
            <c:strRef>
              <c:f>'CCG Data-antibstarpu'!$D$103</c:f>
              <c:strCache>
                <c:ptCount val="1"/>
                <c:pt idx="0">
                  <c:v>MILTON KEYNES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Data-antibstarpu'!$J$103:$AC$103</c:f>
              <c:numCache>
                <c:formatCode>#,##0.000</c:formatCode>
                <c:ptCount val="20"/>
                <c:pt idx="0">
                  <c:v>1.1100000000000001</c:v>
                </c:pt>
                <c:pt idx="1">
                  <c:v>1.105</c:v>
                </c:pt>
                <c:pt idx="2">
                  <c:v>1.101</c:v>
                </c:pt>
                <c:pt idx="3">
                  <c:v>1.0960000000000001</c:v>
                </c:pt>
                <c:pt idx="4">
                  <c:v>1.091</c:v>
                </c:pt>
                <c:pt idx="5">
                  <c:v>1.0860000000000001</c:v>
                </c:pt>
                <c:pt idx="6" formatCode="0.000">
                  <c:v>1.083</c:v>
                </c:pt>
                <c:pt idx="7">
                  <c:v>1.073</c:v>
                </c:pt>
                <c:pt idx="8">
                  <c:v>1.06</c:v>
                </c:pt>
                <c:pt idx="9">
                  <c:v>1.0489999999999999</c:v>
                </c:pt>
                <c:pt idx="10">
                  <c:v>1.0409999999999999</c:v>
                </c:pt>
                <c:pt idx="11">
                  <c:v>1.0249999999999999</c:v>
                </c:pt>
                <c:pt idx="12" formatCode="0.000">
                  <c:v>1.0209999999999999</c:v>
                </c:pt>
                <c:pt idx="13" formatCode="0.000">
                  <c:v>1.0149999999999999</c:v>
                </c:pt>
                <c:pt idx="14" formatCode="0.000">
                  <c:v>1.0069999999999999</c:v>
                </c:pt>
                <c:pt idx="15" formatCode="0.000">
                  <c:v>1.0049999999999999</c:v>
                </c:pt>
                <c:pt idx="16" formatCode="0.000">
                  <c:v>0.998</c:v>
                </c:pt>
                <c:pt idx="17">
                  <c:v>0.99299999999999999</c:v>
                </c:pt>
                <c:pt idx="18">
                  <c:v>0.98899999999999999</c:v>
                </c:pt>
                <c:pt idx="19">
                  <c:v>0.98799999999999999</c:v>
                </c:pt>
              </c:numCache>
            </c:numRef>
          </c:val>
          <c:smooth val="0"/>
        </c:ser>
        <c:ser>
          <c:idx val="101"/>
          <c:order val="99"/>
          <c:tx>
            <c:strRef>
              <c:f>'CCG Data-antibstarpu'!$D$104</c:f>
              <c:strCache>
                <c:ptCount val="1"/>
                <c:pt idx="0">
                  <c:v>MORECAMBE BAY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Data-antibstarpu'!$J$104:$AC$104</c:f>
              <c:numCache>
                <c:formatCode>#,##0.000</c:formatCode>
                <c:ptCount val="20"/>
                <c:pt idx="0">
                  <c:v>1.022</c:v>
                </c:pt>
                <c:pt idx="1">
                  <c:v>1.02</c:v>
                </c:pt>
                <c:pt idx="2">
                  <c:v>1.0129999999999999</c:v>
                </c:pt>
                <c:pt idx="3">
                  <c:v>1.008</c:v>
                </c:pt>
                <c:pt idx="4">
                  <c:v>1.004</c:v>
                </c:pt>
                <c:pt idx="5">
                  <c:v>0.996</c:v>
                </c:pt>
                <c:pt idx="6" formatCode="0.000">
                  <c:v>0.996</c:v>
                </c:pt>
                <c:pt idx="7">
                  <c:v>0.99399999999999999</c:v>
                </c:pt>
                <c:pt idx="8">
                  <c:v>0.98899999999999999</c:v>
                </c:pt>
                <c:pt idx="9">
                  <c:v>0.98099999999999998</c:v>
                </c:pt>
                <c:pt idx="10">
                  <c:v>0.97499999999999998</c:v>
                </c:pt>
                <c:pt idx="11">
                  <c:v>0.96499999999999997</c:v>
                </c:pt>
                <c:pt idx="12" formatCode="0.000">
                  <c:v>0.96</c:v>
                </c:pt>
                <c:pt idx="13" formatCode="0.000">
                  <c:v>0.95499999999999996</c:v>
                </c:pt>
                <c:pt idx="14" formatCode="0.000">
                  <c:v>0.95099999999999996</c:v>
                </c:pt>
                <c:pt idx="15" formatCode="0.000">
                  <c:v>0.95</c:v>
                </c:pt>
                <c:pt idx="16" formatCode="0.000">
                  <c:v>0.94899999999999995</c:v>
                </c:pt>
                <c:pt idx="17">
                  <c:v>0.95099999999999996</c:v>
                </c:pt>
                <c:pt idx="18">
                  <c:v>0.95</c:v>
                </c:pt>
                <c:pt idx="19">
                  <c:v>0.95099999999999996</c:v>
                </c:pt>
              </c:numCache>
            </c:numRef>
          </c:val>
          <c:smooth val="0"/>
        </c:ser>
        <c:ser>
          <c:idx val="102"/>
          <c:order val="100"/>
          <c:tx>
            <c:strRef>
              <c:f>'CCG Data-antibstarpu'!$D$105</c:f>
              <c:strCache>
                <c:ptCount val="1"/>
                <c:pt idx="0">
                  <c:v>NENE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Data-antibstarpu'!$J$105:$AC$105</c:f>
              <c:numCache>
                <c:formatCode>#,##0.000</c:formatCode>
                <c:ptCount val="20"/>
                <c:pt idx="0">
                  <c:v>1.1160000000000001</c:v>
                </c:pt>
                <c:pt idx="1">
                  <c:v>1.111</c:v>
                </c:pt>
                <c:pt idx="2">
                  <c:v>1.107</c:v>
                </c:pt>
                <c:pt idx="3">
                  <c:v>1.103</c:v>
                </c:pt>
                <c:pt idx="4">
                  <c:v>1.0980000000000001</c:v>
                </c:pt>
                <c:pt idx="5">
                  <c:v>1.0900000000000001</c:v>
                </c:pt>
                <c:pt idx="6" formatCode="0.000">
                  <c:v>1.089</c:v>
                </c:pt>
                <c:pt idx="7">
                  <c:v>1.0820000000000001</c:v>
                </c:pt>
                <c:pt idx="8">
                  <c:v>1.071</c:v>
                </c:pt>
                <c:pt idx="9">
                  <c:v>1.0549999999999999</c:v>
                </c:pt>
                <c:pt idx="10">
                  <c:v>1.048</c:v>
                </c:pt>
                <c:pt idx="11">
                  <c:v>1.04</c:v>
                </c:pt>
                <c:pt idx="12" formatCode="0.000">
                  <c:v>1.036</c:v>
                </c:pt>
                <c:pt idx="13" formatCode="0.000">
                  <c:v>1.03</c:v>
                </c:pt>
                <c:pt idx="14" formatCode="0.000">
                  <c:v>1.022</c:v>
                </c:pt>
                <c:pt idx="15" formatCode="0.000">
                  <c:v>1.02</c:v>
                </c:pt>
                <c:pt idx="16" formatCode="0.000">
                  <c:v>1.018</c:v>
                </c:pt>
                <c:pt idx="17">
                  <c:v>1.0149999999999999</c:v>
                </c:pt>
                <c:pt idx="18">
                  <c:v>1.012</c:v>
                </c:pt>
                <c:pt idx="19">
                  <c:v>1.0089999999999999</c:v>
                </c:pt>
              </c:numCache>
            </c:numRef>
          </c:val>
          <c:smooth val="0"/>
        </c:ser>
        <c:ser>
          <c:idx val="103"/>
          <c:order val="101"/>
          <c:tx>
            <c:strRef>
              <c:f>'CCG Data-antibstarpu'!$D$106</c:f>
              <c:strCache>
                <c:ptCount val="1"/>
                <c:pt idx="0">
                  <c:v>NEWARK &amp; SHERWOOD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Data-antibstarpu'!$J$106:$AC$106</c:f>
              <c:numCache>
                <c:formatCode>#,##0.000</c:formatCode>
                <c:ptCount val="20"/>
                <c:pt idx="0">
                  <c:v>1.05</c:v>
                </c:pt>
                <c:pt idx="1">
                  <c:v>1.0449999999999999</c:v>
                </c:pt>
                <c:pt idx="2">
                  <c:v>1.04</c:v>
                </c:pt>
                <c:pt idx="3">
                  <c:v>1.0329999999999999</c:v>
                </c:pt>
                <c:pt idx="4">
                  <c:v>1.032</c:v>
                </c:pt>
                <c:pt idx="5">
                  <c:v>1.026</c:v>
                </c:pt>
                <c:pt idx="6" formatCode="0.000">
                  <c:v>1.026</c:v>
                </c:pt>
                <c:pt idx="7">
                  <c:v>1.018</c:v>
                </c:pt>
                <c:pt idx="8">
                  <c:v>1.0089999999999999</c:v>
                </c:pt>
                <c:pt idx="9">
                  <c:v>0.997</c:v>
                </c:pt>
                <c:pt idx="10">
                  <c:v>0.98899999999999999</c:v>
                </c:pt>
                <c:pt idx="11">
                  <c:v>0.98199999999999998</c:v>
                </c:pt>
                <c:pt idx="12" formatCode="0.000">
                  <c:v>0.97899999999999998</c:v>
                </c:pt>
                <c:pt idx="13" formatCode="0.000">
                  <c:v>0.97199999999999998</c:v>
                </c:pt>
                <c:pt idx="14" formatCode="0.000">
                  <c:v>0.96299999999999997</c:v>
                </c:pt>
                <c:pt idx="15" formatCode="0.000">
                  <c:v>0.96699999999999997</c:v>
                </c:pt>
                <c:pt idx="16" formatCode="0.000">
                  <c:v>0.96399999999999997</c:v>
                </c:pt>
                <c:pt idx="17">
                  <c:v>0.96399999999999997</c:v>
                </c:pt>
                <c:pt idx="18">
                  <c:v>0.96199999999999997</c:v>
                </c:pt>
                <c:pt idx="19">
                  <c:v>0.96</c:v>
                </c:pt>
              </c:numCache>
            </c:numRef>
          </c:val>
          <c:smooth val="0"/>
        </c:ser>
        <c:ser>
          <c:idx val="104"/>
          <c:order val="102"/>
          <c:tx>
            <c:strRef>
              <c:f>'CCG Data-antibstarpu'!$D$107</c:f>
              <c:strCache>
                <c:ptCount val="1"/>
                <c:pt idx="0">
                  <c:v>NEWCASTLE GATESHEAD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Data-antibstarpu'!$J$107:$AC$107</c:f>
              <c:numCache>
                <c:formatCode>#,##0.000</c:formatCode>
                <c:ptCount val="20"/>
                <c:pt idx="0">
                  <c:v>1.1479999999999999</c:v>
                </c:pt>
                <c:pt idx="1">
                  <c:v>1.147</c:v>
                </c:pt>
                <c:pt idx="2">
                  <c:v>1.141</c:v>
                </c:pt>
                <c:pt idx="3">
                  <c:v>1.1359999999999999</c:v>
                </c:pt>
                <c:pt idx="4">
                  <c:v>1.1339999999999999</c:v>
                </c:pt>
                <c:pt idx="5">
                  <c:v>1.1259999999999999</c:v>
                </c:pt>
                <c:pt idx="6" formatCode="0.000">
                  <c:v>1.1200000000000001</c:v>
                </c:pt>
                <c:pt idx="7">
                  <c:v>1.1100000000000001</c:v>
                </c:pt>
                <c:pt idx="8">
                  <c:v>1.1000000000000001</c:v>
                </c:pt>
                <c:pt idx="9">
                  <c:v>1.089</c:v>
                </c:pt>
                <c:pt idx="10">
                  <c:v>1.083</c:v>
                </c:pt>
                <c:pt idx="11">
                  <c:v>1.0720000000000001</c:v>
                </c:pt>
                <c:pt idx="12" formatCode="0.000">
                  <c:v>1.0629999999999999</c:v>
                </c:pt>
                <c:pt idx="13" formatCode="0.000">
                  <c:v>1.0569999999999999</c:v>
                </c:pt>
                <c:pt idx="14" formatCode="0.000">
                  <c:v>1.0509999999999999</c:v>
                </c:pt>
                <c:pt idx="15" formatCode="0.000">
                  <c:v>1.048</c:v>
                </c:pt>
                <c:pt idx="16" formatCode="0.000">
                  <c:v>1.0429999999999999</c:v>
                </c:pt>
                <c:pt idx="17">
                  <c:v>1.042</c:v>
                </c:pt>
                <c:pt idx="18">
                  <c:v>1.0429999999999999</c:v>
                </c:pt>
                <c:pt idx="19">
                  <c:v>1.046</c:v>
                </c:pt>
              </c:numCache>
            </c:numRef>
          </c:val>
          <c:smooth val="0"/>
        </c:ser>
        <c:ser>
          <c:idx val="105"/>
          <c:order val="103"/>
          <c:tx>
            <c:strRef>
              <c:f>'CCG Data-antibstarpu'!$D$108</c:f>
              <c:strCache>
                <c:ptCount val="1"/>
                <c:pt idx="0">
                  <c:v>NEWHAM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Data-antibstarpu'!$J$108:$AC$108</c:f>
              <c:numCache>
                <c:formatCode>#,##0.000</c:formatCode>
                <c:ptCount val="20"/>
                <c:pt idx="0">
                  <c:v>0.89900000000000002</c:v>
                </c:pt>
                <c:pt idx="1">
                  <c:v>0.89600000000000002</c:v>
                </c:pt>
                <c:pt idx="2">
                  <c:v>0.89400000000000002</c:v>
                </c:pt>
                <c:pt idx="3">
                  <c:v>0.88800000000000001</c:v>
                </c:pt>
                <c:pt idx="4">
                  <c:v>0.88400000000000001</c:v>
                </c:pt>
                <c:pt idx="5">
                  <c:v>0.878</c:v>
                </c:pt>
                <c:pt idx="6" formatCode="0.000">
                  <c:v>0.876</c:v>
                </c:pt>
                <c:pt idx="7">
                  <c:v>0.876</c:v>
                </c:pt>
                <c:pt idx="8">
                  <c:v>0.877</c:v>
                </c:pt>
                <c:pt idx="9">
                  <c:v>0.874</c:v>
                </c:pt>
                <c:pt idx="10">
                  <c:v>0.872</c:v>
                </c:pt>
                <c:pt idx="11">
                  <c:v>0.86599999999999999</c:v>
                </c:pt>
                <c:pt idx="12" formatCode="0.000">
                  <c:v>0.86599999999999999</c:v>
                </c:pt>
                <c:pt idx="13" formatCode="0.000">
                  <c:v>0.86499999999999999</c:v>
                </c:pt>
                <c:pt idx="14" formatCode="0.000">
                  <c:v>0.86099999999999999</c:v>
                </c:pt>
                <c:pt idx="15" formatCode="0.000">
                  <c:v>0.86299999999999999</c:v>
                </c:pt>
                <c:pt idx="16" formatCode="0.000">
                  <c:v>0.86199999999999999</c:v>
                </c:pt>
                <c:pt idx="17">
                  <c:v>0.85899999999999999</c:v>
                </c:pt>
                <c:pt idx="18">
                  <c:v>0.85599999999999998</c:v>
                </c:pt>
                <c:pt idx="19">
                  <c:v>0.85299999999999998</c:v>
                </c:pt>
              </c:numCache>
            </c:numRef>
          </c:val>
          <c:smooth val="0"/>
        </c:ser>
        <c:ser>
          <c:idx val="106"/>
          <c:order val="104"/>
          <c:tx>
            <c:strRef>
              <c:f>'CCG Data-antibstarpu'!$D$109</c:f>
              <c:strCache>
                <c:ptCount val="1"/>
                <c:pt idx="0">
                  <c:v>NORTH CUMBRIA</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Data-antibstarpu'!$J$109:$AC$109</c:f>
              <c:numCache>
                <c:formatCode>#,##0.000</c:formatCode>
                <c:ptCount val="20"/>
                <c:pt idx="0">
                  <c:v>1.19</c:v>
                </c:pt>
                <c:pt idx="1">
                  <c:v>1.1879999999999999</c:v>
                </c:pt>
                <c:pt idx="2">
                  <c:v>1.179</c:v>
                </c:pt>
                <c:pt idx="3">
                  <c:v>1.1739999999999999</c:v>
                </c:pt>
                <c:pt idx="4">
                  <c:v>1.167</c:v>
                </c:pt>
                <c:pt idx="5">
                  <c:v>1.1579999999999999</c:v>
                </c:pt>
                <c:pt idx="6" formatCode="0.000">
                  <c:v>1.1559999999999999</c:v>
                </c:pt>
                <c:pt idx="7">
                  <c:v>1.1479999999999999</c:v>
                </c:pt>
                <c:pt idx="8">
                  <c:v>1.1339999999999999</c:v>
                </c:pt>
                <c:pt idx="9">
                  <c:v>1.1240000000000001</c:v>
                </c:pt>
                <c:pt idx="10">
                  <c:v>1.1259999999999999</c:v>
                </c:pt>
                <c:pt idx="11">
                  <c:v>1.1200000000000001</c:v>
                </c:pt>
                <c:pt idx="12" formatCode="0.000">
                  <c:v>1.111</c:v>
                </c:pt>
                <c:pt idx="13" formatCode="0.000">
                  <c:v>1.1080000000000001</c:v>
                </c:pt>
                <c:pt idx="14" formatCode="0.000">
                  <c:v>1.105</c:v>
                </c:pt>
                <c:pt idx="15" formatCode="0.000">
                  <c:v>1.105</c:v>
                </c:pt>
                <c:pt idx="16" formatCode="0.000">
                  <c:v>1.105</c:v>
                </c:pt>
                <c:pt idx="17">
                  <c:v>1.107</c:v>
                </c:pt>
                <c:pt idx="18">
                  <c:v>1.107</c:v>
                </c:pt>
                <c:pt idx="19">
                  <c:v>1.109</c:v>
                </c:pt>
              </c:numCache>
            </c:numRef>
          </c:val>
          <c:smooth val="0"/>
        </c:ser>
        <c:ser>
          <c:idx val="108"/>
          <c:order val="105"/>
          <c:tx>
            <c:strRef>
              <c:f>'CCG Data-antibstarpu'!$D$110</c:f>
              <c:strCache>
                <c:ptCount val="1"/>
                <c:pt idx="0">
                  <c:v>NORTH DURHAM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Data-antibstarpu'!$J$110:$AC$110</c:f>
              <c:numCache>
                <c:formatCode>#,##0.000</c:formatCode>
                <c:ptCount val="20"/>
                <c:pt idx="0">
                  <c:v>1.171</c:v>
                </c:pt>
                <c:pt idx="1">
                  <c:v>1.171</c:v>
                </c:pt>
                <c:pt idx="2">
                  <c:v>1.1679999999999999</c:v>
                </c:pt>
                <c:pt idx="3">
                  <c:v>1.165</c:v>
                </c:pt>
                <c:pt idx="4">
                  <c:v>1.165</c:v>
                </c:pt>
                <c:pt idx="5">
                  <c:v>1.1599999999999999</c:v>
                </c:pt>
                <c:pt idx="6" formatCode="0.000">
                  <c:v>1.159</c:v>
                </c:pt>
                <c:pt idx="7">
                  <c:v>1.1519999999999999</c:v>
                </c:pt>
                <c:pt idx="8">
                  <c:v>1.1379999999999999</c:v>
                </c:pt>
                <c:pt idx="9">
                  <c:v>1.1259999999999999</c:v>
                </c:pt>
                <c:pt idx="10">
                  <c:v>1.121</c:v>
                </c:pt>
                <c:pt idx="11">
                  <c:v>1.113</c:v>
                </c:pt>
                <c:pt idx="12" formatCode="0.000">
                  <c:v>1.1060000000000001</c:v>
                </c:pt>
                <c:pt idx="13" formatCode="0.000">
                  <c:v>1.1000000000000001</c:v>
                </c:pt>
                <c:pt idx="14" formatCode="0.000">
                  <c:v>1.091</c:v>
                </c:pt>
                <c:pt idx="15" formatCode="0.000">
                  <c:v>1.0900000000000001</c:v>
                </c:pt>
                <c:pt idx="16" formatCode="0.000">
                  <c:v>1.083</c:v>
                </c:pt>
                <c:pt idx="17">
                  <c:v>1.0820000000000001</c:v>
                </c:pt>
                <c:pt idx="18">
                  <c:v>1.079</c:v>
                </c:pt>
                <c:pt idx="19">
                  <c:v>1.0780000000000001</c:v>
                </c:pt>
              </c:numCache>
            </c:numRef>
          </c:val>
          <c:smooth val="0"/>
        </c:ser>
        <c:ser>
          <c:idx val="109"/>
          <c:order val="106"/>
          <c:tx>
            <c:strRef>
              <c:f>'CCG Data-antibstarpu'!$D$111</c:f>
              <c:strCache>
                <c:ptCount val="1"/>
                <c:pt idx="0">
                  <c:v>NORTH EAST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Data-antibstarpu'!$J$111:$AC$111</c:f>
              <c:numCache>
                <c:formatCode>#,##0.000</c:formatCode>
                <c:ptCount val="20"/>
                <c:pt idx="0">
                  <c:v>1.2609999999999999</c:v>
                </c:pt>
                <c:pt idx="1">
                  <c:v>1.258</c:v>
                </c:pt>
                <c:pt idx="2">
                  <c:v>1.26</c:v>
                </c:pt>
                <c:pt idx="3">
                  <c:v>1.254</c:v>
                </c:pt>
                <c:pt idx="4">
                  <c:v>1.2450000000000001</c:v>
                </c:pt>
                <c:pt idx="5">
                  <c:v>1.2390000000000001</c:v>
                </c:pt>
                <c:pt idx="6" formatCode="0.000">
                  <c:v>1.2350000000000001</c:v>
                </c:pt>
                <c:pt idx="7">
                  <c:v>1.2290000000000001</c:v>
                </c:pt>
                <c:pt idx="8">
                  <c:v>1.216</c:v>
                </c:pt>
                <c:pt idx="9">
                  <c:v>1.2050000000000001</c:v>
                </c:pt>
                <c:pt idx="10">
                  <c:v>1.2030000000000001</c:v>
                </c:pt>
                <c:pt idx="11">
                  <c:v>1.1950000000000001</c:v>
                </c:pt>
                <c:pt idx="12" formatCode="0.000">
                  <c:v>1.1919999999999999</c:v>
                </c:pt>
                <c:pt idx="13" formatCode="0.000">
                  <c:v>1.1859999999999999</c:v>
                </c:pt>
                <c:pt idx="14" formatCode="0.000">
                  <c:v>1.1779999999999999</c:v>
                </c:pt>
                <c:pt idx="15" formatCode="0.000">
                  <c:v>1.177</c:v>
                </c:pt>
                <c:pt idx="16" formatCode="0.000">
                  <c:v>1.171</c:v>
                </c:pt>
                <c:pt idx="17">
                  <c:v>1.167</c:v>
                </c:pt>
                <c:pt idx="18">
                  <c:v>1.161</c:v>
                </c:pt>
                <c:pt idx="19">
                  <c:v>1.155</c:v>
                </c:pt>
              </c:numCache>
            </c:numRef>
          </c:val>
          <c:smooth val="0"/>
        </c:ser>
        <c:ser>
          <c:idx val="110"/>
          <c:order val="107"/>
          <c:tx>
            <c:strRef>
              <c:f>'CCG Data-antibstarpu'!$D$112</c:f>
              <c:strCache>
                <c:ptCount val="1"/>
                <c:pt idx="0">
                  <c:v>NORTH EAST HAMPSHIRE AND FARNHAM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Data-antibstarpu'!$J$112:$AC$112</c:f>
              <c:numCache>
                <c:formatCode>#,##0.000</c:formatCode>
                <c:ptCount val="20"/>
                <c:pt idx="0">
                  <c:v>0.98599999999999999</c:v>
                </c:pt>
                <c:pt idx="1">
                  <c:v>0.98599999999999999</c:v>
                </c:pt>
                <c:pt idx="2">
                  <c:v>0.98199999999999998</c:v>
                </c:pt>
                <c:pt idx="3">
                  <c:v>0.98199999999999998</c:v>
                </c:pt>
                <c:pt idx="4">
                  <c:v>0.97599999999999998</c:v>
                </c:pt>
                <c:pt idx="5">
                  <c:v>0.96899999999999997</c:v>
                </c:pt>
                <c:pt idx="6" formatCode="0.000">
                  <c:v>0.96499999999999997</c:v>
                </c:pt>
                <c:pt idx="7">
                  <c:v>0.95699999999999996</c:v>
                </c:pt>
                <c:pt idx="8">
                  <c:v>0.94799999999999995</c:v>
                </c:pt>
                <c:pt idx="9">
                  <c:v>0.93700000000000006</c:v>
                </c:pt>
                <c:pt idx="10">
                  <c:v>0.93300000000000005</c:v>
                </c:pt>
                <c:pt idx="11">
                  <c:v>0.92700000000000005</c:v>
                </c:pt>
                <c:pt idx="12" formatCode="0.000">
                  <c:v>0.92600000000000005</c:v>
                </c:pt>
                <c:pt idx="13" formatCode="0.000">
                  <c:v>0.91600000000000004</c:v>
                </c:pt>
                <c:pt idx="14" formatCode="0.000">
                  <c:v>0.90700000000000003</c:v>
                </c:pt>
                <c:pt idx="15" formatCode="0.000">
                  <c:v>0.90500000000000003</c:v>
                </c:pt>
                <c:pt idx="16" formatCode="0.000">
                  <c:v>0.90300000000000002</c:v>
                </c:pt>
                <c:pt idx="17">
                  <c:v>0.90300000000000002</c:v>
                </c:pt>
                <c:pt idx="18">
                  <c:v>0.90400000000000003</c:v>
                </c:pt>
                <c:pt idx="19">
                  <c:v>0.90600000000000003</c:v>
                </c:pt>
              </c:numCache>
            </c:numRef>
          </c:val>
          <c:smooth val="0"/>
        </c:ser>
        <c:ser>
          <c:idx val="111"/>
          <c:order val="108"/>
          <c:tx>
            <c:strRef>
              <c:f>'CCG Data-antibstarpu'!$D$113</c:f>
              <c:strCache>
                <c:ptCount val="1"/>
                <c:pt idx="0">
                  <c:v>NORTH EAST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Data-antibstarpu'!$J$113:$AC$113</c:f>
              <c:numCache>
                <c:formatCode>#,##0.000</c:formatCode>
                <c:ptCount val="20"/>
                <c:pt idx="0">
                  <c:v>1.1220000000000001</c:v>
                </c:pt>
                <c:pt idx="1">
                  <c:v>1.119</c:v>
                </c:pt>
                <c:pt idx="2">
                  <c:v>1.1160000000000001</c:v>
                </c:pt>
                <c:pt idx="3">
                  <c:v>1.1140000000000001</c:v>
                </c:pt>
                <c:pt idx="4">
                  <c:v>1.107</c:v>
                </c:pt>
                <c:pt idx="5">
                  <c:v>1.101</c:v>
                </c:pt>
                <c:pt idx="6" formatCode="0.000">
                  <c:v>1.1000000000000001</c:v>
                </c:pt>
                <c:pt idx="7">
                  <c:v>1.095</c:v>
                </c:pt>
                <c:pt idx="8">
                  <c:v>1.085</c:v>
                </c:pt>
                <c:pt idx="9">
                  <c:v>1.073</c:v>
                </c:pt>
                <c:pt idx="10">
                  <c:v>1.0609999999999999</c:v>
                </c:pt>
                <c:pt idx="11">
                  <c:v>1.0509999999999999</c:v>
                </c:pt>
                <c:pt idx="12" formatCode="0.000">
                  <c:v>1.048</c:v>
                </c:pt>
                <c:pt idx="13" formatCode="0.000">
                  <c:v>1.0429999999999999</c:v>
                </c:pt>
                <c:pt idx="14" formatCode="0.000">
                  <c:v>1.036</c:v>
                </c:pt>
                <c:pt idx="15" formatCode="0.000">
                  <c:v>1.034</c:v>
                </c:pt>
                <c:pt idx="16" formatCode="0.000">
                  <c:v>1.032</c:v>
                </c:pt>
                <c:pt idx="17">
                  <c:v>1.028</c:v>
                </c:pt>
                <c:pt idx="18">
                  <c:v>1.0269999999999999</c:v>
                </c:pt>
                <c:pt idx="19">
                  <c:v>1.026</c:v>
                </c:pt>
              </c:numCache>
            </c:numRef>
          </c:val>
          <c:smooth val="0"/>
        </c:ser>
        <c:ser>
          <c:idx val="112"/>
          <c:order val="109"/>
          <c:tx>
            <c:strRef>
              <c:f>'CCG Data-antibstarpu'!$D$114</c:f>
              <c:strCache>
                <c:ptCount val="1"/>
                <c:pt idx="0">
                  <c:v>NORTH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Data-antibstarpu'!$J$114:$AC$114</c:f>
              <c:numCache>
                <c:formatCode>#,##0.000</c:formatCode>
                <c:ptCount val="20"/>
                <c:pt idx="0">
                  <c:v>0.92900000000000005</c:v>
                </c:pt>
                <c:pt idx="1">
                  <c:v>0.92700000000000005</c:v>
                </c:pt>
                <c:pt idx="2">
                  <c:v>0.91800000000000004</c:v>
                </c:pt>
                <c:pt idx="3">
                  <c:v>0.91200000000000003</c:v>
                </c:pt>
                <c:pt idx="4">
                  <c:v>0.90300000000000002</c:v>
                </c:pt>
                <c:pt idx="5">
                  <c:v>0.89400000000000002</c:v>
                </c:pt>
                <c:pt idx="6" formatCode="0.000">
                  <c:v>0.89</c:v>
                </c:pt>
                <c:pt idx="7">
                  <c:v>0.88400000000000001</c:v>
                </c:pt>
                <c:pt idx="8">
                  <c:v>0.874</c:v>
                </c:pt>
                <c:pt idx="9">
                  <c:v>0.86399999999999999</c:v>
                </c:pt>
                <c:pt idx="10">
                  <c:v>0.85899999999999999</c:v>
                </c:pt>
                <c:pt idx="11">
                  <c:v>0.84599999999999997</c:v>
                </c:pt>
                <c:pt idx="12" formatCode="0.000">
                  <c:v>0.83699999999999997</c:v>
                </c:pt>
                <c:pt idx="13" formatCode="0.000">
                  <c:v>0.82899999999999996</c:v>
                </c:pt>
                <c:pt idx="14" formatCode="0.000">
                  <c:v>0.82499999999999996</c:v>
                </c:pt>
                <c:pt idx="15" formatCode="0.000">
                  <c:v>0.82199999999999995</c:v>
                </c:pt>
                <c:pt idx="16" formatCode="0.000">
                  <c:v>0.82699999999999996</c:v>
                </c:pt>
                <c:pt idx="17">
                  <c:v>0.82699999999999996</c:v>
                </c:pt>
                <c:pt idx="18">
                  <c:v>0.83199999999999996</c:v>
                </c:pt>
                <c:pt idx="19">
                  <c:v>0.83399999999999996</c:v>
                </c:pt>
              </c:numCache>
            </c:numRef>
          </c:val>
          <c:smooth val="0"/>
        </c:ser>
        <c:ser>
          <c:idx val="113"/>
          <c:order val="110"/>
          <c:tx>
            <c:strRef>
              <c:f>'CCG Data-antibstarpu'!$D$115</c:f>
              <c:strCache>
                <c:ptCount val="1"/>
                <c:pt idx="0">
                  <c:v>NORTH KIRKLEES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Data-antibstarpu'!$J$115:$AC$115</c:f>
              <c:numCache>
                <c:formatCode>#,##0.000</c:formatCode>
                <c:ptCount val="20"/>
                <c:pt idx="0">
                  <c:v>1.1970000000000001</c:v>
                </c:pt>
                <c:pt idx="1">
                  <c:v>1.1930000000000001</c:v>
                </c:pt>
                <c:pt idx="2">
                  <c:v>1.1890000000000001</c:v>
                </c:pt>
                <c:pt idx="3">
                  <c:v>1.1859999999999999</c:v>
                </c:pt>
                <c:pt idx="4">
                  <c:v>1.18</c:v>
                </c:pt>
                <c:pt idx="5">
                  <c:v>1.1739999999999999</c:v>
                </c:pt>
                <c:pt idx="6" formatCode="0.000">
                  <c:v>1.175</c:v>
                </c:pt>
                <c:pt idx="7">
                  <c:v>1.1739999999999999</c:v>
                </c:pt>
                <c:pt idx="8">
                  <c:v>1.1619999999999999</c:v>
                </c:pt>
                <c:pt idx="9">
                  <c:v>1.1499999999999999</c:v>
                </c:pt>
                <c:pt idx="10">
                  <c:v>1.139</c:v>
                </c:pt>
                <c:pt idx="11">
                  <c:v>1.1299999999999999</c:v>
                </c:pt>
                <c:pt idx="12" formatCode="0.000">
                  <c:v>1.1319999999999999</c:v>
                </c:pt>
                <c:pt idx="13" formatCode="0.000">
                  <c:v>1.127</c:v>
                </c:pt>
                <c:pt idx="14" formatCode="0.000">
                  <c:v>1.1200000000000001</c:v>
                </c:pt>
                <c:pt idx="15" formatCode="0.000">
                  <c:v>1.119</c:v>
                </c:pt>
                <c:pt idx="16" formatCode="0.000">
                  <c:v>1.123</c:v>
                </c:pt>
                <c:pt idx="17">
                  <c:v>1.123</c:v>
                </c:pt>
                <c:pt idx="18">
                  <c:v>1.127</c:v>
                </c:pt>
                <c:pt idx="19">
                  <c:v>1.1279999999999999</c:v>
                </c:pt>
              </c:numCache>
            </c:numRef>
          </c:val>
          <c:smooth val="0"/>
        </c:ser>
        <c:ser>
          <c:idx val="114"/>
          <c:order val="111"/>
          <c:tx>
            <c:strRef>
              <c:f>'CCG Data-antibstarpu'!$D$116</c:f>
              <c:strCache>
                <c:ptCount val="1"/>
                <c:pt idx="0">
                  <c:v>NORTH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Data-antibstarpu'!$J$116:$AC$116</c:f>
              <c:numCache>
                <c:formatCode>#,##0.000</c:formatCode>
                <c:ptCount val="20"/>
                <c:pt idx="0">
                  <c:v>1.1459999999999999</c:v>
                </c:pt>
                <c:pt idx="1">
                  <c:v>1.139</c:v>
                </c:pt>
                <c:pt idx="2">
                  <c:v>1.1379999999999999</c:v>
                </c:pt>
                <c:pt idx="3">
                  <c:v>1.1339999999999999</c:v>
                </c:pt>
                <c:pt idx="4">
                  <c:v>1.131</c:v>
                </c:pt>
                <c:pt idx="5">
                  <c:v>1.123</c:v>
                </c:pt>
                <c:pt idx="6" formatCode="0.000">
                  <c:v>1.1200000000000001</c:v>
                </c:pt>
                <c:pt idx="7">
                  <c:v>1.115</c:v>
                </c:pt>
                <c:pt idx="8">
                  <c:v>1.1020000000000001</c:v>
                </c:pt>
                <c:pt idx="9">
                  <c:v>1.0840000000000001</c:v>
                </c:pt>
                <c:pt idx="10">
                  <c:v>1.07</c:v>
                </c:pt>
                <c:pt idx="11">
                  <c:v>1.0529999999999999</c:v>
                </c:pt>
                <c:pt idx="12" formatCode="0.000">
                  <c:v>1.0389999999999999</c:v>
                </c:pt>
                <c:pt idx="13" formatCode="0.000">
                  <c:v>1.032</c:v>
                </c:pt>
                <c:pt idx="14" formatCode="0.000">
                  <c:v>1.0189999999999999</c:v>
                </c:pt>
                <c:pt idx="15" formatCode="0.000">
                  <c:v>1.0149999999999999</c:v>
                </c:pt>
                <c:pt idx="16" formatCode="0.000">
                  <c:v>1.012</c:v>
                </c:pt>
                <c:pt idx="17">
                  <c:v>1.01</c:v>
                </c:pt>
                <c:pt idx="18">
                  <c:v>1.0049999999999999</c:v>
                </c:pt>
                <c:pt idx="19">
                  <c:v>1.006</c:v>
                </c:pt>
              </c:numCache>
            </c:numRef>
          </c:val>
          <c:smooth val="0"/>
        </c:ser>
        <c:ser>
          <c:idx val="115"/>
          <c:order val="112"/>
          <c:tx>
            <c:strRef>
              <c:f>'CCG Data-antibstarpu'!$D$117</c:f>
              <c:strCache>
                <c:ptCount val="1"/>
                <c:pt idx="0">
                  <c:v>NORTH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Data-antibstarpu'!$J$117:$AC$117</c:f>
              <c:numCache>
                <c:formatCode>#,##0.000</c:formatCode>
                <c:ptCount val="20"/>
                <c:pt idx="0">
                  <c:v>1.0740000000000001</c:v>
                </c:pt>
                <c:pt idx="1">
                  <c:v>1.071</c:v>
                </c:pt>
                <c:pt idx="2">
                  <c:v>1.0629999999999999</c:v>
                </c:pt>
                <c:pt idx="3">
                  <c:v>1.0589999999999999</c:v>
                </c:pt>
                <c:pt idx="4">
                  <c:v>1.0529999999999999</c:v>
                </c:pt>
                <c:pt idx="5">
                  <c:v>1.0449999999999999</c:v>
                </c:pt>
                <c:pt idx="6" formatCode="0.000">
                  <c:v>1.046</c:v>
                </c:pt>
                <c:pt idx="7">
                  <c:v>1.04</c:v>
                </c:pt>
                <c:pt idx="8">
                  <c:v>1.03</c:v>
                </c:pt>
                <c:pt idx="9">
                  <c:v>1.014</c:v>
                </c:pt>
                <c:pt idx="10">
                  <c:v>1.01</c:v>
                </c:pt>
                <c:pt idx="11">
                  <c:v>1.002</c:v>
                </c:pt>
                <c:pt idx="12" formatCode="0.000">
                  <c:v>1</c:v>
                </c:pt>
                <c:pt idx="13" formatCode="0.000">
                  <c:v>0.995</c:v>
                </c:pt>
                <c:pt idx="14" formatCode="0.000">
                  <c:v>0.99199999999999999</c:v>
                </c:pt>
                <c:pt idx="15" formatCode="0.000">
                  <c:v>0.99</c:v>
                </c:pt>
                <c:pt idx="16" formatCode="0.000">
                  <c:v>0.98699999999999999</c:v>
                </c:pt>
                <c:pt idx="17">
                  <c:v>0.98499999999999999</c:v>
                </c:pt>
                <c:pt idx="18">
                  <c:v>0.98299999999999998</c:v>
                </c:pt>
                <c:pt idx="19">
                  <c:v>0.98</c:v>
                </c:pt>
              </c:numCache>
            </c:numRef>
          </c:val>
          <c:smooth val="0"/>
        </c:ser>
        <c:ser>
          <c:idx val="116"/>
          <c:order val="113"/>
          <c:tx>
            <c:strRef>
              <c:f>'CCG Data-antibstarpu'!$D$118</c:f>
              <c:strCache>
                <c:ptCount val="1"/>
                <c:pt idx="0">
                  <c:v>NORTH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Data-antibstarpu'!$J$118:$AC$118</c:f>
              <c:numCache>
                <c:formatCode>#,##0.000</c:formatCode>
                <c:ptCount val="20"/>
                <c:pt idx="0">
                  <c:v>1.147</c:v>
                </c:pt>
                <c:pt idx="1">
                  <c:v>1.1399999999999999</c:v>
                </c:pt>
                <c:pt idx="2">
                  <c:v>1.1359999999999999</c:v>
                </c:pt>
                <c:pt idx="3">
                  <c:v>1.135</c:v>
                </c:pt>
                <c:pt idx="4">
                  <c:v>1.1299999999999999</c:v>
                </c:pt>
                <c:pt idx="5">
                  <c:v>1.123</c:v>
                </c:pt>
                <c:pt idx="6" formatCode="0.000">
                  <c:v>1.125</c:v>
                </c:pt>
                <c:pt idx="7">
                  <c:v>1.121</c:v>
                </c:pt>
                <c:pt idx="8">
                  <c:v>1.115</c:v>
                </c:pt>
                <c:pt idx="9">
                  <c:v>1.101</c:v>
                </c:pt>
                <c:pt idx="10">
                  <c:v>1.0940000000000001</c:v>
                </c:pt>
                <c:pt idx="11">
                  <c:v>1.0860000000000001</c:v>
                </c:pt>
                <c:pt idx="12" formatCode="0.000">
                  <c:v>1.089</c:v>
                </c:pt>
                <c:pt idx="13" formatCode="0.000">
                  <c:v>1.0900000000000001</c:v>
                </c:pt>
                <c:pt idx="14" formatCode="0.000">
                  <c:v>1.089</c:v>
                </c:pt>
                <c:pt idx="15" formatCode="0.000">
                  <c:v>1.0900000000000001</c:v>
                </c:pt>
                <c:pt idx="16" formatCode="0.000">
                  <c:v>1.0900000000000001</c:v>
                </c:pt>
                <c:pt idx="17">
                  <c:v>1.101</c:v>
                </c:pt>
                <c:pt idx="18">
                  <c:v>1.1060000000000001</c:v>
                </c:pt>
                <c:pt idx="19">
                  <c:v>1.1140000000000001</c:v>
                </c:pt>
              </c:numCache>
            </c:numRef>
          </c:val>
          <c:smooth val="0"/>
        </c:ser>
        <c:ser>
          <c:idx val="117"/>
          <c:order val="114"/>
          <c:tx>
            <c:strRef>
              <c:f>'CCG Data-antibstarpu'!$D$119</c:f>
              <c:strCache>
                <c:ptCount val="1"/>
                <c:pt idx="0">
                  <c:v>NORTH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Data-antibstarpu'!$J$119:$AC$119</c:f>
              <c:numCache>
                <c:formatCode>#,##0.000</c:formatCode>
                <c:ptCount val="20"/>
                <c:pt idx="0">
                  <c:v>1.1679999999999999</c:v>
                </c:pt>
                <c:pt idx="1">
                  <c:v>1.1599999999999999</c:v>
                </c:pt>
                <c:pt idx="2">
                  <c:v>1.151</c:v>
                </c:pt>
                <c:pt idx="3">
                  <c:v>1.1439999999999999</c:v>
                </c:pt>
                <c:pt idx="4">
                  <c:v>1.137</c:v>
                </c:pt>
                <c:pt idx="5">
                  <c:v>1.1299999999999999</c:v>
                </c:pt>
                <c:pt idx="6" formatCode="0.000">
                  <c:v>1.129</c:v>
                </c:pt>
                <c:pt idx="7">
                  <c:v>1.121</c:v>
                </c:pt>
                <c:pt idx="8">
                  <c:v>1.107</c:v>
                </c:pt>
                <c:pt idx="9">
                  <c:v>1.095</c:v>
                </c:pt>
                <c:pt idx="10">
                  <c:v>1.091</c:v>
                </c:pt>
                <c:pt idx="11">
                  <c:v>1.083</c:v>
                </c:pt>
                <c:pt idx="12" formatCode="0.000">
                  <c:v>1.081</c:v>
                </c:pt>
                <c:pt idx="13" formatCode="0.000">
                  <c:v>1.0760000000000001</c:v>
                </c:pt>
                <c:pt idx="14" formatCode="0.000">
                  <c:v>1.069</c:v>
                </c:pt>
                <c:pt idx="15" formatCode="0.000">
                  <c:v>1.0660000000000001</c:v>
                </c:pt>
                <c:pt idx="16" formatCode="0.000">
                  <c:v>1.0680000000000001</c:v>
                </c:pt>
                <c:pt idx="17">
                  <c:v>1.0680000000000001</c:v>
                </c:pt>
                <c:pt idx="18">
                  <c:v>1.0680000000000001</c:v>
                </c:pt>
                <c:pt idx="19">
                  <c:v>1.073</c:v>
                </c:pt>
              </c:numCache>
            </c:numRef>
          </c:val>
          <c:smooth val="0"/>
        </c:ser>
        <c:ser>
          <c:idx val="118"/>
          <c:order val="115"/>
          <c:tx>
            <c:strRef>
              <c:f>'CCG Data-antibstarpu'!$D$120</c:f>
              <c:strCache>
                <c:ptCount val="1"/>
                <c:pt idx="0">
                  <c:v>NORTH WEST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Data-antibstarpu'!$J$120:$AC$120</c:f>
              <c:numCache>
                <c:formatCode>#,##0.000</c:formatCode>
                <c:ptCount val="20"/>
                <c:pt idx="0">
                  <c:v>0.97299999999999998</c:v>
                </c:pt>
                <c:pt idx="1">
                  <c:v>0.97</c:v>
                </c:pt>
                <c:pt idx="2">
                  <c:v>0.96799999999999997</c:v>
                </c:pt>
                <c:pt idx="3">
                  <c:v>0.96399999999999997</c:v>
                </c:pt>
                <c:pt idx="4">
                  <c:v>0.95799999999999996</c:v>
                </c:pt>
                <c:pt idx="5">
                  <c:v>0.95099999999999996</c:v>
                </c:pt>
                <c:pt idx="6" formatCode="0.000">
                  <c:v>0.95199999999999996</c:v>
                </c:pt>
                <c:pt idx="7">
                  <c:v>0.94899999999999995</c:v>
                </c:pt>
                <c:pt idx="8">
                  <c:v>0.93799999999999994</c:v>
                </c:pt>
                <c:pt idx="9">
                  <c:v>0.92900000000000005</c:v>
                </c:pt>
                <c:pt idx="10">
                  <c:v>0.92700000000000005</c:v>
                </c:pt>
                <c:pt idx="11">
                  <c:v>0.92</c:v>
                </c:pt>
                <c:pt idx="12" formatCode="0.000">
                  <c:v>0.91600000000000004</c:v>
                </c:pt>
                <c:pt idx="13" formatCode="0.000">
                  <c:v>0.91300000000000003</c:v>
                </c:pt>
                <c:pt idx="14" formatCode="0.000">
                  <c:v>0.90900000000000003</c:v>
                </c:pt>
                <c:pt idx="15" formatCode="0.000">
                  <c:v>0.90900000000000003</c:v>
                </c:pt>
                <c:pt idx="16" formatCode="0.000">
                  <c:v>0.91</c:v>
                </c:pt>
                <c:pt idx="17">
                  <c:v>0.91100000000000003</c:v>
                </c:pt>
                <c:pt idx="18">
                  <c:v>0.90900000000000003</c:v>
                </c:pt>
                <c:pt idx="19">
                  <c:v>0.91100000000000003</c:v>
                </c:pt>
              </c:numCache>
            </c:numRef>
          </c:val>
          <c:smooth val="0"/>
        </c:ser>
        <c:ser>
          <c:idx val="120"/>
          <c:order val="116"/>
          <c:tx>
            <c:strRef>
              <c:f>'CCG Data-antibstarpu'!$D$121</c:f>
              <c:strCache>
                <c:ptCount val="1"/>
                <c:pt idx="0">
                  <c:v>NORTHUMBERLAND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Data-antibstarpu'!$J$121:$AC$121</c:f>
              <c:numCache>
                <c:formatCode>#,##0.000</c:formatCode>
                <c:ptCount val="20"/>
                <c:pt idx="0">
                  <c:v>1.153</c:v>
                </c:pt>
                <c:pt idx="1">
                  <c:v>1.1499999999999999</c:v>
                </c:pt>
                <c:pt idx="2">
                  <c:v>1.1439999999999999</c:v>
                </c:pt>
                <c:pt idx="3">
                  <c:v>1.1419999999999999</c:v>
                </c:pt>
                <c:pt idx="4">
                  <c:v>1.139</c:v>
                </c:pt>
                <c:pt idx="5">
                  <c:v>1.135</c:v>
                </c:pt>
                <c:pt idx="6" formatCode="0.000">
                  <c:v>1.135</c:v>
                </c:pt>
                <c:pt idx="7">
                  <c:v>1.131</c:v>
                </c:pt>
                <c:pt idx="8">
                  <c:v>1.1220000000000001</c:v>
                </c:pt>
                <c:pt idx="9">
                  <c:v>1.113</c:v>
                </c:pt>
                <c:pt idx="10">
                  <c:v>1.111</c:v>
                </c:pt>
                <c:pt idx="11">
                  <c:v>1.1040000000000001</c:v>
                </c:pt>
                <c:pt idx="12" formatCode="0.000">
                  <c:v>1.101</c:v>
                </c:pt>
                <c:pt idx="13" formatCode="0.000">
                  <c:v>1.099</c:v>
                </c:pt>
                <c:pt idx="14" formatCode="0.000">
                  <c:v>1.093</c:v>
                </c:pt>
                <c:pt idx="15" formatCode="0.000">
                  <c:v>1.0940000000000001</c:v>
                </c:pt>
                <c:pt idx="16" formatCode="0.000">
                  <c:v>1.0920000000000001</c:v>
                </c:pt>
                <c:pt idx="17">
                  <c:v>1.089</c:v>
                </c:pt>
                <c:pt idx="18">
                  <c:v>1.087</c:v>
                </c:pt>
                <c:pt idx="19">
                  <c:v>1.0900000000000001</c:v>
                </c:pt>
              </c:numCache>
            </c:numRef>
          </c:val>
          <c:smooth val="0"/>
        </c:ser>
        <c:ser>
          <c:idx val="121"/>
          <c:order val="117"/>
          <c:tx>
            <c:strRef>
              <c:f>'CCG Data-antibstarpu'!$D$122</c:f>
              <c:strCache>
                <c:ptCount val="1"/>
                <c:pt idx="0">
                  <c:v>NORWICH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Data-antibstarpu'!$J$122:$AC$122</c:f>
              <c:numCache>
                <c:formatCode>#,##0.000</c:formatCode>
                <c:ptCount val="20"/>
                <c:pt idx="0">
                  <c:v>1.1279999999999999</c:v>
                </c:pt>
                <c:pt idx="1">
                  <c:v>1.121</c:v>
                </c:pt>
                <c:pt idx="2">
                  <c:v>1.115</c:v>
                </c:pt>
                <c:pt idx="3">
                  <c:v>1.109</c:v>
                </c:pt>
                <c:pt idx="4">
                  <c:v>1.105</c:v>
                </c:pt>
                <c:pt idx="5">
                  <c:v>1.0980000000000001</c:v>
                </c:pt>
                <c:pt idx="6" formatCode="0.000">
                  <c:v>1.0940000000000001</c:v>
                </c:pt>
                <c:pt idx="7">
                  <c:v>1.0880000000000001</c:v>
                </c:pt>
                <c:pt idx="8">
                  <c:v>1.0720000000000001</c:v>
                </c:pt>
                <c:pt idx="9">
                  <c:v>1.0629999999999999</c:v>
                </c:pt>
                <c:pt idx="10">
                  <c:v>1.06</c:v>
                </c:pt>
                <c:pt idx="11">
                  <c:v>1.0509999999999999</c:v>
                </c:pt>
                <c:pt idx="12" formatCode="0.000">
                  <c:v>1.0489999999999999</c:v>
                </c:pt>
                <c:pt idx="13" formatCode="0.000">
                  <c:v>1.042</c:v>
                </c:pt>
                <c:pt idx="14" formatCode="0.000">
                  <c:v>1.0389999999999999</c:v>
                </c:pt>
                <c:pt idx="15" formatCode="0.000">
                  <c:v>1.0389999999999999</c:v>
                </c:pt>
                <c:pt idx="16" formatCode="0.000">
                  <c:v>1.04</c:v>
                </c:pt>
                <c:pt idx="17">
                  <c:v>1.042</c:v>
                </c:pt>
                <c:pt idx="18">
                  <c:v>1.042</c:v>
                </c:pt>
                <c:pt idx="19">
                  <c:v>1.042</c:v>
                </c:pt>
              </c:numCache>
            </c:numRef>
          </c:val>
          <c:smooth val="0"/>
        </c:ser>
        <c:ser>
          <c:idx val="122"/>
          <c:order val="118"/>
          <c:tx>
            <c:strRef>
              <c:f>'CCG Data-antibstarpu'!$D$123</c:f>
              <c:strCache>
                <c:ptCount val="1"/>
                <c:pt idx="0">
                  <c:v>NOTTINGHAM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Data-antibstarpu'!$J$123:$AC$123</c:f>
              <c:numCache>
                <c:formatCode>#,##0.000</c:formatCode>
                <c:ptCount val="20"/>
                <c:pt idx="0">
                  <c:v>0.94499999999999995</c:v>
                </c:pt>
                <c:pt idx="1">
                  <c:v>0.94399999999999995</c:v>
                </c:pt>
                <c:pt idx="2">
                  <c:v>0.94199999999999995</c:v>
                </c:pt>
                <c:pt idx="3">
                  <c:v>0.93799999999999994</c:v>
                </c:pt>
                <c:pt idx="4">
                  <c:v>0.93300000000000005</c:v>
                </c:pt>
                <c:pt idx="5">
                  <c:v>0.92800000000000005</c:v>
                </c:pt>
                <c:pt idx="6" formatCode="0.000">
                  <c:v>0.92400000000000004</c:v>
                </c:pt>
                <c:pt idx="7">
                  <c:v>0.91800000000000004</c:v>
                </c:pt>
                <c:pt idx="8">
                  <c:v>0.90900000000000003</c:v>
                </c:pt>
                <c:pt idx="9">
                  <c:v>0.90100000000000002</c:v>
                </c:pt>
                <c:pt idx="10">
                  <c:v>0.89300000000000002</c:v>
                </c:pt>
                <c:pt idx="11">
                  <c:v>0.88400000000000001</c:v>
                </c:pt>
                <c:pt idx="12" formatCode="0.000">
                  <c:v>0.878</c:v>
                </c:pt>
                <c:pt idx="13" formatCode="0.000">
                  <c:v>0.87</c:v>
                </c:pt>
                <c:pt idx="14" formatCode="0.000">
                  <c:v>0.86199999999999999</c:v>
                </c:pt>
                <c:pt idx="15" formatCode="0.000">
                  <c:v>0.86199999999999999</c:v>
                </c:pt>
                <c:pt idx="16" formatCode="0.000">
                  <c:v>0.86</c:v>
                </c:pt>
                <c:pt idx="17">
                  <c:v>0.85599999999999998</c:v>
                </c:pt>
                <c:pt idx="18">
                  <c:v>0.85199999999999998</c:v>
                </c:pt>
                <c:pt idx="19">
                  <c:v>0.85099999999999998</c:v>
                </c:pt>
              </c:numCache>
            </c:numRef>
          </c:val>
          <c:smooth val="0"/>
        </c:ser>
        <c:ser>
          <c:idx val="123"/>
          <c:order val="119"/>
          <c:tx>
            <c:strRef>
              <c:f>'CCG Data-antibstarpu'!$D$124</c:f>
              <c:strCache>
                <c:ptCount val="1"/>
                <c:pt idx="0">
                  <c:v>NOTTINGHAM NORTH &amp;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Data-antibstarpu'!$J$124:$AC$124</c:f>
              <c:numCache>
                <c:formatCode>#,##0.000</c:formatCode>
                <c:ptCount val="20"/>
                <c:pt idx="0">
                  <c:v>1.008</c:v>
                </c:pt>
                <c:pt idx="1">
                  <c:v>1.002</c:v>
                </c:pt>
                <c:pt idx="2">
                  <c:v>0.995</c:v>
                </c:pt>
                <c:pt idx="3">
                  <c:v>0.98899999999999999</c:v>
                </c:pt>
                <c:pt idx="4">
                  <c:v>0.98499999999999999</c:v>
                </c:pt>
                <c:pt idx="5">
                  <c:v>0.97699999999999998</c:v>
                </c:pt>
                <c:pt idx="6" formatCode="0.000">
                  <c:v>0.97699999999999998</c:v>
                </c:pt>
                <c:pt idx="7">
                  <c:v>0.97199999999999998</c:v>
                </c:pt>
                <c:pt idx="8">
                  <c:v>0.95799999999999996</c:v>
                </c:pt>
                <c:pt idx="9">
                  <c:v>0.94799999999999995</c:v>
                </c:pt>
                <c:pt idx="10">
                  <c:v>0.94199999999999995</c:v>
                </c:pt>
                <c:pt idx="11">
                  <c:v>0.93700000000000006</c:v>
                </c:pt>
                <c:pt idx="12" formatCode="0.000">
                  <c:v>0.93600000000000005</c:v>
                </c:pt>
                <c:pt idx="13" formatCode="0.000">
                  <c:v>0.93799999999999994</c:v>
                </c:pt>
                <c:pt idx="14" formatCode="0.000">
                  <c:v>0.93400000000000005</c:v>
                </c:pt>
                <c:pt idx="15" formatCode="0.000">
                  <c:v>0.93600000000000005</c:v>
                </c:pt>
                <c:pt idx="16" formatCode="0.000">
                  <c:v>0.93700000000000006</c:v>
                </c:pt>
                <c:pt idx="17">
                  <c:v>0.94699999999999995</c:v>
                </c:pt>
                <c:pt idx="18">
                  <c:v>0.94899999999999995</c:v>
                </c:pt>
                <c:pt idx="19">
                  <c:v>0.95199999999999996</c:v>
                </c:pt>
              </c:numCache>
            </c:numRef>
          </c:val>
          <c:smooth val="0"/>
        </c:ser>
        <c:ser>
          <c:idx val="124"/>
          <c:order val="120"/>
          <c:tx>
            <c:strRef>
              <c:f>'CCG Data-antibstarpu'!$D$125</c:f>
              <c:strCache>
                <c:ptCount val="1"/>
                <c:pt idx="0">
                  <c:v>NOTTINGHAM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Data-antibstarpu'!$J$125:$AC$125</c:f>
              <c:numCache>
                <c:formatCode>#,##0.000</c:formatCode>
                <c:ptCount val="20"/>
                <c:pt idx="0">
                  <c:v>0.89100000000000001</c:v>
                </c:pt>
                <c:pt idx="1">
                  <c:v>0.88400000000000001</c:v>
                </c:pt>
                <c:pt idx="2">
                  <c:v>0.879</c:v>
                </c:pt>
                <c:pt idx="3">
                  <c:v>0.878</c:v>
                </c:pt>
                <c:pt idx="4">
                  <c:v>0.875</c:v>
                </c:pt>
                <c:pt idx="5">
                  <c:v>0.872</c:v>
                </c:pt>
                <c:pt idx="6" formatCode="0.000">
                  <c:v>0.874</c:v>
                </c:pt>
                <c:pt idx="7">
                  <c:v>0.87</c:v>
                </c:pt>
                <c:pt idx="8">
                  <c:v>0.86299999999999999</c:v>
                </c:pt>
                <c:pt idx="9">
                  <c:v>0.85699999999999998</c:v>
                </c:pt>
                <c:pt idx="10">
                  <c:v>0.85399999999999998</c:v>
                </c:pt>
                <c:pt idx="11">
                  <c:v>0.84699999999999998</c:v>
                </c:pt>
                <c:pt idx="12" formatCode="0.000">
                  <c:v>0.85899999999999999</c:v>
                </c:pt>
                <c:pt idx="13" formatCode="0.000">
                  <c:v>0.85799999999999998</c:v>
                </c:pt>
                <c:pt idx="14" formatCode="0.000">
                  <c:v>0.85199999999999998</c:v>
                </c:pt>
                <c:pt idx="15" formatCode="0.000">
                  <c:v>0.86099999999999999</c:v>
                </c:pt>
                <c:pt idx="16" formatCode="0.000">
                  <c:v>0.85699999999999998</c:v>
                </c:pt>
                <c:pt idx="17">
                  <c:v>0.85899999999999999</c:v>
                </c:pt>
                <c:pt idx="18">
                  <c:v>0.85899999999999999</c:v>
                </c:pt>
                <c:pt idx="19">
                  <c:v>0.86099999999999999</c:v>
                </c:pt>
              </c:numCache>
            </c:numRef>
          </c:val>
          <c:smooth val="0"/>
        </c:ser>
        <c:ser>
          <c:idx val="125"/>
          <c:order val="121"/>
          <c:tx>
            <c:strRef>
              <c:f>'CCG Data-antibstarpu'!$D$126</c:f>
              <c:strCache>
                <c:ptCount val="1"/>
                <c:pt idx="0">
                  <c:v>OLDHAM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Data-antibstarpu'!$J$126:$AC$126</c:f>
              <c:numCache>
                <c:formatCode>#,##0.000</c:formatCode>
                <c:ptCount val="20"/>
                <c:pt idx="0">
                  <c:v>1.3460000000000001</c:v>
                </c:pt>
                <c:pt idx="1">
                  <c:v>1.339</c:v>
                </c:pt>
                <c:pt idx="2">
                  <c:v>1.3320000000000001</c:v>
                </c:pt>
                <c:pt idx="3">
                  <c:v>1.32</c:v>
                </c:pt>
                <c:pt idx="4">
                  <c:v>1.3069999999999999</c:v>
                </c:pt>
                <c:pt idx="5">
                  <c:v>1.2969999999999999</c:v>
                </c:pt>
                <c:pt idx="6" formatCode="0.000">
                  <c:v>1.292</c:v>
                </c:pt>
                <c:pt idx="7">
                  <c:v>1.2789999999999999</c:v>
                </c:pt>
                <c:pt idx="8">
                  <c:v>1.2569999999999999</c:v>
                </c:pt>
                <c:pt idx="9">
                  <c:v>1.2490000000000001</c:v>
                </c:pt>
                <c:pt idx="10">
                  <c:v>1.2390000000000001</c:v>
                </c:pt>
                <c:pt idx="11">
                  <c:v>1.2290000000000001</c:v>
                </c:pt>
                <c:pt idx="12" formatCode="0.000">
                  <c:v>1.2290000000000001</c:v>
                </c:pt>
                <c:pt idx="13" formatCode="0.000">
                  <c:v>1.222</c:v>
                </c:pt>
                <c:pt idx="14" formatCode="0.000">
                  <c:v>1.214</c:v>
                </c:pt>
                <c:pt idx="15" formatCode="0.000">
                  <c:v>1.2130000000000001</c:v>
                </c:pt>
                <c:pt idx="16" formatCode="0.000">
                  <c:v>1.2130000000000001</c:v>
                </c:pt>
                <c:pt idx="17">
                  <c:v>1.2090000000000001</c:v>
                </c:pt>
                <c:pt idx="18">
                  <c:v>1.202</c:v>
                </c:pt>
                <c:pt idx="19">
                  <c:v>1.204</c:v>
                </c:pt>
              </c:numCache>
            </c:numRef>
          </c:val>
          <c:smooth val="0"/>
        </c:ser>
        <c:ser>
          <c:idx val="126"/>
          <c:order val="122"/>
          <c:tx>
            <c:strRef>
              <c:f>'CCG Data-antibstarpu'!$D$127</c:f>
              <c:strCache>
                <c:ptCount val="1"/>
                <c:pt idx="0">
                  <c:v>OXFORDSHIRE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Data-antibstarpu'!$J$127:$AC$127</c:f>
              <c:numCache>
                <c:formatCode>#,##0.000</c:formatCode>
                <c:ptCount val="20"/>
                <c:pt idx="0">
                  <c:v>0.85099999999999998</c:v>
                </c:pt>
                <c:pt idx="1">
                  <c:v>0.84899999999999998</c:v>
                </c:pt>
                <c:pt idx="2">
                  <c:v>0.84399999999999997</c:v>
                </c:pt>
                <c:pt idx="3">
                  <c:v>0.84</c:v>
                </c:pt>
                <c:pt idx="4">
                  <c:v>0.83599999999999997</c:v>
                </c:pt>
                <c:pt idx="5">
                  <c:v>0.83</c:v>
                </c:pt>
                <c:pt idx="6" formatCode="0.000">
                  <c:v>0.82599999999999996</c:v>
                </c:pt>
                <c:pt idx="7">
                  <c:v>0.82</c:v>
                </c:pt>
                <c:pt idx="8">
                  <c:v>0.81599999999999995</c:v>
                </c:pt>
                <c:pt idx="9">
                  <c:v>0.80700000000000005</c:v>
                </c:pt>
                <c:pt idx="10">
                  <c:v>0.80200000000000005</c:v>
                </c:pt>
                <c:pt idx="11">
                  <c:v>0.79500000000000004</c:v>
                </c:pt>
                <c:pt idx="12" formatCode="0.000">
                  <c:v>0.78700000000000003</c:v>
                </c:pt>
                <c:pt idx="13" formatCode="0.000">
                  <c:v>0.78100000000000003</c:v>
                </c:pt>
                <c:pt idx="14" formatCode="0.000">
                  <c:v>0.77600000000000002</c:v>
                </c:pt>
                <c:pt idx="15" formatCode="0.000">
                  <c:v>0.77500000000000002</c:v>
                </c:pt>
                <c:pt idx="16" formatCode="0.000">
                  <c:v>0.77100000000000002</c:v>
                </c:pt>
                <c:pt idx="17">
                  <c:v>0.77</c:v>
                </c:pt>
                <c:pt idx="18">
                  <c:v>0.77</c:v>
                </c:pt>
                <c:pt idx="19">
                  <c:v>0.77100000000000002</c:v>
                </c:pt>
              </c:numCache>
            </c:numRef>
          </c:val>
          <c:smooth val="0"/>
        </c:ser>
        <c:ser>
          <c:idx val="127"/>
          <c:order val="123"/>
          <c:tx>
            <c:strRef>
              <c:f>'CCG Data-antibstarpu'!$D$128</c:f>
              <c:strCache>
                <c:ptCount val="1"/>
                <c:pt idx="0">
                  <c:v>PORTSMOUTH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Data-antibstarpu'!$J$128:$AC$128</c:f>
              <c:numCache>
                <c:formatCode>#,##0.000</c:formatCode>
                <c:ptCount val="20"/>
                <c:pt idx="0">
                  <c:v>1.0529999999999999</c:v>
                </c:pt>
                <c:pt idx="1">
                  <c:v>1.046</c:v>
                </c:pt>
                <c:pt idx="2">
                  <c:v>1.0369999999999999</c:v>
                </c:pt>
                <c:pt idx="3">
                  <c:v>1.0289999999999999</c:v>
                </c:pt>
                <c:pt idx="4">
                  <c:v>1.02</c:v>
                </c:pt>
                <c:pt idx="5">
                  <c:v>1.0129999999999999</c:v>
                </c:pt>
                <c:pt idx="6" formatCode="0.000">
                  <c:v>1.0049999999999999</c:v>
                </c:pt>
                <c:pt idx="7">
                  <c:v>1</c:v>
                </c:pt>
                <c:pt idx="8">
                  <c:v>0.98099999999999998</c:v>
                </c:pt>
                <c:pt idx="9">
                  <c:v>0.97199999999999998</c:v>
                </c:pt>
                <c:pt idx="10">
                  <c:v>0.97199999999999998</c:v>
                </c:pt>
                <c:pt idx="11">
                  <c:v>0.96499999999999997</c:v>
                </c:pt>
                <c:pt idx="12" formatCode="0.000">
                  <c:v>0.96199999999999997</c:v>
                </c:pt>
                <c:pt idx="13" formatCode="0.000">
                  <c:v>0.95799999999999996</c:v>
                </c:pt>
                <c:pt idx="14" formatCode="0.000">
                  <c:v>0.95099999999999996</c:v>
                </c:pt>
                <c:pt idx="15" formatCode="0.000">
                  <c:v>0.94699999999999995</c:v>
                </c:pt>
                <c:pt idx="16" formatCode="0.000">
                  <c:v>0.94599999999999995</c:v>
                </c:pt>
                <c:pt idx="17">
                  <c:v>0.94</c:v>
                </c:pt>
                <c:pt idx="18">
                  <c:v>0.93100000000000005</c:v>
                </c:pt>
                <c:pt idx="19">
                  <c:v>0.92200000000000004</c:v>
                </c:pt>
              </c:numCache>
            </c:numRef>
          </c:val>
          <c:smooth val="0"/>
        </c:ser>
        <c:ser>
          <c:idx val="128"/>
          <c:order val="124"/>
          <c:tx>
            <c:strRef>
              <c:f>'CCG Data-antibstarpu'!$D$129</c:f>
              <c:strCache>
                <c:ptCount val="1"/>
                <c:pt idx="0">
                  <c:v>REDBRIDGE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Data-antibstarpu'!$J$129:$AC$129</c:f>
              <c:numCache>
                <c:formatCode>#,##0.000</c:formatCode>
                <c:ptCount val="20"/>
                <c:pt idx="0">
                  <c:v>1</c:v>
                </c:pt>
                <c:pt idx="1">
                  <c:v>0.99399999999999999</c:v>
                </c:pt>
                <c:pt idx="2">
                  <c:v>0.98899999999999999</c:v>
                </c:pt>
                <c:pt idx="3">
                  <c:v>0.98199999999999998</c:v>
                </c:pt>
                <c:pt idx="4">
                  <c:v>0.97599999999999998</c:v>
                </c:pt>
                <c:pt idx="5">
                  <c:v>0.96899999999999997</c:v>
                </c:pt>
                <c:pt idx="6" formatCode="0.000">
                  <c:v>0.96499999999999997</c:v>
                </c:pt>
                <c:pt idx="7">
                  <c:v>0.95799999999999996</c:v>
                </c:pt>
                <c:pt idx="8">
                  <c:v>0.95199999999999996</c:v>
                </c:pt>
                <c:pt idx="9">
                  <c:v>0.94499999999999995</c:v>
                </c:pt>
                <c:pt idx="10">
                  <c:v>0.93899999999999995</c:v>
                </c:pt>
                <c:pt idx="11">
                  <c:v>0.93300000000000005</c:v>
                </c:pt>
                <c:pt idx="12" formatCode="0.000">
                  <c:v>0.93200000000000005</c:v>
                </c:pt>
                <c:pt idx="13" formatCode="0.000">
                  <c:v>0.92900000000000005</c:v>
                </c:pt>
                <c:pt idx="14" formatCode="0.000">
                  <c:v>0.92400000000000004</c:v>
                </c:pt>
                <c:pt idx="15" formatCode="0.000">
                  <c:v>0.92600000000000005</c:v>
                </c:pt>
                <c:pt idx="16" formatCode="0.000">
                  <c:v>0.92600000000000005</c:v>
                </c:pt>
                <c:pt idx="17">
                  <c:v>0.92300000000000004</c:v>
                </c:pt>
                <c:pt idx="18">
                  <c:v>0.92200000000000004</c:v>
                </c:pt>
                <c:pt idx="19">
                  <c:v>0.92300000000000004</c:v>
                </c:pt>
              </c:numCache>
            </c:numRef>
          </c:val>
          <c:smooth val="0"/>
        </c:ser>
        <c:ser>
          <c:idx val="129"/>
          <c:order val="125"/>
          <c:tx>
            <c:strRef>
              <c:f>'CCG Data-antibstarpu'!$D$130</c:f>
              <c:strCache>
                <c:ptCount val="1"/>
                <c:pt idx="0">
                  <c:v>REDDITCH AND BROMSGROVE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Data-antibstarpu'!$J$130:$AC$130</c:f>
              <c:numCache>
                <c:formatCode>#,##0.000</c:formatCode>
                <c:ptCount val="20"/>
                <c:pt idx="0">
                  <c:v>1.2170000000000001</c:v>
                </c:pt>
                <c:pt idx="1">
                  <c:v>1.216</c:v>
                </c:pt>
                <c:pt idx="2">
                  <c:v>1.214</c:v>
                </c:pt>
                <c:pt idx="3">
                  <c:v>1.208</c:v>
                </c:pt>
                <c:pt idx="4">
                  <c:v>1.2</c:v>
                </c:pt>
                <c:pt idx="5">
                  <c:v>1.1930000000000001</c:v>
                </c:pt>
                <c:pt idx="6" formatCode="0.000">
                  <c:v>1.1879999999999999</c:v>
                </c:pt>
                <c:pt idx="7">
                  <c:v>1.18</c:v>
                </c:pt>
                <c:pt idx="8">
                  <c:v>1.1719999999999999</c:v>
                </c:pt>
                <c:pt idx="9">
                  <c:v>1.157</c:v>
                </c:pt>
                <c:pt idx="10">
                  <c:v>1.1479999999999999</c:v>
                </c:pt>
                <c:pt idx="11">
                  <c:v>1.137</c:v>
                </c:pt>
                <c:pt idx="12" formatCode="0.000">
                  <c:v>1.1359999999999999</c:v>
                </c:pt>
                <c:pt idx="13" formatCode="0.000">
                  <c:v>1.1299999999999999</c:v>
                </c:pt>
                <c:pt idx="14" formatCode="0.000">
                  <c:v>1.125</c:v>
                </c:pt>
                <c:pt idx="15" formatCode="0.000">
                  <c:v>1.119</c:v>
                </c:pt>
                <c:pt idx="16" formatCode="0.000">
                  <c:v>1.125</c:v>
                </c:pt>
                <c:pt idx="17">
                  <c:v>1.1200000000000001</c:v>
                </c:pt>
                <c:pt idx="18">
                  <c:v>1.1200000000000001</c:v>
                </c:pt>
                <c:pt idx="19">
                  <c:v>1.119</c:v>
                </c:pt>
              </c:numCache>
            </c:numRef>
          </c:val>
          <c:smooth val="0"/>
        </c:ser>
        <c:ser>
          <c:idx val="130"/>
          <c:order val="126"/>
          <c:tx>
            <c:strRef>
              <c:f>'CCG Data-antibstarpu'!$D$131</c:f>
              <c:strCache>
                <c:ptCount val="1"/>
                <c:pt idx="0">
                  <c:v>RICHMOND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Data-antibstarpu'!$J$131:$AC$131</c:f>
              <c:numCache>
                <c:formatCode>#,##0.000</c:formatCode>
                <c:ptCount val="20"/>
                <c:pt idx="0">
                  <c:v>0.81799999999999995</c:v>
                </c:pt>
                <c:pt idx="1">
                  <c:v>0.81499999999999995</c:v>
                </c:pt>
                <c:pt idx="2">
                  <c:v>0.81100000000000005</c:v>
                </c:pt>
                <c:pt idx="3">
                  <c:v>0.80500000000000005</c:v>
                </c:pt>
                <c:pt idx="4">
                  <c:v>0.8</c:v>
                </c:pt>
                <c:pt idx="5">
                  <c:v>0.79600000000000004</c:v>
                </c:pt>
                <c:pt idx="6" formatCode="0.000">
                  <c:v>0.79600000000000004</c:v>
                </c:pt>
                <c:pt idx="7">
                  <c:v>0.78900000000000003</c:v>
                </c:pt>
                <c:pt idx="8">
                  <c:v>0.77700000000000002</c:v>
                </c:pt>
                <c:pt idx="9">
                  <c:v>0.77100000000000002</c:v>
                </c:pt>
                <c:pt idx="10">
                  <c:v>0.76800000000000002</c:v>
                </c:pt>
                <c:pt idx="11">
                  <c:v>0.75700000000000001</c:v>
                </c:pt>
                <c:pt idx="12" formatCode="0.000">
                  <c:v>0.754</c:v>
                </c:pt>
                <c:pt idx="13" formatCode="0.000">
                  <c:v>0.75</c:v>
                </c:pt>
                <c:pt idx="14" formatCode="0.000">
                  <c:v>0.74199999999999999</c:v>
                </c:pt>
                <c:pt idx="15" formatCode="0.000">
                  <c:v>0.74099999999999999</c:v>
                </c:pt>
                <c:pt idx="16" formatCode="0.000">
                  <c:v>0.73899999999999999</c:v>
                </c:pt>
                <c:pt idx="17">
                  <c:v>0.73699999999999999</c:v>
                </c:pt>
                <c:pt idx="18">
                  <c:v>0.73199999999999998</c:v>
                </c:pt>
                <c:pt idx="19">
                  <c:v>0.73399999999999999</c:v>
                </c:pt>
              </c:numCache>
            </c:numRef>
          </c:val>
          <c:smooth val="0"/>
        </c:ser>
        <c:ser>
          <c:idx val="131"/>
          <c:order val="127"/>
          <c:tx>
            <c:strRef>
              <c:f>'CCG Data-antibstarpu'!$D$132</c:f>
              <c:strCache>
                <c:ptCount val="1"/>
                <c:pt idx="0">
                  <c:v>ROTHERHAM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Data-antibstarpu'!$J$132:$AC$132</c:f>
              <c:numCache>
                <c:formatCode>#,##0.000</c:formatCode>
                <c:ptCount val="20"/>
                <c:pt idx="0">
                  <c:v>1.1299999999999999</c:v>
                </c:pt>
                <c:pt idx="1">
                  <c:v>1.111</c:v>
                </c:pt>
                <c:pt idx="2">
                  <c:v>1.0940000000000001</c:v>
                </c:pt>
                <c:pt idx="3">
                  <c:v>1.083</c:v>
                </c:pt>
                <c:pt idx="4">
                  <c:v>1.0740000000000001</c:v>
                </c:pt>
                <c:pt idx="5">
                  <c:v>1.0640000000000001</c:v>
                </c:pt>
                <c:pt idx="6" formatCode="0.000">
                  <c:v>1.0620000000000001</c:v>
                </c:pt>
                <c:pt idx="7">
                  <c:v>1.0580000000000001</c:v>
                </c:pt>
                <c:pt idx="8">
                  <c:v>1.0509999999999999</c:v>
                </c:pt>
                <c:pt idx="9">
                  <c:v>1.0449999999999999</c:v>
                </c:pt>
                <c:pt idx="10">
                  <c:v>1.0409999999999999</c:v>
                </c:pt>
                <c:pt idx="11">
                  <c:v>1.032</c:v>
                </c:pt>
                <c:pt idx="12" formatCode="0.000">
                  <c:v>1.0289999999999999</c:v>
                </c:pt>
                <c:pt idx="13" formatCode="0.000">
                  <c:v>1.026</c:v>
                </c:pt>
                <c:pt idx="14" formatCode="0.000">
                  <c:v>1.0209999999999999</c:v>
                </c:pt>
                <c:pt idx="15" formatCode="0.000">
                  <c:v>1.02</c:v>
                </c:pt>
                <c:pt idx="16" formatCode="0.000">
                  <c:v>1.018</c:v>
                </c:pt>
                <c:pt idx="17">
                  <c:v>1.0189999999999999</c:v>
                </c:pt>
                <c:pt idx="18">
                  <c:v>1.0189999999999999</c:v>
                </c:pt>
                <c:pt idx="19">
                  <c:v>1.022</c:v>
                </c:pt>
              </c:numCache>
            </c:numRef>
          </c:val>
          <c:smooth val="0"/>
        </c:ser>
        <c:ser>
          <c:idx val="132"/>
          <c:order val="128"/>
          <c:tx>
            <c:strRef>
              <c:f>'CCG Data-antibstarpu'!$D$133</c:f>
              <c:strCache>
                <c:ptCount val="1"/>
                <c:pt idx="0">
                  <c:v>RUSHCLIFFE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Data-antibstarpu'!$J$133:$AC$133</c:f>
              <c:numCache>
                <c:formatCode>#,##0.000</c:formatCode>
                <c:ptCount val="20"/>
                <c:pt idx="0">
                  <c:v>0.88600000000000001</c:v>
                </c:pt>
                <c:pt idx="1">
                  <c:v>0.88</c:v>
                </c:pt>
                <c:pt idx="2">
                  <c:v>0.875</c:v>
                </c:pt>
                <c:pt idx="3">
                  <c:v>0.872</c:v>
                </c:pt>
                <c:pt idx="4">
                  <c:v>0.86299999999999999</c:v>
                </c:pt>
                <c:pt idx="5">
                  <c:v>0.85699999999999998</c:v>
                </c:pt>
                <c:pt idx="6" formatCode="0.000">
                  <c:v>0.85299999999999998</c:v>
                </c:pt>
                <c:pt idx="7">
                  <c:v>0.84599999999999997</c:v>
                </c:pt>
                <c:pt idx="8">
                  <c:v>0.83699999999999997</c:v>
                </c:pt>
                <c:pt idx="9">
                  <c:v>0.82899999999999996</c:v>
                </c:pt>
                <c:pt idx="10">
                  <c:v>0.82199999999999995</c:v>
                </c:pt>
                <c:pt idx="11">
                  <c:v>0.81100000000000005</c:v>
                </c:pt>
                <c:pt idx="12" formatCode="0.000">
                  <c:v>0.80600000000000005</c:v>
                </c:pt>
                <c:pt idx="13" formatCode="0.000">
                  <c:v>0.80300000000000005</c:v>
                </c:pt>
                <c:pt idx="14" formatCode="0.000">
                  <c:v>0.79800000000000004</c:v>
                </c:pt>
                <c:pt idx="15" formatCode="0.000">
                  <c:v>0.80400000000000005</c:v>
                </c:pt>
                <c:pt idx="16" formatCode="0.000">
                  <c:v>0.80700000000000005</c:v>
                </c:pt>
                <c:pt idx="17">
                  <c:v>0.80900000000000005</c:v>
                </c:pt>
                <c:pt idx="18">
                  <c:v>0.81399999999999995</c:v>
                </c:pt>
                <c:pt idx="19">
                  <c:v>0.81699999999999995</c:v>
                </c:pt>
              </c:numCache>
            </c:numRef>
          </c:val>
          <c:smooth val="0"/>
        </c:ser>
        <c:ser>
          <c:idx val="133"/>
          <c:order val="129"/>
          <c:tx>
            <c:strRef>
              <c:f>'CCG Data-antibstarpu'!$D$134</c:f>
              <c:strCache>
                <c:ptCount val="1"/>
                <c:pt idx="0">
                  <c:v>SALFORD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Data-antibstarpu'!$J$134:$AC$134</c:f>
              <c:numCache>
                <c:formatCode>#,##0.000</c:formatCode>
                <c:ptCount val="20"/>
                <c:pt idx="0">
                  <c:v>1.1890000000000001</c:v>
                </c:pt>
                <c:pt idx="1">
                  <c:v>1.1830000000000001</c:v>
                </c:pt>
                <c:pt idx="2">
                  <c:v>1.175</c:v>
                </c:pt>
                <c:pt idx="3">
                  <c:v>1.171</c:v>
                </c:pt>
                <c:pt idx="4">
                  <c:v>1.1639999999999999</c:v>
                </c:pt>
                <c:pt idx="5">
                  <c:v>1.1539999999999999</c:v>
                </c:pt>
                <c:pt idx="6" formatCode="0.000">
                  <c:v>1.1499999999999999</c:v>
                </c:pt>
                <c:pt idx="7">
                  <c:v>1.1359999999999999</c:v>
                </c:pt>
                <c:pt idx="8">
                  <c:v>1.119</c:v>
                </c:pt>
                <c:pt idx="9">
                  <c:v>1.1000000000000001</c:v>
                </c:pt>
                <c:pt idx="10">
                  <c:v>1.0900000000000001</c:v>
                </c:pt>
                <c:pt idx="11">
                  <c:v>1.079</c:v>
                </c:pt>
                <c:pt idx="12" formatCode="0.000">
                  <c:v>1.071</c:v>
                </c:pt>
                <c:pt idx="13" formatCode="0.000">
                  <c:v>1.0680000000000001</c:v>
                </c:pt>
                <c:pt idx="14" formatCode="0.000">
                  <c:v>1.0609999999999999</c:v>
                </c:pt>
                <c:pt idx="15" formatCode="0.000">
                  <c:v>1.056</c:v>
                </c:pt>
                <c:pt idx="16" formatCode="0.000">
                  <c:v>1.0529999999999999</c:v>
                </c:pt>
                <c:pt idx="17">
                  <c:v>1.05</c:v>
                </c:pt>
                <c:pt idx="18">
                  <c:v>1.0449999999999999</c:v>
                </c:pt>
                <c:pt idx="19">
                  <c:v>1.046</c:v>
                </c:pt>
              </c:numCache>
            </c:numRef>
          </c:val>
          <c:smooth val="0"/>
        </c:ser>
        <c:ser>
          <c:idx val="134"/>
          <c:order val="130"/>
          <c:tx>
            <c:strRef>
              <c:f>'CCG Data-antibstarpu'!$D$135</c:f>
              <c:strCache>
                <c:ptCount val="1"/>
                <c:pt idx="0">
                  <c:v>SANDWELL AND WEST BIRMINGHAM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Data-antibstarpu'!$J$135:$AC$135</c:f>
              <c:numCache>
                <c:formatCode>#,##0.000</c:formatCode>
                <c:ptCount val="20"/>
                <c:pt idx="0">
                  <c:v>1.056</c:v>
                </c:pt>
                <c:pt idx="1">
                  <c:v>1.0509999999999999</c:v>
                </c:pt>
                <c:pt idx="2">
                  <c:v>1.044</c:v>
                </c:pt>
                <c:pt idx="3">
                  <c:v>1.0389999999999999</c:v>
                </c:pt>
                <c:pt idx="4">
                  <c:v>1.0289999999999999</c:v>
                </c:pt>
                <c:pt idx="5">
                  <c:v>1.018</c:v>
                </c:pt>
                <c:pt idx="6" formatCode="0.000">
                  <c:v>1.016</c:v>
                </c:pt>
                <c:pt idx="7">
                  <c:v>1.0049999999999999</c:v>
                </c:pt>
                <c:pt idx="8">
                  <c:v>0.997</c:v>
                </c:pt>
                <c:pt idx="9">
                  <c:v>0.98299999999999998</c:v>
                </c:pt>
                <c:pt idx="10">
                  <c:v>0.97399999999999998</c:v>
                </c:pt>
                <c:pt idx="11">
                  <c:v>0.96799999999999997</c:v>
                </c:pt>
                <c:pt idx="12" formatCode="0.000">
                  <c:v>0.97199999999999998</c:v>
                </c:pt>
                <c:pt idx="13" formatCode="0.000">
                  <c:v>0.96699999999999997</c:v>
                </c:pt>
                <c:pt idx="14" formatCode="0.000">
                  <c:v>0.96399999999999997</c:v>
                </c:pt>
                <c:pt idx="15" formatCode="0.000">
                  <c:v>0.96699999999999997</c:v>
                </c:pt>
                <c:pt idx="16" formatCode="0.000">
                  <c:v>0.96899999999999997</c:v>
                </c:pt>
                <c:pt idx="17">
                  <c:v>0.97199999999999998</c:v>
                </c:pt>
                <c:pt idx="18">
                  <c:v>0.97299999999999998</c:v>
                </c:pt>
                <c:pt idx="19">
                  <c:v>0.97299999999999998</c:v>
                </c:pt>
              </c:numCache>
            </c:numRef>
          </c:val>
          <c:smooth val="0"/>
        </c:ser>
        <c:ser>
          <c:idx val="135"/>
          <c:order val="131"/>
          <c:tx>
            <c:strRef>
              <c:f>'CCG Data-antibstarpu'!$D$136</c:f>
              <c:strCache>
                <c:ptCount val="1"/>
                <c:pt idx="0">
                  <c:v>SCARBOROUGH AND RYEDALE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Data-antibstarpu'!$J$136:$AC$136</c:f>
              <c:numCache>
                <c:formatCode>#,##0.000</c:formatCode>
                <c:ptCount val="20"/>
                <c:pt idx="0">
                  <c:v>1.1559999999999999</c:v>
                </c:pt>
                <c:pt idx="1">
                  <c:v>1.1439999999999999</c:v>
                </c:pt>
                <c:pt idx="2">
                  <c:v>1.1359999999999999</c:v>
                </c:pt>
                <c:pt idx="3">
                  <c:v>1.1259999999999999</c:v>
                </c:pt>
                <c:pt idx="4">
                  <c:v>1.113</c:v>
                </c:pt>
                <c:pt idx="5">
                  <c:v>1.105</c:v>
                </c:pt>
                <c:pt idx="6" formatCode="0.000">
                  <c:v>1.101</c:v>
                </c:pt>
                <c:pt idx="7">
                  <c:v>1.095</c:v>
                </c:pt>
                <c:pt idx="8">
                  <c:v>1.091</c:v>
                </c:pt>
                <c:pt idx="9">
                  <c:v>1.0840000000000001</c:v>
                </c:pt>
                <c:pt idx="10">
                  <c:v>1.0820000000000001</c:v>
                </c:pt>
                <c:pt idx="11">
                  <c:v>1.0780000000000001</c:v>
                </c:pt>
                <c:pt idx="12" formatCode="0.000">
                  <c:v>1.0720000000000001</c:v>
                </c:pt>
                <c:pt idx="13" formatCode="0.000">
                  <c:v>1.0669999999999999</c:v>
                </c:pt>
                <c:pt idx="14" formatCode="0.000">
                  <c:v>1.06</c:v>
                </c:pt>
                <c:pt idx="15" formatCode="0.000">
                  <c:v>1.0609999999999999</c:v>
                </c:pt>
                <c:pt idx="16" formatCode="0.000">
                  <c:v>1.0549999999999999</c:v>
                </c:pt>
                <c:pt idx="17">
                  <c:v>1.0569999999999999</c:v>
                </c:pt>
                <c:pt idx="18">
                  <c:v>1.054</c:v>
                </c:pt>
                <c:pt idx="19">
                  <c:v>1.054</c:v>
                </c:pt>
              </c:numCache>
            </c:numRef>
          </c:val>
          <c:smooth val="0"/>
        </c:ser>
        <c:ser>
          <c:idx val="136"/>
          <c:order val="132"/>
          <c:tx>
            <c:strRef>
              <c:f>'CCG Data-antibstarpu'!$D$137</c:f>
              <c:strCache>
                <c:ptCount val="1"/>
                <c:pt idx="0">
                  <c:v>SE STAFFS &amp; SEISDON PENINSULAR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Data-antibstarpu'!$J$137:$AC$137</c:f>
              <c:numCache>
                <c:formatCode>#,##0.000</c:formatCode>
                <c:ptCount val="20"/>
                <c:pt idx="0">
                  <c:v>1.054</c:v>
                </c:pt>
                <c:pt idx="1">
                  <c:v>1.0509999999999999</c:v>
                </c:pt>
                <c:pt idx="2">
                  <c:v>1.0469999999999999</c:v>
                </c:pt>
                <c:pt idx="3">
                  <c:v>1.0409999999999999</c:v>
                </c:pt>
                <c:pt idx="4">
                  <c:v>1.0369999999999999</c:v>
                </c:pt>
                <c:pt idx="5">
                  <c:v>1.03</c:v>
                </c:pt>
                <c:pt idx="6" formatCode="0.000">
                  <c:v>1.03</c:v>
                </c:pt>
                <c:pt idx="7">
                  <c:v>1.0269999999999999</c:v>
                </c:pt>
                <c:pt idx="8">
                  <c:v>1.02</c:v>
                </c:pt>
                <c:pt idx="9">
                  <c:v>1.0069999999999999</c:v>
                </c:pt>
                <c:pt idx="10">
                  <c:v>1</c:v>
                </c:pt>
                <c:pt idx="11">
                  <c:v>0.99399999999999999</c:v>
                </c:pt>
                <c:pt idx="12" formatCode="0.000">
                  <c:v>0.98899999999999999</c:v>
                </c:pt>
                <c:pt idx="13" formatCode="0.000">
                  <c:v>0.98299999999999998</c:v>
                </c:pt>
                <c:pt idx="14" formatCode="0.000">
                  <c:v>0.97499999999999998</c:v>
                </c:pt>
                <c:pt idx="15" formatCode="0.000">
                  <c:v>0.97699999999999998</c:v>
                </c:pt>
                <c:pt idx="16" formatCode="0.000">
                  <c:v>0.97599999999999998</c:v>
                </c:pt>
                <c:pt idx="17">
                  <c:v>0.97599999999999998</c:v>
                </c:pt>
                <c:pt idx="18">
                  <c:v>0.97099999999999997</c:v>
                </c:pt>
                <c:pt idx="19">
                  <c:v>0.96599999999999997</c:v>
                </c:pt>
              </c:numCache>
            </c:numRef>
          </c:val>
          <c:smooth val="0"/>
        </c:ser>
        <c:ser>
          <c:idx val="137"/>
          <c:order val="133"/>
          <c:tx>
            <c:strRef>
              <c:f>'CCG Data-antibstarpu'!$D$138</c:f>
              <c:strCache>
                <c:ptCount val="1"/>
                <c:pt idx="0">
                  <c:v>SHEFFIELD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Data-antibstarpu'!$J$138:$AC$138</c:f>
              <c:numCache>
                <c:formatCode>#,##0.000</c:formatCode>
                <c:ptCount val="20"/>
                <c:pt idx="0">
                  <c:v>1.06</c:v>
                </c:pt>
                <c:pt idx="1">
                  <c:v>1.0529999999999999</c:v>
                </c:pt>
                <c:pt idx="2">
                  <c:v>1.0449999999999999</c:v>
                </c:pt>
                <c:pt idx="3">
                  <c:v>1.0389999999999999</c:v>
                </c:pt>
                <c:pt idx="4">
                  <c:v>1.036</c:v>
                </c:pt>
                <c:pt idx="5">
                  <c:v>1.0289999999999999</c:v>
                </c:pt>
                <c:pt idx="6" formatCode="0.000">
                  <c:v>1.0269999999999999</c:v>
                </c:pt>
                <c:pt idx="7">
                  <c:v>1.0229999999999999</c:v>
                </c:pt>
                <c:pt idx="8">
                  <c:v>1.018</c:v>
                </c:pt>
                <c:pt idx="9">
                  <c:v>1.012</c:v>
                </c:pt>
                <c:pt idx="10">
                  <c:v>1.008</c:v>
                </c:pt>
                <c:pt idx="11">
                  <c:v>1.004</c:v>
                </c:pt>
                <c:pt idx="12" formatCode="0.000">
                  <c:v>1.0009999999999999</c:v>
                </c:pt>
                <c:pt idx="13" formatCode="0.000">
                  <c:v>0.999</c:v>
                </c:pt>
                <c:pt idx="14" formatCode="0.000">
                  <c:v>0.99399999999999999</c:v>
                </c:pt>
                <c:pt idx="15" formatCode="0.000">
                  <c:v>0.99099999999999999</c:v>
                </c:pt>
                <c:pt idx="16" formatCode="0.000">
                  <c:v>0.98899999999999999</c:v>
                </c:pt>
                <c:pt idx="17">
                  <c:v>0.98799999999999999</c:v>
                </c:pt>
                <c:pt idx="18">
                  <c:v>0.98599999999999999</c:v>
                </c:pt>
                <c:pt idx="19">
                  <c:v>0.98799999999999999</c:v>
                </c:pt>
              </c:numCache>
            </c:numRef>
          </c:val>
          <c:smooth val="0"/>
        </c:ser>
        <c:ser>
          <c:idx val="138"/>
          <c:order val="134"/>
          <c:tx>
            <c:strRef>
              <c:f>'CCG Data-antibstarpu'!$D$139</c:f>
              <c:strCache>
                <c:ptCount val="1"/>
                <c:pt idx="0">
                  <c:v>SHROPSHIRE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Data-antibstarpu'!$J$139:$AC$139</c:f>
              <c:numCache>
                <c:formatCode>#,##0.000</c:formatCode>
                <c:ptCount val="20"/>
                <c:pt idx="0">
                  <c:v>1.016</c:v>
                </c:pt>
                <c:pt idx="1">
                  <c:v>1.014</c:v>
                </c:pt>
                <c:pt idx="2">
                  <c:v>1.01</c:v>
                </c:pt>
                <c:pt idx="3">
                  <c:v>1.006</c:v>
                </c:pt>
                <c:pt idx="4">
                  <c:v>1.002</c:v>
                </c:pt>
                <c:pt idx="5">
                  <c:v>0.995</c:v>
                </c:pt>
                <c:pt idx="6" formatCode="0.000">
                  <c:v>0.99399999999999999</c:v>
                </c:pt>
                <c:pt idx="7">
                  <c:v>0.99</c:v>
                </c:pt>
                <c:pt idx="8">
                  <c:v>0.98799999999999999</c:v>
                </c:pt>
                <c:pt idx="9">
                  <c:v>0.97399999999999998</c:v>
                </c:pt>
                <c:pt idx="10">
                  <c:v>0.96899999999999997</c:v>
                </c:pt>
                <c:pt idx="11">
                  <c:v>0.96</c:v>
                </c:pt>
                <c:pt idx="12" formatCode="0.000">
                  <c:v>0.95799999999999996</c:v>
                </c:pt>
                <c:pt idx="13" formatCode="0.000">
                  <c:v>0.95199999999999996</c:v>
                </c:pt>
                <c:pt idx="14" formatCode="0.000">
                  <c:v>0.94599999999999995</c:v>
                </c:pt>
                <c:pt idx="15" formatCode="0.000">
                  <c:v>0.94799999999999995</c:v>
                </c:pt>
                <c:pt idx="16" formatCode="0.000">
                  <c:v>0.94799999999999995</c:v>
                </c:pt>
                <c:pt idx="17">
                  <c:v>0.94799999999999995</c:v>
                </c:pt>
                <c:pt idx="18">
                  <c:v>0.94699999999999995</c:v>
                </c:pt>
                <c:pt idx="19">
                  <c:v>0.94899999999999995</c:v>
                </c:pt>
              </c:numCache>
            </c:numRef>
          </c:val>
          <c:smooth val="0"/>
        </c:ser>
        <c:ser>
          <c:idx val="139"/>
          <c:order val="135"/>
          <c:tx>
            <c:strRef>
              <c:f>'CCG Data-antibstarpu'!$D$140</c:f>
              <c:strCache>
                <c:ptCount val="1"/>
                <c:pt idx="0">
                  <c:v>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Data-antibstarpu'!$J$140:$AC$140</c:f>
              <c:numCache>
                <c:formatCode>#,##0.000</c:formatCode>
                <c:ptCount val="20"/>
                <c:pt idx="0">
                  <c:v>0.94599999999999995</c:v>
                </c:pt>
                <c:pt idx="1">
                  <c:v>0.94099999999999995</c:v>
                </c:pt>
                <c:pt idx="2">
                  <c:v>0.93400000000000005</c:v>
                </c:pt>
                <c:pt idx="3">
                  <c:v>0.93100000000000005</c:v>
                </c:pt>
                <c:pt idx="4">
                  <c:v>0.92500000000000004</c:v>
                </c:pt>
                <c:pt idx="5">
                  <c:v>0.91800000000000004</c:v>
                </c:pt>
                <c:pt idx="6" formatCode="0.000">
                  <c:v>0.91800000000000004</c:v>
                </c:pt>
                <c:pt idx="7">
                  <c:v>0.91400000000000003</c:v>
                </c:pt>
                <c:pt idx="8">
                  <c:v>0.90700000000000003</c:v>
                </c:pt>
                <c:pt idx="9">
                  <c:v>0.90200000000000002</c:v>
                </c:pt>
                <c:pt idx="10">
                  <c:v>0.89700000000000002</c:v>
                </c:pt>
                <c:pt idx="11">
                  <c:v>0.89200000000000002</c:v>
                </c:pt>
                <c:pt idx="12" formatCode="0.000">
                  <c:v>0.88900000000000001</c:v>
                </c:pt>
                <c:pt idx="13" formatCode="0.000">
                  <c:v>0.88200000000000001</c:v>
                </c:pt>
                <c:pt idx="14" formatCode="0.000">
                  <c:v>0.879</c:v>
                </c:pt>
                <c:pt idx="15" formatCode="0.000">
                  <c:v>0.876</c:v>
                </c:pt>
                <c:pt idx="16" formatCode="0.000">
                  <c:v>0.872</c:v>
                </c:pt>
                <c:pt idx="17">
                  <c:v>0.86799999999999999</c:v>
                </c:pt>
                <c:pt idx="18">
                  <c:v>0.86499999999999999</c:v>
                </c:pt>
                <c:pt idx="19">
                  <c:v>0.86499999999999999</c:v>
                </c:pt>
              </c:numCache>
            </c:numRef>
          </c:val>
          <c:smooth val="0"/>
        </c:ser>
        <c:ser>
          <c:idx val="140"/>
          <c:order val="136"/>
          <c:tx>
            <c:strRef>
              <c:f>'CCG Data-antibstarpu'!$D$141</c:f>
              <c:strCache>
                <c:ptCount val="1"/>
                <c:pt idx="0">
                  <c:v>SOUTH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Data-antibstarpu'!$J$141:$AC$141</c:f>
              <c:numCache>
                <c:formatCode>#,##0.000</c:formatCode>
                <c:ptCount val="20"/>
                <c:pt idx="0">
                  <c:v>1.0529999999999999</c:v>
                </c:pt>
                <c:pt idx="1">
                  <c:v>1.046</c:v>
                </c:pt>
                <c:pt idx="2">
                  <c:v>1.0409999999999999</c:v>
                </c:pt>
                <c:pt idx="3">
                  <c:v>1.036</c:v>
                </c:pt>
                <c:pt idx="4">
                  <c:v>1.0269999999999999</c:v>
                </c:pt>
                <c:pt idx="5">
                  <c:v>1.02</c:v>
                </c:pt>
                <c:pt idx="6" formatCode="0.000">
                  <c:v>1.02</c:v>
                </c:pt>
                <c:pt idx="7">
                  <c:v>1.0149999999999999</c:v>
                </c:pt>
                <c:pt idx="8">
                  <c:v>1.0069999999999999</c:v>
                </c:pt>
                <c:pt idx="9">
                  <c:v>0.99099999999999999</c:v>
                </c:pt>
                <c:pt idx="10">
                  <c:v>0.98399999999999999</c:v>
                </c:pt>
                <c:pt idx="11">
                  <c:v>0.96899999999999997</c:v>
                </c:pt>
                <c:pt idx="12" formatCode="0.000">
                  <c:v>0.96099999999999997</c:v>
                </c:pt>
                <c:pt idx="13" formatCode="0.000">
                  <c:v>0.95799999999999996</c:v>
                </c:pt>
                <c:pt idx="14" formatCode="0.000">
                  <c:v>0.95499999999999996</c:v>
                </c:pt>
                <c:pt idx="15" formatCode="0.000">
                  <c:v>0.96</c:v>
                </c:pt>
                <c:pt idx="16" formatCode="0.000">
                  <c:v>0.95899999999999996</c:v>
                </c:pt>
                <c:pt idx="17">
                  <c:v>0.96</c:v>
                </c:pt>
                <c:pt idx="18">
                  <c:v>0.95899999999999996</c:v>
                </c:pt>
                <c:pt idx="19">
                  <c:v>0.96199999999999997</c:v>
                </c:pt>
              </c:numCache>
            </c:numRef>
          </c:val>
          <c:smooth val="0"/>
        </c:ser>
        <c:ser>
          <c:idx val="142"/>
          <c:order val="137"/>
          <c:tx>
            <c:strRef>
              <c:f>'CCG Data-antibstarpu'!$D$142</c:f>
              <c:strCache>
                <c:ptCount val="1"/>
                <c:pt idx="0">
                  <c:v>SOUTH EASTERN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Data-antibstarpu'!$J$142:$AC$142</c:f>
              <c:numCache>
                <c:formatCode>#,##0.000</c:formatCode>
                <c:ptCount val="20"/>
                <c:pt idx="0">
                  <c:v>0.91</c:v>
                </c:pt>
                <c:pt idx="1">
                  <c:v>0.90800000000000003</c:v>
                </c:pt>
                <c:pt idx="2">
                  <c:v>0.90200000000000002</c:v>
                </c:pt>
                <c:pt idx="3">
                  <c:v>0.89800000000000002</c:v>
                </c:pt>
                <c:pt idx="4">
                  <c:v>0.89100000000000001</c:v>
                </c:pt>
                <c:pt idx="5">
                  <c:v>0.88500000000000001</c:v>
                </c:pt>
                <c:pt idx="6" formatCode="0.000">
                  <c:v>0.88500000000000001</c:v>
                </c:pt>
                <c:pt idx="7">
                  <c:v>0.88100000000000001</c:v>
                </c:pt>
                <c:pt idx="8">
                  <c:v>0.87</c:v>
                </c:pt>
                <c:pt idx="9">
                  <c:v>0.86199999999999999</c:v>
                </c:pt>
                <c:pt idx="10">
                  <c:v>0.86199999999999999</c:v>
                </c:pt>
                <c:pt idx="11">
                  <c:v>0.85499999999999998</c:v>
                </c:pt>
                <c:pt idx="12" formatCode="0.000">
                  <c:v>0.85299999999999998</c:v>
                </c:pt>
                <c:pt idx="13" formatCode="0.000">
                  <c:v>0.85099999999999998</c:v>
                </c:pt>
                <c:pt idx="14" formatCode="0.000">
                  <c:v>0.84699999999999998</c:v>
                </c:pt>
                <c:pt idx="15" formatCode="0.000">
                  <c:v>0.84899999999999998</c:v>
                </c:pt>
                <c:pt idx="16" formatCode="0.000">
                  <c:v>0.84799999999999998</c:v>
                </c:pt>
                <c:pt idx="17">
                  <c:v>0.85</c:v>
                </c:pt>
                <c:pt idx="18">
                  <c:v>0.84899999999999998</c:v>
                </c:pt>
                <c:pt idx="19">
                  <c:v>0.85099999999999998</c:v>
                </c:pt>
              </c:numCache>
            </c:numRef>
          </c:val>
          <c:smooth val="0"/>
        </c:ser>
        <c:ser>
          <c:idx val="143"/>
          <c:order val="138"/>
          <c:tx>
            <c:strRef>
              <c:f>'CCG Data-antibstarpu'!$D$143</c:f>
              <c:strCache>
                <c:ptCount val="1"/>
                <c:pt idx="0">
                  <c:v>SOUTH KENT COAST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Data-antibstarpu'!$J$143:$AC$143</c:f>
              <c:numCache>
                <c:formatCode>#,##0.000</c:formatCode>
                <c:ptCount val="20"/>
                <c:pt idx="0">
                  <c:v>1.125</c:v>
                </c:pt>
                <c:pt idx="1">
                  <c:v>1.1200000000000001</c:v>
                </c:pt>
                <c:pt idx="2">
                  <c:v>1.1160000000000001</c:v>
                </c:pt>
                <c:pt idx="3">
                  <c:v>1.115</c:v>
                </c:pt>
                <c:pt idx="4">
                  <c:v>1.1080000000000001</c:v>
                </c:pt>
                <c:pt idx="5">
                  <c:v>1.1000000000000001</c:v>
                </c:pt>
                <c:pt idx="6" formatCode="0.000">
                  <c:v>1.1000000000000001</c:v>
                </c:pt>
                <c:pt idx="7">
                  <c:v>1.0980000000000001</c:v>
                </c:pt>
                <c:pt idx="8">
                  <c:v>1.091</c:v>
                </c:pt>
                <c:pt idx="9">
                  <c:v>1.083</c:v>
                </c:pt>
                <c:pt idx="10">
                  <c:v>1.0820000000000001</c:v>
                </c:pt>
                <c:pt idx="11">
                  <c:v>1.077</c:v>
                </c:pt>
                <c:pt idx="12" formatCode="0.000">
                  <c:v>1.079</c:v>
                </c:pt>
                <c:pt idx="13" formatCode="0.000">
                  <c:v>1.075</c:v>
                </c:pt>
                <c:pt idx="14" formatCode="0.000">
                  <c:v>1.071</c:v>
                </c:pt>
                <c:pt idx="15" formatCode="0.000">
                  <c:v>1.071</c:v>
                </c:pt>
                <c:pt idx="16" formatCode="0.000">
                  <c:v>1.0680000000000001</c:v>
                </c:pt>
                <c:pt idx="17">
                  <c:v>1.0660000000000001</c:v>
                </c:pt>
                <c:pt idx="18">
                  <c:v>1.0620000000000001</c:v>
                </c:pt>
                <c:pt idx="19">
                  <c:v>1.0640000000000001</c:v>
                </c:pt>
              </c:numCache>
            </c:numRef>
          </c:val>
          <c:smooth val="0"/>
        </c:ser>
        <c:ser>
          <c:idx val="144"/>
          <c:order val="139"/>
          <c:tx>
            <c:strRef>
              <c:f>'CCG Data-antibstarpu'!$D$144</c:f>
              <c:strCache>
                <c:ptCount val="1"/>
                <c:pt idx="0">
                  <c:v>SOUTH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Data-antibstarpu'!$J$144:$AC$144</c:f>
              <c:numCache>
                <c:formatCode>#,##0.000</c:formatCode>
                <c:ptCount val="20"/>
                <c:pt idx="0">
                  <c:v>1.157</c:v>
                </c:pt>
                <c:pt idx="1">
                  <c:v>1.1479999999999999</c:v>
                </c:pt>
                <c:pt idx="2">
                  <c:v>1.1359999999999999</c:v>
                </c:pt>
                <c:pt idx="3">
                  <c:v>1.1240000000000001</c:v>
                </c:pt>
                <c:pt idx="4">
                  <c:v>1.111</c:v>
                </c:pt>
                <c:pt idx="5">
                  <c:v>1.1000000000000001</c:v>
                </c:pt>
                <c:pt idx="6" formatCode="0.000">
                  <c:v>1.095</c:v>
                </c:pt>
                <c:pt idx="7">
                  <c:v>1.0880000000000001</c:v>
                </c:pt>
                <c:pt idx="8">
                  <c:v>1.079</c:v>
                </c:pt>
                <c:pt idx="9">
                  <c:v>1.07</c:v>
                </c:pt>
                <c:pt idx="10">
                  <c:v>1.0640000000000001</c:v>
                </c:pt>
                <c:pt idx="11">
                  <c:v>1.06</c:v>
                </c:pt>
                <c:pt idx="12" formatCode="0.000">
                  <c:v>1.06</c:v>
                </c:pt>
                <c:pt idx="13" formatCode="0.000">
                  <c:v>1.0580000000000001</c:v>
                </c:pt>
                <c:pt idx="14" formatCode="0.000">
                  <c:v>1.0569999999999999</c:v>
                </c:pt>
                <c:pt idx="15" formatCode="0.000">
                  <c:v>1.0629999999999999</c:v>
                </c:pt>
                <c:pt idx="16" formatCode="0.000">
                  <c:v>1.0669999999999999</c:v>
                </c:pt>
                <c:pt idx="17">
                  <c:v>1.0620000000000001</c:v>
                </c:pt>
                <c:pt idx="18">
                  <c:v>1.071</c:v>
                </c:pt>
                <c:pt idx="19">
                  <c:v>1.0740000000000001</c:v>
                </c:pt>
              </c:numCache>
            </c:numRef>
          </c:val>
          <c:smooth val="0"/>
        </c:ser>
        <c:ser>
          <c:idx val="145"/>
          <c:order val="140"/>
          <c:tx>
            <c:strRef>
              <c:f>'CCG Data-antibstarpu'!$D$145</c:f>
              <c:strCache>
                <c:ptCount val="1"/>
                <c:pt idx="0">
                  <c:v>SOUTH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Data-antibstarpu'!$J$145:$AC$145</c:f>
              <c:numCache>
                <c:formatCode>#,##0.000</c:formatCode>
                <c:ptCount val="20"/>
                <c:pt idx="0">
                  <c:v>0.99199999999999999</c:v>
                </c:pt>
                <c:pt idx="1">
                  <c:v>0.98699999999999999</c:v>
                </c:pt>
                <c:pt idx="2">
                  <c:v>0.98399999999999999</c:v>
                </c:pt>
                <c:pt idx="3">
                  <c:v>0.97499999999999998</c:v>
                </c:pt>
                <c:pt idx="4">
                  <c:v>0.97099999999999997</c:v>
                </c:pt>
                <c:pt idx="5">
                  <c:v>0.96499999999999997</c:v>
                </c:pt>
                <c:pt idx="6" formatCode="0.000">
                  <c:v>0.96299999999999997</c:v>
                </c:pt>
                <c:pt idx="7">
                  <c:v>0.95399999999999996</c:v>
                </c:pt>
                <c:pt idx="8">
                  <c:v>0.93899999999999995</c:v>
                </c:pt>
                <c:pt idx="9">
                  <c:v>0.92</c:v>
                </c:pt>
                <c:pt idx="10">
                  <c:v>0.91600000000000004</c:v>
                </c:pt>
                <c:pt idx="11">
                  <c:v>0.90900000000000003</c:v>
                </c:pt>
                <c:pt idx="12" formatCode="0.000">
                  <c:v>0.91</c:v>
                </c:pt>
                <c:pt idx="13" formatCode="0.000">
                  <c:v>0.90400000000000003</c:v>
                </c:pt>
                <c:pt idx="14" formatCode="0.000">
                  <c:v>0.90400000000000003</c:v>
                </c:pt>
                <c:pt idx="15" formatCode="0.000">
                  <c:v>0.90400000000000003</c:v>
                </c:pt>
                <c:pt idx="16" formatCode="0.000">
                  <c:v>0.9</c:v>
                </c:pt>
                <c:pt idx="17">
                  <c:v>0.89700000000000002</c:v>
                </c:pt>
                <c:pt idx="18">
                  <c:v>0.89200000000000002</c:v>
                </c:pt>
                <c:pt idx="19">
                  <c:v>0.89100000000000001</c:v>
                </c:pt>
              </c:numCache>
            </c:numRef>
          </c:val>
          <c:smooth val="0"/>
        </c:ser>
        <c:ser>
          <c:idx val="146"/>
          <c:order val="141"/>
          <c:tx>
            <c:strRef>
              <c:f>'CCG Data-antibstarpu'!$D$146</c:f>
              <c:strCache>
                <c:ptCount val="1"/>
                <c:pt idx="0">
                  <c:v>SOUTH SEFTON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Data-antibstarpu'!$J$146:$AC$146</c:f>
              <c:numCache>
                <c:formatCode>#,##0.000</c:formatCode>
                <c:ptCount val="20"/>
                <c:pt idx="0">
                  <c:v>1.196</c:v>
                </c:pt>
                <c:pt idx="1">
                  <c:v>1.2</c:v>
                </c:pt>
                <c:pt idx="2">
                  <c:v>1.194</c:v>
                </c:pt>
                <c:pt idx="3">
                  <c:v>1.1930000000000001</c:v>
                </c:pt>
                <c:pt idx="4">
                  <c:v>1.1919999999999999</c:v>
                </c:pt>
                <c:pt idx="5">
                  <c:v>1.1850000000000001</c:v>
                </c:pt>
                <c:pt idx="6" formatCode="0.000">
                  <c:v>1.1870000000000001</c:v>
                </c:pt>
                <c:pt idx="7">
                  <c:v>1.1859999999999999</c:v>
                </c:pt>
                <c:pt idx="8">
                  <c:v>1.179</c:v>
                </c:pt>
                <c:pt idx="9">
                  <c:v>1.169</c:v>
                </c:pt>
                <c:pt idx="10">
                  <c:v>1.163</c:v>
                </c:pt>
                <c:pt idx="11">
                  <c:v>1.151</c:v>
                </c:pt>
                <c:pt idx="12" formatCode="0.000">
                  <c:v>1.1499999999999999</c:v>
                </c:pt>
                <c:pt idx="13" formatCode="0.000">
                  <c:v>1.1459999999999999</c:v>
                </c:pt>
                <c:pt idx="14" formatCode="0.000">
                  <c:v>1.153</c:v>
                </c:pt>
                <c:pt idx="15" formatCode="0.000">
                  <c:v>1.159</c:v>
                </c:pt>
                <c:pt idx="16" formatCode="0.000">
                  <c:v>1.159</c:v>
                </c:pt>
                <c:pt idx="17">
                  <c:v>1.161</c:v>
                </c:pt>
                <c:pt idx="18">
                  <c:v>1.161</c:v>
                </c:pt>
                <c:pt idx="19">
                  <c:v>1.167</c:v>
                </c:pt>
              </c:numCache>
            </c:numRef>
          </c:val>
          <c:smooth val="0"/>
        </c:ser>
        <c:ser>
          <c:idx val="147"/>
          <c:order val="142"/>
          <c:tx>
            <c:strRef>
              <c:f>'CCG Data-antibstarpu'!$D$147</c:f>
              <c:strCache>
                <c:ptCount val="1"/>
                <c:pt idx="0">
                  <c:v>SOUTH 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Data-antibstarpu'!$J$147:$AC$147</c:f>
              <c:numCache>
                <c:formatCode>#,##0.000</c:formatCode>
                <c:ptCount val="20"/>
                <c:pt idx="0">
                  <c:v>1.276</c:v>
                </c:pt>
                <c:pt idx="1">
                  <c:v>1.274</c:v>
                </c:pt>
                <c:pt idx="2">
                  <c:v>1.272</c:v>
                </c:pt>
                <c:pt idx="3">
                  <c:v>1.2709999999999999</c:v>
                </c:pt>
                <c:pt idx="4">
                  <c:v>1.266</c:v>
                </c:pt>
                <c:pt idx="5">
                  <c:v>1.2609999999999999</c:v>
                </c:pt>
                <c:pt idx="6" formatCode="0.000">
                  <c:v>1.264</c:v>
                </c:pt>
                <c:pt idx="7">
                  <c:v>1.258</c:v>
                </c:pt>
                <c:pt idx="8">
                  <c:v>1.2390000000000001</c:v>
                </c:pt>
                <c:pt idx="9">
                  <c:v>1.2250000000000001</c:v>
                </c:pt>
                <c:pt idx="10">
                  <c:v>1.2250000000000001</c:v>
                </c:pt>
                <c:pt idx="11">
                  <c:v>1.2190000000000001</c:v>
                </c:pt>
                <c:pt idx="12" formatCode="0.000">
                  <c:v>1.2170000000000001</c:v>
                </c:pt>
                <c:pt idx="13" formatCode="0.000">
                  <c:v>1.2130000000000001</c:v>
                </c:pt>
                <c:pt idx="14" formatCode="0.000">
                  <c:v>1.204</c:v>
                </c:pt>
                <c:pt idx="15" formatCode="0.000">
                  <c:v>1.2</c:v>
                </c:pt>
                <c:pt idx="16" formatCode="0.000">
                  <c:v>1.1990000000000001</c:v>
                </c:pt>
                <c:pt idx="17">
                  <c:v>1.194</c:v>
                </c:pt>
                <c:pt idx="18">
                  <c:v>1.1830000000000001</c:v>
                </c:pt>
                <c:pt idx="19">
                  <c:v>1.1759999999999999</c:v>
                </c:pt>
              </c:numCache>
            </c:numRef>
          </c:val>
          <c:smooth val="0"/>
        </c:ser>
        <c:ser>
          <c:idx val="148"/>
          <c:order val="143"/>
          <c:tx>
            <c:strRef>
              <c:f>'CCG Data-antibstarpu'!$D$148</c:f>
              <c:strCache>
                <c:ptCount val="1"/>
                <c:pt idx="0">
                  <c:v>SOUTH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Data-antibstarpu'!$J$148:$AC$148</c:f>
              <c:numCache>
                <c:formatCode>#,##0.000</c:formatCode>
                <c:ptCount val="20"/>
                <c:pt idx="0">
                  <c:v>1.177</c:v>
                </c:pt>
                <c:pt idx="1">
                  <c:v>1.17</c:v>
                </c:pt>
                <c:pt idx="2">
                  <c:v>1.1599999999999999</c:v>
                </c:pt>
                <c:pt idx="3">
                  <c:v>1.155</c:v>
                </c:pt>
                <c:pt idx="4">
                  <c:v>1.1459999999999999</c:v>
                </c:pt>
                <c:pt idx="5">
                  <c:v>1.141</c:v>
                </c:pt>
                <c:pt idx="6" formatCode="0.000">
                  <c:v>1.1399999999999999</c:v>
                </c:pt>
                <c:pt idx="7">
                  <c:v>1.1339999999999999</c:v>
                </c:pt>
                <c:pt idx="8">
                  <c:v>1.1180000000000001</c:v>
                </c:pt>
                <c:pt idx="9">
                  <c:v>1.1040000000000001</c:v>
                </c:pt>
                <c:pt idx="10">
                  <c:v>1.0900000000000001</c:v>
                </c:pt>
                <c:pt idx="11">
                  <c:v>1.0780000000000001</c:v>
                </c:pt>
                <c:pt idx="12" formatCode="0.000">
                  <c:v>1.069</c:v>
                </c:pt>
                <c:pt idx="13" formatCode="0.000">
                  <c:v>1.06</c:v>
                </c:pt>
                <c:pt idx="14" formatCode="0.000">
                  <c:v>1.052</c:v>
                </c:pt>
                <c:pt idx="15" formatCode="0.000">
                  <c:v>1.048</c:v>
                </c:pt>
                <c:pt idx="16" formatCode="0.000">
                  <c:v>1.044</c:v>
                </c:pt>
                <c:pt idx="17">
                  <c:v>1.0389999999999999</c:v>
                </c:pt>
                <c:pt idx="18">
                  <c:v>1.0389999999999999</c:v>
                </c:pt>
                <c:pt idx="19">
                  <c:v>1.036</c:v>
                </c:pt>
              </c:numCache>
            </c:numRef>
          </c:val>
          <c:smooth val="0"/>
        </c:ser>
        <c:ser>
          <c:idx val="149"/>
          <c:order val="144"/>
          <c:tx>
            <c:strRef>
              <c:f>'CCG Data-antibstarpu'!$D$149</c:f>
              <c:strCache>
                <c:ptCount val="1"/>
                <c:pt idx="0">
                  <c:v>SOUTH WARWICKSHIRE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Data-antibstarpu'!$J$149:$AC$149</c:f>
              <c:numCache>
                <c:formatCode>#,##0.000</c:formatCode>
                <c:ptCount val="20"/>
                <c:pt idx="0">
                  <c:v>1.0109999999999999</c:v>
                </c:pt>
                <c:pt idx="1">
                  <c:v>1.0069999999999999</c:v>
                </c:pt>
                <c:pt idx="2">
                  <c:v>1.0009999999999999</c:v>
                </c:pt>
                <c:pt idx="3">
                  <c:v>0.995</c:v>
                </c:pt>
                <c:pt idx="4">
                  <c:v>0.98799999999999999</c:v>
                </c:pt>
                <c:pt idx="5">
                  <c:v>0.98</c:v>
                </c:pt>
                <c:pt idx="6" formatCode="0.000">
                  <c:v>0.97799999999999998</c:v>
                </c:pt>
                <c:pt idx="7">
                  <c:v>0.97199999999999998</c:v>
                </c:pt>
                <c:pt idx="8">
                  <c:v>0.96299999999999997</c:v>
                </c:pt>
                <c:pt idx="9">
                  <c:v>0.95299999999999996</c:v>
                </c:pt>
                <c:pt idx="10">
                  <c:v>0.94799999999999995</c:v>
                </c:pt>
                <c:pt idx="11">
                  <c:v>0.94199999999999995</c:v>
                </c:pt>
                <c:pt idx="12" formatCode="0.000">
                  <c:v>0.94199999999999995</c:v>
                </c:pt>
                <c:pt idx="13" formatCode="0.000">
                  <c:v>0.93799999999999994</c:v>
                </c:pt>
                <c:pt idx="14" formatCode="0.000">
                  <c:v>0.93300000000000005</c:v>
                </c:pt>
                <c:pt idx="15" formatCode="0.000">
                  <c:v>0.93500000000000005</c:v>
                </c:pt>
                <c:pt idx="16" formatCode="0.000">
                  <c:v>0.93600000000000005</c:v>
                </c:pt>
                <c:pt idx="17">
                  <c:v>0.93700000000000006</c:v>
                </c:pt>
                <c:pt idx="18">
                  <c:v>0.93300000000000005</c:v>
                </c:pt>
                <c:pt idx="19">
                  <c:v>0.93100000000000005</c:v>
                </c:pt>
              </c:numCache>
            </c:numRef>
          </c:val>
          <c:smooth val="0"/>
        </c:ser>
        <c:ser>
          <c:idx val="150"/>
          <c:order val="145"/>
          <c:tx>
            <c:strRef>
              <c:f>'CCG Data-antibstarpu'!$D$150</c:f>
              <c:strCache>
                <c:ptCount val="1"/>
                <c:pt idx="0">
                  <c:v>SOUTH WEST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Data-antibstarpu'!$J$150:$AC$150</c:f>
              <c:numCache>
                <c:formatCode>#,##0.000</c:formatCode>
                <c:ptCount val="20"/>
                <c:pt idx="0">
                  <c:v>1.054</c:v>
                </c:pt>
                <c:pt idx="1">
                  <c:v>1.05</c:v>
                </c:pt>
                <c:pt idx="2">
                  <c:v>1.044</c:v>
                </c:pt>
                <c:pt idx="3">
                  <c:v>1.042</c:v>
                </c:pt>
                <c:pt idx="4">
                  <c:v>1.0369999999999999</c:v>
                </c:pt>
                <c:pt idx="5">
                  <c:v>1.0289999999999999</c:v>
                </c:pt>
                <c:pt idx="6" formatCode="0.000">
                  <c:v>1.0309999999999999</c:v>
                </c:pt>
                <c:pt idx="7">
                  <c:v>1.034</c:v>
                </c:pt>
                <c:pt idx="8">
                  <c:v>1.034</c:v>
                </c:pt>
                <c:pt idx="9">
                  <c:v>1.0289999999999999</c:v>
                </c:pt>
                <c:pt idx="10">
                  <c:v>1.0289999999999999</c:v>
                </c:pt>
                <c:pt idx="11">
                  <c:v>1.026</c:v>
                </c:pt>
                <c:pt idx="12" formatCode="0.000">
                  <c:v>1.0289999999999999</c:v>
                </c:pt>
                <c:pt idx="13" formatCode="0.000">
                  <c:v>1.03</c:v>
                </c:pt>
                <c:pt idx="14" formatCode="0.000">
                  <c:v>1.0229999999999999</c:v>
                </c:pt>
                <c:pt idx="15" formatCode="0.000">
                  <c:v>1.028</c:v>
                </c:pt>
                <c:pt idx="16" formatCode="0.000">
                  <c:v>1.0309999999999999</c:v>
                </c:pt>
                <c:pt idx="17">
                  <c:v>1.0369999999999999</c:v>
                </c:pt>
                <c:pt idx="18">
                  <c:v>1.042</c:v>
                </c:pt>
                <c:pt idx="19">
                  <c:v>1.046</c:v>
                </c:pt>
              </c:numCache>
            </c:numRef>
          </c:val>
          <c:smooth val="0"/>
        </c:ser>
        <c:ser>
          <c:idx val="151"/>
          <c:order val="146"/>
          <c:tx>
            <c:strRef>
              <c:f>'CCG Data-antibstarpu'!$D$151</c:f>
              <c:strCache>
                <c:ptCount val="1"/>
                <c:pt idx="0">
                  <c:v>SOUTH WORCESTERSHIRE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Data-antibstarpu'!$J$151:$AC$151</c:f>
              <c:numCache>
                <c:formatCode>#,##0.000</c:formatCode>
                <c:ptCount val="20"/>
                <c:pt idx="0">
                  <c:v>1.0920000000000001</c:v>
                </c:pt>
                <c:pt idx="1">
                  <c:v>1.087</c:v>
                </c:pt>
                <c:pt idx="2">
                  <c:v>1.079</c:v>
                </c:pt>
                <c:pt idx="3">
                  <c:v>1.0740000000000001</c:v>
                </c:pt>
                <c:pt idx="4">
                  <c:v>1.0680000000000001</c:v>
                </c:pt>
                <c:pt idx="5">
                  <c:v>1.0589999999999999</c:v>
                </c:pt>
                <c:pt idx="6" formatCode="0.000">
                  <c:v>1.0629999999999999</c:v>
                </c:pt>
                <c:pt idx="7">
                  <c:v>1.056</c:v>
                </c:pt>
                <c:pt idx="8">
                  <c:v>1.0509999999999999</c:v>
                </c:pt>
                <c:pt idx="9">
                  <c:v>1.0449999999999999</c:v>
                </c:pt>
                <c:pt idx="10">
                  <c:v>1.038</c:v>
                </c:pt>
                <c:pt idx="11">
                  <c:v>1.034</c:v>
                </c:pt>
                <c:pt idx="12" formatCode="0.000">
                  <c:v>1.0329999999999999</c:v>
                </c:pt>
                <c:pt idx="13" formatCode="0.000">
                  <c:v>1.0289999999999999</c:v>
                </c:pt>
                <c:pt idx="14" formatCode="0.000">
                  <c:v>1.0249999999999999</c:v>
                </c:pt>
                <c:pt idx="15" formatCode="0.000">
                  <c:v>1.0249999999999999</c:v>
                </c:pt>
                <c:pt idx="16" formatCode="0.000">
                  <c:v>1.028</c:v>
                </c:pt>
                <c:pt idx="17">
                  <c:v>1.03</c:v>
                </c:pt>
                <c:pt idx="18">
                  <c:v>1.0249999999999999</c:v>
                </c:pt>
                <c:pt idx="19">
                  <c:v>1.0249999999999999</c:v>
                </c:pt>
              </c:numCache>
            </c:numRef>
          </c:val>
          <c:smooth val="0"/>
        </c:ser>
        <c:ser>
          <c:idx val="152"/>
          <c:order val="147"/>
          <c:tx>
            <c:strRef>
              <c:f>'CCG Data-antibstarpu'!$D$152</c:f>
              <c:strCache>
                <c:ptCount val="1"/>
                <c:pt idx="0">
                  <c:v>SOUTHAMPTON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Data-antibstarpu'!$J$152:$AC$152</c:f>
              <c:numCache>
                <c:formatCode>#,##0.000</c:formatCode>
                <c:ptCount val="20"/>
                <c:pt idx="0">
                  <c:v>0.92300000000000004</c:v>
                </c:pt>
                <c:pt idx="1">
                  <c:v>0.91500000000000004</c:v>
                </c:pt>
                <c:pt idx="2">
                  <c:v>0.90700000000000003</c:v>
                </c:pt>
                <c:pt idx="3">
                  <c:v>0.89800000000000002</c:v>
                </c:pt>
                <c:pt idx="4">
                  <c:v>0.89</c:v>
                </c:pt>
                <c:pt idx="5">
                  <c:v>0.88</c:v>
                </c:pt>
                <c:pt idx="6" formatCode="0.000">
                  <c:v>0.872</c:v>
                </c:pt>
                <c:pt idx="7">
                  <c:v>0.86199999999999999</c:v>
                </c:pt>
                <c:pt idx="8">
                  <c:v>0.84499999999999997</c:v>
                </c:pt>
                <c:pt idx="9">
                  <c:v>0.83299999999999996</c:v>
                </c:pt>
                <c:pt idx="10">
                  <c:v>0.83199999999999996</c:v>
                </c:pt>
                <c:pt idx="11">
                  <c:v>0.82399999999999995</c:v>
                </c:pt>
                <c:pt idx="12" formatCode="0.000">
                  <c:v>0.82</c:v>
                </c:pt>
                <c:pt idx="13" formatCode="0.000">
                  <c:v>0.81599999999999995</c:v>
                </c:pt>
                <c:pt idx="14" formatCode="0.000">
                  <c:v>0.81299999999999994</c:v>
                </c:pt>
                <c:pt idx="15" formatCode="0.000">
                  <c:v>0.81499999999999995</c:v>
                </c:pt>
                <c:pt idx="16" formatCode="0.000">
                  <c:v>0.81699999999999995</c:v>
                </c:pt>
                <c:pt idx="17">
                  <c:v>0.81699999999999995</c:v>
                </c:pt>
                <c:pt idx="18">
                  <c:v>0.81499999999999995</c:v>
                </c:pt>
                <c:pt idx="19">
                  <c:v>0.81699999999999995</c:v>
                </c:pt>
              </c:numCache>
            </c:numRef>
          </c:val>
          <c:smooth val="0"/>
        </c:ser>
        <c:ser>
          <c:idx val="153"/>
          <c:order val="148"/>
          <c:tx>
            <c:strRef>
              <c:f>'CCG Data-antibstarpu'!$D$153</c:f>
              <c:strCache>
                <c:ptCount val="1"/>
                <c:pt idx="0">
                  <c:v>SOUTHEND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Data-antibstarpu'!$J$153:$AC$153</c:f>
              <c:numCache>
                <c:formatCode>#,##0.000</c:formatCode>
                <c:ptCount val="20"/>
                <c:pt idx="0">
                  <c:v>1.117</c:v>
                </c:pt>
                <c:pt idx="1">
                  <c:v>1.119</c:v>
                </c:pt>
                <c:pt idx="2">
                  <c:v>1.1200000000000001</c:v>
                </c:pt>
                <c:pt idx="3">
                  <c:v>1.1240000000000001</c:v>
                </c:pt>
                <c:pt idx="4">
                  <c:v>1.1259999999999999</c:v>
                </c:pt>
                <c:pt idx="5">
                  <c:v>1.123</c:v>
                </c:pt>
                <c:pt idx="6" formatCode="0.000">
                  <c:v>1.125</c:v>
                </c:pt>
                <c:pt idx="7">
                  <c:v>1.121</c:v>
                </c:pt>
                <c:pt idx="8">
                  <c:v>1.109</c:v>
                </c:pt>
                <c:pt idx="9">
                  <c:v>1.093</c:v>
                </c:pt>
                <c:pt idx="10">
                  <c:v>1.0940000000000001</c:v>
                </c:pt>
                <c:pt idx="11">
                  <c:v>1.087</c:v>
                </c:pt>
                <c:pt idx="12" formatCode="0.000">
                  <c:v>1.0820000000000001</c:v>
                </c:pt>
                <c:pt idx="13" formatCode="0.000">
                  <c:v>1.075</c:v>
                </c:pt>
                <c:pt idx="14" formatCode="0.000">
                  <c:v>1.07</c:v>
                </c:pt>
                <c:pt idx="15" formatCode="0.000">
                  <c:v>1.0680000000000001</c:v>
                </c:pt>
                <c:pt idx="16" formatCode="0.000">
                  <c:v>1.0620000000000001</c:v>
                </c:pt>
                <c:pt idx="17">
                  <c:v>1.054</c:v>
                </c:pt>
                <c:pt idx="18">
                  <c:v>1.056</c:v>
                </c:pt>
                <c:pt idx="19">
                  <c:v>1.0569999999999999</c:v>
                </c:pt>
              </c:numCache>
            </c:numRef>
          </c:val>
          <c:smooth val="0"/>
        </c:ser>
        <c:ser>
          <c:idx val="155"/>
          <c:order val="149"/>
          <c:tx>
            <c:strRef>
              <c:f>'CCG Data-antibstarpu'!$D$154</c:f>
              <c:strCache>
                <c:ptCount val="1"/>
                <c:pt idx="0">
                  <c:v>SOUTHPORT AND FORMBY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Data-antibstarpu'!$J$154:$AC$154</c:f>
              <c:numCache>
                <c:formatCode>#,##0.000</c:formatCode>
                <c:ptCount val="20"/>
                <c:pt idx="0">
                  <c:v>1.101</c:v>
                </c:pt>
                <c:pt idx="1">
                  <c:v>1.099</c:v>
                </c:pt>
                <c:pt idx="2">
                  <c:v>1.0920000000000001</c:v>
                </c:pt>
                <c:pt idx="3">
                  <c:v>1.091</c:v>
                </c:pt>
                <c:pt idx="4">
                  <c:v>1.0900000000000001</c:v>
                </c:pt>
                <c:pt idx="5">
                  <c:v>1.0860000000000001</c:v>
                </c:pt>
                <c:pt idx="6" formatCode="0.000">
                  <c:v>1.091</c:v>
                </c:pt>
                <c:pt idx="7">
                  <c:v>1.087</c:v>
                </c:pt>
                <c:pt idx="8">
                  <c:v>1.0820000000000001</c:v>
                </c:pt>
                <c:pt idx="9">
                  <c:v>1.0760000000000001</c:v>
                </c:pt>
                <c:pt idx="10">
                  <c:v>1.069</c:v>
                </c:pt>
                <c:pt idx="11">
                  <c:v>1.0569999999999999</c:v>
                </c:pt>
                <c:pt idx="12" formatCode="0.000">
                  <c:v>1.0580000000000001</c:v>
                </c:pt>
                <c:pt idx="13" formatCode="0.000">
                  <c:v>1.0589999999999999</c:v>
                </c:pt>
                <c:pt idx="14" formatCode="0.000">
                  <c:v>1.0580000000000001</c:v>
                </c:pt>
                <c:pt idx="15" formatCode="0.000">
                  <c:v>1.06</c:v>
                </c:pt>
                <c:pt idx="16" formatCode="0.000">
                  <c:v>1.056</c:v>
                </c:pt>
                <c:pt idx="17">
                  <c:v>1.0589999999999999</c:v>
                </c:pt>
                <c:pt idx="18">
                  <c:v>1.0569999999999999</c:v>
                </c:pt>
                <c:pt idx="19">
                  <c:v>1.0609999999999999</c:v>
                </c:pt>
              </c:numCache>
            </c:numRef>
          </c:val>
          <c:smooth val="0"/>
        </c:ser>
        <c:ser>
          <c:idx val="156"/>
          <c:order val="150"/>
          <c:tx>
            <c:strRef>
              <c:f>'CCG Data-antibstarpu'!$D$155</c:f>
              <c:strCache>
                <c:ptCount val="1"/>
                <c:pt idx="0">
                  <c:v>SOUTHWARK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Data-antibstarpu'!$J$155:$AC$155</c:f>
              <c:numCache>
                <c:formatCode>#,##0.000</c:formatCode>
                <c:ptCount val="20"/>
                <c:pt idx="0">
                  <c:v>0.68500000000000005</c:v>
                </c:pt>
                <c:pt idx="1">
                  <c:v>0.67600000000000005</c:v>
                </c:pt>
                <c:pt idx="2">
                  <c:v>0.67100000000000004</c:v>
                </c:pt>
                <c:pt idx="3">
                  <c:v>0.66400000000000003</c:v>
                </c:pt>
                <c:pt idx="4">
                  <c:v>0.65500000000000003</c:v>
                </c:pt>
                <c:pt idx="5">
                  <c:v>0.64800000000000002</c:v>
                </c:pt>
                <c:pt idx="6" formatCode="0.000">
                  <c:v>0.64300000000000002</c:v>
                </c:pt>
                <c:pt idx="7">
                  <c:v>0.63800000000000001</c:v>
                </c:pt>
                <c:pt idx="8">
                  <c:v>0.629</c:v>
                </c:pt>
                <c:pt idx="9">
                  <c:v>0.623</c:v>
                </c:pt>
                <c:pt idx="10">
                  <c:v>0.621</c:v>
                </c:pt>
                <c:pt idx="11">
                  <c:v>0.62</c:v>
                </c:pt>
                <c:pt idx="12" formatCode="0.000">
                  <c:v>0.621</c:v>
                </c:pt>
                <c:pt idx="13" formatCode="0.000">
                  <c:v>0.61899999999999999</c:v>
                </c:pt>
                <c:pt idx="14" formatCode="0.000">
                  <c:v>0.61499999999999999</c:v>
                </c:pt>
                <c:pt idx="15" formatCode="0.000">
                  <c:v>0.61499999999999999</c:v>
                </c:pt>
                <c:pt idx="16" formatCode="0.000">
                  <c:v>0.61499999999999999</c:v>
                </c:pt>
                <c:pt idx="17">
                  <c:v>0.61299999999999999</c:v>
                </c:pt>
                <c:pt idx="18">
                  <c:v>0.61199999999999999</c:v>
                </c:pt>
                <c:pt idx="19">
                  <c:v>0.61199999999999999</c:v>
                </c:pt>
              </c:numCache>
            </c:numRef>
          </c:val>
          <c:smooth val="0"/>
        </c:ser>
        <c:ser>
          <c:idx val="157"/>
          <c:order val="151"/>
          <c:tx>
            <c:strRef>
              <c:f>'CCG Data-antibstarpu'!$D$156</c:f>
              <c:strCache>
                <c:ptCount val="1"/>
                <c:pt idx="0">
                  <c:v>ST HELENS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Data-antibstarpu'!$J$156:$AC$156</c:f>
              <c:numCache>
                <c:formatCode>#,##0.000</c:formatCode>
                <c:ptCount val="20"/>
                <c:pt idx="0">
                  <c:v>1.355</c:v>
                </c:pt>
                <c:pt idx="1">
                  <c:v>1.351</c:v>
                </c:pt>
                <c:pt idx="2">
                  <c:v>1.339</c:v>
                </c:pt>
                <c:pt idx="3">
                  <c:v>1.3260000000000001</c:v>
                </c:pt>
                <c:pt idx="4">
                  <c:v>1.319</c:v>
                </c:pt>
                <c:pt idx="5">
                  <c:v>1.31</c:v>
                </c:pt>
                <c:pt idx="6" formatCode="0.000">
                  <c:v>1.3029999999999999</c:v>
                </c:pt>
                <c:pt idx="7">
                  <c:v>1.294</c:v>
                </c:pt>
                <c:pt idx="8">
                  <c:v>1.2809999999999999</c:v>
                </c:pt>
                <c:pt idx="9">
                  <c:v>1.2689999999999999</c:v>
                </c:pt>
                <c:pt idx="10">
                  <c:v>1.262</c:v>
                </c:pt>
                <c:pt idx="11">
                  <c:v>1.238</c:v>
                </c:pt>
                <c:pt idx="12" formatCode="0.000">
                  <c:v>1.232</c:v>
                </c:pt>
                <c:pt idx="13" formatCode="0.000">
                  <c:v>1.226</c:v>
                </c:pt>
                <c:pt idx="14" formatCode="0.000">
                  <c:v>1.2250000000000001</c:v>
                </c:pt>
                <c:pt idx="15" formatCode="0.000">
                  <c:v>1.23</c:v>
                </c:pt>
                <c:pt idx="16" formatCode="0.000">
                  <c:v>1.23</c:v>
                </c:pt>
                <c:pt idx="17">
                  <c:v>1.2330000000000001</c:v>
                </c:pt>
                <c:pt idx="18">
                  <c:v>1.2350000000000001</c:v>
                </c:pt>
                <c:pt idx="19">
                  <c:v>1.24</c:v>
                </c:pt>
              </c:numCache>
            </c:numRef>
          </c:val>
          <c:smooth val="0"/>
        </c:ser>
        <c:ser>
          <c:idx val="158"/>
          <c:order val="152"/>
          <c:tx>
            <c:strRef>
              <c:f>'CCG Data-antibstarpu'!$D$157</c:f>
              <c:strCache>
                <c:ptCount val="1"/>
                <c:pt idx="0">
                  <c:v>STAFFORD AND SURROUNDS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Data-antibstarpu'!$J$157:$AC$157</c:f>
              <c:numCache>
                <c:formatCode>#,##0.000</c:formatCode>
                <c:ptCount val="20"/>
                <c:pt idx="0">
                  <c:v>1.1319999999999999</c:v>
                </c:pt>
                <c:pt idx="1">
                  <c:v>1.1259999999999999</c:v>
                </c:pt>
                <c:pt idx="2">
                  <c:v>1.1180000000000001</c:v>
                </c:pt>
                <c:pt idx="3">
                  <c:v>1.111</c:v>
                </c:pt>
                <c:pt idx="4">
                  <c:v>1.101</c:v>
                </c:pt>
                <c:pt idx="5">
                  <c:v>1.089</c:v>
                </c:pt>
                <c:pt idx="6" formatCode="0.000">
                  <c:v>1.081</c:v>
                </c:pt>
                <c:pt idx="7">
                  <c:v>1.071</c:v>
                </c:pt>
                <c:pt idx="8">
                  <c:v>1.0589999999999999</c:v>
                </c:pt>
                <c:pt idx="9">
                  <c:v>1.0369999999999999</c:v>
                </c:pt>
                <c:pt idx="10">
                  <c:v>1.0229999999999999</c:v>
                </c:pt>
                <c:pt idx="11">
                  <c:v>1.0109999999999999</c:v>
                </c:pt>
                <c:pt idx="12" formatCode="0.000">
                  <c:v>1.0049999999999999</c:v>
                </c:pt>
                <c:pt idx="13" formatCode="0.000">
                  <c:v>0.997</c:v>
                </c:pt>
                <c:pt idx="14" formatCode="0.000">
                  <c:v>0.99199999999999999</c:v>
                </c:pt>
                <c:pt idx="15" formatCode="0.000">
                  <c:v>0.98899999999999999</c:v>
                </c:pt>
                <c:pt idx="16" formatCode="0.000">
                  <c:v>0.99</c:v>
                </c:pt>
                <c:pt idx="17">
                  <c:v>0.98699999999999999</c:v>
                </c:pt>
                <c:pt idx="18">
                  <c:v>0.98399999999999999</c:v>
                </c:pt>
                <c:pt idx="19">
                  <c:v>0.98199999999999998</c:v>
                </c:pt>
              </c:numCache>
            </c:numRef>
          </c:val>
          <c:smooth val="0"/>
        </c:ser>
        <c:ser>
          <c:idx val="159"/>
          <c:order val="153"/>
          <c:tx>
            <c:strRef>
              <c:f>'CCG Data-antibstarpu'!$D$158</c:f>
              <c:strCache>
                <c:ptCount val="1"/>
                <c:pt idx="0">
                  <c:v>STOCKPORT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Data-antibstarpu'!$J$158:$AC$158</c:f>
              <c:numCache>
                <c:formatCode>#,##0.000</c:formatCode>
                <c:ptCount val="20"/>
                <c:pt idx="0">
                  <c:v>1.171</c:v>
                </c:pt>
                <c:pt idx="1">
                  <c:v>1.163</c:v>
                </c:pt>
                <c:pt idx="2">
                  <c:v>1.1539999999999999</c:v>
                </c:pt>
                <c:pt idx="3">
                  <c:v>1.1419999999999999</c:v>
                </c:pt>
                <c:pt idx="4">
                  <c:v>1.1319999999999999</c:v>
                </c:pt>
                <c:pt idx="5">
                  <c:v>1.125</c:v>
                </c:pt>
                <c:pt idx="6" formatCode="0.000">
                  <c:v>1.121</c:v>
                </c:pt>
                <c:pt idx="7">
                  <c:v>1.111</c:v>
                </c:pt>
                <c:pt idx="8">
                  <c:v>1.097</c:v>
                </c:pt>
                <c:pt idx="9">
                  <c:v>1.083</c:v>
                </c:pt>
                <c:pt idx="10">
                  <c:v>1.073</c:v>
                </c:pt>
                <c:pt idx="11">
                  <c:v>1.056</c:v>
                </c:pt>
                <c:pt idx="12" formatCode="0.000">
                  <c:v>1.0469999999999999</c:v>
                </c:pt>
                <c:pt idx="13" formatCode="0.000">
                  <c:v>1.0409999999999999</c:v>
                </c:pt>
                <c:pt idx="14" formatCode="0.000">
                  <c:v>1.034</c:v>
                </c:pt>
                <c:pt idx="15" formatCode="0.000">
                  <c:v>1.0329999999999999</c:v>
                </c:pt>
                <c:pt idx="16" formatCode="0.000">
                  <c:v>1.0329999999999999</c:v>
                </c:pt>
                <c:pt idx="17">
                  <c:v>1.034</c:v>
                </c:pt>
                <c:pt idx="18">
                  <c:v>1.028</c:v>
                </c:pt>
                <c:pt idx="19">
                  <c:v>1.0329999999999999</c:v>
                </c:pt>
              </c:numCache>
            </c:numRef>
          </c:val>
          <c:smooth val="0"/>
        </c:ser>
        <c:ser>
          <c:idx val="160"/>
          <c:order val="154"/>
          <c:tx>
            <c:strRef>
              <c:f>'CCG Data-antibstarpu'!$D$159</c:f>
              <c:strCache>
                <c:ptCount val="1"/>
                <c:pt idx="0">
                  <c:v>STOKE ON TRENT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Data-antibstarpu'!$J$159:$AC$159</c:f>
              <c:numCache>
                <c:formatCode>#,##0.000</c:formatCode>
                <c:ptCount val="20"/>
                <c:pt idx="0">
                  <c:v>1.147</c:v>
                </c:pt>
                <c:pt idx="1">
                  <c:v>1.1379999999999999</c:v>
                </c:pt>
                <c:pt idx="2">
                  <c:v>1.1279999999999999</c:v>
                </c:pt>
                <c:pt idx="3">
                  <c:v>1.1220000000000001</c:v>
                </c:pt>
                <c:pt idx="4">
                  <c:v>1.115</c:v>
                </c:pt>
                <c:pt idx="5">
                  <c:v>1.1020000000000001</c:v>
                </c:pt>
                <c:pt idx="6" formatCode="0.000">
                  <c:v>1.1020000000000001</c:v>
                </c:pt>
                <c:pt idx="7">
                  <c:v>1.0980000000000001</c:v>
                </c:pt>
                <c:pt idx="8">
                  <c:v>1.097</c:v>
                </c:pt>
                <c:pt idx="9">
                  <c:v>1.079</c:v>
                </c:pt>
                <c:pt idx="10">
                  <c:v>1.071</c:v>
                </c:pt>
                <c:pt idx="11">
                  <c:v>1.0669999999999999</c:v>
                </c:pt>
                <c:pt idx="12" formatCode="0.000">
                  <c:v>1.0660000000000001</c:v>
                </c:pt>
                <c:pt idx="13" formatCode="0.000">
                  <c:v>1.0660000000000001</c:v>
                </c:pt>
                <c:pt idx="14" formatCode="0.000">
                  <c:v>1.069</c:v>
                </c:pt>
                <c:pt idx="15" formatCode="0.000">
                  <c:v>1.071</c:v>
                </c:pt>
                <c:pt idx="16" formatCode="0.000">
                  <c:v>1.07</c:v>
                </c:pt>
                <c:pt idx="17">
                  <c:v>1.073</c:v>
                </c:pt>
                <c:pt idx="18">
                  <c:v>1.0720000000000001</c:v>
                </c:pt>
                <c:pt idx="19">
                  <c:v>1.069</c:v>
                </c:pt>
              </c:numCache>
            </c:numRef>
          </c:val>
          <c:smooth val="0"/>
        </c:ser>
        <c:ser>
          <c:idx val="161"/>
          <c:order val="155"/>
          <c:tx>
            <c:strRef>
              <c:f>'CCG Data-antibstarpu'!$D$160</c:f>
              <c:strCache>
                <c:ptCount val="1"/>
                <c:pt idx="0">
                  <c:v>SUNDERLAND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Data-antibstarpu'!$J$160:$AC$160</c:f>
              <c:numCache>
                <c:formatCode>#,##0.000</c:formatCode>
                <c:ptCount val="20"/>
                <c:pt idx="0">
                  <c:v>1.284</c:v>
                </c:pt>
                <c:pt idx="1">
                  <c:v>1.28</c:v>
                </c:pt>
                <c:pt idx="2">
                  <c:v>1.2729999999999999</c:v>
                </c:pt>
                <c:pt idx="3">
                  <c:v>1.27</c:v>
                </c:pt>
                <c:pt idx="4">
                  <c:v>1.2669999999999999</c:v>
                </c:pt>
                <c:pt idx="5">
                  <c:v>1.262</c:v>
                </c:pt>
                <c:pt idx="6" formatCode="0.000">
                  <c:v>1.2609999999999999</c:v>
                </c:pt>
                <c:pt idx="7">
                  <c:v>1.2549999999999999</c:v>
                </c:pt>
                <c:pt idx="8">
                  <c:v>1.242</c:v>
                </c:pt>
                <c:pt idx="9">
                  <c:v>1.2310000000000001</c:v>
                </c:pt>
                <c:pt idx="10">
                  <c:v>1.224</c:v>
                </c:pt>
                <c:pt idx="11">
                  <c:v>1.2150000000000001</c:v>
                </c:pt>
                <c:pt idx="12" formatCode="0.000">
                  <c:v>1.21</c:v>
                </c:pt>
                <c:pt idx="13" formatCode="0.000">
                  <c:v>1.2050000000000001</c:v>
                </c:pt>
                <c:pt idx="14" formatCode="0.000">
                  <c:v>1.1970000000000001</c:v>
                </c:pt>
                <c:pt idx="15" formatCode="0.000">
                  <c:v>1.1950000000000001</c:v>
                </c:pt>
                <c:pt idx="16" formatCode="0.000">
                  <c:v>1.1879999999999999</c:v>
                </c:pt>
                <c:pt idx="17">
                  <c:v>1.1839999999999999</c:v>
                </c:pt>
                <c:pt idx="18">
                  <c:v>1.18</c:v>
                </c:pt>
                <c:pt idx="19">
                  <c:v>1.177</c:v>
                </c:pt>
              </c:numCache>
            </c:numRef>
          </c:val>
          <c:smooth val="0"/>
        </c:ser>
        <c:ser>
          <c:idx val="162"/>
          <c:order val="156"/>
          <c:tx>
            <c:strRef>
              <c:f>'CCG Data-antibstarpu'!$D$161</c:f>
              <c:strCache>
                <c:ptCount val="1"/>
                <c:pt idx="0">
                  <c:v>SURREY DOWNS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Data-antibstarpu'!$J$161:$AC$161</c:f>
              <c:numCache>
                <c:formatCode>#,##0.000</c:formatCode>
                <c:ptCount val="20"/>
                <c:pt idx="0">
                  <c:v>0.98599999999999999</c:v>
                </c:pt>
                <c:pt idx="1">
                  <c:v>0.98199999999999998</c:v>
                </c:pt>
                <c:pt idx="2">
                  <c:v>0.97499999999999998</c:v>
                </c:pt>
                <c:pt idx="3">
                  <c:v>0.97099999999999997</c:v>
                </c:pt>
                <c:pt idx="4">
                  <c:v>0.96499999999999997</c:v>
                </c:pt>
                <c:pt idx="5">
                  <c:v>0.96</c:v>
                </c:pt>
                <c:pt idx="6" formatCode="0.000">
                  <c:v>0.95399999999999996</c:v>
                </c:pt>
                <c:pt idx="7">
                  <c:v>0.94599999999999995</c:v>
                </c:pt>
                <c:pt idx="8">
                  <c:v>0.93600000000000005</c:v>
                </c:pt>
                <c:pt idx="9">
                  <c:v>0.92600000000000005</c:v>
                </c:pt>
                <c:pt idx="10">
                  <c:v>0.91900000000000004</c:v>
                </c:pt>
                <c:pt idx="11">
                  <c:v>0.90600000000000003</c:v>
                </c:pt>
                <c:pt idx="12" formatCode="0.000">
                  <c:v>0.90100000000000002</c:v>
                </c:pt>
                <c:pt idx="13" formatCode="0.000">
                  <c:v>0.89800000000000002</c:v>
                </c:pt>
                <c:pt idx="14" formatCode="0.000">
                  <c:v>0.89500000000000002</c:v>
                </c:pt>
                <c:pt idx="15" formatCode="0.000">
                  <c:v>0.89500000000000002</c:v>
                </c:pt>
                <c:pt idx="16" formatCode="0.000">
                  <c:v>0.89200000000000002</c:v>
                </c:pt>
                <c:pt idx="17">
                  <c:v>0.88900000000000001</c:v>
                </c:pt>
                <c:pt idx="18">
                  <c:v>0.88700000000000001</c:v>
                </c:pt>
                <c:pt idx="19">
                  <c:v>0.88700000000000001</c:v>
                </c:pt>
              </c:numCache>
            </c:numRef>
          </c:val>
          <c:smooth val="0"/>
        </c:ser>
        <c:ser>
          <c:idx val="163"/>
          <c:order val="157"/>
          <c:tx>
            <c:strRef>
              <c:f>'CCG Data-antibstarpu'!$D$162</c:f>
              <c:strCache>
                <c:ptCount val="1"/>
                <c:pt idx="0">
                  <c:v>SURREY HEATH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Data-antibstarpu'!$J$162:$AC$162</c:f>
              <c:numCache>
                <c:formatCode>#,##0.000</c:formatCode>
                <c:ptCount val="20"/>
                <c:pt idx="0">
                  <c:v>0.97399999999999998</c:v>
                </c:pt>
                <c:pt idx="1">
                  <c:v>0.97</c:v>
                </c:pt>
                <c:pt idx="2">
                  <c:v>0.96699999999999997</c:v>
                </c:pt>
                <c:pt idx="3">
                  <c:v>0.96299999999999997</c:v>
                </c:pt>
                <c:pt idx="4">
                  <c:v>0.95699999999999996</c:v>
                </c:pt>
                <c:pt idx="5">
                  <c:v>0.94499999999999995</c:v>
                </c:pt>
                <c:pt idx="6" formatCode="0.000">
                  <c:v>0.94</c:v>
                </c:pt>
                <c:pt idx="7">
                  <c:v>0.93300000000000005</c:v>
                </c:pt>
                <c:pt idx="8">
                  <c:v>0.91900000000000004</c:v>
                </c:pt>
                <c:pt idx="9">
                  <c:v>0.90400000000000003</c:v>
                </c:pt>
                <c:pt idx="10">
                  <c:v>0.89700000000000002</c:v>
                </c:pt>
                <c:pt idx="11">
                  <c:v>0.89100000000000001</c:v>
                </c:pt>
                <c:pt idx="12" formatCode="0.000">
                  <c:v>0.88400000000000001</c:v>
                </c:pt>
                <c:pt idx="13" formatCode="0.000">
                  <c:v>0.88</c:v>
                </c:pt>
                <c:pt idx="14" formatCode="0.000">
                  <c:v>0.871</c:v>
                </c:pt>
                <c:pt idx="15" formatCode="0.000">
                  <c:v>0.86599999999999999</c:v>
                </c:pt>
                <c:pt idx="16" formatCode="0.000">
                  <c:v>0.872</c:v>
                </c:pt>
                <c:pt idx="17">
                  <c:v>0.876</c:v>
                </c:pt>
                <c:pt idx="18">
                  <c:v>0.876</c:v>
                </c:pt>
                <c:pt idx="19">
                  <c:v>0.875</c:v>
                </c:pt>
              </c:numCache>
            </c:numRef>
          </c:val>
          <c:smooth val="0"/>
        </c:ser>
        <c:ser>
          <c:idx val="164"/>
          <c:order val="158"/>
          <c:tx>
            <c:strRef>
              <c:f>'CCG Data-antibstarpu'!$D$163</c:f>
              <c:strCache>
                <c:ptCount val="1"/>
                <c:pt idx="0">
                  <c:v>SUTTON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Data-antibstarpu'!$J$163:$AC$163</c:f>
              <c:numCache>
                <c:formatCode>#,##0.000</c:formatCode>
                <c:ptCount val="20"/>
                <c:pt idx="0">
                  <c:v>1.069</c:v>
                </c:pt>
                <c:pt idx="1">
                  <c:v>1.0669999999999999</c:v>
                </c:pt>
                <c:pt idx="2">
                  <c:v>1.0640000000000001</c:v>
                </c:pt>
                <c:pt idx="3">
                  <c:v>1.0640000000000001</c:v>
                </c:pt>
                <c:pt idx="4">
                  <c:v>1.0629999999999999</c:v>
                </c:pt>
                <c:pt idx="5">
                  <c:v>1.0620000000000001</c:v>
                </c:pt>
                <c:pt idx="6" formatCode="0.000">
                  <c:v>1.0629999999999999</c:v>
                </c:pt>
                <c:pt idx="7">
                  <c:v>1.0569999999999999</c:v>
                </c:pt>
                <c:pt idx="8">
                  <c:v>1.044</c:v>
                </c:pt>
                <c:pt idx="9">
                  <c:v>1.0349999999999999</c:v>
                </c:pt>
                <c:pt idx="10">
                  <c:v>1.0309999999999999</c:v>
                </c:pt>
                <c:pt idx="11">
                  <c:v>1.0189999999999999</c:v>
                </c:pt>
                <c:pt idx="12" formatCode="0.000">
                  <c:v>1.02</c:v>
                </c:pt>
                <c:pt idx="13" formatCode="0.000">
                  <c:v>1.014</c:v>
                </c:pt>
                <c:pt idx="14" formatCode="0.000">
                  <c:v>1.008</c:v>
                </c:pt>
                <c:pt idx="15" formatCode="0.000">
                  <c:v>1.008</c:v>
                </c:pt>
                <c:pt idx="16" formatCode="0.000">
                  <c:v>1.002</c:v>
                </c:pt>
                <c:pt idx="17">
                  <c:v>0.998</c:v>
                </c:pt>
                <c:pt idx="18">
                  <c:v>0.996</c:v>
                </c:pt>
                <c:pt idx="19">
                  <c:v>1</c:v>
                </c:pt>
              </c:numCache>
            </c:numRef>
          </c:val>
          <c:smooth val="0"/>
        </c:ser>
        <c:ser>
          <c:idx val="165"/>
          <c:order val="159"/>
          <c:tx>
            <c:strRef>
              <c:f>'CCG Data-antibstarpu'!$D$164</c:f>
              <c:strCache>
                <c:ptCount val="1"/>
                <c:pt idx="0">
                  <c:v>SWALE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Data-antibstarpu'!$J$164:$AC$164</c:f>
              <c:numCache>
                <c:formatCode>#,##0.000</c:formatCode>
                <c:ptCount val="20"/>
                <c:pt idx="0">
                  <c:v>1.161</c:v>
                </c:pt>
                <c:pt idx="1">
                  <c:v>1.1499999999999999</c:v>
                </c:pt>
                <c:pt idx="2">
                  <c:v>1.143</c:v>
                </c:pt>
                <c:pt idx="3">
                  <c:v>1.135</c:v>
                </c:pt>
                <c:pt idx="4">
                  <c:v>1.127</c:v>
                </c:pt>
                <c:pt idx="5">
                  <c:v>1.1120000000000001</c:v>
                </c:pt>
                <c:pt idx="6" formatCode="0.000">
                  <c:v>1.111</c:v>
                </c:pt>
                <c:pt idx="7">
                  <c:v>1.107</c:v>
                </c:pt>
                <c:pt idx="8">
                  <c:v>1.085</c:v>
                </c:pt>
                <c:pt idx="9">
                  <c:v>1.0740000000000001</c:v>
                </c:pt>
                <c:pt idx="10">
                  <c:v>1.077</c:v>
                </c:pt>
                <c:pt idx="11">
                  <c:v>1.073</c:v>
                </c:pt>
                <c:pt idx="12" formatCode="0.000">
                  <c:v>1.069</c:v>
                </c:pt>
                <c:pt idx="13" formatCode="0.000">
                  <c:v>1.0660000000000001</c:v>
                </c:pt>
                <c:pt idx="14" formatCode="0.000">
                  <c:v>1.0640000000000001</c:v>
                </c:pt>
                <c:pt idx="15" formatCode="0.000">
                  <c:v>1.0669999999999999</c:v>
                </c:pt>
                <c:pt idx="16" formatCode="0.000">
                  <c:v>1.0680000000000001</c:v>
                </c:pt>
                <c:pt idx="17">
                  <c:v>1.07</c:v>
                </c:pt>
                <c:pt idx="18">
                  <c:v>1.07</c:v>
                </c:pt>
                <c:pt idx="19">
                  <c:v>1.0740000000000001</c:v>
                </c:pt>
              </c:numCache>
            </c:numRef>
          </c:val>
          <c:smooth val="0"/>
        </c:ser>
        <c:ser>
          <c:idx val="166"/>
          <c:order val="160"/>
          <c:tx>
            <c:strRef>
              <c:f>'CCG Data-antibstarpu'!$D$165</c:f>
              <c:strCache>
                <c:ptCount val="1"/>
                <c:pt idx="0">
                  <c:v>SWINDON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Data-antibstarpu'!$J$165:$AC$165</c:f>
              <c:numCache>
                <c:formatCode>#,##0.000</c:formatCode>
                <c:ptCount val="20"/>
                <c:pt idx="0">
                  <c:v>0.98099999999999998</c:v>
                </c:pt>
                <c:pt idx="1">
                  <c:v>0.97699999999999998</c:v>
                </c:pt>
                <c:pt idx="2">
                  <c:v>0.96899999999999997</c:v>
                </c:pt>
                <c:pt idx="3">
                  <c:v>0.96399999999999997</c:v>
                </c:pt>
                <c:pt idx="4">
                  <c:v>0.95899999999999996</c:v>
                </c:pt>
                <c:pt idx="5">
                  <c:v>0.95199999999999996</c:v>
                </c:pt>
                <c:pt idx="6" formatCode="0.000">
                  <c:v>0.95299999999999996</c:v>
                </c:pt>
                <c:pt idx="7">
                  <c:v>0.94399999999999995</c:v>
                </c:pt>
                <c:pt idx="8">
                  <c:v>0.93500000000000005</c:v>
                </c:pt>
                <c:pt idx="9">
                  <c:v>0.92800000000000005</c:v>
                </c:pt>
                <c:pt idx="10">
                  <c:v>0.92400000000000004</c:v>
                </c:pt>
                <c:pt idx="11">
                  <c:v>0.92100000000000004</c:v>
                </c:pt>
                <c:pt idx="12" formatCode="0.000">
                  <c:v>0.93</c:v>
                </c:pt>
                <c:pt idx="13" formatCode="0.000">
                  <c:v>0.93100000000000005</c:v>
                </c:pt>
                <c:pt idx="14" formatCode="0.000">
                  <c:v>0.93100000000000005</c:v>
                </c:pt>
                <c:pt idx="15" formatCode="0.000">
                  <c:v>0.93100000000000005</c:v>
                </c:pt>
                <c:pt idx="16" formatCode="0.000">
                  <c:v>0.93400000000000005</c:v>
                </c:pt>
                <c:pt idx="17">
                  <c:v>0.93700000000000006</c:v>
                </c:pt>
                <c:pt idx="18">
                  <c:v>0.93799999999999994</c:v>
                </c:pt>
                <c:pt idx="19">
                  <c:v>0.94599999999999995</c:v>
                </c:pt>
              </c:numCache>
            </c:numRef>
          </c:val>
          <c:smooth val="0"/>
        </c:ser>
        <c:ser>
          <c:idx val="167"/>
          <c:order val="161"/>
          <c:tx>
            <c:strRef>
              <c:f>'CCG Data-antibstarpu'!$D$166</c:f>
              <c:strCache>
                <c:ptCount val="1"/>
                <c:pt idx="0">
                  <c:v>TAMESIDE AND GLOSSOP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Data-antibstarpu'!$J$166:$AC$166</c:f>
              <c:numCache>
                <c:formatCode>#,##0.000</c:formatCode>
                <c:ptCount val="20"/>
                <c:pt idx="0">
                  <c:v>1.097</c:v>
                </c:pt>
                <c:pt idx="1">
                  <c:v>1.0940000000000001</c:v>
                </c:pt>
                <c:pt idx="2">
                  <c:v>1.0900000000000001</c:v>
                </c:pt>
                <c:pt idx="3">
                  <c:v>1.081</c:v>
                </c:pt>
                <c:pt idx="4">
                  <c:v>1.079</c:v>
                </c:pt>
                <c:pt idx="5">
                  <c:v>1.073</c:v>
                </c:pt>
                <c:pt idx="6" formatCode="0.000">
                  <c:v>1.07</c:v>
                </c:pt>
                <c:pt idx="7">
                  <c:v>1.0649999999999999</c:v>
                </c:pt>
                <c:pt idx="8">
                  <c:v>1.056</c:v>
                </c:pt>
                <c:pt idx="9">
                  <c:v>1.046</c:v>
                </c:pt>
                <c:pt idx="10">
                  <c:v>1.0349999999999999</c:v>
                </c:pt>
                <c:pt idx="11">
                  <c:v>1.03</c:v>
                </c:pt>
                <c:pt idx="12" formatCode="0.000">
                  <c:v>1.024</c:v>
                </c:pt>
                <c:pt idx="13" formatCode="0.000">
                  <c:v>1.01</c:v>
                </c:pt>
                <c:pt idx="14" formatCode="0.000">
                  <c:v>0.998</c:v>
                </c:pt>
                <c:pt idx="15" formatCode="0.000">
                  <c:v>0.99099999999999999</c:v>
                </c:pt>
                <c:pt idx="16" formatCode="0.000">
                  <c:v>0.98099999999999998</c:v>
                </c:pt>
                <c:pt idx="17">
                  <c:v>0.97199999999999998</c:v>
                </c:pt>
                <c:pt idx="18">
                  <c:v>0.96099999999999997</c:v>
                </c:pt>
                <c:pt idx="19">
                  <c:v>0.95399999999999996</c:v>
                </c:pt>
              </c:numCache>
            </c:numRef>
          </c:val>
          <c:smooth val="0"/>
        </c:ser>
        <c:ser>
          <c:idx val="168"/>
          <c:order val="162"/>
          <c:tx>
            <c:strRef>
              <c:f>'CCG Data-antibstarpu'!$D$167</c:f>
              <c:strCache>
                <c:ptCount val="1"/>
                <c:pt idx="0">
                  <c:v>TELFORD &amp; WREKIN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Data-antibstarpu'!$J$167:$AC$167</c:f>
              <c:numCache>
                <c:formatCode>#,##0.000</c:formatCode>
                <c:ptCount val="20"/>
                <c:pt idx="0">
                  <c:v>0.94299999999999995</c:v>
                </c:pt>
                <c:pt idx="1">
                  <c:v>0.93799999999999994</c:v>
                </c:pt>
                <c:pt idx="2">
                  <c:v>0.93</c:v>
                </c:pt>
                <c:pt idx="3">
                  <c:v>0.92600000000000005</c:v>
                </c:pt>
                <c:pt idx="4">
                  <c:v>0.92</c:v>
                </c:pt>
                <c:pt idx="5">
                  <c:v>0.91500000000000004</c:v>
                </c:pt>
                <c:pt idx="6" formatCode="0.000">
                  <c:v>0.91600000000000004</c:v>
                </c:pt>
                <c:pt idx="7">
                  <c:v>0.91200000000000003</c:v>
                </c:pt>
                <c:pt idx="8">
                  <c:v>0.90900000000000003</c:v>
                </c:pt>
                <c:pt idx="9">
                  <c:v>0.89800000000000002</c:v>
                </c:pt>
                <c:pt idx="10">
                  <c:v>0.89300000000000002</c:v>
                </c:pt>
                <c:pt idx="11">
                  <c:v>0.88</c:v>
                </c:pt>
                <c:pt idx="12" formatCode="0.000">
                  <c:v>0.877</c:v>
                </c:pt>
                <c:pt idx="13" formatCode="0.000">
                  <c:v>0.874</c:v>
                </c:pt>
                <c:pt idx="14" formatCode="0.000">
                  <c:v>0.86799999999999999</c:v>
                </c:pt>
                <c:pt idx="15" formatCode="0.000">
                  <c:v>0.86499999999999999</c:v>
                </c:pt>
                <c:pt idx="16" formatCode="0.000">
                  <c:v>0.86399999999999999</c:v>
                </c:pt>
                <c:pt idx="17">
                  <c:v>0.86299999999999999</c:v>
                </c:pt>
                <c:pt idx="18">
                  <c:v>0.86399999999999999</c:v>
                </c:pt>
                <c:pt idx="19">
                  <c:v>0.86199999999999999</c:v>
                </c:pt>
              </c:numCache>
            </c:numRef>
          </c:val>
          <c:smooth val="0"/>
        </c:ser>
        <c:ser>
          <c:idx val="169"/>
          <c:order val="163"/>
          <c:tx>
            <c:strRef>
              <c:f>'CCG Data-antibstarpu'!$D$168</c:f>
              <c:strCache>
                <c:ptCount val="1"/>
                <c:pt idx="0">
                  <c:v>THANET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Data-antibstarpu'!$J$168:$AC$168</c:f>
              <c:numCache>
                <c:formatCode>#,##0.000</c:formatCode>
                <c:ptCount val="20"/>
                <c:pt idx="0">
                  <c:v>1.119</c:v>
                </c:pt>
                <c:pt idx="1">
                  <c:v>1.113</c:v>
                </c:pt>
                <c:pt idx="2">
                  <c:v>1.1140000000000001</c:v>
                </c:pt>
                <c:pt idx="3">
                  <c:v>1.111</c:v>
                </c:pt>
                <c:pt idx="4">
                  <c:v>1.107</c:v>
                </c:pt>
                <c:pt idx="5">
                  <c:v>1.103</c:v>
                </c:pt>
                <c:pt idx="6" formatCode="0.000">
                  <c:v>1.1020000000000001</c:v>
                </c:pt>
                <c:pt idx="7">
                  <c:v>1.099</c:v>
                </c:pt>
                <c:pt idx="8">
                  <c:v>1.085</c:v>
                </c:pt>
                <c:pt idx="9">
                  <c:v>1.0629999999999999</c:v>
                </c:pt>
                <c:pt idx="10">
                  <c:v>1.054</c:v>
                </c:pt>
                <c:pt idx="11">
                  <c:v>1.046</c:v>
                </c:pt>
                <c:pt idx="12" formatCode="0.000">
                  <c:v>1.0409999999999999</c:v>
                </c:pt>
                <c:pt idx="13" formatCode="0.000">
                  <c:v>1.0329999999999999</c:v>
                </c:pt>
                <c:pt idx="14" formatCode="0.000">
                  <c:v>1.024</c:v>
                </c:pt>
                <c:pt idx="15" formatCode="0.000">
                  <c:v>1.024</c:v>
                </c:pt>
                <c:pt idx="16" formatCode="0.000">
                  <c:v>1.018</c:v>
                </c:pt>
                <c:pt idx="17">
                  <c:v>1.0169999999999999</c:v>
                </c:pt>
                <c:pt idx="18">
                  <c:v>1.01</c:v>
                </c:pt>
                <c:pt idx="19">
                  <c:v>1.0069999999999999</c:v>
                </c:pt>
              </c:numCache>
            </c:numRef>
          </c:val>
          <c:smooth val="0"/>
        </c:ser>
        <c:ser>
          <c:idx val="170"/>
          <c:order val="164"/>
          <c:tx>
            <c:strRef>
              <c:f>'CCG Data-antibstarpu'!$D$169</c:f>
              <c:strCache>
                <c:ptCount val="1"/>
                <c:pt idx="0">
                  <c:v>THURROCK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Data-antibstarpu'!$J$169:$AC$169</c:f>
              <c:numCache>
                <c:formatCode>#,##0.000</c:formatCode>
                <c:ptCount val="20"/>
                <c:pt idx="0">
                  <c:v>1.1200000000000001</c:v>
                </c:pt>
                <c:pt idx="1">
                  <c:v>1.113</c:v>
                </c:pt>
                <c:pt idx="2">
                  <c:v>1.109</c:v>
                </c:pt>
                <c:pt idx="3">
                  <c:v>1.1100000000000001</c:v>
                </c:pt>
                <c:pt idx="4">
                  <c:v>1.1080000000000001</c:v>
                </c:pt>
                <c:pt idx="5">
                  <c:v>1.101</c:v>
                </c:pt>
                <c:pt idx="6" formatCode="0.000">
                  <c:v>1.103</c:v>
                </c:pt>
                <c:pt idx="7">
                  <c:v>1.097</c:v>
                </c:pt>
                <c:pt idx="8">
                  <c:v>1.083</c:v>
                </c:pt>
                <c:pt idx="9">
                  <c:v>1.0589999999999999</c:v>
                </c:pt>
                <c:pt idx="10">
                  <c:v>1.0529999999999999</c:v>
                </c:pt>
                <c:pt idx="11">
                  <c:v>1.04</c:v>
                </c:pt>
                <c:pt idx="12" formatCode="0.000">
                  <c:v>1.0349999999999999</c:v>
                </c:pt>
                <c:pt idx="13" formatCode="0.000">
                  <c:v>1.0269999999999999</c:v>
                </c:pt>
                <c:pt idx="14" formatCode="0.000">
                  <c:v>1.0169999999999999</c:v>
                </c:pt>
                <c:pt idx="15" formatCode="0.000">
                  <c:v>1.01</c:v>
                </c:pt>
                <c:pt idx="16" formatCode="0.000">
                  <c:v>1.004</c:v>
                </c:pt>
                <c:pt idx="17">
                  <c:v>1</c:v>
                </c:pt>
                <c:pt idx="18">
                  <c:v>0.996</c:v>
                </c:pt>
                <c:pt idx="19">
                  <c:v>0.99299999999999999</c:v>
                </c:pt>
              </c:numCache>
            </c:numRef>
          </c:val>
          <c:smooth val="0"/>
        </c:ser>
        <c:ser>
          <c:idx val="171"/>
          <c:order val="165"/>
          <c:tx>
            <c:strRef>
              <c:f>'CCG Data-antibstarpu'!$D$170</c:f>
              <c:strCache>
                <c:ptCount val="1"/>
                <c:pt idx="0">
                  <c:v>TOWER HAMLETS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Data-antibstarpu'!$J$170:$AC$170</c:f>
              <c:numCache>
                <c:formatCode>#,##0.000</c:formatCode>
                <c:ptCount val="20"/>
                <c:pt idx="0">
                  <c:v>0.81699999999999995</c:v>
                </c:pt>
                <c:pt idx="1">
                  <c:v>0.81200000000000006</c:v>
                </c:pt>
                <c:pt idx="2">
                  <c:v>0.80800000000000005</c:v>
                </c:pt>
                <c:pt idx="3">
                  <c:v>0.80300000000000005</c:v>
                </c:pt>
                <c:pt idx="4">
                  <c:v>0.79800000000000004</c:v>
                </c:pt>
                <c:pt idx="5">
                  <c:v>0.79200000000000004</c:v>
                </c:pt>
                <c:pt idx="6" formatCode="0.000">
                  <c:v>0.78900000000000003</c:v>
                </c:pt>
                <c:pt idx="7">
                  <c:v>0.78200000000000003</c:v>
                </c:pt>
                <c:pt idx="8">
                  <c:v>0.77600000000000002</c:v>
                </c:pt>
                <c:pt idx="9">
                  <c:v>0.76900000000000002</c:v>
                </c:pt>
                <c:pt idx="10">
                  <c:v>0.76500000000000001</c:v>
                </c:pt>
                <c:pt idx="11">
                  <c:v>0.75900000000000001</c:v>
                </c:pt>
                <c:pt idx="12" formatCode="0.000">
                  <c:v>0.755</c:v>
                </c:pt>
                <c:pt idx="13" formatCode="0.000">
                  <c:v>0.749</c:v>
                </c:pt>
                <c:pt idx="14" formatCode="0.000">
                  <c:v>0.74299999999999999</c:v>
                </c:pt>
                <c:pt idx="15" formatCode="0.000">
                  <c:v>0.74</c:v>
                </c:pt>
                <c:pt idx="16" formatCode="0.000">
                  <c:v>0.73899999999999999</c:v>
                </c:pt>
                <c:pt idx="17">
                  <c:v>0.73899999999999999</c:v>
                </c:pt>
                <c:pt idx="18">
                  <c:v>0.73499999999999999</c:v>
                </c:pt>
                <c:pt idx="19">
                  <c:v>0.73399999999999999</c:v>
                </c:pt>
              </c:numCache>
            </c:numRef>
          </c:val>
          <c:smooth val="0"/>
        </c:ser>
        <c:ser>
          <c:idx val="172"/>
          <c:order val="166"/>
          <c:tx>
            <c:strRef>
              <c:f>'CCG Data-antibstarpu'!$D$171</c:f>
              <c:strCache>
                <c:ptCount val="1"/>
                <c:pt idx="0">
                  <c:v>TRAFFORD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Data-antibstarpu'!$J$171:$AC$171</c:f>
              <c:numCache>
                <c:formatCode>#,##0.000</c:formatCode>
                <c:ptCount val="20"/>
                <c:pt idx="0">
                  <c:v>1.0569999999999999</c:v>
                </c:pt>
                <c:pt idx="1">
                  <c:v>1.0469999999999999</c:v>
                </c:pt>
                <c:pt idx="2">
                  <c:v>1.04</c:v>
                </c:pt>
                <c:pt idx="3">
                  <c:v>1.034</c:v>
                </c:pt>
                <c:pt idx="4">
                  <c:v>1.032</c:v>
                </c:pt>
                <c:pt idx="5">
                  <c:v>1.028</c:v>
                </c:pt>
                <c:pt idx="6" formatCode="0.000">
                  <c:v>1.0289999999999999</c:v>
                </c:pt>
                <c:pt idx="7">
                  <c:v>1.02</c:v>
                </c:pt>
                <c:pt idx="8">
                  <c:v>1.01</c:v>
                </c:pt>
                <c:pt idx="9">
                  <c:v>0.997</c:v>
                </c:pt>
                <c:pt idx="10">
                  <c:v>0.99099999999999999</c:v>
                </c:pt>
                <c:pt idx="11">
                  <c:v>0.97799999999999998</c:v>
                </c:pt>
                <c:pt idx="12" formatCode="0.000">
                  <c:v>0.97799999999999998</c:v>
                </c:pt>
                <c:pt idx="13" formatCode="0.000">
                  <c:v>0.98099999999999998</c:v>
                </c:pt>
                <c:pt idx="14" formatCode="0.000">
                  <c:v>0.98</c:v>
                </c:pt>
                <c:pt idx="15" formatCode="0.000">
                  <c:v>0.98299999999999998</c:v>
                </c:pt>
                <c:pt idx="16" formatCode="0.000">
                  <c:v>0.98299999999999998</c:v>
                </c:pt>
                <c:pt idx="17">
                  <c:v>0.98799999999999999</c:v>
                </c:pt>
                <c:pt idx="18">
                  <c:v>0.98699999999999999</c:v>
                </c:pt>
                <c:pt idx="19">
                  <c:v>0.99199999999999999</c:v>
                </c:pt>
              </c:numCache>
            </c:numRef>
          </c:val>
          <c:smooth val="0"/>
        </c:ser>
        <c:ser>
          <c:idx val="173"/>
          <c:order val="167"/>
          <c:tx>
            <c:strRef>
              <c:f>'CCG Data-antibstarpu'!$D$172</c:f>
              <c:strCache>
                <c:ptCount val="1"/>
                <c:pt idx="0">
                  <c:v>VALE OF YORK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Data-antibstarpu'!$J$172:$AC$172</c:f>
              <c:numCache>
                <c:formatCode>#,##0.000</c:formatCode>
                <c:ptCount val="20"/>
                <c:pt idx="0">
                  <c:v>0.93899999999999995</c:v>
                </c:pt>
                <c:pt idx="1">
                  <c:v>0.93400000000000005</c:v>
                </c:pt>
                <c:pt idx="2">
                  <c:v>0.92900000000000005</c:v>
                </c:pt>
                <c:pt idx="3">
                  <c:v>0.92400000000000004</c:v>
                </c:pt>
                <c:pt idx="4">
                  <c:v>0.91800000000000004</c:v>
                </c:pt>
                <c:pt idx="5">
                  <c:v>0.91</c:v>
                </c:pt>
                <c:pt idx="6" formatCode="0.000">
                  <c:v>0.90900000000000003</c:v>
                </c:pt>
                <c:pt idx="7">
                  <c:v>0.90300000000000002</c:v>
                </c:pt>
                <c:pt idx="8">
                  <c:v>0.89</c:v>
                </c:pt>
                <c:pt idx="9">
                  <c:v>0.876</c:v>
                </c:pt>
                <c:pt idx="10">
                  <c:v>0.86799999999999999</c:v>
                </c:pt>
                <c:pt idx="11">
                  <c:v>0.85899999999999999</c:v>
                </c:pt>
                <c:pt idx="12" formatCode="0.000">
                  <c:v>0.85199999999999998</c:v>
                </c:pt>
                <c:pt idx="13" formatCode="0.000">
                  <c:v>0.84699999999999998</c:v>
                </c:pt>
                <c:pt idx="14" formatCode="0.000">
                  <c:v>0.84</c:v>
                </c:pt>
                <c:pt idx="15" formatCode="0.000">
                  <c:v>0.83899999999999997</c:v>
                </c:pt>
                <c:pt idx="16" formatCode="0.000">
                  <c:v>0.83699999999999997</c:v>
                </c:pt>
                <c:pt idx="17">
                  <c:v>0.83499999999999996</c:v>
                </c:pt>
                <c:pt idx="18">
                  <c:v>0.83499999999999996</c:v>
                </c:pt>
                <c:pt idx="19">
                  <c:v>0.83299999999999996</c:v>
                </c:pt>
              </c:numCache>
            </c:numRef>
          </c:val>
          <c:smooth val="0"/>
        </c:ser>
        <c:ser>
          <c:idx val="174"/>
          <c:order val="168"/>
          <c:tx>
            <c:strRef>
              <c:f>'CCG Data-antibstarpu'!$D$173</c:f>
              <c:strCache>
                <c:ptCount val="1"/>
                <c:pt idx="0">
                  <c:v>VALE ROYAL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Data-antibstarpu'!$J$173:$AC$173</c:f>
              <c:numCache>
                <c:formatCode>#,##0.000</c:formatCode>
                <c:ptCount val="20"/>
                <c:pt idx="0">
                  <c:v>0.94099999999999995</c:v>
                </c:pt>
                <c:pt idx="1">
                  <c:v>0.93700000000000006</c:v>
                </c:pt>
                <c:pt idx="2">
                  <c:v>0.93200000000000005</c:v>
                </c:pt>
                <c:pt idx="3">
                  <c:v>0.92900000000000005</c:v>
                </c:pt>
                <c:pt idx="4">
                  <c:v>0.92</c:v>
                </c:pt>
                <c:pt idx="5">
                  <c:v>0.91100000000000003</c:v>
                </c:pt>
                <c:pt idx="6" formatCode="0.000">
                  <c:v>0.91400000000000003</c:v>
                </c:pt>
                <c:pt idx="7">
                  <c:v>0.90700000000000003</c:v>
                </c:pt>
                <c:pt idx="8">
                  <c:v>0.9</c:v>
                </c:pt>
                <c:pt idx="9">
                  <c:v>0.89800000000000002</c:v>
                </c:pt>
                <c:pt idx="10">
                  <c:v>0.89900000000000002</c:v>
                </c:pt>
                <c:pt idx="11">
                  <c:v>0.89</c:v>
                </c:pt>
                <c:pt idx="12" formatCode="0.000">
                  <c:v>0.88900000000000001</c:v>
                </c:pt>
                <c:pt idx="13" formatCode="0.000">
                  <c:v>0.88700000000000001</c:v>
                </c:pt>
                <c:pt idx="14" formatCode="0.000">
                  <c:v>0.88300000000000001</c:v>
                </c:pt>
                <c:pt idx="15" formatCode="0.000">
                  <c:v>0.88500000000000001</c:v>
                </c:pt>
                <c:pt idx="16" formatCode="0.000">
                  <c:v>0.89</c:v>
                </c:pt>
                <c:pt idx="17">
                  <c:v>0.89600000000000002</c:v>
                </c:pt>
                <c:pt idx="18">
                  <c:v>0.89600000000000002</c:v>
                </c:pt>
                <c:pt idx="19">
                  <c:v>0.90300000000000002</c:v>
                </c:pt>
              </c:numCache>
            </c:numRef>
          </c:val>
          <c:smooth val="0"/>
        </c:ser>
        <c:ser>
          <c:idx val="175"/>
          <c:order val="169"/>
          <c:tx>
            <c:strRef>
              <c:f>'CCG Data-antibstarpu'!$D$174</c:f>
              <c:strCache>
                <c:ptCount val="1"/>
                <c:pt idx="0">
                  <c:v>WAKEFIELD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Data-antibstarpu'!$J$174:$AC$174</c:f>
              <c:numCache>
                <c:formatCode>#,##0.000</c:formatCode>
                <c:ptCount val="20"/>
                <c:pt idx="0">
                  <c:v>1.1819999999999999</c:v>
                </c:pt>
                <c:pt idx="1">
                  <c:v>1.177</c:v>
                </c:pt>
                <c:pt idx="2">
                  <c:v>1.175</c:v>
                </c:pt>
                <c:pt idx="3">
                  <c:v>1.173</c:v>
                </c:pt>
                <c:pt idx="4">
                  <c:v>1.1679999999999999</c:v>
                </c:pt>
                <c:pt idx="5">
                  <c:v>1.163</c:v>
                </c:pt>
                <c:pt idx="6" formatCode="0.000">
                  <c:v>1.1619999999999999</c:v>
                </c:pt>
                <c:pt idx="7">
                  <c:v>1.1579999999999999</c:v>
                </c:pt>
                <c:pt idx="8">
                  <c:v>1.149</c:v>
                </c:pt>
                <c:pt idx="9">
                  <c:v>1.1379999999999999</c:v>
                </c:pt>
                <c:pt idx="10">
                  <c:v>1.1339999999999999</c:v>
                </c:pt>
                <c:pt idx="11">
                  <c:v>1.1240000000000001</c:v>
                </c:pt>
                <c:pt idx="12" formatCode="0.000">
                  <c:v>1.1160000000000001</c:v>
                </c:pt>
                <c:pt idx="13" formatCode="0.000">
                  <c:v>1.109</c:v>
                </c:pt>
                <c:pt idx="14" formatCode="0.000">
                  <c:v>1.101</c:v>
                </c:pt>
                <c:pt idx="15" formatCode="0.000">
                  <c:v>1.095</c:v>
                </c:pt>
                <c:pt idx="16" formatCode="0.000">
                  <c:v>1.0900000000000001</c:v>
                </c:pt>
                <c:pt idx="17">
                  <c:v>1.0860000000000001</c:v>
                </c:pt>
                <c:pt idx="18">
                  <c:v>1.0820000000000001</c:v>
                </c:pt>
                <c:pt idx="19">
                  <c:v>1.08</c:v>
                </c:pt>
              </c:numCache>
            </c:numRef>
          </c:val>
          <c:smooth val="0"/>
        </c:ser>
        <c:ser>
          <c:idx val="176"/>
          <c:order val="170"/>
          <c:tx>
            <c:strRef>
              <c:f>'CCG Data-antibstarpu'!$D$175</c:f>
              <c:strCache>
                <c:ptCount val="1"/>
                <c:pt idx="0">
                  <c:v>WALSALL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Data-antibstarpu'!$J$175:$AC$175</c:f>
              <c:numCache>
                <c:formatCode>#,##0.000</c:formatCode>
                <c:ptCount val="20"/>
                <c:pt idx="0">
                  <c:v>1.2</c:v>
                </c:pt>
                <c:pt idx="1">
                  <c:v>1.1910000000000001</c:v>
                </c:pt>
                <c:pt idx="2">
                  <c:v>1.1879999999999999</c:v>
                </c:pt>
                <c:pt idx="3">
                  <c:v>1.181</c:v>
                </c:pt>
                <c:pt idx="4">
                  <c:v>1.173</c:v>
                </c:pt>
                <c:pt idx="5">
                  <c:v>1.1679999999999999</c:v>
                </c:pt>
                <c:pt idx="6" formatCode="0.000">
                  <c:v>1.167</c:v>
                </c:pt>
                <c:pt idx="7">
                  <c:v>1.1579999999999999</c:v>
                </c:pt>
                <c:pt idx="8">
                  <c:v>1.1519999999999999</c:v>
                </c:pt>
                <c:pt idx="9">
                  <c:v>1.1419999999999999</c:v>
                </c:pt>
                <c:pt idx="10">
                  <c:v>1.135</c:v>
                </c:pt>
                <c:pt idx="11">
                  <c:v>1.131</c:v>
                </c:pt>
                <c:pt idx="12" formatCode="0.000">
                  <c:v>1.1339999999999999</c:v>
                </c:pt>
                <c:pt idx="13" formatCode="0.000">
                  <c:v>1.129</c:v>
                </c:pt>
                <c:pt idx="14" formatCode="0.000">
                  <c:v>1.1200000000000001</c:v>
                </c:pt>
                <c:pt idx="15" formatCode="0.000">
                  <c:v>1.117</c:v>
                </c:pt>
                <c:pt idx="16" formatCode="0.000">
                  <c:v>1.1160000000000001</c:v>
                </c:pt>
                <c:pt idx="17">
                  <c:v>1.115</c:v>
                </c:pt>
                <c:pt idx="18">
                  <c:v>1.1120000000000001</c:v>
                </c:pt>
                <c:pt idx="19">
                  <c:v>1.111</c:v>
                </c:pt>
              </c:numCache>
            </c:numRef>
          </c:val>
          <c:smooth val="0"/>
        </c:ser>
        <c:ser>
          <c:idx val="177"/>
          <c:order val="171"/>
          <c:tx>
            <c:strRef>
              <c:f>'CCG Data-antibstarpu'!$D$176</c:f>
              <c:strCache>
                <c:ptCount val="1"/>
                <c:pt idx="0">
                  <c:v>WALTHAM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Data-antibstarpu'!$J$176:$AC$176</c:f>
              <c:numCache>
                <c:formatCode>#,##0.000</c:formatCode>
                <c:ptCount val="20"/>
                <c:pt idx="0">
                  <c:v>0.86499999999999999</c:v>
                </c:pt>
                <c:pt idx="1">
                  <c:v>0.85799999999999998</c:v>
                </c:pt>
                <c:pt idx="2">
                  <c:v>0.85099999999999998</c:v>
                </c:pt>
                <c:pt idx="3">
                  <c:v>0.84299999999999997</c:v>
                </c:pt>
                <c:pt idx="4">
                  <c:v>0.83699999999999997</c:v>
                </c:pt>
                <c:pt idx="5">
                  <c:v>0.83099999999999996</c:v>
                </c:pt>
                <c:pt idx="6" formatCode="0.000">
                  <c:v>0.82499999999999996</c:v>
                </c:pt>
                <c:pt idx="7">
                  <c:v>0.82</c:v>
                </c:pt>
                <c:pt idx="8">
                  <c:v>0.81200000000000006</c:v>
                </c:pt>
                <c:pt idx="9">
                  <c:v>0.80300000000000005</c:v>
                </c:pt>
                <c:pt idx="10">
                  <c:v>0.79200000000000004</c:v>
                </c:pt>
                <c:pt idx="11">
                  <c:v>0.78400000000000003</c:v>
                </c:pt>
                <c:pt idx="12" formatCode="0.000">
                  <c:v>0.78400000000000003</c:v>
                </c:pt>
                <c:pt idx="13" formatCode="0.000">
                  <c:v>0.78</c:v>
                </c:pt>
                <c:pt idx="14" formatCode="0.000">
                  <c:v>0.77400000000000002</c:v>
                </c:pt>
                <c:pt idx="15" formatCode="0.000">
                  <c:v>0.77500000000000002</c:v>
                </c:pt>
                <c:pt idx="16" formatCode="0.000">
                  <c:v>0.77200000000000002</c:v>
                </c:pt>
                <c:pt idx="17">
                  <c:v>0.76800000000000002</c:v>
                </c:pt>
                <c:pt idx="18">
                  <c:v>0.76600000000000001</c:v>
                </c:pt>
                <c:pt idx="19">
                  <c:v>0.76800000000000002</c:v>
                </c:pt>
              </c:numCache>
            </c:numRef>
          </c:val>
          <c:smooth val="0"/>
        </c:ser>
        <c:ser>
          <c:idx val="178"/>
          <c:order val="172"/>
          <c:tx>
            <c:strRef>
              <c:f>'CCG Data-antibstarpu'!$D$177</c:f>
              <c:strCache>
                <c:ptCount val="1"/>
                <c:pt idx="0">
                  <c:v>WANDSWORTH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Data-antibstarpu'!$J$177:$AC$177</c:f>
              <c:numCache>
                <c:formatCode>#,##0.000</c:formatCode>
                <c:ptCount val="20"/>
                <c:pt idx="0">
                  <c:v>0.83599999999999997</c:v>
                </c:pt>
                <c:pt idx="1">
                  <c:v>0.83099999999999996</c:v>
                </c:pt>
                <c:pt idx="2">
                  <c:v>0.82499999999999996</c:v>
                </c:pt>
                <c:pt idx="3">
                  <c:v>0.82</c:v>
                </c:pt>
                <c:pt idx="4">
                  <c:v>0.81299999999999994</c:v>
                </c:pt>
                <c:pt idx="5">
                  <c:v>0.80600000000000005</c:v>
                </c:pt>
                <c:pt idx="6" formatCode="0.000">
                  <c:v>0.80200000000000005</c:v>
                </c:pt>
                <c:pt idx="7">
                  <c:v>0.79800000000000004</c:v>
                </c:pt>
                <c:pt idx="8">
                  <c:v>0.79200000000000004</c:v>
                </c:pt>
                <c:pt idx="9">
                  <c:v>0.78700000000000003</c:v>
                </c:pt>
                <c:pt idx="10">
                  <c:v>0.78400000000000003</c:v>
                </c:pt>
                <c:pt idx="11">
                  <c:v>0.77600000000000002</c:v>
                </c:pt>
                <c:pt idx="12" formatCode="0.000">
                  <c:v>0.77400000000000002</c:v>
                </c:pt>
                <c:pt idx="13" formatCode="0.000">
                  <c:v>0.77100000000000002</c:v>
                </c:pt>
                <c:pt idx="14" formatCode="0.000">
                  <c:v>0.76700000000000002</c:v>
                </c:pt>
                <c:pt idx="15" formatCode="0.000">
                  <c:v>0.76900000000000002</c:v>
                </c:pt>
                <c:pt idx="16" formatCode="0.000">
                  <c:v>0.76400000000000001</c:v>
                </c:pt>
                <c:pt idx="17">
                  <c:v>0.76500000000000001</c:v>
                </c:pt>
                <c:pt idx="18">
                  <c:v>0.76300000000000001</c:v>
                </c:pt>
                <c:pt idx="19">
                  <c:v>0.76300000000000001</c:v>
                </c:pt>
              </c:numCache>
            </c:numRef>
          </c:val>
          <c:smooth val="0"/>
        </c:ser>
        <c:ser>
          <c:idx val="179"/>
          <c:order val="173"/>
          <c:tx>
            <c:strRef>
              <c:f>'CCG Data-antibstarpu'!$D$178</c:f>
              <c:strCache>
                <c:ptCount val="1"/>
                <c:pt idx="0">
                  <c:v>WARRINGTON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Data-antibstarpu'!$J$178:$AC$178</c:f>
              <c:numCache>
                <c:formatCode>#,##0.000</c:formatCode>
                <c:ptCount val="20"/>
                <c:pt idx="0">
                  <c:v>1.03</c:v>
                </c:pt>
                <c:pt idx="1">
                  <c:v>1.0289999999999999</c:v>
                </c:pt>
                <c:pt idx="2">
                  <c:v>1.022</c:v>
                </c:pt>
                <c:pt idx="3">
                  <c:v>1.0189999999999999</c:v>
                </c:pt>
                <c:pt idx="4">
                  <c:v>1.0109999999999999</c:v>
                </c:pt>
                <c:pt idx="5">
                  <c:v>1.0029999999999999</c:v>
                </c:pt>
                <c:pt idx="6" formatCode="0.000">
                  <c:v>1.0049999999999999</c:v>
                </c:pt>
                <c:pt idx="7">
                  <c:v>0.997</c:v>
                </c:pt>
                <c:pt idx="8">
                  <c:v>0.98099999999999998</c:v>
                </c:pt>
                <c:pt idx="9">
                  <c:v>0.96399999999999997</c:v>
                </c:pt>
                <c:pt idx="10">
                  <c:v>0.96</c:v>
                </c:pt>
                <c:pt idx="11">
                  <c:v>0.94499999999999995</c:v>
                </c:pt>
                <c:pt idx="12" formatCode="0.000">
                  <c:v>0.94199999999999995</c:v>
                </c:pt>
                <c:pt idx="13" formatCode="0.000">
                  <c:v>0.93700000000000006</c:v>
                </c:pt>
                <c:pt idx="14" formatCode="0.000">
                  <c:v>0.93799999999999994</c:v>
                </c:pt>
                <c:pt idx="15" formatCode="0.000">
                  <c:v>0.93899999999999995</c:v>
                </c:pt>
                <c:pt idx="16" formatCode="0.000">
                  <c:v>0.94</c:v>
                </c:pt>
                <c:pt idx="17">
                  <c:v>0.94399999999999995</c:v>
                </c:pt>
                <c:pt idx="18">
                  <c:v>0.94099999999999995</c:v>
                </c:pt>
                <c:pt idx="19">
                  <c:v>0.94199999999999995</c:v>
                </c:pt>
              </c:numCache>
            </c:numRef>
          </c:val>
          <c:smooth val="0"/>
        </c:ser>
        <c:ser>
          <c:idx val="180"/>
          <c:order val="174"/>
          <c:tx>
            <c:strRef>
              <c:f>'CCG Data-antibstarpu'!$D$179</c:f>
              <c:strCache>
                <c:ptCount val="1"/>
                <c:pt idx="0">
                  <c:v>WARWICKSHIRE NORTH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Data-antibstarpu'!$J$179:$AC$179</c:f>
              <c:numCache>
                <c:formatCode>#,##0.000</c:formatCode>
                <c:ptCount val="20"/>
                <c:pt idx="0">
                  <c:v>1.1259999999999999</c:v>
                </c:pt>
                <c:pt idx="1">
                  <c:v>1.1200000000000001</c:v>
                </c:pt>
                <c:pt idx="2">
                  <c:v>1.113</c:v>
                </c:pt>
                <c:pt idx="3">
                  <c:v>1.1060000000000001</c:v>
                </c:pt>
                <c:pt idx="4">
                  <c:v>1.0980000000000001</c:v>
                </c:pt>
                <c:pt idx="5">
                  <c:v>1.0880000000000001</c:v>
                </c:pt>
                <c:pt idx="6" formatCode="0.000">
                  <c:v>1.085</c:v>
                </c:pt>
                <c:pt idx="7">
                  <c:v>1.0760000000000001</c:v>
                </c:pt>
                <c:pt idx="8">
                  <c:v>1.0640000000000001</c:v>
                </c:pt>
                <c:pt idx="9">
                  <c:v>1.0449999999999999</c:v>
                </c:pt>
                <c:pt idx="10">
                  <c:v>1.0309999999999999</c:v>
                </c:pt>
                <c:pt idx="11">
                  <c:v>1.018</c:v>
                </c:pt>
                <c:pt idx="12" formatCode="0.000">
                  <c:v>1.014</c:v>
                </c:pt>
                <c:pt idx="13" formatCode="0.000">
                  <c:v>1.0029999999999999</c:v>
                </c:pt>
                <c:pt idx="14" formatCode="0.000">
                  <c:v>0.997</c:v>
                </c:pt>
                <c:pt idx="15" formatCode="0.000">
                  <c:v>0.995</c:v>
                </c:pt>
                <c:pt idx="16" formatCode="0.000">
                  <c:v>0.998</c:v>
                </c:pt>
                <c:pt idx="17">
                  <c:v>0.996</c:v>
                </c:pt>
                <c:pt idx="18">
                  <c:v>0.99</c:v>
                </c:pt>
                <c:pt idx="19">
                  <c:v>0.98899999999999999</c:v>
                </c:pt>
              </c:numCache>
            </c:numRef>
          </c:val>
          <c:smooth val="0"/>
        </c:ser>
        <c:ser>
          <c:idx val="181"/>
          <c:order val="175"/>
          <c:tx>
            <c:strRef>
              <c:f>'CCG Data-antibstarpu'!$D$180</c:f>
              <c:strCache>
                <c:ptCount val="1"/>
                <c:pt idx="0">
                  <c:v>WEST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Data-antibstarpu'!$J$180:$AC$180</c:f>
              <c:numCache>
                <c:formatCode>#,##0.000</c:formatCode>
                <c:ptCount val="20"/>
                <c:pt idx="0">
                  <c:v>1.05</c:v>
                </c:pt>
                <c:pt idx="1">
                  <c:v>1.05</c:v>
                </c:pt>
                <c:pt idx="2">
                  <c:v>1.0449999999999999</c:v>
                </c:pt>
                <c:pt idx="3">
                  <c:v>1.0389999999999999</c:v>
                </c:pt>
                <c:pt idx="4">
                  <c:v>1.0369999999999999</c:v>
                </c:pt>
                <c:pt idx="5">
                  <c:v>1.0269999999999999</c:v>
                </c:pt>
                <c:pt idx="6" formatCode="0.000">
                  <c:v>1.024</c:v>
                </c:pt>
                <c:pt idx="7">
                  <c:v>1.0189999999999999</c:v>
                </c:pt>
                <c:pt idx="8">
                  <c:v>1.0069999999999999</c:v>
                </c:pt>
                <c:pt idx="9">
                  <c:v>0.998</c:v>
                </c:pt>
                <c:pt idx="10">
                  <c:v>0.99199999999999999</c:v>
                </c:pt>
                <c:pt idx="11">
                  <c:v>0.97499999999999998</c:v>
                </c:pt>
                <c:pt idx="12" formatCode="0.000">
                  <c:v>0.96399999999999997</c:v>
                </c:pt>
                <c:pt idx="13" formatCode="0.000">
                  <c:v>0.95699999999999996</c:v>
                </c:pt>
                <c:pt idx="14" formatCode="0.000">
                  <c:v>0.95299999999999996</c:v>
                </c:pt>
                <c:pt idx="15" formatCode="0.000">
                  <c:v>0.95699999999999996</c:v>
                </c:pt>
                <c:pt idx="16" formatCode="0.000">
                  <c:v>0.95399999999999996</c:v>
                </c:pt>
                <c:pt idx="17">
                  <c:v>0.95399999999999996</c:v>
                </c:pt>
                <c:pt idx="18">
                  <c:v>0.95199999999999996</c:v>
                </c:pt>
                <c:pt idx="19">
                  <c:v>0.95199999999999996</c:v>
                </c:pt>
              </c:numCache>
            </c:numRef>
          </c:val>
          <c:smooth val="0"/>
        </c:ser>
        <c:ser>
          <c:idx val="182"/>
          <c:order val="176"/>
          <c:tx>
            <c:strRef>
              <c:f>'CCG Data-antibstarpu'!$D$181</c:f>
              <c:strCache>
                <c:ptCount val="1"/>
                <c:pt idx="0">
                  <c:v>WEST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Data-antibstarpu'!$J$181:$AC$181</c:f>
              <c:numCache>
                <c:formatCode>#,##0.000</c:formatCode>
                <c:ptCount val="20"/>
                <c:pt idx="0">
                  <c:v>1.137</c:v>
                </c:pt>
                <c:pt idx="1">
                  <c:v>1.1319999999999999</c:v>
                </c:pt>
                <c:pt idx="2">
                  <c:v>1.1259999999999999</c:v>
                </c:pt>
                <c:pt idx="3">
                  <c:v>1.1220000000000001</c:v>
                </c:pt>
                <c:pt idx="4">
                  <c:v>1.1160000000000001</c:v>
                </c:pt>
                <c:pt idx="5">
                  <c:v>1.1080000000000001</c:v>
                </c:pt>
                <c:pt idx="6" formatCode="0.000">
                  <c:v>1.107</c:v>
                </c:pt>
                <c:pt idx="7">
                  <c:v>1.103</c:v>
                </c:pt>
                <c:pt idx="8">
                  <c:v>1.0980000000000001</c:v>
                </c:pt>
                <c:pt idx="9">
                  <c:v>1.091</c:v>
                </c:pt>
                <c:pt idx="10">
                  <c:v>1.089</c:v>
                </c:pt>
                <c:pt idx="11">
                  <c:v>1.08</c:v>
                </c:pt>
                <c:pt idx="12" formatCode="0.000">
                  <c:v>1.075</c:v>
                </c:pt>
                <c:pt idx="13" formatCode="0.000">
                  <c:v>1.0680000000000001</c:v>
                </c:pt>
                <c:pt idx="14" formatCode="0.000">
                  <c:v>1.0609999999999999</c:v>
                </c:pt>
                <c:pt idx="15" formatCode="0.000">
                  <c:v>1.0589999999999999</c:v>
                </c:pt>
                <c:pt idx="16" formatCode="0.000">
                  <c:v>1.056</c:v>
                </c:pt>
                <c:pt idx="17">
                  <c:v>1.0529999999999999</c:v>
                </c:pt>
                <c:pt idx="18">
                  <c:v>1.0489999999999999</c:v>
                </c:pt>
                <c:pt idx="19">
                  <c:v>1.0469999999999999</c:v>
                </c:pt>
              </c:numCache>
            </c:numRef>
          </c:val>
          <c:smooth val="0"/>
        </c:ser>
        <c:ser>
          <c:idx val="183"/>
          <c:order val="177"/>
          <c:tx>
            <c:strRef>
              <c:f>'CCG Data-antibstarpu'!$D$182</c:f>
              <c:strCache>
                <c:ptCount val="1"/>
                <c:pt idx="0">
                  <c:v>WEST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Data-antibstarpu'!$J$182:$AC$182</c:f>
              <c:numCache>
                <c:formatCode>#,##0.000</c:formatCode>
                <c:ptCount val="20"/>
                <c:pt idx="0">
                  <c:v>0.93899999999999995</c:v>
                </c:pt>
                <c:pt idx="1">
                  <c:v>0.93500000000000005</c:v>
                </c:pt>
                <c:pt idx="2">
                  <c:v>0.92900000000000005</c:v>
                </c:pt>
                <c:pt idx="3">
                  <c:v>0.92500000000000004</c:v>
                </c:pt>
                <c:pt idx="4">
                  <c:v>0.91800000000000004</c:v>
                </c:pt>
                <c:pt idx="5">
                  <c:v>0.91</c:v>
                </c:pt>
                <c:pt idx="6" formatCode="0.000">
                  <c:v>0.90600000000000003</c:v>
                </c:pt>
                <c:pt idx="7">
                  <c:v>0.89800000000000002</c:v>
                </c:pt>
                <c:pt idx="8">
                  <c:v>0.88200000000000001</c:v>
                </c:pt>
                <c:pt idx="9">
                  <c:v>0.86799999999999999</c:v>
                </c:pt>
                <c:pt idx="10">
                  <c:v>0.86399999999999999</c:v>
                </c:pt>
                <c:pt idx="11">
                  <c:v>0.85599999999999998</c:v>
                </c:pt>
                <c:pt idx="12" formatCode="0.000">
                  <c:v>0.85199999999999998</c:v>
                </c:pt>
                <c:pt idx="13" formatCode="0.000">
                  <c:v>0.84599999999999997</c:v>
                </c:pt>
                <c:pt idx="14" formatCode="0.000">
                  <c:v>0.84</c:v>
                </c:pt>
                <c:pt idx="15" formatCode="0.000">
                  <c:v>0.83599999999999997</c:v>
                </c:pt>
                <c:pt idx="16" formatCode="0.000">
                  <c:v>0.83299999999999996</c:v>
                </c:pt>
                <c:pt idx="17">
                  <c:v>0.83</c:v>
                </c:pt>
                <c:pt idx="18">
                  <c:v>0.82899999999999996</c:v>
                </c:pt>
                <c:pt idx="19">
                  <c:v>0.82899999999999996</c:v>
                </c:pt>
              </c:numCache>
            </c:numRef>
          </c:val>
          <c:smooth val="0"/>
        </c:ser>
        <c:ser>
          <c:idx val="184"/>
          <c:order val="178"/>
          <c:tx>
            <c:strRef>
              <c:f>'CCG Data-antibstarpu'!$D$183</c:f>
              <c:strCache>
                <c:ptCount val="1"/>
                <c:pt idx="0">
                  <c:v>WEST KENT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Data-antibstarpu'!$J$183:$AC$183</c:f>
              <c:numCache>
                <c:formatCode>#,##0.000</c:formatCode>
                <c:ptCount val="20"/>
                <c:pt idx="0">
                  <c:v>1.0720000000000001</c:v>
                </c:pt>
                <c:pt idx="1">
                  <c:v>1.0669999999999999</c:v>
                </c:pt>
                <c:pt idx="2">
                  <c:v>1.0580000000000001</c:v>
                </c:pt>
                <c:pt idx="3">
                  <c:v>1.0529999999999999</c:v>
                </c:pt>
                <c:pt idx="4">
                  <c:v>1.0489999999999999</c:v>
                </c:pt>
                <c:pt idx="5">
                  <c:v>1.04</c:v>
                </c:pt>
                <c:pt idx="6" formatCode="0.000">
                  <c:v>1.036</c:v>
                </c:pt>
                <c:pt idx="7">
                  <c:v>1.0329999999999999</c:v>
                </c:pt>
                <c:pt idx="8">
                  <c:v>1.0189999999999999</c:v>
                </c:pt>
                <c:pt idx="9">
                  <c:v>1.008</c:v>
                </c:pt>
                <c:pt idx="10">
                  <c:v>1.0049999999999999</c:v>
                </c:pt>
                <c:pt idx="11">
                  <c:v>0.995</c:v>
                </c:pt>
                <c:pt idx="12" formatCode="0.000">
                  <c:v>0.99199999999999999</c:v>
                </c:pt>
                <c:pt idx="13" formatCode="0.000">
                  <c:v>0.98699999999999999</c:v>
                </c:pt>
                <c:pt idx="14" formatCode="0.000">
                  <c:v>0.98199999999999998</c:v>
                </c:pt>
                <c:pt idx="15" formatCode="0.000">
                  <c:v>0.98399999999999999</c:v>
                </c:pt>
                <c:pt idx="16" formatCode="0.000">
                  <c:v>0.98299999999999998</c:v>
                </c:pt>
                <c:pt idx="17">
                  <c:v>0.98099999999999998</c:v>
                </c:pt>
                <c:pt idx="18">
                  <c:v>0.97499999999999998</c:v>
                </c:pt>
                <c:pt idx="19">
                  <c:v>0.97599999999999998</c:v>
                </c:pt>
              </c:numCache>
            </c:numRef>
          </c:val>
          <c:smooth val="0"/>
        </c:ser>
        <c:ser>
          <c:idx val="185"/>
          <c:order val="179"/>
          <c:tx>
            <c:strRef>
              <c:f>'CCG Data-antibstarpu'!$D$184</c:f>
              <c:strCache>
                <c:ptCount val="1"/>
                <c:pt idx="0">
                  <c:v>WEST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Data-antibstarpu'!$J$184:$AC$184</c:f>
              <c:numCache>
                <c:formatCode>#,##0.000</c:formatCode>
                <c:ptCount val="20"/>
                <c:pt idx="0">
                  <c:v>0.91600000000000004</c:v>
                </c:pt>
                <c:pt idx="1">
                  <c:v>0.90600000000000003</c:v>
                </c:pt>
                <c:pt idx="2">
                  <c:v>0.88900000000000001</c:v>
                </c:pt>
                <c:pt idx="3">
                  <c:v>0.88200000000000001</c:v>
                </c:pt>
                <c:pt idx="4">
                  <c:v>0.876</c:v>
                </c:pt>
                <c:pt idx="5">
                  <c:v>0.87</c:v>
                </c:pt>
                <c:pt idx="6" formatCode="0.000">
                  <c:v>0.87</c:v>
                </c:pt>
                <c:pt idx="7">
                  <c:v>0.86799999999999999</c:v>
                </c:pt>
                <c:pt idx="8">
                  <c:v>0.85699999999999998</c:v>
                </c:pt>
                <c:pt idx="9">
                  <c:v>0.84299999999999997</c:v>
                </c:pt>
                <c:pt idx="10">
                  <c:v>0.83899999999999997</c:v>
                </c:pt>
                <c:pt idx="11">
                  <c:v>0.83</c:v>
                </c:pt>
                <c:pt idx="12" formatCode="0.000">
                  <c:v>0.82899999999999996</c:v>
                </c:pt>
                <c:pt idx="13" formatCode="0.000">
                  <c:v>0.83099999999999996</c:v>
                </c:pt>
                <c:pt idx="14" formatCode="0.000">
                  <c:v>0.83499999999999996</c:v>
                </c:pt>
                <c:pt idx="15" formatCode="0.000">
                  <c:v>0.83899999999999997</c:v>
                </c:pt>
                <c:pt idx="16" formatCode="0.000">
                  <c:v>0.84099999999999997</c:v>
                </c:pt>
                <c:pt idx="17">
                  <c:v>0.84199999999999997</c:v>
                </c:pt>
                <c:pt idx="18">
                  <c:v>0.84399999999999997</c:v>
                </c:pt>
                <c:pt idx="19">
                  <c:v>0.84499999999999997</c:v>
                </c:pt>
              </c:numCache>
            </c:numRef>
          </c:val>
          <c:smooth val="0"/>
        </c:ser>
        <c:ser>
          <c:idx val="186"/>
          <c:order val="180"/>
          <c:tx>
            <c:strRef>
              <c:f>'CCG Data-antibstarpu'!$D$185</c:f>
              <c:strCache>
                <c:ptCount val="1"/>
                <c:pt idx="0">
                  <c:v>WEST LEICESTERSHIRE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Data-antibstarpu'!$J$185:$AC$185</c:f>
              <c:numCache>
                <c:formatCode>#,##0.000</c:formatCode>
                <c:ptCount val="20"/>
                <c:pt idx="0">
                  <c:v>1.032</c:v>
                </c:pt>
                <c:pt idx="1">
                  <c:v>1.03</c:v>
                </c:pt>
                <c:pt idx="2">
                  <c:v>1.026</c:v>
                </c:pt>
                <c:pt idx="3">
                  <c:v>1.0209999999999999</c:v>
                </c:pt>
                <c:pt idx="4">
                  <c:v>1.0169999999999999</c:v>
                </c:pt>
                <c:pt idx="5">
                  <c:v>1.008</c:v>
                </c:pt>
                <c:pt idx="6" formatCode="0.000">
                  <c:v>1.0009999999999999</c:v>
                </c:pt>
                <c:pt idx="7">
                  <c:v>0.995</c:v>
                </c:pt>
                <c:pt idx="8">
                  <c:v>0.98899999999999999</c:v>
                </c:pt>
                <c:pt idx="9">
                  <c:v>0.97399999999999998</c:v>
                </c:pt>
                <c:pt idx="10">
                  <c:v>0.96199999999999997</c:v>
                </c:pt>
                <c:pt idx="11">
                  <c:v>0.95399999999999996</c:v>
                </c:pt>
                <c:pt idx="12" formatCode="0.000">
                  <c:v>0.94799999999999995</c:v>
                </c:pt>
                <c:pt idx="13" formatCode="0.000">
                  <c:v>0.94099999999999995</c:v>
                </c:pt>
                <c:pt idx="14" formatCode="0.000">
                  <c:v>0.93400000000000005</c:v>
                </c:pt>
                <c:pt idx="15" formatCode="0.000">
                  <c:v>0.93799999999999994</c:v>
                </c:pt>
                <c:pt idx="16" formatCode="0.000">
                  <c:v>0.94199999999999995</c:v>
                </c:pt>
                <c:pt idx="17">
                  <c:v>0.94399999999999995</c:v>
                </c:pt>
                <c:pt idx="18">
                  <c:v>0.94299999999999995</c:v>
                </c:pt>
                <c:pt idx="19">
                  <c:v>0.94199999999999995</c:v>
                </c:pt>
              </c:numCache>
            </c:numRef>
          </c:val>
          <c:smooth val="0"/>
        </c:ser>
        <c:ser>
          <c:idx val="187"/>
          <c:order val="181"/>
          <c:tx>
            <c:strRef>
              <c:f>'CCG Data-antibstarpu'!$D$186</c:f>
              <c:strCache>
                <c:ptCount val="1"/>
                <c:pt idx="0">
                  <c:v>WEST LONDON (K&amp;C &amp; QPP)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Data-antibstarpu'!$J$186:$AC$186</c:f>
              <c:numCache>
                <c:formatCode>#,##0.000</c:formatCode>
                <c:ptCount val="20"/>
                <c:pt idx="0">
                  <c:v>0.64200000000000002</c:v>
                </c:pt>
                <c:pt idx="1">
                  <c:v>0.63300000000000001</c:v>
                </c:pt>
                <c:pt idx="2">
                  <c:v>0.627</c:v>
                </c:pt>
                <c:pt idx="3">
                  <c:v>0.621</c:v>
                </c:pt>
                <c:pt idx="4">
                  <c:v>0.61599999999999999</c:v>
                </c:pt>
                <c:pt idx="5">
                  <c:v>0.60899999999999999</c:v>
                </c:pt>
                <c:pt idx="6" formatCode="0.000">
                  <c:v>0.60199999999999998</c:v>
                </c:pt>
                <c:pt idx="7">
                  <c:v>0.59799999999999998</c:v>
                </c:pt>
                <c:pt idx="8">
                  <c:v>0.59</c:v>
                </c:pt>
                <c:pt idx="9">
                  <c:v>0.58099999999999996</c:v>
                </c:pt>
                <c:pt idx="10">
                  <c:v>0.57499999999999996</c:v>
                </c:pt>
                <c:pt idx="11">
                  <c:v>0.56799999999999995</c:v>
                </c:pt>
                <c:pt idx="12" formatCode="0.000">
                  <c:v>0.56499999999999995</c:v>
                </c:pt>
                <c:pt idx="13" formatCode="0.000">
                  <c:v>0.56100000000000005</c:v>
                </c:pt>
                <c:pt idx="14" formatCode="0.000">
                  <c:v>0.55800000000000005</c:v>
                </c:pt>
                <c:pt idx="15" formatCode="0.000">
                  <c:v>0.55600000000000005</c:v>
                </c:pt>
                <c:pt idx="16" formatCode="0.000">
                  <c:v>0.55300000000000005</c:v>
                </c:pt>
                <c:pt idx="17">
                  <c:v>0.55100000000000005</c:v>
                </c:pt>
                <c:pt idx="18">
                  <c:v>0.55300000000000005</c:v>
                </c:pt>
                <c:pt idx="19">
                  <c:v>0.55200000000000005</c:v>
                </c:pt>
              </c:numCache>
            </c:numRef>
          </c:val>
          <c:smooth val="0"/>
        </c:ser>
        <c:ser>
          <c:idx val="188"/>
          <c:order val="182"/>
          <c:tx>
            <c:strRef>
              <c:f>'CCG Data-antibstarpu'!$D$187</c:f>
              <c:strCache>
                <c:ptCount val="1"/>
                <c:pt idx="0">
                  <c:v>WEST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Data-antibstarpu'!$J$187:$AC$187</c:f>
              <c:numCache>
                <c:formatCode>#,##0.000</c:formatCode>
                <c:ptCount val="20"/>
                <c:pt idx="0">
                  <c:v>1.1910000000000001</c:v>
                </c:pt>
                <c:pt idx="1">
                  <c:v>1.1859999999999999</c:v>
                </c:pt>
                <c:pt idx="2">
                  <c:v>1.18</c:v>
                </c:pt>
                <c:pt idx="3">
                  <c:v>1.17</c:v>
                </c:pt>
                <c:pt idx="4">
                  <c:v>1.165</c:v>
                </c:pt>
                <c:pt idx="5">
                  <c:v>1.1539999999999999</c:v>
                </c:pt>
                <c:pt idx="6" formatCode="0.000">
                  <c:v>1.151</c:v>
                </c:pt>
                <c:pt idx="7">
                  <c:v>1.1459999999999999</c:v>
                </c:pt>
                <c:pt idx="8">
                  <c:v>1.1299999999999999</c:v>
                </c:pt>
                <c:pt idx="9">
                  <c:v>1.111</c:v>
                </c:pt>
                <c:pt idx="10">
                  <c:v>1.107</c:v>
                </c:pt>
                <c:pt idx="11">
                  <c:v>1.097</c:v>
                </c:pt>
                <c:pt idx="12" formatCode="0.000">
                  <c:v>1.091</c:v>
                </c:pt>
                <c:pt idx="13" formatCode="0.000">
                  <c:v>1.0860000000000001</c:v>
                </c:pt>
                <c:pt idx="14" formatCode="0.000">
                  <c:v>1.081</c:v>
                </c:pt>
                <c:pt idx="15" formatCode="0.000">
                  <c:v>1.087</c:v>
                </c:pt>
                <c:pt idx="16" formatCode="0.000">
                  <c:v>1.0840000000000001</c:v>
                </c:pt>
                <c:pt idx="17">
                  <c:v>1.0840000000000001</c:v>
                </c:pt>
                <c:pt idx="18">
                  <c:v>1.085</c:v>
                </c:pt>
                <c:pt idx="19">
                  <c:v>1.0860000000000001</c:v>
                </c:pt>
              </c:numCache>
            </c:numRef>
          </c:val>
          <c:smooth val="0"/>
        </c:ser>
        <c:ser>
          <c:idx val="201"/>
          <c:order val="183"/>
          <c:tx>
            <c:strRef>
              <c:f>'CCG Data-antibstarpu'!$D$188</c:f>
              <c:strCache>
                <c:ptCount val="1"/>
                <c:pt idx="0">
                  <c:v>WEST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Data-antibstarpu'!$J$2:$S$2</c:f>
              <c:numCache>
                <c:formatCode>mmm\-yy</c:formatCode>
                <c:ptCount val="10"/>
                <c:pt idx="0">
                  <c:v>43191</c:v>
                </c:pt>
                <c:pt idx="1">
                  <c:v>43221</c:v>
                </c:pt>
                <c:pt idx="2">
                  <c:v>43252</c:v>
                </c:pt>
                <c:pt idx="3">
                  <c:v>43282</c:v>
                </c:pt>
                <c:pt idx="4">
                  <c:v>43313</c:v>
                </c:pt>
                <c:pt idx="5">
                  <c:v>43344</c:v>
                </c:pt>
                <c:pt idx="6">
                  <c:v>43374</c:v>
                </c:pt>
                <c:pt idx="7">
                  <c:v>43405</c:v>
                </c:pt>
                <c:pt idx="8">
                  <c:v>43435</c:v>
                </c:pt>
                <c:pt idx="9">
                  <c:v>43466</c:v>
                </c:pt>
              </c:numCache>
            </c:numRef>
          </c:cat>
          <c:val>
            <c:numRef>
              <c:f>'CCG Data-antibstarpu'!$J$188:$AC$188</c:f>
              <c:numCache>
                <c:formatCode>#,##0.000</c:formatCode>
                <c:ptCount val="20"/>
                <c:pt idx="0">
                  <c:v>1.1379999999999999</c:v>
                </c:pt>
                <c:pt idx="1">
                  <c:v>1.1359999999999999</c:v>
                </c:pt>
                <c:pt idx="2">
                  <c:v>1.131</c:v>
                </c:pt>
                <c:pt idx="3">
                  <c:v>1.127</c:v>
                </c:pt>
                <c:pt idx="4">
                  <c:v>1.1220000000000001</c:v>
                </c:pt>
                <c:pt idx="5">
                  <c:v>1.115</c:v>
                </c:pt>
                <c:pt idx="6" formatCode="0.000">
                  <c:v>1.117</c:v>
                </c:pt>
                <c:pt idx="7">
                  <c:v>1.1140000000000001</c:v>
                </c:pt>
                <c:pt idx="8">
                  <c:v>1.1040000000000001</c:v>
                </c:pt>
                <c:pt idx="9">
                  <c:v>1.089</c:v>
                </c:pt>
                <c:pt idx="10">
                  <c:v>1.079</c:v>
                </c:pt>
                <c:pt idx="11">
                  <c:v>1.069</c:v>
                </c:pt>
                <c:pt idx="12" formatCode="0.000">
                  <c:v>1.0609999999999999</c:v>
                </c:pt>
                <c:pt idx="13" formatCode="0.000">
                  <c:v>1.056</c:v>
                </c:pt>
                <c:pt idx="14" formatCode="0.000">
                  <c:v>1.054</c:v>
                </c:pt>
                <c:pt idx="15" formatCode="0.000">
                  <c:v>1.0549999999999999</c:v>
                </c:pt>
                <c:pt idx="16" formatCode="0.000">
                  <c:v>1.0569999999999999</c:v>
                </c:pt>
                <c:pt idx="17">
                  <c:v>1.0549999999999999</c:v>
                </c:pt>
                <c:pt idx="18">
                  <c:v>1.0489999999999999</c:v>
                </c:pt>
                <c:pt idx="19">
                  <c:v>1.046</c:v>
                </c:pt>
              </c:numCache>
            </c:numRef>
          </c:val>
          <c:smooth val="0"/>
        </c:ser>
        <c:ser>
          <c:idx val="202"/>
          <c:order val="184"/>
          <c:tx>
            <c:strRef>
              <c:f>'CCG Data-antibstarpu'!$D$189</c:f>
              <c:strCache>
                <c:ptCount val="1"/>
                <c:pt idx="0">
                  <c:v>WIGAN 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Data-antibstarpu'!$J$2:$S$2</c:f>
              <c:numCache>
                <c:formatCode>mmm\-yy</c:formatCode>
                <c:ptCount val="10"/>
                <c:pt idx="0">
                  <c:v>43191</c:v>
                </c:pt>
                <c:pt idx="1">
                  <c:v>43221</c:v>
                </c:pt>
                <c:pt idx="2">
                  <c:v>43252</c:v>
                </c:pt>
                <c:pt idx="3">
                  <c:v>43282</c:v>
                </c:pt>
                <c:pt idx="4">
                  <c:v>43313</c:v>
                </c:pt>
                <c:pt idx="5">
                  <c:v>43344</c:v>
                </c:pt>
                <c:pt idx="6">
                  <c:v>43374</c:v>
                </c:pt>
                <c:pt idx="7">
                  <c:v>43405</c:v>
                </c:pt>
                <c:pt idx="8">
                  <c:v>43435</c:v>
                </c:pt>
                <c:pt idx="9">
                  <c:v>43466</c:v>
                </c:pt>
              </c:numCache>
            </c:numRef>
          </c:cat>
          <c:val>
            <c:numRef>
              <c:f>'CCG Data-antibstarpu'!$J$189:$AC$189</c:f>
              <c:numCache>
                <c:formatCode>#,##0.000</c:formatCode>
                <c:ptCount val="20"/>
                <c:pt idx="0">
                  <c:v>1.1379999999999999</c:v>
                </c:pt>
                <c:pt idx="1">
                  <c:v>1.137</c:v>
                </c:pt>
                <c:pt idx="2">
                  <c:v>1.1299999999999999</c:v>
                </c:pt>
                <c:pt idx="3">
                  <c:v>1.123</c:v>
                </c:pt>
                <c:pt idx="4">
                  <c:v>1.1220000000000001</c:v>
                </c:pt>
                <c:pt idx="5">
                  <c:v>1.119</c:v>
                </c:pt>
                <c:pt idx="6" formatCode="0.000">
                  <c:v>1.1240000000000001</c:v>
                </c:pt>
                <c:pt idx="7">
                  <c:v>1.1240000000000001</c:v>
                </c:pt>
                <c:pt idx="8">
                  <c:v>1.113</c:v>
                </c:pt>
                <c:pt idx="9">
                  <c:v>1.1020000000000001</c:v>
                </c:pt>
                <c:pt idx="10">
                  <c:v>1.0960000000000001</c:v>
                </c:pt>
                <c:pt idx="11">
                  <c:v>1.0900000000000001</c:v>
                </c:pt>
                <c:pt idx="12" formatCode="0.000">
                  <c:v>1.0860000000000001</c:v>
                </c:pt>
                <c:pt idx="13" formatCode="0.000">
                  <c:v>1.0840000000000001</c:v>
                </c:pt>
                <c:pt idx="14" formatCode="0.000">
                  <c:v>1.083</c:v>
                </c:pt>
                <c:pt idx="15" formatCode="0.000">
                  <c:v>1.0880000000000001</c:v>
                </c:pt>
                <c:pt idx="16" formatCode="0.000">
                  <c:v>1.089</c:v>
                </c:pt>
                <c:pt idx="17">
                  <c:v>1.087</c:v>
                </c:pt>
                <c:pt idx="18">
                  <c:v>1.085</c:v>
                </c:pt>
                <c:pt idx="19">
                  <c:v>1.083</c:v>
                </c:pt>
              </c:numCache>
            </c:numRef>
          </c:val>
          <c:smooth val="0"/>
        </c:ser>
        <c:ser>
          <c:idx val="203"/>
          <c:order val="185"/>
          <c:tx>
            <c:strRef>
              <c:f>'CCG Data-antibstarpu'!$D$190</c:f>
              <c:strCache>
                <c:ptCount val="1"/>
                <c:pt idx="0">
                  <c:v>WILTSHIRE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Data-antibstarpu'!$J$2:$S$2</c:f>
              <c:numCache>
                <c:formatCode>mmm\-yy</c:formatCode>
                <c:ptCount val="10"/>
                <c:pt idx="0">
                  <c:v>43191</c:v>
                </c:pt>
                <c:pt idx="1">
                  <c:v>43221</c:v>
                </c:pt>
                <c:pt idx="2">
                  <c:v>43252</c:v>
                </c:pt>
                <c:pt idx="3">
                  <c:v>43282</c:v>
                </c:pt>
                <c:pt idx="4">
                  <c:v>43313</c:v>
                </c:pt>
                <c:pt idx="5">
                  <c:v>43344</c:v>
                </c:pt>
                <c:pt idx="6">
                  <c:v>43374</c:v>
                </c:pt>
                <c:pt idx="7">
                  <c:v>43405</c:v>
                </c:pt>
                <c:pt idx="8">
                  <c:v>43435</c:v>
                </c:pt>
                <c:pt idx="9">
                  <c:v>43466</c:v>
                </c:pt>
              </c:numCache>
            </c:numRef>
          </c:cat>
          <c:val>
            <c:numRef>
              <c:f>'CCG Data-antibstarpu'!$J$190:$AC$190</c:f>
              <c:numCache>
                <c:formatCode>#,##0.000</c:formatCode>
                <c:ptCount val="20"/>
                <c:pt idx="0">
                  <c:v>1.0209999999999999</c:v>
                </c:pt>
                <c:pt idx="1">
                  <c:v>1.0209999999999999</c:v>
                </c:pt>
                <c:pt idx="2">
                  <c:v>1.0149999999999999</c:v>
                </c:pt>
                <c:pt idx="3">
                  <c:v>1.01</c:v>
                </c:pt>
                <c:pt idx="4">
                  <c:v>1.002</c:v>
                </c:pt>
                <c:pt idx="5">
                  <c:v>0.99099999999999999</c:v>
                </c:pt>
                <c:pt idx="6" formatCode="0.000">
                  <c:v>0.98899999999999999</c:v>
                </c:pt>
                <c:pt idx="7">
                  <c:v>0.98199999999999998</c:v>
                </c:pt>
                <c:pt idx="8">
                  <c:v>0.96799999999999997</c:v>
                </c:pt>
                <c:pt idx="9">
                  <c:v>0.95299999999999996</c:v>
                </c:pt>
                <c:pt idx="10">
                  <c:v>0.94699999999999995</c:v>
                </c:pt>
                <c:pt idx="11">
                  <c:v>0.93400000000000005</c:v>
                </c:pt>
                <c:pt idx="12" formatCode="0.000">
                  <c:v>0.92400000000000004</c:v>
                </c:pt>
                <c:pt idx="13" formatCode="0.000">
                  <c:v>0.91100000000000003</c:v>
                </c:pt>
                <c:pt idx="14" formatCode="0.000">
                  <c:v>0.90100000000000002</c:v>
                </c:pt>
                <c:pt idx="15" formatCode="0.000">
                  <c:v>0.89300000000000002</c:v>
                </c:pt>
                <c:pt idx="16" formatCode="0.000">
                  <c:v>0.88800000000000001</c:v>
                </c:pt>
                <c:pt idx="17">
                  <c:v>0.88500000000000001</c:v>
                </c:pt>
                <c:pt idx="18">
                  <c:v>0.879</c:v>
                </c:pt>
                <c:pt idx="19">
                  <c:v>0.876</c:v>
                </c:pt>
              </c:numCache>
            </c:numRef>
          </c:val>
          <c:smooth val="0"/>
        </c:ser>
        <c:ser>
          <c:idx val="205"/>
          <c:order val="186"/>
          <c:tx>
            <c:strRef>
              <c:f>'CCG Data-antibstarpu'!$D$191</c:f>
              <c:strCache>
                <c:ptCount val="1"/>
                <c:pt idx="0">
                  <c:v>WIRRAL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Data-antibstarpu'!$J$2:$S$2</c:f>
              <c:numCache>
                <c:formatCode>mmm\-yy</c:formatCode>
                <c:ptCount val="10"/>
                <c:pt idx="0">
                  <c:v>43191</c:v>
                </c:pt>
                <c:pt idx="1">
                  <c:v>43221</c:v>
                </c:pt>
                <c:pt idx="2">
                  <c:v>43252</c:v>
                </c:pt>
                <c:pt idx="3">
                  <c:v>43282</c:v>
                </c:pt>
                <c:pt idx="4">
                  <c:v>43313</c:v>
                </c:pt>
                <c:pt idx="5">
                  <c:v>43344</c:v>
                </c:pt>
                <c:pt idx="6">
                  <c:v>43374</c:v>
                </c:pt>
                <c:pt idx="7">
                  <c:v>43405</c:v>
                </c:pt>
                <c:pt idx="8">
                  <c:v>43435</c:v>
                </c:pt>
                <c:pt idx="9">
                  <c:v>43466</c:v>
                </c:pt>
              </c:numCache>
            </c:numRef>
          </c:cat>
          <c:val>
            <c:numRef>
              <c:f>'CCG Data-antibstarpu'!$J$191:$AC$191</c:f>
              <c:numCache>
                <c:formatCode>#,##0.000</c:formatCode>
                <c:ptCount val="20"/>
                <c:pt idx="0">
                  <c:v>1.1559999999999999</c:v>
                </c:pt>
                <c:pt idx="1">
                  <c:v>1.1539999999999999</c:v>
                </c:pt>
                <c:pt idx="2">
                  <c:v>1.1459999999999999</c:v>
                </c:pt>
                <c:pt idx="3">
                  <c:v>1.143</c:v>
                </c:pt>
                <c:pt idx="4">
                  <c:v>1.1399999999999999</c:v>
                </c:pt>
                <c:pt idx="5">
                  <c:v>1.135</c:v>
                </c:pt>
                <c:pt idx="6" formatCode="0.000">
                  <c:v>1.139</c:v>
                </c:pt>
                <c:pt idx="7">
                  <c:v>1.1399999999999999</c:v>
                </c:pt>
                <c:pt idx="8">
                  <c:v>1.135</c:v>
                </c:pt>
                <c:pt idx="9">
                  <c:v>1.1279999999999999</c:v>
                </c:pt>
                <c:pt idx="10">
                  <c:v>1.1220000000000001</c:v>
                </c:pt>
                <c:pt idx="11">
                  <c:v>1.1100000000000001</c:v>
                </c:pt>
                <c:pt idx="12" formatCode="0.000">
                  <c:v>1.105</c:v>
                </c:pt>
                <c:pt idx="13" formatCode="0.000">
                  <c:v>1.103</c:v>
                </c:pt>
                <c:pt idx="14" formatCode="0.000">
                  <c:v>1.1000000000000001</c:v>
                </c:pt>
                <c:pt idx="15" formatCode="0.000">
                  <c:v>1.103</c:v>
                </c:pt>
                <c:pt idx="16" formatCode="0.000">
                  <c:v>1.103</c:v>
                </c:pt>
                <c:pt idx="17">
                  <c:v>1.105</c:v>
                </c:pt>
                <c:pt idx="18">
                  <c:v>1.103</c:v>
                </c:pt>
                <c:pt idx="19">
                  <c:v>1.1040000000000001</c:v>
                </c:pt>
              </c:numCache>
            </c:numRef>
          </c:val>
          <c:smooth val="0"/>
        </c:ser>
        <c:ser>
          <c:idx val="206"/>
          <c:order val="187"/>
          <c:tx>
            <c:strRef>
              <c:f>'CCG Data-antibstarpu'!$D$192</c:f>
              <c:strCache>
                <c:ptCount val="1"/>
                <c:pt idx="0">
                  <c:v>WOLVERHAMPTON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Data-antibstarpu'!$J$2:$S$2</c:f>
              <c:numCache>
                <c:formatCode>mmm\-yy</c:formatCode>
                <c:ptCount val="10"/>
                <c:pt idx="0">
                  <c:v>43191</c:v>
                </c:pt>
                <c:pt idx="1">
                  <c:v>43221</c:v>
                </c:pt>
                <c:pt idx="2">
                  <c:v>43252</c:v>
                </c:pt>
                <c:pt idx="3">
                  <c:v>43282</c:v>
                </c:pt>
                <c:pt idx="4">
                  <c:v>43313</c:v>
                </c:pt>
                <c:pt idx="5">
                  <c:v>43344</c:v>
                </c:pt>
                <c:pt idx="6">
                  <c:v>43374</c:v>
                </c:pt>
                <c:pt idx="7">
                  <c:v>43405</c:v>
                </c:pt>
                <c:pt idx="8">
                  <c:v>43435</c:v>
                </c:pt>
                <c:pt idx="9">
                  <c:v>43466</c:v>
                </c:pt>
              </c:numCache>
            </c:numRef>
          </c:cat>
          <c:val>
            <c:numRef>
              <c:f>'CCG Data-antibstarpu'!$J$192:$AC$192</c:f>
              <c:numCache>
                <c:formatCode>#,##0.000</c:formatCode>
                <c:ptCount val="20"/>
                <c:pt idx="0">
                  <c:v>0.998</c:v>
                </c:pt>
                <c:pt idx="1">
                  <c:v>0.99399999999999999</c:v>
                </c:pt>
                <c:pt idx="2">
                  <c:v>0.98399999999999999</c:v>
                </c:pt>
                <c:pt idx="3">
                  <c:v>0.97499999999999998</c:v>
                </c:pt>
                <c:pt idx="4">
                  <c:v>0.96899999999999997</c:v>
                </c:pt>
                <c:pt idx="5">
                  <c:v>0.96099999999999997</c:v>
                </c:pt>
                <c:pt idx="6" formatCode="0.000">
                  <c:v>0.95399999999999996</c:v>
                </c:pt>
                <c:pt idx="7">
                  <c:v>0.94399999999999995</c:v>
                </c:pt>
                <c:pt idx="8">
                  <c:v>0.92900000000000005</c:v>
                </c:pt>
                <c:pt idx="9">
                  <c:v>0.91200000000000003</c:v>
                </c:pt>
                <c:pt idx="10">
                  <c:v>0.90400000000000003</c:v>
                </c:pt>
                <c:pt idx="11">
                  <c:v>0.89100000000000001</c:v>
                </c:pt>
                <c:pt idx="12" formatCode="0.000">
                  <c:v>0.89</c:v>
                </c:pt>
                <c:pt idx="13" formatCode="0.000">
                  <c:v>0.88600000000000001</c:v>
                </c:pt>
                <c:pt idx="14" formatCode="0.000">
                  <c:v>0.88300000000000001</c:v>
                </c:pt>
                <c:pt idx="15" formatCode="0.000">
                  <c:v>0.88900000000000001</c:v>
                </c:pt>
                <c:pt idx="16" formatCode="0.000">
                  <c:v>0.89200000000000002</c:v>
                </c:pt>
                <c:pt idx="17">
                  <c:v>0.89</c:v>
                </c:pt>
                <c:pt idx="18">
                  <c:v>0.88900000000000001</c:v>
                </c:pt>
                <c:pt idx="19">
                  <c:v>0.89100000000000001</c:v>
                </c:pt>
              </c:numCache>
            </c:numRef>
          </c:val>
          <c:smooth val="0"/>
        </c:ser>
        <c:ser>
          <c:idx val="207"/>
          <c:order val="188"/>
          <c:tx>
            <c:strRef>
              <c:f>'CCG Data-antibstarpu'!$D$193</c:f>
              <c:strCache>
                <c:ptCount val="1"/>
                <c:pt idx="0">
                  <c:v>WYRE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Data-antibstarpu'!$J$2:$S$2</c:f>
              <c:numCache>
                <c:formatCode>mmm\-yy</c:formatCode>
                <c:ptCount val="10"/>
                <c:pt idx="0">
                  <c:v>43191</c:v>
                </c:pt>
                <c:pt idx="1">
                  <c:v>43221</c:v>
                </c:pt>
                <c:pt idx="2">
                  <c:v>43252</c:v>
                </c:pt>
                <c:pt idx="3">
                  <c:v>43282</c:v>
                </c:pt>
                <c:pt idx="4">
                  <c:v>43313</c:v>
                </c:pt>
                <c:pt idx="5">
                  <c:v>43344</c:v>
                </c:pt>
                <c:pt idx="6">
                  <c:v>43374</c:v>
                </c:pt>
                <c:pt idx="7">
                  <c:v>43405</c:v>
                </c:pt>
                <c:pt idx="8">
                  <c:v>43435</c:v>
                </c:pt>
                <c:pt idx="9">
                  <c:v>43466</c:v>
                </c:pt>
              </c:numCache>
            </c:numRef>
          </c:cat>
          <c:val>
            <c:numRef>
              <c:f>'CCG Data-antibstarpu'!$J$193:$AC$193</c:f>
              <c:numCache>
                <c:formatCode>#,##0.000</c:formatCode>
                <c:ptCount val="20"/>
                <c:pt idx="0">
                  <c:v>1.0629999999999999</c:v>
                </c:pt>
                <c:pt idx="1">
                  <c:v>1.0620000000000001</c:v>
                </c:pt>
                <c:pt idx="2">
                  <c:v>1.056</c:v>
                </c:pt>
                <c:pt idx="3">
                  <c:v>1.0549999999999999</c:v>
                </c:pt>
                <c:pt idx="4">
                  <c:v>1.0509999999999999</c:v>
                </c:pt>
                <c:pt idx="5">
                  <c:v>1.0449999999999999</c:v>
                </c:pt>
                <c:pt idx="6" formatCode="0.000">
                  <c:v>1.0449999999999999</c:v>
                </c:pt>
                <c:pt idx="7">
                  <c:v>1.0449999999999999</c:v>
                </c:pt>
                <c:pt idx="8">
                  <c:v>1.0449999999999999</c:v>
                </c:pt>
                <c:pt idx="9">
                  <c:v>1.036</c:v>
                </c:pt>
                <c:pt idx="10">
                  <c:v>1.0389999999999999</c:v>
                </c:pt>
                <c:pt idx="11">
                  <c:v>1.0309999999999999</c:v>
                </c:pt>
                <c:pt idx="12" formatCode="0.000">
                  <c:v>1.028</c:v>
                </c:pt>
                <c:pt idx="13" formatCode="0.000">
                  <c:v>1.0249999999999999</c:v>
                </c:pt>
                <c:pt idx="14" formatCode="0.000">
                  <c:v>1.0209999999999999</c:v>
                </c:pt>
                <c:pt idx="15" formatCode="0.000">
                  <c:v>1.024</c:v>
                </c:pt>
                <c:pt idx="16" formatCode="0.000">
                  <c:v>1.0229999999999999</c:v>
                </c:pt>
                <c:pt idx="17">
                  <c:v>1.0209999999999999</c:v>
                </c:pt>
                <c:pt idx="18">
                  <c:v>1.018</c:v>
                </c:pt>
                <c:pt idx="19">
                  <c:v>1.0169999999999999</c:v>
                </c:pt>
              </c:numCache>
            </c:numRef>
          </c:val>
          <c:smooth val="0"/>
        </c:ser>
        <c:ser>
          <c:idx val="204"/>
          <c:order val="189"/>
          <c:tx>
            <c:strRef>
              <c:f>'CCG chart-antibstarpu - QP'!$G$34:$G$35</c:f>
              <c:strCache>
                <c:ptCount val="1"/>
                <c:pt idx="0">
                  <c:v>Selected CCG:</c:v>
                </c:pt>
              </c:strCache>
            </c:strRef>
          </c:tx>
          <c:spPr>
            <a:ln w="28575">
              <a:solidFill>
                <a:srgbClr val="CC66FF"/>
              </a:solidFill>
            </a:ln>
          </c:spPr>
          <c:marker>
            <c:symbol val="circle"/>
            <c:size val="7"/>
            <c:spPr>
              <a:solidFill>
                <a:srgbClr val="CC66FF"/>
              </a:solidFill>
              <a:ln>
                <a:solidFill>
                  <a:srgbClr val="CC66FF"/>
                </a:solidFill>
              </a:ln>
            </c:spPr>
          </c:marker>
          <c:val>
            <c:numRef>
              <c:f>'CCG chart Data-antibstarpu'!$A$8:$T$8</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208"/>
          <c:order val="190"/>
          <c:tx>
            <c:strRef>
              <c:f>'CCG Data-antibstarpu'!$F$2</c:f>
              <c:strCache>
                <c:ptCount val="1"/>
                <c:pt idx="0">
                  <c:v>target (2017/18)</c:v>
                </c:pt>
              </c:strCache>
            </c:strRef>
          </c:tx>
          <c:spPr>
            <a:ln w="28575">
              <a:solidFill>
                <a:srgbClr val="00B0F0"/>
              </a:solidFill>
            </a:ln>
          </c:spPr>
          <c:marker>
            <c:symbol val="circle"/>
            <c:size val="7"/>
            <c:spPr>
              <a:solidFill>
                <a:srgbClr val="00B0F0"/>
              </a:solidFill>
              <a:ln>
                <a:solidFill>
                  <a:srgbClr val="00B0F0"/>
                </a:solidFill>
              </a:ln>
            </c:spPr>
          </c:marker>
          <c:val>
            <c:numRef>
              <c:f>'CCG Data-antibstarpu'!$J$201:$AC$201</c:f>
              <c:numCache>
                <c:formatCode>0.000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209"/>
          <c:order val="191"/>
          <c:tx>
            <c:strRef>
              <c:f>'CCG Data-antibstarpu'!$H$2</c:f>
              <c:strCache>
                <c:ptCount val="1"/>
                <c:pt idx="0">
                  <c:v>target (2018/19)</c:v>
                </c:pt>
              </c:strCache>
            </c:strRef>
          </c:tx>
          <c:spPr>
            <a:ln w="28575">
              <a:solidFill>
                <a:srgbClr val="00CC66"/>
              </a:solidFill>
            </a:ln>
          </c:spPr>
          <c:marker>
            <c:symbol val="circle"/>
            <c:size val="7"/>
            <c:spPr>
              <a:solidFill>
                <a:srgbClr val="00CC66"/>
              </a:solidFill>
              <a:ln>
                <a:solidFill>
                  <a:srgbClr val="00CC66"/>
                </a:solidFill>
              </a:ln>
            </c:spPr>
          </c:marker>
          <c:val>
            <c:numRef>
              <c:f>'CCG Data-antibstarpu'!$J$204:$AC$204</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211"/>
          <c:order val="192"/>
          <c:tx>
            <c:strRef>
              <c:f>'CCG Data-antibstarpu'!$D$195</c:f>
              <c:strCache>
                <c:ptCount val="1"/>
                <c:pt idx="0">
                  <c:v>England CCGs median</c:v>
                </c:pt>
              </c:strCache>
            </c:strRef>
          </c:tx>
          <c:spPr>
            <a:ln w="28575">
              <a:solidFill>
                <a:srgbClr val="0070C0"/>
              </a:solidFill>
            </a:ln>
          </c:spPr>
          <c:marker>
            <c:symbol val="circle"/>
            <c:size val="7"/>
            <c:spPr>
              <a:solidFill>
                <a:srgbClr val="0070C0"/>
              </a:solidFill>
              <a:ln>
                <a:solidFill>
                  <a:srgbClr val="0070C0"/>
                </a:solidFill>
              </a:ln>
            </c:spPr>
          </c:marker>
          <c:val>
            <c:numRef>
              <c:f>'CCG Data-antibstarpu'!$J$195:$AC$195</c:f>
              <c:numCache>
                <c:formatCode>0.000</c:formatCode>
                <c:ptCount val="20"/>
                <c:pt idx="0">
                  <c:v>1.05</c:v>
                </c:pt>
                <c:pt idx="1">
                  <c:v>1.046</c:v>
                </c:pt>
                <c:pt idx="2">
                  <c:v>1.04</c:v>
                </c:pt>
                <c:pt idx="3">
                  <c:v>1.034</c:v>
                </c:pt>
                <c:pt idx="4">
                  <c:v>1.0289999999999999</c:v>
                </c:pt>
                <c:pt idx="5">
                  <c:v>1.02</c:v>
                </c:pt>
                <c:pt idx="6">
                  <c:v>1.0189999999999999</c:v>
                </c:pt>
                <c:pt idx="7">
                  <c:v>1.0129999999999999</c:v>
                </c:pt>
                <c:pt idx="8">
                  <c:v>1.0049999999999999</c:v>
                </c:pt>
                <c:pt idx="9">
                  <c:v>0.99099999999999999</c:v>
                </c:pt>
                <c:pt idx="10">
                  <c:v>0.98399999999999999</c:v>
                </c:pt>
                <c:pt idx="11">
                  <c:v>0.97499999999999998</c:v>
                </c:pt>
                <c:pt idx="12">
                  <c:v>0.97499999999999998</c:v>
                </c:pt>
                <c:pt idx="13">
                  <c:v>0.97</c:v>
                </c:pt>
                <c:pt idx="14">
                  <c:v>0.96499999999999997</c:v>
                </c:pt>
                <c:pt idx="15">
                  <c:v>0.96699999999999997</c:v>
                </c:pt>
                <c:pt idx="16">
                  <c:v>0.96399999999999997</c:v>
                </c:pt>
                <c:pt idx="17">
                  <c:v>0.96399999999999997</c:v>
                </c:pt>
                <c:pt idx="18">
                  <c:v>0.96099999999999997</c:v>
                </c:pt>
                <c:pt idx="19">
                  <c:v>0.95699999999999996</c:v>
                </c:pt>
              </c:numCache>
            </c:numRef>
          </c:val>
          <c:smooth val="0"/>
        </c:ser>
        <c:ser>
          <c:idx val="54"/>
          <c:order val="193"/>
          <c:tx>
            <c:strRef>
              <c:f>'CCG Data-antibstarpu'!$D$42</c:f>
              <c:strCache>
                <c:ptCount val="1"/>
                <c:pt idx="0">
                  <c:v>DERBY &amp; DERBYSHIRE</c:v>
                </c:pt>
              </c:strCache>
            </c:strRef>
          </c:tx>
          <c:spPr>
            <a:ln w="28575">
              <a:noFill/>
            </a:ln>
          </c:spPr>
          <c:marker>
            <c:symbol val="circle"/>
            <c:size val="8"/>
            <c:spPr>
              <a:solidFill>
                <a:srgbClr val="4F81BD"/>
              </a:solidFill>
              <a:ln>
                <a:noFill/>
              </a:ln>
            </c:spPr>
          </c:marker>
          <c:val>
            <c:numRef>
              <c:f>'CCG Data-antibstarpu'!$J$42:$AC$42</c:f>
              <c:numCache>
                <c:formatCode>#,##0.000</c:formatCode>
                <c:ptCount val="20"/>
                <c:pt idx="0">
                  <c:v>0.97799999999999998</c:v>
                </c:pt>
                <c:pt idx="1">
                  <c:v>0.97499999999999998</c:v>
                </c:pt>
                <c:pt idx="2">
                  <c:v>0.97</c:v>
                </c:pt>
                <c:pt idx="3">
                  <c:v>0.96599999999999997</c:v>
                </c:pt>
                <c:pt idx="4">
                  <c:v>0.96</c:v>
                </c:pt>
                <c:pt idx="5">
                  <c:v>0.95499999999999996</c:v>
                </c:pt>
                <c:pt idx="6" formatCode="0.000">
                  <c:v>0.95299999999999996</c:v>
                </c:pt>
                <c:pt idx="7">
                  <c:v>0.95</c:v>
                </c:pt>
                <c:pt idx="8">
                  <c:v>0.94199999999999995</c:v>
                </c:pt>
                <c:pt idx="9">
                  <c:v>0.93400000000000005</c:v>
                </c:pt>
                <c:pt idx="10">
                  <c:v>0.92700000000000005</c:v>
                </c:pt>
                <c:pt idx="11">
                  <c:v>0.92200000000000004</c:v>
                </c:pt>
                <c:pt idx="12" formatCode="0.000">
                  <c:v>0.92</c:v>
                </c:pt>
                <c:pt idx="13" formatCode="0.000">
                  <c:v>0.91300000000000003</c:v>
                </c:pt>
                <c:pt idx="14" formatCode="0.000">
                  <c:v>0.90800000000000003</c:v>
                </c:pt>
                <c:pt idx="15" formatCode="0.000">
                  <c:v>0.91100000000000003</c:v>
                </c:pt>
                <c:pt idx="16" formatCode="0.000">
                  <c:v>0.91300000000000003</c:v>
                </c:pt>
                <c:pt idx="17">
                  <c:v>0.91600000000000004</c:v>
                </c:pt>
                <c:pt idx="18">
                  <c:v>0.91800000000000004</c:v>
                </c:pt>
                <c:pt idx="19">
                  <c:v>0.92100000000000004</c:v>
                </c:pt>
              </c:numCache>
            </c:numRef>
          </c:val>
          <c:smooth val="0"/>
        </c:ser>
        <c:ser>
          <c:idx val="66"/>
          <c:order val="194"/>
          <c:tx>
            <c:strRef>
              <c:f>'CCG Data-antibstarpu'!$D$43</c:f>
              <c:strCache>
                <c:ptCount val="1"/>
                <c:pt idx="0">
                  <c:v>DEVON</c:v>
                </c:pt>
              </c:strCache>
            </c:strRef>
          </c:tx>
          <c:spPr>
            <a:ln w="28575">
              <a:noFill/>
            </a:ln>
          </c:spPr>
          <c:marker>
            <c:symbol val="circle"/>
            <c:size val="8"/>
            <c:spPr>
              <a:solidFill>
                <a:srgbClr val="4F81BD"/>
              </a:solidFill>
              <a:ln>
                <a:noFill/>
              </a:ln>
            </c:spPr>
          </c:marker>
          <c:val>
            <c:numRef>
              <c:f>'CCG Data-antibstarpu'!$J$43:$AC$43</c:f>
              <c:numCache>
                <c:formatCode>#,##0.000</c:formatCode>
                <c:ptCount val="20"/>
                <c:pt idx="0">
                  <c:v>1.0149999999999999</c:v>
                </c:pt>
                <c:pt idx="1">
                  <c:v>1.01</c:v>
                </c:pt>
                <c:pt idx="2">
                  <c:v>1.002</c:v>
                </c:pt>
                <c:pt idx="3">
                  <c:v>0.998</c:v>
                </c:pt>
                <c:pt idx="4">
                  <c:v>0.99199999999999999</c:v>
                </c:pt>
                <c:pt idx="5">
                  <c:v>0.98499999999999999</c:v>
                </c:pt>
                <c:pt idx="6" formatCode="0.000">
                  <c:v>0.98499999999999999</c:v>
                </c:pt>
                <c:pt idx="7">
                  <c:v>0.98099999999999998</c:v>
                </c:pt>
                <c:pt idx="8">
                  <c:v>0.97399999999999998</c:v>
                </c:pt>
                <c:pt idx="9">
                  <c:v>0.96799999999999997</c:v>
                </c:pt>
                <c:pt idx="10">
                  <c:v>0.96499999999999997</c:v>
                </c:pt>
                <c:pt idx="11">
                  <c:v>0.95899999999999996</c:v>
                </c:pt>
                <c:pt idx="12" formatCode="0.000">
                  <c:v>0.95699999999999996</c:v>
                </c:pt>
                <c:pt idx="13" formatCode="0.000">
                  <c:v>0.95399999999999996</c:v>
                </c:pt>
                <c:pt idx="14" formatCode="0.000">
                  <c:v>0.95</c:v>
                </c:pt>
                <c:pt idx="15" formatCode="0.000">
                  <c:v>0.94799999999999995</c:v>
                </c:pt>
                <c:pt idx="16" formatCode="0.000">
                  <c:v>0.94699999999999995</c:v>
                </c:pt>
                <c:pt idx="17">
                  <c:v>0.94599999999999995</c:v>
                </c:pt>
                <c:pt idx="18">
                  <c:v>0.94199999999999995</c:v>
                </c:pt>
                <c:pt idx="19">
                  <c:v>0.94</c:v>
                </c:pt>
              </c:numCache>
            </c:numRef>
          </c:val>
          <c:smooth val="0"/>
        </c:ser>
        <c:dLbls>
          <c:showLegendKey val="0"/>
          <c:showVal val="0"/>
          <c:showCatName val="0"/>
          <c:showSerName val="0"/>
          <c:showPercent val="0"/>
          <c:showBubbleSize val="0"/>
        </c:dLbls>
        <c:marker val="1"/>
        <c:smooth val="0"/>
        <c:axId val="145699840"/>
        <c:axId val="149301504"/>
      </c:lineChart>
      <c:catAx>
        <c:axId val="14569984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4.1517309087982044E-3"/>
              <c:y val="0.9389420493684390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49301504"/>
        <c:crosses val="autoZero"/>
        <c:auto val="0"/>
        <c:lblAlgn val="ctr"/>
        <c:lblOffset val="100"/>
        <c:tickLblSkip val="1"/>
        <c:tickMarkSkip val="1"/>
        <c:noMultiLvlLbl val="0"/>
      </c:catAx>
      <c:valAx>
        <c:axId val="149301504"/>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Items per Oral  Antibacterial Item based STAR(13)-PU</a:t>
                </a:r>
              </a:p>
            </c:rich>
          </c:tx>
          <c:layout>
            <c:manualLayout>
              <c:xMode val="edge"/>
              <c:yMode val="edge"/>
              <c:x val="1.562950102909828E-2"/>
              <c:y val="0.2346770682567343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4569984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Co-amoxiclav, Cephalosporins &amp; Quinolones - CCGs median</a:t>
            </a:r>
          </a:p>
        </c:rich>
      </c:tx>
      <c:layout/>
      <c:overlay val="0"/>
    </c:title>
    <c:autoTitleDeleted val="0"/>
    <c:plotArea>
      <c:layout>
        <c:manualLayout>
          <c:layoutTarget val="inner"/>
          <c:xMode val="edge"/>
          <c:yMode val="edge"/>
          <c:x val="8.1782911517054233E-2"/>
          <c:y val="0.1908447667983747"/>
          <c:w val="0.89748678724473807"/>
          <c:h val="0.54570804115860772"/>
        </c:manualLayout>
      </c:layout>
      <c:barChart>
        <c:barDir val="col"/>
        <c:grouping val="stacked"/>
        <c:varyColors val="0"/>
        <c:ser>
          <c:idx val="0"/>
          <c:order val="0"/>
          <c:tx>
            <c:strRef>
              <c:f>'CCG IAF Dashboard Charts data'!$A$34</c:f>
              <c:strCache>
                <c:ptCount val="1"/>
                <c:pt idx="0">
                  <c:v>CCGs median</c:v>
                </c:pt>
              </c:strCache>
            </c:strRef>
          </c:tx>
          <c:spPr>
            <a:ln>
              <a:solidFill>
                <a:schemeClr val="tx1"/>
              </a:solidFill>
            </a:ln>
          </c:spPr>
          <c:invertIfNegative val="0"/>
          <c:dLbls>
            <c:txPr>
              <a:bodyPr/>
              <a:lstStyle/>
              <a:p>
                <a:pPr>
                  <a:defRPr sz="800" b="1"/>
                </a:pPr>
                <a:endParaRPr lang="en-US"/>
              </a:p>
            </c:txPr>
            <c:showLegendKey val="0"/>
            <c:showVal val="1"/>
            <c:showCatName val="0"/>
            <c:showSerName val="0"/>
            <c:showPercent val="0"/>
            <c:showBubbleSize val="0"/>
            <c:showLeaderLines val="0"/>
          </c:dLbls>
          <c:cat>
            <c:numRef>
              <c:f>'CCG IAF Dashboard Charts data'!$B$33:$U$33</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data'!$B$34:$U$34</c:f>
              <c:numCache>
                <c:formatCode>0.0</c:formatCode>
                <c:ptCount val="20"/>
                <c:pt idx="0">
                  <c:v>8.6999999999999993</c:v>
                </c:pt>
                <c:pt idx="1">
                  <c:v>8.6999999999999993</c:v>
                </c:pt>
                <c:pt idx="2">
                  <c:v>8.6</c:v>
                </c:pt>
                <c:pt idx="3">
                  <c:v>8.6999999999999993</c:v>
                </c:pt>
                <c:pt idx="4">
                  <c:v>8.6999999999999993</c:v>
                </c:pt>
                <c:pt idx="5">
                  <c:v>8.6999999999999993</c:v>
                </c:pt>
                <c:pt idx="6">
                  <c:v>8.6999999999999993</c:v>
                </c:pt>
                <c:pt idx="7">
                  <c:v>8.8000000000000007</c:v>
                </c:pt>
                <c:pt idx="8">
                  <c:v>8.8000000000000007</c:v>
                </c:pt>
                <c:pt idx="9">
                  <c:v>8.9</c:v>
                </c:pt>
                <c:pt idx="10">
                  <c:v>8.9</c:v>
                </c:pt>
                <c:pt idx="11">
                  <c:v>8.9</c:v>
                </c:pt>
                <c:pt idx="12">
                  <c:v>8.9</c:v>
                </c:pt>
                <c:pt idx="13">
                  <c:v>8.9</c:v>
                </c:pt>
                <c:pt idx="14">
                  <c:v>8.9</c:v>
                </c:pt>
                <c:pt idx="15">
                  <c:v>8.8000000000000007</c:v>
                </c:pt>
                <c:pt idx="16">
                  <c:v>8.8000000000000007</c:v>
                </c:pt>
                <c:pt idx="17">
                  <c:v>8.6999999999999993</c:v>
                </c:pt>
                <c:pt idx="18">
                  <c:v>8.6999999999999993</c:v>
                </c:pt>
                <c:pt idx="19">
                  <c:v>8.6999999999999993</c:v>
                </c:pt>
              </c:numCache>
            </c:numRef>
          </c:val>
        </c:ser>
        <c:dLbls>
          <c:showLegendKey val="0"/>
          <c:showVal val="1"/>
          <c:showCatName val="0"/>
          <c:showSerName val="0"/>
          <c:showPercent val="0"/>
          <c:showBubbleSize val="0"/>
        </c:dLbls>
        <c:gapWidth val="24"/>
        <c:overlap val="100"/>
        <c:axId val="158837760"/>
        <c:axId val="159219712"/>
      </c:barChart>
      <c:dateAx>
        <c:axId val="158837760"/>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6.5063673988939204E-3"/>
              <c:y val="0.77359966105554323"/>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59219712"/>
        <c:crosses val="autoZero"/>
        <c:auto val="1"/>
        <c:lblOffset val="100"/>
        <c:baseTimeUnit val="months"/>
      </c:dateAx>
      <c:valAx>
        <c:axId val="159219712"/>
        <c:scaling>
          <c:orientation val="minMax"/>
        </c:scaling>
        <c:delete val="1"/>
        <c:axPos val="l"/>
        <c:numFmt formatCode="0.0" sourceLinked="1"/>
        <c:majorTickMark val="none"/>
        <c:minorTickMark val="none"/>
        <c:tickLblPos val="nextTo"/>
        <c:crossAx val="158837760"/>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Antibacterial items/STAR PU 13 - CCGs median</a:t>
            </a:r>
          </a:p>
        </c:rich>
      </c:tx>
      <c:layout/>
      <c:overlay val="0"/>
    </c:title>
    <c:autoTitleDeleted val="0"/>
    <c:plotArea>
      <c:layout>
        <c:manualLayout>
          <c:layoutTarget val="inner"/>
          <c:xMode val="edge"/>
          <c:yMode val="edge"/>
          <c:x val="8.3524028808695777E-2"/>
          <c:y val="0.23387203266258386"/>
          <c:w val="0.89418810290099759"/>
          <c:h val="0.46675672207640717"/>
        </c:manualLayout>
      </c:layout>
      <c:barChart>
        <c:barDir val="col"/>
        <c:grouping val="stacked"/>
        <c:varyColors val="0"/>
        <c:ser>
          <c:idx val="0"/>
          <c:order val="0"/>
          <c:tx>
            <c:strRef>
              <c:f>'CCG IAF Dashboard Charts data'!$A$29</c:f>
              <c:strCache>
                <c:ptCount val="1"/>
                <c:pt idx="0">
                  <c:v>CCGs median</c:v>
                </c:pt>
              </c:strCache>
            </c:strRef>
          </c:tx>
          <c:spPr>
            <a:ln>
              <a:solidFill>
                <a:schemeClr val="tx1"/>
              </a:solidFill>
            </a:ln>
          </c:spPr>
          <c:invertIfNegative val="0"/>
          <c:dLbls>
            <c:txPr>
              <a:bodyPr/>
              <a:lstStyle/>
              <a:p>
                <a:pPr>
                  <a:defRPr sz="800" b="1" baseline="0"/>
                </a:pPr>
                <a:endParaRPr lang="en-US"/>
              </a:p>
            </c:txPr>
            <c:showLegendKey val="0"/>
            <c:showVal val="1"/>
            <c:showCatName val="0"/>
            <c:showSerName val="0"/>
            <c:showPercent val="0"/>
            <c:showBubbleSize val="0"/>
            <c:showLeaderLines val="0"/>
          </c:dLbls>
          <c:cat>
            <c:numRef>
              <c:f>'CCG IAF Dashboard Charts data'!$B$28:$U$28</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data'!$B$29:$U$29</c:f>
              <c:numCache>
                <c:formatCode>#,##0.000</c:formatCode>
                <c:ptCount val="20"/>
                <c:pt idx="0">
                  <c:v>1.05</c:v>
                </c:pt>
                <c:pt idx="1">
                  <c:v>1.046</c:v>
                </c:pt>
                <c:pt idx="2">
                  <c:v>1.04</c:v>
                </c:pt>
                <c:pt idx="3">
                  <c:v>1.034</c:v>
                </c:pt>
                <c:pt idx="4">
                  <c:v>1.0289999999999999</c:v>
                </c:pt>
                <c:pt idx="5">
                  <c:v>1.02</c:v>
                </c:pt>
                <c:pt idx="6">
                  <c:v>1.0189999999999999</c:v>
                </c:pt>
                <c:pt idx="7">
                  <c:v>1.0129999999999999</c:v>
                </c:pt>
                <c:pt idx="8">
                  <c:v>1.0049999999999999</c:v>
                </c:pt>
                <c:pt idx="9">
                  <c:v>0.99099999999999999</c:v>
                </c:pt>
                <c:pt idx="10">
                  <c:v>0.98399999999999999</c:v>
                </c:pt>
                <c:pt idx="11">
                  <c:v>0.97499999999999998</c:v>
                </c:pt>
                <c:pt idx="12">
                  <c:v>0.97499999999999998</c:v>
                </c:pt>
                <c:pt idx="13">
                  <c:v>0.97</c:v>
                </c:pt>
                <c:pt idx="14">
                  <c:v>0.96499999999999997</c:v>
                </c:pt>
                <c:pt idx="15">
                  <c:v>0.96699999999999997</c:v>
                </c:pt>
                <c:pt idx="16">
                  <c:v>0.96399999999999997</c:v>
                </c:pt>
                <c:pt idx="17">
                  <c:v>0.96399999999999997</c:v>
                </c:pt>
                <c:pt idx="18">
                  <c:v>0.96099999999999997</c:v>
                </c:pt>
                <c:pt idx="19">
                  <c:v>0.95699999999999996</c:v>
                </c:pt>
              </c:numCache>
            </c:numRef>
          </c:val>
        </c:ser>
        <c:dLbls>
          <c:showLegendKey val="0"/>
          <c:showVal val="1"/>
          <c:showCatName val="0"/>
          <c:showSerName val="0"/>
          <c:showPercent val="0"/>
          <c:showBubbleSize val="0"/>
        </c:dLbls>
        <c:gapWidth val="24"/>
        <c:overlap val="100"/>
        <c:axId val="158875648"/>
        <c:axId val="159221440"/>
      </c:barChart>
      <c:dateAx>
        <c:axId val="158875648"/>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3.144421204912057E-3"/>
              <c:y val="0.74397013706620008"/>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59221440"/>
        <c:crosses val="autoZero"/>
        <c:auto val="1"/>
        <c:lblOffset val="100"/>
        <c:baseTimeUnit val="months"/>
      </c:dateAx>
      <c:valAx>
        <c:axId val="159221440"/>
        <c:scaling>
          <c:orientation val="minMax"/>
        </c:scaling>
        <c:delete val="1"/>
        <c:axPos val="l"/>
        <c:numFmt formatCode="#,##0.000" sourceLinked="1"/>
        <c:majorTickMark val="none"/>
        <c:minorTickMark val="none"/>
        <c:tickLblPos val="nextTo"/>
        <c:crossAx val="158875648"/>
        <c:crosses val="autoZero"/>
        <c:crossBetween val="between"/>
        <c:majorUnit val="1.0000000000000002E-3"/>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Co-amoxiclav, Cephalosporins &amp; Quinolones -Direction of travel from 12 months to</a:t>
            </a:r>
          </a:p>
          <a:p>
            <a:pPr>
              <a:defRPr sz="1000" baseline="0">
                <a:latin typeface="Arial" pitchFamily="34" charset="0"/>
                <a:cs typeface="Arial" pitchFamily="34" charset="0"/>
              </a:defRPr>
            </a:pPr>
            <a:r>
              <a:rPr lang="en-GB" sz="1000" b="1" i="0" u="none" strike="noStrike" baseline="0"/>
              <a:t>October 2019</a:t>
            </a:r>
            <a:endParaRPr lang="en-US" sz="1000" baseline="0">
              <a:latin typeface="Arial" pitchFamily="34" charset="0"/>
              <a:cs typeface="Arial" pitchFamily="34" charset="0"/>
            </a:endParaRPr>
          </a:p>
        </c:rich>
      </c:tx>
      <c:layout>
        <c:manualLayout>
          <c:xMode val="edge"/>
          <c:yMode val="edge"/>
          <c:x val="0.11580434648274164"/>
          <c:y val="3.2070707070707069E-2"/>
        </c:manualLayout>
      </c:layout>
      <c:overlay val="0"/>
    </c:title>
    <c:autoTitleDeleted val="0"/>
    <c:plotArea>
      <c:layout/>
      <c:barChart>
        <c:barDir val="col"/>
        <c:grouping val="stacked"/>
        <c:varyColors val="0"/>
        <c:ser>
          <c:idx val="0"/>
          <c:order val="0"/>
          <c:tx>
            <c:strRef>
              <c:f>'CCG IAF Dashboard Charts data'!$B$46</c:f>
              <c:strCache>
                <c:ptCount val="1"/>
                <c:pt idx="0">
                  <c:v>12 months to November 2019</c:v>
                </c:pt>
              </c:strCache>
            </c:strRef>
          </c:tx>
          <c:spPr>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'CCG IAF Dashboard Charts data'!$A$47:$A$49</c:f>
              <c:strCache>
                <c:ptCount val="3"/>
                <c:pt idx="0">
                  <c:v>up</c:v>
                </c:pt>
                <c:pt idx="1">
                  <c:v>same</c:v>
                </c:pt>
                <c:pt idx="2">
                  <c:v>down</c:v>
                </c:pt>
              </c:strCache>
            </c:strRef>
          </c:cat>
          <c:val>
            <c:numRef>
              <c:f>'CCG IAF Dashboard Charts data'!$B$47:$B$49</c:f>
              <c:numCache>
                <c:formatCode>General</c:formatCode>
                <c:ptCount val="3"/>
                <c:pt idx="0">
                  <c:v>4</c:v>
                </c:pt>
                <c:pt idx="1">
                  <c:v>76</c:v>
                </c:pt>
                <c:pt idx="2">
                  <c:v>111</c:v>
                </c:pt>
              </c:numCache>
            </c:numRef>
          </c:val>
        </c:ser>
        <c:dLbls>
          <c:showLegendKey val="0"/>
          <c:showVal val="1"/>
          <c:showCatName val="0"/>
          <c:showSerName val="0"/>
          <c:showPercent val="0"/>
          <c:showBubbleSize val="0"/>
        </c:dLbls>
        <c:gapWidth val="95"/>
        <c:overlap val="100"/>
        <c:axId val="158876672"/>
        <c:axId val="159223744"/>
      </c:barChart>
      <c:catAx>
        <c:axId val="158876672"/>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layout/>
          <c:overlay val="0"/>
        </c:title>
        <c:majorTickMark val="none"/>
        <c:minorTickMark val="none"/>
        <c:tickLblPos val="nextTo"/>
        <c:txPr>
          <a:bodyPr/>
          <a:lstStyle/>
          <a:p>
            <a:pPr>
              <a:defRPr sz="800">
                <a:latin typeface="Arial" pitchFamily="34" charset="0"/>
                <a:cs typeface="Arial" pitchFamily="34" charset="0"/>
              </a:defRPr>
            </a:pPr>
            <a:endParaRPr lang="en-US"/>
          </a:p>
        </c:txPr>
        <c:crossAx val="159223744"/>
        <c:crosses val="autoZero"/>
        <c:auto val="1"/>
        <c:lblAlgn val="ctr"/>
        <c:lblOffset val="100"/>
        <c:noMultiLvlLbl val="0"/>
      </c:catAx>
      <c:valAx>
        <c:axId val="159223744"/>
        <c:scaling>
          <c:orientation val="minMax"/>
        </c:scaling>
        <c:delete val="1"/>
        <c:axPos val="l"/>
        <c:numFmt formatCode="General" sourceLinked="1"/>
        <c:majorTickMark val="out"/>
        <c:minorTickMark val="none"/>
        <c:tickLblPos val="nextTo"/>
        <c:crossAx val="158876672"/>
        <c:crosses val="autoZero"/>
        <c:crossBetween val="between"/>
      </c:valAx>
    </c:plotArea>
    <c:legend>
      <c:legendPos val="t"/>
      <c:layou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Antibacterial items/STAR PU 13 -</a:t>
            </a:r>
          </a:p>
          <a:p>
            <a:pPr>
              <a:defRPr sz="1000" baseline="0">
                <a:latin typeface="Arial" pitchFamily="34" charset="0"/>
                <a:cs typeface="Arial" pitchFamily="34" charset="0"/>
              </a:defRPr>
            </a:pPr>
            <a:r>
              <a:rPr lang="en-US" sz="1000" baseline="0">
                <a:latin typeface="Arial" pitchFamily="34" charset="0"/>
                <a:cs typeface="Arial" pitchFamily="34" charset="0"/>
              </a:rPr>
              <a:t>Direction of travel from 12 months to</a:t>
            </a:r>
          </a:p>
          <a:p>
            <a:pPr>
              <a:defRPr sz="1000" baseline="0">
                <a:latin typeface="Arial" pitchFamily="34" charset="0"/>
                <a:cs typeface="Arial" pitchFamily="34" charset="0"/>
              </a:defRPr>
            </a:pPr>
            <a:r>
              <a:rPr lang="en-US" sz="1000" baseline="0">
                <a:latin typeface="Arial" pitchFamily="34" charset="0"/>
                <a:cs typeface="Arial" pitchFamily="34" charset="0"/>
              </a:rPr>
              <a:t>October 2019</a:t>
            </a:r>
          </a:p>
        </c:rich>
      </c:tx>
      <c:layout/>
      <c:overlay val="0"/>
    </c:title>
    <c:autoTitleDeleted val="0"/>
    <c:plotArea>
      <c:layout/>
      <c:barChart>
        <c:barDir val="col"/>
        <c:grouping val="stacked"/>
        <c:varyColors val="0"/>
        <c:ser>
          <c:idx val="0"/>
          <c:order val="0"/>
          <c:tx>
            <c:strRef>
              <c:f>'CCG IAF Dashboard Charts data'!$B$39</c:f>
              <c:strCache>
                <c:ptCount val="1"/>
                <c:pt idx="0">
                  <c:v>12 months to November 2019</c:v>
                </c:pt>
              </c:strCache>
            </c:strRef>
          </c:tx>
          <c:spPr>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'CCG IAF Dashboard Charts data'!$A$40:$A$42</c:f>
              <c:strCache>
                <c:ptCount val="3"/>
                <c:pt idx="0">
                  <c:v>up</c:v>
                </c:pt>
                <c:pt idx="1">
                  <c:v>same</c:v>
                </c:pt>
                <c:pt idx="2">
                  <c:v>down</c:v>
                </c:pt>
              </c:strCache>
            </c:strRef>
          </c:cat>
          <c:val>
            <c:numRef>
              <c:f>'CCG IAF Dashboard Charts data'!$B$40:$B$42</c:f>
              <c:numCache>
                <c:formatCode>General</c:formatCode>
                <c:ptCount val="3"/>
                <c:pt idx="0">
                  <c:v>89</c:v>
                </c:pt>
                <c:pt idx="1">
                  <c:v>28</c:v>
                </c:pt>
                <c:pt idx="2">
                  <c:v>74</c:v>
                </c:pt>
              </c:numCache>
            </c:numRef>
          </c:val>
        </c:ser>
        <c:dLbls>
          <c:showLegendKey val="0"/>
          <c:showVal val="1"/>
          <c:showCatName val="0"/>
          <c:showSerName val="0"/>
          <c:showPercent val="0"/>
          <c:showBubbleSize val="0"/>
        </c:dLbls>
        <c:gapWidth val="95"/>
        <c:overlap val="100"/>
        <c:axId val="158877696"/>
        <c:axId val="159225472"/>
      </c:barChart>
      <c:catAx>
        <c:axId val="15887769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Number</a:t>
                </a:r>
                <a:r>
                  <a:rPr lang="en-GB" sz="800" baseline="0">
                    <a:latin typeface="Arial" pitchFamily="34" charset="0"/>
                    <a:cs typeface="Arial" pitchFamily="34" charset="0"/>
                  </a:rPr>
                  <a:t> of CCGs</a:t>
                </a:r>
                <a:endParaRPr lang="en-GB" sz="800">
                  <a:latin typeface="Arial" pitchFamily="34" charset="0"/>
                  <a:cs typeface="Arial" pitchFamily="34" charset="0"/>
                </a:endParaRPr>
              </a:p>
            </c:rich>
          </c:tx>
          <c:layout/>
          <c:overlay val="0"/>
        </c:title>
        <c:majorTickMark val="none"/>
        <c:minorTickMark val="none"/>
        <c:tickLblPos val="nextTo"/>
        <c:txPr>
          <a:bodyPr/>
          <a:lstStyle/>
          <a:p>
            <a:pPr>
              <a:defRPr sz="800">
                <a:latin typeface="Arial" pitchFamily="34" charset="0"/>
                <a:cs typeface="Arial" pitchFamily="34" charset="0"/>
              </a:defRPr>
            </a:pPr>
            <a:endParaRPr lang="en-US"/>
          </a:p>
        </c:txPr>
        <c:crossAx val="159225472"/>
        <c:crosses val="autoZero"/>
        <c:auto val="1"/>
        <c:lblAlgn val="ctr"/>
        <c:lblOffset val="100"/>
        <c:noMultiLvlLbl val="0"/>
      </c:catAx>
      <c:valAx>
        <c:axId val="159225472"/>
        <c:scaling>
          <c:orientation val="minMax"/>
        </c:scaling>
        <c:delete val="1"/>
        <c:axPos val="l"/>
        <c:numFmt formatCode="General" sourceLinked="1"/>
        <c:majorTickMark val="out"/>
        <c:minorTickMark val="none"/>
        <c:tickLblPos val="nextTo"/>
        <c:crossAx val="158877696"/>
        <c:crosses val="autoZero"/>
        <c:crossBetween val="between"/>
      </c:valAx>
    </c:plotArea>
    <c:legend>
      <c:legendPos val="t"/>
      <c:layout/>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a:t>Number of CCGs meeting both AMR</a:t>
            </a:r>
            <a:r>
              <a:rPr lang="en-US" baseline="0"/>
              <a:t> NHS OF indicator </a:t>
            </a:r>
            <a:r>
              <a:rPr lang="en-US"/>
              <a:t>targets </a:t>
            </a:r>
          </a:p>
          <a:p>
            <a:pPr>
              <a:defRPr sz="1000">
                <a:latin typeface="Arial" pitchFamily="34" charset="0"/>
                <a:cs typeface="Arial" pitchFamily="34" charset="0"/>
              </a:defRPr>
            </a:pPr>
            <a:endParaRPr lang="en-US"/>
          </a:p>
        </c:rich>
      </c:tx>
      <c:layout/>
      <c:overlay val="0"/>
    </c:title>
    <c:autoTitleDeleted val="0"/>
    <c:plotArea>
      <c:layout>
        <c:manualLayout>
          <c:layoutTarget val="inner"/>
          <c:xMode val="edge"/>
          <c:yMode val="edge"/>
          <c:x val="8.990560089395902E-2"/>
          <c:y val="0.14583333333333334"/>
          <c:w val="0.87953896597005388"/>
          <c:h val="0.62916581157709717"/>
        </c:manualLayout>
      </c:layout>
      <c:barChart>
        <c:barDir val="col"/>
        <c:grouping val="stacked"/>
        <c:varyColors val="0"/>
        <c:ser>
          <c:idx val="0"/>
          <c:order val="0"/>
          <c:tx>
            <c:strRef>
              <c:f>'CCG IAF Dashboard Charts data'!$A$19</c:f>
              <c:strCache>
                <c:ptCount val="1"/>
                <c:pt idx="0">
                  <c:v>Number of CCGs meeting both AMR IAF indicator targets (Item/STAR PU target = 0.965)</c:v>
                </c:pt>
              </c:strCache>
            </c:strRef>
          </c:tx>
          <c:spPr>
            <a:solidFill>
              <a:srgbClr val="00CC66"/>
            </a:solidFill>
            <a:ln>
              <a:solidFill>
                <a:schemeClr val="tx1"/>
              </a:solidFill>
            </a:ln>
          </c:spPr>
          <c:invertIfNegative val="0"/>
          <c:dLbls>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dLbls>
          <c:cat>
            <c:numRef>
              <c:f>'CCG IAF Dashboard Charts data'!$B$18:$U$18</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data'!$B$19:$U$19</c:f>
              <c:numCache>
                <c:formatCode>General</c:formatCode>
                <c:ptCount val="20"/>
                <c:pt idx="0">
                  <c:v>33</c:v>
                </c:pt>
                <c:pt idx="1">
                  <c:v>35</c:v>
                </c:pt>
                <c:pt idx="2">
                  <c:v>37</c:v>
                </c:pt>
                <c:pt idx="3">
                  <c:v>43</c:v>
                </c:pt>
                <c:pt idx="4">
                  <c:v>43</c:v>
                </c:pt>
                <c:pt idx="5">
                  <c:v>46</c:v>
                </c:pt>
                <c:pt idx="6">
                  <c:v>47</c:v>
                </c:pt>
                <c:pt idx="7">
                  <c:v>48</c:v>
                </c:pt>
                <c:pt idx="8">
                  <c:v>50</c:v>
                </c:pt>
                <c:pt idx="9">
                  <c:v>55</c:v>
                </c:pt>
                <c:pt idx="10">
                  <c:v>60</c:v>
                </c:pt>
                <c:pt idx="11">
                  <c:v>66</c:v>
                </c:pt>
                <c:pt idx="12">
                  <c:v>68</c:v>
                </c:pt>
                <c:pt idx="13">
                  <c:v>71</c:v>
                </c:pt>
                <c:pt idx="14">
                  <c:v>74</c:v>
                </c:pt>
                <c:pt idx="15">
                  <c:v>72</c:v>
                </c:pt>
                <c:pt idx="16">
                  <c:v>75</c:v>
                </c:pt>
                <c:pt idx="17">
                  <c:v>78</c:v>
                </c:pt>
                <c:pt idx="18">
                  <c:v>81</c:v>
                </c:pt>
                <c:pt idx="19">
                  <c:v>82</c:v>
                </c:pt>
              </c:numCache>
            </c:numRef>
          </c:val>
        </c:ser>
        <c:dLbls>
          <c:showLegendKey val="0"/>
          <c:showVal val="1"/>
          <c:showCatName val="0"/>
          <c:showSerName val="0"/>
          <c:showPercent val="0"/>
          <c:showBubbleSize val="0"/>
        </c:dLbls>
        <c:gapWidth val="40"/>
        <c:overlap val="100"/>
        <c:axId val="158878208"/>
        <c:axId val="159227200"/>
      </c:barChart>
      <c:dateAx>
        <c:axId val="158878208"/>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1.7309459988528765E-2"/>
              <c:y val="0.8116802360434421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59227200"/>
        <c:crosses val="autoZero"/>
        <c:auto val="1"/>
        <c:lblOffset val="100"/>
        <c:baseTimeUnit val="months"/>
      </c:dateAx>
      <c:valAx>
        <c:axId val="159227200"/>
        <c:scaling>
          <c:orientation val="minMax"/>
        </c:scaling>
        <c:delete val="1"/>
        <c:axPos val="l"/>
        <c:numFmt formatCode="General" sourceLinked="1"/>
        <c:majorTickMark val="out"/>
        <c:minorTickMark val="none"/>
        <c:tickLblPos val="nextTo"/>
        <c:crossAx val="158878208"/>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US" sz="1000">
                <a:latin typeface="Arial" pitchFamily="34" charset="0"/>
                <a:cs typeface="Arial" pitchFamily="34" charset="0"/>
              </a:rPr>
              <a:t>Number</a:t>
            </a:r>
            <a:r>
              <a:rPr lang="en-US" sz="1000" baseline="0">
                <a:latin typeface="Arial" pitchFamily="34" charset="0"/>
                <a:cs typeface="Arial" pitchFamily="34" charset="0"/>
              </a:rPr>
              <a:t> of </a:t>
            </a:r>
            <a:r>
              <a:rPr lang="en-US" sz="1000">
                <a:latin typeface="Arial" pitchFamily="34" charset="0"/>
                <a:cs typeface="Arial" pitchFamily="34" charset="0"/>
              </a:rPr>
              <a:t>CCGs who have not met either AMR NHS OF</a:t>
            </a:r>
            <a:r>
              <a:rPr lang="en-US" sz="1000" baseline="0">
                <a:latin typeface="Arial" pitchFamily="34" charset="0"/>
                <a:cs typeface="Arial" pitchFamily="34" charset="0"/>
              </a:rPr>
              <a:t> </a:t>
            </a:r>
            <a:r>
              <a:rPr lang="en-US" sz="1000">
                <a:latin typeface="Arial" pitchFamily="34" charset="0"/>
                <a:cs typeface="Arial" pitchFamily="34" charset="0"/>
              </a:rPr>
              <a:t>indicator</a:t>
            </a:r>
            <a:r>
              <a:rPr lang="en-US" sz="1000" baseline="0">
                <a:latin typeface="Arial" pitchFamily="34" charset="0"/>
                <a:cs typeface="Arial" pitchFamily="34" charset="0"/>
              </a:rPr>
              <a:t> t</a:t>
            </a:r>
            <a:r>
              <a:rPr lang="en-US" sz="1000">
                <a:latin typeface="Arial" pitchFamily="34" charset="0"/>
                <a:cs typeface="Arial" pitchFamily="34" charset="0"/>
              </a:rPr>
              <a:t>arget</a:t>
            </a:r>
          </a:p>
        </c:rich>
      </c:tx>
      <c:layout>
        <c:manualLayout>
          <c:xMode val="edge"/>
          <c:yMode val="edge"/>
          <c:x val="0.20309108187134503"/>
          <c:y val="2.7136752136752137E-2"/>
        </c:manualLayout>
      </c:layout>
      <c:overlay val="0"/>
    </c:title>
    <c:autoTitleDeleted val="0"/>
    <c:plotArea>
      <c:layout>
        <c:manualLayout>
          <c:layoutTarget val="inner"/>
          <c:xMode val="edge"/>
          <c:yMode val="edge"/>
          <c:x val="8.9091698716395162E-2"/>
          <c:y val="0.19907407407407407"/>
          <c:w val="0.88035255537039792"/>
          <c:h val="0.59980023330417032"/>
        </c:manualLayout>
      </c:layout>
      <c:barChart>
        <c:barDir val="col"/>
        <c:grouping val="stacked"/>
        <c:varyColors val="0"/>
        <c:ser>
          <c:idx val="0"/>
          <c:order val="0"/>
          <c:tx>
            <c:strRef>
              <c:f>'CCG IAF Dashboard Charts data'!$A$24</c:f>
              <c:strCache>
                <c:ptCount val="1"/>
                <c:pt idx="0">
                  <c:v>Number of CCGs who have not met either AMR IAF indicator targets</c:v>
                </c:pt>
              </c:strCache>
            </c:strRef>
          </c:tx>
          <c:spPr>
            <a:solidFill>
              <a:srgbClr val="00B0F0"/>
            </a:solidFill>
            <a:ln>
              <a:solidFill>
                <a:schemeClr val="tx1"/>
              </a:solidFill>
            </a:ln>
          </c:spPr>
          <c:invertIfNegative val="0"/>
          <c:dLbls>
            <c:txPr>
              <a:bodyPr/>
              <a:lstStyle/>
              <a:p>
                <a:pPr>
                  <a:defRPr sz="1000" b="1">
                    <a:latin typeface="+mn-lt"/>
                    <a:cs typeface="Arial" pitchFamily="34" charset="0"/>
                  </a:defRPr>
                </a:pPr>
                <a:endParaRPr lang="en-US"/>
              </a:p>
            </c:txPr>
            <c:showLegendKey val="0"/>
            <c:showVal val="1"/>
            <c:showCatName val="0"/>
            <c:showSerName val="0"/>
            <c:showPercent val="0"/>
            <c:showBubbleSize val="0"/>
            <c:showLeaderLines val="0"/>
          </c:dLbls>
          <c:cat>
            <c:numRef>
              <c:f>'CCG IAF Dashboard Charts data'!$B$23:$U$23</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data'!$B$24:$U$24</c:f>
              <c:numCache>
                <c:formatCode>General</c:formatCode>
                <c:ptCount val="20"/>
                <c:pt idx="0">
                  <c:v>30</c:v>
                </c:pt>
                <c:pt idx="1">
                  <c:v>28</c:v>
                </c:pt>
                <c:pt idx="2">
                  <c:v>27</c:v>
                </c:pt>
                <c:pt idx="3">
                  <c:v>27</c:v>
                </c:pt>
                <c:pt idx="4">
                  <c:v>26</c:v>
                </c:pt>
                <c:pt idx="5">
                  <c:v>24</c:v>
                </c:pt>
                <c:pt idx="6">
                  <c:v>21</c:v>
                </c:pt>
                <c:pt idx="7">
                  <c:v>21</c:v>
                </c:pt>
                <c:pt idx="8">
                  <c:v>23</c:v>
                </c:pt>
                <c:pt idx="9">
                  <c:v>22</c:v>
                </c:pt>
                <c:pt idx="10">
                  <c:v>20</c:v>
                </c:pt>
                <c:pt idx="11">
                  <c:v>19</c:v>
                </c:pt>
                <c:pt idx="12">
                  <c:v>18</c:v>
                </c:pt>
                <c:pt idx="13">
                  <c:v>17</c:v>
                </c:pt>
                <c:pt idx="14">
                  <c:v>17</c:v>
                </c:pt>
                <c:pt idx="15">
                  <c:v>16</c:v>
                </c:pt>
                <c:pt idx="16">
                  <c:v>15</c:v>
                </c:pt>
                <c:pt idx="17">
                  <c:v>14</c:v>
                </c:pt>
                <c:pt idx="18">
                  <c:v>12</c:v>
                </c:pt>
                <c:pt idx="19">
                  <c:v>11</c:v>
                </c:pt>
              </c:numCache>
            </c:numRef>
          </c:val>
        </c:ser>
        <c:dLbls>
          <c:showLegendKey val="0"/>
          <c:showVal val="1"/>
          <c:showCatName val="0"/>
          <c:showSerName val="0"/>
          <c:showPercent val="0"/>
          <c:showBubbleSize val="0"/>
        </c:dLbls>
        <c:gapWidth val="40"/>
        <c:overlap val="100"/>
        <c:axId val="158877184"/>
        <c:axId val="159048256"/>
      </c:barChart>
      <c:dateAx>
        <c:axId val="15887718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1.4601924759405074E-2"/>
              <c:y val="0.8323840769903762"/>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59048256"/>
        <c:crosses val="autoZero"/>
        <c:auto val="1"/>
        <c:lblOffset val="100"/>
        <c:baseTimeUnit val="months"/>
      </c:dateAx>
      <c:valAx>
        <c:axId val="159048256"/>
        <c:scaling>
          <c:orientation val="minMax"/>
        </c:scaling>
        <c:delete val="1"/>
        <c:axPos val="l"/>
        <c:numFmt formatCode="General" sourceLinked="1"/>
        <c:majorTickMark val="none"/>
        <c:minorTickMark val="none"/>
        <c:tickLblPos val="nextTo"/>
        <c:crossAx val="158877184"/>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CCGs meeting both AMR NHS OF indicator targets</a:t>
            </a:r>
          </a:p>
        </c:rich>
      </c:tx>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'CCG IAF Dashboard Charts data'!$A$19</c:f>
              <c:strCache>
                <c:ptCount val="1"/>
                <c:pt idx="0">
                  <c:v>Number of CCGs meeting both AMR IAF indicator targets (Item/STAR PU target = 0.965)</c:v>
                </c:pt>
              </c:strCache>
            </c:strRef>
          </c:tx>
          <c:spPr>
            <a:solidFill>
              <a:srgbClr val="00CC66"/>
            </a:solidFill>
            <a:ln>
              <a:solidFill>
                <a:schemeClr val="tx1"/>
              </a:solidFill>
            </a:ln>
          </c:spPr>
          <c:invertIfNegative val="0"/>
          <c:dLbls>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dLbls>
          <c:cat>
            <c:numRef>
              <c:f>'CCG IAF Dashboard Charts data'!$B$18:$U$18</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data'!$B$19:$U$19</c:f>
              <c:numCache>
                <c:formatCode>General</c:formatCode>
                <c:ptCount val="20"/>
                <c:pt idx="0">
                  <c:v>33</c:v>
                </c:pt>
                <c:pt idx="1">
                  <c:v>35</c:v>
                </c:pt>
                <c:pt idx="2">
                  <c:v>37</c:v>
                </c:pt>
                <c:pt idx="3">
                  <c:v>43</c:v>
                </c:pt>
                <c:pt idx="4">
                  <c:v>43</c:v>
                </c:pt>
                <c:pt idx="5">
                  <c:v>46</c:v>
                </c:pt>
                <c:pt idx="6">
                  <c:v>47</c:v>
                </c:pt>
                <c:pt idx="7">
                  <c:v>48</c:v>
                </c:pt>
                <c:pt idx="8">
                  <c:v>50</c:v>
                </c:pt>
                <c:pt idx="9">
                  <c:v>55</c:v>
                </c:pt>
                <c:pt idx="10">
                  <c:v>60</c:v>
                </c:pt>
                <c:pt idx="11">
                  <c:v>66</c:v>
                </c:pt>
                <c:pt idx="12">
                  <c:v>68</c:v>
                </c:pt>
                <c:pt idx="13">
                  <c:v>71</c:v>
                </c:pt>
                <c:pt idx="14">
                  <c:v>74</c:v>
                </c:pt>
                <c:pt idx="15">
                  <c:v>72</c:v>
                </c:pt>
                <c:pt idx="16">
                  <c:v>75</c:v>
                </c:pt>
                <c:pt idx="17">
                  <c:v>78</c:v>
                </c:pt>
                <c:pt idx="18">
                  <c:v>81</c:v>
                </c:pt>
                <c:pt idx="19">
                  <c:v>82</c:v>
                </c:pt>
              </c:numCache>
            </c:numRef>
          </c:val>
        </c:ser>
        <c:dLbls>
          <c:showLegendKey val="0"/>
          <c:showVal val="1"/>
          <c:showCatName val="0"/>
          <c:showSerName val="0"/>
          <c:showPercent val="0"/>
          <c:showBubbleSize val="0"/>
        </c:dLbls>
        <c:gapWidth val="40"/>
        <c:overlap val="100"/>
        <c:axId val="160880128"/>
        <c:axId val="159055168"/>
      </c:barChart>
      <c:dateAx>
        <c:axId val="160880128"/>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59055168"/>
        <c:crosses val="autoZero"/>
        <c:auto val="1"/>
        <c:lblOffset val="100"/>
        <c:baseTimeUnit val="months"/>
      </c:dateAx>
      <c:valAx>
        <c:axId val="159055168"/>
        <c:scaling>
          <c:orientation val="minMax"/>
        </c:scaling>
        <c:delete val="1"/>
        <c:axPos val="l"/>
        <c:numFmt formatCode="General" sourceLinked="1"/>
        <c:majorTickMark val="out"/>
        <c:minorTickMark val="none"/>
        <c:tickLblPos val="nextTo"/>
        <c:crossAx val="160880128"/>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CCGs who have not met either AMR NHS OF</a:t>
            </a:r>
          </a:p>
          <a:p>
            <a:pPr>
              <a:defRPr sz="1000" baseline="0">
                <a:latin typeface="Arial" pitchFamily="34" charset="0"/>
                <a:cs typeface="Arial" pitchFamily="34" charset="0"/>
              </a:defRPr>
            </a:pPr>
            <a:r>
              <a:rPr lang="en-US"/>
              <a:t> indicator target</a:t>
            </a:r>
          </a:p>
        </c:rich>
      </c:tx>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'CCG IAF Dashboard Charts data'!$A$24</c:f>
              <c:strCache>
                <c:ptCount val="1"/>
                <c:pt idx="0">
                  <c:v>Number of CCGs who have not met either AMR IAF indicator targets</c:v>
                </c:pt>
              </c:strCache>
            </c:strRef>
          </c:tx>
          <c:spPr>
            <a:solidFill>
              <a:srgbClr val="00B0F0"/>
            </a:solidFill>
            <a:ln>
              <a:solidFill>
                <a:schemeClr val="tx1"/>
              </a:solidFill>
            </a:ln>
          </c:spPr>
          <c:invertIfNegative val="0"/>
          <c:dLbls>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dLbls>
          <c:cat>
            <c:numRef>
              <c:f>'CCG IAF Dashboard Charts data'!$B$23:$U$23</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IAF Dashboard Charts data'!$B$24:$U$24</c:f>
              <c:numCache>
                <c:formatCode>General</c:formatCode>
                <c:ptCount val="20"/>
                <c:pt idx="0">
                  <c:v>30</c:v>
                </c:pt>
                <c:pt idx="1">
                  <c:v>28</c:v>
                </c:pt>
                <c:pt idx="2">
                  <c:v>27</c:v>
                </c:pt>
                <c:pt idx="3">
                  <c:v>27</c:v>
                </c:pt>
                <c:pt idx="4">
                  <c:v>26</c:v>
                </c:pt>
                <c:pt idx="5">
                  <c:v>24</c:v>
                </c:pt>
                <c:pt idx="6">
                  <c:v>21</c:v>
                </c:pt>
                <c:pt idx="7">
                  <c:v>21</c:v>
                </c:pt>
                <c:pt idx="8">
                  <c:v>23</c:v>
                </c:pt>
                <c:pt idx="9">
                  <c:v>22</c:v>
                </c:pt>
                <c:pt idx="10">
                  <c:v>20</c:v>
                </c:pt>
                <c:pt idx="11">
                  <c:v>19</c:v>
                </c:pt>
                <c:pt idx="12">
                  <c:v>18</c:v>
                </c:pt>
                <c:pt idx="13">
                  <c:v>17</c:v>
                </c:pt>
                <c:pt idx="14">
                  <c:v>17</c:v>
                </c:pt>
                <c:pt idx="15">
                  <c:v>16</c:v>
                </c:pt>
                <c:pt idx="16">
                  <c:v>15</c:v>
                </c:pt>
                <c:pt idx="17">
                  <c:v>14</c:v>
                </c:pt>
                <c:pt idx="18">
                  <c:v>12</c:v>
                </c:pt>
                <c:pt idx="19">
                  <c:v>11</c:v>
                </c:pt>
              </c:numCache>
            </c:numRef>
          </c:val>
        </c:ser>
        <c:dLbls>
          <c:showLegendKey val="0"/>
          <c:showVal val="1"/>
          <c:showCatName val="0"/>
          <c:showSerName val="0"/>
          <c:showPercent val="0"/>
          <c:showBubbleSize val="0"/>
        </c:dLbls>
        <c:gapWidth val="40"/>
        <c:overlap val="100"/>
        <c:axId val="163233792"/>
        <c:axId val="159378816"/>
      </c:barChart>
      <c:dateAx>
        <c:axId val="163233792"/>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59378816"/>
        <c:crosses val="autoZero"/>
        <c:auto val="1"/>
        <c:lblOffset val="100"/>
        <c:baseTimeUnit val="months"/>
      </c:dateAx>
      <c:valAx>
        <c:axId val="159378816"/>
        <c:scaling>
          <c:orientation val="minMax"/>
        </c:scaling>
        <c:delete val="1"/>
        <c:axPos val="l"/>
        <c:numFmt formatCode="General" sourceLinked="1"/>
        <c:majorTickMark val="out"/>
        <c:minorTickMark val="none"/>
        <c:tickLblPos val="nextTo"/>
        <c:crossAx val="163233792"/>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a:t>
            </a:r>
          </a:p>
          <a:p>
            <a:pPr>
              <a:defRPr/>
            </a:pPr>
            <a:r>
              <a:rPr lang="en-GB" sz="1100" baseline="0">
                <a:latin typeface="Arial" pitchFamily="34" charset="0"/>
                <a:cs typeface="Arial" pitchFamily="34" charset="0"/>
              </a:rPr>
              <a:t>(12 months to November 2019) </a:t>
            </a:r>
            <a:endParaRPr lang="en-GB" sz="1100">
              <a:latin typeface="Arial" pitchFamily="34" charset="0"/>
              <a:cs typeface="Arial" pitchFamily="34" charset="0"/>
            </a:endParaRPr>
          </a:p>
        </c:rich>
      </c:tx>
      <c:layout>
        <c:manualLayout>
          <c:xMode val="edge"/>
          <c:yMode val="edge"/>
          <c:x val="0.39700100690545365"/>
          <c:y val="4.3750021530522404E-2"/>
        </c:manualLayout>
      </c:layout>
      <c:overlay val="0"/>
    </c:title>
    <c:autoTitleDeleted val="0"/>
    <c:plotArea>
      <c:layout/>
      <c:barChart>
        <c:barDir val="col"/>
        <c:grouping val="stacked"/>
        <c:varyColors val="0"/>
        <c:ser>
          <c:idx val="1"/>
          <c:order val="0"/>
          <c:tx>
            <c:strRef>
              <c:f>'NHS England Loc Off-data'!$C$6</c:f>
              <c:strCache>
                <c:ptCount val="1"/>
                <c:pt idx="0">
                  <c:v>Number of CCGs who have met target</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Off-data'!$B$7:$B$20</c:f>
              <c:strCache>
                <c:ptCount val="14"/>
                <c:pt idx="0">
                  <c:v>NORTH (CUMBRIA AND NORTH EAST)</c:v>
                </c:pt>
                <c:pt idx="1">
                  <c:v>NORTH (GREATER MANCHESTER)</c:v>
                </c:pt>
                <c:pt idx="2">
                  <c:v>NORTH (LANCASHIRE)</c:v>
                </c:pt>
                <c:pt idx="3">
                  <c:v>MIDLANDS AND EAST (EAST)</c:v>
                </c:pt>
                <c:pt idx="4">
                  <c:v>SOUTH (SOUTH WEST)</c:v>
                </c:pt>
                <c:pt idx="5">
                  <c:v>MIDLANDS AND EAST (WEST MIDLANDS)</c:v>
                </c:pt>
                <c:pt idx="6">
                  <c:v>NORTH (CHESHIRE AND MERSEYSIDE)</c:v>
                </c:pt>
                <c:pt idx="7">
                  <c:v>MIDLANDS AND EAST (CENTRAL MIDLANDS)</c:v>
                </c:pt>
                <c:pt idx="8">
                  <c:v>NORTH (YORKSHIRE AND HUMBER)</c:v>
                </c:pt>
                <c:pt idx="9">
                  <c:v>SOUTH (SOUTH CENTRAL)</c:v>
                </c:pt>
                <c:pt idx="10">
                  <c:v>MIDLANDS AND EAST (NORTH MIDLANDS)</c:v>
                </c:pt>
                <c:pt idx="11">
                  <c:v>SOUTH (WESSEX)</c:v>
                </c:pt>
                <c:pt idx="12">
                  <c:v>SOUTH (SOUTH EAST)</c:v>
                </c:pt>
                <c:pt idx="13">
                  <c:v>LONDON</c:v>
                </c:pt>
              </c:strCache>
            </c:strRef>
          </c:cat>
          <c:val>
            <c:numRef>
              <c:f>'NHS England Loc Off-data'!$C$7:$C$20</c:f>
              <c:numCache>
                <c:formatCode>General</c:formatCode>
                <c:ptCount val="14"/>
                <c:pt idx="1">
                  <c:v>1</c:v>
                </c:pt>
                <c:pt idx="2">
                  <c:v>2</c:v>
                </c:pt>
                <c:pt idx="3">
                  <c:v>3</c:v>
                </c:pt>
                <c:pt idx="4">
                  <c:v>4</c:v>
                </c:pt>
                <c:pt idx="5">
                  <c:v>4</c:v>
                </c:pt>
                <c:pt idx="6">
                  <c:v>5</c:v>
                </c:pt>
                <c:pt idx="7">
                  <c:v>6</c:v>
                </c:pt>
                <c:pt idx="8">
                  <c:v>6</c:v>
                </c:pt>
                <c:pt idx="9">
                  <c:v>8</c:v>
                </c:pt>
                <c:pt idx="10">
                  <c:v>8</c:v>
                </c:pt>
                <c:pt idx="11">
                  <c:v>9</c:v>
                </c:pt>
                <c:pt idx="12">
                  <c:v>13</c:v>
                </c:pt>
                <c:pt idx="13">
                  <c:v>29</c:v>
                </c:pt>
              </c:numCache>
            </c:numRef>
          </c:val>
        </c:ser>
        <c:ser>
          <c:idx val="2"/>
          <c:order val="1"/>
          <c:tx>
            <c:strRef>
              <c:f>'NHS England Loc Off-data'!$D$6</c:f>
              <c:strCache>
                <c:ptCount val="1"/>
                <c:pt idx="0">
                  <c:v>Number of CCGs who have not met target </c:v>
                </c:pt>
              </c:strCache>
            </c:strRef>
          </c:tx>
          <c:spPr>
            <a:solidFill>
              <a:srgbClr val="00B0F0"/>
            </a:solidFill>
            <a:ln>
              <a:solidFill>
                <a:schemeClr val="tx1"/>
              </a:solidFill>
            </a:ln>
          </c:spPr>
          <c:invertIfNegative val="0"/>
          <c:cat>
            <c:strRef>
              <c:f>'NHS England Loc Off-data'!$B$7:$B$20</c:f>
              <c:strCache>
                <c:ptCount val="14"/>
                <c:pt idx="0">
                  <c:v>NORTH (CUMBRIA AND NORTH EAST)</c:v>
                </c:pt>
                <c:pt idx="1">
                  <c:v>NORTH (GREATER MANCHESTER)</c:v>
                </c:pt>
                <c:pt idx="2">
                  <c:v>NORTH (LANCASHIRE)</c:v>
                </c:pt>
                <c:pt idx="3">
                  <c:v>MIDLANDS AND EAST (EAST)</c:v>
                </c:pt>
                <c:pt idx="4">
                  <c:v>SOUTH (SOUTH WEST)</c:v>
                </c:pt>
                <c:pt idx="5">
                  <c:v>MIDLANDS AND EAST (WEST MIDLANDS)</c:v>
                </c:pt>
                <c:pt idx="6">
                  <c:v>NORTH (CHESHIRE AND MERSEYSIDE)</c:v>
                </c:pt>
                <c:pt idx="7">
                  <c:v>MIDLANDS AND EAST (CENTRAL MIDLANDS)</c:v>
                </c:pt>
                <c:pt idx="8">
                  <c:v>NORTH (YORKSHIRE AND HUMBER)</c:v>
                </c:pt>
                <c:pt idx="9">
                  <c:v>SOUTH (SOUTH CENTRAL)</c:v>
                </c:pt>
                <c:pt idx="10">
                  <c:v>MIDLANDS AND EAST (NORTH MIDLANDS)</c:v>
                </c:pt>
                <c:pt idx="11">
                  <c:v>SOUTH (WESSEX)</c:v>
                </c:pt>
                <c:pt idx="12">
                  <c:v>SOUTH (SOUTH EAST)</c:v>
                </c:pt>
                <c:pt idx="13">
                  <c:v>LONDON</c:v>
                </c:pt>
              </c:strCache>
            </c:strRef>
          </c:cat>
          <c:val>
            <c:numRef>
              <c:f>'NHS England Loc Off-data'!$D$7:$D$20</c:f>
              <c:numCache>
                <c:formatCode>General</c:formatCode>
                <c:ptCount val="14"/>
                <c:pt idx="0">
                  <c:v>11</c:v>
                </c:pt>
                <c:pt idx="1">
                  <c:v>9</c:v>
                </c:pt>
                <c:pt idx="2">
                  <c:v>6</c:v>
                </c:pt>
                <c:pt idx="3">
                  <c:v>12</c:v>
                </c:pt>
                <c:pt idx="5">
                  <c:v>8</c:v>
                </c:pt>
                <c:pt idx="6">
                  <c:v>7</c:v>
                </c:pt>
                <c:pt idx="7">
                  <c:v>8</c:v>
                </c:pt>
                <c:pt idx="8">
                  <c:v>15</c:v>
                </c:pt>
                <c:pt idx="10">
                  <c:v>7</c:v>
                </c:pt>
                <c:pt idx="12">
                  <c:v>7</c:v>
                </c:pt>
                <c:pt idx="13">
                  <c:v>3</c:v>
                </c:pt>
              </c:numCache>
            </c:numRef>
          </c:val>
        </c:ser>
        <c:dLbls>
          <c:showLegendKey val="0"/>
          <c:showVal val="1"/>
          <c:showCatName val="0"/>
          <c:showSerName val="0"/>
          <c:showPercent val="0"/>
          <c:showBubbleSize val="0"/>
        </c:dLbls>
        <c:gapWidth val="40"/>
        <c:overlap val="100"/>
        <c:axId val="164386304"/>
        <c:axId val="162451968"/>
      </c:barChart>
      <c:catAx>
        <c:axId val="164386304"/>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62451968"/>
        <c:crosses val="autoZero"/>
        <c:auto val="1"/>
        <c:lblAlgn val="ctr"/>
        <c:lblOffset val="100"/>
        <c:noMultiLvlLbl val="0"/>
      </c:catAx>
      <c:valAx>
        <c:axId val="162451968"/>
        <c:scaling>
          <c:orientation val="minMax"/>
        </c:scaling>
        <c:delete val="1"/>
        <c:axPos val="l"/>
        <c:numFmt formatCode="General" sourceLinked="1"/>
        <c:majorTickMark val="out"/>
        <c:minorTickMark val="none"/>
        <c:tickLblPos val="nextTo"/>
        <c:crossAx val="16438630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2.1250916056730854E-2"/>
          <c:y val="0.1575514660421341"/>
          <c:w val="0.94156400462259215"/>
          <c:h val="7.2296872166718748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 Cephalosporins &amp; Quinolones</a:t>
            </a:r>
          </a:p>
          <a:p>
            <a:pPr>
              <a:defRPr/>
            </a:pPr>
            <a:r>
              <a:rPr lang="en-GB" sz="1100">
                <a:latin typeface="Arial" pitchFamily="34" charset="0"/>
                <a:cs typeface="Arial" pitchFamily="34" charset="0"/>
              </a:rPr>
              <a:t> (12 months to</a:t>
            </a:r>
            <a:r>
              <a:rPr lang="en-GB" sz="1100" baseline="0">
                <a:latin typeface="Arial" pitchFamily="34" charset="0"/>
                <a:cs typeface="Arial" pitchFamily="34" charset="0"/>
              </a:rPr>
              <a:t> November </a:t>
            </a:r>
            <a:r>
              <a:rPr lang="en-GB" sz="1100">
                <a:latin typeface="Arial" pitchFamily="34" charset="0"/>
                <a:cs typeface="Arial" pitchFamily="34" charset="0"/>
              </a:rPr>
              <a:t>2019)</a:t>
            </a:r>
            <a:r>
              <a:rPr lang="en-GB" sz="1100" baseline="0">
                <a:latin typeface="Arial" pitchFamily="34" charset="0"/>
                <a:cs typeface="Arial" pitchFamily="34" charset="0"/>
              </a:rPr>
              <a:t> </a:t>
            </a:r>
            <a:endParaRPr lang="en-GB" sz="1100">
              <a:latin typeface="Arial" pitchFamily="34" charset="0"/>
              <a:cs typeface="Arial" pitchFamily="34" charset="0"/>
            </a:endParaRPr>
          </a:p>
        </c:rich>
      </c:tx>
      <c:layout/>
      <c:overlay val="0"/>
    </c:title>
    <c:autoTitleDeleted val="0"/>
    <c:plotArea>
      <c:layout/>
      <c:barChart>
        <c:barDir val="col"/>
        <c:grouping val="stacked"/>
        <c:varyColors val="0"/>
        <c:ser>
          <c:idx val="0"/>
          <c:order val="0"/>
          <c:tx>
            <c:strRef>
              <c:f>'NHS England Loc Off-data'!$C$28</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Off-data'!$B$29:$B$42</c:f>
              <c:strCache>
                <c:ptCount val="14"/>
                <c:pt idx="0">
                  <c:v>NORTH (CUMBRIA AND NORTH EAST)</c:v>
                </c:pt>
                <c:pt idx="1">
                  <c:v>NORTH (GREATER MANCHESTER)</c:v>
                </c:pt>
                <c:pt idx="2">
                  <c:v>NORTH (LANCASHIRE)</c:v>
                </c:pt>
                <c:pt idx="3">
                  <c:v>MIDLANDS AND EAST (EAST)</c:v>
                </c:pt>
                <c:pt idx="4">
                  <c:v>SOUTH (SOUTH WEST)</c:v>
                </c:pt>
                <c:pt idx="5">
                  <c:v>MIDLANDS AND EAST (WEST MIDLANDS)</c:v>
                </c:pt>
                <c:pt idx="6">
                  <c:v>NORTH (CHESHIRE AND MERSEYSIDE)</c:v>
                </c:pt>
                <c:pt idx="7">
                  <c:v>MIDLANDS AND EAST (CENTRAL MIDLANDS)</c:v>
                </c:pt>
                <c:pt idx="8">
                  <c:v>NORTH (YORKSHIRE AND HUMBER)</c:v>
                </c:pt>
                <c:pt idx="9">
                  <c:v>SOUTH (SOUTH CENTRAL)</c:v>
                </c:pt>
                <c:pt idx="10">
                  <c:v>MIDLANDS AND EAST (NORTH MIDLANDS)</c:v>
                </c:pt>
                <c:pt idx="11">
                  <c:v>SOUTH (WESSEX)</c:v>
                </c:pt>
                <c:pt idx="12">
                  <c:v>SOUTH (SOUTH EAST)</c:v>
                </c:pt>
                <c:pt idx="13">
                  <c:v>LONDON</c:v>
                </c:pt>
              </c:strCache>
            </c:strRef>
          </c:cat>
          <c:val>
            <c:numRef>
              <c:f>'NHS England Loc Off-data'!$C$29:$C$42</c:f>
              <c:numCache>
                <c:formatCode>General</c:formatCode>
                <c:ptCount val="14"/>
                <c:pt idx="0">
                  <c:v>11</c:v>
                </c:pt>
                <c:pt idx="1">
                  <c:v>9</c:v>
                </c:pt>
                <c:pt idx="2">
                  <c:v>8</c:v>
                </c:pt>
                <c:pt idx="3">
                  <c:v>9</c:v>
                </c:pt>
                <c:pt idx="4">
                  <c:v>4</c:v>
                </c:pt>
                <c:pt idx="5">
                  <c:v>12</c:v>
                </c:pt>
                <c:pt idx="6">
                  <c:v>11</c:v>
                </c:pt>
                <c:pt idx="7">
                  <c:v>12</c:v>
                </c:pt>
                <c:pt idx="8">
                  <c:v>21</c:v>
                </c:pt>
                <c:pt idx="9">
                  <c:v>6</c:v>
                </c:pt>
                <c:pt idx="10">
                  <c:v>14</c:v>
                </c:pt>
                <c:pt idx="11">
                  <c:v>7</c:v>
                </c:pt>
                <c:pt idx="12">
                  <c:v>15</c:v>
                </c:pt>
                <c:pt idx="13">
                  <c:v>25</c:v>
                </c:pt>
              </c:numCache>
            </c:numRef>
          </c:val>
        </c:ser>
        <c:ser>
          <c:idx val="1"/>
          <c:order val="1"/>
          <c:tx>
            <c:strRef>
              <c:f>'NHS England Loc Off-data'!$D$28</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Off-data'!$B$29:$B$42</c:f>
              <c:strCache>
                <c:ptCount val="14"/>
                <c:pt idx="0">
                  <c:v>NORTH (CUMBRIA AND NORTH EAST)</c:v>
                </c:pt>
                <c:pt idx="1">
                  <c:v>NORTH (GREATER MANCHESTER)</c:v>
                </c:pt>
                <c:pt idx="2">
                  <c:v>NORTH (LANCASHIRE)</c:v>
                </c:pt>
                <c:pt idx="3">
                  <c:v>MIDLANDS AND EAST (EAST)</c:v>
                </c:pt>
                <c:pt idx="4">
                  <c:v>SOUTH (SOUTH WEST)</c:v>
                </c:pt>
                <c:pt idx="5">
                  <c:v>MIDLANDS AND EAST (WEST MIDLANDS)</c:v>
                </c:pt>
                <c:pt idx="6">
                  <c:v>NORTH (CHESHIRE AND MERSEYSIDE)</c:v>
                </c:pt>
                <c:pt idx="7">
                  <c:v>MIDLANDS AND EAST (CENTRAL MIDLANDS)</c:v>
                </c:pt>
                <c:pt idx="8">
                  <c:v>NORTH (YORKSHIRE AND HUMBER)</c:v>
                </c:pt>
                <c:pt idx="9">
                  <c:v>SOUTH (SOUTH CENTRAL)</c:v>
                </c:pt>
                <c:pt idx="10">
                  <c:v>MIDLANDS AND EAST (NORTH MIDLANDS)</c:v>
                </c:pt>
                <c:pt idx="11">
                  <c:v>SOUTH (WESSEX)</c:v>
                </c:pt>
                <c:pt idx="12">
                  <c:v>SOUTH (SOUTH EAST)</c:v>
                </c:pt>
                <c:pt idx="13">
                  <c:v>LONDON</c:v>
                </c:pt>
              </c:strCache>
            </c:strRef>
          </c:cat>
          <c:val>
            <c:numRef>
              <c:f>'NHS England Loc Off-data'!$D$29:$D$42</c:f>
              <c:numCache>
                <c:formatCode>General</c:formatCode>
                <c:ptCount val="14"/>
                <c:pt idx="1">
                  <c:v>1</c:v>
                </c:pt>
                <c:pt idx="3">
                  <c:v>6</c:v>
                </c:pt>
                <c:pt idx="6">
                  <c:v>1</c:v>
                </c:pt>
                <c:pt idx="7">
                  <c:v>2</c:v>
                </c:pt>
                <c:pt idx="9">
                  <c:v>2</c:v>
                </c:pt>
                <c:pt idx="10">
                  <c:v>1</c:v>
                </c:pt>
                <c:pt idx="11">
                  <c:v>2</c:v>
                </c:pt>
                <c:pt idx="12">
                  <c:v>5</c:v>
                </c:pt>
                <c:pt idx="13">
                  <c:v>7</c:v>
                </c:pt>
              </c:numCache>
            </c:numRef>
          </c:val>
        </c:ser>
        <c:dLbls>
          <c:showLegendKey val="0"/>
          <c:showVal val="1"/>
          <c:showCatName val="0"/>
          <c:showSerName val="0"/>
          <c:showPercent val="0"/>
          <c:showBubbleSize val="0"/>
        </c:dLbls>
        <c:gapWidth val="40"/>
        <c:overlap val="100"/>
        <c:axId val="164387328"/>
        <c:axId val="162454272"/>
      </c:barChart>
      <c:catAx>
        <c:axId val="164387328"/>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62454272"/>
        <c:crosses val="autoZero"/>
        <c:auto val="1"/>
        <c:lblAlgn val="ctr"/>
        <c:lblOffset val="100"/>
        <c:noMultiLvlLbl val="0"/>
      </c:catAx>
      <c:valAx>
        <c:axId val="162454272"/>
        <c:scaling>
          <c:orientation val="minMax"/>
        </c:scaling>
        <c:delete val="1"/>
        <c:axPos val="l"/>
        <c:numFmt formatCode="General" sourceLinked="1"/>
        <c:majorTickMark val="out"/>
        <c:minorTickMark val="none"/>
        <c:tickLblPos val="nextTo"/>
        <c:crossAx val="164387328"/>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2.5408376729480188E-2"/>
          <c:y val="0.18036587097809401"/>
          <c:w val="0.89555195281722422"/>
          <c:h val="6.6157006544748084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aseline="0">
                <a:latin typeface="Arial" pitchFamily="34" charset="0"/>
                <a:cs typeface="Arial" pitchFamily="34" charset="0"/>
              </a:rPr>
              <a:t>Trimethoprim Items Prescribed to Patients aged 70 years or greater  </a:t>
            </a:r>
          </a:p>
          <a:p>
            <a:pPr>
              <a:defRPr/>
            </a:pPr>
            <a:r>
              <a:rPr lang="en-GB" sz="1100" baseline="0">
                <a:latin typeface="Arial" pitchFamily="34" charset="0"/>
                <a:cs typeface="Arial" pitchFamily="34" charset="0"/>
              </a:rPr>
              <a:t>(12 months to November 2019)</a:t>
            </a:r>
            <a:endParaRPr lang="en-GB" sz="1100">
              <a:latin typeface="Arial" pitchFamily="34" charset="0"/>
              <a:cs typeface="Arial" pitchFamily="34" charset="0"/>
            </a:endParaRPr>
          </a:p>
        </c:rich>
      </c:tx>
      <c:layout/>
      <c:overlay val="0"/>
    </c:title>
    <c:autoTitleDeleted val="0"/>
    <c:plotArea>
      <c:layout/>
      <c:barChart>
        <c:barDir val="col"/>
        <c:grouping val="stacked"/>
        <c:varyColors val="0"/>
        <c:ser>
          <c:idx val="0"/>
          <c:order val="0"/>
          <c:tx>
            <c:strRef>
              <c:f>'NHS England STP data'!$B$109</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data'!$A$110:$A$151</c:f>
              <c:strCache>
                <c:ptCount val="42"/>
                <c:pt idx="0">
                  <c:v>Birmingham and Solihull</c:v>
                </c:pt>
                <c:pt idx="1">
                  <c:v>Bristol, North Somerset and South Gloucestershire</c:v>
                </c:pt>
                <c:pt idx="2">
                  <c:v>Cambridgeshire and Peterborough</c:v>
                </c:pt>
                <c:pt idx="3">
                  <c:v>Cornwall and the Isles of Scilly Health &amp; Social Care Partnership</c:v>
                </c:pt>
                <c:pt idx="4">
                  <c:v>Devon</c:v>
                </c:pt>
                <c:pt idx="5">
                  <c:v>Dorset</c:v>
                </c:pt>
                <c:pt idx="6">
                  <c:v>Gloucestershire</c:v>
                </c:pt>
                <c:pt idx="7">
                  <c:v>Joined Up Care Derbyshire</c:v>
                </c:pt>
                <c:pt idx="8">
                  <c:v>Somerset</c:v>
                </c:pt>
                <c:pt idx="9">
                  <c:v>Northamptonshire</c:v>
                </c:pt>
                <c:pt idx="10">
                  <c:v>Shropshire and Telford and Wrekin</c:v>
                </c:pt>
                <c:pt idx="11">
                  <c:v>Bath and North East Somerset, Swindon and Wiltshire</c:v>
                </c:pt>
                <c:pt idx="12">
                  <c:v>Bedfordshire, Luton and Milton Keynes</c:v>
                </c:pt>
                <c:pt idx="13">
                  <c:v>Buckinghamshire, Oxfordshire and Berkshire West</c:v>
                </c:pt>
                <c:pt idx="14">
                  <c:v>Coventry and Warwickshire</c:v>
                </c:pt>
                <c:pt idx="15">
                  <c:v>Frimley Health &amp; Care ICS</c:v>
                </c:pt>
                <c:pt idx="16">
                  <c:v>Hertfordshire and West Essex</c:v>
                </c:pt>
                <c:pt idx="17">
                  <c:v>Leicester, Leicestershire and Rutland</c:v>
                </c:pt>
                <c:pt idx="18">
                  <c:v>Suffolk and North East Essex</c:v>
                </c:pt>
                <c:pt idx="19">
                  <c:v>Surrey Heartlands Health &amp; Care Partnership</c:v>
                </c:pt>
                <c:pt idx="20">
                  <c:v>Herefordshire and Worcestershire</c:v>
                </c:pt>
                <c:pt idx="21">
                  <c:v>Lincolnshire</c:v>
                </c:pt>
                <c:pt idx="22">
                  <c:v>The Black Country and West Birmingham</c:v>
                </c:pt>
                <c:pt idx="23">
                  <c:v>South Yorkshire and Bassetlaw</c:v>
                </c:pt>
                <c:pt idx="24">
                  <c:v>Mid and South Essex</c:v>
                </c:pt>
                <c:pt idx="25">
                  <c:v>Norfolk and Waveney Health &amp; Care Partnership</c:v>
                </c:pt>
                <c:pt idx="26">
                  <c:v>North London Partners in Health &amp; Care</c:v>
                </c:pt>
                <c:pt idx="27">
                  <c:v>Humber, Coast and Vale</c:v>
                </c:pt>
                <c:pt idx="28">
                  <c:v>Nottingham and Nottinghamshire Health and Care</c:v>
                </c:pt>
                <c:pt idx="29">
                  <c:v>Staffordshire and Stoke on Trent</c:v>
                </c:pt>
                <c:pt idx="30">
                  <c:v>Our Healthier South East London</c:v>
                </c:pt>
                <c:pt idx="31">
                  <c:v>South West London Health &amp; Care Partnership</c:v>
                </c:pt>
                <c:pt idx="32">
                  <c:v>East London Health &amp; Care Partnership</c:v>
                </c:pt>
                <c:pt idx="33">
                  <c:v>Hampshire and the Isle of Wight</c:v>
                </c:pt>
                <c:pt idx="34">
                  <c:v>Kent and Medway</c:v>
                </c:pt>
                <c:pt idx="35">
                  <c:v>North West London Health &amp; Care Partnership</c:v>
                </c:pt>
                <c:pt idx="36">
                  <c:v>Healthier Lancashire and South Cumbria</c:v>
                </c:pt>
                <c:pt idx="37">
                  <c:v>Sussex and East Surrey</c:v>
                </c:pt>
                <c:pt idx="38">
                  <c:v>West Yorkshire and Harrogate (Health &amp; Care Partnership)</c:v>
                </c:pt>
                <c:pt idx="39">
                  <c:v>Greater Manchester Health and Social Care Partnership</c:v>
                </c:pt>
                <c:pt idx="40">
                  <c:v>Cheshire and Merseyside</c:v>
                </c:pt>
                <c:pt idx="41">
                  <c:v>Cumbria and North East</c:v>
                </c:pt>
              </c:strCache>
            </c:strRef>
          </c:cat>
          <c:val>
            <c:numRef>
              <c:f>'NHS England STP data'!$B$110:$B$151</c:f>
              <c:numCache>
                <c:formatCode>General</c:formatCode>
                <c:ptCount val="42"/>
                <c:pt idx="0">
                  <c:v>1</c:v>
                </c:pt>
                <c:pt idx="1">
                  <c:v>1</c:v>
                </c:pt>
                <c:pt idx="2">
                  <c:v>1</c:v>
                </c:pt>
                <c:pt idx="3">
                  <c:v>1</c:v>
                </c:pt>
                <c:pt idx="4">
                  <c:v>1</c:v>
                </c:pt>
                <c:pt idx="5">
                  <c:v>1</c:v>
                </c:pt>
                <c:pt idx="6">
                  <c:v>1</c:v>
                </c:pt>
                <c:pt idx="7">
                  <c:v>1</c:v>
                </c:pt>
                <c:pt idx="8">
                  <c:v>1</c:v>
                </c:pt>
                <c:pt idx="9">
                  <c:v>2</c:v>
                </c:pt>
                <c:pt idx="10">
                  <c:v>2</c:v>
                </c:pt>
                <c:pt idx="11">
                  <c:v>3</c:v>
                </c:pt>
                <c:pt idx="12">
                  <c:v>3</c:v>
                </c:pt>
                <c:pt idx="13">
                  <c:v>3</c:v>
                </c:pt>
                <c:pt idx="14">
                  <c:v>3</c:v>
                </c:pt>
                <c:pt idx="15">
                  <c:v>3</c:v>
                </c:pt>
                <c:pt idx="16">
                  <c:v>3</c:v>
                </c:pt>
                <c:pt idx="17">
                  <c:v>3</c:v>
                </c:pt>
                <c:pt idx="18">
                  <c:v>3</c:v>
                </c:pt>
                <c:pt idx="19">
                  <c:v>3</c:v>
                </c:pt>
                <c:pt idx="20">
                  <c:v>4</c:v>
                </c:pt>
                <c:pt idx="21">
                  <c:v>4</c:v>
                </c:pt>
                <c:pt idx="22">
                  <c:v>4</c:v>
                </c:pt>
                <c:pt idx="23">
                  <c:v>4</c:v>
                </c:pt>
                <c:pt idx="24">
                  <c:v>5</c:v>
                </c:pt>
                <c:pt idx="25">
                  <c:v>5</c:v>
                </c:pt>
                <c:pt idx="26">
                  <c:v>5</c:v>
                </c:pt>
                <c:pt idx="27">
                  <c:v>5</c:v>
                </c:pt>
                <c:pt idx="28">
                  <c:v>5</c:v>
                </c:pt>
                <c:pt idx="29">
                  <c:v>5</c:v>
                </c:pt>
                <c:pt idx="30">
                  <c:v>6</c:v>
                </c:pt>
                <c:pt idx="31">
                  <c:v>6</c:v>
                </c:pt>
                <c:pt idx="32">
                  <c:v>7</c:v>
                </c:pt>
                <c:pt idx="33">
                  <c:v>7</c:v>
                </c:pt>
                <c:pt idx="34">
                  <c:v>7</c:v>
                </c:pt>
                <c:pt idx="35">
                  <c:v>7</c:v>
                </c:pt>
                <c:pt idx="36">
                  <c:v>8</c:v>
                </c:pt>
                <c:pt idx="37">
                  <c:v>8</c:v>
                </c:pt>
                <c:pt idx="38">
                  <c:v>8</c:v>
                </c:pt>
                <c:pt idx="39">
                  <c:v>10</c:v>
                </c:pt>
                <c:pt idx="40">
                  <c:v>12</c:v>
                </c:pt>
                <c:pt idx="41">
                  <c:v>12</c:v>
                </c:pt>
              </c:numCache>
            </c:numRef>
          </c:val>
        </c:ser>
        <c:ser>
          <c:idx val="1"/>
          <c:order val="1"/>
          <c:tx>
            <c:strRef>
              <c:f>'NHS England STP data'!$C$109</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data'!$A$110:$A$151</c:f>
              <c:strCache>
                <c:ptCount val="42"/>
                <c:pt idx="0">
                  <c:v>Birmingham and Solihull</c:v>
                </c:pt>
                <c:pt idx="1">
                  <c:v>Bristol, North Somerset and South Gloucestershire</c:v>
                </c:pt>
                <c:pt idx="2">
                  <c:v>Cambridgeshire and Peterborough</c:v>
                </c:pt>
                <c:pt idx="3">
                  <c:v>Cornwall and the Isles of Scilly Health &amp; Social Care Partnership</c:v>
                </c:pt>
                <c:pt idx="4">
                  <c:v>Devon</c:v>
                </c:pt>
                <c:pt idx="5">
                  <c:v>Dorset</c:v>
                </c:pt>
                <c:pt idx="6">
                  <c:v>Gloucestershire</c:v>
                </c:pt>
                <c:pt idx="7">
                  <c:v>Joined Up Care Derbyshire</c:v>
                </c:pt>
                <c:pt idx="8">
                  <c:v>Somerset</c:v>
                </c:pt>
                <c:pt idx="9">
                  <c:v>Northamptonshire</c:v>
                </c:pt>
                <c:pt idx="10">
                  <c:v>Shropshire and Telford and Wrekin</c:v>
                </c:pt>
                <c:pt idx="11">
                  <c:v>Bath and North East Somerset, Swindon and Wiltshire</c:v>
                </c:pt>
                <c:pt idx="12">
                  <c:v>Bedfordshire, Luton and Milton Keynes</c:v>
                </c:pt>
                <c:pt idx="13">
                  <c:v>Buckinghamshire, Oxfordshire and Berkshire West</c:v>
                </c:pt>
                <c:pt idx="14">
                  <c:v>Coventry and Warwickshire</c:v>
                </c:pt>
                <c:pt idx="15">
                  <c:v>Frimley Health &amp; Care ICS</c:v>
                </c:pt>
                <c:pt idx="16">
                  <c:v>Hertfordshire and West Essex</c:v>
                </c:pt>
                <c:pt idx="17">
                  <c:v>Leicester, Leicestershire and Rutland</c:v>
                </c:pt>
                <c:pt idx="18">
                  <c:v>Suffolk and North East Essex</c:v>
                </c:pt>
                <c:pt idx="19">
                  <c:v>Surrey Heartlands Health &amp; Care Partnership</c:v>
                </c:pt>
                <c:pt idx="20">
                  <c:v>Herefordshire and Worcestershire</c:v>
                </c:pt>
                <c:pt idx="21">
                  <c:v>Lincolnshire</c:v>
                </c:pt>
                <c:pt idx="22">
                  <c:v>The Black Country and West Birmingham</c:v>
                </c:pt>
                <c:pt idx="23">
                  <c:v>South Yorkshire and Bassetlaw</c:v>
                </c:pt>
                <c:pt idx="24">
                  <c:v>Mid and South Essex</c:v>
                </c:pt>
                <c:pt idx="25">
                  <c:v>Norfolk and Waveney Health &amp; Care Partnership</c:v>
                </c:pt>
                <c:pt idx="26">
                  <c:v>North London Partners in Health &amp; Care</c:v>
                </c:pt>
                <c:pt idx="27">
                  <c:v>Humber, Coast and Vale</c:v>
                </c:pt>
                <c:pt idx="28">
                  <c:v>Nottingham and Nottinghamshire Health and Care</c:v>
                </c:pt>
                <c:pt idx="29">
                  <c:v>Staffordshire and Stoke on Trent</c:v>
                </c:pt>
                <c:pt idx="30">
                  <c:v>Our Healthier South East London</c:v>
                </c:pt>
                <c:pt idx="31">
                  <c:v>South West London Health &amp; Care Partnership</c:v>
                </c:pt>
                <c:pt idx="32">
                  <c:v>East London Health &amp; Care Partnership</c:v>
                </c:pt>
                <c:pt idx="33">
                  <c:v>Hampshire and the Isle of Wight</c:v>
                </c:pt>
                <c:pt idx="34">
                  <c:v>Kent and Medway</c:v>
                </c:pt>
                <c:pt idx="35">
                  <c:v>North West London Health &amp; Care Partnership</c:v>
                </c:pt>
                <c:pt idx="36">
                  <c:v>Healthier Lancashire and South Cumbria</c:v>
                </c:pt>
                <c:pt idx="37">
                  <c:v>Sussex and East Surrey</c:v>
                </c:pt>
                <c:pt idx="38">
                  <c:v>West Yorkshire and Harrogate (Health &amp; Care Partnership)</c:v>
                </c:pt>
                <c:pt idx="39">
                  <c:v>Greater Manchester Health and Social Care Partnership</c:v>
                </c:pt>
                <c:pt idx="40">
                  <c:v>Cheshire and Merseyside</c:v>
                </c:pt>
                <c:pt idx="41">
                  <c:v>Cumbria and North East</c:v>
                </c:pt>
              </c:strCache>
            </c:strRef>
          </c:cat>
          <c:val>
            <c:numRef>
              <c:f>'NHS England STP data'!$C$110:$C$151</c:f>
              <c:numCache>
                <c:formatCode>General</c:formatCode>
                <c:ptCount val="42"/>
                <c:pt idx="23">
                  <c:v>1</c:v>
                </c:pt>
                <c:pt idx="27">
                  <c:v>1</c:v>
                </c:pt>
                <c:pt idx="28">
                  <c:v>1</c:v>
                </c:pt>
                <c:pt idx="29">
                  <c:v>1</c:v>
                </c:pt>
                <c:pt idx="34">
                  <c:v>1</c:v>
                </c:pt>
                <c:pt idx="35">
                  <c:v>1</c:v>
                </c:pt>
                <c:pt idx="38">
                  <c:v>1</c:v>
                </c:pt>
              </c:numCache>
            </c:numRef>
          </c:val>
        </c:ser>
        <c:dLbls>
          <c:showLegendKey val="0"/>
          <c:showVal val="1"/>
          <c:showCatName val="0"/>
          <c:showSerName val="0"/>
          <c:showPercent val="0"/>
          <c:showBubbleSize val="0"/>
        </c:dLbls>
        <c:gapWidth val="40"/>
        <c:overlap val="100"/>
        <c:axId val="145644544"/>
        <c:axId val="151941056"/>
      </c:barChart>
      <c:catAx>
        <c:axId val="145644544"/>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51941056"/>
        <c:crosses val="autoZero"/>
        <c:auto val="1"/>
        <c:lblAlgn val="ctr"/>
        <c:lblOffset val="100"/>
        <c:noMultiLvlLbl val="0"/>
      </c:catAx>
      <c:valAx>
        <c:axId val="151941056"/>
        <c:scaling>
          <c:orientation val="minMax"/>
        </c:scaling>
        <c:delete val="1"/>
        <c:axPos val="l"/>
        <c:numFmt formatCode="General" sourceLinked="1"/>
        <c:majorTickMark val="none"/>
        <c:minorTickMark val="none"/>
        <c:tickLblPos val="nextTo"/>
        <c:crossAx val="14564454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0.12094941419536825"/>
          <c:y val="0.14289604179200815"/>
          <c:w val="0.76886768069140399"/>
          <c:h val="7.1045581331113855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2019)</a:t>
            </a:r>
            <a:endParaRPr lang="en-GB" sz="1100">
              <a:latin typeface="Arial" pitchFamily="34" charset="0"/>
              <a:cs typeface="Arial" pitchFamily="34" charset="0"/>
            </a:endParaRPr>
          </a:p>
        </c:rich>
      </c:tx>
      <c:layout/>
      <c:overlay val="0"/>
    </c:title>
    <c:autoTitleDeleted val="0"/>
    <c:plotArea>
      <c:layout/>
      <c:barChart>
        <c:barDir val="col"/>
        <c:grouping val="stacked"/>
        <c:varyColors val="0"/>
        <c:ser>
          <c:idx val="1"/>
          <c:order val="0"/>
          <c:tx>
            <c:strRef>
              <c:f>'NHS England Area data'!$C$6</c:f>
              <c:strCache>
                <c:ptCount val="1"/>
                <c:pt idx="0">
                  <c:v>Number of CCGs who have met target</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data'!$B$7:$B$33</c:f>
              <c:strCache>
                <c:ptCount val="27"/>
                <c:pt idx="0">
                  <c:v>DURHAM, DARLINGTON AND TEES</c:v>
                </c:pt>
                <c:pt idx="1">
                  <c:v>SOUTH YORKSHIRE AND BASSETLAW</c:v>
                </c:pt>
                <c:pt idx="2">
                  <c:v>CUMBRIA,NORTHUMB,TYNE &amp; WEAR</c:v>
                </c:pt>
                <c:pt idx="3">
                  <c:v>MERSEYSIDE</c:v>
                </c:pt>
                <c:pt idx="4">
                  <c:v>BIRMINGHAM &amp; THE BLACK COUNTRY</c:v>
                </c:pt>
                <c:pt idx="5">
                  <c:v>ESSEX</c:v>
                </c:pt>
                <c:pt idx="6">
                  <c:v>GREATER MANCHESTER</c:v>
                </c:pt>
                <c:pt idx="7">
                  <c:v>BRISTOL, N SOM, SOM &amp; S GLOS</c:v>
                </c:pt>
                <c:pt idx="8">
                  <c:v>DEVON,CORNWALL&amp;ISLES OF SCILLY</c:v>
                </c:pt>
                <c:pt idx="9">
                  <c:v>EAST ANGLIA</c:v>
                </c:pt>
                <c:pt idx="10">
                  <c:v>KENT AND MEDWAY</c:v>
                </c:pt>
                <c:pt idx="11">
                  <c:v>LANCASHIRE</c:v>
                </c:pt>
                <c:pt idx="12">
                  <c:v>SHROPSHIRE AND STAFFORDSHIRE</c:v>
                </c:pt>
                <c:pt idx="13">
                  <c:v>ARDEN,HEREFORDS &amp; WORCESTER</c:v>
                </c:pt>
                <c:pt idx="14">
                  <c:v>HERTFORDSHIRE &amp; SOUTH MIDLANDS</c:v>
                </c:pt>
                <c:pt idx="15">
                  <c:v>LEICESTERSHIRE &amp; LINCOLNSHIRE</c:v>
                </c:pt>
                <c:pt idx="16">
                  <c:v>NORTH YORKSHIRE AND HUMBER</c:v>
                </c:pt>
                <c:pt idx="17">
                  <c:v>WEST YORKSHIRE</c:v>
                </c:pt>
                <c:pt idx="18">
                  <c:v>BATH,GLOS,SWINDON &amp; WILTSHIRE</c:v>
                </c:pt>
                <c:pt idx="19">
                  <c:v>THAMES VALLEY</c:v>
                </c:pt>
                <c:pt idx="20">
                  <c:v>CHESHIRE, WARRINGTON &amp; WIRRAL</c:v>
                </c:pt>
                <c:pt idx="21">
                  <c:v>DERBYSHIRE AND NOTTINGHAMSHIRE</c:v>
                </c:pt>
                <c:pt idx="22">
                  <c:v>NORTH WEST LONDON</c:v>
                </c:pt>
                <c:pt idx="23">
                  <c:v>WESSEX</c:v>
                </c:pt>
                <c:pt idx="24">
                  <c:v>SOUTH LONDON</c:v>
                </c:pt>
                <c:pt idx="25">
                  <c:v>NORTH EAST LONDON</c:v>
                </c:pt>
                <c:pt idx="26">
                  <c:v>SURREY AND SUSSEX</c:v>
                </c:pt>
              </c:strCache>
            </c:strRef>
          </c:cat>
          <c:val>
            <c:numRef>
              <c:f>'NHS England Area data'!$C$7:$C$33</c:f>
              <c:numCache>
                <c:formatCode>General</c:formatCode>
                <c:ptCount val="27"/>
                <c:pt idx="4">
                  <c:v>1</c:v>
                </c:pt>
                <c:pt idx="5">
                  <c:v>1</c:v>
                </c:pt>
                <c:pt idx="6">
                  <c:v>1</c:v>
                </c:pt>
                <c:pt idx="7">
                  <c:v>2</c:v>
                </c:pt>
                <c:pt idx="8">
                  <c:v>2</c:v>
                </c:pt>
                <c:pt idx="9">
                  <c:v>2</c:v>
                </c:pt>
                <c:pt idx="10">
                  <c:v>2</c:v>
                </c:pt>
                <c:pt idx="11">
                  <c:v>2</c:v>
                </c:pt>
                <c:pt idx="12">
                  <c:v>2</c:v>
                </c:pt>
                <c:pt idx="13">
                  <c:v>3</c:v>
                </c:pt>
                <c:pt idx="14">
                  <c:v>3</c:v>
                </c:pt>
                <c:pt idx="15">
                  <c:v>3</c:v>
                </c:pt>
                <c:pt idx="16">
                  <c:v>3</c:v>
                </c:pt>
                <c:pt idx="17">
                  <c:v>3</c:v>
                </c:pt>
                <c:pt idx="18">
                  <c:v>4</c:v>
                </c:pt>
                <c:pt idx="19">
                  <c:v>4</c:v>
                </c:pt>
                <c:pt idx="20">
                  <c:v>5</c:v>
                </c:pt>
                <c:pt idx="21">
                  <c:v>6</c:v>
                </c:pt>
                <c:pt idx="22">
                  <c:v>8</c:v>
                </c:pt>
                <c:pt idx="23">
                  <c:v>9</c:v>
                </c:pt>
                <c:pt idx="24">
                  <c:v>10</c:v>
                </c:pt>
                <c:pt idx="25">
                  <c:v>11</c:v>
                </c:pt>
                <c:pt idx="26">
                  <c:v>11</c:v>
                </c:pt>
              </c:numCache>
            </c:numRef>
          </c:val>
        </c:ser>
        <c:ser>
          <c:idx val="2"/>
          <c:order val="1"/>
          <c:tx>
            <c:strRef>
              <c:f>'NHS England Area data'!$D$6</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data'!$B$7:$B$33</c:f>
              <c:strCache>
                <c:ptCount val="27"/>
                <c:pt idx="0">
                  <c:v>DURHAM, DARLINGTON AND TEES</c:v>
                </c:pt>
                <c:pt idx="1">
                  <c:v>SOUTH YORKSHIRE AND BASSETLAW</c:v>
                </c:pt>
                <c:pt idx="2">
                  <c:v>CUMBRIA,NORTHUMB,TYNE &amp; WEAR</c:v>
                </c:pt>
                <c:pt idx="3">
                  <c:v>MERSEYSIDE</c:v>
                </c:pt>
                <c:pt idx="4">
                  <c:v>BIRMINGHAM &amp; THE BLACK COUNTRY</c:v>
                </c:pt>
                <c:pt idx="5">
                  <c:v>ESSEX</c:v>
                </c:pt>
                <c:pt idx="6">
                  <c:v>GREATER MANCHESTER</c:v>
                </c:pt>
                <c:pt idx="7">
                  <c:v>BRISTOL, N SOM, SOM &amp; S GLOS</c:v>
                </c:pt>
                <c:pt idx="8">
                  <c:v>DEVON,CORNWALL&amp;ISLES OF SCILLY</c:v>
                </c:pt>
                <c:pt idx="9">
                  <c:v>EAST ANGLIA</c:v>
                </c:pt>
                <c:pt idx="10">
                  <c:v>KENT AND MEDWAY</c:v>
                </c:pt>
                <c:pt idx="11">
                  <c:v>LANCASHIRE</c:v>
                </c:pt>
                <c:pt idx="12">
                  <c:v>SHROPSHIRE AND STAFFORDSHIRE</c:v>
                </c:pt>
                <c:pt idx="13">
                  <c:v>ARDEN,HEREFORDS &amp; WORCESTER</c:v>
                </c:pt>
                <c:pt idx="14">
                  <c:v>HERTFORDSHIRE &amp; SOUTH MIDLANDS</c:v>
                </c:pt>
                <c:pt idx="15">
                  <c:v>LEICESTERSHIRE &amp; LINCOLNSHIRE</c:v>
                </c:pt>
                <c:pt idx="16">
                  <c:v>NORTH YORKSHIRE AND HUMBER</c:v>
                </c:pt>
                <c:pt idx="17">
                  <c:v>WEST YORKSHIRE</c:v>
                </c:pt>
                <c:pt idx="18">
                  <c:v>BATH,GLOS,SWINDON &amp; WILTSHIRE</c:v>
                </c:pt>
                <c:pt idx="19">
                  <c:v>THAMES VALLEY</c:v>
                </c:pt>
                <c:pt idx="20">
                  <c:v>CHESHIRE, WARRINGTON &amp; WIRRAL</c:v>
                </c:pt>
                <c:pt idx="21">
                  <c:v>DERBYSHIRE AND NOTTINGHAMSHIRE</c:v>
                </c:pt>
                <c:pt idx="22">
                  <c:v>NORTH WEST LONDON</c:v>
                </c:pt>
                <c:pt idx="23">
                  <c:v>WESSEX</c:v>
                </c:pt>
                <c:pt idx="24">
                  <c:v>SOUTH LONDON</c:v>
                </c:pt>
                <c:pt idx="25">
                  <c:v>NORTH EAST LONDON</c:v>
                </c:pt>
                <c:pt idx="26">
                  <c:v>SURREY AND SUSSEX</c:v>
                </c:pt>
              </c:strCache>
            </c:strRef>
          </c:cat>
          <c:val>
            <c:numRef>
              <c:f>'NHS England Area data'!$D$7:$D$33</c:f>
              <c:numCache>
                <c:formatCode>General</c:formatCode>
                <c:ptCount val="27"/>
                <c:pt idx="0">
                  <c:v>5</c:v>
                </c:pt>
                <c:pt idx="1">
                  <c:v>5</c:v>
                </c:pt>
                <c:pt idx="2">
                  <c:v>6</c:v>
                </c:pt>
                <c:pt idx="3">
                  <c:v>6</c:v>
                </c:pt>
                <c:pt idx="4">
                  <c:v>4</c:v>
                </c:pt>
                <c:pt idx="5">
                  <c:v>6</c:v>
                </c:pt>
                <c:pt idx="6">
                  <c:v>9</c:v>
                </c:pt>
                <c:pt idx="7">
                  <c:v>0</c:v>
                </c:pt>
                <c:pt idx="8">
                  <c:v>0</c:v>
                </c:pt>
                <c:pt idx="9">
                  <c:v>6</c:v>
                </c:pt>
                <c:pt idx="10">
                  <c:v>6</c:v>
                </c:pt>
                <c:pt idx="11">
                  <c:v>6</c:v>
                </c:pt>
                <c:pt idx="12">
                  <c:v>6</c:v>
                </c:pt>
                <c:pt idx="13">
                  <c:v>4</c:v>
                </c:pt>
                <c:pt idx="14">
                  <c:v>4</c:v>
                </c:pt>
                <c:pt idx="15">
                  <c:v>4</c:v>
                </c:pt>
                <c:pt idx="16">
                  <c:v>5</c:v>
                </c:pt>
                <c:pt idx="17">
                  <c:v>5</c:v>
                </c:pt>
                <c:pt idx="20">
                  <c:v>1</c:v>
                </c:pt>
                <c:pt idx="21">
                  <c:v>1</c:v>
                </c:pt>
                <c:pt idx="24">
                  <c:v>2</c:v>
                </c:pt>
                <c:pt idx="25">
                  <c:v>1</c:v>
                </c:pt>
                <c:pt idx="26">
                  <c:v>1</c:v>
                </c:pt>
              </c:numCache>
            </c:numRef>
          </c:val>
        </c:ser>
        <c:dLbls>
          <c:showLegendKey val="0"/>
          <c:showVal val="1"/>
          <c:showCatName val="0"/>
          <c:showSerName val="0"/>
          <c:showPercent val="0"/>
          <c:showBubbleSize val="0"/>
        </c:dLbls>
        <c:gapWidth val="40"/>
        <c:overlap val="100"/>
        <c:axId val="164009472"/>
        <c:axId val="161123712"/>
      </c:barChart>
      <c:catAx>
        <c:axId val="164009472"/>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61123712"/>
        <c:crosses val="autoZero"/>
        <c:auto val="1"/>
        <c:lblAlgn val="ctr"/>
        <c:lblOffset val="100"/>
        <c:noMultiLvlLbl val="0"/>
      </c:catAx>
      <c:valAx>
        <c:axId val="161123712"/>
        <c:scaling>
          <c:orientation val="minMax"/>
        </c:scaling>
        <c:delete val="1"/>
        <c:axPos val="l"/>
        <c:numFmt formatCode="General" sourceLinked="1"/>
        <c:majorTickMark val="none"/>
        <c:minorTickMark val="none"/>
        <c:tickLblPos val="nextTo"/>
        <c:crossAx val="164009472"/>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1.1831415562426098E-2"/>
          <c:y val="0.14575927581425147"/>
          <c:w val="0.97830663251476135"/>
          <c:h val="7.6590351973517337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November 2019)</a:t>
            </a:r>
            <a:endParaRPr lang="en-GB" sz="1100">
              <a:latin typeface="Arial" pitchFamily="34" charset="0"/>
              <a:cs typeface="Arial" pitchFamily="34" charset="0"/>
            </a:endParaRPr>
          </a:p>
        </c:rich>
      </c:tx>
      <c:layout/>
      <c:overlay val="0"/>
    </c:title>
    <c:autoTitleDeleted val="0"/>
    <c:plotArea>
      <c:layout/>
      <c:barChart>
        <c:barDir val="col"/>
        <c:grouping val="stacked"/>
        <c:varyColors val="0"/>
        <c:ser>
          <c:idx val="0"/>
          <c:order val="0"/>
          <c:tx>
            <c:strRef>
              <c:f>'NHS England Area data'!$C$41</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data'!$B$42:$B$68</c:f>
              <c:strCache>
                <c:ptCount val="27"/>
                <c:pt idx="0">
                  <c:v>DURHAM, DARLINGTON AND TEES</c:v>
                </c:pt>
                <c:pt idx="1">
                  <c:v>SOUTH YORKSHIRE AND BASSETLAW</c:v>
                </c:pt>
                <c:pt idx="2">
                  <c:v>CUMBRIA,NORTHUMB,TYNE &amp; WEAR</c:v>
                </c:pt>
                <c:pt idx="3">
                  <c:v>MERSEYSIDE</c:v>
                </c:pt>
                <c:pt idx="4">
                  <c:v>BIRMINGHAM &amp; THE BLACK COUNTRY</c:v>
                </c:pt>
                <c:pt idx="5">
                  <c:v>ESSEX</c:v>
                </c:pt>
                <c:pt idx="6">
                  <c:v>GREATER MANCHESTER</c:v>
                </c:pt>
                <c:pt idx="7">
                  <c:v>BRISTOL, N SOM, SOM &amp; S GLOS</c:v>
                </c:pt>
                <c:pt idx="8">
                  <c:v>DEVON,CORNWALL&amp;ISLES OF SCILLY</c:v>
                </c:pt>
                <c:pt idx="9">
                  <c:v>EAST ANGLIA</c:v>
                </c:pt>
                <c:pt idx="10">
                  <c:v>KENT AND MEDWAY</c:v>
                </c:pt>
                <c:pt idx="11">
                  <c:v>LANCASHIRE</c:v>
                </c:pt>
                <c:pt idx="12">
                  <c:v>SHROPSHIRE AND STAFFORDSHIRE</c:v>
                </c:pt>
                <c:pt idx="13">
                  <c:v>ARDEN,HEREFORDS &amp; WORCESTER</c:v>
                </c:pt>
                <c:pt idx="14">
                  <c:v>HERTFORDSHIRE &amp; SOUTH MIDLANDS</c:v>
                </c:pt>
                <c:pt idx="15">
                  <c:v>LEICESTERSHIRE &amp; LINCOLNSHIRE</c:v>
                </c:pt>
                <c:pt idx="16">
                  <c:v>NORTH YORKSHIRE AND HUMBER</c:v>
                </c:pt>
                <c:pt idx="17">
                  <c:v>WEST YORKSHIRE</c:v>
                </c:pt>
                <c:pt idx="18">
                  <c:v>BATH,GLOS,SWINDON &amp; WILTSHIRE</c:v>
                </c:pt>
                <c:pt idx="19">
                  <c:v>THAMES VALLEY</c:v>
                </c:pt>
                <c:pt idx="20">
                  <c:v>CHESHIRE, WARRINGTON &amp; WIRRAL</c:v>
                </c:pt>
                <c:pt idx="21">
                  <c:v>DERBYSHIRE AND NOTTINGHAMSHIRE</c:v>
                </c:pt>
                <c:pt idx="22">
                  <c:v>NORTH WEST LONDON</c:v>
                </c:pt>
                <c:pt idx="23">
                  <c:v>WESSEX</c:v>
                </c:pt>
                <c:pt idx="24">
                  <c:v>SOUTH LONDON</c:v>
                </c:pt>
                <c:pt idx="25">
                  <c:v>NORTH EAST LONDON</c:v>
                </c:pt>
                <c:pt idx="26">
                  <c:v>SURREY AND SUSSEX</c:v>
                </c:pt>
              </c:strCache>
            </c:strRef>
          </c:cat>
          <c:val>
            <c:numRef>
              <c:f>'NHS England Area data'!$C$42:$C$68</c:f>
              <c:numCache>
                <c:formatCode>General</c:formatCode>
                <c:ptCount val="27"/>
                <c:pt idx="0">
                  <c:v>5</c:v>
                </c:pt>
                <c:pt idx="1">
                  <c:v>5</c:v>
                </c:pt>
                <c:pt idx="2">
                  <c:v>6</c:v>
                </c:pt>
                <c:pt idx="3">
                  <c:v>6</c:v>
                </c:pt>
                <c:pt idx="4">
                  <c:v>5</c:v>
                </c:pt>
                <c:pt idx="5">
                  <c:v>4</c:v>
                </c:pt>
                <c:pt idx="6">
                  <c:v>9</c:v>
                </c:pt>
                <c:pt idx="7">
                  <c:v>2</c:v>
                </c:pt>
                <c:pt idx="8">
                  <c:v>2</c:v>
                </c:pt>
                <c:pt idx="9">
                  <c:v>5</c:v>
                </c:pt>
                <c:pt idx="10">
                  <c:v>7</c:v>
                </c:pt>
                <c:pt idx="11">
                  <c:v>8</c:v>
                </c:pt>
                <c:pt idx="12">
                  <c:v>7</c:v>
                </c:pt>
                <c:pt idx="13">
                  <c:v>7</c:v>
                </c:pt>
                <c:pt idx="14">
                  <c:v>7</c:v>
                </c:pt>
                <c:pt idx="15">
                  <c:v>5</c:v>
                </c:pt>
                <c:pt idx="16">
                  <c:v>8</c:v>
                </c:pt>
                <c:pt idx="17">
                  <c:v>8</c:v>
                </c:pt>
                <c:pt idx="18">
                  <c:v>3</c:v>
                </c:pt>
                <c:pt idx="19">
                  <c:v>3</c:v>
                </c:pt>
                <c:pt idx="20">
                  <c:v>5</c:v>
                </c:pt>
                <c:pt idx="21">
                  <c:v>7</c:v>
                </c:pt>
                <c:pt idx="22">
                  <c:v>6</c:v>
                </c:pt>
                <c:pt idx="23">
                  <c:v>7</c:v>
                </c:pt>
                <c:pt idx="24">
                  <c:v>11</c:v>
                </c:pt>
                <c:pt idx="25">
                  <c:v>8</c:v>
                </c:pt>
                <c:pt idx="26">
                  <c:v>8</c:v>
                </c:pt>
              </c:numCache>
            </c:numRef>
          </c:val>
        </c:ser>
        <c:ser>
          <c:idx val="1"/>
          <c:order val="1"/>
          <c:tx>
            <c:strRef>
              <c:f>'NHS England Area data'!$D$41</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data'!$B$42:$B$68</c:f>
              <c:strCache>
                <c:ptCount val="27"/>
                <c:pt idx="0">
                  <c:v>DURHAM, DARLINGTON AND TEES</c:v>
                </c:pt>
                <c:pt idx="1">
                  <c:v>SOUTH YORKSHIRE AND BASSETLAW</c:v>
                </c:pt>
                <c:pt idx="2">
                  <c:v>CUMBRIA,NORTHUMB,TYNE &amp; WEAR</c:v>
                </c:pt>
                <c:pt idx="3">
                  <c:v>MERSEYSIDE</c:v>
                </c:pt>
                <c:pt idx="4">
                  <c:v>BIRMINGHAM &amp; THE BLACK COUNTRY</c:v>
                </c:pt>
                <c:pt idx="5">
                  <c:v>ESSEX</c:v>
                </c:pt>
                <c:pt idx="6">
                  <c:v>GREATER MANCHESTER</c:v>
                </c:pt>
                <c:pt idx="7">
                  <c:v>BRISTOL, N SOM, SOM &amp; S GLOS</c:v>
                </c:pt>
                <c:pt idx="8">
                  <c:v>DEVON,CORNWALL&amp;ISLES OF SCILLY</c:v>
                </c:pt>
                <c:pt idx="9">
                  <c:v>EAST ANGLIA</c:v>
                </c:pt>
                <c:pt idx="10">
                  <c:v>KENT AND MEDWAY</c:v>
                </c:pt>
                <c:pt idx="11">
                  <c:v>LANCASHIRE</c:v>
                </c:pt>
                <c:pt idx="12">
                  <c:v>SHROPSHIRE AND STAFFORDSHIRE</c:v>
                </c:pt>
                <c:pt idx="13">
                  <c:v>ARDEN,HEREFORDS &amp; WORCESTER</c:v>
                </c:pt>
                <c:pt idx="14">
                  <c:v>HERTFORDSHIRE &amp; SOUTH MIDLANDS</c:v>
                </c:pt>
                <c:pt idx="15">
                  <c:v>LEICESTERSHIRE &amp; LINCOLNSHIRE</c:v>
                </c:pt>
                <c:pt idx="16">
                  <c:v>NORTH YORKSHIRE AND HUMBER</c:v>
                </c:pt>
                <c:pt idx="17">
                  <c:v>WEST YORKSHIRE</c:v>
                </c:pt>
                <c:pt idx="18">
                  <c:v>BATH,GLOS,SWINDON &amp; WILTSHIRE</c:v>
                </c:pt>
                <c:pt idx="19">
                  <c:v>THAMES VALLEY</c:v>
                </c:pt>
                <c:pt idx="20">
                  <c:v>CHESHIRE, WARRINGTON &amp; WIRRAL</c:v>
                </c:pt>
                <c:pt idx="21">
                  <c:v>DERBYSHIRE AND NOTTINGHAMSHIRE</c:v>
                </c:pt>
                <c:pt idx="22">
                  <c:v>NORTH WEST LONDON</c:v>
                </c:pt>
                <c:pt idx="23">
                  <c:v>WESSEX</c:v>
                </c:pt>
                <c:pt idx="24">
                  <c:v>SOUTH LONDON</c:v>
                </c:pt>
                <c:pt idx="25">
                  <c:v>NORTH EAST LONDON</c:v>
                </c:pt>
                <c:pt idx="26">
                  <c:v>SURREY AND SUSSEX</c:v>
                </c:pt>
              </c:strCache>
            </c:strRef>
          </c:cat>
          <c:val>
            <c:numRef>
              <c:f>'NHS England Area data'!$D$42:$D$68</c:f>
              <c:numCache>
                <c:formatCode>General</c:formatCode>
                <c:ptCount val="27"/>
                <c:pt idx="5">
                  <c:v>3</c:v>
                </c:pt>
                <c:pt idx="6">
                  <c:v>1</c:v>
                </c:pt>
                <c:pt idx="9">
                  <c:v>3</c:v>
                </c:pt>
                <c:pt idx="10">
                  <c:v>1</c:v>
                </c:pt>
                <c:pt idx="12">
                  <c:v>1</c:v>
                </c:pt>
                <c:pt idx="15">
                  <c:v>2</c:v>
                </c:pt>
                <c:pt idx="18">
                  <c:v>1</c:v>
                </c:pt>
                <c:pt idx="19">
                  <c:v>1</c:v>
                </c:pt>
                <c:pt idx="20">
                  <c:v>1</c:v>
                </c:pt>
                <c:pt idx="22">
                  <c:v>2</c:v>
                </c:pt>
                <c:pt idx="23">
                  <c:v>2</c:v>
                </c:pt>
                <c:pt idx="24">
                  <c:v>1</c:v>
                </c:pt>
                <c:pt idx="25">
                  <c:v>4</c:v>
                </c:pt>
                <c:pt idx="26">
                  <c:v>4</c:v>
                </c:pt>
              </c:numCache>
            </c:numRef>
          </c:val>
        </c:ser>
        <c:dLbls>
          <c:showLegendKey val="0"/>
          <c:showVal val="1"/>
          <c:showCatName val="0"/>
          <c:showSerName val="0"/>
          <c:showPercent val="0"/>
          <c:showBubbleSize val="0"/>
        </c:dLbls>
        <c:gapWidth val="40"/>
        <c:overlap val="100"/>
        <c:axId val="164009984"/>
        <c:axId val="161126016"/>
      </c:barChart>
      <c:catAx>
        <c:axId val="164009984"/>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61126016"/>
        <c:crosses val="autoZero"/>
        <c:auto val="1"/>
        <c:lblAlgn val="ctr"/>
        <c:lblOffset val="100"/>
        <c:noMultiLvlLbl val="0"/>
      </c:catAx>
      <c:valAx>
        <c:axId val="161126016"/>
        <c:scaling>
          <c:orientation val="minMax"/>
        </c:scaling>
        <c:delete val="1"/>
        <c:axPos val="l"/>
        <c:numFmt formatCode="General" sourceLinked="1"/>
        <c:majorTickMark val="none"/>
        <c:minorTickMark val="none"/>
        <c:tickLblPos val="nextTo"/>
        <c:crossAx val="16400998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6.592792007035031E-2"/>
          <c:y val="0.14289604179200815"/>
          <c:w val="0.84764845637040687"/>
          <c:h val="6.7935765405281248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2019)</a:t>
            </a:r>
            <a:endParaRPr lang="en-GB" sz="1100">
              <a:latin typeface="Arial" pitchFamily="34" charset="0"/>
              <a:cs typeface="Arial" pitchFamily="34" charset="0"/>
            </a:endParaRPr>
          </a:p>
        </c:rich>
      </c:tx>
      <c:layout/>
      <c:overlay val="0"/>
    </c:title>
    <c:autoTitleDeleted val="0"/>
    <c:plotArea>
      <c:layout/>
      <c:barChart>
        <c:barDir val="col"/>
        <c:grouping val="stacked"/>
        <c:varyColors val="0"/>
        <c:ser>
          <c:idx val="1"/>
          <c:order val="0"/>
          <c:tx>
            <c:strRef>
              <c:f>'NHS England STP data'!$B$6</c:f>
              <c:strCache>
                <c:ptCount val="1"/>
                <c:pt idx="0">
                  <c:v>Number of CCGs who have met target</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data'!$A$7:$A$48</c:f>
              <c:strCache>
                <c:ptCount val="42"/>
                <c:pt idx="0">
                  <c:v>Birmingham and Solihull</c:v>
                </c:pt>
                <c:pt idx="1">
                  <c:v>Cambridgeshire and Peterborough</c:v>
                </c:pt>
                <c:pt idx="2">
                  <c:v>Lincolnshire</c:v>
                </c:pt>
                <c:pt idx="3">
                  <c:v>South Yorkshire and Bassetlaw</c:v>
                </c:pt>
                <c:pt idx="4">
                  <c:v>Staffordshire and Stoke on Trent</c:v>
                </c:pt>
                <c:pt idx="5">
                  <c:v>Bristol, North Somerset and South Gloucestershire</c:v>
                </c:pt>
                <c:pt idx="6">
                  <c:v>Cornwall and the Isles of Scilly Health &amp; Social Care Partnership</c:v>
                </c:pt>
                <c:pt idx="7">
                  <c:v>Devon</c:v>
                </c:pt>
                <c:pt idx="8">
                  <c:v>Dorset</c:v>
                </c:pt>
                <c:pt idx="9">
                  <c:v>Gloucestershire</c:v>
                </c:pt>
                <c:pt idx="10">
                  <c:v>Joined Up Care Derbyshire</c:v>
                </c:pt>
                <c:pt idx="11">
                  <c:v>Somerset</c:v>
                </c:pt>
                <c:pt idx="12">
                  <c:v>Northamptonshire</c:v>
                </c:pt>
                <c:pt idx="13">
                  <c:v>Bedfordshire, Luton and Milton Keynes</c:v>
                </c:pt>
                <c:pt idx="14">
                  <c:v>Hertfordshire and West Essex</c:v>
                </c:pt>
                <c:pt idx="15">
                  <c:v>Suffolk and North East Essex</c:v>
                </c:pt>
                <c:pt idx="16">
                  <c:v>Herefordshire and Worcestershire</c:v>
                </c:pt>
                <c:pt idx="17">
                  <c:v>The Black Country and West Birmingham</c:v>
                </c:pt>
                <c:pt idx="18">
                  <c:v>Mid and South Essex</c:v>
                </c:pt>
                <c:pt idx="19">
                  <c:v>Norfolk and Waveney Health &amp; Care Partnership</c:v>
                </c:pt>
                <c:pt idx="20">
                  <c:v>Humber, Coast and Vale</c:v>
                </c:pt>
                <c:pt idx="21">
                  <c:v>Greater Manchester Health and Social Care Partnership</c:v>
                </c:pt>
                <c:pt idx="22">
                  <c:v>Cumbria and North East</c:v>
                </c:pt>
                <c:pt idx="23">
                  <c:v>Shropshire and Telford and Wrekin</c:v>
                </c:pt>
                <c:pt idx="24">
                  <c:v>Coventry and Warwickshire</c:v>
                </c:pt>
                <c:pt idx="25">
                  <c:v>Healthier Lancashire and South Cumbria</c:v>
                </c:pt>
                <c:pt idx="26">
                  <c:v>Kent and Medway</c:v>
                </c:pt>
                <c:pt idx="27">
                  <c:v>Bath and North East Somerset, Swindon and Wiltshire</c:v>
                </c:pt>
                <c:pt idx="28">
                  <c:v>Buckinghamshire, Oxfordshire and Berkshire West</c:v>
                </c:pt>
                <c:pt idx="29">
                  <c:v>Frimley Health &amp; Care ICS</c:v>
                </c:pt>
                <c:pt idx="30">
                  <c:v>Leicester, Leicestershire and Rutland</c:v>
                </c:pt>
                <c:pt idx="31">
                  <c:v>Surrey Heartlands Health &amp; Care Partnership</c:v>
                </c:pt>
                <c:pt idx="32">
                  <c:v>West Yorkshire and Harrogate (Health &amp; Care Partnership)</c:v>
                </c:pt>
                <c:pt idx="33">
                  <c:v>North London Partners in Health &amp; Care</c:v>
                </c:pt>
                <c:pt idx="34">
                  <c:v>Nottingham and Nottinghamshire Health and Care</c:v>
                </c:pt>
                <c:pt idx="35">
                  <c:v>Our Healthier South East London</c:v>
                </c:pt>
                <c:pt idx="36">
                  <c:v>South West London Health &amp; Care Partnership</c:v>
                </c:pt>
                <c:pt idx="37">
                  <c:v>Cheshire and Merseyside</c:v>
                </c:pt>
                <c:pt idx="38">
                  <c:v>East London Health &amp; Care Partnership</c:v>
                </c:pt>
                <c:pt idx="39">
                  <c:v>Hampshire and the Isle of Wight</c:v>
                </c:pt>
                <c:pt idx="40">
                  <c:v>Sussex and East Surrey</c:v>
                </c:pt>
                <c:pt idx="41">
                  <c:v>North West London Health &amp; Care Partnership</c:v>
                </c:pt>
              </c:strCache>
            </c:strRef>
          </c:cat>
          <c:val>
            <c:numRef>
              <c:f>'NHS England STP data'!$B$7:$B$48</c:f>
              <c:numCache>
                <c:formatCode>General</c:formatCode>
                <c:ptCount val="42"/>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2</c:v>
                </c:pt>
                <c:pt idx="24">
                  <c:v>2</c:v>
                </c:pt>
                <c:pt idx="25">
                  <c:v>2</c:v>
                </c:pt>
                <c:pt idx="26">
                  <c:v>2</c:v>
                </c:pt>
                <c:pt idx="27">
                  <c:v>3</c:v>
                </c:pt>
                <c:pt idx="28">
                  <c:v>3</c:v>
                </c:pt>
                <c:pt idx="29">
                  <c:v>3</c:v>
                </c:pt>
                <c:pt idx="30">
                  <c:v>3</c:v>
                </c:pt>
                <c:pt idx="31">
                  <c:v>3</c:v>
                </c:pt>
                <c:pt idx="32">
                  <c:v>4</c:v>
                </c:pt>
                <c:pt idx="33">
                  <c:v>5</c:v>
                </c:pt>
                <c:pt idx="34">
                  <c:v>5</c:v>
                </c:pt>
                <c:pt idx="35">
                  <c:v>5</c:v>
                </c:pt>
                <c:pt idx="36">
                  <c:v>5</c:v>
                </c:pt>
                <c:pt idx="37">
                  <c:v>5</c:v>
                </c:pt>
                <c:pt idx="38">
                  <c:v>6</c:v>
                </c:pt>
                <c:pt idx="39">
                  <c:v>7</c:v>
                </c:pt>
                <c:pt idx="40">
                  <c:v>7</c:v>
                </c:pt>
                <c:pt idx="41">
                  <c:v>8</c:v>
                </c:pt>
              </c:numCache>
            </c:numRef>
          </c:val>
        </c:ser>
        <c:ser>
          <c:idx val="2"/>
          <c:order val="1"/>
          <c:tx>
            <c:strRef>
              <c:f>'NHS England STP data'!$C$6</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data'!$A$7:$A$48</c:f>
              <c:strCache>
                <c:ptCount val="42"/>
                <c:pt idx="0">
                  <c:v>Birmingham and Solihull</c:v>
                </c:pt>
                <c:pt idx="1">
                  <c:v>Cambridgeshire and Peterborough</c:v>
                </c:pt>
                <c:pt idx="2">
                  <c:v>Lincolnshire</c:v>
                </c:pt>
                <c:pt idx="3">
                  <c:v>South Yorkshire and Bassetlaw</c:v>
                </c:pt>
                <c:pt idx="4">
                  <c:v>Staffordshire and Stoke on Trent</c:v>
                </c:pt>
                <c:pt idx="5">
                  <c:v>Bristol, North Somerset and South Gloucestershire</c:v>
                </c:pt>
                <c:pt idx="6">
                  <c:v>Cornwall and the Isles of Scilly Health &amp; Social Care Partnership</c:v>
                </c:pt>
                <c:pt idx="7">
                  <c:v>Devon</c:v>
                </c:pt>
                <c:pt idx="8">
                  <c:v>Dorset</c:v>
                </c:pt>
                <c:pt idx="9">
                  <c:v>Gloucestershire</c:v>
                </c:pt>
                <c:pt idx="10">
                  <c:v>Joined Up Care Derbyshire</c:v>
                </c:pt>
                <c:pt idx="11">
                  <c:v>Somerset</c:v>
                </c:pt>
                <c:pt idx="12">
                  <c:v>Northamptonshire</c:v>
                </c:pt>
                <c:pt idx="13">
                  <c:v>Bedfordshire, Luton and Milton Keynes</c:v>
                </c:pt>
                <c:pt idx="14">
                  <c:v>Hertfordshire and West Essex</c:v>
                </c:pt>
                <c:pt idx="15">
                  <c:v>Suffolk and North East Essex</c:v>
                </c:pt>
                <c:pt idx="16">
                  <c:v>Herefordshire and Worcestershire</c:v>
                </c:pt>
                <c:pt idx="17">
                  <c:v>The Black Country and West Birmingham</c:v>
                </c:pt>
                <c:pt idx="18">
                  <c:v>Mid and South Essex</c:v>
                </c:pt>
                <c:pt idx="19">
                  <c:v>Norfolk and Waveney Health &amp; Care Partnership</c:v>
                </c:pt>
                <c:pt idx="20">
                  <c:v>Humber, Coast and Vale</c:v>
                </c:pt>
                <c:pt idx="21">
                  <c:v>Greater Manchester Health and Social Care Partnership</c:v>
                </c:pt>
                <c:pt idx="22">
                  <c:v>Cumbria and North East</c:v>
                </c:pt>
                <c:pt idx="23">
                  <c:v>Shropshire and Telford and Wrekin</c:v>
                </c:pt>
                <c:pt idx="24">
                  <c:v>Coventry and Warwickshire</c:v>
                </c:pt>
                <c:pt idx="25">
                  <c:v>Healthier Lancashire and South Cumbria</c:v>
                </c:pt>
                <c:pt idx="26">
                  <c:v>Kent and Medway</c:v>
                </c:pt>
                <c:pt idx="27">
                  <c:v>Bath and North East Somerset, Swindon and Wiltshire</c:v>
                </c:pt>
                <c:pt idx="28">
                  <c:v>Buckinghamshire, Oxfordshire and Berkshire West</c:v>
                </c:pt>
                <c:pt idx="29">
                  <c:v>Frimley Health &amp; Care ICS</c:v>
                </c:pt>
                <c:pt idx="30">
                  <c:v>Leicester, Leicestershire and Rutland</c:v>
                </c:pt>
                <c:pt idx="31">
                  <c:v>Surrey Heartlands Health &amp; Care Partnership</c:v>
                </c:pt>
                <c:pt idx="32">
                  <c:v>West Yorkshire and Harrogate (Health &amp; Care Partnership)</c:v>
                </c:pt>
                <c:pt idx="33">
                  <c:v>North London Partners in Health &amp; Care</c:v>
                </c:pt>
                <c:pt idx="34">
                  <c:v>Nottingham and Nottinghamshire Health and Care</c:v>
                </c:pt>
                <c:pt idx="35">
                  <c:v>Our Healthier South East London</c:v>
                </c:pt>
                <c:pt idx="36">
                  <c:v>South West London Health &amp; Care Partnership</c:v>
                </c:pt>
                <c:pt idx="37">
                  <c:v>Cheshire and Merseyside</c:v>
                </c:pt>
                <c:pt idx="38">
                  <c:v>East London Health &amp; Care Partnership</c:v>
                </c:pt>
                <c:pt idx="39">
                  <c:v>Hampshire and the Isle of Wight</c:v>
                </c:pt>
                <c:pt idx="40">
                  <c:v>Sussex and East Surrey</c:v>
                </c:pt>
                <c:pt idx="41">
                  <c:v>North West London Health &amp; Care Partnership</c:v>
                </c:pt>
              </c:strCache>
            </c:strRef>
          </c:cat>
          <c:val>
            <c:numRef>
              <c:f>'NHS England STP data'!$C$7:$C$48</c:f>
              <c:numCache>
                <c:formatCode>General</c:formatCode>
                <c:ptCount val="42"/>
                <c:pt idx="0">
                  <c:v>1</c:v>
                </c:pt>
                <c:pt idx="1">
                  <c:v>1</c:v>
                </c:pt>
                <c:pt idx="2">
                  <c:v>4</c:v>
                </c:pt>
                <c:pt idx="3">
                  <c:v>5</c:v>
                </c:pt>
                <c:pt idx="4">
                  <c:v>6</c:v>
                </c:pt>
                <c:pt idx="12">
                  <c:v>1</c:v>
                </c:pt>
                <c:pt idx="13">
                  <c:v>2</c:v>
                </c:pt>
                <c:pt idx="14">
                  <c:v>2</c:v>
                </c:pt>
                <c:pt idx="15">
                  <c:v>2</c:v>
                </c:pt>
                <c:pt idx="16">
                  <c:v>3</c:v>
                </c:pt>
                <c:pt idx="17">
                  <c:v>3</c:v>
                </c:pt>
                <c:pt idx="18">
                  <c:v>4</c:v>
                </c:pt>
                <c:pt idx="19">
                  <c:v>4</c:v>
                </c:pt>
                <c:pt idx="20">
                  <c:v>5</c:v>
                </c:pt>
                <c:pt idx="21">
                  <c:v>9</c:v>
                </c:pt>
                <c:pt idx="22">
                  <c:v>11</c:v>
                </c:pt>
                <c:pt idx="24">
                  <c:v>1</c:v>
                </c:pt>
                <c:pt idx="25">
                  <c:v>6</c:v>
                </c:pt>
                <c:pt idx="26">
                  <c:v>6</c:v>
                </c:pt>
                <c:pt idx="32">
                  <c:v>5</c:v>
                </c:pt>
                <c:pt idx="34">
                  <c:v>1</c:v>
                </c:pt>
                <c:pt idx="35">
                  <c:v>1</c:v>
                </c:pt>
                <c:pt idx="36">
                  <c:v>1</c:v>
                </c:pt>
                <c:pt idx="37">
                  <c:v>7</c:v>
                </c:pt>
                <c:pt idx="38">
                  <c:v>1</c:v>
                </c:pt>
                <c:pt idx="40">
                  <c:v>1</c:v>
                </c:pt>
              </c:numCache>
            </c:numRef>
          </c:val>
        </c:ser>
        <c:dLbls>
          <c:showLegendKey val="0"/>
          <c:showVal val="1"/>
          <c:showCatName val="0"/>
          <c:showSerName val="0"/>
          <c:showPercent val="0"/>
          <c:showBubbleSize val="0"/>
        </c:dLbls>
        <c:gapWidth val="40"/>
        <c:overlap val="100"/>
        <c:axId val="164825600"/>
        <c:axId val="164718848"/>
      </c:barChart>
      <c:catAx>
        <c:axId val="164825600"/>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64718848"/>
        <c:crosses val="autoZero"/>
        <c:auto val="1"/>
        <c:lblAlgn val="ctr"/>
        <c:lblOffset val="100"/>
        <c:noMultiLvlLbl val="0"/>
      </c:catAx>
      <c:valAx>
        <c:axId val="164718848"/>
        <c:scaling>
          <c:orientation val="minMax"/>
        </c:scaling>
        <c:delete val="1"/>
        <c:axPos val="l"/>
        <c:numFmt formatCode="General" sourceLinked="1"/>
        <c:majorTickMark val="none"/>
        <c:minorTickMark val="none"/>
        <c:tickLblPos val="nextTo"/>
        <c:crossAx val="16482560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1.0584111507018297E-2"/>
          <c:y val="0.14267662210087947"/>
          <c:w val="0.98080124062557705"/>
          <c:h val="7.6590351973517337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Co-amoxiclav,</a:t>
            </a:r>
            <a:r>
              <a:rPr lang="en-GB" sz="1100" baseline="0">
                <a:latin typeface="Arial" pitchFamily="34" charset="0"/>
                <a:cs typeface="Arial" pitchFamily="34" charset="0"/>
              </a:rPr>
              <a:t> Cephalosporins &amp; Quinolones  </a:t>
            </a:r>
          </a:p>
          <a:p>
            <a:pPr>
              <a:defRPr/>
            </a:pPr>
            <a:r>
              <a:rPr lang="en-GB" sz="1100" baseline="0">
                <a:latin typeface="Arial" pitchFamily="34" charset="0"/>
                <a:cs typeface="Arial" pitchFamily="34" charset="0"/>
              </a:rPr>
              <a:t>(12 months to November 2019)</a:t>
            </a:r>
            <a:endParaRPr lang="en-GB" sz="1100">
              <a:latin typeface="Arial" pitchFamily="34" charset="0"/>
              <a:cs typeface="Arial" pitchFamily="34" charset="0"/>
            </a:endParaRPr>
          </a:p>
        </c:rich>
      </c:tx>
      <c:layout/>
      <c:overlay val="0"/>
    </c:title>
    <c:autoTitleDeleted val="0"/>
    <c:plotArea>
      <c:layout/>
      <c:barChart>
        <c:barDir val="col"/>
        <c:grouping val="stacked"/>
        <c:varyColors val="0"/>
        <c:ser>
          <c:idx val="0"/>
          <c:order val="0"/>
          <c:tx>
            <c:strRef>
              <c:f>'NHS England STP data'!$B$57</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data'!$A$58:$A$99</c:f>
              <c:strCache>
                <c:ptCount val="42"/>
                <c:pt idx="0">
                  <c:v>Birmingham and Solihull</c:v>
                </c:pt>
                <c:pt idx="1">
                  <c:v>Cambridgeshire and Peterborough</c:v>
                </c:pt>
                <c:pt idx="2">
                  <c:v>Lincolnshire</c:v>
                </c:pt>
                <c:pt idx="3">
                  <c:v>South Yorkshire and Bassetlaw</c:v>
                </c:pt>
                <c:pt idx="4">
                  <c:v>Staffordshire and Stoke on Trent</c:v>
                </c:pt>
                <c:pt idx="5">
                  <c:v>Bristol, North Somerset and South Gloucestershire</c:v>
                </c:pt>
                <c:pt idx="6">
                  <c:v>Cornwall and the Isles of Scilly Health &amp; Social Care Partnership</c:v>
                </c:pt>
                <c:pt idx="7">
                  <c:v>Devon</c:v>
                </c:pt>
                <c:pt idx="8">
                  <c:v>Dorset</c:v>
                </c:pt>
                <c:pt idx="9">
                  <c:v>Gloucestershire</c:v>
                </c:pt>
                <c:pt idx="10">
                  <c:v>Joined Up Care Derbyshire</c:v>
                </c:pt>
                <c:pt idx="11">
                  <c:v>Somerset</c:v>
                </c:pt>
                <c:pt idx="12">
                  <c:v>Northamptonshire</c:v>
                </c:pt>
                <c:pt idx="13">
                  <c:v>Bedfordshire, Luton and Milton Keynes</c:v>
                </c:pt>
                <c:pt idx="14">
                  <c:v>Hertfordshire and West Essex</c:v>
                </c:pt>
                <c:pt idx="15">
                  <c:v>Suffolk and North East Essex</c:v>
                </c:pt>
                <c:pt idx="16">
                  <c:v>Herefordshire and Worcestershire</c:v>
                </c:pt>
                <c:pt idx="17">
                  <c:v>The Black Country and West Birmingham</c:v>
                </c:pt>
                <c:pt idx="18">
                  <c:v>Mid and South Essex</c:v>
                </c:pt>
                <c:pt idx="19">
                  <c:v>Norfolk and Waveney Health &amp; Care Partnership</c:v>
                </c:pt>
                <c:pt idx="20">
                  <c:v>Humber, Coast and Vale</c:v>
                </c:pt>
                <c:pt idx="21">
                  <c:v>Greater Manchester Health and Social Care Partnership</c:v>
                </c:pt>
                <c:pt idx="22">
                  <c:v>Cumbria and North East</c:v>
                </c:pt>
                <c:pt idx="23">
                  <c:v>Shropshire and Telford and Wrekin</c:v>
                </c:pt>
                <c:pt idx="24">
                  <c:v>Coventry and Warwickshire</c:v>
                </c:pt>
                <c:pt idx="25">
                  <c:v>Healthier Lancashire and South Cumbria</c:v>
                </c:pt>
                <c:pt idx="26">
                  <c:v>Kent and Medway</c:v>
                </c:pt>
                <c:pt idx="27">
                  <c:v>Bath and North East Somerset, Swindon and Wiltshire</c:v>
                </c:pt>
                <c:pt idx="28">
                  <c:v>Buckinghamshire, Oxfordshire and Berkshire West</c:v>
                </c:pt>
                <c:pt idx="29">
                  <c:v>Frimley Health &amp; Care ICS</c:v>
                </c:pt>
                <c:pt idx="30">
                  <c:v>Leicester, Leicestershire and Rutland</c:v>
                </c:pt>
                <c:pt idx="31">
                  <c:v>Surrey Heartlands Health &amp; Care Partnership</c:v>
                </c:pt>
                <c:pt idx="32">
                  <c:v>West Yorkshire and Harrogate (Health &amp; Care Partnership)</c:v>
                </c:pt>
                <c:pt idx="33">
                  <c:v>North London Partners in Health &amp; Care</c:v>
                </c:pt>
                <c:pt idx="34">
                  <c:v>Nottingham and Nottinghamshire Health and Care</c:v>
                </c:pt>
                <c:pt idx="35">
                  <c:v>Our Healthier South East London</c:v>
                </c:pt>
                <c:pt idx="36">
                  <c:v>South West London Health &amp; Care Partnership</c:v>
                </c:pt>
                <c:pt idx="37">
                  <c:v>Cheshire and Merseyside</c:v>
                </c:pt>
                <c:pt idx="38">
                  <c:v>East London Health &amp; Care Partnership</c:v>
                </c:pt>
                <c:pt idx="39">
                  <c:v>Hampshire and the Isle of Wight</c:v>
                </c:pt>
                <c:pt idx="40">
                  <c:v>Sussex and East Surrey</c:v>
                </c:pt>
                <c:pt idx="41">
                  <c:v>North West London Health &amp; Care Partnership</c:v>
                </c:pt>
              </c:strCache>
            </c:strRef>
          </c:cat>
          <c:val>
            <c:numRef>
              <c:f>'NHS England STP data'!$B$58:$B$99</c:f>
              <c:numCache>
                <c:formatCode>General</c:formatCode>
                <c:ptCount val="42"/>
                <c:pt idx="0">
                  <c:v>1</c:v>
                </c:pt>
                <c:pt idx="2">
                  <c:v>2</c:v>
                </c:pt>
                <c:pt idx="3">
                  <c:v>5</c:v>
                </c:pt>
                <c:pt idx="4">
                  <c:v>5</c:v>
                </c:pt>
                <c:pt idx="5">
                  <c:v>1</c:v>
                </c:pt>
                <c:pt idx="6">
                  <c:v>1</c:v>
                </c:pt>
                <c:pt idx="7">
                  <c:v>1</c:v>
                </c:pt>
                <c:pt idx="8">
                  <c:v>1</c:v>
                </c:pt>
                <c:pt idx="9">
                  <c:v>1</c:v>
                </c:pt>
                <c:pt idx="10">
                  <c:v>1</c:v>
                </c:pt>
                <c:pt idx="11">
                  <c:v>1</c:v>
                </c:pt>
                <c:pt idx="12">
                  <c:v>2</c:v>
                </c:pt>
                <c:pt idx="13">
                  <c:v>3</c:v>
                </c:pt>
                <c:pt idx="14">
                  <c:v>3</c:v>
                </c:pt>
                <c:pt idx="15">
                  <c:v>2</c:v>
                </c:pt>
                <c:pt idx="16">
                  <c:v>4</c:v>
                </c:pt>
                <c:pt idx="17">
                  <c:v>4</c:v>
                </c:pt>
                <c:pt idx="18">
                  <c:v>3</c:v>
                </c:pt>
                <c:pt idx="19">
                  <c:v>3</c:v>
                </c:pt>
                <c:pt idx="20">
                  <c:v>6</c:v>
                </c:pt>
                <c:pt idx="21">
                  <c:v>9</c:v>
                </c:pt>
                <c:pt idx="22">
                  <c:v>12</c:v>
                </c:pt>
                <c:pt idx="23">
                  <c:v>2</c:v>
                </c:pt>
                <c:pt idx="24">
                  <c:v>3</c:v>
                </c:pt>
                <c:pt idx="25">
                  <c:v>8</c:v>
                </c:pt>
                <c:pt idx="26">
                  <c:v>7</c:v>
                </c:pt>
                <c:pt idx="27">
                  <c:v>2</c:v>
                </c:pt>
                <c:pt idx="28">
                  <c:v>2</c:v>
                </c:pt>
                <c:pt idx="29">
                  <c:v>3</c:v>
                </c:pt>
                <c:pt idx="30">
                  <c:v>3</c:v>
                </c:pt>
                <c:pt idx="31">
                  <c:v>3</c:v>
                </c:pt>
                <c:pt idx="32">
                  <c:v>9</c:v>
                </c:pt>
                <c:pt idx="33">
                  <c:v>2</c:v>
                </c:pt>
                <c:pt idx="34">
                  <c:v>6</c:v>
                </c:pt>
                <c:pt idx="35">
                  <c:v>6</c:v>
                </c:pt>
                <c:pt idx="36">
                  <c:v>5</c:v>
                </c:pt>
                <c:pt idx="37">
                  <c:v>11</c:v>
                </c:pt>
                <c:pt idx="38">
                  <c:v>6</c:v>
                </c:pt>
                <c:pt idx="39">
                  <c:v>5</c:v>
                </c:pt>
                <c:pt idx="40">
                  <c:v>4</c:v>
                </c:pt>
                <c:pt idx="41">
                  <c:v>6</c:v>
                </c:pt>
              </c:numCache>
            </c:numRef>
          </c:val>
        </c:ser>
        <c:ser>
          <c:idx val="1"/>
          <c:order val="1"/>
          <c:tx>
            <c:strRef>
              <c:f>'NHS England STP data'!$C$57</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data'!$A$58:$A$99</c:f>
              <c:strCache>
                <c:ptCount val="42"/>
                <c:pt idx="0">
                  <c:v>Birmingham and Solihull</c:v>
                </c:pt>
                <c:pt idx="1">
                  <c:v>Cambridgeshire and Peterborough</c:v>
                </c:pt>
                <c:pt idx="2">
                  <c:v>Lincolnshire</c:v>
                </c:pt>
                <c:pt idx="3">
                  <c:v>South Yorkshire and Bassetlaw</c:v>
                </c:pt>
                <c:pt idx="4">
                  <c:v>Staffordshire and Stoke on Trent</c:v>
                </c:pt>
                <c:pt idx="5">
                  <c:v>Bristol, North Somerset and South Gloucestershire</c:v>
                </c:pt>
                <c:pt idx="6">
                  <c:v>Cornwall and the Isles of Scilly Health &amp; Social Care Partnership</c:v>
                </c:pt>
                <c:pt idx="7">
                  <c:v>Devon</c:v>
                </c:pt>
                <c:pt idx="8">
                  <c:v>Dorset</c:v>
                </c:pt>
                <c:pt idx="9">
                  <c:v>Gloucestershire</c:v>
                </c:pt>
                <c:pt idx="10">
                  <c:v>Joined Up Care Derbyshire</c:v>
                </c:pt>
                <c:pt idx="11">
                  <c:v>Somerset</c:v>
                </c:pt>
                <c:pt idx="12">
                  <c:v>Northamptonshire</c:v>
                </c:pt>
                <c:pt idx="13">
                  <c:v>Bedfordshire, Luton and Milton Keynes</c:v>
                </c:pt>
                <c:pt idx="14">
                  <c:v>Hertfordshire and West Essex</c:v>
                </c:pt>
                <c:pt idx="15">
                  <c:v>Suffolk and North East Essex</c:v>
                </c:pt>
                <c:pt idx="16">
                  <c:v>Herefordshire and Worcestershire</c:v>
                </c:pt>
                <c:pt idx="17">
                  <c:v>The Black Country and West Birmingham</c:v>
                </c:pt>
                <c:pt idx="18">
                  <c:v>Mid and South Essex</c:v>
                </c:pt>
                <c:pt idx="19">
                  <c:v>Norfolk and Waveney Health &amp; Care Partnership</c:v>
                </c:pt>
                <c:pt idx="20">
                  <c:v>Humber, Coast and Vale</c:v>
                </c:pt>
                <c:pt idx="21">
                  <c:v>Greater Manchester Health and Social Care Partnership</c:v>
                </c:pt>
                <c:pt idx="22">
                  <c:v>Cumbria and North East</c:v>
                </c:pt>
                <c:pt idx="23">
                  <c:v>Shropshire and Telford and Wrekin</c:v>
                </c:pt>
                <c:pt idx="24">
                  <c:v>Coventry and Warwickshire</c:v>
                </c:pt>
                <c:pt idx="25">
                  <c:v>Healthier Lancashire and South Cumbria</c:v>
                </c:pt>
                <c:pt idx="26">
                  <c:v>Kent and Medway</c:v>
                </c:pt>
                <c:pt idx="27">
                  <c:v>Bath and North East Somerset, Swindon and Wiltshire</c:v>
                </c:pt>
                <c:pt idx="28">
                  <c:v>Buckinghamshire, Oxfordshire and Berkshire West</c:v>
                </c:pt>
                <c:pt idx="29">
                  <c:v>Frimley Health &amp; Care ICS</c:v>
                </c:pt>
                <c:pt idx="30">
                  <c:v>Leicester, Leicestershire and Rutland</c:v>
                </c:pt>
                <c:pt idx="31">
                  <c:v>Surrey Heartlands Health &amp; Care Partnership</c:v>
                </c:pt>
                <c:pt idx="32">
                  <c:v>West Yorkshire and Harrogate (Health &amp; Care Partnership)</c:v>
                </c:pt>
                <c:pt idx="33">
                  <c:v>North London Partners in Health &amp; Care</c:v>
                </c:pt>
                <c:pt idx="34">
                  <c:v>Nottingham and Nottinghamshire Health and Care</c:v>
                </c:pt>
                <c:pt idx="35">
                  <c:v>Our Healthier South East London</c:v>
                </c:pt>
                <c:pt idx="36">
                  <c:v>South West London Health &amp; Care Partnership</c:v>
                </c:pt>
                <c:pt idx="37">
                  <c:v>Cheshire and Merseyside</c:v>
                </c:pt>
                <c:pt idx="38">
                  <c:v>East London Health &amp; Care Partnership</c:v>
                </c:pt>
                <c:pt idx="39">
                  <c:v>Hampshire and the Isle of Wight</c:v>
                </c:pt>
                <c:pt idx="40">
                  <c:v>Sussex and East Surrey</c:v>
                </c:pt>
                <c:pt idx="41">
                  <c:v>North West London Health &amp; Care Partnership</c:v>
                </c:pt>
              </c:strCache>
            </c:strRef>
          </c:cat>
          <c:val>
            <c:numRef>
              <c:f>'NHS England STP data'!$C$58:$C$99</c:f>
              <c:numCache>
                <c:formatCode>General</c:formatCode>
                <c:ptCount val="42"/>
                <c:pt idx="1">
                  <c:v>1</c:v>
                </c:pt>
                <c:pt idx="2">
                  <c:v>2</c:v>
                </c:pt>
                <c:pt idx="4">
                  <c:v>1</c:v>
                </c:pt>
                <c:pt idx="15">
                  <c:v>1</c:v>
                </c:pt>
                <c:pt idx="18">
                  <c:v>2</c:v>
                </c:pt>
                <c:pt idx="19">
                  <c:v>2</c:v>
                </c:pt>
                <c:pt idx="21">
                  <c:v>1</c:v>
                </c:pt>
                <c:pt idx="26">
                  <c:v>1</c:v>
                </c:pt>
                <c:pt idx="27">
                  <c:v>1</c:v>
                </c:pt>
                <c:pt idx="28">
                  <c:v>1</c:v>
                </c:pt>
                <c:pt idx="33">
                  <c:v>3</c:v>
                </c:pt>
                <c:pt idx="36">
                  <c:v>1</c:v>
                </c:pt>
                <c:pt idx="37">
                  <c:v>1</c:v>
                </c:pt>
                <c:pt idx="38">
                  <c:v>1</c:v>
                </c:pt>
                <c:pt idx="39">
                  <c:v>2</c:v>
                </c:pt>
                <c:pt idx="40">
                  <c:v>4</c:v>
                </c:pt>
                <c:pt idx="41">
                  <c:v>2</c:v>
                </c:pt>
              </c:numCache>
            </c:numRef>
          </c:val>
        </c:ser>
        <c:dLbls>
          <c:showLegendKey val="0"/>
          <c:showVal val="1"/>
          <c:showCatName val="0"/>
          <c:showSerName val="0"/>
          <c:showPercent val="0"/>
          <c:showBubbleSize val="0"/>
        </c:dLbls>
        <c:gapWidth val="40"/>
        <c:overlap val="100"/>
        <c:axId val="164826624"/>
        <c:axId val="164721152"/>
      </c:barChart>
      <c:catAx>
        <c:axId val="164826624"/>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64721152"/>
        <c:crosses val="autoZero"/>
        <c:auto val="1"/>
        <c:lblAlgn val="ctr"/>
        <c:lblOffset val="100"/>
        <c:noMultiLvlLbl val="0"/>
      </c:catAx>
      <c:valAx>
        <c:axId val="164721152"/>
        <c:scaling>
          <c:orientation val="minMax"/>
        </c:scaling>
        <c:delete val="1"/>
        <c:axPos val="l"/>
        <c:numFmt formatCode="General" sourceLinked="1"/>
        <c:majorTickMark val="none"/>
        <c:minorTickMark val="none"/>
        <c:tickLblPos val="nextTo"/>
        <c:crossAx val="16482662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4.8421081030571876E-2"/>
          <c:y val="0.14289604179200815"/>
          <c:w val="0.92893020905509249"/>
          <c:h val="7.4155397256946462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 Antibacterial items/STAR PU</a:t>
            </a:r>
          </a:p>
        </c:rich>
      </c:tx>
      <c:layout>
        <c:manualLayout>
          <c:xMode val="edge"/>
          <c:yMode val="edge"/>
          <c:x val="0.34130580179768222"/>
          <c:y val="1.2161690693790922E-2"/>
        </c:manualLayout>
      </c:layout>
      <c:overlay val="0"/>
      <c:spPr>
        <a:noFill/>
        <a:ln w="25400">
          <a:noFill/>
        </a:ln>
      </c:spPr>
    </c:title>
    <c:autoTitleDeleted val="0"/>
    <c:plotArea>
      <c:layout>
        <c:manualLayout>
          <c:layoutTarget val="inner"/>
          <c:xMode val="edge"/>
          <c:yMode val="edge"/>
          <c:x val="8.2249414944819035E-2"/>
          <c:y val="6.2410948315130617E-2"/>
          <c:w val="0.90216506560896637"/>
          <c:h val="0.79197700930357773"/>
        </c:manualLayout>
      </c:layout>
      <c:lineChart>
        <c:grouping val="standard"/>
        <c:varyColors val="0"/>
        <c:ser>
          <c:idx val="0"/>
          <c:order val="0"/>
          <c:tx>
            <c:strRef>
              <c:f>'CCG Data-antibstarpu'!$D$3</c:f>
              <c:strCache>
                <c:ptCount val="1"/>
                <c:pt idx="0">
                  <c:v>AIREDALE, WHARFEDALE AND CRAVEN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Data-antibstarpu'!$J$3:$AC$3</c:f>
              <c:numCache>
                <c:formatCode>#,##0.000</c:formatCode>
                <c:ptCount val="20"/>
                <c:pt idx="0">
                  <c:v>0.99299999999999999</c:v>
                </c:pt>
                <c:pt idx="1">
                  <c:v>0.98599999999999999</c:v>
                </c:pt>
                <c:pt idx="2">
                  <c:v>0.97499999999999998</c:v>
                </c:pt>
                <c:pt idx="3">
                  <c:v>0.97</c:v>
                </c:pt>
                <c:pt idx="4">
                  <c:v>0.96799999999999997</c:v>
                </c:pt>
                <c:pt idx="5">
                  <c:v>0.95899999999999996</c:v>
                </c:pt>
                <c:pt idx="6" formatCode="0.000">
                  <c:v>0.95699999999999996</c:v>
                </c:pt>
                <c:pt idx="7">
                  <c:v>0.95</c:v>
                </c:pt>
                <c:pt idx="8">
                  <c:v>0.94199999999999995</c:v>
                </c:pt>
                <c:pt idx="9">
                  <c:v>0.93300000000000005</c:v>
                </c:pt>
                <c:pt idx="10">
                  <c:v>0.93300000000000005</c:v>
                </c:pt>
                <c:pt idx="11">
                  <c:v>0.92900000000000005</c:v>
                </c:pt>
                <c:pt idx="12" formatCode="0.000">
                  <c:v>0.92500000000000004</c:v>
                </c:pt>
                <c:pt idx="13" formatCode="0.000">
                  <c:v>0.92</c:v>
                </c:pt>
                <c:pt idx="14" formatCode="0.000">
                  <c:v>0.91600000000000004</c:v>
                </c:pt>
                <c:pt idx="15" formatCode="0.000">
                  <c:v>0.91600000000000004</c:v>
                </c:pt>
                <c:pt idx="16" formatCode="0.000">
                  <c:v>0.91</c:v>
                </c:pt>
                <c:pt idx="17">
                  <c:v>0.91300000000000003</c:v>
                </c:pt>
                <c:pt idx="18">
                  <c:v>0.91200000000000003</c:v>
                </c:pt>
                <c:pt idx="19">
                  <c:v>0.91200000000000003</c:v>
                </c:pt>
              </c:numCache>
            </c:numRef>
          </c:val>
          <c:smooth val="1"/>
        </c:ser>
        <c:ser>
          <c:idx val="1"/>
          <c:order val="1"/>
          <c:tx>
            <c:strRef>
              <c:f>'CCG Data-antibstarpu'!$D$4</c:f>
              <c:strCache>
                <c:ptCount val="1"/>
                <c:pt idx="0">
                  <c:v>ASHFORD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Data-antibstarpu'!$J$4:$AC$4</c:f>
              <c:numCache>
                <c:formatCode>#,##0.000</c:formatCode>
                <c:ptCount val="20"/>
                <c:pt idx="0">
                  <c:v>1.139</c:v>
                </c:pt>
                <c:pt idx="1">
                  <c:v>1.1419999999999999</c:v>
                </c:pt>
                <c:pt idx="2">
                  <c:v>1.1459999999999999</c:v>
                </c:pt>
                <c:pt idx="3">
                  <c:v>1.151</c:v>
                </c:pt>
                <c:pt idx="4">
                  <c:v>1.155</c:v>
                </c:pt>
                <c:pt idx="5">
                  <c:v>1.151</c:v>
                </c:pt>
                <c:pt idx="6" formatCode="0.000">
                  <c:v>1.1599999999999999</c:v>
                </c:pt>
                <c:pt idx="7">
                  <c:v>1.1639999999999999</c:v>
                </c:pt>
                <c:pt idx="8">
                  <c:v>1.157</c:v>
                </c:pt>
                <c:pt idx="9">
                  <c:v>1.1479999999999999</c:v>
                </c:pt>
                <c:pt idx="10">
                  <c:v>1.1459999999999999</c:v>
                </c:pt>
                <c:pt idx="11">
                  <c:v>1.1359999999999999</c:v>
                </c:pt>
                <c:pt idx="12" formatCode="0.000">
                  <c:v>1.137</c:v>
                </c:pt>
                <c:pt idx="13" formatCode="0.000">
                  <c:v>1.1279999999999999</c:v>
                </c:pt>
                <c:pt idx="14" formatCode="0.000">
                  <c:v>1.1259999999999999</c:v>
                </c:pt>
                <c:pt idx="15" formatCode="0.000">
                  <c:v>1.123</c:v>
                </c:pt>
                <c:pt idx="16" formatCode="0.000">
                  <c:v>1.117</c:v>
                </c:pt>
                <c:pt idx="17">
                  <c:v>1.1140000000000001</c:v>
                </c:pt>
                <c:pt idx="18">
                  <c:v>1.1020000000000001</c:v>
                </c:pt>
                <c:pt idx="19">
                  <c:v>1.1040000000000001</c:v>
                </c:pt>
              </c:numCache>
            </c:numRef>
          </c:val>
          <c:smooth val="0"/>
        </c:ser>
        <c:ser>
          <c:idx val="2"/>
          <c:order val="2"/>
          <c:tx>
            <c:strRef>
              <c:f>'CCG Data-antibstarpu'!$D$5</c:f>
              <c:strCache>
                <c:ptCount val="1"/>
                <c:pt idx="0">
                  <c:v>BARKING &amp; DAGENHAM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Data-antibstarpu'!$J$5:$AC$5</c:f>
              <c:numCache>
                <c:formatCode>#,##0.000</c:formatCode>
                <c:ptCount val="20"/>
                <c:pt idx="0">
                  <c:v>0.93700000000000006</c:v>
                </c:pt>
                <c:pt idx="1">
                  <c:v>0.93</c:v>
                </c:pt>
                <c:pt idx="2">
                  <c:v>0.92200000000000004</c:v>
                </c:pt>
                <c:pt idx="3">
                  <c:v>0.91600000000000004</c:v>
                </c:pt>
                <c:pt idx="4">
                  <c:v>0.90900000000000003</c:v>
                </c:pt>
                <c:pt idx="5">
                  <c:v>0.89900000000000002</c:v>
                </c:pt>
                <c:pt idx="6" formatCode="0.000">
                  <c:v>0.89200000000000002</c:v>
                </c:pt>
                <c:pt idx="7">
                  <c:v>0.88100000000000001</c:v>
                </c:pt>
                <c:pt idx="8">
                  <c:v>0.873</c:v>
                </c:pt>
                <c:pt idx="9">
                  <c:v>0.86</c:v>
                </c:pt>
                <c:pt idx="10">
                  <c:v>0.85199999999999998</c:v>
                </c:pt>
                <c:pt idx="11">
                  <c:v>0.84199999999999997</c:v>
                </c:pt>
                <c:pt idx="12" formatCode="0.000">
                  <c:v>0.84199999999999997</c:v>
                </c:pt>
                <c:pt idx="13" formatCode="0.000">
                  <c:v>0.83799999999999997</c:v>
                </c:pt>
                <c:pt idx="14" formatCode="0.000">
                  <c:v>0.83399999999999996</c:v>
                </c:pt>
                <c:pt idx="15" formatCode="0.000">
                  <c:v>0.83399999999999996</c:v>
                </c:pt>
                <c:pt idx="16" formatCode="0.000">
                  <c:v>0.83199999999999996</c:v>
                </c:pt>
                <c:pt idx="17">
                  <c:v>0.83099999999999996</c:v>
                </c:pt>
                <c:pt idx="18">
                  <c:v>0.83299999999999996</c:v>
                </c:pt>
                <c:pt idx="19">
                  <c:v>0.83399999999999996</c:v>
                </c:pt>
              </c:numCache>
            </c:numRef>
          </c:val>
          <c:smooth val="0"/>
        </c:ser>
        <c:ser>
          <c:idx val="3"/>
          <c:order val="3"/>
          <c:tx>
            <c:strRef>
              <c:f>'CCG Data-antibstarpu'!$D$6</c:f>
              <c:strCache>
                <c:ptCount val="1"/>
                <c:pt idx="0">
                  <c:v>BARNET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Data-antibstarpu'!$J$6:$AC$6</c:f>
              <c:numCache>
                <c:formatCode>#,##0.000</c:formatCode>
                <c:ptCount val="20"/>
                <c:pt idx="0">
                  <c:v>0.81299999999999994</c:v>
                </c:pt>
                <c:pt idx="1">
                  <c:v>0.80800000000000005</c:v>
                </c:pt>
                <c:pt idx="2">
                  <c:v>0.80700000000000005</c:v>
                </c:pt>
                <c:pt idx="3">
                  <c:v>0.80700000000000005</c:v>
                </c:pt>
                <c:pt idx="4">
                  <c:v>0.80300000000000005</c:v>
                </c:pt>
                <c:pt idx="5">
                  <c:v>0.79600000000000004</c:v>
                </c:pt>
                <c:pt idx="6" formatCode="0.000">
                  <c:v>0.79500000000000004</c:v>
                </c:pt>
                <c:pt idx="7">
                  <c:v>0.79300000000000004</c:v>
                </c:pt>
                <c:pt idx="8">
                  <c:v>0.78900000000000003</c:v>
                </c:pt>
                <c:pt idx="9">
                  <c:v>0.78200000000000003</c:v>
                </c:pt>
                <c:pt idx="10">
                  <c:v>0.78</c:v>
                </c:pt>
                <c:pt idx="11">
                  <c:v>0.77700000000000002</c:v>
                </c:pt>
                <c:pt idx="12" formatCode="0.000">
                  <c:v>0.77600000000000002</c:v>
                </c:pt>
                <c:pt idx="13" formatCode="0.000">
                  <c:v>0.77400000000000002</c:v>
                </c:pt>
                <c:pt idx="14" formatCode="0.000">
                  <c:v>0.77100000000000002</c:v>
                </c:pt>
                <c:pt idx="15" formatCode="0.000">
                  <c:v>0.77</c:v>
                </c:pt>
                <c:pt idx="16" formatCode="0.000">
                  <c:v>0.76900000000000002</c:v>
                </c:pt>
                <c:pt idx="17">
                  <c:v>0.76900000000000002</c:v>
                </c:pt>
                <c:pt idx="18">
                  <c:v>0.76800000000000002</c:v>
                </c:pt>
                <c:pt idx="19">
                  <c:v>0.76900000000000002</c:v>
                </c:pt>
              </c:numCache>
            </c:numRef>
          </c:val>
          <c:smooth val="0"/>
        </c:ser>
        <c:ser>
          <c:idx val="4"/>
          <c:order val="4"/>
          <c:tx>
            <c:strRef>
              <c:f>'CCG Data-antibstarpu'!$D$7</c:f>
              <c:strCache>
                <c:ptCount val="1"/>
                <c:pt idx="0">
                  <c:v>BARNSLEY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Data-antibstarpu'!$J$7:$AC$7</c:f>
              <c:numCache>
                <c:formatCode>#,##0.000</c:formatCode>
                <c:ptCount val="20"/>
                <c:pt idx="0">
                  <c:v>1.1259999999999999</c:v>
                </c:pt>
                <c:pt idx="1">
                  <c:v>1.125</c:v>
                </c:pt>
                <c:pt idx="2">
                  <c:v>1.119</c:v>
                </c:pt>
                <c:pt idx="3">
                  <c:v>1.1160000000000001</c:v>
                </c:pt>
                <c:pt idx="4">
                  <c:v>1.1140000000000001</c:v>
                </c:pt>
                <c:pt idx="5">
                  <c:v>1.1040000000000001</c:v>
                </c:pt>
                <c:pt idx="6" formatCode="0.000">
                  <c:v>1.1020000000000001</c:v>
                </c:pt>
                <c:pt idx="7">
                  <c:v>1.099</c:v>
                </c:pt>
                <c:pt idx="8">
                  <c:v>1.093</c:v>
                </c:pt>
                <c:pt idx="9">
                  <c:v>1.0880000000000001</c:v>
                </c:pt>
                <c:pt idx="10">
                  <c:v>1.083</c:v>
                </c:pt>
                <c:pt idx="11">
                  <c:v>1.0720000000000001</c:v>
                </c:pt>
                <c:pt idx="12" formatCode="0.000">
                  <c:v>1.069</c:v>
                </c:pt>
                <c:pt idx="13" formatCode="0.000">
                  <c:v>1.0640000000000001</c:v>
                </c:pt>
                <c:pt idx="14" formatCode="0.000">
                  <c:v>1.0589999999999999</c:v>
                </c:pt>
                <c:pt idx="15" formatCode="0.000">
                  <c:v>1.0609999999999999</c:v>
                </c:pt>
                <c:pt idx="16" formatCode="0.000">
                  <c:v>1.06</c:v>
                </c:pt>
                <c:pt idx="17">
                  <c:v>1.0640000000000001</c:v>
                </c:pt>
                <c:pt idx="18">
                  <c:v>1.0640000000000001</c:v>
                </c:pt>
                <c:pt idx="19">
                  <c:v>1.0640000000000001</c:v>
                </c:pt>
              </c:numCache>
            </c:numRef>
          </c:val>
          <c:smooth val="0"/>
        </c:ser>
        <c:ser>
          <c:idx val="5"/>
          <c:order val="5"/>
          <c:tx>
            <c:strRef>
              <c:f>'CCG Data-antibstarpu'!$D$8</c:f>
              <c:strCache>
                <c:ptCount val="1"/>
                <c:pt idx="0">
                  <c:v>BASILDON AND BRENTWOOD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Data-antibstarpu'!$J$8:$AC$8</c:f>
              <c:numCache>
                <c:formatCode>#,##0.000</c:formatCode>
                <c:ptCount val="20"/>
                <c:pt idx="0">
                  <c:v>1.1839999999999999</c:v>
                </c:pt>
                <c:pt idx="1">
                  <c:v>1.18</c:v>
                </c:pt>
                <c:pt idx="2">
                  <c:v>1.177</c:v>
                </c:pt>
                <c:pt idx="3">
                  <c:v>1.1739999999999999</c:v>
                </c:pt>
                <c:pt idx="4">
                  <c:v>1.167</c:v>
                </c:pt>
                <c:pt idx="5">
                  <c:v>1.157</c:v>
                </c:pt>
                <c:pt idx="6" formatCode="0.000">
                  <c:v>1.151</c:v>
                </c:pt>
                <c:pt idx="7">
                  <c:v>1.143</c:v>
                </c:pt>
                <c:pt idx="8">
                  <c:v>1.137</c:v>
                </c:pt>
                <c:pt idx="9">
                  <c:v>1.1259999999999999</c:v>
                </c:pt>
                <c:pt idx="10">
                  <c:v>1.123</c:v>
                </c:pt>
                <c:pt idx="11">
                  <c:v>1.1100000000000001</c:v>
                </c:pt>
                <c:pt idx="12" formatCode="0.000">
                  <c:v>1.113</c:v>
                </c:pt>
                <c:pt idx="13" formatCode="0.000">
                  <c:v>1.1100000000000001</c:v>
                </c:pt>
                <c:pt idx="14" formatCode="0.000">
                  <c:v>1.103</c:v>
                </c:pt>
                <c:pt idx="15" formatCode="0.000">
                  <c:v>1.103</c:v>
                </c:pt>
                <c:pt idx="16" formatCode="0.000">
                  <c:v>1.1040000000000001</c:v>
                </c:pt>
                <c:pt idx="17">
                  <c:v>1.1040000000000001</c:v>
                </c:pt>
                <c:pt idx="18">
                  <c:v>1.1060000000000001</c:v>
                </c:pt>
                <c:pt idx="19">
                  <c:v>1.1120000000000001</c:v>
                </c:pt>
              </c:numCache>
            </c:numRef>
          </c:val>
          <c:smooth val="0"/>
        </c:ser>
        <c:ser>
          <c:idx val="6"/>
          <c:order val="6"/>
          <c:tx>
            <c:strRef>
              <c:f>'CCG Data-antibstarpu'!$D$9</c:f>
              <c:strCache>
                <c:ptCount val="1"/>
                <c:pt idx="0">
                  <c:v>BASSETLAW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Data-antibstarpu'!$J$9:$AC$9</c:f>
              <c:numCache>
                <c:formatCode>#,##0.000</c:formatCode>
                <c:ptCount val="20"/>
                <c:pt idx="0">
                  <c:v>1.1040000000000001</c:v>
                </c:pt>
                <c:pt idx="1">
                  <c:v>1.0920000000000001</c:v>
                </c:pt>
                <c:pt idx="2">
                  <c:v>1.08</c:v>
                </c:pt>
                <c:pt idx="3">
                  <c:v>1.071</c:v>
                </c:pt>
                <c:pt idx="4">
                  <c:v>1.0589999999999999</c:v>
                </c:pt>
                <c:pt idx="5">
                  <c:v>1.05</c:v>
                </c:pt>
                <c:pt idx="6" formatCode="0.000">
                  <c:v>1.0449999999999999</c:v>
                </c:pt>
                <c:pt idx="7">
                  <c:v>1.034</c:v>
                </c:pt>
                <c:pt idx="8">
                  <c:v>1.018</c:v>
                </c:pt>
                <c:pt idx="9">
                  <c:v>1.0049999999999999</c:v>
                </c:pt>
                <c:pt idx="10">
                  <c:v>0.996</c:v>
                </c:pt>
                <c:pt idx="11">
                  <c:v>0.98099999999999998</c:v>
                </c:pt>
                <c:pt idx="12" formatCode="0.000">
                  <c:v>0.97599999999999998</c:v>
                </c:pt>
                <c:pt idx="13" formatCode="0.000">
                  <c:v>0.97599999999999998</c:v>
                </c:pt>
                <c:pt idx="14" formatCode="0.000">
                  <c:v>0.97399999999999998</c:v>
                </c:pt>
                <c:pt idx="15" formatCode="0.000">
                  <c:v>0.97699999999999998</c:v>
                </c:pt>
                <c:pt idx="16" formatCode="0.000">
                  <c:v>0.97699999999999998</c:v>
                </c:pt>
                <c:pt idx="17">
                  <c:v>0.97799999999999998</c:v>
                </c:pt>
                <c:pt idx="18">
                  <c:v>0.97699999999999998</c:v>
                </c:pt>
                <c:pt idx="19">
                  <c:v>0.98</c:v>
                </c:pt>
              </c:numCache>
            </c:numRef>
          </c:val>
          <c:smooth val="0"/>
        </c:ser>
        <c:ser>
          <c:idx val="7"/>
          <c:order val="7"/>
          <c:tx>
            <c:strRef>
              <c:f>'CCG Data-antibstarpu'!$D$10</c:f>
              <c:strCache>
                <c:ptCount val="1"/>
                <c:pt idx="0">
                  <c:v>BATH AND NORTH EAST 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Data-antibstarpu'!$J$10:$AC$10</c:f>
              <c:numCache>
                <c:formatCode>#,##0.000</c:formatCode>
                <c:ptCount val="20"/>
                <c:pt idx="0">
                  <c:v>0.85799999999999998</c:v>
                </c:pt>
                <c:pt idx="1">
                  <c:v>0.85199999999999998</c:v>
                </c:pt>
                <c:pt idx="2">
                  <c:v>0.84399999999999997</c:v>
                </c:pt>
                <c:pt idx="3">
                  <c:v>0.84199999999999997</c:v>
                </c:pt>
                <c:pt idx="4">
                  <c:v>0.83799999999999997</c:v>
                </c:pt>
                <c:pt idx="5">
                  <c:v>0.83199999999999996</c:v>
                </c:pt>
                <c:pt idx="6" formatCode="0.000">
                  <c:v>0.82899999999999996</c:v>
                </c:pt>
                <c:pt idx="7">
                  <c:v>0.82099999999999995</c:v>
                </c:pt>
                <c:pt idx="8">
                  <c:v>0.81299999999999994</c:v>
                </c:pt>
                <c:pt idx="9">
                  <c:v>0.80500000000000005</c:v>
                </c:pt>
                <c:pt idx="10">
                  <c:v>0.79800000000000004</c:v>
                </c:pt>
                <c:pt idx="11">
                  <c:v>0.79300000000000004</c:v>
                </c:pt>
                <c:pt idx="12" formatCode="0.000">
                  <c:v>0.78800000000000003</c:v>
                </c:pt>
                <c:pt idx="13" formatCode="0.000">
                  <c:v>0.78600000000000003</c:v>
                </c:pt>
                <c:pt idx="14" formatCode="0.000">
                  <c:v>0.78100000000000003</c:v>
                </c:pt>
                <c:pt idx="15" formatCode="0.000">
                  <c:v>0.77900000000000003</c:v>
                </c:pt>
                <c:pt idx="16" formatCode="0.000">
                  <c:v>0.77900000000000003</c:v>
                </c:pt>
                <c:pt idx="17">
                  <c:v>0.77900000000000003</c:v>
                </c:pt>
                <c:pt idx="18">
                  <c:v>0.77900000000000003</c:v>
                </c:pt>
                <c:pt idx="19">
                  <c:v>0.78200000000000003</c:v>
                </c:pt>
              </c:numCache>
            </c:numRef>
          </c:val>
          <c:smooth val="0"/>
        </c:ser>
        <c:ser>
          <c:idx val="8"/>
          <c:order val="8"/>
          <c:tx>
            <c:strRef>
              <c:f>'CCG Data-antibstarpu'!$D$11</c:f>
              <c:strCache>
                <c:ptCount val="1"/>
                <c:pt idx="0">
                  <c:v>BEDFORDSHIRE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Data-antibstarpu'!$J$11:$AC$11</c:f>
              <c:numCache>
                <c:formatCode>#,##0.000</c:formatCode>
                <c:ptCount val="20"/>
                <c:pt idx="0">
                  <c:v>1.0469999999999999</c:v>
                </c:pt>
                <c:pt idx="1">
                  <c:v>1.044</c:v>
                </c:pt>
                <c:pt idx="2">
                  <c:v>1.038</c:v>
                </c:pt>
                <c:pt idx="3">
                  <c:v>1.0309999999999999</c:v>
                </c:pt>
                <c:pt idx="4">
                  <c:v>1.022</c:v>
                </c:pt>
                <c:pt idx="5">
                  <c:v>1.0149999999999999</c:v>
                </c:pt>
                <c:pt idx="6" formatCode="0.000">
                  <c:v>1.0089999999999999</c:v>
                </c:pt>
                <c:pt idx="7">
                  <c:v>1.0029999999999999</c:v>
                </c:pt>
                <c:pt idx="8">
                  <c:v>0.995</c:v>
                </c:pt>
                <c:pt idx="9">
                  <c:v>0.98399999999999999</c:v>
                </c:pt>
                <c:pt idx="10">
                  <c:v>0.97599999999999998</c:v>
                </c:pt>
                <c:pt idx="11">
                  <c:v>0.96199999999999997</c:v>
                </c:pt>
                <c:pt idx="12" formatCode="0.000">
                  <c:v>0.95799999999999996</c:v>
                </c:pt>
                <c:pt idx="13" formatCode="0.000">
                  <c:v>0.95099999999999996</c:v>
                </c:pt>
                <c:pt idx="14" formatCode="0.000">
                  <c:v>0.94699999999999995</c:v>
                </c:pt>
                <c:pt idx="15" formatCode="0.000">
                  <c:v>0.94699999999999995</c:v>
                </c:pt>
                <c:pt idx="16" formatCode="0.000">
                  <c:v>0.94699999999999995</c:v>
                </c:pt>
                <c:pt idx="17">
                  <c:v>0.94599999999999995</c:v>
                </c:pt>
                <c:pt idx="18">
                  <c:v>0.94599999999999995</c:v>
                </c:pt>
                <c:pt idx="19">
                  <c:v>0.94599999999999995</c:v>
                </c:pt>
              </c:numCache>
            </c:numRef>
          </c:val>
          <c:smooth val="0"/>
        </c:ser>
        <c:ser>
          <c:idx val="9"/>
          <c:order val="9"/>
          <c:tx>
            <c:strRef>
              <c:f>'CCG Data-antibstarpu'!$D$12</c:f>
              <c:strCache>
                <c:ptCount val="1"/>
                <c:pt idx="0">
                  <c:v>BERKSHIRE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Data-antibstarpu'!$J$12:$AC$12</c:f>
              <c:numCache>
                <c:formatCode>#,##0.000</c:formatCode>
                <c:ptCount val="20"/>
                <c:pt idx="0">
                  <c:v>0.89</c:v>
                </c:pt>
                <c:pt idx="1">
                  <c:v>0.88800000000000001</c:v>
                </c:pt>
                <c:pt idx="2">
                  <c:v>0.88200000000000001</c:v>
                </c:pt>
                <c:pt idx="3">
                  <c:v>0.875</c:v>
                </c:pt>
                <c:pt idx="4">
                  <c:v>0.86899999999999999</c:v>
                </c:pt>
                <c:pt idx="5">
                  <c:v>0.86199999999999999</c:v>
                </c:pt>
                <c:pt idx="6" formatCode="0.000">
                  <c:v>0.86</c:v>
                </c:pt>
                <c:pt idx="7">
                  <c:v>0.85599999999999998</c:v>
                </c:pt>
                <c:pt idx="8">
                  <c:v>0.84799999999999998</c:v>
                </c:pt>
                <c:pt idx="9">
                  <c:v>0.83899999999999997</c:v>
                </c:pt>
                <c:pt idx="10">
                  <c:v>0.83199999999999996</c:v>
                </c:pt>
                <c:pt idx="11">
                  <c:v>0.82299999999999995</c:v>
                </c:pt>
                <c:pt idx="12" formatCode="0.000">
                  <c:v>0.81699999999999995</c:v>
                </c:pt>
                <c:pt idx="13" formatCode="0.000">
                  <c:v>0.81200000000000006</c:v>
                </c:pt>
                <c:pt idx="14" formatCode="0.000">
                  <c:v>0.80500000000000005</c:v>
                </c:pt>
                <c:pt idx="15" formatCode="0.000">
                  <c:v>0.80400000000000005</c:v>
                </c:pt>
                <c:pt idx="16" formatCode="0.000">
                  <c:v>0.79900000000000004</c:v>
                </c:pt>
                <c:pt idx="17">
                  <c:v>0.79900000000000004</c:v>
                </c:pt>
                <c:pt idx="18">
                  <c:v>0.79700000000000004</c:v>
                </c:pt>
                <c:pt idx="19">
                  <c:v>0.79800000000000004</c:v>
                </c:pt>
              </c:numCache>
            </c:numRef>
          </c:val>
          <c:smooth val="0"/>
        </c:ser>
        <c:ser>
          <c:idx val="10"/>
          <c:order val="10"/>
          <c:tx>
            <c:strRef>
              <c:f>'CCG Data-antibstarpu'!$D$13</c:f>
              <c:strCache>
                <c:ptCount val="1"/>
                <c:pt idx="0">
                  <c:v>BEXLEY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Data-antibstarpu'!$J$13:$AC$13</c:f>
              <c:numCache>
                <c:formatCode>#,##0.000</c:formatCode>
                <c:ptCount val="20"/>
                <c:pt idx="0">
                  <c:v>1.1579999999999999</c:v>
                </c:pt>
                <c:pt idx="1">
                  <c:v>1.157</c:v>
                </c:pt>
                <c:pt idx="2">
                  <c:v>1.149</c:v>
                </c:pt>
                <c:pt idx="3">
                  <c:v>1.145</c:v>
                </c:pt>
                <c:pt idx="4">
                  <c:v>1.1399999999999999</c:v>
                </c:pt>
                <c:pt idx="5">
                  <c:v>1.131</c:v>
                </c:pt>
                <c:pt idx="6" formatCode="0.000">
                  <c:v>1.1279999999999999</c:v>
                </c:pt>
                <c:pt idx="7">
                  <c:v>1.1220000000000001</c:v>
                </c:pt>
                <c:pt idx="8">
                  <c:v>1.1040000000000001</c:v>
                </c:pt>
                <c:pt idx="9">
                  <c:v>1.0960000000000001</c:v>
                </c:pt>
                <c:pt idx="10">
                  <c:v>1.0920000000000001</c:v>
                </c:pt>
                <c:pt idx="11">
                  <c:v>1.079</c:v>
                </c:pt>
                <c:pt idx="12" formatCode="0.000">
                  <c:v>1.0780000000000001</c:v>
                </c:pt>
                <c:pt idx="13" formatCode="0.000">
                  <c:v>1.069</c:v>
                </c:pt>
                <c:pt idx="14" formatCode="0.000">
                  <c:v>1.0640000000000001</c:v>
                </c:pt>
                <c:pt idx="15" formatCode="0.000">
                  <c:v>1.0620000000000001</c:v>
                </c:pt>
                <c:pt idx="16" formatCode="0.000">
                  <c:v>1.06</c:v>
                </c:pt>
                <c:pt idx="17">
                  <c:v>1.0620000000000001</c:v>
                </c:pt>
                <c:pt idx="18">
                  <c:v>1.0620000000000001</c:v>
                </c:pt>
                <c:pt idx="19">
                  <c:v>1.0640000000000001</c:v>
                </c:pt>
              </c:numCache>
            </c:numRef>
          </c:val>
          <c:smooth val="0"/>
        </c:ser>
        <c:ser>
          <c:idx val="11"/>
          <c:order val="11"/>
          <c:tx>
            <c:strRef>
              <c:f>'CCG Data-antibstarpu'!$D$14</c:f>
              <c:strCache>
                <c:ptCount val="1"/>
                <c:pt idx="0">
                  <c:v>BIRMINGHAM AND SOLIHULL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Data-antibstarpu'!$J$14:$AC$14</c:f>
              <c:numCache>
                <c:formatCode>#,##0.000</c:formatCode>
                <c:ptCount val="20"/>
                <c:pt idx="0">
                  <c:v>1.0409999999999999</c:v>
                </c:pt>
                <c:pt idx="1">
                  <c:v>1.036</c:v>
                </c:pt>
                <c:pt idx="2">
                  <c:v>1.0309999999999999</c:v>
                </c:pt>
                <c:pt idx="3">
                  <c:v>1.0249999999999999</c:v>
                </c:pt>
                <c:pt idx="4">
                  <c:v>1.02</c:v>
                </c:pt>
                <c:pt idx="5">
                  <c:v>1.012</c:v>
                </c:pt>
                <c:pt idx="6" formatCode="0.000">
                  <c:v>1.0089999999999999</c:v>
                </c:pt>
                <c:pt idx="7">
                  <c:v>1</c:v>
                </c:pt>
                <c:pt idx="8">
                  <c:v>0.995</c:v>
                </c:pt>
                <c:pt idx="9">
                  <c:v>0.98899999999999999</c:v>
                </c:pt>
                <c:pt idx="10">
                  <c:v>0.98</c:v>
                </c:pt>
                <c:pt idx="11">
                  <c:v>0.97299999999999998</c:v>
                </c:pt>
                <c:pt idx="12" formatCode="0.000">
                  <c:v>0.97499999999999998</c:v>
                </c:pt>
                <c:pt idx="13" formatCode="0.000">
                  <c:v>0.97</c:v>
                </c:pt>
                <c:pt idx="14" formatCode="0.000">
                  <c:v>0.96499999999999997</c:v>
                </c:pt>
                <c:pt idx="15" formatCode="0.000">
                  <c:v>0.96799999999999997</c:v>
                </c:pt>
                <c:pt idx="16" formatCode="0.000">
                  <c:v>0.97099999999999997</c:v>
                </c:pt>
                <c:pt idx="17">
                  <c:v>0.97299999999999998</c:v>
                </c:pt>
                <c:pt idx="18">
                  <c:v>0.97499999999999998</c:v>
                </c:pt>
                <c:pt idx="19">
                  <c:v>0.97899999999999998</c:v>
                </c:pt>
              </c:numCache>
            </c:numRef>
          </c:val>
          <c:smooth val="0"/>
        </c:ser>
        <c:ser>
          <c:idx val="12"/>
          <c:order val="12"/>
          <c:tx>
            <c:strRef>
              <c:f>'CCG Data-antibstarpu'!$D$15</c:f>
              <c:strCache>
                <c:ptCount val="1"/>
                <c:pt idx="0">
                  <c:v>BLACKBURN WITH DARWEN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Data-antibstarpu'!$J$15:$AC$15</c:f>
              <c:numCache>
                <c:formatCode>#,##0.000</c:formatCode>
                <c:ptCount val="20"/>
                <c:pt idx="0">
                  <c:v>1.161</c:v>
                </c:pt>
                <c:pt idx="1">
                  <c:v>1.1559999999999999</c:v>
                </c:pt>
                <c:pt idx="2">
                  <c:v>1.151</c:v>
                </c:pt>
                <c:pt idx="3">
                  <c:v>1.143</c:v>
                </c:pt>
                <c:pt idx="4">
                  <c:v>1.1399999999999999</c:v>
                </c:pt>
                <c:pt idx="5">
                  <c:v>1.1359999999999999</c:v>
                </c:pt>
                <c:pt idx="6" formatCode="0.000">
                  <c:v>1.1319999999999999</c:v>
                </c:pt>
                <c:pt idx="7">
                  <c:v>1.129</c:v>
                </c:pt>
                <c:pt idx="8">
                  <c:v>1.1200000000000001</c:v>
                </c:pt>
                <c:pt idx="9">
                  <c:v>1.113</c:v>
                </c:pt>
                <c:pt idx="10">
                  <c:v>1.101</c:v>
                </c:pt>
                <c:pt idx="11">
                  <c:v>1.0860000000000001</c:v>
                </c:pt>
                <c:pt idx="12" formatCode="0.000">
                  <c:v>1.087</c:v>
                </c:pt>
                <c:pt idx="13" formatCode="0.000">
                  <c:v>1.0840000000000001</c:v>
                </c:pt>
                <c:pt idx="14" formatCode="0.000">
                  <c:v>1.081</c:v>
                </c:pt>
                <c:pt idx="15" formatCode="0.000">
                  <c:v>1.085</c:v>
                </c:pt>
                <c:pt idx="16" formatCode="0.000">
                  <c:v>1.0820000000000001</c:v>
                </c:pt>
                <c:pt idx="17">
                  <c:v>1.079</c:v>
                </c:pt>
                <c:pt idx="18">
                  <c:v>1.075</c:v>
                </c:pt>
                <c:pt idx="19">
                  <c:v>1.0720000000000001</c:v>
                </c:pt>
              </c:numCache>
            </c:numRef>
          </c:val>
          <c:smooth val="0"/>
        </c:ser>
        <c:ser>
          <c:idx val="13"/>
          <c:order val="13"/>
          <c:tx>
            <c:strRef>
              <c:f>'CCG Data-antibstarpu'!$D$16</c:f>
              <c:strCache>
                <c:ptCount val="1"/>
                <c:pt idx="0">
                  <c:v>BLACKPOOL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Data-antibstarpu'!$J$16:$AC$16</c:f>
              <c:numCache>
                <c:formatCode>#,##0.000</c:formatCode>
                <c:ptCount val="20"/>
                <c:pt idx="0">
                  <c:v>1.224</c:v>
                </c:pt>
                <c:pt idx="1">
                  <c:v>1.2230000000000001</c:v>
                </c:pt>
                <c:pt idx="2">
                  <c:v>1.2130000000000001</c:v>
                </c:pt>
                <c:pt idx="3">
                  <c:v>1.204</c:v>
                </c:pt>
                <c:pt idx="4">
                  <c:v>1.1950000000000001</c:v>
                </c:pt>
                <c:pt idx="5">
                  <c:v>1.1819999999999999</c:v>
                </c:pt>
                <c:pt idx="6" formatCode="0.000">
                  <c:v>1.173</c:v>
                </c:pt>
                <c:pt idx="7">
                  <c:v>1.163</c:v>
                </c:pt>
                <c:pt idx="8">
                  <c:v>1.149</c:v>
                </c:pt>
                <c:pt idx="9">
                  <c:v>1.141</c:v>
                </c:pt>
                <c:pt idx="10">
                  <c:v>1.1359999999999999</c:v>
                </c:pt>
                <c:pt idx="11">
                  <c:v>1.1220000000000001</c:v>
                </c:pt>
                <c:pt idx="12" formatCode="0.000">
                  <c:v>1.1200000000000001</c:v>
                </c:pt>
                <c:pt idx="13" formatCode="0.000">
                  <c:v>1.113</c:v>
                </c:pt>
                <c:pt idx="14" formatCode="0.000">
                  <c:v>1.1100000000000001</c:v>
                </c:pt>
                <c:pt idx="15" formatCode="0.000">
                  <c:v>1.113</c:v>
                </c:pt>
                <c:pt idx="16" formatCode="0.000">
                  <c:v>1.1200000000000001</c:v>
                </c:pt>
                <c:pt idx="17">
                  <c:v>1.1259999999999999</c:v>
                </c:pt>
                <c:pt idx="18">
                  <c:v>1.129</c:v>
                </c:pt>
                <c:pt idx="19">
                  <c:v>1.137</c:v>
                </c:pt>
              </c:numCache>
            </c:numRef>
          </c:val>
          <c:smooth val="0"/>
        </c:ser>
        <c:ser>
          <c:idx val="14"/>
          <c:order val="14"/>
          <c:tx>
            <c:strRef>
              <c:f>'CCG Data-antibstarpu'!$D$17</c:f>
              <c:strCache>
                <c:ptCount val="1"/>
                <c:pt idx="0">
                  <c:v>BOLTON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Data-antibstarpu'!$J$17:$AC$17</c:f>
              <c:numCache>
                <c:formatCode>#,##0.000</c:formatCode>
                <c:ptCount val="20"/>
                <c:pt idx="0">
                  <c:v>1.1990000000000001</c:v>
                </c:pt>
                <c:pt idx="1">
                  <c:v>1.1930000000000001</c:v>
                </c:pt>
                <c:pt idx="2">
                  <c:v>1.1870000000000001</c:v>
                </c:pt>
                <c:pt idx="3">
                  <c:v>1.1759999999999999</c:v>
                </c:pt>
                <c:pt idx="4">
                  <c:v>1.1679999999999999</c:v>
                </c:pt>
                <c:pt idx="5">
                  <c:v>1.161</c:v>
                </c:pt>
                <c:pt idx="6" formatCode="0.000">
                  <c:v>1.1579999999999999</c:v>
                </c:pt>
                <c:pt idx="7">
                  <c:v>1.1459999999999999</c:v>
                </c:pt>
                <c:pt idx="8">
                  <c:v>1.127</c:v>
                </c:pt>
                <c:pt idx="9">
                  <c:v>1.105</c:v>
                </c:pt>
                <c:pt idx="10">
                  <c:v>1.091</c:v>
                </c:pt>
                <c:pt idx="11">
                  <c:v>1.075</c:v>
                </c:pt>
                <c:pt idx="12" formatCode="0.000">
                  <c:v>1.07</c:v>
                </c:pt>
                <c:pt idx="13" formatCode="0.000">
                  <c:v>1.0660000000000001</c:v>
                </c:pt>
                <c:pt idx="14" formatCode="0.000">
                  <c:v>1.056</c:v>
                </c:pt>
                <c:pt idx="15" formatCode="0.000">
                  <c:v>1.0549999999999999</c:v>
                </c:pt>
                <c:pt idx="16" formatCode="0.000">
                  <c:v>1.052</c:v>
                </c:pt>
                <c:pt idx="17">
                  <c:v>1.048</c:v>
                </c:pt>
                <c:pt idx="18">
                  <c:v>1.0409999999999999</c:v>
                </c:pt>
                <c:pt idx="19">
                  <c:v>1.036</c:v>
                </c:pt>
              </c:numCache>
            </c:numRef>
          </c:val>
          <c:smooth val="0"/>
        </c:ser>
        <c:ser>
          <c:idx val="15"/>
          <c:order val="15"/>
          <c:tx>
            <c:strRef>
              <c:f>'CCG Data-antibstarpu'!$D$18</c:f>
              <c:strCache>
                <c:ptCount val="1"/>
                <c:pt idx="0">
                  <c:v>BRADFORD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Data-antibstarpu'!$J$18:$AC$18</c:f>
              <c:numCache>
                <c:formatCode>#,##0.000</c:formatCode>
                <c:ptCount val="20"/>
                <c:pt idx="0">
                  <c:v>1.0229999999999999</c:v>
                </c:pt>
                <c:pt idx="1">
                  <c:v>1.0109999999999999</c:v>
                </c:pt>
                <c:pt idx="2">
                  <c:v>1.004</c:v>
                </c:pt>
                <c:pt idx="3">
                  <c:v>0.998</c:v>
                </c:pt>
                <c:pt idx="4">
                  <c:v>0.99099999999999999</c:v>
                </c:pt>
                <c:pt idx="5">
                  <c:v>0.98399999999999999</c:v>
                </c:pt>
                <c:pt idx="6" formatCode="0.000">
                  <c:v>0.98199999999999998</c:v>
                </c:pt>
                <c:pt idx="7">
                  <c:v>0.98499999999999999</c:v>
                </c:pt>
                <c:pt idx="8">
                  <c:v>0.97899999999999998</c:v>
                </c:pt>
                <c:pt idx="9">
                  <c:v>0.97</c:v>
                </c:pt>
                <c:pt idx="10">
                  <c:v>0.96799999999999997</c:v>
                </c:pt>
                <c:pt idx="11">
                  <c:v>0.97499999999999998</c:v>
                </c:pt>
                <c:pt idx="12" formatCode="0.000">
                  <c:v>0.97699999999999998</c:v>
                </c:pt>
                <c:pt idx="13" formatCode="0.000">
                  <c:v>0.97299999999999998</c:v>
                </c:pt>
                <c:pt idx="14" formatCode="0.000">
                  <c:v>0.96499999999999997</c:v>
                </c:pt>
                <c:pt idx="15" formatCode="0.000">
                  <c:v>0.96199999999999997</c:v>
                </c:pt>
                <c:pt idx="16" formatCode="0.000">
                  <c:v>0.95799999999999996</c:v>
                </c:pt>
                <c:pt idx="17">
                  <c:v>0.95499999999999996</c:v>
                </c:pt>
                <c:pt idx="18">
                  <c:v>0.95099999999999996</c:v>
                </c:pt>
                <c:pt idx="19">
                  <c:v>0.94</c:v>
                </c:pt>
              </c:numCache>
            </c:numRef>
          </c:val>
          <c:smooth val="0"/>
        </c:ser>
        <c:ser>
          <c:idx val="16"/>
          <c:order val="16"/>
          <c:tx>
            <c:strRef>
              <c:f>'CCG Data-antibstarpu'!$D$19</c:f>
              <c:strCache>
                <c:ptCount val="1"/>
                <c:pt idx="0">
                  <c:v>BRADFORD DISTRICTS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Data-antibstarpu'!$J$19:$AC$19</c:f>
              <c:numCache>
                <c:formatCode>#,##0.000</c:formatCode>
                <c:ptCount val="20"/>
                <c:pt idx="0">
                  <c:v>1.115</c:v>
                </c:pt>
                <c:pt idx="1">
                  <c:v>1.111</c:v>
                </c:pt>
                <c:pt idx="2">
                  <c:v>1.1060000000000001</c:v>
                </c:pt>
                <c:pt idx="3">
                  <c:v>1.101</c:v>
                </c:pt>
                <c:pt idx="4">
                  <c:v>1.0980000000000001</c:v>
                </c:pt>
                <c:pt idx="5">
                  <c:v>1.0920000000000001</c:v>
                </c:pt>
                <c:pt idx="6" formatCode="0.000">
                  <c:v>1.0880000000000001</c:v>
                </c:pt>
                <c:pt idx="7">
                  <c:v>1.0840000000000001</c:v>
                </c:pt>
                <c:pt idx="8">
                  <c:v>1.077</c:v>
                </c:pt>
                <c:pt idx="9">
                  <c:v>1.0669999999999999</c:v>
                </c:pt>
                <c:pt idx="10">
                  <c:v>1.0620000000000001</c:v>
                </c:pt>
                <c:pt idx="11">
                  <c:v>1.0640000000000001</c:v>
                </c:pt>
                <c:pt idx="12" formatCode="0.000">
                  <c:v>1.07</c:v>
                </c:pt>
                <c:pt idx="13" formatCode="0.000">
                  <c:v>1.0669999999999999</c:v>
                </c:pt>
                <c:pt idx="14" formatCode="0.000">
                  <c:v>1.0649999999999999</c:v>
                </c:pt>
                <c:pt idx="15" formatCode="0.000">
                  <c:v>1.0669999999999999</c:v>
                </c:pt>
                <c:pt idx="16" formatCode="0.000">
                  <c:v>1.0669999999999999</c:v>
                </c:pt>
                <c:pt idx="17">
                  <c:v>1.069</c:v>
                </c:pt>
                <c:pt idx="18">
                  <c:v>1.069</c:v>
                </c:pt>
                <c:pt idx="19">
                  <c:v>1.07</c:v>
                </c:pt>
              </c:numCache>
            </c:numRef>
          </c:val>
          <c:smooth val="0"/>
        </c:ser>
        <c:ser>
          <c:idx val="17"/>
          <c:order val="17"/>
          <c:tx>
            <c:strRef>
              <c:f>'CCG Data-antibstarpu'!$D$20</c:f>
              <c:strCache>
                <c:ptCount val="1"/>
                <c:pt idx="0">
                  <c:v>BRENT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Data-antibstarpu'!$J$20:$AC$20</c:f>
              <c:numCache>
                <c:formatCode>#,##0.000</c:formatCode>
                <c:ptCount val="20"/>
                <c:pt idx="0">
                  <c:v>0.75600000000000001</c:v>
                </c:pt>
                <c:pt idx="1">
                  <c:v>0.75</c:v>
                </c:pt>
                <c:pt idx="2">
                  <c:v>0.747</c:v>
                </c:pt>
                <c:pt idx="3">
                  <c:v>0.74299999999999999</c:v>
                </c:pt>
                <c:pt idx="4">
                  <c:v>0.73599999999999999</c:v>
                </c:pt>
                <c:pt idx="5">
                  <c:v>0.73</c:v>
                </c:pt>
                <c:pt idx="6" formatCode="0.000">
                  <c:v>0.72399999999999998</c:v>
                </c:pt>
                <c:pt idx="7">
                  <c:v>0.71699999999999997</c:v>
                </c:pt>
                <c:pt idx="8">
                  <c:v>0.70599999999999996</c:v>
                </c:pt>
                <c:pt idx="9">
                  <c:v>0.69799999999999995</c:v>
                </c:pt>
                <c:pt idx="10">
                  <c:v>0.69099999999999995</c:v>
                </c:pt>
                <c:pt idx="11">
                  <c:v>0.68500000000000005</c:v>
                </c:pt>
                <c:pt idx="12" formatCode="0.000">
                  <c:v>0.68200000000000005</c:v>
                </c:pt>
                <c:pt idx="13" formatCode="0.000">
                  <c:v>0.67700000000000005</c:v>
                </c:pt>
                <c:pt idx="14" formatCode="0.000">
                  <c:v>0.67100000000000004</c:v>
                </c:pt>
                <c:pt idx="15" formatCode="0.000">
                  <c:v>0.66800000000000004</c:v>
                </c:pt>
                <c:pt idx="16" formatCode="0.000">
                  <c:v>0.66600000000000004</c:v>
                </c:pt>
                <c:pt idx="17">
                  <c:v>0.66300000000000003</c:v>
                </c:pt>
                <c:pt idx="18">
                  <c:v>0.66</c:v>
                </c:pt>
                <c:pt idx="19">
                  <c:v>0.65800000000000003</c:v>
                </c:pt>
              </c:numCache>
            </c:numRef>
          </c:val>
          <c:smooth val="0"/>
        </c:ser>
        <c:ser>
          <c:idx val="18"/>
          <c:order val="18"/>
          <c:tx>
            <c:strRef>
              <c:f>'CCG Data-antibstarpu'!$D$21</c:f>
              <c:strCache>
                <c:ptCount val="1"/>
                <c:pt idx="0">
                  <c:v>BRIGHTON &amp; HOVE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Data-antibstarpu'!$J$21:$AC$21</c:f>
              <c:numCache>
                <c:formatCode>#,##0.000</c:formatCode>
                <c:ptCount val="20"/>
                <c:pt idx="0">
                  <c:v>0.80700000000000005</c:v>
                </c:pt>
                <c:pt idx="1">
                  <c:v>0.80300000000000005</c:v>
                </c:pt>
                <c:pt idx="2">
                  <c:v>0.79600000000000004</c:v>
                </c:pt>
                <c:pt idx="3">
                  <c:v>0.79400000000000004</c:v>
                </c:pt>
                <c:pt idx="4">
                  <c:v>0.79</c:v>
                </c:pt>
                <c:pt idx="5">
                  <c:v>0.78700000000000003</c:v>
                </c:pt>
                <c:pt idx="6" formatCode="0.000">
                  <c:v>0.78600000000000003</c:v>
                </c:pt>
                <c:pt idx="7">
                  <c:v>0.78100000000000003</c:v>
                </c:pt>
                <c:pt idx="8">
                  <c:v>0.77400000000000002</c:v>
                </c:pt>
                <c:pt idx="9">
                  <c:v>0.76700000000000002</c:v>
                </c:pt>
                <c:pt idx="10">
                  <c:v>0.76700000000000002</c:v>
                </c:pt>
                <c:pt idx="11">
                  <c:v>0.76</c:v>
                </c:pt>
                <c:pt idx="12" formatCode="0.000">
                  <c:v>0.75700000000000001</c:v>
                </c:pt>
                <c:pt idx="13" formatCode="0.000">
                  <c:v>0.754</c:v>
                </c:pt>
                <c:pt idx="14" formatCode="0.000">
                  <c:v>0.752</c:v>
                </c:pt>
                <c:pt idx="15" formatCode="0.000">
                  <c:v>0.752</c:v>
                </c:pt>
                <c:pt idx="16" formatCode="0.000">
                  <c:v>0.752</c:v>
                </c:pt>
                <c:pt idx="17">
                  <c:v>0.75</c:v>
                </c:pt>
                <c:pt idx="18">
                  <c:v>0.748</c:v>
                </c:pt>
                <c:pt idx="19">
                  <c:v>0.747</c:v>
                </c:pt>
              </c:numCache>
            </c:numRef>
          </c:val>
          <c:smooth val="0"/>
        </c:ser>
        <c:ser>
          <c:idx val="19"/>
          <c:order val="19"/>
          <c:tx>
            <c:strRef>
              <c:f>'CCG Data-antibstarpu'!$D$22</c:f>
              <c:strCache>
                <c:ptCount val="1"/>
                <c:pt idx="0">
                  <c:v>BRISTOL, NORTH SOMERSET &amp; S GLOS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Data-antibstarpu'!$J$22:$AC$22</c:f>
              <c:numCache>
                <c:formatCode>#,##0.000</c:formatCode>
                <c:ptCount val="20"/>
                <c:pt idx="0">
                  <c:v>0.90700000000000003</c:v>
                </c:pt>
                <c:pt idx="1">
                  <c:v>0.9</c:v>
                </c:pt>
                <c:pt idx="2">
                  <c:v>0.89400000000000002</c:v>
                </c:pt>
                <c:pt idx="3">
                  <c:v>0.88900000000000001</c:v>
                </c:pt>
                <c:pt idx="4">
                  <c:v>0.88500000000000001</c:v>
                </c:pt>
                <c:pt idx="5">
                  <c:v>0.878</c:v>
                </c:pt>
                <c:pt idx="6" formatCode="0.000">
                  <c:v>0.877</c:v>
                </c:pt>
                <c:pt idx="7">
                  <c:v>0.871</c:v>
                </c:pt>
                <c:pt idx="8">
                  <c:v>0.86299999999999999</c:v>
                </c:pt>
                <c:pt idx="9">
                  <c:v>0.85299999999999998</c:v>
                </c:pt>
                <c:pt idx="10">
                  <c:v>0.84599999999999997</c:v>
                </c:pt>
                <c:pt idx="11">
                  <c:v>0.84199999999999997</c:v>
                </c:pt>
                <c:pt idx="12" formatCode="0.000">
                  <c:v>0.83699999999999997</c:v>
                </c:pt>
                <c:pt idx="13" formatCode="0.000">
                  <c:v>0.83299999999999996</c:v>
                </c:pt>
                <c:pt idx="14" formatCode="0.000">
                  <c:v>0.82799999999999996</c:v>
                </c:pt>
                <c:pt idx="15" formatCode="0.000">
                  <c:v>0.82399999999999995</c:v>
                </c:pt>
                <c:pt idx="16" formatCode="0.000">
                  <c:v>0.82499999999999996</c:v>
                </c:pt>
                <c:pt idx="17">
                  <c:v>0.82099999999999995</c:v>
                </c:pt>
                <c:pt idx="18">
                  <c:v>0.81799999999999995</c:v>
                </c:pt>
                <c:pt idx="19">
                  <c:v>0.81699999999999995</c:v>
                </c:pt>
              </c:numCache>
            </c:numRef>
          </c:val>
          <c:smooth val="0"/>
        </c:ser>
        <c:ser>
          <c:idx val="20"/>
          <c:order val="20"/>
          <c:tx>
            <c:strRef>
              <c:f>'CCG Data-antibstarpu'!$D$23</c:f>
              <c:strCache>
                <c:ptCount val="1"/>
                <c:pt idx="0">
                  <c:v>BROMLEY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Data-antibstarpu'!$J$23:$AC$23</c:f>
              <c:numCache>
                <c:formatCode>#,##0.000</c:formatCode>
                <c:ptCount val="20"/>
                <c:pt idx="0">
                  <c:v>0.85399999999999998</c:v>
                </c:pt>
                <c:pt idx="1">
                  <c:v>0.85099999999999998</c:v>
                </c:pt>
                <c:pt idx="2">
                  <c:v>0.84799999999999998</c:v>
                </c:pt>
                <c:pt idx="3">
                  <c:v>0.84799999999999998</c:v>
                </c:pt>
                <c:pt idx="4">
                  <c:v>0.84299999999999997</c:v>
                </c:pt>
                <c:pt idx="5">
                  <c:v>0.83599999999999997</c:v>
                </c:pt>
                <c:pt idx="6" formatCode="0.000">
                  <c:v>0.83699999999999997</c:v>
                </c:pt>
                <c:pt idx="7">
                  <c:v>0.83599999999999997</c:v>
                </c:pt>
                <c:pt idx="8">
                  <c:v>0.83199999999999996</c:v>
                </c:pt>
                <c:pt idx="9">
                  <c:v>0.82799999999999996</c:v>
                </c:pt>
                <c:pt idx="10">
                  <c:v>0.82799999999999996</c:v>
                </c:pt>
                <c:pt idx="11">
                  <c:v>0.82399999999999995</c:v>
                </c:pt>
                <c:pt idx="12" formatCode="0.000">
                  <c:v>0.82499999999999996</c:v>
                </c:pt>
                <c:pt idx="13" formatCode="0.000">
                  <c:v>0.82099999999999995</c:v>
                </c:pt>
                <c:pt idx="14" formatCode="0.000">
                  <c:v>0.81699999999999995</c:v>
                </c:pt>
                <c:pt idx="15" formatCode="0.000">
                  <c:v>0.81899999999999995</c:v>
                </c:pt>
                <c:pt idx="16" formatCode="0.000">
                  <c:v>0.81799999999999995</c:v>
                </c:pt>
                <c:pt idx="17">
                  <c:v>0.81899999999999995</c:v>
                </c:pt>
                <c:pt idx="18">
                  <c:v>0.81799999999999995</c:v>
                </c:pt>
                <c:pt idx="19">
                  <c:v>0.81899999999999995</c:v>
                </c:pt>
              </c:numCache>
            </c:numRef>
          </c:val>
          <c:smooth val="0"/>
        </c:ser>
        <c:ser>
          <c:idx val="21"/>
          <c:order val="21"/>
          <c:tx>
            <c:strRef>
              <c:f>'CCG Data-antibstarpu'!$D$24</c:f>
              <c:strCache>
                <c:ptCount val="1"/>
                <c:pt idx="0">
                  <c:v>BUCKINGHAMSHIRE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Data-antibstarpu'!$J$24:$AC$24</c:f>
              <c:numCache>
                <c:formatCode>#,##0.000</c:formatCode>
                <c:ptCount val="20"/>
                <c:pt idx="0">
                  <c:v>1.0389999999999999</c:v>
                </c:pt>
                <c:pt idx="1">
                  <c:v>1.032</c:v>
                </c:pt>
                <c:pt idx="2">
                  <c:v>1.0249999999999999</c:v>
                </c:pt>
                <c:pt idx="3">
                  <c:v>1.02</c:v>
                </c:pt>
                <c:pt idx="4">
                  <c:v>1.018</c:v>
                </c:pt>
                <c:pt idx="5">
                  <c:v>1.0089999999999999</c:v>
                </c:pt>
                <c:pt idx="6" formatCode="0.000">
                  <c:v>1.0049999999999999</c:v>
                </c:pt>
                <c:pt idx="7">
                  <c:v>0.996</c:v>
                </c:pt>
                <c:pt idx="8">
                  <c:v>0.98399999999999999</c:v>
                </c:pt>
                <c:pt idx="9">
                  <c:v>0.97399999999999998</c:v>
                </c:pt>
                <c:pt idx="10">
                  <c:v>0.96499999999999997</c:v>
                </c:pt>
                <c:pt idx="11">
                  <c:v>0.95399999999999996</c:v>
                </c:pt>
                <c:pt idx="12" formatCode="0.000">
                  <c:v>0.94799999999999995</c:v>
                </c:pt>
                <c:pt idx="13" formatCode="0.000">
                  <c:v>0.94199999999999995</c:v>
                </c:pt>
                <c:pt idx="14" formatCode="0.000">
                  <c:v>0.93600000000000005</c:v>
                </c:pt>
                <c:pt idx="15" formatCode="0.000">
                  <c:v>0.93600000000000005</c:v>
                </c:pt>
                <c:pt idx="16" formatCode="0.000">
                  <c:v>0.93100000000000005</c:v>
                </c:pt>
                <c:pt idx="17">
                  <c:v>0.93</c:v>
                </c:pt>
                <c:pt idx="18">
                  <c:v>0.92700000000000005</c:v>
                </c:pt>
                <c:pt idx="19">
                  <c:v>0.92900000000000005</c:v>
                </c:pt>
              </c:numCache>
            </c:numRef>
          </c:val>
          <c:smooth val="0"/>
        </c:ser>
        <c:ser>
          <c:idx val="22"/>
          <c:order val="22"/>
          <c:tx>
            <c:strRef>
              <c:f>'CCG Data-antibstarpu'!$D$25</c:f>
              <c:strCache>
                <c:ptCount val="1"/>
                <c:pt idx="0">
                  <c:v>BURY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Data-antibstarpu'!$J$25:$AC$25</c:f>
              <c:numCache>
                <c:formatCode>#,##0.000</c:formatCode>
                <c:ptCount val="20"/>
                <c:pt idx="0">
                  <c:v>1.1379999999999999</c:v>
                </c:pt>
                <c:pt idx="1">
                  <c:v>1.139</c:v>
                </c:pt>
                <c:pt idx="2">
                  <c:v>1.141</c:v>
                </c:pt>
                <c:pt idx="3">
                  <c:v>1.139</c:v>
                </c:pt>
                <c:pt idx="4">
                  <c:v>1.1379999999999999</c:v>
                </c:pt>
                <c:pt idx="5">
                  <c:v>1.135</c:v>
                </c:pt>
                <c:pt idx="6" formatCode="0.000">
                  <c:v>1.137</c:v>
                </c:pt>
                <c:pt idx="7">
                  <c:v>1.1319999999999999</c:v>
                </c:pt>
                <c:pt idx="8">
                  <c:v>1.123</c:v>
                </c:pt>
                <c:pt idx="9">
                  <c:v>1.111</c:v>
                </c:pt>
                <c:pt idx="10">
                  <c:v>1.107</c:v>
                </c:pt>
                <c:pt idx="11">
                  <c:v>1.097</c:v>
                </c:pt>
                <c:pt idx="12" formatCode="0.000">
                  <c:v>1.095</c:v>
                </c:pt>
                <c:pt idx="13" formatCode="0.000">
                  <c:v>1.0920000000000001</c:v>
                </c:pt>
                <c:pt idx="14" formatCode="0.000">
                  <c:v>1.0860000000000001</c:v>
                </c:pt>
                <c:pt idx="15" formatCode="0.000">
                  <c:v>1.0840000000000001</c:v>
                </c:pt>
                <c:pt idx="16" formatCode="0.000">
                  <c:v>1.083</c:v>
                </c:pt>
                <c:pt idx="17">
                  <c:v>1.08</c:v>
                </c:pt>
                <c:pt idx="18">
                  <c:v>1.075</c:v>
                </c:pt>
                <c:pt idx="19">
                  <c:v>1.0720000000000001</c:v>
                </c:pt>
              </c:numCache>
            </c:numRef>
          </c:val>
          <c:smooth val="0"/>
        </c:ser>
        <c:ser>
          <c:idx val="23"/>
          <c:order val="23"/>
          <c:tx>
            <c:strRef>
              <c:f>'CCG Data-antibstarpu'!$D$26</c:f>
              <c:strCache>
                <c:ptCount val="1"/>
                <c:pt idx="0">
                  <c:v>CALDERDALE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Data-antibstarpu'!$J$26:$AC$26</c:f>
              <c:numCache>
                <c:formatCode>#,##0.000</c:formatCode>
                <c:ptCount val="20"/>
                <c:pt idx="0">
                  <c:v>1.1579999999999999</c:v>
                </c:pt>
                <c:pt idx="1">
                  <c:v>1.153</c:v>
                </c:pt>
                <c:pt idx="2">
                  <c:v>1.1459999999999999</c:v>
                </c:pt>
                <c:pt idx="3">
                  <c:v>1.137</c:v>
                </c:pt>
                <c:pt idx="4">
                  <c:v>1.133</c:v>
                </c:pt>
                <c:pt idx="5">
                  <c:v>1.127</c:v>
                </c:pt>
                <c:pt idx="6" formatCode="0.000">
                  <c:v>1.123</c:v>
                </c:pt>
                <c:pt idx="7">
                  <c:v>1.1200000000000001</c:v>
                </c:pt>
                <c:pt idx="8">
                  <c:v>1.113</c:v>
                </c:pt>
                <c:pt idx="9">
                  <c:v>1.1000000000000001</c:v>
                </c:pt>
                <c:pt idx="10">
                  <c:v>1.0920000000000001</c:v>
                </c:pt>
                <c:pt idx="11">
                  <c:v>1.085</c:v>
                </c:pt>
                <c:pt idx="12" formatCode="0.000">
                  <c:v>1.0860000000000001</c:v>
                </c:pt>
                <c:pt idx="13" formatCode="0.000">
                  <c:v>1.08</c:v>
                </c:pt>
                <c:pt idx="14" formatCode="0.000">
                  <c:v>1.0780000000000001</c:v>
                </c:pt>
                <c:pt idx="15" formatCode="0.000">
                  <c:v>1.081</c:v>
                </c:pt>
                <c:pt idx="16" formatCode="0.000">
                  <c:v>1.08</c:v>
                </c:pt>
                <c:pt idx="17">
                  <c:v>1.08</c:v>
                </c:pt>
                <c:pt idx="18">
                  <c:v>1.0840000000000001</c:v>
                </c:pt>
                <c:pt idx="19">
                  <c:v>1.0840000000000001</c:v>
                </c:pt>
              </c:numCache>
            </c:numRef>
          </c:val>
          <c:smooth val="0"/>
        </c:ser>
        <c:ser>
          <c:idx val="24"/>
          <c:order val="24"/>
          <c:tx>
            <c:strRef>
              <c:f>'CCG Data-antibstarpu'!$D$27</c:f>
              <c:strCache>
                <c:ptCount val="1"/>
                <c:pt idx="0">
                  <c:v>CAMBRIDGESHIRE AND PETERBOROUGH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Data-antibstarpu'!$J$27:$AC$27</c:f>
              <c:numCache>
                <c:formatCode>#,##0.000</c:formatCode>
                <c:ptCount val="20"/>
                <c:pt idx="0">
                  <c:v>1.079</c:v>
                </c:pt>
                <c:pt idx="1">
                  <c:v>1.0740000000000001</c:v>
                </c:pt>
                <c:pt idx="2">
                  <c:v>1.0680000000000001</c:v>
                </c:pt>
                <c:pt idx="3">
                  <c:v>1.0629999999999999</c:v>
                </c:pt>
                <c:pt idx="4">
                  <c:v>1.0589999999999999</c:v>
                </c:pt>
                <c:pt idx="5">
                  <c:v>1.0529999999999999</c:v>
                </c:pt>
                <c:pt idx="6" formatCode="0.000">
                  <c:v>1.0509999999999999</c:v>
                </c:pt>
                <c:pt idx="7">
                  <c:v>1.0449999999999999</c:v>
                </c:pt>
                <c:pt idx="8">
                  <c:v>1.034</c:v>
                </c:pt>
                <c:pt idx="9">
                  <c:v>1.022</c:v>
                </c:pt>
                <c:pt idx="10">
                  <c:v>1.018</c:v>
                </c:pt>
                <c:pt idx="11">
                  <c:v>1.0049999999999999</c:v>
                </c:pt>
                <c:pt idx="12" formatCode="0.000">
                  <c:v>0.998</c:v>
                </c:pt>
                <c:pt idx="13" formatCode="0.000">
                  <c:v>0.99299999999999999</c:v>
                </c:pt>
                <c:pt idx="14" formatCode="0.000">
                  <c:v>0.98599999999999999</c:v>
                </c:pt>
                <c:pt idx="15" formatCode="0.000">
                  <c:v>0.98699999999999999</c:v>
                </c:pt>
                <c:pt idx="16" formatCode="0.000">
                  <c:v>0.98399999999999999</c:v>
                </c:pt>
                <c:pt idx="17">
                  <c:v>0.97899999999999998</c:v>
                </c:pt>
                <c:pt idx="18">
                  <c:v>0.97799999999999998</c:v>
                </c:pt>
                <c:pt idx="19">
                  <c:v>0.97599999999999998</c:v>
                </c:pt>
              </c:numCache>
            </c:numRef>
          </c:val>
          <c:smooth val="0"/>
        </c:ser>
        <c:ser>
          <c:idx val="25"/>
          <c:order val="25"/>
          <c:tx>
            <c:strRef>
              <c:f>'CCG Data-antibstarpu'!$D$28</c:f>
              <c:strCache>
                <c:ptCount val="1"/>
                <c:pt idx="0">
                  <c:v>CAMDEN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Data-antibstarpu'!$J$28:$AC$28</c:f>
              <c:numCache>
                <c:formatCode>#,##0.000</c:formatCode>
                <c:ptCount val="20"/>
                <c:pt idx="0">
                  <c:v>0.57499999999999996</c:v>
                </c:pt>
                <c:pt idx="1">
                  <c:v>0.57299999999999995</c:v>
                </c:pt>
                <c:pt idx="2">
                  <c:v>0.57199999999999995</c:v>
                </c:pt>
                <c:pt idx="3">
                  <c:v>0.56699999999999995</c:v>
                </c:pt>
                <c:pt idx="4">
                  <c:v>0.56000000000000005</c:v>
                </c:pt>
                <c:pt idx="5">
                  <c:v>0.55700000000000005</c:v>
                </c:pt>
                <c:pt idx="6" formatCode="0.000">
                  <c:v>0.55400000000000005</c:v>
                </c:pt>
                <c:pt idx="7">
                  <c:v>0.55400000000000005</c:v>
                </c:pt>
                <c:pt idx="8">
                  <c:v>0.54900000000000004</c:v>
                </c:pt>
                <c:pt idx="9">
                  <c:v>0.54700000000000004</c:v>
                </c:pt>
                <c:pt idx="10">
                  <c:v>0.54800000000000004</c:v>
                </c:pt>
                <c:pt idx="11">
                  <c:v>0.54700000000000004</c:v>
                </c:pt>
                <c:pt idx="12" formatCode="0.000">
                  <c:v>0.54700000000000004</c:v>
                </c:pt>
                <c:pt idx="13" formatCode="0.000">
                  <c:v>0.54600000000000004</c:v>
                </c:pt>
                <c:pt idx="14" formatCode="0.000">
                  <c:v>0.54400000000000004</c:v>
                </c:pt>
                <c:pt idx="15" formatCode="0.000">
                  <c:v>0.54700000000000004</c:v>
                </c:pt>
                <c:pt idx="16" formatCode="0.000">
                  <c:v>0.54600000000000004</c:v>
                </c:pt>
                <c:pt idx="17">
                  <c:v>0.54600000000000004</c:v>
                </c:pt>
                <c:pt idx="18">
                  <c:v>0.54600000000000004</c:v>
                </c:pt>
                <c:pt idx="19">
                  <c:v>0.54700000000000004</c:v>
                </c:pt>
              </c:numCache>
            </c:numRef>
          </c:val>
          <c:smooth val="0"/>
        </c:ser>
        <c:ser>
          <c:idx val="26"/>
          <c:order val="26"/>
          <c:tx>
            <c:strRef>
              <c:f>'CCG Data-antibstarpu'!$D$29</c:f>
              <c:strCache>
                <c:ptCount val="1"/>
                <c:pt idx="0">
                  <c:v>CANNOCK CHASE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Data-antibstarpu'!$J$29:$AC$29</c:f>
              <c:numCache>
                <c:formatCode>#,##0.000</c:formatCode>
                <c:ptCount val="20"/>
                <c:pt idx="0">
                  <c:v>1.206</c:v>
                </c:pt>
                <c:pt idx="1">
                  <c:v>1.198</c:v>
                </c:pt>
                <c:pt idx="2">
                  <c:v>1.1910000000000001</c:v>
                </c:pt>
                <c:pt idx="3">
                  <c:v>1.1859999999999999</c:v>
                </c:pt>
                <c:pt idx="4">
                  <c:v>1.1779999999999999</c:v>
                </c:pt>
                <c:pt idx="5">
                  <c:v>1.1739999999999999</c:v>
                </c:pt>
                <c:pt idx="6" formatCode="0.000">
                  <c:v>1.175</c:v>
                </c:pt>
                <c:pt idx="7">
                  <c:v>1.1639999999999999</c:v>
                </c:pt>
                <c:pt idx="8">
                  <c:v>1.1519999999999999</c:v>
                </c:pt>
                <c:pt idx="9">
                  <c:v>1.1379999999999999</c:v>
                </c:pt>
                <c:pt idx="10">
                  <c:v>1.133</c:v>
                </c:pt>
                <c:pt idx="11">
                  <c:v>1.125</c:v>
                </c:pt>
                <c:pt idx="12" formatCode="0.000">
                  <c:v>1.1200000000000001</c:v>
                </c:pt>
                <c:pt idx="13" formatCode="0.000">
                  <c:v>1.119</c:v>
                </c:pt>
                <c:pt idx="14" formatCode="0.000">
                  <c:v>1.1120000000000001</c:v>
                </c:pt>
                <c:pt idx="15" formatCode="0.000">
                  <c:v>1.1080000000000001</c:v>
                </c:pt>
                <c:pt idx="16" formatCode="0.000">
                  <c:v>1.1080000000000001</c:v>
                </c:pt>
                <c:pt idx="17">
                  <c:v>1.101</c:v>
                </c:pt>
                <c:pt idx="18">
                  <c:v>1.089</c:v>
                </c:pt>
                <c:pt idx="19">
                  <c:v>1.0840000000000001</c:v>
                </c:pt>
              </c:numCache>
            </c:numRef>
          </c:val>
          <c:smooth val="0"/>
        </c:ser>
        <c:ser>
          <c:idx val="27"/>
          <c:order val="27"/>
          <c:tx>
            <c:strRef>
              <c:f>'CCG Data-antibstarpu'!$D$30</c:f>
              <c:strCache>
                <c:ptCount val="1"/>
                <c:pt idx="0">
                  <c:v>CANTERBURY AND COASTAL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Data-antibstarpu'!$J$30:$AC$30</c:f>
              <c:numCache>
                <c:formatCode>#,##0.000</c:formatCode>
                <c:ptCount val="20"/>
                <c:pt idx="0">
                  <c:v>1.101</c:v>
                </c:pt>
                <c:pt idx="1">
                  <c:v>1.0880000000000001</c:v>
                </c:pt>
                <c:pt idx="2">
                  <c:v>1.073</c:v>
                </c:pt>
                <c:pt idx="3">
                  <c:v>1.0620000000000001</c:v>
                </c:pt>
                <c:pt idx="4">
                  <c:v>1.046</c:v>
                </c:pt>
                <c:pt idx="5">
                  <c:v>1.03</c:v>
                </c:pt>
                <c:pt idx="6" formatCode="0.000">
                  <c:v>1.0189999999999999</c:v>
                </c:pt>
                <c:pt idx="7">
                  <c:v>1.0009999999999999</c:v>
                </c:pt>
                <c:pt idx="8">
                  <c:v>0.98799999999999999</c:v>
                </c:pt>
                <c:pt idx="9">
                  <c:v>0.97399999999999998</c:v>
                </c:pt>
                <c:pt idx="10">
                  <c:v>0.97</c:v>
                </c:pt>
                <c:pt idx="11">
                  <c:v>0.95799999999999996</c:v>
                </c:pt>
                <c:pt idx="12" formatCode="0.000">
                  <c:v>0.95199999999999996</c:v>
                </c:pt>
                <c:pt idx="13" formatCode="0.000">
                  <c:v>0.94599999999999995</c:v>
                </c:pt>
                <c:pt idx="14" formatCode="0.000">
                  <c:v>0.94199999999999995</c:v>
                </c:pt>
                <c:pt idx="15" formatCode="0.000">
                  <c:v>0.94199999999999995</c:v>
                </c:pt>
                <c:pt idx="16" formatCode="0.000">
                  <c:v>0.93899999999999995</c:v>
                </c:pt>
                <c:pt idx="17">
                  <c:v>0.93300000000000005</c:v>
                </c:pt>
                <c:pt idx="18">
                  <c:v>0.92500000000000004</c:v>
                </c:pt>
                <c:pt idx="19">
                  <c:v>0.93400000000000005</c:v>
                </c:pt>
              </c:numCache>
            </c:numRef>
          </c:val>
          <c:smooth val="0"/>
        </c:ser>
        <c:ser>
          <c:idx val="28"/>
          <c:order val="28"/>
          <c:tx>
            <c:strRef>
              <c:f>'CCG Data-antibstarpu'!$D$31</c:f>
              <c:strCache>
                <c:ptCount val="1"/>
                <c:pt idx="0">
                  <c:v>CASTLE POINT AND ROCHFORD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Data-antibstarpu'!$J$31:$AC$31</c:f>
              <c:numCache>
                <c:formatCode>#,##0.000</c:formatCode>
                <c:ptCount val="20"/>
                <c:pt idx="0">
                  <c:v>1.0569999999999999</c:v>
                </c:pt>
                <c:pt idx="1">
                  <c:v>1.0529999999999999</c:v>
                </c:pt>
                <c:pt idx="2">
                  <c:v>1.046</c:v>
                </c:pt>
                <c:pt idx="3">
                  <c:v>1.0449999999999999</c:v>
                </c:pt>
                <c:pt idx="4">
                  <c:v>1.038</c:v>
                </c:pt>
                <c:pt idx="5">
                  <c:v>1.032</c:v>
                </c:pt>
                <c:pt idx="6" formatCode="0.000">
                  <c:v>1.028</c:v>
                </c:pt>
                <c:pt idx="7">
                  <c:v>1.0229999999999999</c:v>
                </c:pt>
                <c:pt idx="8">
                  <c:v>1.0089999999999999</c:v>
                </c:pt>
                <c:pt idx="9">
                  <c:v>0.995</c:v>
                </c:pt>
                <c:pt idx="10">
                  <c:v>0.99399999999999999</c:v>
                </c:pt>
                <c:pt idx="11">
                  <c:v>0.98399999999999999</c:v>
                </c:pt>
                <c:pt idx="12" formatCode="0.000">
                  <c:v>0.97899999999999998</c:v>
                </c:pt>
                <c:pt idx="13" formatCode="0.000">
                  <c:v>0.97399999999999998</c:v>
                </c:pt>
                <c:pt idx="14" formatCode="0.000">
                  <c:v>0.96599999999999997</c:v>
                </c:pt>
                <c:pt idx="15" formatCode="0.000">
                  <c:v>0.96399999999999997</c:v>
                </c:pt>
                <c:pt idx="16" formatCode="0.000">
                  <c:v>0.96199999999999997</c:v>
                </c:pt>
                <c:pt idx="17">
                  <c:v>0.95799999999999996</c:v>
                </c:pt>
                <c:pt idx="18">
                  <c:v>0.95299999999999996</c:v>
                </c:pt>
                <c:pt idx="19">
                  <c:v>0.95199999999999996</c:v>
                </c:pt>
              </c:numCache>
            </c:numRef>
          </c:val>
          <c:smooth val="0"/>
        </c:ser>
        <c:ser>
          <c:idx val="29"/>
          <c:order val="29"/>
          <c:tx>
            <c:strRef>
              <c:f>'CCG Data-antibstarpu'!$D$32</c:f>
              <c:strCache>
                <c:ptCount val="1"/>
                <c:pt idx="0">
                  <c:v>CENTRAL LONDON (WESTMINSTER)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Data-antibstarpu'!$J$32:$AC$32</c:f>
              <c:numCache>
                <c:formatCode>#,##0.000</c:formatCode>
                <c:ptCount val="20"/>
                <c:pt idx="0">
                  <c:v>0.65700000000000003</c:v>
                </c:pt>
                <c:pt idx="1">
                  <c:v>0.65200000000000002</c:v>
                </c:pt>
                <c:pt idx="2">
                  <c:v>0.64800000000000002</c:v>
                </c:pt>
                <c:pt idx="3">
                  <c:v>0.64500000000000002</c:v>
                </c:pt>
                <c:pt idx="4">
                  <c:v>0.64100000000000001</c:v>
                </c:pt>
                <c:pt idx="5">
                  <c:v>0.63600000000000001</c:v>
                </c:pt>
                <c:pt idx="6" formatCode="0.000">
                  <c:v>0.63400000000000001</c:v>
                </c:pt>
                <c:pt idx="7">
                  <c:v>0.63</c:v>
                </c:pt>
                <c:pt idx="8">
                  <c:v>0.622</c:v>
                </c:pt>
                <c:pt idx="9">
                  <c:v>0.61399999999999999</c:v>
                </c:pt>
                <c:pt idx="10">
                  <c:v>0.60699999999999998</c:v>
                </c:pt>
                <c:pt idx="11">
                  <c:v>0.60199999999999998</c:v>
                </c:pt>
                <c:pt idx="12" formatCode="0.000">
                  <c:v>0.59799999999999998</c:v>
                </c:pt>
                <c:pt idx="13" formatCode="0.000">
                  <c:v>0.59299999999999997</c:v>
                </c:pt>
                <c:pt idx="14" formatCode="0.000">
                  <c:v>0.58899999999999997</c:v>
                </c:pt>
                <c:pt idx="15" formatCode="0.000">
                  <c:v>0.58699999999999997</c:v>
                </c:pt>
                <c:pt idx="16" formatCode="0.000">
                  <c:v>0.58199999999999996</c:v>
                </c:pt>
                <c:pt idx="17">
                  <c:v>0.57599999999999996</c:v>
                </c:pt>
                <c:pt idx="18">
                  <c:v>0.56899999999999995</c:v>
                </c:pt>
                <c:pt idx="19">
                  <c:v>0.56599999999999995</c:v>
                </c:pt>
              </c:numCache>
            </c:numRef>
          </c:val>
          <c:smooth val="0"/>
        </c:ser>
        <c:ser>
          <c:idx val="30"/>
          <c:order val="30"/>
          <c:tx>
            <c:strRef>
              <c:f>'CCG Data-antibstarpu'!$D$33</c:f>
              <c:strCache>
                <c:ptCount val="1"/>
                <c:pt idx="0">
                  <c:v>CHORLEY AND SOUTH RIBBLE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Data-antibstarpu'!$J$33:$AC$33</c:f>
              <c:numCache>
                <c:formatCode>#,##0.000</c:formatCode>
                <c:ptCount val="20"/>
                <c:pt idx="0">
                  <c:v>1.032</c:v>
                </c:pt>
                <c:pt idx="1">
                  <c:v>1.0309999999999999</c:v>
                </c:pt>
                <c:pt idx="2">
                  <c:v>1.022</c:v>
                </c:pt>
                <c:pt idx="3">
                  <c:v>1.016</c:v>
                </c:pt>
                <c:pt idx="4">
                  <c:v>1.012</c:v>
                </c:pt>
                <c:pt idx="5">
                  <c:v>1.008</c:v>
                </c:pt>
                <c:pt idx="6" formatCode="0.000">
                  <c:v>1.014</c:v>
                </c:pt>
                <c:pt idx="7">
                  <c:v>1.0129999999999999</c:v>
                </c:pt>
                <c:pt idx="8">
                  <c:v>1.0049999999999999</c:v>
                </c:pt>
                <c:pt idx="9">
                  <c:v>1</c:v>
                </c:pt>
                <c:pt idx="10">
                  <c:v>0.997</c:v>
                </c:pt>
                <c:pt idx="11">
                  <c:v>0.98899999999999999</c:v>
                </c:pt>
                <c:pt idx="12" formatCode="0.000">
                  <c:v>0.98599999999999999</c:v>
                </c:pt>
                <c:pt idx="13" formatCode="0.000">
                  <c:v>0.98599999999999999</c:v>
                </c:pt>
                <c:pt idx="14" formatCode="0.000">
                  <c:v>0.98599999999999999</c:v>
                </c:pt>
                <c:pt idx="15" formatCode="0.000">
                  <c:v>0.99099999999999999</c:v>
                </c:pt>
                <c:pt idx="16" formatCode="0.000">
                  <c:v>0.99199999999999999</c:v>
                </c:pt>
                <c:pt idx="17">
                  <c:v>0.99399999999999999</c:v>
                </c:pt>
                <c:pt idx="18">
                  <c:v>0.99</c:v>
                </c:pt>
                <c:pt idx="19">
                  <c:v>0.98799999999999999</c:v>
                </c:pt>
              </c:numCache>
            </c:numRef>
          </c:val>
          <c:smooth val="0"/>
        </c:ser>
        <c:ser>
          <c:idx val="34"/>
          <c:order val="31"/>
          <c:tx>
            <c:strRef>
              <c:f>'CCG Data-antibstarpu'!$D$34</c:f>
              <c:strCache>
                <c:ptCount val="1"/>
                <c:pt idx="0">
                  <c:v>CITY AND HACKNEY</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Data-antibstarpu'!$J$34:$AC$34</c:f>
              <c:numCache>
                <c:formatCode>#,##0.000</c:formatCode>
                <c:ptCount val="20"/>
                <c:pt idx="0">
                  <c:v>0.68100000000000005</c:v>
                </c:pt>
                <c:pt idx="1">
                  <c:v>0.67700000000000005</c:v>
                </c:pt>
                <c:pt idx="2">
                  <c:v>0.67500000000000004</c:v>
                </c:pt>
                <c:pt idx="3">
                  <c:v>0.67</c:v>
                </c:pt>
                <c:pt idx="4">
                  <c:v>0.66800000000000004</c:v>
                </c:pt>
                <c:pt idx="5">
                  <c:v>0.66300000000000003</c:v>
                </c:pt>
                <c:pt idx="6" formatCode="0.000">
                  <c:v>0.66100000000000003</c:v>
                </c:pt>
                <c:pt idx="7">
                  <c:v>0.65800000000000003</c:v>
                </c:pt>
                <c:pt idx="8">
                  <c:v>0.65300000000000002</c:v>
                </c:pt>
                <c:pt idx="9">
                  <c:v>0.65</c:v>
                </c:pt>
                <c:pt idx="10">
                  <c:v>0.64800000000000002</c:v>
                </c:pt>
                <c:pt idx="11">
                  <c:v>0.64300000000000002</c:v>
                </c:pt>
                <c:pt idx="12" formatCode="0.000">
                  <c:v>0.64100000000000001</c:v>
                </c:pt>
                <c:pt idx="13" formatCode="0.000">
                  <c:v>0.63700000000000001</c:v>
                </c:pt>
                <c:pt idx="14" formatCode="0.000">
                  <c:v>0.63</c:v>
                </c:pt>
                <c:pt idx="15" formatCode="0.000">
                  <c:v>0.629</c:v>
                </c:pt>
                <c:pt idx="16" formatCode="0.000">
                  <c:v>0.623</c:v>
                </c:pt>
                <c:pt idx="17">
                  <c:v>0.61799999999999999</c:v>
                </c:pt>
                <c:pt idx="18">
                  <c:v>0.61099999999999999</c:v>
                </c:pt>
                <c:pt idx="19">
                  <c:v>0.60599999999999998</c:v>
                </c:pt>
              </c:numCache>
            </c:numRef>
          </c:val>
          <c:smooth val="0"/>
        </c:ser>
        <c:ser>
          <c:idx val="31"/>
          <c:order val="32"/>
          <c:tx>
            <c:strRef>
              <c:f>'CCG Data-antibstarpu'!$D$35</c:f>
              <c:strCache>
                <c:ptCount val="1"/>
                <c:pt idx="0">
                  <c:v>COASTAL WEST SUSSEX</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Data-antibstarpu'!$J$35:$AC$35</c:f>
              <c:numCache>
                <c:formatCode>#,##0.000</c:formatCode>
                <c:ptCount val="20"/>
                <c:pt idx="0">
                  <c:v>0.98399999999999999</c:v>
                </c:pt>
                <c:pt idx="1">
                  <c:v>0.97899999999999998</c:v>
                </c:pt>
                <c:pt idx="2">
                  <c:v>0.97099999999999997</c:v>
                </c:pt>
                <c:pt idx="3">
                  <c:v>0.96599999999999997</c:v>
                </c:pt>
                <c:pt idx="4">
                  <c:v>0.96199999999999997</c:v>
                </c:pt>
                <c:pt idx="5">
                  <c:v>0.95499999999999996</c:v>
                </c:pt>
                <c:pt idx="6" formatCode="0.000">
                  <c:v>0.95599999999999996</c:v>
                </c:pt>
                <c:pt idx="7">
                  <c:v>0.95</c:v>
                </c:pt>
                <c:pt idx="8">
                  <c:v>0.93899999999999995</c:v>
                </c:pt>
                <c:pt idx="9">
                  <c:v>0.93100000000000005</c:v>
                </c:pt>
                <c:pt idx="10">
                  <c:v>0.92700000000000005</c:v>
                </c:pt>
                <c:pt idx="11">
                  <c:v>0.91500000000000004</c:v>
                </c:pt>
                <c:pt idx="12" formatCode="0.000">
                  <c:v>0.91100000000000003</c:v>
                </c:pt>
                <c:pt idx="13" formatCode="0.000">
                  <c:v>0.90700000000000003</c:v>
                </c:pt>
                <c:pt idx="14" formatCode="0.000">
                  <c:v>0.90300000000000002</c:v>
                </c:pt>
                <c:pt idx="15" formatCode="0.000">
                  <c:v>0.90200000000000002</c:v>
                </c:pt>
                <c:pt idx="16" formatCode="0.000">
                  <c:v>0.90200000000000002</c:v>
                </c:pt>
                <c:pt idx="17">
                  <c:v>0.9</c:v>
                </c:pt>
                <c:pt idx="18">
                  <c:v>0.90100000000000002</c:v>
                </c:pt>
                <c:pt idx="19">
                  <c:v>0.89900000000000002</c:v>
                </c:pt>
              </c:numCache>
            </c:numRef>
          </c:val>
          <c:smooth val="0"/>
        </c:ser>
        <c:ser>
          <c:idx val="32"/>
          <c:order val="33"/>
          <c:tx>
            <c:strRef>
              <c:f>'CCG Data-antibstarpu'!$D$36</c:f>
              <c:strCache>
                <c:ptCount val="1"/>
                <c:pt idx="0">
                  <c:v>CORBY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Data-antibstarpu'!$J$36:$AC$36</c:f>
              <c:numCache>
                <c:formatCode>#,##0.000</c:formatCode>
                <c:ptCount val="20"/>
                <c:pt idx="0">
                  <c:v>1.014</c:v>
                </c:pt>
                <c:pt idx="1">
                  <c:v>1.008</c:v>
                </c:pt>
                <c:pt idx="2">
                  <c:v>1.004</c:v>
                </c:pt>
                <c:pt idx="3">
                  <c:v>1.0009999999999999</c:v>
                </c:pt>
                <c:pt idx="4">
                  <c:v>0.997</c:v>
                </c:pt>
                <c:pt idx="5">
                  <c:v>0.995</c:v>
                </c:pt>
                <c:pt idx="6" formatCode="0.000">
                  <c:v>0.997</c:v>
                </c:pt>
                <c:pt idx="7">
                  <c:v>1</c:v>
                </c:pt>
                <c:pt idx="8">
                  <c:v>0.996</c:v>
                </c:pt>
                <c:pt idx="9">
                  <c:v>0.98799999999999999</c:v>
                </c:pt>
                <c:pt idx="10">
                  <c:v>0.97699999999999998</c:v>
                </c:pt>
                <c:pt idx="11">
                  <c:v>0.96799999999999997</c:v>
                </c:pt>
                <c:pt idx="12" formatCode="0.000">
                  <c:v>0.96799999999999997</c:v>
                </c:pt>
                <c:pt idx="13" formatCode="0.000">
                  <c:v>0.96699999999999997</c:v>
                </c:pt>
                <c:pt idx="14" formatCode="0.000">
                  <c:v>0.96599999999999997</c:v>
                </c:pt>
                <c:pt idx="15" formatCode="0.000">
                  <c:v>0.96899999999999997</c:v>
                </c:pt>
                <c:pt idx="16" formatCode="0.000">
                  <c:v>0.96799999999999997</c:v>
                </c:pt>
                <c:pt idx="17">
                  <c:v>0.96699999999999997</c:v>
                </c:pt>
                <c:pt idx="18">
                  <c:v>0.96699999999999997</c:v>
                </c:pt>
                <c:pt idx="19">
                  <c:v>0.95699999999999996</c:v>
                </c:pt>
              </c:numCache>
            </c:numRef>
          </c:val>
          <c:smooth val="0"/>
        </c:ser>
        <c:ser>
          <c:idx val="33"/>
          <c:order val="34"/>
          <c:tx>
            <c:strRef>
              <c:f>'CCG Data-antibstarpu'!$D$37</c:f>
              <c:strCache>
                <c:ptCount val="1"/>
                <c:pt idx="0">
                  <c:v>COVENTRY AND RUGBY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Data-antibstarpu'!$J$37:$AC$37</c:f>
              <c:numCache>
                <c:formatCode>#,##0.000</c:formatCode>
                <c:ptCount val="20"/>
                <c:pt idx="0">
                  <c:v>0.95699999999999996</c:v>
                </c:pt>
                <c:pt idx="1">
                  <c:v>0.95299999999999996</c:v>
                </c:pt>
                <c:pt idx="2">
                  <c:v>0.94899999999999995</c:v>
                </c:pt>
                <c:pt idx="3">
                  <c:v>0.94399999999999995</c:v>
                </c:pt>
                <c:pt idx="4">
                  <c:v>0.93700000000000006</c:v>
                </c:pt>
                <c:pt idx="5">
                  <c:v>0.93</c:v>
                </c:pt>
                <c:pt idx="6" formatCode="0.000">
                  <c:v>0.92600000000000005</c:v>
                </c:pt>
                <c:pt idx="7">
                  <c:v>0.92100000000000004</c:v>
                </c:pt>
                <c:pt idx="8">
                  <c:v>0.91700000000000004</c:v>
                </c:pt>
                <c:pt idx="9">
                  <c:v>0.90600000000000003</c:v>
                </c:pt>
                <c:pt idx="10">
                  <c:v>0.90100000000000002</c:v>
                </c:pt>
                <c:pt idx="11">
                  <c:v>0.89600000000000002</c:v>
                </c:pt>
                <c:pt idx="12" formatCode="0.000">
                  <c:v>0.89500000000000002</c:v>
                </c:pt>
                <c:pt idx="13" formatCode="0.000">
                  <c:v>0.88900000000000001</c:v>
                </c:pt>
                <c:pt idx="14" formatCode="0.000">
                  <c:v>0.88400000000000001</c:v>
                </c:pt>
                <c:pt idx="15" formatCode="0.000">
                  <c:v>0.88500000000000001</c:v>
                </c:pt>
                <c:pt idx="16" formatCode="0.000">
                  <c:v>0.88900000000000001</c:v>
                </c:pt>
                <c:pt idx="17">
                  <c:v>0.89100000000000001</c:v>
                </c:pt>
                <c:pt idx="18">
                  <c:v>0.89100000000000001</c:v>
                </c:pt>
                <c:pt idx="19">
                  <c:v>0.89200000000000002</c:v>
                </c:pt>
              </c:numCache>
            </c:numRef>
          </c:val>
          <c:smooth val="0"/>
        </c:ser>
        <c:ser>
          <c:idx val="35"/>
          <c:order val="35"/>
          <c:tx>
            <c:strRef>
              <c:f>'CCG Data-antibstarpu'!$D$38</c:f>
              <c:strCache>
                <c:ptCount val="1"/>
                <c:pt idx="0">
                  <c:v>CRAWLEY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Data-antibstarpu'!$J$38:$AC$38</c:f>
              <c:numCache>
                <c:formatCode>#,##0.000</c:formatCode>
                <c:ptCount val="20"/>
                <c:pt idx="0">
                  <c:v>0.91200000000000003</c:v>
                </c:pt>
                <c:pt idx="1">
                  <c:v>0.91</c:v>
                </c:pt>
                <c:pt idx="2">
                  <c:v>0.90600000000000003</c:v>
                </c:pt>
                <c:pt idx="3">
                  <c:v>0.90200000000000002</c:v>
                </c:pt>
                <c:pt idx="4">
                  <c:v>0.89500000000000002</c:v>
                </c:pt>
                <c:pt idx="5">
                  <c:v>0.89</c:v>
                </c:pt>
                <c:pt idx="6" formatCode="0.000">
                  <c:v>0.89</c:v>
                </c:pt>
                <c:pt idx="7">
                  <c:v>0.88400000000000001</c:v>
                </c:pt>
                <c:pt idx="8">
                  <c:v>0.873</c:v>
                </c:pt>
                <c:pt idx="9">
                  <c:v>0.86099999999999999</c:v>
                </c:pt>
                <c:pt idx="10">
                  <c:v>0.85599999999999998</c:v>
                </c:pt>
                <c:pt idx="11">
                  <c:v>0.84699999999999998</c:v>
                </c:pt>
                <c:pt idx="12" formatCode="0.000">
                  <c:v>0.84599999999999997</c:v>
                </c:pt>
                <c:pt idx="13" formatCode="0.000">
                  <c:v>0.83899999999999997</c:v>
                </c:pt>
                <c:pt idx="14" formatCode="0.000">
                  <c:v>0.83299999999999996</c:v>
                </c:pt>
                <c:pt idx="15" formatCode="0.000">
                  <c:v>0.83199999999999996</c:v>
                </c:pt>
                <c:pt idx="16" formatCode="0.000">
                  <c:v>0.83299999999999996</c:v>
                </c:pt>
                <c:pt idx="17">
                  <c:v>0.82799999999999996</c:v>
                </c:pt>
                <c:pt idx="18">
                  <c:v>0.82399999999999995</c:v>
                </c:pt>
                <c:pt idx="19">
                  <c:v>0.82499999999999996</c:v>
                </c:pt>
              </c:numCache>
            </c:numRef>
          </c:val>
          <c:smooth val="0"/>
        </c:ser>
        <c:ser>
          <c:idx val="36"/>
          <c:order val="36"/>
          <c:tx>
            <c:strRef>
              <c:f>'CCG Data-antibstarpu'!$D$39</c:f>
              <c:strCache>
                <c:ptCount val="1"/>
                <c:pt idx="0">
                  <c:v>CROYDON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Data-antibstarpu'!$J$39:$AC$39</c:f>
              <c:numCache>
                <c:formatCode>#,##0.000</c:formatCode>
                <c:ptCount val="20"/>
                <c:pt idx="0">
                  <c:v>0.88500000000000001</c:v>
                </c:pt>
                <c:pt idx="1">
                  <c:v>0.88600000000000001</c:v>
                </c:pt>
                <c:pt idx="2">
                  <c:v>0.88300000000000001</c:v>
                </c:pt>
                <c:pt idx="3">
                  <c:v>0.88100000000000001</c:v>
                </c:pt>
                <c:pt idx="4">
                  <c:v>0.876</c:v>
                </c:pt>
                <c:pt idx="5">
                  <c:v>0.872</c:v>
                </c:pt>
                <c:pt idx="6" formatCode="0.000">
                  <c:v>0.871</c:v>
                </c:pt>
                <c:pt idx="7">
                  <c:v>0.86899999999999999</c:v>
                </c:pt>
                <c:pt idx="8">
                  <c:v>0.86299999999999999</c:v>
                </c:pt>
                <c:pt idx="9">
                  <c:v>0.85599999999999998</c:v>
                </c:pt>
                <c:pt idx="10">
                  <c:v>0.85099999999999998</c:v>
                </c:pt>
                <c:pt idx="11">
                  <c:v>0.84399999999999997</c:v>
                </c:pt>
                <c:pt idx="12" formatCode="0.000">
                  <c:v>0.84299999999999997</c:v>
                </c:pt>
                <c:pt idx="13" formatCode="0.000">
                  <c:v>0.83899999999999997</c:v>
                </c:pt>
                <c:pt idx="14" formatCode="0.000">
                  <c:v>0.83399999999999996</c:v>
                </c:pt>
                <c:pt idx="15" formatCode="0.000">
                  <c:v>0.83399999999999996</c:v>
                </c:pt>
                <c:pt idx="16" formatCode="0.000">
                  <c:v>0.83199999999999996</c:v>
                </c:pt>
                <c:pt idx="17">
                  <c:v>0.83099999999999996</c:v>
                </c:pt>
                <c:pt idx="18">
                  <c:v>0.82899999999999996</c:v>
                </c:pt>
                <c:pt idx="19">
                  <c:v>0.83</c:v>
                </c:pt>
              </c:numCache>
            </c:numRef>
          </c:val>
          <c:smooth val="0"/>
        </c:ser>
        <c:ser>
          <c:idx val="37"/>
          <c:order val="37"/>
          <c:tx>
            <c:strRef>
              <c:f>'CCG Data-antibstarpu'!$D$40</c:f>
              <c:strCache>
                <c:ptCount val="1"/>
                <c:pt idx="0">
                  <c:v>DARLINGTON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Data-antibstarpu'!$J$40:$AC$40</c:f>
              <c:numCache>
                <c:formatCode>#,##0.000</c:formatCode>
                <c:ptCount val="20"/>
                <c:pt idx="0">
                  <c:v>1.226</c:v>
                </c:pt>
                <c:pt idx="1">
                  <c:v>1.2190000000000001</c:v>
                </c:pt>
                <c:pt idx="2">
                  <c:v>1.214</c:v>
                </c:pt>
                <c:pt idx="3">
                  <c:v>1.206</c:v>
                </c:pt>
                <c:pt idx="4">
                  <c:v>1.1990000000000001</c:v>
                </c:pt>
                <c:pt idx="5">
                  <c:v>1.1919999999999999</c:v>
                </c:pt>
                <c:pt idx="6" formatCode="0.000">
                  <c:v>1.1919999999999999</c:v>
                </c:pt>
                <c:pt idx="7">
                  <c:v>1.1950000000000001</c:v>
                </c:pt>
                <c:pt idx="8">
                  <c:v>1.1870000000000001</c:v>
                </c:pt>
                <c:pt idx="9">
                  <c:v>1.18</c:v>
                </c:pt>
                <c:pt idx="10">
                  <c:v>1.1850000000000001</c:v>
                </c:pt>
                <c:pt idx="11">
                  <c:v>1.179</c:v>
                </c:pt>
                <c:pt idx="12" formatCode="0.000">
                  <c:v>1.169</c:v>
                </c:pt>
                <c:pt idx="13" formatCode="0.000">
                  <c:v>1.165</c:v>
                </c:pt>
                <c:pt idx="14" formatCode="0.000">
                  <c:v>1.1599999999999999</c:v>
                </c:pt>
                <c:pt idx="15" formatCode="0.000">
                  <c:v>1.1619999999999999</c:v>
                </c:pt>
                <c:pt idx="16" formatCode="0.000">
                  <c:v>1.161</c:v>
                </c:pt>
                <c:pt idx="17">
                  <c:v>1.163</c:v>
                </c:pt>
                <c:pt idx="18">
                  <c:v>1.163</c:v>
                </c:pt>
                <c:pt idx="19">
                  <c:v>1.1619999999999999</c:v>
                </c:pt>
              </c:numCache>
            </c:numRef>
          </c:val>
          <c:smooth val="0"/>
        </c:ser>
        <c:ser>
          <c:idx val="38"/>
          <c:order val="38"/>
          <c:tx>
            <c:strRef>
              <c:f>'CCG Data-antibstarpu'!$D$41</c:f>
              <c:strCache>
                <c:ptCount val="1"/>
                <c:pt idx="0">
                  <c:v>DARTFORD, GRAVESHAM AND SWANLEY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Data-antibstarpu'!$J$41:$AC$41</c:f>
              <c:numCache>
                <c:formatCode>#,##0.000</c:formatCode>
                <c:ptCount val="20"/>
                <c:pt idx="0">
                  <c:v>1.1160000000000001</c:v>
                </c:pt>
                <c:pt idx="1">
                  <c:v>1.1140000000000001</c:v>
                </c:pt>
                <c:pt idx="2">
                  <c:v>1.1080000000000001</c:v>
                </c:pt>
                <c:pt idx="3">
                  <c:v>1.103</c:v>
                </c:pt>
                <c:pt idx="4">
                  <c:v>1.097</c:v>
                </c:pt>
                <c:pt idx="5">
                  <c:v>1.093</c:v>
                </c:pt>
                <c:pt idx="6" formatCode="0.000">
                  <c:v>1.089</c:v>
                </c:pt>
                <c:pt idx="7">
                  <c:v>1.085</c:v>
                </c:pt>
                <c:pt idx="8">
                  <c:v>1.0740000000000001</c:v>
                </c:pt>
                <c:pt idx="9">
                  <c:v>1.0680000000000001</c:v>
                </c:pt>
                <c:pt idx="10">
                  <c:v>1.07</c:v>
                </c:pt>
                <c:pt idx="11">
                  <c:v>1.0589999999999999</c:v>
                </c:pt>
                <c:pt idx="12" formatCode="0.000">
                  <c:v>1.052</c:v>
                </c:pt>
                <c:pt idx="13" formatCode="0.000">
                  <c:v>1.0449999999999999</c:v>
                </c:pt>
                <c:pt idx="14" formatCode="0.000">
                  <c:v>1.04</c:v>
                </c:pt>
                <c:pt idx="15" formatCode="0.000">
                  <c:v>1.0409999999999999</c:v>
                </c:pt>
                <c:pt idx="16" formatCode="0.000">
                  <c:v>1.036</c:v>
                </c:pt>
                <c:pt idx="17">
                  <c:v>1.0309999999999999</c:v>
                </c:pt>
                <c:pt idx="18">
                  <c:v>1.03</c:v>
                </c:pt>
                <c:pt idx="19">
                  <c:v>1.0309999999999999</c:v>
                </c:pt>
              </c:numCache>
            </c:numRef>
          </c:val>
          <c:smooth val="0"/>
        </c:ser>
        <c:ser>
          <c:idx val="39"/>
          <c:order val="39"/>
          <c:tx>
            <c:strRef>
              <c:f>'CCG Data-antibstarpu'!$D$44</c:f>
              <c:strCache>
                <c:ptCount val="1"/>
                <c:pt idx="0">
                  <c:v>DONCASTER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Data-antibstarpu'!$J$44:$AC$44</c:f>
              <c:numCache>
                <c:formatCode>#,##0.000</c:formatCode>
                <c:ptCount val="20"/>
                <c:pt idx="0">
                  <c:v>1.153</c:v>
                </c:pt>
                <c:pt idx="1">
                  <c:v>1.149</c:v>
                </c:pt>
                <c:pt idx="2">
                  <c:v>1.1439999999999999</c:v>
                </c:pt>
                <c:pt idx="3">
                  <c:v>1.1379999999999999</c:v>
                </c:pt>
                <c:pt idx="4">
                  <c:v>1.131</c:v>
                </c:pt>
                <c:pt idx="5">
                  <c:v>1.123</c:v>
                </c:pt>
                <c:pt idx="6" formatCode="0.000">
                  <c:v>1.1180000000000001</c:v>
                </c:pt>
                <c:pt idx="7">
                  <c:v>1.115</c:v>
                </c:pt>
                <c:pt idx="8">
                  <c:v>1.1060000000000001</c:v>
                </c:pt>
                <c:pt idx="9">
                  <c:v>1.095</c:v>
                </c:pt>
                <c:pt idx="10">
                  <c:v>1.0860000000000001</c:v>
                </c:pt>
                <c:pt idx="11">
                  <c:v>1.0760000000000001</c:v>
                </c:pt>
                <c:pt idx="12" formatCode="0.000">
                  <c:v>1.073</c:v>
                </c:pt>
                <c:pt idx="13" formatCode="0.000">
                  <c:v>1.0680000000000001</c:v>
                </c:pt>
                <c:pt idx="14" formatCode="0.000">
                  <c:v>1.0589999999999999</c:v>
                </c:pt>
                <c:pt idx="15" formatCode="0.000">
                  <c:v>1.0620000000000001</c:v>
                </c:pt>
                <c:pt idx="16" formatCode="0.000">
                  <c:v>1.06</c:v>
                </c:pt>
                <c:pt idx="17">
                  <c:v>1.056</c:v>
                </c:pt>
                <c:pt idx="18">
                  <c:v>1.0549999999999999</c:v>
                </c:pt>
                <c:pt idx="19">
                  <c:v>1.054</c:v>
                </c:pt>
              </c:numCache>
            </c:numRef>
          </c:val>
          <c:smooth val="0"/>
        </c:ser>
        <c:ser>
          <c:idx val="40"/>
          <c:order val="40"/>
          <c:tx>
            <c:strRef>
              <c:f>'CCG Data-antibstarpu'!$D$45</c:f>
              <c:strCache>
                <c:ptCount val="1"/>
                <c:pt idx="0">
                  <c:v>DORSET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Data-antibstarpu'!$J$45:$AC$45</c:f>
              <c:numCache>
                <c:formatCode>#,##0.000</c:formatCode>
                <c:ptCount val="20"/>
                <c:pt idx="0">
                  <c:v>0.97199999999999998</c:v>
                </c:pt>
                <c:pt idx="1">
                  <c:v>0.96599999999999997</c:v>
                </c:pt>
                <c:pt idx="2">
                  <c:v>0.95899999999999996</c:v>
                </c:pt>
                <c:pt idx="3">
                  <c:v>0.95499999999999996</c:v>
                </c:pt>
                <c:pt idx="4">
                  <c:v>0.94799999999999995</c:v>
                </c:pt>
                <c:pt idx="5">
                  <c:v>0.93799999999999994</c:v>
                </c:pt>
                <c:pt idx="6" formatCode="0.000">
                  <c:v>0.93500000000000005</c:v>
                </c:pt>
                <c:pt idx="7">
                  <c:v>0.92900000000000005</c:v>
                </c:pt>
                <c:pt idx="8">
                  <c:v>0.91700000000000004</c:v>
                </c:pt>
                <c:pt idx="9">
                  <c:v>0.90700000000000003</c:v>
                </c:pt>
                <c:pt idx="10">
                  <c:v>0.90100000000000002</c:v>
                </c:pt>
                <c:pt idx="11">
                  <c:v>0.89300000000000002</c:v>
                </c:pt>
                <c:pt idx="12" formatCode="0.000">
                  <c:v>0.89</c:v>
                </c:pt>
                <c:pt idx="13" formatCode="0.000">
                  <c:v>0.88800000000000001</c:v>
                </c:pt>
                <c:pt idx="14" formatCode="0.000">
                  <c:v>0.88600000000000001</c:v>
                </c:pt>
                <c:pt idx="15" formatCode="0.000">
                  <c:v>0.88600000000000001</c:v>
                </c:pt>
                <c:pt idx="16" formatCode="0.000">
                  <c:v>0.88500000000000001</c:v>
                </c:pt>
                <c:pt idx="17">
                  <c:v>0.88700000000000001</c:v>
                </c:pt>
                <c:pt idx="18">
                  <c:v>0.88700000000000001</c:v>
                </c:pt>
                <c:pt idx="19">
                  <c:v>0.88400000000000001</c:v>
                </c:pt>
              </c:numCache>
            </c:numRef>
          </c:val>
          <c:smooth val="0"/>
        </c:ser>
        <c:ser>
          <c:idx val="41"/>
          <c:order val="41"/>
          <c:tx>
            <c:strRef>
              <c:f>'CCG Data-antibstarpu'!$D$46</c:f>
              <c:strCache>
                <c:ptCount val="1"/>
                <c:pt idx="0">
                  <c:v>DUDLEY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Data-antibstarpu'!$J$46:$AC$46</c:f>
              <c:numCache>
                <c:formatCode>#,##0.000</c:formatCode>
                <c:ptCount val="20"/>
                <c:pt idx="0">
                  <c:v>1.0880000000000001</c:v>
                </c:pt>
                <c:pt idx="1">
                  <c:v>1.0820000000000001</c:v>
                </c:pt>
                <c:pt idx="2">
                  <c:v>1.077</c:v>
                </c:pt>
                <c:pt idx="3">
                  <c:v>1.0760000000000001</c:v>
                </c:pt>
                <c:pt idx="4">
                  <c:v>1.071</c:v>
                </c:pt>
                <c:pt idx="5">
                  <c:v>1.0660000000000001</c:v>
                </c:pt>
                <c:pt idx="6" formatCode="0.000">
                  <c:v>1.0640000000000001</c:v>
                </c:pt>
                <c:pt idx="7">
                  <c:v>1.0620000000000001</c:v>
                </c:pt>
                <c:pt idx="8">
                  <c:v>1.0569999999999999</c:v>
                </c:pt>
                <c:pt idx="9">
                  <c:v>1.052</c:v>
                </c:pt>
                <c:pt idx="10">
                  <c:v>1.044</c:v>
                </c:pt>
                <c:pt idx="11">
                  <c:v>1.036</c:v>
                </c:pt>
                <c:pt idx="12" formatCode="0.000">
                  <c:v>1.0429999999999999</c:v>
                </c:pt>
                <c:pt idx="13" formatCode="0.000">
                  <c:v>1.04</c:v>
                </c:pt>
                <c:pt idx="14" formatCode="0.000">
                  <c:v>1.034</c:v>
                </c:pt>
                <c:pt idx="15" formatCode="0.000">
                  <c:v>1.0329999999999999</c:v>
                </c:pt>
                <c:pt idx="16" formatCode="0.000">
                  <c:v>1.038</c:v>
                </c:pt>
                <c:pt idx="17">
                  <c:v>1.0369999999999999</c:v>
                </c:pt>
                <c:pt idx="18">
                  <c:v>1.0389999999999999</c:v>
                </c:pt>
                <c:pt idx="19">
                  <c:v>1.0389999999999999</c:v>
                </c:pt>
              </c:numCache>
            </c:numRef>
          </c:val>
          <c:smooth val="0"/>
        </c:ser>
        <c:ser>
          <c:idx val="42"/>
          <c:order val="42"/>
          <c:tx>
            <c:strRef>
              <c:f>'CCG Data-antibstarpu'!$D$47</c:f>
              <c:strCache>
                <c:ptCount val="1"/>
                <c:pt idx="0">
                  <c:v>DURHAM DALES,EASINGTON &amp; SEDGEFIELD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Data-antibstarpu'!$J$47:$AC$47</c:f>
              <c:numCache>
                <c:formatCode>#,##0.000</c:formatCode>
                <c:ptCount val="20"/>
                <c:pt idx="0">
                  <c:v>1.2889999999999999</c:v>
                </c:pt>
                <c:pt idx="1">
                  <c:v>1.286</c:v>
                </c:pt>
                <c:pt idx="2">
                  <c:v>1.2809999999999999</c:v>
                </c:pt>
                <c:pt idx="3">
                  <c:v>1.278</c:v>
                </c:pt>
                <c:pt idx="4">
                  <c:v>1.2749999999999999</c:v>
                </c:pt>
                <c:pt idx="5">
                  <c:v>1.2689999999999999</c:v>
                </c:pt>
                <c:pt idx="6" formatCode="0.000">
                  <c:v>1.2709999999999999</c:v>
                </c:pt>
                <c:pt idx="7">
                  <c:v>1.2649999999999999</c:v>
                </c:pt>
                <c:pt idx="8">
                  <c:v>1.252</c:v>
                </c:pt>
                <c:pt idx="9">
                  <c:v>1.234</c:v>
                </c:pt>
                <c:pt idx="10">
                  <c:v>1.2330000000000001</c:v>
                </c:pt>
                <c:pt idx="11">
                  <c:v>1.2270000000000001</c:v>
                </c:pt>
                <c:pt idx="12" formatCode="0.000">
                  <c:v>1.2250000000000001</c:v>
                </c:pt>
                <c:pt idx="13" formatCode="0.000">
                  <c:v>1.2210000000000001</c:v>
                </c:pt>
                <c:pt idx="14" formatCode="0.000">
                  <c:v>1.2130000000000001</c:v>
                </c:pt>
                <c:pt idx="15" formatCode="0.000">
                  <c:v>1.2110000000000001</c:v>
                </c:pt>
                <c:pt idx="16" formatCode="0.000">
                  <c:v>1.21</c:v>
                </c:pt>
                <c:pt idx="17">
                  <c:v>1.2070000000000001</c:v>
                </c:pt>
                <c:pt idx="18">
                  <c:v>1.204</c:v>
                </c:pt>
                <c:pt idx="19">
                  <c:v>1.206</c:v>
                </c:pt>
              </c:numCache>
            </c:numRef>
          </c:val>
          <c:smooth val="0"/>
        </c:ser>
        <c:ser>
          <c:idx val="43"/>
          <c:order val="43"/>
          <c:tx>
            <c:strRef>
              <c:f>'CCG Data-antibstarpu'!$D$48</c:f>
              <c:strCache>
                <c:ptCount val="1"/>
                <c:pt idx="0">
                  <c:v>EALING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Data-antibstarpu'!$J$48:$AC$48</c:f>
              <c:numCache>
                <c:formatCode>#,##0.000</c:formatCode>
                <c:ptCount val="20"/>
                <c:pt idx="0">
                  <c:v>0.81200000000000006</c:v>
                </c:pt>
                <c:pt idx="1">
                  <c:v>0.80900000000000005</c:v>
                </c:pt>
                <c:pt idx="2">
                  <c:v>0.80700000000000005</c:v>
                </c:pt>
                <c:pt idx="3">
                  <c:v>0.80400000000000005</c:v>
                </c:pt>
                <c:pt idx="4">
                  <c:v>0.80100000000000005</c:v>
                </c:pt>
                <c:pt idx="5">
                  <c:v>0.79500000000000004</c:v>
                </c:pt>
                <c:pt idx="6" formatCode="0.000">
                  <c:v>0.79400000000000004</c:v>
                </c:pt>
                <c:pt idx="7">
                  <c:v>0.79200000000000004</c:v>
                </c:pt>
                <c:pt idx="8">
                  <c:v>0.78400000000000003</c:v>
                </c:pt>
                <c:pt idx="9">
                  <c:v>0.77400000000000002</c:v>
                </c:pt>
                <c:pt idx="10">
                  <c:v>0.77200000000000002</c:v>
                </c:pt>
                <c:pt idx="11">
                  <c:v>0.76600000000000001</c:v>
                </c:pt>
                <c:pt idx="12" formatCode="0.000">
                  <c:v>0.76400000000000001</c:v>
                </c:pt>
                <c:pt idx="13" formatCode="0.000">
                  <c:v>0.76</c:v>
                </c:pt>
                <c:pt idx="14" formatCode="0.000">
                  <c:v>0.75600000000000001</c:v>
                </c:pt>
                <c:pt idx="15" formatCode="0.000">
                  <c:v>0.754</c:v>
                </c:pt>
                <c:pt idx="16" formatCode="0.000">
                  <c:v>0.752</c:v>
                </c:pt>
                <c:pt idx="17">
                  <c:v>0.751</c:v>
                </c:pt>
                <c:pt idx="18">
                  <c:v>0.749</c:v>
                </c:pt>
                <c:pt idx="19">
                  <c:v>0.749</c:v>
                </c:pt>
              </c:numCache>
            </c:numRef>
          </c:val>
          <c:smooth val="0"/>
        </c:ser>
        <c:ser>
          <c:idx val="44"/>
          <c:order val="44"/>
          <c:tx>
            <c:strRef>
              <c:f>'CCG Data-antibstarpu'!$D$49</c:f>
              <c:strCache>
                <c:ptCount val="1"/>
                <c:pt idx="0">
                  <c:v>EAST AND NORTH HERTFORDSHIRE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Data-antibstarpu'!$J$49:$AC$49</c:f>
              <c:numCache>
                <c:formatCode>#,##0.000</c:formatCode>
                <c:ptCount val="20"/>
                <c:pt idx="0">
                  <c:v>1.081</c:v>
                </c:pt>
                <c:pt idx="1">
                  <c:v>1.0760000000000001</c:v>
                </c:pt>
                <c:pt idx="2">
                  <c:v>1.069</c:v>
                </c:pt>
                <c:pt idx="3">
                  <c:v>1.0660000000000001</c:v>
                </c:pt>
                <c:pt idx="4">
                  <c:v>1.06</c:v>
                </c:pt>
                <c:pt idx="5">
                  <c:v>1.05</c:v>
                </c:pt>
                <c:pt idx="6" formatCode="0.000">
                  <c:v>1.046</c:v>
                </c:pt>
                <c:pt idx="7">
                  <c:v>1.0409999999999999</c:v>
                </c:pt>
                <c:pt idx="8">
                  <c:v>1.0309999999999999</c:v>
                </c:pt>
                <c:pt idx="9">
                  <c:v>1.02</c:v>
                </c:pt>
                <c:pt idx="10">
                  <c:v>1.0169999999999999</c:v>
                </c:pt>
                <c:pt idx="11">
                  <c:v>1.002</c:v>
                </c:pt>
                <c:pt idx="12" formatCode="0.000">
                  <c:v>0.997</c:v>
                </c:pt>
                <c:pt idx="13" formatCode="0.000">
                  <c:v>0.99</c:v>
                </c:pt>
                <c:pt idx="14" formatCode="0.000">
                  <c:v>0.98399999999999999</c:v>
                </c:pt>
                <c:pt idx="15" formatCode="0.000">
                  <c:v>0.98199999999999998</c:v>
                </c:pt>
                <c:pt idx="16" formatCode="0.000">
                  <c:v>0.97799999999999998</c:v>
                </c:pt>
                <c:pt idx="17">
                  <c:v>0.97599999999999998</c:v>
                </c:pt>
                <c:pt idx="18">
                  <c:v>0.97299999999999998</c:v>
                </c:pt>
                <c:pt idx="19">
                  <c:v>0.97199999999999998</c:v>
                </c:pt>
              </c:numCache>
            </c:numRef>
          </c:val>
          <c:smooth val="0"/>
        </c:ser>
        <c:ser>
          <c:idx val="45"/>
          <c:order val="45"/>
          <c:tx>
            <c:strRef>
              <c:f>'CCG Data-antibstarpu'!$D$50</c:f>
              <c:strCache>
                <c:ptCount val="1"/>
                <c:pt idx="0">
                  <c:v>EAST BERKSHIRE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Data-antibstarpu'!$J$50:$AC$50</c:f>
              <c:numCache>
                <c:formatCode>#,##0.000</c:formatCode>
                <c:ptCount val="20"/>
                <c:pt idx="0">
                  <c:v>1.0369999999999999</c:v>
                </c:pt>
                <c:pt idx="1">
                  <c:v>1.0289999999999999</c:v>
                </c:pt>
                <c:pt idx="2">
                  <c:v>1.0169999999999999</c:v>
                </c:pt>
                <c:pt idx="3">
                  <c:v>1.0069999999999999</c:v>
                </c:pt>
                <c:pt idx="4">
                  <c:v>0.997</c:v>
                </c:pt>
                <c:pt idx="5">
                  <c:v>0.98699999999999999</c:v>
                </c:pt>
                <c:pt idx="6" formatCode="0.000">
                  <c:v>0.98199999999999998</c:v>
                </c:pt>
                <c:pt idx="7">
                  <c:v>0.97799999999999998</c:v>
                </c:pt>
                <c:pt idx="8">
                  <c:v>0.96699999999999997</c:v>
                </c:pt>
                <c:pt idx="9">
                  <c:v>0.95499999999999996</c:v>
                </c:pt>
                <c:pt idx="10">
                  <c:v>0.94899999999999995</c:v>
                </c:pt>
                <c:pt idx="11">
                  <c:v>0.93500000000000005</c:v>
                </c:pt>
                <c:pt idx="12" formatCode="0.000">
                  <c:v>0.93</c:v>
                </c:pt>
                <c:pt idx="13" formatCode="0.000">
                  <c:v>0.92400000000000004</c:v>
                </c:pt>
                <c:pt idx="14" formatCode="0.000">
                  <c:v>0.91900000000000004</c:v>
                </c:pt>
                <c:pt idx="15" formatCode="0.000">
                  <c:v>0.91800000000000004</c:v>
                </c:pt>
                <c:pt idx="16" formatCode="0.000">
                  <c:v>0.91800000000000004</c:v>
                </c:pt>
                <c:pt idx="17">
                  <c:v>0.91700000000000004</c:v>
                </c:pt>
                <c:pt idx="18">
                  <c:v>0.91900000000000004</c:v>
                </c:pt>
                <c:pt idx="19">
                  <c:v>0.91900000000000004</c:v>
                </c:pt>
              </c:numCache>
            </c:numRef>
          </c:val>
          <c:smooth val="0"/>
        </c:ser>
        <c:ser>
          <c:idx val="46"/>
          <c:order val="46"/>
          <c:tx>
            <c:strRef>
              <c:f>'CCG Data-antibstarpu'!$D$51</c:f>
              <c:strCache>
                <c:ptCount val="1"/>
                <c:pt idx="0">
                  <c:v>EAST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Data-antibstarpu'!$J$51:$AC$51</c:f>
              <c:numCache>
                <c:formatCode>#,##0.000</c:formatCode>
                <c:ptCount val="20"/>
                <c:pt idx="0">
                  <c:v>1.131</c:v>
                </c:pt>
                <c:pt idx="1">
                  <c:v>1.129</c:v>
                </c:pt>
                <c:pt idx="2">
                  <c:v>1.123</c:v>
                </c:pt>
                <c:pt idx="3">
                  <c:v>1.115</c:v>
                </c:pt>
                <c:pt idx="4">
                  <c:v>1.1080000000000001</c:v>
                </c:pt>
                <c:pt idx="5">
                  <c:v>1.1020000000000001</c:v>
                </c:pt>
                <c:pt idx="6" formatCode="0.000">
                  <c:v>1.1040000000000001</c:v>
                </c:pt>
                <c:pt idx="7">
                  <c:v>1.1020000000000001</c:v>
                </c:pt>
                <c:pt idx="8">
                  <c:v>1.093</c:v>
                </c:pt>
                <c:pt idx="9">
                  <c:v>1.0780000000000001</c:v>
                </c:pt>
                <c:pt idx="10">
                  <c:v>1.0680000000000001</c:v>
                </c:pt>
                <c:pt idx="11">
                  <c:v>1.0580000000000001</c:v>
                </c:pt>
                <c:pt idx="12" formatCode="0.000">
                  <c:v>1.0529999999999999</c:v>
                </c:pt>
                <c:pt idx="13" formatCode="0.000">
                  <c:v>1.048</c:v>
                </c:pt>
                <c:pt idx="14" formatCode="0.000">
                  <c:v>0.98799999999999999</c:v>
                </c:pt>
                <c:pt idx="15" formatCode="0.000">
                  <c:v>0.99</c:v>
                </c:pt>
                <c:pt idx="16" formatCode="0.000">
                  <c:v>0.98799999999999999</c:v>
                </c:pt>
                <c:pt idx="17">
                  <c:v>0.98799999999999999</c:v>
                </c:pt>
                <c:pt idx="18">
                  <c:v>0.98299999999999998</c:v>
                </c:pt>
                <c:pt idx="19">
                  <c:v>0.98299999999999998</c:v>
                </c:pt>
              </c:numCache>
            </c:numRef>
          </c:val>
          <c:smooth val="0"/>
        </c:ser>
        <c:ser>
          <c:idx val="47"/>
          <c:order val="47"/>
          <c:tx>
            <c:strRef>
              <c:f>'CCG Data-antibstarpu'!$D$52</c:f>
              <c:strCache>
                <c:ptCount val="1"/>
                <c:pt idx="0">
                  <c:v>EAST LEICESTERSHIRE AND RUTLAND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Data-antibstarpu'!$J$52:$AC$52</c:f>
              <c:numCache>
                <c:formatCode>#,##0.000</c:formatCode>
                <c:ptCount val="20"/>
                <c:pt idx="0">
                  <c:v>0.998</c:v>
                </c:pt>
                <c:pt idx="1">
                  <c:v>0.99299999999999999</c:v>
                </c:pt>
                <c:pt idx="2">
                  <c:v>0.98799999999999999</c:v>
                </c:pt>
                <c:pt idx="3">
                  <c:v>0.98399999999999999</c:v>
                </c:pt>
                <c:pt idx="4">
                  <c:v>0.98</c:v>
                </c:pt>
                <c:pt idx="5">
                  <c:v>0.97499999999999998</c:v>
                </c:pt>
                <c:pt idx="6" formatCode="0.000">
                  <c:v>0.97399999999999998</c:v>
                </c:pt>
                <c:pt idx="7">
                  <c:v>0.97299999999999998</c:v>
                </c:pt>
                <c:pt idx="8">
                  <c:v>0.96699999999999997</c:v>
                </c:pt>
                <c:pt idx="9">
                  <c:v>0.95899999999999996</c:v>
                </c:pt>
                <c:pt idx="10">
                  <c:v>0.95299999999999996</c:v>
                </c:pt>
                <c:pt idx="11">
                  <c:v>0.94599999999999995</c:v>
                </c:pt>
                <c:pt idx="12" formatCode="0.000">
                  <c:v>0.94599999999999995</c:v>
                </c:pt>
                <c:pt idx="13" formatCode="0.000">
                  <c:v>0.94</c:v>
                </c:pt>
                <c:pt idx="14" formatCode="0.000">
                  <c:v>0.93400000000000005</c:v>
                </c:pt>
                <c:pt idx="15" formatCode="0.000">
                  <c:v>0.93600000000000005</c:v>
                </c:pt>
                <c:pt idx="16" formatCode="0.000">
                  <c:v>0.94</c:v>
                </c:pt>
                <c:pt idx="17">
                  <c:v>0.94199999999999995</c:v>
                </c:pt>
                <c:pt idx="18">
                  <c:v>0.94299999999999995</c:v>
                </c:pt>
                <c:pt idx="19">
                  <c:v>0.94299999999999995</c:v>
                </c:pt>
              </c:numCache>
            </c:numRef>
          </c:val>
          <c:smooth val="0"/>
        </c:ser>
        <c:ser>
          <c:idx val="48"/>
          <c:order val="48"/>
          <c:tx>
            <c:strRef>
              <c:f>'CCG Data-antibstarpu'!$D$53</c:f>
              <c:strCache>
                <c:ptCount val="1"/>
                <c:pt idx="0">
                  <c:v>EAST RIDING OF YORKSHIRE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Data-antibstarpu'!$J$53:$AC$53</c:f>
              <c:numCache>
                <c:formatCode>#,##0.000</c:formatCode>
                <c:ptCount val="20"/>
                <c:pt idx="0">
                  <c:v>1.0780000000000001</c:v>
                </c:pt>
                <c:pt idx="1">
                  <c:v>1.0649999999999999</c:v>
                </c:pt>
                <c:pt idx="2">
                  <c:v>1.0549999999999999</c:v>
                </c:pt>
                <c:pt idx="3">
                  <c:v>1.044</c:v>
                </c:pt>
                <c:pt idx="4">
                  <c:v>1.036</c:v>
                </c:pt>
                <c:pt idx="5">
                  <c:v>1.0269999999999999</c:v>
                </c:pt>
                <c:pt idx="6" formatCode="0.000">
                  <c:v>1.024</c:v>
                </c:pt>
                <c:pt idx="7">
                  <c:v>1.0209999999999999</c:v>
                </c:pt>
                <c:pt idx="8">
                  <c:v>1.014</c:v>
                </c:pt>
                <c:pt idx="9">
                  <c:v>1.002</c:v>
                </c:pt>
                <c:pt idx="10">
                  <c:v>0.995</c:v>
                </c:pt>
                <c:pt idx="11">
                  <c:v>0.98399999999999999</c:v>
                </c:pt>
                <c:pt idx="12" formatCode="0.000">
                  <c:v>0.98299999999999998</c:v>
                </c:pt>
                <c:pt idx="13" formatCode="0.000">
                  <c:v>0.98299999999999998</c:v>
                </c:pt>
                <c:pt idx="14" formatCode="0.000">
                  <c:v>0.98099999999999998</c:v>
                </c:pt>
                <c:pt idx="15" formatCode="0.000">
                  <c:v>0.98299999999999998</c:v>
                </c:pt>
                <c:pt idx="16" formatCode="0.000">
                  <c:v>0.98199999999999998</c:v>
                </c:pt>
                <c:pt idx="17">
                  <c:v>0.98299999999999998</c:v>
                </c:pt>
                <c:pt idx="18">
                  <c:v>0.98099999999999998</c:v>
                </c:pt>
                <c:pt idx="19">
                  <c:v>0.98099999999999998</c:v>
                </c:pt>
              </c:numCache>
            </c:numRef>
          </c:val>
          <c:smooth val="0"/>
        </c:ser>
        <c:ser>
          <c:idx val="49"/>
          <c:order val="49"/>
          <c:tx>
            <c:strRef>
              <c:f>'CCG Data-antibstarpu'!$D$54</c:f>
              <c:strCache>
                <c:ptCount val="1"/>
                <c:pt idx="0">
                  <c:v>EAST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Data-antibstarpu'!$J$54:$AC$54</c:f>
              <c:numCache>
                <c:formatCode>#,##0.000</c:formatCode>
                <c:ptCount val="20"/>
                <c:pt idx="0">
                  <c:v>1.1459999999999999</c:v>
                </c:pt>
                <c:pt idx="1">
                  <c:v>1.1379999999999999</c:v>
                </c:pt>
                <c:pt idx="2">
                  <c:v>1.1359999999999999</c:v>
                </c:pt>
                <c:pt idx="3">
                  <c:v>1.1279999999999999</c:v>
                </c:pt>
                <c:pt idx="4">
                  <c:v>1.119</c:v>
                </c:pt>
                <c:pt idx="5">
                  <c:v>1.1100000000000001</c:v>
                </c:pt>
                <c:pt idx="6" formatCode="0.000">
                  <c:v>1.103</c:v>
                </c:pt>
                <c:pt idx="7">
                  <c:v>1.095</c:v>
                </c:pt>
                <c:pt idx="8">
                  <c:v>1.085</c:v>
                </c:pt>
                <c:pt idx="9">
                  <c:v>1.069</c:v>
                </c:pt>
                <c:pt idx="10">
                  <c:v>1.0580000000000001</c:v>
                </c:pt>
                <c:pt idx="11">
                  <c:v>1.0529999999999999</c:v>
                </c:pt>
                <c:pt idx="12" formatCode="0.000">
                  <c:v>1.048</c:v>
                </c:pt>
                <c:pt idx="13" formatCode="0.000">
                  <c:v>1.0409999999999999</c:v>
                </c:pt>
                <c:pt idx="14" formatCode="0.000">
                  <c:v>1.0289999999999999</c:v>
                </c:pt>
                <c:pt idx="15" formatCode="0.000">
                  <c:v>1.0389999999999999</c:v>
                </c:pt>
                <c:pt idx="16" formatCode="0.000">
                  <c:v>1.04</c:v>
                </c:pt>
                <c:pt idx="17">
                  <c:v>1.0369999999999999</c:v>
                </c:pt>
                <c:pt idx="18">
                  <c:v>1.0329999999999999</c:v>
                </c:pt>
                <c:pt idx="19">
                  <c:v>1.0289999999999999</c:v>
                </c:pt>
              </c:numCache>
            </c:numRef>
          </c:val>
          <c:smooth val="0"/>
        </c:ser>
        <c:ser>
          <c:idx val="50"/>
          <c:order val="50"/>
          <c:tx>
            <c:strRef>
              <c:f>'CCG Data-antibstarpu'!$D$55</c:f>
              <c:strCache>
                <c:ptCount val="1"/>
                <c:pt idx="0">
                  <c:v>EAST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Data-antibstarpu'!$J$55:$AC$55</c:f>
              <c:numCache>
                <c:formatCode>#,##0.000</c:formatCode>
                <c:ptCount val="20"/>
                <c:pt idx="0">
                  <c:v>0.97699999999999998</c:v>
                </c:pt>
                <c:pt idx="1">
                  <c:v>0.97</c:v>
                </c:pt>
                <c:pt idx="2">
                  <c:v>0.96299999999999997</c:v>
                </c:pt>
                <c:pt idx="3">
                  <c:v>0.95599999999999996</c:v>
                </c:pt>
                <c:pt idx="4">
                  <c:v>0.95</c:v>
                </c:pt>
                <c:pt idx="5">
                  <c:v>0.94199999999999995</c:v>
                </c:pt>
                <c:pt idx="6" formatCode="0.000">
                  <c:v>0.93799999999999994</c:v>
                </c:pt>
                <c:pt idx="7">
                  <c:v>0.93100000000000005</c:v>
                </c:pt>
                <c:pt idx="8">
                  <c:v>0.92500000000000004</c:v>
                </c:pt>
                <c:pt idx="9">
                  <c:v>0.91600000000000004</c:v>
                </c:pt>
                <c:pt idx="10">
                  <c:v>0.91100000000000003</c:v>
                </c:pt>
                <c:pt idx="11">
                  <c:v>0.9</c:v>
                </c:pt>
                <c:pt idx="12" formatCode="0.000">
                  <c:v>0.89700000000000002</c:v>
                </c:pt>
                <c:pt idx="13" formatCode="0.000">
                  <c:v>0.89300000000000002</c:v>
                </c:pt>
                <c:pt idx="14" formatCode="0.000">
                  <c:v>0.88800000000000001</c:v>
                </c:pt>
                <c:pt idx="15" formatCode="0.000">
                  <c:v>0.89200000000000002</c:v>
                </c:pt>
                <c:pt idx="16" formatCode="0.000">
                  <c:v>0.88800000000000001</c:v>
                </c:pt>
                <c:pt idx="17">
                  <c:v>0.89</c:v>
                </c:pt>
                <c:pt idx="18">
                  <c:v>0.89100000000000001</c:v>
                </c:pt>
                <c:pt idx="19">
                  <c:v>0.88900000000000001</c:v>
                </c:pt>
              </c:numCache>
            </c:numRef>
          </c:val>
          <c:smooth val="0"/>
        </c:ser>
        <c:ser>
          <c:idx val="51"/>
          <c:order val="51"/>
          <c:tx>
            <c:strRef>
              <c:f>'CCG Data-antibstarpu'!$D$56</c:f>
              <c:strCache>
                <c:ptCount val="1"/>
                <c:pt idx="0">
                  <c:v>EASTBOURNE, HAILSHAM AND SEAFORD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Data-antibstarpu'!$J$56:$AC$56</c:f>
              <c:numCache>
                <c:formatCode>#,##0.000</c:formatCode>
                <c:ptCount val="20"/>
                <c:pt idx="0">
                  <c:v>1.0169999999999999</c:v>
                </c:pt>
                <c:pt idx="1">
                  <c:v>1.012</c:v>
                </c:pt>
                <c:pt idx="2">
                  <c:v>1.0069999999999999</c:v>
                </c:pt>
                <c:pt idx="3">
                  <c:v>1.0029999999999999</c:v>
                </c:pt>
                <c:pt idx="4">
                  <c:v>1.0009999999999999</c:v>
                </c:pt>
                <c:pt idx="5">
                  <c:v>0.99099999999999999</c:v>
                </c:pt>
                <c:pt idx="6" formatCode="0.000">
                  <c:v>0.98799999999999999</c:v>
                </c:pt>
                <c:pt idx="7">
                  <c:v>0.98699999999999999</c:v>
                </c:pt>
                <c:pt idx="8">
                  <c:v>0.96899999999999997</c:v>
                </c:pt>
                <c:pt idx="9">
                  <c:v>0.95799999999999996</c:v>
                </c:pt>
                <c:pt idx="10">
                  <c:v>0.95599999999999996</c:v>
                </c:pt>
                <c:pt idx="11">
                  <c:v>0.94299999999999995</c:v>
                </c:pt>
                <c:pt idx="12" formatCode="0.000">
                  <c:v>0.94</c:v>
                </c:pt>
                <c:pt idx="13" formatCode="0.000">
                  <c:v>0.93799999999999994</c:v>
                </c:pt>
                <c:pt idx="14" formatCode="0.000">
                  <c:v>0.93200000000000005</c:v>
                </c:pt>
                <c:pt idx="15" formatCode="0.000">
                  <c:v>0.93100000000000005</c:v>
                </c:pt>
                <c:pt idx="16" formatCode="0.000">
                  <c:v>0.93100000000000005</c:v>
                </c:pt>
                <c:pt idx="17">
                  <c:v>0.93</c:v>
                </c:pt>
                <c:pt idx="18">
                  <c:v>0.93100000000000005</c:v>
                </c:pt>
                <c:pt idx="19">
                  <c:v>0.93400000000000005</c:v>
                </c:pt>
              </c:numCache>
            </c:numRef>
          </c:val>
          <c:smooth val="0"/>
        </c:ser>
        <c:ser>
          <c:idx val="52"/>
          <c:order val="52"/>
          <c:tx>
            <c:strRef>
              <c:f>'CCG Data-antibstarpu'!$D$57</c:f>
              <c:strCache>
                <c:ptCount val="1"/>
                <c:pt idx="0">
                  <c:v>EASTERN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Data-antibstarpu'!$J$57:$AC$57</c:f>
              <c:numCache>
                <c:formatCode>#,##0.000</c:formatCode>
                <c:ptCount val="20"/>
                <c:pt idx="0">
                  <c:v>1.0029999999999999</c:v>
                </c:pt>
                <c:pt idx="1">
                  <c:v>1</c:v>
                </c:pt>
                <c:pt idx="2">
                  <c:v>0.996</c:v>
                </c:pt>
                <c:pt idx="3">
                  <c:v>0.99399999999999999</c:v>
                </c:pt>
                <c:pt idx="4">
                  <c:v>0.99</c:v>
                </c:pt>
                <c:pt idx="5">
                  <c:v>0.98599999999999999</c:v>
                </c:pt>
                <c:pt idx="6" formatCode="0.000">
                  <c:v>0.98399999999999999</c:v>
                </c:pt>
                <c:pt idx="7">
                  <c:v>0.97399999999999998</c:v>
                </c:pt>
                <c:pt idx="8">
                  <c:v>0.96199999999999997</c:v>
                </c:pt>
                <c:pt idx="9">
                  <c:v>0.94899999999999995</c:v>
                </c:pt>
                <c:pt idx="10">
                  <c:v>0.94399999999999995</c:v>
                </c:pt>
                <c:pt idx="11">
                  <c:v>0.92800000000000005</c:v>
                </c:pt>
                <c:pt idx="12" formatCode="0.000">
                  <c:v>0.92</c:v>
                </c:pt>
                <c:pt idx="13" formatCode="0.000">
                  <c:v>0.91900000000000004</c:v>
                </c:pt>
                <c:pt idx="14" formatCode="0.000">
                  <c:v>0.91600000000000004</c:v>
                </c:pt>
                <c:pt idx="15" formatCode="0.000">
                  <c:v>0.91800000000000004</c:v>
                </c:pt>
                <c:pt idx="16" formatCode="0.000">
                  <c:v>0.92100000000000004</c:v>
                </c:pt>
                <c:pt idx="17">
                  <c:v>0.91900000000000004</c:v>
                </c:pt>
                <c:pt idx="18">
                  <c:v>0.91900000000000004</c:v>
                </c:pt>
                <c:pt idx="19">
                  <c:v>0.92700000000000005</c:v>
                </c:pt>
              </c:numCache>
            </c:numRef>
          </c:val>
          <c:smooth val="0"/>
        </c:ser>
        <c:ser>
          <c:idx val="53"/>
          <c:order val="53"/>
          <c:tx>
            <c:strRef>
              <c:f>'CCG Data-antibstarpu'!$D$58</c:f>
              <c:strCache>
                <c:ptCount val="1"/>
                <c:pt idx="0">
                  <c:v>ENFIELD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Data-antibstarpu'!$J$58:$AC$58</c:f>
              <c:numCache>
                <c:formatCode>#,##0.000</c:formatCode>
                <c:ptCount val="20"/>
                <c:pt idx="0">
                  <c:v>0.86299999999999999</c:v>
                </c:pt>
                <c:pt idx="1">
                  <c:v>0.86</c:v>
                </c:pt>
                <c:pt idx="2">
                  <c:v>0.85799999999999998</c:v>
                </c:pt>
                <c:pt idx="3">
                  <c:v>0.85599999999999998</c:v>
                </c:pt>
                <c:pt idx="4">
                  <c:v>0.84699999999999998</c:v>
                </c:pt>
                <c:pt idx="5">
                  <c:v>0.84399999999999997</c:v>
                </c:pt>
                <c:pt idx="6" formatCode="0.000">
                  <c:v>0.84499999999999997</c:v>
                </c:pt>
                <c:pt idx="7">
                  <c:v>0.84399999999999997</c:v>
                </c:pt>
                <c:pt idx="8">
                  <c:v>0.84399999999999997</c:v>
                </c:pt>
                <c:pt idx="9">
                  <c:v>0.83899999999999997</c:v>
                </c:pt>
                <c:pt idx="10">
                  <c:v>0.83599999999999997</c:v>
                </c:pt>
                <c:pt idx="11">
                  <c:v>0.83199999999999996</c:v>
                </c:pt>
                <c:pt idx="12" formatCode="0.000">
                  <c:v>0.83199999999999996</c:v>
                </c:pt>
                <c:pt idx="13" formatCode="0.000">
                  <c:v>0.83199999999999996</c:v>
                </c:pt>
                <c:pt idx="14" formatCode="0.000">
                  <c:v>0.82899999999999996</c:v>
                </c:pt>
                <c:pt idx="15" formatCode="0.000">
                  <c:v>0.82899999999999996</c:v>
                </c:pt>
                <c:pt idx="16" formatCode="0.000">
                  <c:v>0.83299999999999996</c:v>
                </c:pt>
                <c:pt idx="17">
                  <c:v>0.82899999999999996</c:v>
                </c:pt>
                <c:pt idx="18">
                  <c:v>0.82599999999999996</c:v>
                </c:pt>
                <c:pt idx="19">
                  <c:v>0.82099999999999995</c:v>
                </c:pt>
              </c:numCache>
            </c:numRef>
          </c:val>
          <c:smooth val="0"/>
        </c:ser>
        <c:ser>
          <c:idx val="55"/>
          <c:order val="54"/>
          <c:tx>
            <c:strRef>
              <c:f>'CCG Data-antibstarpu'!$D$59</c:f>
              <c:strCache>
                <c:ptCount val="1"/>
                <c:pt idx="0">
                  <c:v>FAREHAM AND GOSPORT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Data-antibstarpu'!$J$59:$AC$59</c:f>
              <c:numCache>
                <c:formatCode>#,##0.000</c:formatCode>
                <c:ptCount val="20"/>
                <c:pt idx="0">
                  <c:v>0.90800000000000003</c:v>
                </c:pt>
                <c:pt idx="1">
                  <c:v>0.90300000000000002</c:v>
                </c:pt>
                <c:pt idx="2">
                  <c:v>0.89600000000000002</c:v>
                </c:pt>
                <c:pt idx="3">
                  <c:v>0.89200000000000002</c:v>
                </c:pt>
                <c:pt idx="4">
                  <c:v>0.88500000000000001</c:v>
                </c:pt>
                <c:pt idx="5">
                  <c:v>0.876</c:v>
                </c:pt>
                <c:pt idx="6" formatCode="0.000">
                  <c:v>0.874</c:v>
                </c:pt>
                <c:pt idx="7">
                  <c:v>0.86899999999999999</c:v>
                </c:pt>
                <c:pt idx="8">
                  <c:v>0.85799999999999998</c:v>
                </c:pt>
                <c:pt idx="9">
                  <c:v>0.84699999999999998</c:v>
                </c:pt>
                <c:pt idx="10">
                  <c:v>0.84799999999999998</c:v>
                </c:pt>
                <c:pt idx="11">
                  <c:v>0.83899999999999997</c:v>
                </c:pt>
                <c:pt idx="12" formatCode="0.000">
                  <c:v>0.83499999999999996</c:v>
                </c:pt>
                <c:pt idx="13" formatCode="0.000">
                  <c:v>0.83099999999999996</c:v>
                </c:pt>
                <c:pt idx="14" formatCode="0.000">
                  <c:v>0.82799999999999996</c:v>
                </c:pt>
                <c:pt idx="15" formatCode="0.000">
                  <c:v>0.82799999999999996</c:v>
                </c:pt>
                <c:pt idx="16" formatCode="0.000">
                  <c:v>0.82799999999999996</c:v>
                </c:pt>
                <c:pt idx="17">
                  <c:v>0.82699999999999996</c:v>
                </c:pt>
                <c:pt idx="18">
                  <c:v>0.82499999999999996</c:v>
                </c:pt>
                <c:pt idx="19">
                  <c:v>0.82399999999999995</c:v>
                </c:pt>
              </c:numCache>
            </c:numRef>
          </c:val>
          <c:smooth val="0"/>
        </c:ser>
        <c:ser>
          <c:idx val="56"/>
          <c:order val="55"/>
          <c:tx>
            <c:strRef>
              <c:f>'CCG Data-antibstarpu'!$D$60</c:f>
              <c:strCache>
                <c:ptCount val="1"/>
                <c:pt idx="0">
                  <c:v>FYLDE &amp; WYRE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Data-antibstarpu'!$J$60:$AC$60</c:f>
              <c:numCache>
                <c:formatCode>#,##0.000</c:formatCode>
                <c:ptCount val="20"/>
                <c:pt idx="0">
                  <c:v>1.103</c:v>
                </c:pt>
                <c:pt idx="1">
                  <c:v>1.101</c:v>
                </c:pt>
                <c:pt idx="2">
                  <c:v>1.1020000000000001</c:v>
                </c:pt>
                <c:pt idx="3">
                  <c:v>1.097</c:v>
                </c:pt>
                <c:pt idx="4">
                  <c:v>1.0960000000000001</c:v>
                </c:pt>
                <c:pt idx="5">
                  <c:v>1.0960000000000001</c:v>
                </c:pt>
                <c:pt idx="6" formatCode="0.000">
                  <c:v>1.091</c:v>
                </c:pt>
                <c:pt idx="7">
                  <c:v>1.079</c:v>
                </c:pt>
                <c:pt idx="8">
                  <c:v>1.0669999999999999</c:v>
                </c:pt>
                <c:pt idx="9">
                  <c:v>1.0529999999999999</c:v>
                </c:pt>
                <c:pt idx="10">
                  <c:v>1.0509999999999999</c:v>
                </c:pt>
                <c:pt idx="11">
                  <c:v>1.038</c:v>
                </c:pt>
                <c:pt idx="12" formatCode="0.000">
                  <c:v>1.034</c:v>
                </c:pt>
                <c:pt idx="13" formatCode="0.000">
                  <c:v>1.03</c:v>
                </c:pt>
                <c:pt idx="14" formatCode="0.000">
                  <c:v>1.0249999999999999</c:v>
                </c:pt>
                <c:pt idx="15" formatCode="0.000">
                  <c:v>1.0249999999999999</c:v>
                </c:pt>
                <c:pt idx="16" formatCode="0.000">
                  <c:v>1.028</c:v>
                </c:pt>
                <c:pt idx="17">
                  <c:v>1.0309999999999999</c:v>
                </c:pt>
                <c:pt idx="18">
                  <c:v>1.036</c:v>
                </c:pt>
                <c:pt idx="19">
                  <c:v>1.046</c:v>
                </c:pt>
              </c:numCache>
            </c:numRef>
          </c:val>
          <c:smooth val="0"/>
        </c:ser>
        <c:ser>
          <c:idx val="57"/>
          <c:order val="56"/>
          <c:tx>
            <c:strRef>
              <c:f>'CCG Data-antibstarpu'!$D$61</c:f>
              <c:strCache>
                <c:ptCount val="1"/>
                <c:pt idx="0">
                  <c:v>GLOUCESTERSHIRE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Data-antibstarpu'!$J$61:$AC$61</c:f>
              <c:numCache>
                <c:formatCode>#,##0.000</c:formatCode>
                <c:ptCount val="20"/>
                <c:pt idx="0">
                  <c:v>0.96599999999999997</c:v>
                </c:pt>
                <c:pt idx="1">
                  <c:v>0.95899999999999996</c:v>
                </c:pt>
                <c:pt idx="2">
                  <c:v>0.94799999999999995</c:v>
                </c:pt>
                <c:pt idx="3">
                  <c:v>0.93899999999999995</c:v>
                </c:pt>
                <c:pt idx="4">
                  <c:v>0.93100000000000005</c:v>
                </c:pt>
                <c:pt idx="5">
                  <c:v>0.92100000000000004</c:v>
                </c:pt>
                <c:pt idx="6" formatCode="0.000">
                  <c:v>0.91500000000000004</c:v>
                </c:pt>
                <c:pt idx="7">
                  <c:v>0.90900000000000003</c:v>
                </c:pt>
                <c:pt idx="8">
                  <c:v>0.89900000000000002</c:v>
                </c:pt>
                <c:pt idx="9">
                  <c:v>0.88600000000000001</c:v>
                </c:pt>
                <c:pt idx="10">
                  <c:v>0.877</c:v>
                </c:pt>
                <c:pt idx="11">
                  <c:v>0.86799999999999999</c:v>
                </c:pt>
                <c:pt idx="12" formatCode="0.000">
                  <c:v>0.86299999999999999</c:v>
                </c:pt>
                <c:pt idx="13" formatCode="0.000">
                  <c:v>0.85799999999999998</c:v>
                </c:pt>
                <c:pt idx="14" formatCode="0.000">
                  <c:v>0.85499999999999998</c:v>
                </c:pt>
                <c:pt idx="15" formatCode="0.000">
                  <c:v>0.85499999999999998</c:v>
                </c:pt>
                <c:pt idx="16" formatCode="0.000">
                  <c:v>0.85299999999999998</c:v>
                </c:pt>
                <c:pt idx="17">
                  <c:v>0.85299999999999998</c:v>
                </c:pt>
                <c:pt idx="18">
                  <c:v>0.85199999999999998</c:v>
                </c:pt>
                <c:pt idx="19">
                  <c:v>0.85199999999999998</c:v>
                </c:pt>
              </c:numCache>
            </c:numRef>
          </c:val>
          <c:smooth val="0"/>
        </c:ser>
        <c:ser>
          <c:idx val="58"/>
          <c:order val="57"/>
          <c:tx>
            <c:strRef>
              <c:f>'CCG Data-antibstarpu'!$D$62</c:f>
              <c:strCache>
                <c:ptCount val="1"/>
                <c:pt idx="0">
                  <c:v>GREAT YARMOUTH &amp; WAVENEY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Data-antibstarpu'!$J$62:$AC$62</c:f>
              <c:numCache>
                <c:formatCode>#,##0.000</c:formatCode>
                <c:ptCount val="20"/>
                <c:pt idx="0">
                  <c:v>1.0920000000000001</c:v>
                </c:pt>
                <c:pt idx="1">
                  <c:v>1.0840000000000001</c:v>
                </c:pt>
                <c:pt idx="2">
                  <c:v>1.073</c:v>
                </c:pt>
                <c:pt idx="3">
                  <c:v>1.0660000000000001</c:v>
                </c:pt>
                <c:pt idx="4">
                  <c:v>1.06</c:v>
                </c:pt>
                <c:pt idx="5">
                  <c:v>1.0509999999999999</c:v>
                </c:pt>
                <c:pt idx="6" formatCode="0.000">
                  <c:v>1.048</c:v>
                </c:pt>
                <c:pt idx="7">
                  <c:v>1.038</c:v>
                </c:pt>
                <c:pt idx="8">
                  <c:v>1.0249999999999999</c:v>
                </c:pt>
                <c:pt idx="9">
                  <c:v>1.01</c:v>
                </c:pt>
                <c:pt idx="10">
                  <c:v>1.01</c:v>
                </c:pt>
                <c:pt idx="11">
                  <c:v>1.0029999999999999</c:v>
                </c:pt>
                <c:pt idx="12" formatCode="0.000">
                  <c:v>0.997</c:v>
                </c:pt>
                <c:pt idx="13" formatCode="0.000">
                  <c:v>0.99299999999999999</c:v>
                </c:pt>
                <c:pt idx="14" formatCode="0.000">
                  <c:v>0.98699999999999999</c:v>
                </c:pt>
                <c:pt idx="15" formatCode="0.000">
                  <c:v>0.98399999999999999</c:v>
                </c:pt>
                <c:pt idx="16" formatCode="0.000">
                  <c:v>0.97899999999999998</c:v>
                </c:pt>
                <c:pt idx="17">
                  <c:v>0.97499999999999998</c:v>
                </c:pt>
                <c:pt idx="18">
                  <c:v>0.97299999999999998</c:v>
                </c:pt>
                <c:pt idx="19">
                  <c:v>0.97599999999999998</c:v>
                </c:pt>
              </c:numCache>
            </c:numRef>
          </c:val>
          <c:smooth val="0"/>
        </c:ser>
        <c:ser>
          <c:idx val="59"/>
          <c:order val="58"/>
          <c:tx>
            <c:strRef>
              <c:f>'CCG Data-antibstarpu'!$D$63</c:f>
              <c:strCache>
                <c:ptCount val="1"/>
                <c:pt idx="0">
                  <c:v>GREATER HUDDERSFIELD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Data-antibstarpu'!$J$63:$AC$63</c:f>
              <c:numCache>
                <c:formatCode>#,##0.000</c:formatCode>
                <c:ptCount val="20"/>
                <c:pt idx="0">
                  <c:v>1.1619999999999999</c:v>
                </c:pt>
                <c:pt idx="1">
                  <c:v>1.161</c:v>
                </c:pt>
                <c:pt idx="2">
                  <c:v>1.1539999999999999</c:v>
                </c:pt>
                <c:pt idx="3">
                  <c:v>1.149</c:v>
                </c:pt>
                <c:pt idx="4">
                  <c:v>1.1399999999999999</c:v>
                </c:pt>
                <c:pt idx="5">
                  <c:v>1.133</c:v>
                </c:pt>
                <c:pt idx="6" formatCode="0.000">
                  <c:v>1.1379999999999999</c:v>
                </c:pt>
                <c:pt idx="7">
                  <c:v>1.135</c:v>
                </c:pt>
                <c:pt idx="8">
                  <c:v>1.1319999999999999</c:v>
                </c:pt>
                <c:pt idx="9">
                  <c:v>1.1279999999999999</c:v>
                </c:pt>
                <c:pt idx="10">
                  <c:v>1.123</c:v>
                </c:pt>
                <c:pt idx="11">
                  <c:v>1.119</c:v>
                </c:pt>
                <c:pt idx="12" formatCode="0.000">
                  <c:v>1.117</c:v>
                </c:pt>
                <c:pt idx="13" formatCode="0.000">
                  <c:v>1.1120000000000001</c:v>
                </c:pt>
                <c:pt idx="14" formatCode="0.000">
                  <c:v>1.111</c:v>
                </c:pt>
                <c:pt idx="15" formatCode="0.000">
                  <c:v>1.1160000000000001</c:v>
                </c:pt>
                <c:pt idx="16" formatCode="0.000">
                  <c:v>1.1160000000000001</c:v>
                </c:pt>
                <c:pt idx="17">
                  <c:v>1.1160000000000001</c:v>
                </c:pt>
                <c:pt idx="18">
                  <c:v>1.109</c:v>
                </c:pt>
                <c:pt idx="19">
                  <c:v>1.1080000000000001</c:v>
                </c:pt>
              </c:numCache>
            </c:numRef>
          </c:val>
          <c:smooth val="0"/>
        </c:ser>
        <c:ser>
          <c:idx val="60"/>
          <c:order val="59"/>
          <c:tx>
            <c:strRef>
              <c:f>'CCG Data-antibstarpu'!$D$64</c:f>
              <c:strCache>
                <c:ptCount val="1"/>
                <c:pt idx="0">
                  <c:v>GREATER PRESTON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Data-antibstarpu'!$J$64:$AC$64</c:f>
              <c:numCache>
                <c:formatCode>#,##0.000</c:formatCode>
                <c:ptCount val="20"/>
                <c:pt idx="0">
                  <c:v>1.1419999999999999</c:v>
                </c:pt>
                <c:pt idx="1">
                  <c:v>1.141</c:v>
                </c:pt>
                <c:pt idx="2">
                  <c:v>1.1319999999999999</c:v>
                </c:pt>
                <c:pt idx="3">
                  <c:v>1.127</c:v>
                </c:pt>
                <c:pt idx="4">
                  <c:v>1.125</c:v>
                </c:pt>
                <c:pt idx="5">
                  <c:v>1.121</c:v>
                </c:pt>
                <c:pt idx="6" formatCode="0.000">
                  <c:v>1.121</c:v>
                </c:pt>
                <c:pt idx="7">
                  <c:v>1.119</c:v>
                </c:pt>
                <c:pt idx="8">
                  <c:v>1.1060000000000001</c:v>
                </c:pt>
                <c:pt idx="9">
                  <c:v>1.093</c:v>
                </c:pt>
                <c:pt idx="10">
                  <c:v>1.0860000000000001</c:v>
                </c:pt>
                <c:pt idx="11">
                  <c:v>1.075</c:v>
                </c:pt>
                <c:pt idx="12" formatCode="0.000">
                  <c:v>1.0660000000000001</c:v>
                </c:pt>
                <c:pt idx="13" formatCode="0.000">
                  <c:v>1.0620000000000001</c:v>
                </c:pt>
                <c:pt idx="14" formatCode="0.000">
                  <c:v>1.0640000000000001</c:v>
                </c:pt>
                <c:pt idx="15" formatCode="0.000">
                  <c:v>1.07</c:v>
                </c:pt>
                <c:pt idx="16" formatCode="0.000">
                  <c:v>1.071</c:v>
                </c:pt>
                <c:pt idx="17">
                  <c:v>1.0720000000000001</c:v>
                </c:pt>
                <c:pt idx="18">
                  <c:v>1.071</c:v>
                </c:pt>
                <c:pt idx="19">
                  <c:v>1.077</c:v>
                </c:pt>
              </c:numCache>
            </c:numRef>
          </c:val>
          <c:smooth val="0"/>
        </c:ser>
        <c:ser>
          <c:idx val="61"/>
          <c:order val="60"/>
          <c:tx>
            <c:strRef>
              <c:f>'CCG Data-antibstarpu'!$D$65</c:f>
              <c:strCache>
                <c:ptCount val="1"/>
                <c:pt idx="0">
                  <c:v>GREENWICH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Data-antibstarpu'!$J$65:$AC$65</c:f>
              <c:numCache>
                <c:formatCode>#,##0.000</c:formatCode>
                <c:ptCount val="20"/>
                <c:pt idx="0">
                  <c:v>0.86199999999999999</c:v>
                </c:pt>
                <c:pt idx="1">
                  <c:v>0.85199999999999998</c:v>
                </c:pt>
                <c:pt idx="2">
                  <c:v>0.84599999999999997</c:v>
                </c:pt>
                <c:pt idx="3">
                  <c:v>0.84299999999999997</c:v>
                </c:pt>
                <c:pt idx="4">
                  <c:v>0.83499999999999996</c:v>
                </c:pt>
                <c:pt idx="5">
                  <c:v>0.82499999999999996</c:v>
                </c:pt>
                <c:pt idx="6" formatCode="0.000">
                  <c:v>0.82199999999999995</c:v>
                </c:pt>
                <c:pt idx="7">
                  <c:v>0.81899999999999995</c:v>
                </c:pt>
                <c:pt idx="8">
                  <c:v>0.81</c:v>
                </c:pt>
                <c:pt idx="9">
                  <c:v>0.79800000000000004</c:v>
                </c:pt>
                <c:pt idx="10">
                  <c:v>0.79200000000000004</c:v>
                </c:pt>
                <c:pt idx="11">
                  <c:v>0.78200000000000003</c:v>
                </c:pt>
                <c:pt idx="12" formatCode="0.000">
                  <c:v>0.77900000000000003</c:v>
                </c:pt>
                <c:pt idx="13" formatCode="0.000">
                  <c:v>0.77300000000000002</c:v>
                </c:pt>
                <c:pt idx="14" formatCode="0.000">
                  <c:v>0.76700000000000002</c:v>
                </c:pt>
                <c:pt idx="15" formatCode="0.000">
                  <c:v>0.76400000000000001</c:v>
                </c:pt>
                <c:pt idx="16" formatCode="0.000">
                  <c:v>0.76</c:v>
                </c:pt>
                <c:pt idx="17">
                  <c:v>0.75600000000000001</c:v>
                </c:pt>
                <c:pt idx="18">
                  <c:v>0.752</c:v>
                </c:pt>
                <c:pt idx="19">
                  <c:v>0.747</c:v>
                </c:pt>
              </c:numCache>
            </c:numRef>
          </c:val>
          <c:smooth val="0"/>
        </c:ser>
        <c:ser>
          <c:idx val="62"/>
          <c:order val="61"/>
          <c:tx>
            <c:strRef>
              <c:f>'CCG Data-antibstarpu'!$D$66</c:f>
              <c:strCache>
                <c:ptCount val="1"/>
                <c:pt idx="0">
                  <c:v>GUILDFORD AND WAVERLEY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Data-antibstarpu'!$J$66:$AC$66</c:f>
              <c:numCache>
                <c:formatCode>#,##0.000</c:formatCode>
                <c:ptCount val="20"/>
                <c:pt idx="0">
                  <c:v>0.876</c:v>
                </c:pt>
                <c:pt idx="1">
                  <c:v>0.874</c:v>
                </c:pt>
                <c:pt idx="2">
                  <c:v>0.86899999999999999</c:v>
                </c:pt>
                <c:pt idx="3">
                  <c:v>0.86799999999999999</c:v>
                </c:pt>
                <c:pt idx="4">
                  <c:v>0.86399999999999999</c:v>
                </c:pt>
                <c:pt idx="5">
                  <c:v>0.85799999999999998</c:v>
                </c:pt>
                <c:pt idx="6" formatCode="0.000">
                  <c:v>0.85699999999999998</c:v>
                </c:pt>
                <c:pt idx="7">
                  <c:v>0.85699999999999998</c:v>
                </c:pt>
                <c:pt idx="8">
                  <c:v>0.85399999999999998</c:v>
                </c:pt>
                <c:pt idx="9">
                  <c:v>0.85299999999999998</c:v>
                </c:pt>
                <c:pt idx="10">
                  <c:v>0.85399999999999998</c:v>
                </c:pt>
                <c:pt idx="11">
                  <c:v>0.84799999999999998</c:v>
                </c:pt>
                <c:pt idx="12" formatCode="0.000">
                  <c:v>0.84499999999999997</c:v>
                </c:pt>
                <c:pt idx="13" formatCode="0.000">
                  <c:v>0.84099999999999997</c:v>
                </c:pt>
                <c:pt idx="14" formatCode="0.000">
                  <c:v>0.83799999999999997</c:v>
                </c:pt>
                <c:pt idx="15" formatCode="0.000">
                  <c:v>0.84</c:v>
                </c:pt>
                <c:pt idx="16" formatCode="0.000">
                  <c:v>0.84</c:v>
                </c:pt>
                <c:pt idx="17">
                  <c:v>0.84</c:v>
                </c:pt>
                <c:pt idx="18">
                  <c:v>0.83899999999999997</c:v>
                </c:pt>
                <c:pt idx="19">
                  <c:v>0.84099999999999997</c:v>
                </c:pt>
              </c:numCache>
            </c:numRef>
          </c:val>
          <c:smooth val="0"/>
        </c:ser>
        <c:ser>
          <c:idx val="63"/>
          <c:order val="62"/>
          <c:tx>
            <c:strRef>
              <c:f>'CCG Data-antibstarpu'!$D$67</c:f>
              <c:strCache>
                <c:ptCount val="1"/>
                <c:pt idx="0">
                  <c:v>HALTON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Data-antibstarpu'!$J$67:$AC$67</c:f>
              <c:numCache>
                <c:formatCode>#,##0.000</c:formatCode>
                <c:ptCount val="20"/>
                <c:pt idx="0">
                  <c:v>1.2829999999999999</c:v>
                </c:pt>
                <c:pt idx="1">
                  <c:v>1.2809999999999999</c:v>
                </c:pt>
                <c:pt idx="2">
                  <c:v>1.2689999999999999</c:v>
                </c:pt>
                <c:pt idx="3">
                  <c:v>1.2589999999999999</c:v>
                </c:pt>
                <c:pt idx="4">
                  <c:v>1.25</c:v>
                </c:pt>
                <c:pt idx="5">
                  <c:v>1.244</c:v>
                </c:pt>
                <c:pt idx="6" formatCode="0.000">
                  <c:v>1.238</c:v>
                </c:pt>
                <c:pt idx="7">
                  <c:v>1.23</c:v>
                </c:pt>
                <c:pt idx="8">
                  <c:v>1.2190000000000001</c:v>
                </c:pt>
                <c:pt idx="9">
                  <c:v>1.2050000000000001</c:v>
                </c:pt>
                <c:pt idx="10">
                  <c:v>1.2010000000000001</c:v>
                </c:pt>
                <c:pt idx="11">
                  <c:v>1.1819999999999999</c:v>
                </c:pt>
                <c:pt idx="12" formatCode="0.000">
                  <c:v>1.169</c:v>
                </c:pt>
                <c:pt idx="13" formatCode="0.000">
                  <c:v>1.161</c:v>
                </c:pt>
                <c:pt idx="14" formatCode="0.000">
                  <c:v>1.1599999999999999</c:v>
                </c:pt>
                <c:pt idx="15" formatCode="0.000">
                  <c:v>1.159</c:v>
                </c:pt>
                <c:pt idx="16" formatCode="0.000">
                  <c:v>1.1579999999999999</c:v>
                </c:pt>
                <c:pt idx="17">
                  <c:v>1.1559999999999999</c:v>
                </c:pt>
                <c:pt idx="18">
                  <c:v>1.1519999999999999</c:v>
                </c:pt>
                <c:pt idx="19">
                  <c:v>1.1539999999999999</c:v>
                </c:pt>
              </c:numCache>
            </c:numRef>
          </c:val>
          <c:smooth val="0"/>
        </c:ser>
        <c:ser>
          <c:idx val="64"/>
          <c:order val="63"/>
          <c:tx>
            <c:strRef>
              <c:f>'CCG Data-antibstarpu'!$D$68</c:f>
              <c:strCache>
                <c:ptCount val="1"/>
                <c:pt idx="0">
                  <c:v>HAMBLETON, RICHMONDSHIRE AND WHITBY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Data-antibstarpu'!$J$68:$AC$68</c:f>
              <c:numCache>
                <c:formatCode>#,##0.000</c:formatCode>
                <c:ptCount val="20"/>
                <c:pt idx="0">
                  <c:v>0.95299999999999996</c:v>
                </c:pt>
                <c:pt idx="1">
                  <c:v>0.94599999999999995</c:v>
                </c:pt>
                <c:pt idx="2">
                  <c:v>0.93600000000000005</c:v>
                </c:pt>
                <c:pt idx="3">
                  <c:v>0.93300000000000005</c:v>
                </c:pt>
                <c:pt idx="4">
                  <c:v>0.93200000000000005</c:v>
                </c:pt>
                <c:pt idx="5">
                  <c:v>0.92600000000000005</c:v>
                </c:pt>
                <c:pt idx="6" formatCode="0.000">
                  <c:v>0.92500000000000004</c:v>
                </c:pt>
                <c:pt idx="7">
                  <c:v>0.92400000000000004</c:v>
                </c:pt>
                <c:pt idx="8">
                  <c:v>0.91300000000000003</c:v>
                </c:pt>
                <c:pt idx="9">
                  <c:v>0.90900000000000003</c:v>
                </c:pt>
                <c:pt idx="10">
                  <c:v>0.90800000000000003</c:v>
                </c:pt>
                <c:pt idx="11">
                  <c:v>0.90400000000000003</c:v>
                </c:pt>
                <c:pt idx="12" formatCode="0.000">
                  <c:v>0.89800000000000002</c:v>
                </c:pt>
                <c:pt idx="13" formatCode="0.000">
                  <c:v>0.89300000000000002</c:v>
                </c:pt>
                <c:pt idx="14" formatCode="0.000">
                  <c:v>0.89</c:v>
                </c:pt>
                <c:pt idx="15" formatCode="0.000">
                  <c:v>0.89</c:v>
                </c:pt>
                <c:pt idx="16" formatCode="0.000">
                  <c:v>0.88500000000000001</c:v>
                </c:pt>
                <c:pt idx="17">
                  <c:v>0.88400000000000001</c:v>
                </c:pt>
                <c:pt idx="18">
                  <c:v>0.88100000000000001</c:v>
                </c:pt>
                <c:pt idx="19">
                  <c:v>0.88100000000000001</c:v>
                </c:pt>
              </c:numCache>
            </c:numRef>
          </c:val>
          <c:smooth val="0"/>
        </c:ser>
        <c:ser>
          <c:idx val="65"/>
          <c:order val="64"/>
          <c:tx>
            <c:strRef>
              <c:f>'CCG Data-antibstarpu'!$D$69</c:f>
              <c:strCache>
                <c:ptCount val="1"/>
                <c:pt idx="0">
                  <c:v>HAMMERSMITH AND FULHAM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Data-antibstarpu'!$J$69:$AC$69</c:f>
              <c:numCache>
                <c:formatCode>#,##0.000</c:formatCode>
                <c:ptCount val="20"/>
                <c:pt idx="0">
                  <c:v>0.78900000000000003</c:v>
                </c:pt>
                <c:pt idx="1">
                  <c:v>0.78300000000000003</c:v>
                </c:pt>
                <c:pt idx="2">
                  <c:v>0.77700000000000002</c:v>
                </c:pt>
                <c:pt idx="3">
                  <c:v>0.77100000000000002</c:v>
                </c:pt>
                <c:pt idx="4">
                  <c:v>0.77100000000000002</c:v>
                </c:pt>
                <c:pt idx="5">
                  <c:v>0.76400000000000001</c:v>
                </c:pt>
                <c:pt idx="6" formatCode="0.000">
                  <c:v>0.76600000000000001</c:v>
                </c:pt>
                <c:pt idx="7">
                  <c:v>0.75800000000000001</c:v>
                </c:pt>
                <c:pt idx="8">
                  <c:v>0.746</c:v>
                </c:pt>
                <c:pt idx="9">
                  <c:v>0.73699999999999999</c:v>
                </c:pt>
                <c:pt idx="10">
                  <c:v>0.72899999999999998</c:v>
                </c:pt>
                <c:pt idx="11">
                  <c:v>0.72</c:v>
                </c:pt>
                <c:pt idx="12" formatCode="0.000">
                  <c:v>0.71599999999999997</c:v>
                </c:pt>
                <c:pt idx="13" formatCode="0.000">
                  <c:v>0.71</c:v>
                </c:pt>
                <c:pt idx="14" formatCode="0.000">
                  <c:v>0.70299999999999996</c:v>
                </c:pt>
                <c:pt idx="15" formatCode="0.000">
                  <c:v>0.70099999999999996</c:v>
                </c:pt>
                <c:pt idx="16" formatCode="0.000">
                  <c:v>0.69199999999999995</c:v>
                </c:pt>
                <c:pt idx="17">
                  <c:v>0.68600000000000005</c:v>
                </c:pt>
                <c:pt idx="18">
                  <c:v>0.67500000000000004</c:v>
                </c:pt>
                <c:pt idx="19">
                  <c:v>0.67400000000000004</c:v>
                </c:pt>
              </c:numCache>
            </c:numRef>
          </c:val>
          <c:smooth val="0"/>
        </c:ser>
        <c:ser>
          <c:idx val="67"/>
          <c:order val="65"/>
          <c:tx>
            <c:strRef>
              <c:f>'CCG Data-antibstarpu'!$D$70</c:f>
              <c:strCache>
                <c:ptCount val="1"/>
                <c:pt idx="0">
                  <c:v>HARINGEY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Data-antibstarpu'!$J$70:$AC$70</c:f>
              <c:numCache>
                <c:formatCode>#,##0.000</c:formatCode>
                <c:ptCount val="20"/>
                <c:pt idx="0">
                  <c:v>0.64700000000000002</c:v>
                </c:pt>
                <c:pt idx="1">
                  <c:v>0.64500000000000002</c:v>
                </c:pt>
                <c:pt idx="2">
                  <c:v>0.64400000000000002</c:v>
                </c:pt>
                <c:pt idx="3">
                  <c:v>0.64500000000000002</c:v>
                </c:pt>
                <c:pt idx="4">
                  <c:v>0.64100000000000001</c:v>
                </c:pt>
                <c:pt idx="5">
                  <c:v>0.64</c:v>
                </c:pt>
                <c:pt idx="6" formatCode="0.000">
                  <c:v>0.63800000000000001</c:v>
                </c:pt>
                <c:pt idx="7">
                  <c:v>0.63700000000000001</c:v>
                </c:pt>
                <c:pt idx="8">
                  <c:v>0.63400000000000001</c:v>
                </c:pt>
                <c:pt idx="9">
                  <c:v>0.63</c:v>
                </c:pt>
                <c:pt idx="10">
                  <c:v>0.628</c:v>
                </c:pt>
                <c:pt idx="11">
                  <c:v>0.628</c:v>
                </c:pt>
                <c:pt idx="12" formatCode="0.000">
                  <c:v>0.629</c:v>
                </c:pt>
                <c:pt idx="13" formatCode="0.000">
                  <c:v>0.628</c:v>
                </c:pt>
                <c:pt idx="14" formatCode="0.000">
                  <c:v>0.626</c:v>
                </c:pt>
                <c:pt idx="15" formatCode="0.000">
                  <c:v>0.627</c:v>
                </c:pt>
                <c:pt idx="16" formatCode="0.000">
                  <c:v>0.628</c:v>
                </c:pt>
                <c:pt idx="17">
                  <c:v>0.627</c:v>
                </c:pt>
                <c:pt idx="18">
                  <c:v>0.624</c:v>
                </c:pt>
                <c:pt idx="19">
                  <c:v>0.625</c:v>
                </c:pt>
              </c:numCache>
            </c:numRef>
          </c:val>
          <c:smooth val="0"/>
        </c:ser>
        <c:ser>
          <c:idx val="68"/>
          <c:order val="66"/>
          <c:tx>
            <c:strRef>
              <c:f>'CCG Data-antibstarpu'!$D$71</c:f>
              <c:strCache>
                <c:ptCount val="1"/>
                <c:pt idx="0">
                  <c:v>HARROGATE AND RURAL DISTRICT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Data-antibstarpu'!$J$71:$AC$71</c:f>
              <c:numCache>
                <c:formatCode>#,##0.000</c:formatCode>
                <c:ptCount val="20"/>
                <c:pt idx="0">
                  <c:v>0.83699999999999997</c:v>
                </c:pt>
                <c:pt idx="1">
                  <c:v>0.82899999999999996</c:v>
                </c:pt>
                <c:pt idx="2">
                  <c:v>0.82099999999999995</c:v>
                </c:pt>
                <c:pt idx="3">
                  <c:v>0.81699999999999995</c:v>
                </c:pt>
                <c:pt idx="4">
                  <c:v>0.81399999999999995</c:v>
                </c:pt>
                <c:pt idx="5">
                  <c:v>0.80600000000000005</c:v>
                </c:pt>
                <c:pt idx="6" formatCode="0.000">
                  <c:v>0.80400000000000005</c:v>
                </c:pt>
                <c:pt idx="7">
                  <c:v>0.8</c:v>
                </c:pt>
                <c:pt idx="8">
                  <c:v>0.79500000000000004</c:v>
                </c:pt>
                <c:pt idx="9">
                  <c:v>0.78800000000000003</c:v>
                </c:pt>
                <c:pt idx="10">
                  <c:v>0.78600000000000003</c:v>
                </c:pt>
                <c:pt idx="11">
                  <c:v>0.77900000000000003</c:v>
                </c:pt>
                <c:pt idx="12" formatCode="0.000">
                  <c:v>0.77700000000000002</c:v>
                </c:pt>
                <c:pt idx="13" formatCode="0.000">
                  <c:v>0.77500000000000002</c:v>
                </c:pt>
                <c:pt idx="14" formatCode="0.000">
                  <c:v>0.77200000000000002</c:v>
                </c:pt>
                <c:pt idx="15" formatCode="0.000">
                  <c:v>0.77300000000000002</c:v>
                </c:pt>
                <c:pt idx="16" formatCode="0.000">
                  <c:v>0.77100000000000002</c:v>
                </c:pt>
                <c:pt idx="17">
                  <c:v>0.77</c:v>
                </c:pt>
                <c:pt idx="18">
                  <c:v>0.77300000000000002</c:v>
                </c:pt>
                <c:pt idx="19">
                  <c:v>0.77900000000000003</c:v>
                </c:pt>
              </c:numCache>
            </c:numRef>
          </c:val>
          <c:smooth val="0"/>
        </c:ser>
        <c:ser>
          <c:idx val="69"/>
          <c:order val="67"/>
          <c:tx>
            <c:strRef>
              <c:f>'CCG Data-antibstarpu'!$D$72</c:f>
              <c:strCache>
                <c:ptCount val="1"/>
                <c:pt idx="0">
                  <c:v>HARROW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Data-antibstarpu'!$J$72:$AC$72</c:f>
              <c:numCache>
                <c:formatCode>#,##0.000</c:formatCode>
                <c:ptCount val="20"/>
                <c:pt idx="0">
                  <c:v>1.008</c:v>
                </c:pt>
                <c:pt idx="1">
                  <c:v>1.004</c:v>
                </c:pt>
                <c:pt idx="2">
                  <c:v>0.999</c:v>
                </c:pt>
                <c:pt idx="3">
                  <c:v>0.99199999999999999</c:v>
                </c:pt>
                <c:pt idx="4">
                  <c:v>0.98599999999999999</c:v>
                </c:pt>
                <c:pt idx="5">
                  <c:v>0.97899999999999998</c:v>
                </c:pt>
                <c:pt idx="6" formatCode="0.000">
                  <c:v>0.97199999999999998</c:v>
                </c:pt>
                <c:pt idx="7">
                  <c:v>0.96299999999999997</c:v>
                </c:pt>
                <c:pt idx="8">
                  <c:v>0.94699999999999995</c:v>
                </c:pt>
                <c:pt idx="9">
                  <c:v>0.93600000000000005</c:v>
                </c:pt>
                <c:pt idx="10">
                  <c:v>0.93100000000000005</c:v>
                </c:pt>
                <c:pt idx="11">
                  <c:v>0.92200000000000004</c:v>
                </c:pt>
                <c:pt idx="12" formatCode="0.000">
                  <c:v>0.91700000000000004</c:v>
                </c:pt>
                <c:pt idx="13" formatCode="0.000">
                  <c:v>0.90800000000000003</c:v>
                </c:pt>
                <c:pt idx="14" formatCode="0.000">
                  <c:v>0.9</c:v>
                </c:pt>
                <c:pt idx="15" formatCode="0.000">
                  <c:v>0.89500000000000002</c:v>
                </c:pt>
                <c:pt idx="16" formatCode="0.000">
                  <c:v>0.89200000000000002</c:v>
                </c:pt>
                <c:pt idx="17">
                  <c:v>0.88800000000000001</c:v>
                </c:pt>
                <c:pt idx="18">
                  <c:v>0.88500000000000001</c:v>
                </c:pt>
                <c:pt idx="19">
                  <c:v>0.88300000000000001</c:v>
                </c:pt>
              </c:numCache>
            </c:numRef>
          </c:val>
          <c:smooth val="0"/>
        </c:ser>
        <c:ser>
          <c:idx val="70"/>
          <c:order val="68"/>
          <c:tx>
            <c:strRef>
              <c:f>'CCG Data-antibstarpu'!$D$73</c:f>
              <c:strCache>
                <c:ptCount val="1"/>
                <c:pt idx="0">
                  <c:v>HARTLEPOOL AND STOCKTON-ON-TEES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Data-antibstarpu'!$J$73:$AC$73</c:f>
              <c:numCache>
                <c:formatCode>#,##0.000</c:formatCode>
                <c:ptCount val="20"/>
                <c:pt idx="0">
                  <c:v>1.0980000000000001</c:v>
                </c:pt>
                <c:pt idx="1">
                  <c:v>1.0900000000000001</c:v>
                </c:pt>
                <c:pt idx="2">
                  <c:v>1.0820000000000001</c:v>
                </c:pt>
                <c:pt idx="3">
                  <c:v>1.077</c:v>
                </c:pt>
                <c:pt idx="4">
                  <c:v>1.073</c:v>
                </c:pt>
                <c:pt idx="5">
                  <c:v>1.0660000000000001</c:v>
                </c:pt>
                <c:pt idx="6" formatCode="0.000">
                  <c:v>1.0680000000000001</c:v>
                </c:pt>
                <c:pt idx="7">
                  <c:v>1.0589999999999999</c:v>
                </c:pt>
                <c:pt idx="8">
                  <c:v>1.042</c:v>
                </c:pt>
                <c:pt idx="9">
                  <c:v>1.0329999999999999</c:v>
                </c:pt>
                <c:pt idx="10">
                  <c:v>1.032</c:v>
                </c:pt>
                <c:pt idx="11">
                  <c:v>1.026</c:v>
                </c:pt>
                <c:pt idx="12" formatCode="0.000">
                  <c:v>1.0229999999999999</c:v>
                </c:pt>
                <c:pt idx="13" formatCode="0.000">
                  <c:v>1.022</c:v>
                </c:pt>
                <c:pt idx="14" formatCode="0.000">
                  <c:v>1.016</c:v>
                </c:pt>
                <c:pt idx="15" formatCode="0.000">
                  <c:v>1.0169999999999999</c:v>
                </c:pt>
                <c:pt idx="16" formatCode="0.000">
                  <c:v>1.014</c:v>
                </c:pt>
                <c:pt idx="17">
                  <c:v>1.0129999999999999</c:v>
                </c:pt>
                <c:pt idx="18">
                  <c:v>1.008</c:v>
                </c:pt>
                <c:pt idx="19">
                  <c:v>1.008</c:v>
                </c:pt>
              </c:numCache>
            </c:numRef>
          </c:val>
          <c:smooth val="0"/>
        </c:ser>
        <c:ser>
          <c:idx val="71"/>
          <c:order val="69"/>
          <c:tx>
            <c:strRef>
              <c:f>'CCG Data-antibstarpu'!$D$74</c:f>
              <c:strCache>
                <c:ptCount val="1"/>
                <c:pt idx="0">
                  <c:v>HASTINGS &amp; ROTHER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Data-antibstarpu'!$J$74:$AC$74</c:f>
              <c:numCache>
                <c:formatCode>#,##0.000</c:formatCode>
                <c:ptCount val="20"/>
                <c:pt idx="0">
                  <c:v>1.0900000000000001</c:v>
                </c:pt>
                <c:pt idx="1">
                  <c:v>1.0840000000000001</c:v>
                </c:pt>
                <c:pt idx="2">
                  <c:v>1.079</c:v>
                </c:pt>
                <c:pt idx="3">
                  <c:v>1.0760000000000001</c:v>
                </c:pt>
                <c:pt idx="4">
                  <c:v>1.071</c:v>
                </c:pt>
                <c:pt idx="5">
                  <c:v>1.0649999999999999</c:v>
                </c:pt>
                <c:pt idx="6" formatCode="0.000">
                  <c:v>1.06</c:v>
                </c:pt>
                <c:pt idx="7">
                  <c:v>1.052</c:v>
                </c:pt>
                <c:pt idx="8">
                  <c:v>1.032</c:v>
                </c:pt>
                <c:pt idx="9">
                  <c:v>1.022</c:v>
                </c:pt>
                <c:pt idx="10">
                  <c:v>1.012</c:v>
                </c:pt>
                <c:pt idx="11">
                  <c:v>1</c:v>
                </c:pt>
                <c:pt idx="12" formatCode="0.000">
                  <c:v>0.99199999999999999</c:v>
                </c:pt>
                <c:pt idx="13" formatCode="0.000">
                  <c:v>0.98599999999999999</c:v>
                </c:pt>
                <c:pt idx="14" formatCode="0.000">
                  <c:v>0.98</c:v>
                </c:pt>
                <c:pt idx="15" formatCode="0.000">
                  <c:v>0.98</c:v>
                </c:pt>
                <c:pt idx="16" formatCode="0.000">
                  <c:v>0.98199999999999998</c:v>
                </c:pt>
                <c:pt idx="17">
                  <c:v>0.97399999999999998</c:v>
                </c:pt>
                <c:pt idx="18">
                  <c:v>0.97099999999999997</c:v>
                </c:pt>
                <c:pt idx="19">
                  <c:v>0.97199999999999998</c:v>
                </c:pt>
              </c:numCache>
            </c:numRef>
          </c:val>
          <c:smooth val="0"/>
        </c:ser>
        <c:ser>
          <c:idx val="72"/>
          <c:order val="70"/>
          <c:tx>
            <c:strRef>
              <c:f>'CCG Data-antibstarpu'!$D$75</c:f>
              <c:strCache>
                <c:ptCount val="1"/>
                <c:pt idx="0">
                  <c:v>HAVERING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Data-antibstarpu'!$J$75:$AC$75</c:f>
              <c:numCache>
                <c:formatCode>#,##0.000</c:formatCode>
                <c:ptCount val="20"/>
                <c:pt idx="0">
                  <c:v>1.036</c:v>
                </c:pt>
                <c:pt idx="1">
                  <c:v>1.036</c:v>
                </c:pt>
                <c:pt idx="2">
                  <c:v>1.038</c:v>
                </c:pt>
                <c:pt idx="3">
                  <c:v>1.04</c:v>
                </c:pt>
                <c:pt idx="4">
                  <c:v>1.0389999999999999</c:v>
                </c:pt>
                <c:pt idx="5">
                  <c:v>1.036</c:v>
                </c:pt>
                <c:pt idx="6" formatCode="0.000">
                  <c:v>1.034</c:v>
                </c:pt>
                <c:pt idx="7">
                  <c:v>1.0289999999999999</c:v>
                </c:pt>
                <c:pt idx="8">
                  <c:v>1.0189999999999999</c:v>
                </c:pt>
                <c:pt idx="9">
                  <c:v>1.0069999999999999</c:v>
                </c:pt>
                <c:pt idx="10">
                  <c:v>1.0049999999999999</c:v>
                </c:pt>
                <c:pt idx="11">
                  <c:v>0.995</c:v>
                </c:pt>
                <c:pt idx="12" formatCode="0.000">
                  <c:v>0.99099999999999999</c:v>
                </c:pt>
                <c:pt idx="13" formatCode="0.000">
                  <c:v>0.98699999999999999</c:v>
                </c:pt>
                <c:pt idx="14" formatCode="0.000">
                  <c:v>0.98</c:v>
                </c:pt>
                <c:pt idx="15" formatCode="0.000">
                  <c:v>0.98</c:v>
                </c:pt>
                <c:pt idx="16" formatCode="0.000">
                  <c:v>0.97599999999999998</c:v>
                </c:pt>
                <c:pt idx="17">
                  <c:v>0.97299999999999998</c:v>
                </c:pt>
                <c:pt idx="18">
                  <c:v>0.97699999999999998</c:v>
                </c:pt>
                <c:pt idx="19">
                  <c:v>0.98299999999999998</c:v>
                </c:pt>
              </c:numCache>
            </c:numRef>
          </c:val>
          <c:smooth val="0"/>
        </c:ser>
        <c:ser>
          <c:idx val="73"/>
          <c:order val="71"/>
          <c:tx>
            <c:strRef>
              <c:f>'CCG Data-antibstarpu'!$D$76</c:f>
              <c:strCache>
                <c:ptCount val="1"/>
                <c:pt idx="0">
                  <c:v>HEREFORDSHIRE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Data-antibstarpu'!$J$76:$AC$76</c:f>
              <c:numCache>
                <c:formatCode>#,##0.000</c:formatCode>
                <c:ptCount val="20"/>
                <c:pt idx="0">
                  <c:v>0.98199999999999998</c:v>
                </c:pt>
                <c:pt idx="1">
                  <c:v>0.97399999999999998</c:v>
                </c:pt>
                <c:pt idx="2">
                  <c:v>0.96499999999999997</c:v>
                </c:pt>
                <c:pt idx="3">
                  <c:v>0.95799999999999996</c:v>
                </c:pt>
                <c:pt idx="4">
                  <c:v>0.95399999999999996</c:v>
                </c:pt>
                <c:pt idx="5">
                  <c:v>0.94699999999999995</c:v>
                </c:pt>
                <c:pt idx="6" formatCode="0.000">
                  <c:v>0.95199999999999996</c:v>
                </c:pt>
                <c:pt idx="7">
                  <c:v>0.94799999999999995</c:v>
                </c:pt>
                <c:pt idx="8">
                  <c:v>0.94</c:v>
                </c:pt>
                <c:pt idx="9">
                  <c:v>0.92500000000000004</c:v>
                </c:pt>
                <c:pt idx="10">
                  <c:v>0.91800000000000004</c:v>
                </c:pt>
                <c:pt idx="11">
                  <c:v>0.91300000000000003</c:v>
                </c:pt>
                <c:pt idx="12" formatCode="0.000">
                  <c:v>0.91200000000000003</c:v>
                </c:pt>
                <c:pt idx="13" formatCode="0.000">
                  <c:v>0.90500000000000003</c:v>
                </c:pt>
                <c:pt idx="14" formatCode="0.000">
                  <c:v>0.90600000000000003</c:v>
                </c:pt>
                <c:pt idx="15" formatCode="0.000">
                  <c:v>0.90900000000000003</c:v>
                </c:pt>
                <c:pt idx="16" formatCode="0.000">
                  <c:v>0.90800000000000003</c:v>
                </c:pt>
                <c:pt idx="17">
                  <c:v>0.90700000000000003</c:v>
                </c:pt>
                <c:pt idx="18">
                  <c:v>0.90200000000000002</c:v>
                </c:pt>
                <c:pt idx="19">
                  <c:v>0.90200000000000002</c:v>
                </c:pt>
              </c:numCache>
            </c:numRef>
          </c:val>
          <c:smooth val="0"/>
        </c:ser>
        <c:ser>
          <c:idx val="74"/>
          <c:order val="72"/>
          <c:tx>
            <c:strRef>
              <c:f>'CCG Data-antibstarpu'!$D$77</c:f>
              <c:strCache>
                <c:ptCount val="1"/>
                <c:pt idx="0">
                  <c:v>HERTS VALLEYS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Data-antibstarpu'!$J$77:$AC$77</c:f>
              <c:numCache>
                <c:formatCode>#,##0.000</c:formatCode>
                <c:ptCount val="20"/>
                <c:pt idx="0">
                  <c:v>0.99299999999999999</c:v>
                </c:pt>
                <c:pt idx="1">
                  <c:v>0.98599999999999999</c:v>
                </c:pt>
                <c:pt idx="2">
                  <c:v>0.98</c:v>
                </c:pt>
                <c:pt idx="3">
                  <c:v>0.97799999999999998</c:v>
                </c:pt>
                <c:pt idx="4">
                  <c:v>0.97399999999999998</c:v>
                </c:pt>
                <c:pt idx="5">
                  <c:v>0.96599999999999997</c:v>
                </c:pt>
                <c:pt idx="6" formatCode="0.000">
                  <c:v>0.96299999999999997</c:v>
                </c:pt>
                <c:pt idx="7">
                  <c:v>0.95499999999999996</c:v>
                </c:pt>
                <c:pt idx="8">
                  <c:v>0.94799999999999995</c:v>
                </c:pt>
                <c:pt idx="9">
                  <c:v>0.93899999999999995</c:v>
                </c:pt>
                <c:pt idx="10">
                  <c:v>0.93500000000000005</c:v>
                </c:pt>
                <c:pt idx="11">
                  <c:v>0.92800000000000005</c:v>
                </c:pt>
                <c:pt idx="12" formatCode="0.000">
                  <c:v>0.92600000000000005</c:v>
                </c:pt>
                <c:pt idx="13" formatCode="0.000">
                  <c:v>0.92200000000000004</c:v>
                </c:pt>
                <c:pt idx="14" formatCode="0.000">
                  <c:v>0.91600000000000004</c:v>
                </c:pt>
                <c:pt idx="15" formatCode="0.000">
                  <c:v>0.91400000000000003</c:v>
                </c:pt>
                <c:pt idx="16" formatCode="0.000">
                  <c:v>0.91100000000000003</c:v>
                </c:pt>
                <c:pt idx="17">
                  <c:v>0.90900000000000003</c:v>
                </c:pt>
                <c:pt idx="18">
                  <c:v>0.90900000000000003</c:v>
                </c:pt>
                <c:pt idx="19">
                  <c:v>0.91200000000000003</c:v>
                </c:pt>
              </c:numCache>
            </c:numRef>
          </c:val>
          <c:smooth val="0"/>
        </c:ser>
        <c:ser>
          <c:idx val="75"/>
          <c:order val="73"/>
          <c:tx>
            <c:strRef>
              <c:f>'CCG Data-antibstarpu'!$D$78</c:f>
              <c:strCache>
                <c:ptCount val="1"/>
                <c:pt idx="0">
                  <c:v>HEYWOOD, MIDDLETON &amp; ROCHDALE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Data-antibstarpu'!$J$78:$AC$78</c:f>
              <c:numCache>
                <c:formatCode>#,##0.000</c:formatCode>
                <c:ptCount val="20"/>
                <c:pt idx="0">
                  <c:v>1.202</c:v>
                </c:pt>
                <c:pt idx="1">
                  <c:v>1.1930000000000001</c:v>
                </c:pt>
                <c:pt idx="2">
                  <c:v>1.179</c:v>
                </c:pt>
                <c:pt idx="3">
                  <c:v>1.1639999999999999</c:v>
                </c:pt>
                <c:pt idx="4">
                  <c:v>1.1519999999999999</c:v>
                </c:pt>
                <c:pt idx="5">
                  <c:v>1.1359999999999999</c:v>
                </c:pt>
                <c:pt idx="6" formatCode="0.000">
                  <c:v>1.1279999999999999</c:v>
                </c:pt>
                <c:pt idx="7">
                  <c:v>1.119</c:v>
                </c:pt>
                <c:pt idx="8">
                  <c:v>1.0960000000000001</c:v>
                </c:pt>
                <c:pt idx="9">
                  <c:v>1.0680000000000001</c:v>
                </c:pt>
                <c:pt idx="10">
                  <c:v>1.0549999999999999</c:v>
                </c:pt>
                <c:pt idx="11">
                  <c:v>1.04</c:v>
                </c:pt>
                <c:pt idx="12" formatCode="0.000">
                  <c:v>1.0289999999999999</c:v>
                </c:pt>
                <c:pt idx="13" formatCode="0.000">
                  <c:v>1.0169999999999999</c:v>
                </c:pt>
                <c:pt idx="14" formatCode="0.000">
                  <c:v>1.006</c:v>
                </c:pt>
                <c:pt idx="15" formatCode="0.000">
                  <c:v>0.999</c:v>
                </c:pt>
                <c:pt idx="16" formatCode="0.000">
                  <c:v>0.98899999999999999</c:v>
                </c:pt>
                <c:pt idx="17">
                  <c:v>0.98599999999999999</c:v>
                </c:pt>
                <c:pt idx="18">
                  <c:v>0.97899999999999998</c:v>
                </c:pt>
                <c:pt idx="19">
                  <c:v>0.97899999999999998</c:v>
                </c:pt>
              </c:numCache>
            </c:numRef>
          </c:val>
          <c:smooth val="0"/>
        </c:ser>
        <c:ser>
          <c:idx val="76"/>
          <c:order val="74"/>
          <c:tx>
            <c:strRef>
              <c:f>'CCG Data-antibstarpu'!$D$79</c:f>
              <c:strCache>
                <c:ptCount val="1"/>
                <c:pt idx="0">
                  <c:v>HIGH WEALD LEWES HAVENS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Data-antibstarpu'!$J$79:$AC$79</c:f>
              <c:numCache>
                <c:formatCode>#,##0.000</c:formatCode>
                <c:ptCount val="20"/>
                <c:pt idx="0">
                  <c:v>0.99099999999999999</c:v>
                </c:pt>
                <c:pt idx="1">
                  <c:v>0.98699999999999999</c:v>
                </c:pt>
                <c:pt idx="2">
                  <c:v>0.98</c:v>
                </c:pt>
                <c:pt idx="3">
                  <c:v>0.97699999999999998</c:v>
                </c:pt>
                <c:pt idx="4">
                  <c:v>0.97199999999999998</c:v>
                </c:pt>
                <c:pt idx="5">
                  <c:v>0.96599999999999997</c:v>
                </c:pt>
                <c:pt idx="6" formatCode="0.000">
                  <c:v>0.96399999999999997</c:v>
                </c:pt>
                <c:pt idx="7">
                  <c:v>0.96099999999999997</c:v>
                </c:pt>
                <c:pt idx="8">
                  <c:v>0.94699999999999995</c:v>
                </c:pt>
                <c:pt idx="9">
                  <c:v>0.93500000000000005</c:v>
                </c:pt>
                <c:pt idx="10">
                  <c:v>0.93500000000000005</c:v>
                </c:pt>
                <c:pt idx="11">
                  <c:v>0.92600000000000005</c:v>
                </c:pt>
                <c:pt idx="12" formatCode="0.000">
                  <c:v>0.92500000000000004</c:v>
                </c:pt>
                <c:pt idx="13" formatCode="0.000">
                  <c:v>0.92100000000000004</c:v>
                </c:pt>
                <c:pt idx="14" formatCode="0.000">
                  <c:v>0.91800000000000004</c:v>
                </c:pt>
                <c:pt idx="15" formatCode="0.000">
                  <c:v>0.91500000000000004</c:v>
                </c:pt>
                <c:pt idx="16" formatCode="0.000">
                  <c:v>0.91500000000000004</c:v>
                </c:pt>
                <c:pt idx="17">
                  <c:v>0.91400000000000003</c:v>
                </c:pt>
                <c:pt idx="18">
                  <c:v>0.91300000000000003</c:v>
                </c:pt>
                <c:pt idx="19">
                  <c:v>0.90900000000000003</c:v>
                </c:pt>
              </c:numCache>
            </c:numRef>
          </c:val>
          <c:smooth val="0"/>
        </c:ser>
        <c:ser>
          <c:idx val="77"/>
          <c:order val="75"/>
          <c:tx>
            <c:strRef>
              <c:f>'CCG Data-antibstarpu'!$D$80</c:f>
              <c:strCache>
                <c:ptCount val="1"/>
                <c:pt idx="0">
                  <c:v>HILLINGDON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Data-antibstarpu'!$J$80:$AC$80</c:f>
              <c:numCache>
                <c:formatCode>#,##0.000</c:formatCode>
                <c:ptCount val="20"/>
                <c:pt idx="0">
                  <c:v>0.89700000000000002</c:v>
                </c:pt>
                <c:pt idx="1">
                  <c:v>0.89</c:v>
                </c:pt>
                <c:pt idx="2">
                  <c:v>0.88500000000000001</c:v>
                </c:pt>
                <c:pt idx="3">
                  <c:v>0.88</c:v>
                </c:pt>
                <c:pt idx="4">
                  <c:v>0.876</c:v>
                </c:pt>
                <c:pt idx="5">
                  <c:v>0.86899999999999999</c:v>
                </c:pt>
                <c:pt idx="6" formatCode="0.000">
                  <c:v>0.86799999999999999</c:v>
                </c:pt>
                <c:pt idx="7">
                  <c:v>0.86299999999999999</c:v>
                </c:pt>
                <c:pt idx="8">
                  <c:v>0.85699999999999998</c:v>
                </c:pt>
                <c:pt idx="9">
                  <c:v>0.85</c:v>
                </c:pt>
                <c:pt idx="10">
                  <c:v>0.84599999999999997</c:v>
                </c:pt>
                <c:pt idx="11">
                  <c:v>0.84099999999999997</c:v>
                </c:pt>
                <c:pt idx="12" formatCode="0.000">
                  <c:v>0.84</c:v>
                </c:pt>
                <c:pt idx="13" formatCode="0.000">
                  <c:v>0.83599999999999997</c:v>
                </c:pt>
                <c:pt idx="14" formatCode="0.000">
                  <c:v>0.83099999999999996</c:v>
                </c:pt>
                <c:pt idx="15" formatCode="0.000">
                  <c:v>0.83299999999999996</c:v>
                </c:pt>
                <c:pt idx="16" formatCode="0.000">
                  <c:v>0.83</c:v>
                </c:pt>
                <c:pt idx="17">
                  <c:v>0.82899999999999996</c:v>
                </c:pt>
                <c:pt idx="18">
                  <c:v>0.82699999999999996</c:v>
                </c:pt>
                <c:pt idx="19">
                  <c:v>0.82799999999999996</c:v>
                </c:pt>
              </c:numCache>
            </c:numRef>
          </c:val>
          <c:smooth val="0"/>
        </c:ser>
        <c:ser>
          <c:idx val="78"/>
          <c:order val="76"/>
          <c:tx>
            <c:strRef>
              <c:f>'CCG Data-antibstarpu'!$D$81</c:f>
              <c:strCache>
                <c:ptCount val="1"/>
                <c:pt idx="0">
                  <c:v>HORSHAM AND MID SUSSEX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Data-antibstarpu'!$J$81:$AC$81</c:f>
              <c:numCache>
                <c:formatCode>#,##0.000</c:formatCode>
                <c:ptCount val="20"/>
                <c:pt idx="0">
                  <c:v>0.85199999999999998</c:v>
                </c:pt>
                <c:pt idx="1">
                  <c:v>0.84899999999999998</c:v>
                </c:pt>
                <c:pt idx="2">
                  <c:v>0.84499999999999997</c:v>
                </c:pt>
                <c:pt idx="3">
                  <c:v>0.84399999999999997</c:v>
                </c:pt>
                <c:pt idx="4">
                  <c:v>0.84</c:v>
                </c:pt>
                <c:pt idx="5">
                  <c:v>0.83599999999999997</c:v>
                </c:pt>
                <c:pt idx="6" formatCode="0.000">
                  <c:v>0.83499999999999996</c:v>
                </c:pt>
                <c:pt idx="7">
                  <c:v>0.83299999999999996</c:v>
                </c:pt>
                <c:pt idx="8">
                  <c:v>0.82499999999999996</c:v>
                </c:pt>
                <c:pt idx="9">
                  <c:v>0.81599999999999995</c:v>
                </c:pt>
                <c:pt idx="10">
                  <c:v>0.81399999999999995</c:v>
                </c:pt>
                <c:pt idx="11">
                  <c:v>0.80400000000000005</c:v>
                </c:pt>
                <c:pt idx="12" formatCode="0.000">
                  <c:v>0.79900000000000004</c:v>
                </c:pt>
                <c:pt idx="13" formatCode="0.000">
                  <c:v>0.79500000000000004</c:v>
                </c:pt>
                <c:pt idx="14" formatCode="0.000">
                  <c:v>0.78900000000000003</c:v>
                </c:pt>
                <c:pt idx="15" formatCode="0.000">
                  <c:v>0.78700000000000003</c:v>
                </c:pt>
                <c:pt idx="16" formatCode="0.000">
                  <c:v>0.79</c:v>
                </c:pt>
                <c:pt idx="17">
                  <c:v>0.78600000000000003</c:v>
                </c:pt>
                <c:pt idx="18">
                  <c:v>0.78200000000000003</c:v>
                </c:pt>
                <c:pt idx="19">
                  <c:v>0.77900000000000003</c:v>
                </c:pt>
              </c:numCache>
            </c:numRef>
          </c:val>
          <c:smooth val="0"/>
        </c:ser>
        <c:ser>
          <c:idx val="79"/>
          <c:order val="77"/>
          <c:tx>
            <c:strRef>
              <c:f>'CCG Data-antibstarpu'!$D$82</c:f>
              <c:strCache>
                <c:ptCount val="1"/>
                <c:pt idx="0">
                  <c:v>HOUNSLOW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Data-antibstarpu'!$J$82:$AC$82</c:f>
              <c:numCache>
                <c:formatCode>#,##0.000</c:formatCode>
                <c:ptCount val="20"/>
                <c:pt idx="0">
                  <c:v>0.81200000000000006</c:v>
                </c:pt>
                <c:pt idx="1">
                  <c:v>0.80700000000000005</c:v>
                </c:pt>
                <c:pt idx="2">
                  <c:v>0.80400000000000005</c:v>
                </c:pt>
                <c:pt idx="3">
                  <c:v>0.80200000000000005</c:v>
                </c:pt>
                <c:pt idx="4">
                  <c:v>0.79600000000000004</c:v>
                </c:pt>
                <c:pt idx="5">
                  <c:v>0.79</c:v>
                </c:pt>
                <c:pt idx="6" formatCode="0.000">
                  <c:v>0.78600000000000003</c:v>
                </c:pt>
                <c:pt idx="7">
                  <c:v>0.77900000000000003</c:v>
                </c:pt>
                <c:pt idx="8">
                  <c:v>0.77</c:v>
                </c:pt>
                <c:pt idx="9">
                  <c:v>0.76100000000000001</c:v>
                </c:pt>
                <c:pt idx="10">
                  <c:v>0.75800000000000001</c:v>
                </c:pt>
                <c:pt idx="11">
                  <c:v>0.749</c:v>
                </c:pt>
                <c:pt idx="12" formatCode="0.000">
                  <c:v>0.746</c:v>
                </c:pt>
                <c:pt idx="13" formatCode="0.000">
                  <c:v>0.74</c:v>
                </c:pt>
                <c:pt idx="14" formatCode="0.000">
                  <c:v>0.73499999999999999</c:v>
                </c:pt>
                <c:pt idx="15" formatCode="0.000">
                  <c:v>0.73399999999999999</c:v>
                </c:pt>
                <c:pt idx="16" formatCode="0.000">
                  <c:v>0.73299999999999998</c:v>
                </c:pt>
                <c:pt idx="17">
                  <c:v>0.72799999999999998</c:v>
                </c:pt>
                <c:pt idx="18">
                  <c:v>0.72499999999999998</c:v>
                </c:pt>
                <c:pt idx="19">
                  <c:v>0.72499999999999998</c:v>
                </c:pt>
              </c:numCache>
            </c:numRef>
          </c:val>
          <c:smooth val="0"/>
        </c:ser>
        <c:ser>
          <c:idx val="80"/>
          <c:order val="78"/>
          <c:tx>
            <c:strRef>
              <c:f>'CCG Data-antibstarpu'!$D$83</c:f>
              <c:strCache>
                <c:ptCount val="1"/>
                <c:pt idx="0">
                  <c:v>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Data-antibstarpu'!$J$83:$AC$83</c:f>
              <c:numCache>
                <c:formatCode>#,##0.000</c:formatCode>
                <c:ptCount val="20"/>
                <c:pt idx="0">
                  <c:v>1.137</c:v>
                </c:pt>
                <c:pt idx="1">
                  <c:v>1.133</c:v>
                </c:pt>
                <c:pt idx="2">
                  <c:v>1.1259999999999999</c:v>
                </c:pt>
                <c:pt idx="3">
                  <c:v>1.1200000000000001</c:v>
                </c:pt>
                <c:pt idx="4">
                  <c:v>1.1140000000000001</c:v>
                </c:pt>
                <c:pt idx="5">
                  <c:v>1.1060000000000001</c:v>
                </c:pt>
                <c:pt idx="6" formatCode="0.000">
                  <c:v>1.101</c:v>
                </c:pt>
                <c:pt idx="7">
                  <c:v>1.0960000000000001</c:v>
                </c:pt>
                <c:pt idx="8">
                  <c:v>1.0920000000000001</c:v>
                </c:pt>
                <c:pt idx="9">
                  <c:v>1.085</c:v>
                </c:pt>
                <c:pt idx="10">
                  <c:v>1.075</c:v>
                </c:pt>
                <c:pt idx="11">
                  <c:v>1.0640000000000001</c:v>
                </c:pt>
                <c:pt idx="12" formatCode="0.000">
                  <c:v>1.056</c:v>
                </c:pt>
                <c:pt idx="13" formatCode="0.000">
                  <c:v>1.046</c:v>
                </c:pt>
                <c:pt idx="14" formatCode="0.000">
                  <c:v>1.036</c:v>
                </c:pt>
                <c:pt idx="15" formatCode="0.000">
                  <c:v>1.036</c:v>
                </c:pt>
                <c:pt idx="16" formatCode="0.000">
                  <c:v>1.0369999999999999</c:v>
                </c:pt>
                <c:pt idx="17">
                  <c:v>1.0369999999999999</c:v>
                </c:pt>
                <c:pt idx="18">
                  <c:v>1.0349999999999999</c:v>
                </c:pt>
                <c:pt idx="19">
                  <c:v>1.0389999999999999</c:v>
                </c:pt>
              </c:numCache>
            </c:numRef>
          </c:val>
          <c:smooth val="0"/>
        </c:ser>
        <c:ser>
          <c:idx val="81"/>
          <c:order val="79"/>
          <c:tx>
            <c:strRef>
              <c:f>'CCG Data-antibstarpu'!$D$84</c:f>
              <c:strCache>
                <c:ptCount val="1"/>
                <c:pt idx="0">
                  <c:v>IPSWICH AND EAST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Data-antibstarpu'!$J$84:$AC$84</c:f>
              <c:numCache>
                <c:formatCode>#,##0.000</c:formatCode>
                <c:ptCount val="20"/>
                <c:pt idx="0">
                  <c:v>1.024</c:v>
                </c:pt>
                <c:pt idx="1">
                  <c:v>1.0149999999999999</c:v>
                </c:pt>
                <c:pt idx="2">
                  <c:v>1.0089999999999999</c:v>
                </c:pt>
                <c:pt idx="3">
                  <c:v>1.0049999999999999</c:v>
                </c:pt>
                <c:pt idx="4">
                  <c:v>1.002</c:v>
                </c:pt>
                <c:pt idx="5">
                  <c:v>0.996</c:v>
                </c:pt>
                <c:pt idx="6" formatCode="0.000">
                  <c:v>0.995</c:v>
                </c:pt>
                <c:pt idx="7">
                  <c:v>0.98899999999999999</c:v>
                </c:pt>
                <c:pt idx="8">
                  <c:v>0.97799999999999998</c:v>
                </c:pt>
                <c:pt idx="9">
                  <c:v>0.97299999999999998</c:v>
                </c:pt>
                <c:pt idx="10">
                  <c:v>0.97099999999999997</c:v>
                </c:pt>
                <c:pt idx="11">
                  <c:v>0.96399999999999997</c:v>
                </c:pt>
                <c:pt idx="12" formatCode="0.000">
                  <c:v>0.96099999999999997</c:v>
                </c:pt>
                <c:pt idx="13" formatCode="0.000">
                  <c:v>0.95699999999999996</c:v>
                </c:pt>
                <c:pt idx="14" formatCode="0.000">
                  <c:v>0.95299999999999996</c:v>
                </c:pt>
                <c:pt idx="15" formatCode="0.000">
                  <c:v>0.95399999999999996</c:v>
                </c:pt>
                <c:pt idx="16" formatCode="0.000">
                  <c:v>0.95</c:v>
                </c:pt>
                <c:pt idx="17">
                  <c:v>0.94599999999999995</c:v>
                </c:pt>
                <c:pt idx="18">
                  <c:v>0.94499999999999995</c:v>
                </c:pt>
                <c:pt idx="19">
                  <c:v>0.94299999999999995</c:v>
                </c:pt>
              </c:numCache>
            </c:numRef>
          </c:val>
          <c:smooth val="0"/>
        </c:ser>
        <c:ser>
          <c:idx val="82"/>
          <c:order val="80"/>
          <c:tx>
            <c:strRef>
              <c:f>'CCG Data-antibstarpu'!$D$85</c:f>
              <c:strCache>
                <c:ptCount val="1"/>
                <c:pt idx="0">
                  <c:v>ISLE OF WIGHT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Data-antibstarpu'!$J$85:$AC$85</c:f>
              <c:numCache>
                <c:formatCode>#,##0.000</c:formatCode>
                <c:ptCount val="20"/>
                <c:pt idx="0">
                  <c:v>1.0349999999999999</c:v>
                </c:pt>
                <c:pt idx="1">
                  <c:v>1.0289999999999999</c:v>
                </c:pt>
                <c:pt idx="2">
                  <c:v>1.0209999999999999</c:v>
                </c:pt>
                <c:pt idx="3">
                  <c:v>1.0089999999999999</c:v>
                </c:pt>
                <c:pt idx="4">
                  <c:v>1.0029999999999999</c:v>
                </c:pt>
                <c:pt idx="5">
                  <c:v>0.998</c:v>
                </c:pt>
                <c:pt idx="6" formatCode="0.000">
                  <c:v>0.996</c:v>
                </c:pt>
                <c:pt idx="7">
                  <c:v>0.999</c:v>
                </c:pt>
                <c:pt idx="8">
                  <c:v>0.98899999999999999</c:v>
                </c:pt>
                <c:pt idx="9">
                  <c:v>0.97599999999999998</c:v>
                </c:pt>
                <c:pt idx="10">
                  <c:v>0.97799999999999998</c:v>
                </c:pt>
                <c:pt idx="11">
                  <c:v>0.97299999999999998</c:v>
                </c:pt>
                <c:pt idx="12" formatCode="0.000">
                  <c:v>0.96899999999999997</c:v>
                </c:pt>
                <c:pt idx="13" formatCode="0.000">
                  <c:v>0.96599999999999997</c:v>
                </c:pt>
                <c:pt idx="14" formatCode="0.000">
                  <c:v>0.96699999999999997</c:v>
                </c:pt>
                <c:pt idx="15" formatCode="0.000">
                  <c:v>0.96699999999999997</c:v>
                </c:pt>
                <c:pt idx="16" formatCode="0.000">
                  <c:v>0.96199999999999997</c:v>
                </c:pt>
                <c:pt idx="17">
                  <c:v>0.95599999999999996</c:v>
                </c:pt>
                <c:pt idx="18">
                  <c:v>0.95399999999999996</c:v>
                </c:pt>
                <c:pt idx="19">
                  <c:v>0.95</c:v>
                </c:pt>
              </c:numCache>
            </c:numRef>
          </c:val>
          <c:smooth val="0"/>
        </c:ser>
        <c:ser>
          <c:idx val="83"/>
          <c:order val="81"/>
          <c:tx>
            <c:strRef>
              <c:f>'CCG Data-antibstarpu'!$D$86</c:f>
              <c:strCache>
                <c:ptCount val="1"/>
                <c:pt idx="0">
                  <c:v>ISLINGTON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Data-antibstarpu'!$J$86:$AC$86</c:f>
              <c:numCache>
                <c:formatCode>#,##0.000</c:formatCode>
                <c:ptCount val="20"/>
                <c:pt idx="0">
                  <c:v>0.75600000000000001</c:v>
                </c:pt>
                <c:pt idx="1">
                  <c:v>0.752</c:v>
                </c:pt>
                <c:pt idx="2">
                  <c:v>0.752</c:v>
                </c:pt>
                <c:pt idx="3">
                  <c:v>0.751</c:v>
                </c:pt>
                <c:pt idx="4">
                  <c:v>0.746</c:v>
                </c:pt>
                <c:pt idx="5">
                  <c:v>0.73799999999999999</c:v>
                </c:pt>
                <c:pt idx="6" formatCode="0.000">
                  <c:v>0.73699999999999999</c:v>
                </c:pt>
                <c:pt idx="7">
                  <c:v>0.73199999999999998</c:v>
                </c:pt>
                <c:pt idx="8">
                  <c:v>0.72399999999999998</c:v>
                </c:pt>
                <c:pt idx="9">
                  <c:v>0.71599999999999997</c:v>
                </c:pt>
                <c:pt idx="10">
                  <c:v>0.71099999999999997</c:v>
                </c:pt>
                <c:pt idx="11">
                  <c:v>0.70499999999999996</c:v>
                </c:pt>
                <c:pt idx="12" formatCode="0.000">
                  <c:v>0.69899999999999995</c:v>
                </c:pt>
                <c:pt idx="13" formatCode="0.000">
                  <c:v>0.69799999999999995</c:v>
                </c:pt>
                <c:pt idx="14" formatCode="0.000">
                  <c:v>0.69299999999999995</c:v>
                </c:pt>
                <c:pt idx="15" formatCode="0.000">
                  <c:v>0.68899999999999995</c:v>
                </c:pt>
                <c:pt idx="16" formatCode="0.000">
                  <c:v>0.68500000000000005</c:v>
                </c:pt>
                <c:pt idx="17">
                  <c:v>0.68200000000000005</c:v>
                </c:pt>
                <c:pt idx="18">
                  <c:v>0.68</c:v>
                </c:pt>
                <c:pt idx="19">
                  <c:v>0.67700000000000005</c:v>
                </c:pt>
              </c:numCache>
            </c:numRef>
          </c:val>
          <c:smooth val="0"/>
        </c:ser>
        <c:ser>
          <c:idx val="84"/>
          <c:order val="82"/>
          <c:tx>
            <c:strRef>
              <c:f>'CCG Data-antibstarpu'!$D$87</c:f>
              <c:strCache>
                <c:ptCount val="1"/>
                <c:pt idx="0">
                  <c:v>KERNOW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Data-antibstarpu'!$J$87:$AC$87</c:f>
              <c:numCache>
                <c:formatCode>#,##0.000</c:formatCode>
                <c:ptCount val="20"/>
                <c:pt idx="0">
                  <c:v>1.0249999999999999</c:v>
                </c:pt>
                <c:pt idx="1">
                  <c:v>1.0169999999999999</c:v>
                </c:pt>
                <c:pt idx="2">
                  <c:v>1.012</c:v>
                </c:pt>
                <c:pt idx="3">
                  <c:v>1.0069999999999999</c:v>
                </c:pt>
                <c:pt idx="4">
                  <c:v>1.0009999999999999</c:v>
                </c:pt>
                <c:pt idx="5">
                  <c:v>0.99299999999999999</c:v>
                </c:pt>
                <c:pt idx="6" formatCode="0.000">
                  <c:v>0.99099999999999999</c:v>
                </c:pt>
                <c:pt idx="7">
                  <c:v>0.98399999999999999</c:v>
                </c:pt>
                <c:pt idx="8">
                  <c:v>0.97</c:v>
                </c:pt>
                <c:pt idx="9">
                  <c:v>0.95899999999999996</c:v>
                </c:pt>
                <c:pt idx="10">
                  <c:v>0.95299999999999996</c:v>
                </c:pt>
                <c:pt idx="11">
                  <c:v>0.94399999999999995</c:v>
                </c:pt>
                <c:pt idx="12" formatCode="0.000">
                  <c:v>0.94</c:v>
                </c:pt>
                <c:pt idx="13" formatCode="0.000">
                  <c:v>0.93500000000000005</c:v>
                </c:pt>
                <c:pt idx="14" formatCode="0.000">
                  <c:v>0.93</c:v>
                </c:pt>
                <c:pt idx="15" formatCode="0.000">
                  <c:v>0.92900000000000005</c:v>
                </c:pt>
                <c:pt idx="16" formatCode="0.000">
                  <c:v>0.92400000000000004</c:v>
                </c:pt>
                <c:pt idx="17">
                  <c:v>0.92100000000000004</c:v>
                </c:pt>
                <c:pt idx="18">
                  <c:v>0.91700000000000004</c:v>
                </c:pt>
                <c:pt idx="19">
                  <c:v>0.91700000000000004</c:v>
                </c:pt>
              </c:numCache>
            </c:numRef>
          </c:val>
          <c:smooth val="0"/>
        </c:ser>
        <c:ser>
          <c:idx val="85"/>
          <c:order val="83"/>
          <c:tx>
            <c:strRef>
              <c:f>'CCG Data-antibstarpu'!$D$88</c:f>
              <c:strCache>
                <c:ptCount val="1"/>
                <c:pt idx="0">
                  <c:v>KINGSTON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Data-antibstarpu'!$J$88:$AC$88</c:f>
              <c:numCache>
                <c:formatCode>#,##0.000</c:formatCode>
                <c:ptCount val="20"/>
                <c:pt idx="0">
                  <c:v>0.88</c:v>
                </c:pt>
                <c:pt idx="1">
                  <c:v>0.873</c:v>
                </c:pt>
                <c:pt idx="2">
                  <c:v>0.873</c:v>
                </c:pt>
                <c:pt idx="3">
                  <c:v>0.872</c:v>
                </c:pt>
                <c:pt idx="4">
                  <c:v>0.86599999999999999</c:v>
                </c:pt>
                <c:pt idx="5">
                  <c:v>0.86199999999999999</c:v>
                </c:pt>
                <c:pt idx="6" formatCode="0.000">
                  <c:v>0.86</c:v>
                </c:pt>
                <c:pt idx="7">
                  <c:v>0.85299999999999998</c:v>
                </c:pt>
                <c:pt idx="8">
                  <c:v>0.84199999999999997</c:v>
                </c:pt>
                <c:pt idx="9">
                  <c:v>0.83599999999999997</c:v>
                </c:pt>
                <c:pt idx="10">
                  <c:v>0.83199999999999996</c:v>
                </c:pt>
                <c:pt idx="11">
                  <c:v>0.82199999999999995</c:v>
                </c:pt>
                <c:pt idx="12" formatCode="0.000">
                  <c:v>0.81699999999999995</c:v>
                </c:pt>
                <c:pt idx="13" formatCode="0.000">
                  <c:v>0.81299999999999994</c:v>
                </c:pt>
                <c:pt idx="14" formatCode="0.000">
                  <c:v>0.80400000000000005</c:v>
                </c:pt>
                <c:pt idx="15" formatCode="0.000">
                  <c:v>0.80100000000000005</c:v>
                </c:pt>
                <c:pt idx="16" formatCode="0.000">
                  <c:v>0.79900000000000004</c:v>
                </c:pt>
                <c:pt idx="17">
                  <c:v>0.79700000000000004</c:v>
                </c:pt>
                <c:pt idx="18">
                  <c:v>0.79700000000000004</c:v>
                </c:pt>
                <c:pt idx="19">
                  <c:v>0.79800000000000004</c:v>
                </c:pt>
              </c:numCache>
            </c:numRef>
          </c:val>
          <c:smooth val="0"/>
        </c:ser>
        <c:ser>
          <c:idx val="86"/>
          <c:order val="84"/>
          <c:tx>
            <c:strRef>
              <c:f>'CCG Data-antibstarpu'!$D$89</c:f>
              <c:strCache>
                <c:ptCount val="1"/>
                <c:pt idx="0">
                  <c:v>KNOWSLEY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Data-antibstarpu'!$J$89:$AC$89</c:f>
              <c:numCache>
                <c:formatCode>#,##0.000</c:formatCode>
                <c:ptCount val="20"/>
                <c:pt idx="0">
                  <c:v>1.3859999999999999</c:v>
                </c:pt>
                <c:pt idx="1">
                  <c:v>1.3939999999999999</c:v>
                </c:pt>
                <c:pt idx="2">
                  <c:v>1.391</c:v>
                </c:pt>
                <c:pt idx="3">
                  <c:v>1.385</c:v>
                </c:pt>
                <c:pt idx="4">
                  <c:v>1.381</c:v>
                </c:pt>
                <c:pt idx="5">
                  <c:v>1.371</c:v>
                </c:pt>
                <c:pt idx="6" formatCode="0.000">
                  <c:v>1.3680000000000001</c:v>
                </c:pt>
                <c:pt idx="7">
                  <c:v>1.3620000000000001</c:v>
                </c:pt>
                <c:pt idx="8">
                  <c:v>1.3480000000000001</c:v>
                </c:pt>
                <c:pt idx="9">
                  <c:v>1.32</c:v>
                </c:pt>
                <c:pt idx="10">
                  <c:v>1.304</c:v>
                </c:pt>
                <c:pt idx="11">
                  <c:v>1.2769999999999999</c:v>
                </c:pt>
                <c:pt idx="12" formatCode="0.000">
                  <c:v>1.2709999999999999</c:v>
                </c:pt>
                <c:pt idx="13" formatCode="0.000">
                  <c:v>1.254</c:v>
                </c:pt>
                <c:pt idx="14" formatCode="0.000">
                  <c:v>1.244</c:v>
                </c:pt>
                <c:pt idx="15" formatCode="0.000">
                  <c:v>1.24</c:v>
                </c:pt>
                <c:pt idx="16" formatCode="0.000">
                  <c:v>1.228</c:v>
                </c:pt>
                <c:pt idx="17">
                  <c:v>1.22</c:v>
                </c:pt>
                <c:pt idx="18">
                  <c:v>1.202</c:v>
                </c:pt>
                <c:pt idx="19">
                  <c:v>1.19</c:v>
                </c:pt>
              </c:numCache>
            </c:numRef>
          </c:val>
          <c:smooth val="0"/>
        </c:ser>
        <c:ser>
          <c:idx val="87"/>
          <c:order val="85"/>
          <c:tx>
            <c:strRef>
              <c:f>'CCG Data-antibstarpu'!$D$90</c:f>
              <c:strCache>
                <c:ptCount val="1"/>
                <c:pt idx="0">
                  <c:v>LAMBETH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Data-antibstarpu'!$J$90:$AC$90</c:f>
              <c:numCache>
                <c:formatCode>#,##0.000</c:formatCode>
                <c:ptCount val="20"/>
                <c:pt idx="0">
                  <c:v>0.67500000000000004</c:v>
                </c:pt>
                <c:pt idx="1">
                  <c:v>0.66900000000000004</c:v>
                </c:pt>
                <c:pt idx="2">
                  <c:v>0.66200000000000003</c:v>
                </c:pt>
                <c:pt idx="3">
                  <c:v>0.65700000000000003</c:v>
                </c:pt>
                <c:pt idx="4">
                  <c:v>0.64900000000000002</c:v>
                </c:pt>
                <c:pt idx="5">
                  <c:v>0.64200000000000002</c:v>
                </c:pt>
                <c:pt idx="6" formatCode="0.000">
                  <c:v>0.64100000000000001</c:v>
                </c:pt>
                <c:pt idx="7">
                  <c:v>0.63300000000000001</c:v>
                </c:pt>
                <c:pt idx="8">
                  <c:v>0.626</c:v>
                </c:pt>
                <c:pt idx="9">
                  <c:v>0.621</c:v>
                </c:pt>
                <c:pt idx="10">
                  <c:v>0.62</c:v>
                </c:pt>
                <c:pt idx="11">
                  <c:v>0.61399999999999999</c:v>
                </c:pt>
                <c:pt idx="12" formatCode="0.000">
                  <c:v>0.61199999999999999</c:v>
                </c:pt>
                <c:pt idx="13" formatCode="0.000">
                  <c:v>0.61099999999999999</c:v>
                </c:pt>
                <c:pt idx="14" formatCode="0.000">
                  <c:v>0.60899999999999999</c:v>
                </c:pt>
                <c:pt idx="15" formatCode="0.000">
                  <c:v>0.61</c:v>
                </c:pt>
                <c:pt idx="16" formatCode="0.000">
                  <c:v>0.61</c:v>
                </c:pt>
                <c:pt idx="17">
                  <c:v>0.61099999999999999</c:v>
                </c:pt>
                <c:pt idx="18">
                  <c:v>0.61</c:v>
                </c:pt>
                <c:pt idx="19">
                  <c:v>0.61199999999999999</c:v>
                </c:pt>
              </c:numCache>
            </c:numRef>
          </c:val>
          <c:smooth val="0"/>
        </c:ser>
        <c:ser>
          <c:idx val="88"/>
          <c:order val="86"/>
          <c:tx>
            <c:strRef>
              <c:f>'CCG Data-antibstarpu'!$D$91</c:f>
              <c:strCache>
                <c:ptCount val="1"/>
                <c:pt idx="0">
                  <c:v>LEEDS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Data-antibstarpu'!$J$91:$AC$91</c:f>
              <c:numCache>
                <c:formatCode>#,##0.000</c:formatCode>
                <c:ptCount val="20"/>
                <c:pt idx="0">
                  <c:v>0.995</c:v>
                </c:pt>
                <c:pt idx="1">
                  <c:v>0.98699999999999999</c:v>
                </c:pt>
                <c:pt idx="2">
                  <c:v>0.98</c:v>
                </c:pt>
                <c:pt idx="3">
                  <c:v>0.97399999999999998</c:v>
                </c:pt>
                <c:pt idx="4">
                  <c:v>0.96799999999999997</c:v>
                </c:pt>
                <c:pt idx="5">
                  <c:v>0.96199999999999997</c:v>
                </c:pt>
                <c:pt idx="6" formatCode="0.000">
                  <c:v>0.96</c:v>
                </c:pt>
                <c:pt idx="7">
                  <c:v>0.95599999999999996</c:v>
                </c:pt>
                <c:pt idx="8">
                  <c:v>0.95099999999999996</c:v>
                </c:pt>
                <c:pt idx="9">
                  <c:v>0.94299999999999995</c:v>
                </c:pt>
                <c:pt idx="10">
                  <c:v>0.94</c:v>
                </c:pt>
                <c:pt idx="11">
                  <c:v>0.93300000000000005</c:v>
                </c:pt>
                <c:pt idx="12" formatCode="0.000">
                  <c:v>0.92900000000000005</c:v>
                </c:pt>
                <c:pt idx="13" formatCode="0.000">
                  <c:v>0.92600000000000005</c:v>
                </c:pt>
                <c:pt idx="14" formatCode="0.000">
                  <c:v>0.92200000000000004</c:v>
                </c:pt>
                <c:pt idx="15" formatCode="0.000">
                  <c:v>0.92300000000000004</c:v>
                </c:pt>
                <c:pt idx="16" formatCode="0.000">
                  <c:v>0.92300000000000004</c:v>
                </c:pt>
                <c:pt idx="17">
                  <c:v>0.92300000000000004</c:v>
                </c:pt>
                <c:pt idx="18">
                  <c:v>0.92200000000000004</c:v>
                </c:pt>
                <c:pt idx="19">
                  <c:v>0.92300000000000004</c:v>
                </c:pt>
              </c:numCache>
            </c:numRef>
          </c:val>
          <c:smooth val="0"/>
        </c:ser>
        <c:ser>
          <c:idx val="89"/>
          <c:order val="87"/>
          <c:tx>
            <c:strRef>
              <c:f>'CCG Data-antibstarpu'!$D$92</c:f>
              <c:strCache>
                <c:ptCount val="1"/>
                <c:pt idx="0">
                  <c:v>LEICESTER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Data-antibstarpu'!$J$92:$AC$92</c:f>
              <c:numCache>
                <c:formatCode>#,##0.000</c:formatCode>
                <c:ptCount val="20"/>
                <c:pt idx="0">
                  <c:v>0.98399999999999999</c:v>
                </c:pt>
                <c:pt idx="1">
                  <c:v>0.97699999999999998</c:v>
                </c:pt>
                <c:pt idx="2">
                  <c:v>0.97</c:v>
                </c:pt>
                <c:pt idx="3">
                  <c:v>0.95899999999999996</c:v>
                </c:pt>
                <c:pt idx="4">
                  <c:v>0.95199999999999996</c:v>
                </c:pt>
                <c:pt idx="5">
                  <c:v>0.93899999999999995</c:v>
                </c:pt>
                <c:pt idx="6" formatCode="0.000">
                  <c:v>0.93300000000000005</c:v>
                </c:pt>
                <c:pt idx="7">
                  <c:v>0.92600000000000005</c:v>
                </c:pt>
                <c:pt idx="8">
                  <c:v>0.91700000000000004</c:v>
                </c:pt>
                <c:pt idx="9">
                  <c:v>0.90300000000000002</c:v>
                </c:pt>
                <c:pt idx="10">
                  <c:v>0.88800000000000001</c:v>
                </c:pt>
                <c:pt idx="11">
                  <c:v>0.878</c:v>
                </c:pt>
                <c:pt idx="12" formatCode="0.000">
                  <c:v>0.875</c:v>
                </c:pt>
                <c:pt idx="13" formatCode="0.000">
                  <c:v>0.87</c:v>
                </c:pt>
                <c:pt idx="14" formatCode="0.000">
                  <c:v>0.86299999999999999</c:v>
                </c:pt>
                <c:pt idx="15" formatCode="0.000">
                  <c:v>0.86599999999999999</c:v>
                </c:pt>
                <c:pt idx="16" formatCode="0.000">
                  <c:v>0.86899999999999999</c:v>
                </c:pt>
                <c:pt idx="17">
                  <c:v>0.871</c:v>
                </c:pt>
                <c:pt idx="18">
                  <c:v>0.87</c:v>
                </c:pt>
                <c:pt idx="19">
                  <c:v>0.86799999999999999</c:v>
                </c:pt>
              </c:numCache>
            </c:numRef>
          </c:val>
          <c:smooth val="0"/>
        </c:ser>
        <c:ser>
          <c:idx val="90"/>
          <c:order val="88"/>
          <c:tx>
            <c:strRef>
              <c:f>'CCG Data-antibstarpu'!$D$93</c:f>
              <c:strCache>
                <c:ptCount val="1"/>
                <c:pt idx="0">
                  <c:v>LEWISHAM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Data-antibstarpu'!$J$93:$AC$93</c:f>
              <c:numCache>
                <c:formatCode>#,##0.000</c:formatCode>
                <c:ptCount val="20"/>
                <c:pt idx="0">
                  <c:v>0.84499999999999997</c:v>
                </c:pt>
                <c:pt idx="1">
                  <c:v>0.83499999999999996</c:v>
                </c:pt>
                <c:pt idx="2">
                  <c:v>0.82599999999999996</c:v>
                </c:pt>
                <c:pt idx="3">
                  <c:v>0.81599999999999995</c:v>
                </c:pt>
                <c:pt idx="4">
                  <c:v>0.80400000000000005</c:v>
                </c:pt>
                <c:pt idx="5">
                  <c:v>0.79200000000000004</c:v>
                </c:pt>
                <c:pt idx="6" formatCode="0.000">
                  <c:v>0.78800000000000003</c:v>
                </c:pt>
                <c:pt idx="7">
                  <c:v>0.78100000000000003</c:v>
                </c:pt>
                <c:pt idx="8">
                  <c:v>0.77100000000000002</c:v>
                </c:pt>
                <c:pt idx="9">
                  <c:v>0.76100000000000001</c:v>
                </c:pt>
                <c:pt idx="10">
                  <c:v>0.752</c:v>
                </c:pt>
                <c:pt idx="11">
                  <c:v>0.74</c:v>
                </c:pt>
                <c:pt idx="12" formatCode="0.000">
                  <c:v>0.73499999999999999</c:v>
                </c:pt>
                <c:pt idx="13" formatCode="0.000">
                  <c:v>0.72799999999999998</c:v>
                </c:pt>
                <c:pt idx="14" formatCode="0.000">
                  <c:v>0.72</c:v>
                </c:pt>
                <c:pt idx="15" formatCode="0.000">
                  <c:v>0.71699999999999997</c:v>
                </c:pt>
                <c:pt idx="16" formatCode="0.000">
                  <c:v>0.71099999999999997</c:v>
                </c:pt>
                <c:pt idx="17">
                  <c:v>0.70699999999999996</c:v>
                </c:pt>
                <c:pt idx="18">
                  <c:v>0.70099999999999996</c:v>
                </c:pt>
                <c:pt idx="19">
                  <c:v>0.69699999999999995</c:v>
                </c:pt>
              </c:numCache>
            </c:numRef>
          </c:val>
          <c:smooth val="0"/>
        </c:ser>
        <c:ser>
          <c:idx val="91"/>
          <c:order val="89"/>
          <c:tx>
            <c:strRef>
              <c:f>'CCG Data-antibstarpu'!$D$94</c:f>
              <c:strCache>
                <c:ptCount val="1"/>
                <c:pt idx="0">
                  <c:v>LINCOLNSHIRE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Data-antibstarpu'!$J$94:$AC$94</c:f>
              <c:numCache>
                <c:formatCode>#,##0.000</c:formatCode>
                <c:ptCount val="20"/>
                <c:pt idx="0">
                  <c:v>1.1830000000000001</c:v>
                </c:pt>
                <c:pt idx="1">
                  <c:v>1.1759999999999999</c:v>
                </c:pt>
                <c:pt idx="2">
                  <c:v>1.167</c:v>
                </c:pt>
                <c:pt idx="3">
                  <c:v>1.159</c:v>
                </c:pt>
                <c:pt idx="4">
                  <c:v>1.149</c:v>
                </c:pt>
                <c:pt idx="5">
                  <c:v>1.139</c:v>
                </c:pt>
                <c:pt idx="6" formatCode="0.000">
                  <c:v>1.135</c:v>
                </c:pt>
                <c:pt idx="7">
                  <c:v>1.1279999999999999</c:v>
                </c:pt>
                <c:pt idx="8">
                  <c:v>1.1180000000000001</c:v>
                </c:pt>
                <c:pt idx="9">
                  <c:v>1.1000000000000001</c:v>
                </c:pt>
                <c:pt idx="10">
                  <c:v>1.089</c:v>
                </c:pt>
                <c:pt idx="11">
                  <c:v>1.079</c:v>
                </c:pt>
                <c:pt idx="12" formatCode="0.000">
                  <c:v>1.075</c:v>
                </c:pt>
                <c:pt idx="13" formatCode="0.000">
                  <c:v>1.0720000000000001</c:v>
                </c:pt>
                <c:pt idx="14" formatCode="0.000">
                  <c:v>1.0660000000000001</c:v>
                </c:pt>
                <c:pt idx="15" formatCode="0.000">
                  <c:v>1.0640000000000001</c:v>
                </c:pt>
                <c:pt idx="16" formatCode="0.000">
                  <c:v>1.0640000000000001</c:v>
                </c:pt>
                <c:pt idx="17">
                  <c:v>1.0609999999999999</c:v>
                </c:pt>
                <c:pt idx="18">
                  <c:v>1.0580000000000001</c:v>
                </c:pt>
                <c:pt idx="19">
                  <c:v>1.0580000000000001</c:v>
                </c:pt>
              </c:numCache>
            </c:numRef>
          </c:val>
          <c:smooth val="0"/>
        </c:ser>
        <c:ser>
          <c:idx val="92"/>
          <c:order val="90"/>
          <c:tx>
            <c:strRef>
              <c:f>'CCG Data-antibstarpu'!$D$95</c:f>
              <c:strCache>
                <c:ptCount val="1"/>
                <c:pt idx="0">
                  <c:v>LINCOLNSHIRE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Data-antibstarpu'!$J$95:$AC$95</c:f>
              <c:numCache>
                <c:formatCode>#,##0.000</c:formatCode>
                <c:ptCount val="20"/>
                <c:pt idx="0">
                  <c:v>1.0660000000000001</c:v>
                </c:pt>
                <c:pt idx="1">
                  <c:v>1.0589999999999999</c:v>
                </c:pt>
                <c:pt idx="2">
                  <c:v>1.0549999999999999</c:v>
                </c:pt>
                <c:pt idx="3">
                  <c:v>1.052</c:v>
                </c:pt>
                <c:pt idx="4">
                  <c:v>1.0449999999999999</c:v>
                </c:pt>
                <c:pt idx="5">
                  <c:v>1.04</c:v>
                </c:pt>
                <c:pt idx="6" formatCode="0.000">
                  <c:v>1.0389999999999999</c:v>
                </c:pt>
                <c:pt idx="7">
                  <c:v>1.038</c:v>
                </c:pt>
                <c:pt idx="8">
                  <c:v>1.0349999999999999</c:v>
                </c:pt>
                <c:pt idx="9">
                  <c:v>1.0329999999999999</c:v>
                </c:pt>
                <c:pt idx="10">
                  <c:v>1.034</c:v>
                </c:pt>
                <c:pt idx="11">
                  <c:v>1.0309999999999999</c:v>
                </c:pt>
                <c:pt idx="12" formatCode="0.000">
                  <c:v>1.032</c:v>
                </c:pt>
                <c:pt idx="13" formatCode="0.000">
                  <c:v>1.036</c:v>
                </c:pt>
                <c:pt idx="14" formatCode="0.000">
                  <c:v>1.0349999999999999</c:v>
                </c:pt>
                <c:pt idx="15" formatCode="0.000">
                  <c:v>1.0409999999999999</c:v>
                </c:pt>
                <c:pt idx="16" formatCode="0.000">
                  <c:v>1.0449999999999999</c:v>
                </c:pt>
                <c:pt idx="17">
                  <c:v>1.0469999999999999</c:v>
                </c:pt>
                <c:pt idx="18">
                  <c:v>1.05</c:v>
                </c:pt>
                <c:pt idx="19">
                  <c:v>1.052</c:v>
                </c:pt>
              </c:numCache>
            </c:numRef>
          </c:val>
          <c:smooth val="0"/>
        </c:ser>
        <c:ser>
          <c:idx val="93"/>
          <c:order val="91"/>
          <c:tx>
            <c:strRef>
              <c:f>'CCG Data-antibstarpu'!$D$96</c:f>
              <c:strCache>
                <c:ptCount val="1"/>
                <c:pt idx="0">
                  <c:v>LIVERPOOL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Data-antibstarpu'!$J$96:$AC$96</c:f>
              <c:numCache>
                <c:formatCode>#,##0.000</c:formatCode>
                <c:ptCount val="20"/>
                <c:pt idx="0">
                  <c:v>1.113</c:v>
                </c:pt>
                <c:pt idx="1">
                  <c:v>1.109</c:v>
                </c:pt>
                <c:pt idx="2">
                  <c:v>1.101</c:v>
                </c:pt>
                <c:pt idx="3">
                  <c:v>1.097</c:v>
                </c:pt>
                <c:pt idx="4">
                  <c:v>1.089</c:v>
                </c:pt>
                <c:pt idx="5">
                  <c:v>1.08</c:v>
                </c:pt>
                <c:pt idx="6" formatCode="0.000">
                  <c:v>1.0780000000000001</c:v>
                </c:pt>
                <c:pt idx="7">
                  <c:v>1.075</c:v>
                </c:pt>
                <c:pt idx="8">
                  <c:v>1.0649999999999999</c:v>
                </c:pt>
                <c:pt idx="9">
                  <c:v>1.052</c:v>
                </c:pt>
                <c:pt idx="10">
                  <c:v>1.0449999999999999</c:v>
                </c:pt>
                <c:pt idx="11">
                  <c:v>1.032</c:v>
                </c:pt>
                <c:pt idx="12" formatCode="0.000">
                  <c:v>1.0249999999999999</c:v>
                </c:pt>
                <c:pt idx="13" formatCode="0.000">
                  <c:v>1.022</c:v>
                </c:pt>
                <c:pt idx="14" formatCode="0.000">
                  <c:v>1.02</c:v>
                </c:pt>
                <c:pt idx="15" formatCode="0.000">
                  <c:v>1.02</c:v>
                </c:pt>
                <c:pt idx="16" formatCode="0.000">
                  <c:v>1.0209999999999999</c:v>
                </c:pt>
                <c:pt idx="17">
                  <c:v>1.02</c:v>
                </c:pt>
                <c:pt idx="18">
                  <c:v>1.0189999999999999</c:v>
                </c:pt>
                <c:pt idx="19">
                  <c:v>1.02</c:v>
                </c:pt>
              </c:numCache>
            </c:numRef>
          </c:val>
          <c:smooth val="0"/>
        </c:ser>
        <c:ser>
          <c:idx val="94"/>
          <c:order val="92"/>
          <c:tx>
            <c:strRef>
              <c:f>'CCG Data-antibstarpu'!$D$97</c:f>
              <c:strCache>
                <c:ptCount val="1"/>
                <c:pt idx="0">
                  <c:v>LUTON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Data-antibstarpu'!$J$97:$AC$97</c:f>
              <c:numCache>
                <c:formatCode>#,##0.000</c:formatCode>
                <c:ptCount val="20"/>
                <c:pt idx="0">
                  <c:v>1.169</c:v>
                </c:pt>
                <c:pt idx="1">
                  <c:v>1.1659999999999999</c:v>
                </c:pt>
                <c:pt idx="2">
                  <c:v>1.163</c:v>
                </c:pt>
                <c:pt idx="3">
                  <c:v>1.157</c:v>
                </c:pt>
                <c:pt idx="4">
                  <c:v>1.1459999999999999</c:v>
                </c:pt>
                <c:pt idx="5">
                  <c:v>1.137</c:v>
                </c:pt>
                <c:pt idx="6" formatCode="0.000">
                  <c:v>1.1319999999999999</c:v>
                </c:pt>
                <c:pt idx="7">
                  <c:v>1.1259999999999999</c:v>
                </c:pt>
                <c:pt idx="8">
                  <c:v>1.119</c:v>
                </c:pt>
                <c:pt idx="9">
                  <c:v>1.1000000000000001</c:v>
                </c:pt>
                <c:pt idx="10">
                  <c:v>1.0880000000000001</c:v>
                </c:pt>
                <c:pt idx="11">
                  <c:v>1.0780000000000001</c:v>
                </c:pt>
                <c:pt idx="12" formatCode="0.000">
                  <c:v>1.073</c:v>
                </c:pt>
                <c:pt idx="13" formatCode="0.000">
                  <c:v>1.0669999999999999</c:v>
                </c:pt>
                <c:pt idx="14" formatCode="0.000">
                  <c:v>1.0620000000000001</c:v>
                </c:pt>
                <c:pt idx="15" formatCode="0.000">
                  <c:v>1.0640000000000001</c:v>
                </c:pt>
                <c:pt idx="16" formatCode="0.000">
                  <c:v>1.0629999999999999</c:v>
                </c:pt>
                <c:pt idx="17">
                  <c:v>1.0620000000000001</c:v>
                </c:pt>
                <c:pt idx="18">
                  <c:v>1.0629999999999999</c:v>
                </c:pt>
                <c:pt idx="19">
                  <c:v>1.0649999999999999</c:v>
                </c:pt>
              </c:numCache>
            </c:numRef>
          </c:val>
          <c:smooth val="0"/>
        </c:ser>
        <c:ser>
          <c:idx val="95"/>
          <c:order val="93"/>
          <c:tx>
            <c:strRef>
              <c:f>'CCG Data-antibstarpu'!$D$98</c:f>
              <c:strCache>
                <c:ptCount val="1"/>
                <c:pt idx="0">
                  <c:v>MANCHESTER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Data-antibstarpu'!$J$98:$AC$98</c:f>
              <c:numCache>
                <c:formatCode>#,##0.000</c:formatCode>
                <c:ptCount val="20"/>
                <c:pt idx="0">
                  <c:v>1.125</c:v>
                </c:pt>
                <c:pt idx="1">
                  <c:v>1.119</c:v>
                </c:pt>
                <c:pt idx="2">
                  <c:v>1.1100000000000001</c:v>
                </c:pt>
                <c:pt idx="3">
                  <c:v>1.1040000000000001</c:v>
                </c:pt>
                <c:pt idx="4">
                  <c:v>1.099</c:v>
                </c:pt>
                <c:pt idx="5">
                  <c:v>1.095</c:v>
                </c:pt>
                <c:pt idx="6" formatCode="0.000">
                  <c:v>1.093</c:v>
                </c:pt>
                <c:pt idx="7">
                  <c:v>1.0860000000000001</c:v>
                </c:pt>
                <c:pt idx="8">
                  <c:v>1.0780000000000001</c:v>
                </c:pt>
                <c:pt idx="9">
                  <c:v>1.07</c:v>
                </c:pt>
                <c:pt idx="10">
                  <c:v>1.0649999999999999</c:v>
                </c:pt>
                <c:pt idx="11">
                  <c:v>1.0569999999999999</c:v>
                </c:pt>
                <c:pt idx="12" formatCode="0.000">
                  <c:v>1.0529999999999999</c:v>
                </c:pt>
                <c:pt idx="13" formatCode="0.000">
                  <c:v>1.0509999999999999</c:v>
                </c:pt>
                <c:pt idx="14" formatCode="0.000">
                  <c:v>1.0509999999999999</c:v>
                </c:pt>
                <c:pt idx="15" formatCode="0.000">
                  <c:v>1.052</c:v>
                </c:pt>
                <c:pt idx="16" formatCode="0.000">
                  <c:v>1.054</c:v>
                </c:pt>
                <c:pt idx="17">
                  <c:v>1.052</c:v>
                </c:pt>
                <c:pt idx="18">
                  <c:v>1.0509999999999999</c:v>
                </c:pt>
                <c:pt idx="19">
                  <c:v>1.0549999999999999</c:v>
                </c:pt>
              </c:numCache>
            </c:numRef>
          </c:val>
          <c:smooth val="0"/>
        </c:ser>
        <c:ser>
          <c:idx val="96"/>
          <c:order val="94"/>
          <c:tx>
            <c:strRef>
              <c:f>'CCG Data-antibstarpu'!$D$99</c:f>
              <c:strCache>
                <c:ptCount val="1"/>
                <c:pt idx="0">
                  <c:v>MANSFIELD &amp; ASHFIELD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Data-antibstarpu'!$J$99:$AC$99</c:f>
              <c:numCache>
                <c:formatCode>#,##0.000</c:formatCode>
                <c:ptCount val="20"/>
                <c:pt idx="0">
                  <c:v>1.212</c:v>
                </c:pt>
                <c:pt idx="1">
                  <c:v>1.21</c:v>
                </c:pt>
                <c:pt idx="2">
                  <c:v>1.2</c:v>
                </c:pt>
                <c:pt idx="3">
                  <c:v>1.1970000000000001</c:v>
                </c:pt>
                <c:pt idx="4">
                  <c:v>1.1919999999999999</c:v>
                </c:pt>
                <c:pt idx="5">
                  <c:v>1.1839999999999999</c:v>
                </c:pt>
                <c:pt idx="6" formatCode="0.000">
                  <c:v>1.18</c:v>
                </c:pt>
                <c:pt idx="7">
                  <c:v>1.167</c:v>
                </c:pt>
                <c:pt idx="8">
                  <c:v>1.1519999999999999</c:v>
                </c:pt>
                <c:pt idx="9">
                  <c:v>1.143</c:v>
                </c:pt>
                <c:pt idx="10">
                  <c:v>1.1359999999999999</c:v>
                </c:pt>
                <c:pt idx="11">
                  <c:v>1.129</c:v>
                </c:pt>
                <c:pt idx="12" formatCode="0.000">
                  <c:v>1.1259999999999999</c:v>
                </c:pt>
                <c:pt idx="13" formatCode="0.000">
                  <c:v>1.1180000000000001</c:v>
                </c:pt>
                <c:pt idx="14" formatCode="0.000">
                  <c:v>1.1140000000000001</c:v>
                </c:pt>
                <c:pt idx="15" formatCode="0.000">
                  <c:v>1.115</c:v>
                </c:pt>
                <c:pt idx="16" formatCode="0.000">
                  <c:v>1.1140000000000001</c:v>
                </c:pt>
                <c:pt idx="17">
                  <c:v>1.115</c:v>
                </c:pt>
                <c:pt idx="18">
                  <c:v>1.1180000000000001</c:v>
                </c:pt>
                <c:pt idx="19">
                  <c:v>1.121</c:v>
                </c:pt>
              </c:numCache>
            </c:numRef>
          </c:val>
          <c:smooth val="0"/>
        </c:ser>
        <c:ser>
          <c:idx val="97"/>
          <c:order val="95"/>
          <c:tx>
            <c:strRef>
              <c:f>'CCG Data-antibstarpu'!$D$100</c:f>
              <c:strCache>
                <c:ptCount val="1"/>
                <c:pt idx="0">
                  <c:v>MEDWAY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Data-antibstarpu'!$J$100:$AC$100</c:f>
              <c:numCache>
                <c:formatCode>#,##0.000</c:formatCode>
                <c:ptCount val="20"/>
                <c:pt idx="0">
                  <c:v>0.96199999999999997</c:v>
                </c:pt>
                <c:pt idx="1">
                  <c:v>0.95699999999999996</c:v>
                </c:pt>
                <c:pt idx="2">
                  <c:v>0.95199999999999996</c:v>
                </c:pt>
                <c:pt idx="3">
                  <c:v>0.95099999999999996</c:v>
                </c:pt>
                <c:pt idx="4">
                  <c:v>0.94699999999999995</c:v>
                </c:pt>
                <c:pt idx="5">
                  <c:v>0.93899999999999995</c:v>
                </c:pt>
                <c:pt idx="6" formatCode="0.000">
                  <c:v>0.93600000000000005</c:v>
                </c:pt>
                <c:pt idx="7">
                  <c:v>0.93100000000000005</c:v>
                </c:pt>
                <c:pt idx="8">
                  <c:v>0.91500000000000004</c:v>
                </c:pt>
                <c:pt idx="9">
                  <c:v>0.90200000000000002</c:v>
                </c:pt>
                <c:pt idx="10">
                  <c:v>0.90200000000000002</c:v>
                </c:pt>
                <c:pt idx="11">
                  <c:v>0.89300000000000002</c:v>
                </c:pt>
                <c:pt idx="12" formatCode="0.000">
                  <c:v>0.88700000000000001</c:v>
                </c:pt>
                <c:pt idx="13" formatCode="0.000">
                  <c:v>0.88400000000000001</c:v>
                </c:pt>
                <c:pt idx="14" formatCode="0.000">
                  <c:v>0.88100000000000001</c:v>
                </c:pt>
                <c:pt idx="15" formatCode="0.000">
                  <c:v>0.879</c:v>
                </c:pt>
                <c:pt idx="16" formatCode="0.000">
                  <c:v>0.872</c:v>
                </c:pt>
                <c:pt idx="17">
                  <c:v>0.86899999999999999</c:v>
                </c:pt>
                <c:pt idx="18">
                  <c:v>0.86299999999999999</c:v>
                </c:pt>
                <c:pt idx="19">
                  <c:v>0.86399999999999999</c:v>
                </c:pt>
              </c:numCache>
            </c:numRef>
          </c:val>
          <c:smooth val="0"/>
        </c:ser>
        <c:ser>
          <c:idx val="98"/>
          <c:order val="96"/>
          <c:tx>
            <c:strRef>
              <c:f>'CCG Data-antibstarpu'!$D$101</c:f>
              <c:strCache>
                <c:ptCount val="1"/>
                <c:pt idx="0">
                  <c:v>MERTON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Data-antibstarpu'!$J$101:$AC$101</c:f>
              <c:numCache>
                <c:formatCode>#,##0.000</c:formatCode>
                <c:ptCount val="20"/>
                <c:pt idx="0">
                  <c:v>0.81699999999999995</c:v>
                </c:pt>
                <c:pt idx="1">
                  <c:v>0.81299999999999994</c:v>
                </c:pt>
                <c:pt idx="2">
                  <c:v>0.81299999999999994</c:v>
                </c:pt>
                <c:pt idx="3">
                  <c:v>0.80700000000000005</c:v>
                </c:pt>
                <c:pt idx="4">
                  <c:v>0.8</c:v>
                </c:pt>
                <c:pt idx="5">
                  <c:v>0.79100000000000004</c:v>
                </c:pt>
                <c:pt idx="6" formatCode="0.000">
                  <c:v>0.78200000000000003</c:v>
                </c:pt>
                <c:pt idx="7">
                  <c:v>0.78</c:v>
                </c:pt>
                <c:pt idx="8">
                  <c:v>0.77</c:v>
                </c:pt>
                <c:pt idx="9">
                  <c:v>0.76100000000000001</c:v>
                </c:pt>
                <c:pt idx="10">
                  <c:v>0.75700000000000001</c:v>
                </c:pt>
                <c:pt idx="11">
                  <c:v>0.751</c:v>
                </c:pt>
                <c:pt idx="12" formatCode="0.000">
                  <c:v>0.753</c:v>
                </c:pt>
                <c:pt idx="13" formatCode="0.000">
                  <c:v>0.751</c:v>
                </c:pt>
                <c:pt idx="14" formatCode="0.000">
                  <c:v>0.747</c:v>
                </c:pt>
                <c:pt idx="15" formatCode="0.000">
                  <c:v>0.75</c:v>
                </c:pt>
                <c:pt idx="16" formatCode="0.000">
                  <c:v>0.752</c:v>
                </c:pt>
                <c:pt idx="17">
                  <c:v>0.754</c:v>
                </c:pt>
                <c:pt idx="18">
                  <c:v>0.75700000000000001</c:v>
                </c:pt>
                <c:pt idx="19">
                  <c:v>0.752</c:v>
                </c:pt>
              </c:numCache>
            </c:numRef>
          </c:val>
          <c:smooth val="0"/>
        </c:ser>
        <c:ser>
          <c:idx val="99"/>
          <c:order val="97"/>
          <c:tx>
            <c:strRef>
              <c:f>'CCG Data-antibstarpu'!$D$102</c:f>
              <c:strCache>
                <c:ptCount val="1"/>
                <c:pt idx="0">
                  <c:v>MID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Data-antibstarpu'!$J$102:$AC$102</c:f>
              <c:numCache>
                <c:formatCode>#,##0.000</c:formatCode>
                <c:ptCount val="20"/>
                <c:pt idx="0">
                  <c:v>1.1040000000000001</c:v>
                </c:pt>
                <c:pt idx="1">
                  <c:v>1.101</c:v>
                </c:pt>
                <c:pt idx="2">
                  <c:v>1.0980000000000001</c:v>
                </c:pt>
                <c:pt idx="3">
                  <c:v>1.095</c:v>
                </c:pt>
                <c:pt idx="4">
                  <c:v>1.083</c:v>
                </c:pt>
                <c:pt idx="5">
                  <c:v>1.075</c:v>
                </c:pt>
                <c:pt idx="6" formatCode="0.000">
                  <c:v>1.071</c:v>
                </c:pt>
                <c:pt idx="7">
                  <c:v>1.0640000000000001</c:v>
                </c:pt>
                <c:pt idx="8">
                  <c:v>1.048</c:v>
                </c:pt>
                <c:pt idx="9">
                  <c:v>1.0329999999999999</c:v>
                </c:pt>
                <c:pt idx="10">
                  <c:v>1.026</c:v>
                </c:pt>
                <c:pt idx="11">
                  <c:v>1.014</c:v>
                </c:pt>
                <c:pt idx="12" formatCode="0.000">
                  <c:v>1.0069999999999999</c:v>
                </c:pt>
                <c:pt idx="13" formatCode="0.000">
                  <c:v>1</c:v>
                </c:pt>
                <c:pt idx="14" formatCode="0.000">
                  <c:v>0.99199999999999999</c:v>
                </c:pt>
                <c:pt idx="15" formatCode="0.000">
                  <c:v>0.99299999999999999</c:v>
                </c:pt>
                <c:pt idx="16" formatCode="0.000">
                  <c:v>0.99</c:v>
                </c:pt>
                <c:pt idx="17">
                  <c:v>0.98799999999999999</c:v>
                </c:pt>
                <c:pt idx="18">
                  <c:v>0.98399999999999999</c:v>
                </c:pt>
                <c:pt idx="19">
                  <c:v>0.98299999999999998</c:v>
                </c:pt>
              </c:numCache>
            </c:numRef>
          </c:val>
          <c:smooth val="0"/>
        </c:ser>
        <c:ser>
          <c:idx val="100"/>
          <c:order val="98"/>
          <c:tx>
            <c:strRef>
              <c:f>'CCG Data-antibstarpu'!$D$103</c:f>
              <c:strCache>
                <c:ptCount val="1"/>
                <c:pt idx="0">
                  <c:v>MILTON KEYNES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Data-antibstarpu'!$J$103:$AC$103</c:f>
              <c:numCache>
                <c:formatCode>#,##0.000</c:formatCode>
                <c:ptCount val="20"/>
                <c:pt idx="0">
                  <c:v>1.1100000000000001</c:v>
                </c:pt>
                <c:pt idx="1">
                  <c:v>1.105</c:v>
                </c:pt>
                <c:pt idx="2">
                  <c:v>1.101</c:v>
                </c:pt>
                <c:pt idx="3">
                  <c:v>1.0960000000000001</c:v>
                </c:pt>
                <c:pt idx="4">
                  <c:v>1.091</c:v>
                </c:pt>
                <c:pt idx="5">
                  <c:v>1.0860000000000001</c:v>
                </c:pt>
                <c:pt idx="6" formatCode="0.000">
                  <c:v>1.083</c:v>
                </c:pt>
                <c:pt idx="7">
                  <c:v>1.073</c:v>
                </c:pt>
                <c:pt idx="8">
                  <c:v>1.06</c:v>
                </c:pt>
                <c:pt idx="9">
                  <c:v>1.0489999999999999</c:v>
                </c:pt>
                <c:pt idx="10">
                  <c:v>1.0409999999999999</c:v>
                </c:pt>
                <c:pt idx="11">
                  <c:v>1.0249999999999999</c:v>
                </c:pt>
                <c:pt idx="12" formatCode="0.000">
                  <c:v>1.0209999999999999</c:v>
                </c:pt>
                <c:pt idx="13" formatCode="0.000">
                  <c:v>1.0149999999999999</c:v>
                </c:pt>
                <c:pt idx="14" formatCode="0.000">
                  <c:v>1.0069999999999999</c:v>
                </c:pt>
                <c:pt idx="15" formatCode="0.000">
                  <c:v>1.0049999999999999</c:v>
                </c:pt>
                <c:pt idx="16" formatCode="0.000">
                  <c:v>0.998</c:v>
                </c:pt>
                <c:pt idx="17">
                  <c:v>0.99299999999999999</c:v>
                </c:pt>
                <c:pt idx="18">
                  <c:v>0.98899999999999999</c:v>
                </c:pt>
                <c:pt idx="19">
                  <c:v>0.98799999999999999</c:v>
                </c:pt>
              </c:numCache>
            </c:numRef>
          </c:val>
          <c:smooth val="0"/>
        </c:ser>
        <c:ser>
          <c:idx val="101"/>
          <c:order val="99"/>
          <c:tx>
            <c:strRef>
              <c:f>'CCG Data-antibstarpu'!$D$104</c:f>
              <c:strCache>
                <c:ptCount val="1"/>
                <c:pt idx="0">
                  <c:v>MORECAMBE BAY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Data-antibstarpu'!$J$104:$AC$104</c:f>
              <c:numCache>
                <c:formatCode>#,##0.000</c:formatCode>
                <c:ptCount val="20"/>
                <c:pt idx="0">
                  <c:v>1.022</c:v>
                </c:pt>
                <c:pt idx="1">
                  <c:v>1.02</c:v>
                </c:pt>
                <c:pt idx="2">
                  <c:v>1.0129999999999999</c:v>
                </c:pt>
                <c:pt idx="3">
                  <c:v>1.008</c:v>
                </c:pt>
                <c:pt idx="4">
                  <c:v>1.004</c:v>
                </c:pt>
                <c:pt idx="5">
                  <c:v>0.996</c:v>
                </c:pt>
                <c:pt idx="6" formatCode="0.000">
                  <c:v>0.996</c:v>
                </c:pt>
                <c:pt idx="7">
                  <c:v>0.99399999999999999</c:v>
                </c:pt>
                <c:pt idx="8">
                  <c:v>0.98899999999999999</c:v>
                </c:pt>
                <c:pt idx="9">
                  <c:v>0.98099999999999998</c:v>
                </c:pt>
                <c:pt idx="10">
                  <c:v>0.97499999999999998</c:v>
                </c:pt>
                <c:pt idx="11">
                  <c:v>0.96499999999999997</c:v>
                </c:pt>
                <c:pt idx="12" formatCode="0.000">
                  <c:v>0.96</c:v>
                </c:pt>
                <c:pt idx="13" formatCode="0.000">
                  <c:v>0.95499999999999996</c:v>
                </c:pt>
                <c:pt idx="14" formatCode="0.000">
                  <c:v>0.95099999999999996</c:v>
                </c:pt>
                <c:pt idx="15" formatCode="0.000">
                  <c:v>0.95</c:v>
                </c:pt>
                <c:pt idx="16" formatCode="0.000">
                  <c:v>0.94899999999999995</c:v>
                </c:pt>
                <c:pt idx="17">
                  <c:v>0.95099999999999996</c:v>
                </c:pt>
                <c:pt idx="18">
                  <c:v>0.95</c:v>
                </c:pt>
                <c:pt idx="19">
                  <c:v>0.95099999999999996</c:v>
                </c:pt>
              </c:numCache>
            </c:numRef>
          </c:val>
          <c:smooth val="0"/>
        </c:ser>
        <c:ser>
          <c:idx val="102"/>
          <c:order val="100"/>
          <c:tx>
            <c:strRef>
              <c:f>'CCG Data-antibstarpu'!$D$105</c:f>
              <c:strCache>
                <c:ptCount val="1"/>
                <c:pt idx="0">
                  <c:v>NENE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Data-antibstarpu'!$J$105:$AC$105</c:f>
              <c:numCache>
                <c:formatCode>#,##0.000</c:formatCode>
                <c:ptCount val="20"/>
                <c:pt idx="0">
                  <c:v>1.1160000000000001</c:v>
                </c:pt>
                <c:pt idx="1">
                  <c:v>1.111</c:v>
                </c:pt>
                <c:pt idx="2">
                  <c:v>1.107</c:v>
                </c:pt>
                <c:pt idx="3">
                  <c:v>1.103</c:v>
                </c:pt>
                <c:pt idx="4">
                  <c:v>1.0980000000000001</c:v>
                </c:pt>
                <c:pt idx="5">
                  <c:v>1.0900000000000001</c:v>
                </c:pt>
                <c:pt idx="6" formatCode="0.000">
                  <c:v>1.089</c:v>
                </c:pt>
                <c:pt idx="7">
                  <c:v>1.0820000000000001</c:v>
                </c:pt>
                <c:pt idx="8">
                  <c:v>1.071</c:v>
                </c:pt>
                <c:pt idx="9">
                  <c:v>1.0549999999999999</c:v>
                </c:pt>
                <c:pt idx="10">
                  <c:v>1.048</c:v>
                </c:pt>
                <c:pt idx="11">
                  <c:v>1.04</c:v>
                </c:pt>
                <c:pt idx="12" formatCode="0.000">
                  <c:v>1.036</c:v>
                </c:pt>
                <c:pt idx="13" formatCode="0.000">
                  <c:v>1.03</c:v>
                </c:pt>
                <c:pt idx="14" formatCode="0.000">
                  <c:v>1.022</c:v>
                </c:pt>
                <c:pt idx="15" formatCode="0.000">
                  <c:v>1.02</c:v>
                </c:pt>
                <c:pt idx="16" formatCode="0.000">
                  <c:v>1.018</c:v>
                </c:pt>
                <c:pt idx="17">
                  <c:v>1.0149999999999999</c:v>
                </c:pt>
                <c:pt idx="18">
                  <c:v>1.012</c:v>
                </c:pt>
                <c:pt idx="19">
                  <c:v>1.0089999999999999</c:v>
                </c:pt>
              </c:numCache>
            </c:numRef>
          </c:val>
          <c:smooth val="0"/>
        </c:ser>
        <c:ser>
          <c:idx val="103"/>
          <c:order val="101"/>
          <c:tx>
            <c:strRef>
              <c:f>'CCG Data-antibstarpu'!$D$106</c:f>
              <c:strCache>
                <c:ptCount val="1"/>
                <c:pt idx="0">
                  <c:v>NEWARK &amp; SHERWOOD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Data-antibstarpu'!$J$106:$AC$106</c:f>
              <c:numCache>
                <c:formatCode>#,##0.000</c:formatCode>
                <c:ptCount val="20"/>
                <c:pt idx="0">
                  <c:v>1.05</c:v>
                </c:pt>
                <c:pt idx="1">
                  <c:v>1.0449999999999999</c:v>
                </c:pt>
                <c:pt idx="2">
                  <c:v>1.04</c:v>
                </c:pt>
                <c:pt idx="3">
                  <c:v>1.0329999999999999</c:v>
                </c:pt>
                <c:pt idx="4">
                  <c:v>1.032</c:v>
                </c:pt>
                <c:pt idx="5">
                  <c:v>1.026</c:v>
                </c:pt>
                <c:pt idx="6" formatCode="0.000">
                  <c:v>1.026</c:v>
                </c:pt>
                <c:pt idx="7">
                  <c:v>1.018</c:v>
                </c:pt>
                <c:pt idx="8">
                  <c:v>1.0089999999999999</c:v>
                </c:pt>
                <c:pt idx="9">
                  <c:v>0.997</c:v>
                </c:pt>
                <c:pt idx="10">
                  <c:v>0.98899999999999999</c:v>
                </c:pt>
                <c:pt idx="11">
                  <c:v>0.98199999999999998</c:v>
                </c:pt>
                <c:pt idx="12" formatCode="0.000">
                  <c:v>0.97899999999999998</c:v>
                </c:pt>
                <c:pt idx="13" formatCode="0.000">
                  <c:v>0.97199999999999998</c:v>
                </c:pt>
                <c:pt idx="14" formatCode="0.000">
                  <c:v>0.96299999999999997</c:v>
                </c:pt>
                <c:pt idx="15" formatCode="0.000">
                  <c:v>0.96699999999999997</c:v>
                </c:pt>
                <c:pt idx="16" formatCode="0.000">
                  <c:v>0.96399999999999997</c:v>
                </c:pt>
                <c:pt idx="17">
                  <c:v>0.96399999999999997</c:v>
                </c:pt>
                <c:pt idx="18">
                  <c:v>0.96199999999999997</c:v>
                </c:pt>
                <c:pt idx="19">
                  <c:v>0.96</c:v>
                </c:pt>
              </c:numCache>
            </c:numRef>
          </c:val>
          <c:smooth val="0"/>
        </c:ser>
        <c:ser>
          <c:idx val="104"/>
          <c:order val="102"/>
          <c:tx>
            <c:strRef>
              <c:f>'CCG Data-antibstarpu'!$D$107</c:f>
              <c:strCache>
                <c:ptCount val="1"/>
                <c:pt idx="0">
                  <c:v>NEWCASTLE GATESHEAD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Data-antibstarpu'!$J$107:$AC$107</c:f>
              <c:numCache>
                <c:formatCode>#,##0.000</c:formatCode>
                <c:ptCount val="20"/>
                <c:pt idx="0">
                  <c:v>1.1479999999999999</c:v>
                </c:pt>
                <c:pt idx="1">
                  <c:v>1.147</c:v>
                </c:pt>
                <c:pt idx="2">
                  <c:v>1.141</c:v>
                </c:pt>
                <c:pt idx="3">
                  <c:v>1.1359999999999999</c:v>
                </c:pt>
                <c:pt idx="4">
                  <c:v>1.1339999999999999</c:v>
                </c:pt>
                <c:pt idx="5">
                  <c:v>1.1259999999999999</c:v>
                </c:pt>
                <c:pt idx="6" formatCode="0.000">
                  <c:v>1.1200000000000001</c:v>
                </c:pt>
                <c:pt idx="7">
                  <c:v>1.1100000000000001</c:v>
                </c:pt>
                <c:pt idx="8">
                  <c:v>1.1000000000000001</c:v>
                </c:pt>
                <c:pt idx="9">
                  <c:v>1.089</c:v>
                </c:pt>
                <c:pt idx="10">
                  <c:v>1.083</c:v>
                </c:pt>
                <c:pt idx="11">
                  <c:v>1.0720000000000001</c:v>
                </c:pt>
                <c:pt idx="12" formatCode="0.000">
                  <c:v>1.0629999999999999</c:v>
                </c:pt>
                <c:pt idx="13" formatCode="0.000">
                  <c:v>1.0569999999999999</c:v>
                </c:pt>
                <c:pt idx="14" formatCode="0.000">
                  <c:v>1.0509999999999999</c:v>
                </c:pt>
                <c:pt idx="15" formatCode="0.000">
                  <c:v>1.048</c:v>
                </c:pt>
                <c:pt idx="16" formatCode="0.000">
                  <c:v>1.0429999999999999</c:v>
                </c:pt>
                <c:pt idx="17">
                  <c:v>1.042</c:v>
                </c:pt>
                <c:pt idx="18">
                  <c:v>1.0429999999999999</c:v>
                </c:pt>
                <c:pt idx="19">
                  <c:v>1.046</c:v>
                </c:pt>
              </c:numCache>
            </c:numRef>
          </c:val>
          <c:smooth val="0"/>
        </c:ser>
        <c:ser>
          <c:idx val="105"/>
          <c:order val="103"/>
          <c:tx>
            <c:strRef>
              <c:f>'CCG Data-antibstarpu'!$D$108</c:f>
              <c:strCache>
                <c:ptCount val="1"/>
                <c:pt idx="0">
                  <c:v>NEWHAM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Data-antibstarpu'!$J$108:$AC$108</c:f>
              <c:numCache>
                <c:formatCode>#,##0.000</c:formatCode>
                <c:ptCount val="20"/>
                <c:pt idx="0">
                  <c:v>0.89900000000000002</c:v>
                </c:pt>
                <c:pt idx="1">
                  <c:v>0.89600000000000002</c:v>
                </c:pt>
                <c:pt idx="2">
                  <c:v>0.89400000000000002</c:v>
                </c:pt>
                <c:pt idx="3">
                  <c:v>0.88800000000000001</c:v>
                </c:pt>
                <c:pt idx="4">
                  <c:v>0.88400000000000001</c:v>
                </c:pt>
                <c:pt idx="5">
                  <c:v>0.878</c:v>
                </c:pt>
                <c:pt idx="6" formatCode="0.000">
                  <c:v>0.876</c:v>
                </c:pt>
                <c:pt idx="7">
                  <c:v>0.876</c:v>
                </c:pt>
                <c:pt idx="8">
                  <c:v>0.877</c:v>
                </c:pt>
                <c:pt idx="9">
                  <c:v>0.874</c:v>
                </c:pt>
                <c:pt idx="10">
                  <c:v>0.872</c:v>
                </c:pt>
                <c:pt idx="11">
                  <c:v>0.86599999999999999</c:v>
                </c:pt>
                <c:pt idx="12" formatCode="0.000">
                  <c:v>0.86599999999999999</c:v>
                </c:pt>
                <c:pt idx="13" formatCode="0.000">
                  <c:v>0.86499999999999999</c:v>
                </c:pt>
                <c:pt idx="14" formatCode="0.000">
                  <c:v>0.86099999999999999</c:v>
                </c:pt>
                <c:pt idx="15" formatCode="0.000">
                  <c:v>0.86299999999999999</c:v>
                </c:pt>
                <c:pt idx="16" formatCode="0.000">
                  <c:v>0.86199999999999999</c:v>
                </c:pt>
                <c:pt idx="17">
                  <c:v>0.85899999999999999</c:v>
                </c:pt>
                <c:pt idx="18">
                  <c:v>0.85599999999999998</c:v>
                </c:pt>
                <c:pt idx="19">
                  <c:v>0.85299999999999998</c:v>
                </c:pt>
              </c:numCache>
            </c:numRef>
          </c:val>
          <c:smooth val="0"/>
        </c:ser>
        <c:ser>
          <c:idx val="106"/>
          <c:order val="104"/>
          <c:tx>
            <c:strRef>
              <c:f>'CCG Data-antibstarpu'!$D$109</c:f>
              <c:strCache>
                <c:ptCount val="1"/>
                <c:pt idx="0">
                  <c:v>NORTH CUMBRIA</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Data-antibstarpu'!$J$109:$AC$109</c:f>
              <c:numCache>
                <c:formatCode>#,##0.000</c:formatCode>
                <c:ptCount val="20"/>
                <c:pt idx="0">
                  <c:v>1.19</c:v>
                </c:pt>
                <c:pt idx="1">
                  <c:v>1.1879999999999999</c:v>
                </c:pt>
                <c:pt idx="2">
                  <c:v>1.179</c:v>
                </c:pt>
                <c:pt idx="3">
                  <c:v>1.1739999999999999</c:v>
                </c:pt>
                <c:pt idx="4">
                  <c:v>1.167</c:v>
                </c:pt>
                <c:pt idx="5">
                  <c:v>1.1579999999999999</c:v>
                </c:pt>
                <c:pt idx="6" formatCode="0.000">
                  <c:v>1.1559999999999999</c:v>
                </c:pt>
                <c:pt idx="7">
                  <c:v>1.1479999999999999</c:v>
                </c:pt>
                <c:pt idx="8">
                  <c:v>1.1339999999999999</c:v>
                </c:pt>
                <c:pt idx="9">
                  <c:v>1.1240000000000001</c:v>
                </c:pt>
                <c:pt idx="10">
                  <c:v>1.1259999999999999</c:v>
                </c:pt>
                <c:pt idx="11">
                  <c:v>1.1200000000000001</c:v>
                </c:pt>
                <c:pt idx="12" formatCode="0.000">
                  <c:v>1.111</c:v>
                </c:pt>
                <c:pt idx="13" formatCode="0.000">
                  <c:v>1.1080000000000001</c:v>
                </c:pt>
                <c:pt idx="14" formatCode="0.000">
                  <c:v>1.105</c:v>
                </c:pt>
                <c:pt idx="15" formatCode="0.000">
                  <c:v>1.105</c:v>
                </c:pt>
                <c:pt idx="16" formatCode="0.000">
                  <c:v>1.105</c:v>
                </c:pt>
                <c:pt idx="17">
                  <c:v>1.107</c:v>
                </c:pt>
                <c:pt idx="18">
                  <c:v>1.107</c:v>
                </c:pt>
                <c:pt idx="19">
                  <c:v>1.109</c:v>
                </c:pt>
              </c:numCache>
            </c:numRef>
          </c:val>
          <c:smooth val="0"/>
        </c:ser>
        <c:ser>
          <c:idx val="108"/>
          <c:order val="105"/>
          <c:tx>
            <c:strRef>
              <c:f>'CCG Data-antibstarpu'!$D$110</c:f>
              <c:strCache>
                <c:ptCount val="1"/>
                <c:pt idx="0">
                  <c:v>NORTH DURHAM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Data-antibstarpu'!$J$110:$AC$110</c:f>
              <c:numCache>
                <c:formatCode>#,##0.000</c:formatCode>
                <c:ptCount val="20"/>
                <c:pt idx="0">
                  <c:v>1.171</c:v>
                </c:pt>
                <c:pt idx="1">
                  <c:v>1.171</c:v>
                </c:pt>
                <c:pt idx="2">
                  <c:v>1.1679999999999999</c:v>
                </c:pt>
                <c:pt idx="3">
                  <c:v>1.165</c:v>
                </c:pt>
                <c:pt idx="4">
                  <c:v>1.165</c:v>
                </c:pt>
                <c:pt idx="5">
                  <c:v>1.1599999999999999</c:v>
                </c:pt>
                <c:pt idx="6" formatCode="0.000">
                  <c:v>1.159</c:v>
                </c:pt>
                <c:pt idx="7">
                  <c:v>1.1519999999999999</c:v>
                </c:pt>
                <c:pt idx="8">
                  <c:v>1.1379999999999999</c:v>
                </c:pt>
                <c:pt idx="9">
                  <c:v>1.1259999999999999</c:v>
                </c:pt>
                <c:pt idx="10">
                  <c:v>1.121</c:v>
                </c:pt>
                <c:pt idx="11">
                  <c:v>1.113</c:v>
                </c:pt>
                <c:pt idx="12" formatCode="0.000">
                  <c:v>1.1060000000000001</c:v>
                </c:pt>
                <c:pt idx="13" formatCode="0.000">
                  <c:v>1.1000000000000001</c:v>
                </c:pt>
                <c:pt idx="14" formatCode="0.000">
                  <c:v>1.091</c:v>
                </c:pt>
                <c:pt idx="15" formatCode="0.000">
                  <c:v>1.0900000000000001</c:v>
                </c:pt>
                <c:pt idx="16" formatCode="0.000">
                  <c:v>1.083</c:v>
                </c:pt>
                <c:pt idx="17">
                  <c:v>1.0820000000000001</c:v>
                </c:pt>
                <c:pt idx="18">
                  <c:v>1.079</c:v>
                </c:pt>
                <c:pt idx="19">
                  <c:v>1.0780000000000001</c:v>
                </c:pt>
              </c:numCache>
            </c:numRef>
          </c:val>
          <c:smooth val="0"/>
        </c:ser>
        <c:ser>
          <c:idx val="109"/>
          <c:order val="106"/>
          <c:tx>
            <c:strRef>
              <c:f>'CCG Data-antibstarpu'!$D$111</c:f>
              <c:strCache>
                <c:ptCount val="1"/>
                <c:pt idx="0">
                  <c:v>NORTH EAST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Data-antibstarpu'!$J$111:$AC$111</c:f>
              <c:numCache>
                <c:formatCode>#,##0.000</c:formatCode>
                <c:ptCount val="20"/>
                <c:pt idx="0">
                  <c:v>1.2609999999999999</c:v>
                </c:pt>
                <c:pt idx="1">
                  <c:v>1.258</c:v>
                </c:pt>
                <c:pt idx="2">
                  <c:v>1.26</c:v>
                </c:pt>
                <c:pt idx="3">
                  <c:v>1.254</c:v>
                </c:pt>
                <c:pt idx="4">
                  <c:v>1.2450000000000001</c:v>
                </c:pt>
                <c:pt idx="5">
                  <c:v>1.2390000000000001</c:v>
                </c:pt>
                <c:pt idx="6" formatCode="0.000">
                  <c:v>1.2350000000000001</c:v>
                </c:pt>
                <c:pt idx="7">
                  <c:v>1.2290000000000001</c:v>
                </c:pt>
                <c:pt idx="8">
                  <c:v>1.216</c:v>
                </c:pt>
                <c:pt idx="9">
                  <c:v>1.2050000000000001</c:v>
                </c:pt>
                <c:pt idx="10">
                  <c:v>1.2030000000000001</c:v>
                </c:pt>
                <c:pt idx="11">
                  <c:v>1.1950000000000001</c:v>
                </c:pt>
                <c:pt idx="12" formatCode="0.000">
                  <c:v>1.1919999999999999</c:v>
                </c:pt>
                <c:pt idx="13" formatCode="0.000">
                  <c:v>1.1859999999999999</c:v>
                </c:pt>
                <c:pt idx="14" formatCode="0.000">
                  <c:v>1.1779999999999999</c:v>
                </c:pt>
                <c:pt idx="15" formatCode="0.000">
                  <c:v>1.177</c:v>
                </c:pt>
                <c:pt idx="16" formatCode="0.000">
                  <c:v>1.171</c:v>
                </c:pt>
                <c:pt idx="17">
                  <c:v>1.167</c:v>
                </c:pt>
                <c:pt idx="18">
                  <c:v>1.161</c:v>
                </c:pt>
                <c:pt idx="19">
                  <c:v>1.155</c:v>
                </c:pt>
              </c:numCache>
            </c:numRef>
          </c:val>
          <c:smooth val="0"/>
        </c:ser>
        <c:ser>
          <c:idx val="110"/>
          <c:order val="107"/>
          <c:tx>
            <c:strRef>
              <c:f>'CCG Data-antibstarpu'!$D$112</c:f>
              <c:strCache>
                <c:ptCount val="1"/>
                <c:pt idx="0">
                  <c:v>NORTH EAST HAMPSHIRE AND FARNHAM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Data-antibstarpu'!$J$112:$AC$112</c:f>
              <c:numCache>
                <c:formatCode>#,##0.000</c:formatCode>
                <c:ptCount val="20"/>
                <c:pt idx="0">
                  <c:v>0.98599999999999999</c:v>
                </c:pt>
                <c:pt idx="1">
                  <c:v>0.98599999999999999</c:v>
                </c:pt>
                <c:pt idx="2">
                  <c:v>0.98199999999999998</c:v>
                </c:pt>
                <c:pt idx="3">
                  <c:v>0.98199999999999998</c:v>
                </c:pt>
                <c:pt idx="4">
                  <c:v>0.97599999999999998</c:v>
                </c:pt>
                <c:pt idx="5">
                  <c:v>0.96899999999999997</c:v>
                </c:pt>
                <c:pt idx="6" formatCode="0.000">
                  <c:v>0.96499999999999997</c:v>
                </c:pt>
                <c:pt idx="7">
                  <c:v>0.95699999999999996</c:v>
                </c:pt>
                <c:pt idx="8">
                  <c:v>0.94799999999999995</c:v>
                </c:pt>
                <c:pt idx="9">
                  <c:v>0.93700000000000006</c:v>
                </c:pt>
                <c:pt idx="10">
                  <c:v>0.93300000000000005</c:v>
                </c:pt>
                <c:pt idx="11">
                  <c:v>0.92700000000000005</c:v>
                </c:pt>
                <c:pt idx="12" formatCode="0.000">
                  <c:v>0.92600000000000005</c:v>
                </c:pt>
                <c:pt idx="13" formatCode="0.000">
                  <c:v>0.91600000000000004</c:v>
                </c:pt>
                <c:pt idx="14" formatCode="0.000">
                  <c:v>0.90700000000000003</c:v>
                </c:pt>
                <c:pt idx="15" formatCode="0.000">
                  <c:v>0.90500000000000003</c:v>
                </c:pt>
                <c:pt idx="16" formatCode="0.000">
                  <c:v>0.90300000000000002</c:v>
                </c:pt>
                <c:pt idx="17">
                  <c:v>0.90300000000000002</c:v>
                </c:pt>
                <c:pt idx="18">
                  <c:v>0.90400000000000003</c:v>
                </c:pt>
                <c:pt idx="19">
                  <c:v>0.90600000000000003</c:v>
                </c:pt>
              </c:numCache>
            </c:numRef>
          </c:val>
          <c:smooth val="0"/>
        </c:ser>
        <c:ser>
          <c:idx val="111"/>
          <c:order val="108"/>
          <c:tx>
            <c:strRef>
              <c:f>'CCG Data-antibstarpu'!$D$113</c:f>
              <c:strCache>
                <c:ptCount val="1"/>
                <c:pt idx="0">
                  <c:v>NORTH EAST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Data-antibstarpu'!$J$113:$AC$113</c:f>
              <c:numCache>
                <c:formatCode>#,##0.000</c:formatCode>
                <c:ptCount val="20"/>
                <c:pt idx="0">
                  <c:v>1.1220000000000001</c:v>
                </c:pt>
                <c:pt idx="1">
                  <c:v>1.119</c:v>
                </c:pt>
                <c:pt idx="2">
                  <c:v>1.1160000000000001</c:v>
                </c:pt>
                <c:pt idx="3">
                  <c:v>1.1140000000000001</c:v>
                </c:pt>
                <c:pt idx="4">
                  <c:v>1.107</c:v>
                </c:pt>
                <c:pt idx="5">
                  <c:v>1.101</c:v>
                </c:pt>
                <c:pt idx="6" formatCode="0.000">
                  <c:v>1.1000000000000001</c:v>
                </c:pt>
                <c:pt idx="7">
                  <c:v>1.095</c:v>
                </c:pt>
                <c:pt idx="8">
                  <c:v>1.085</c:v>
                </c:pt>
                <c:pt idx="9">
                  <c:v>1.073</c:v>
                </c:pt>
                <c:pt idx="10">
                  <c:v>1.0609999999999999</c:v>
                </c:pt>
                <c:pt idx="11">
                  <c:v>1.0509999999999999</c:v>
                </c:pt>
                <c:pt idx="12" formatCode="0.000">
                  <c:v>1.048</c:v>
                </c:pt>
                <c:pt idx="13" formatCode="0.000">
                  <c:v>1.0429999999999999</c:v>
                </c:pt>
                <c:pt idx="14" formatCode="0.000">
                  <c:v>1.036</c:v>
                </c:pt>
                <c:pt idx="15" formatCode="0.000">
                  <c:v>1.034</c:v>
                </c:pt>
                <c:pt idx="16" formatCode="0.000">
                  <c:v>1.032</c:v>
                </c:pt>
                <c:pt idx="17">
                  <c:v>1.028</c:v>
                </c:pt>
                <c:pt idx="18">
                  <c:v>1.0269999999999999</c:v>
                </c:pt>
                <c:pt idx="19">
                  <c:v>1.026</c:v>
                </c:pt>
              </c:numCache>
            </c:numRef>
          </c:val>
          <c:smooth val="0"/>
        </c:ser>
        <c:ser>
          <c:idx val="112"/>
          <c:order val="109"/>
          <c:tx>
            <c:strRef>
              <c:f>'CCG Data-antibstarpu'!$D$114</c:f>
              <c:strCache>
                <c:ptCount val="1"/>
                <c:pt idx="0">
                  <c:v>NORTH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Data-antibstarpu'!$J$114:$AC$114</c:f>
              <c:numCache>
                <c:formatCode>#,##0.000</c:formatCode>
                <c:ptCount val="20"/>
                <c:pt idx="0">
                  <c:v>0.92900000000000005</c:v>
                </c:pt>
                <c:pt idx="1">
                  <c:v>0.92700000000000005</c:v>
                </c:pt>
                <c:pt idx="2">
                  <c:v>0.91800000000000004</c:v>
                </c:pt>
                <c:pt idx="3">
                  <c:v>0.91200000000000003</c:v>
                </c:pt>
                <c:pt idx="4">
                  <c:v>0.90300000000000002</c:v>
                </c:pt>
                <c:pt idx="5">
                  <c:v>0.89400000000000002</c:v>
                </c:pt>
                <c:pt idx="6" formatCode="0.000">
                  <c:v>0.89</c:v>
                </c:pt>
                <c:pt idx="7">
                  <c:v>0.88400000000000001</c:v>
                </c:pt>
                <c:pt idx="8">
                  <c:v>0.874</c:v>
                </c:pt>
                <c:pt idx="9">
                  <c:v>0.86399999999999999</c:v>
                </c:pt>
                <c:pt idx="10">
                  <c:v>0.85899999999999999</c:v>
                </c:pt>
                <c:pt idx="11">
                  <c:v>0.84599999999999997</c:v>
                </c:pt>
                <c:pt idx="12" formatCode="0.000">
                  <c:v>0.83699999999999997</c:v>
                </c:pt>
                <c:pt idx="13" formatCode="0.000">
                  <c:v>0.82899999999999996</c:v>
                </c:pt>
                <c:pt idx="14" formatCode="0.000">
                  <c:v>0.82499999999999996</c:v>
                </c:pt>
                <c:pt idx="15" formatCode="0.000">
                  <c:v>0.82199999999999995</c:v>
                </c:pt>
                <c:pt idx="16" formatCode="0.000">
                  <c:v>0.82699999999999996</c:v>
                </c:pt>
                <c:pt idx="17">
                  <c:v>0.82699999999999996</c:v>
                </c:pt>
                <c:pt idx="18">
                  <c:v>0.83199999999999996</c:v>
                </c:pt>
                <c:pt idx="19">
                  <c:v>0.83399999999999996</c:v>
                </c:pt>
              </c:numCache>
            </c:numRef>
          </c:val>
          <c:smooth val="0"/>
        </c:ser>
        <c:ser>
          <c:idx val="113"/>
          <c:order val="110"/>
          <c:tx>
            <c:strRef>
              <c:f>'CCG Data-antibstarpu'!$D$115</c:f>
              <c:strCache>
                <c:ptCount val="1"/>
                <c:pt idx="0">
                  <c:v>NORTH KIRKLEES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Data-antibstarpu'!$J$115:$AC$115</c:f>
              <c:numCache>
                <c:formatCode>#,##0.000</c:formatCode>
                <c:ptCount val="20"/>
                <c:pt idx="0">
                  <c:v>1.1970000000000001</c:v>
                </c:pt>
                <c:pt idx="1">
                  <c:v>1.1930000000000001</c:v>
                </c:pt>
                <c:pt idx="2">
                  <c:v>1.1890000000000001</c:v>
                </c:pt>
                <c:pt idx="3">
                  <c:v>1.1859999999999999</c:v>
                </c:pt>
                <c:pt idx="4">
                  <c:v>1.18</c:v>
                </c:pt>
                <c:pt idx="5">
                  <c:v>1.1739999999999999</c:v>
                </c:pt>
                <c:pt idx="6" formatCode="0.000">
                  <c:v>1.175</c:v>
                </c:pt>
                <c:pt idx="7">
                  <c:v>1.1739999999999999</c:v>
                </c:pt>
                <c:pt idx="8">
                  <c:v>1.1619999999999999</c:v>
                </c:pt>
                <c:pt idx="9">
                  <c:v>1.1499999999999999</c:v>
                </c:pt>
                <c:pt idx="10">
                  <c:v>1.139</c:v>
                </c:pt>
                <c:pt idx="11">
                  <c:v>1.1299999999999999</c:v>
                </c:pt>
                <c:pt idx="12" formatCode="0.000">
                  <c:v>1.1319999999999999</c:v>
                </c:pt>
                <c:pt idx="13" formatCode="0.000">
                  <c:v>1.127</c:v>
                </c:pt>
                <c:pt idx="14" formatCode="0.000">
                  <c:v>1.1200000000000001</c:v>
                </c:pt>
                <c:pt idx="15" formatCode="0.000">
                  <c:v>1.119</c:v>
                </c:pt>
                <c:pt idx="16" formatCode="0.000">
                  <c:v>1.123</c:v>
                </c:pt>
                <c:pt idx="17">
                  <c:v>1.123</c:v>
                </c:pt>
                <c:pt idx="18">
                  <c:v>1.127</c:v>
                </c:pt>
                <c:pt idx="19">
                  <c:v>1.1279999999999999</c:v>
                </c:pt>
              </c:numCache>
            </c:numRef>
          </c:val>
          <c:smooth val="0"/>
        </c:ser>
        <c:ser>
          <c:idx val="114"/>
          <c:order val="111"/>
          <c:tx>
            <c:strRef>
              <c:f>'CCG Data-antibstarpu'!$D$116</c:f>
              <c:strCache>
                <c:ptCount val="1"/>
                <c:pt idx="0">
                  <c:v>NORTH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Data-antibstarpu'!$J$116:$AC$116</c:f>
              <c:numCache>
                <c:formatCode>#,##0.000</c:formatCode>
                <c:ptCount val="20"/>
                <c:pt idx="0">
                  <c:v>1.1459999999999999</c:v>
                </c:pt>
                <c:pt idx="1">
                  <c:v>1.139</c:v>
                </c:pt>
                <c:pt idx="2">
                  <c:v>1.1379999999999999</c:v>
                </c:pt>
                <c:pt idx="3">
                  <c:v>1.1339999999999999</c:v>
                </c:pt>
                <c:pt idx="4">
                  <c:v>1.131</c:v>
                </c:pt>
                <c:pt idx="5">
                  <c:v>1.123</c:v>
                </c:pt>
                <c:pt idx="6" formatCode="0.000">
                  <c:v>1.1200000000000001</c:v>
                </c:pt>
                <c:pt idx="7">
                  <c:v>1.115</c:v>
                </c:pt>
                <c:pt idx="8">
                  <c:v>1.1020000000000001</c:v>
                </c:pt>
                <c:pt idx="9">
                  <c:v>1.0840000000000001</c:v>
                </c:pt>
                <c:pt idx="10">
                  <c:v>1.07</c:v>
                </c:pt>
                <c:pt idx="11">
                  <c:v>1.0529999999999999</c:v>
                </c:pt>
                <c:pt idx="12" formatCode="0.000">
                  <c:v>1.0389999999999999</c:v>
                </c:pt>
                <c:pt idx="13" formatCode="0.000">
                  <c:v>1.032</c:v>
                </c:pt>
                <c:pt idx="14" formatCode="0.000">
                  <c:v>1.0189999999999999</c:v>
                </c:pt>
                <c:pt idx="15" formatCode="0.000">
                  <c:v>1.0149999999999999</c:v>
                </c:pt>
                <c:pt idx="16" formatCode="0.000">
                  <c:v>1.012</c:v>
                </c:pt>
                <c:pt idx="17">
                  <c:v>1.01</c:v>
                </c:pt>
                <c:pt idx="18">
                  <c:v>1.0049999999999999</c:v>
                </c:pt>
                <c:pt idx="19">
                  <c:v>1.006</c:v>
                </c:pt>
              </c:numCache>
            </c:numRef>
          </c:val>
          <c:smooth val="0"/>
        </c:ser>
        <c:ser>
          <c:idx val="115"/>
          <c:order val="112"/>
          <c:tx>
            <c:strRef>
              <c:f>'CCG Data-antibstarpu'!$D$117</c:f>
              <c:strCache>
                <c:ptCount val="1"/>
                <c:pt idx="0">
                  <c:v>NORTH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Data-antibstarpu'!$J$117:$AC$117</c:f>
              <c:numCache>
                <c:formatCode>#,##0.000</c:formatCode>
                <c:ptCount val="20"/>
                <c:pt idx="0">
                  <c:v>1.0740000000000001</c:v>
                </c:pt>
                <c:pt idx="1">
                  <c:v>1.071</c:v>
                </c:pt>
                <c:pt idx="2">
                  <c:v>1.0629999999999999</c:v>
                </c:pt>
                <c:pt idx="3">
                  <c:v>1.0589999999999999</c:v>
                </c:pt>
                <c:pt idx="4">
                  <c:v>1.0529999999999999</c:v>
                </c:pt>
                <c:pt idx="5">
                  <c:v>1.0449999999999999</c:v>
                </c:pt>
                <c:pt idx="6" formatCode="0.000">
                  <c:v>1.046</c:v>
                </c:pt>
                <c:pt idx="7">
                  <c:v>1.04</c:v>
                </c:pt>
                <c:pt idx="8">
                  <c:v>1.03</c:v>
                </c:pt>
                <c:pt idx="9">
                  <c:v>1.014</c:v>
                </c:pt>
                <c:pt idx="10">
                  <c:v>1.01</c:v>
                </c:pt>
                <c:pt idx="11">
                  <c:v>1.002</c:v>
                </c:pt>
                <c:pt idx="12" formatCode="0.000">
                  <c:v>1</c:v>
                </c:pt>
                <c:pt idx="13" formatCode="0.000">
                  <c:v>0.995</c:v>
                </c:pt>
                <c:pt idx="14" formatCode="0.000">
                  <c:v>0.99199999999999999</c:v>
                </c:pt>
                <c:pt idx="15" formatCode="0.000">
                  <c:v>0.99</c:v>
                </c:pt>
                <c:pt idx="16" formatCode="0.000">
                  <c:v>0.98699999999999999</c:v>
                </c:pt>
                <c:pt idx="17">
                  <c:v>0.98499999999999999</c:v>
                </c:pt>
                <c:pt idx="18">
                  <c:v>0.98299999999999998</c:v>
                </c:pt>
                <c:pt idx="19">
                  <c:v>0.98</c:v>
                </c:pt>
              </c:numCache>
            </c:numRef>
          </c:val>
          <c:smooth val="0"/>
        </c:ser>
        <c:ser>
          <c:idx val="116"/>
          <c:order val="113"/>
          <c:tx>
            <c:strRef>
              <c:f>'CCG Data-antibstarpu'!$D$118</c:f>
              <c:strCache>
                <c:ptCount val="1"/>
                <c:pt idx="0">
                  <c:v>NORTH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Data-antibstarpu'!$J$118:$AC$118</c:f>
              <c:numCache>
                <c:formatCode>#,##0.000</c:formatCode>
                <c:ptCount val="20"/>
                <c:pt idx="0">
                  <c:v>1.147</c:v>
                </c:pt>
                <c:pt idx="1">
                  <c:v>1.1399999999999999</c:v>
                </c:pt>
                <c:pt idx="2">
                  <c:v>1.1359999999999999</c:v>
                </c:pt>
                <c:pt idx="3">
                  <c:v>1.135</c:v>
                </c:pt>
                <c:pt idx="4">
                  <c:v>1.1299999999999999</c:v>
                </c:pt>
                <c:pt idx="5">
                  <c:v>1.123</c:v>
                </c:pt>
                <c:pt idx="6" formatCode="0.000">
                  <c:v>1.125</c:v>
                </c:pt>
                <c:pt idx="7">
                  <c:v>1.121</c:v>
                </c:pt>
                <c:pt idx="8">
                  <c:v>1.115</c:v>
                </c:pt>
                <c:pt idx="9">
                  <c:v>1.101</c:v>
                </c:pt>
                <c:pt idx="10">
                  <c:v>1.0940000000000001</c:v>
                </c:pt>
                <c:pt idx="11">
                  <c:v>1.0860000000000001</c:v>
                </c:pt>
                <c:pt idx="12" formatCode="0.000">
                  <c:v>1.089</c:v>
                </c:pt>
                <c:pt idx="13" formatCode="0.000">
                  <c:v>1.0900000000000001</c:v>
                </c:pt>
                <c:pt idx="14" formatCode="0.000">
                  <c:v>1.089</c:v>
                </c:pt>
                <c:pt idx="15" formatCode="0.000">
                  <c:v>1.0900000000000001</c:v>
                </c:pt>
                <c:pt idx="16" formatCode="0.000">
                  <c:v>1.0900000000000001</c:v>
                </c:pt>
                <c:pt idx="17">
                  <c:v>1.101</c:v>
                </c:pt>
                <c:pt idx="18">
                  <c:v>1.1060000000000001</c:v>
                </c:pt>
                <c:pt idx="19">
                  <c:v>1.1140000000000001</c:v>
                </c:pt>
              </c:numCache>
            </c:numRef>
          </c:val>
          <c:smooth val="0"/>
        </c:ser>
        <c:ser>
          <c:idx val="117"/>
          <c:order val="114"/>
          <c:tx>
            <c:strRef>
              <c:f>'CCG Data-antibstarpu'!$D$119</c:f>
              <c:strCache>
                <c:ptCount val="1"/>
                <c:pt idx="0">
                  <c:v>NORTH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Data-antibstarpu'!$J$119:$AC$119</c:f>
              <c:numCache>
                <c:formatCode>#,##0.000</c:formatCode>
                <c:ptCount val="20"/>
                <c:pt idx="0">
                  <c:v>1.1679999999999999</c:v>
                </c:pt>
                <c:pt idx="1">
                  <c:v>1.1599999999999999</c:v>
                </c:pt>
                <c:pt idx="2">
                  <c:v>1.151</c:v>
                </c:pt>
                <c:pt idx="3">
                  <c:v>1.1439999999999999</c:v>
                </c:pt>
                <c:pt idx="4">
                  <c:v>1.137</c:v>
                </c:pt>
                <c:pt idx="5">
                  <c:v>1.1299999999999999</c:v>
                </c:pt>
                <c:pt idx="6" formatCode="0.000">
                  <c:v>1.129</c:v>
                </c:pt>
                <c:pt idx="7">
                  <c:v>1.121</c:v>
                </c:pt>
                <c:pt idx="8">
                  <c:v>1.107</c:v>
                </c:pt>
                <c:pt idx="9">
                  <c:v>1.095</c:v>
                </c:pt>
                <c:pt idx="10">
                  <c:v>1.091</c:v>
                </c:pt>
                <c:pt idx="11">
                  <c:v>1.083</c:v>
                </c:pt>
                <c:pt idx="12" formatCode="0.000">
                  <c:v>1.081</c:v>
                </c:pt>
                <c:pt idx="13" formatCode="0.000">
                  <c:v>1.0760000000000001</c:v>
                </c:pt>
                <c:pt idx="14" formatCode="0.000">
                  <c:v>1.069</c:v>
                </c:pt>
                <c:pt idx="15" formatCode="0.000">
                  <c:v>1.0660000000000001</c:v>
                </c:pt>
                <c:pt idx="16" formatCode="0.000">
                  <c:v>1.0680000000000001</c:v>
                </c:pt>
                <c:pt idx="17">
                  <c:v>1.0680000000000001</c:v>
                </c:pt>
                <c:pt idx="18">
                  <c:v>1.0680000000000001</c:v>
                </c:pt>
                <c:pt idx="19">
                  <c:v>1.073</c:v>
                </c:pt>
              </c:numCache>
            </c:numRef>
          </c:val>
          <c:smooth val="0"/>
        </c:ser>
        <c:ser>
          <c:idx val="118"/>
          <c:order val="115"/>
          <c:tx>
            <c:strRef>
              <c:f>'CCG Data-antibstarpu'!$D$120</c:f>
              <c:strCache>
                <c:ptCount val="1"/>
                <c:pt idx="0">
                  <c:v>NORTH WEST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Data-antibstarpu'!$J$120:$AC$120</c:f>
              <c:numCache>
                <c:formatCode>#,##0.000</c:formatCode>
                <c:ptCount val="20"/>
                <c:pt idx="0">
                  <c:v>0.97299999999999998</c:v>
                </c:pt>
                <c:pt idx="1">
                  <c:v>0.97</c:v>
                </c:pt>
                <c:pt idx="2">
                  <c:v>0.96799999999999997</c:v>
                </c:pt>
                <c:pt idx="3">
                  <c:v>0.96399999999999997</c:v>
                </c:pt>
                <c:pt idx="4">
                  <c:v>0.95799999999999996</c:v>
                </c:pt>
                <c:pt idx="5">
                  <c:v>0.95099999999999996</c:v>
                </c:pt>
                <c:pt idx="6" formatCode="0.000">
                  <c:v>0.95199999999999996</c:v>
                </c:pt>
                <c:pt idx="7">
                  <c:v>0.94899999999999995</c:v>
                </c:pt>
                <c:pt idx="8">
                  <c:v>0.93799999999999994</c:v>
                </c:pt>
                <c:pt idx="9">
                  <c:v>0.92900000000000005</c:v>
                </c:pt>
                <c:pt idx="10">
                  <c:v>0.92700000000000005</c:v>
                </c:pt>
                <c:pt idx="11">
                  <c:v>0.92</c:v>
                </c:pt>
                <c:pt idx="12" formatCode="0.000">
                  <c:v>0.91600000000000004</c:v>
                </c:pt>
                <c:pt idx="13" formatCode="0.000">
                  <c:v>0.91300000000000003</c:v>
                </c:pt>
                <c:pt idx="14" formatCode="0.000">
                  <c:v>0.90900000000000003</c:v>
                </c:pt>
                <c:pt idx="15" formatCode="0.000">
                  <c:v>0.90900000000000003</c:v>
                </c:pt>
                <c:pt idx="16" formatCode="0.000">
                  <c:v>0.91</c:v>
                </c:pt>
                <c:pt idx="17">
                  <c:v>0.91100000000000003</c:v>
                </c:pt>
                <c:pt idx="18">
                  <c:v>0.90900000000000003</c:v>
                </c:pt>
                <c:pt idx="19">
                  <c:v>0.91100000000000003</c:v>
                </c:pt>
              </c:numCache>
            </c:numRef>
          </c:val>
          <c:smooth val="0"/>
        </c:ser>
        <c:ser>
          <c:idx val="120"/>
          <c:order val="116"/>
          <c:tx>
            <c:strRef>
              <c:f>'CCG Data-antibstarpu'!$D$121</c:f>
              <c:strCache>
                <c:ptCount val="1"/>
                <c:pt idx="0">
                  <c:v>NORTHUMBERLAND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Data-antibstarpu'!$J$121:$AC$121</c:f>
              <c:numCache>
                <c:formatCode>#,##0.000</c:formatCode>
                <c:ptCount val="20"/>
                <c:pt idx="0">
                  <c:v>1.153</c:v>
                </c:pt>
                <c:pt idx="1">
                  <c:v>1.1499999999999999</c:v>
                </c:pt>
                <c:pt idx="2">
                  <c:v>1.1439999999999999</c:v>
                </c:pt>
                <c:pt idx="3">
                  <c:v>1.1419999999999999</c:v>
                </c:pt>
                <c:pt idx="4">
                  <c:v>1.139</c:v>
                </c:pt>
                <c:pt idx="5">
                  <c:v>1.135</c:v>
                </c:pt>
                <c:pt idx="6" formatCode="0.000">
                  <c:v>1.135</c:v>
                </c:pt>
                <c:pt idx="7">
                  <c:v>1.131</c:v>
                </c:pt>
                <c:pt idx="8">
                  <c:v>1.1220000000000001</c:v>
                </c:pt>
                <c:pt idx="9">
                  <c:v>1.113</c:v>
                </c:pt>
                <c:pt idx="10">
                  <c:v>1.111</c:v>
                </c:pt>
                <c:pt idx="11">
                  <c:v>1.1040000000000001</c:v>
                </c:pt>
                <c:pt idx="12" formatCode="0.000">
                  <c:v>1.101</c:v>
                </c:pt>
                <c:pt idx="13" formatCode="0.000">
                  <c:v>1.099</c:v>
                </c:pt>
                <c:pt idx="14" formatCode="0.000">
                  <c:v>1.093</c:v>
                </c:pt>
                <c:pt idx="15" formatCode="0.000">
                  <c:v>1.0940000000000001</c:v>
                </c:pt>
                <c:pt idx="16" formatCode="0.000">
                  <c:v>1.0920000000000001</c:v>
                </c:pt>
                <c:pt idx="17">
                  <c:v>1.089</c:v>
                </c:pt>
                <c:pt idx="18">
                  <c:v>1.087</c:v>
                </c:pt>
                <c:pt idx="19">
                  <c:v>1.0900000000000001</c:v>
                </c:pt>
              </c:numCache>
            </c:numRef>
          </c:val>
          <c:smooth val="0"/>
        </c:ser>
        <c:ser>
          <c:idx val="121"/>
          <c:order val="117"/>
          <c:tx>
            <c:strRef>
              <c:f>'CCG Data-antibstarpu'!$D$122</c:f>
              <c:strCache>
                <c:ptCount val="1"/>
                <c:pt idx="0">
                  <c:v>NORWICH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Data-antibstarpu'!$J$122:$AC$122</c:f>
              <c:numCache>
                <c:formatCode>#,##0.000</c:formatCode>
                <c:ptCount val="20"/>
                <c:pt idx="0">
                  <c:v>1.1279999999999999</c:v>
                </c:pt>
                <c:pt idx="1">
                  <c:v>1.121</c:v>
                </c:pt>
                <c:pt idx="2">
                  <c:v>1.115</c:v>
                </c:pt>
                <c:pt idx="3">
                  <c:v>1.109</c:v>
                </c:pt>
                <c:pt idx="4">
                  <c:v>1.105</c:v>
                </c:pt>
                <c:pt idx="5">
                  <c:v>1.0980000000000001</c:v>
                </c:pt>
                <c:pt idx="6" formatCode="0.000">
                  <c:v>1.0940000000000001</c:v>
                </c:pt>
                <c:pt idx="7">
                  <c:v>1.0880000000000001</c:v>
                </c:pt>
                <c:pt idx="8">
                  <c:v>1.0720000000000001</c:v>
                </c:pt>
                <c:pt idx="9">
                  <c:v>1.0629999999999999</c:v>
                </c:pt>
                <c:pt idx="10">
                  <c:v>1.06</c:v>
                </c:pt>
                <c:pt idx="11">
                  <c:v>1.0509999999999999</c:v>
                </c:pt>
                <c:pt idx="12" formatCode="0.000">
                  <c:v>1.0489999999999999</c:v>
                </c:pt>
                <c:pt idx="13" formatCode="0.000">
                  <c:v>1.042</c:v>
                </c:pt>
                <c:pt idx="14" formatCode="0.000">
                  <c:v>1.0389999999999999</c:v>
                </c:pt>
                <c:pt idx="15" formatCode="0.000">
                  <c:v>1.0389999999999999</c:v>
                </c:pt>
                <c:pt idx="16" formatCode="0.000">
                  <c:v>1.04</c:v>
                </c:pt>
                <c:pt idx="17">
                  <c:v>1.042</c:v>
                </c:pt>
                <c:pt idx="18">
                  <c:v>1.042</c:v>
                </c:pt>
                <c:pt idx="19">
                  <c:v>1.042</c:v>
                </c:pt>
              </c:numCache>
            </c:numRef>
          </c:val>
          <c:smooth val="0"/>
        </c:ser>
        <c:ser>
          <c:idx val="122"/>
          <c:order val="118"/>
          <c:tx>
            <c:strRef>
              <c:f>'CCG Data-antibstarpu'!$D$123</c:f>
              <c:strCache>
                <c:ptCount val="1"/>
                <c:pt idx="0">
                  <c:v>NOTTINGHAM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Data-antibstarpu'!$J$123:$AC$123</c:f>
              <c:numCache>
                <c:formatCode>#,##0.000</c:formatCode>
                <c:ptCount val="20"/>
                <c:pt idx="0">
                  <c:v>0.94499999999999995</c:v>
                </c:pt>
                <c:pt idx="1">
                  <c:v>0.94399999999999995</c:v>
                </c:pt>
                <c:pt idx="2">
                  <c:v>0.94199999999999995</c:v>
                </c:pt>
                <c:pt idx="3">
                  <c:v>0.93799999999999994</c:v>
                </c:pt>
                <c:pt idx="4">
                  <c:v>0.93300000000000005</c:v>
                </c:pt>
                <c:pt idx="5">
                  <c:v>0.92800000000000005</c:v>
                </c:pt>
                <c:pt idx="6" formatCode="0.000">
                  <c:v>0.92400000000000004</c:v>
                </c:pt>
                <c:pt idx="7">
                  <c:v>0.91800000000000004</c:v>
                </c:pt>
                <c:pt idx="8">
                  <c:v>0.90900000000000003</c:v>
                </c:pt>
                <c:pt idx="9">
                  <c:v>0.90100000000000002</c:v>
                </c:pt>
                <c:pt idx="10">
                  <c:v>0.89300000000000002</c:v>
                </c:pt>
                <c:pt idx="11">
                  <c:v>0.88400000000000001</c:v>
                </c:pt>
                <c:pt idx="12" formatCode="0.000">
                  <c:v>0.878</c:v>
                </c:pt>
                <c:pt idx="13" formatCode="0.000">
                  <c:v>0.87</c:v>
                </c:pt>
                <c:pt idx="14" formatCode="0.000">
                  <c:v>0.86199999999999999</c:v>
                </c:pt>
                <c:pt idx="15" formatCode="0.000">
                  <c:v>0.86199999999999999</c:v>
                </c:pt>
                <c:pt idx="16" formatCode="0.000">
                  <c:v>0.86</c:v>
                </c:pt>
                <c:pt idx="17">
                  <c:v>0.85599999999999998</c:v>
                </c:pt>
                <c:pt idx="18">
                  <c:v>0.85199999999999998</c:v>
                </c:pt>
                <c:pt idx="19">
                  <c:v>0.85099999999999998</c:v>
                </c:pt>
              </c:numCache>
            </c:numRef>
          </c:val>
          <c:smooth val="0"/>
        </c:ser>
        <c:ser>
          <c:idx val="123"/>
          <c:order val="119"/>
          <c:tx>
            <c:strRef>
              <c:f>'CCG Data-antibstarpu'!$D$124</c:f>
              <c:strCache>
                <c:ptCount val="1"/>
                <c:pt idx="0">
                  <c:v>NOTTINGHAM NORTH &amp;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Data-antibstarpu'!$J$124:$AC$124</c:f>
              <c:numCache>
                <c:formatCode>#,##0.000</c:formatCode>
                <c:ptCount val="20"/>
                <c:pt idx="0">
                  <c:v>1.008</c:v>
                </c:pt>
                <c:pt idx="1">
                  <c:v>1.002</c:v>
                </c:pt>
                <c:pt idx="2">
                  <c:v>0.995</c:v>
                </c:pt>
                <c:pt idx="3">
                  <c:v>0.98899999999999999</c:v>
                </c:pt>
                <c:pt idx="4">
                  <c:v>0.98499999999999999</c:v>
                </c:pt>
                <c:pt idx="5">
                  <c:v>0.97699999999999998</c:v>
                </c:pt>
                <c:pt idx="6" formatCode="0.000">
                  <c:v>0.97699999999999998</c:v>
                </c:pt>
                <c:pt idx="7">
                  <c:v>0.97199999999999998</c:v>
                </c:pt>
                <c:pt idx="8">
                  <c:v>0.95799999999999996</c:v>
                </c:pt>
                <c:pt idx="9">
                  <c:v>0.94799999999999995</c:v>
                </c:pt>
                <c:pt idx="10">
                  <c:v>0.94199999999999995</c:v>
                </c:pt>
                <c:pt idx="11">
                  <c:v>0.93700000000000006</c:v>
                </c:pt>
                <c:pt idx="12" formatCode="0.000">
                  <c:v>0.93600000000000005</c:v>
                </c:pt>
                <c:pt idx="13" formatCode="0.000">
                  <c:v>0.93799999999999994</c:v>
                </c:pt>
                <c:pt idx="14" formatCode="0.000">
                  <c:v>0.93400000000000005</c:v>
                </c:pt>
                <c:pt idx="15" formatCode="0.000">
                  <c:v>0.93600000000000005</c:v>
                </c:pt>
                <c:pt idx="16" formatCode="0.000">
                  <c:v>0.93700000000000006</c:v>
                </c:pt>
                <c:pt idx="17">
                  <c:v>0.94699999999999995</c:v>
                </c:pt>
                <c:pt idx="18">
                  <c:v>0.94899999999999995</c:v>
                </c:pt>
                <c:pt idx="19">
                  <c:v>0.95199999999999996</c:v>
                </c:pt>
              </c:numCache>
            </c:numRef>
          </c:val>
          <c:smooth val="0"/>
        </c:ser>
        <c:ser>
          <c:idx val="124"/>
          <c:order val="120"/>
          <c:tx>
            <c:strRef>
              <c:f>'CCG Data-antibstarpu'!$D$125</c:f>
              <c:strCache>
                <c:ptCount val="1"/>
                <c:pt idx="0">
                  <c:v>NOTTINGHAM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Data-antibstarpu'!$J$125:$AC$125</c:f>
              <c:numCache>
                <c:formatCode>#,##0.000</c:formatCode>
                <c:ptCount val="20"/>
                <c:pt idx="0">
                  <c:v>0.89100000000000001</c:v>
                </c:pt>
                <c:pt idx="1">
                  <c:v>0.88400000000000001</c:v>
                </c:pt>
                <c:pt idx="2">
                  <c:v>0.879</c:v>
                </c:pt>
                <c:pt idx="3">
                  <c:v>0.878</c:v>
                </c:pt>
                <c:pt idx="4">
                  <c:v>0.875</c:v>
                </c:pt>
                <c:pt idx="5">
                  <c:v>0.872</c:v>
                </c:pt>
                <c:pt idx="6" formatCode="0.000">
                  <c:v>0.874</c:v>
                </c:pt>
                <c:pt idx="7">
                  <c:v>0.87</c:v>
                </c:pt>
                <c:pt idx="8">
                  <c:v>0.86299999999999999</c:v>
                </c:pt>
                <c:pt idx="9">
                  <c:v>0.85699999999999998</c:v>
                </c:pt>
                <c:pt idx="10">
                  <c:v>0.85399999999999998</c:v>
                </c:pt>
                <c:pt idx="11">
                  <c:v>0.84699999999999998</c:v>
                </c:pt>
                <c:pt idx="12" formatCode="0.000">
                  <c:v>0.85899999999999999</c:v>
                </c:pt>
                <c:pt idx="13" formatCode="0.000">
                  <c:v>0.85799999999999998</c:v>
                </c:pt>
                <c:pt idx="14" formatCode="0.000">
                  <c:v>0.85199999999999998</c:v>
                </c:pt>
                <c:pt idx="15" formatCode="0.000">
                  <c:v>0.86099999999999999</c:v>
                </c:pt>
                <c:pt idx="16" formatCode="0.000">
                  <c:v>0.85699999999999998</c:v>
                </c:pt>
                <c:pt idx="17">
                  <c:v>0.85899999999999999</c:v>
                </c:pt>
                <c:pt idx="18">
                  <c:v>0.85899999999999999</c:v>
                </c:pt>
                <c:pt idx="19">
                  <c:v>0.86099999999999999</c:v>
                </c:pt>
              </c:numCache>
            </c:numRef>
          </c:val>
          <c:smooth val="0"/>
        </c:ser>
        <c:ser>
          <c:idx val="125"/>
          <c:order val="121"/>
          <c:tx>
            <c:strRef>
              <c:f>'CCG Data-antibstarpu'!$D$126</c:f>
              <c:strCache>
                <c:ptCount val="1"/>
                <c:pt idx="0">
                  <c:v>OLDHAM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Data-antibstarpu'!$J$126:$AC$126</c:f>
              <c:numCache>
                <c:formatCode>#,##0.000</c:formatCode>
                <c:ptCount val="20"/>
                <c:pt idx="0">
                  <c:v>1.3460000000000001</c:v>
                </c:pt>
                <c:pt idx="1">
                  <c:v>1.339</c:v>
                </c:pt>
                <c:pt idx="2">
                  <c:v>1.3320000000000001</c:v>
                </c:pt>
                <c:pt idx="3">
                  <c:v>1.32</c:v>
                </c:pt>
                <c:pt idx="4">
                  <c:v>1.3069999999999999</c:v>
                </c:pt>
                <c:pt idx="5">
                  <c:v>1.2969999999999999</c:v>
                </c:pt>
                <c:pt idx="6" formatCode="0.000">
                  <c:v>1.292</c:v>
                </c:pt>
                <c:pt idx="7">
                  <c:v>1.2789999999999999</c:v>
                </c:pt>
                <c:pt idx="8">
                  <c:v>1.2569999999999999</c:v>
                </c:pt>
                <c:pt idx="9">
                  <c:v>1.2490000000000001</c:v>
                </c:pt>
                <c:pt idx="10">
                  <c:v>1.2390000000000001</c:v>
                </c:pt>
                <c:pt idx="11">
                  <c:v>1.2290000000000001</c:v>
                </c:pt>
                <c:pt idx="12" formatCode="0.000">
                  <c:v>1.2290000000000001</c:v>
                </c:pt>
                <c:pt idx="13" formatCode="0.000">
                  <c:v>1.222</c:v>
                </c:pt>
                <c:pt idx="14" formatCode="0.000">
                  <c:v>1.214</c:v>
                </c:pt>
                <c:pt idx="15" formatCode="0.000">
                  <c:v>1.2130000000000001</c:v>
                </c:pt>
                <c:pt idx="16" formatCode="0.000">
                  <c:v>1.2130000000000001</c:v>
                </c:pt>
                <c:pt idx="17">
                  <c:v>1.2090000000000001</c:v>
                </c:pt>
                <c:pt idx="18">
                  <c:v>1.202</c:v>
                </c:pt>
                <c:pt idx="19">
                  <c:v>1.204</c:v>
                </c:pt>
              </c:numCache>
            </c:numRef>
          </c:val>
          <c:smooth val="0"/>
        </c:ser>
        <c:ser>
          <c:idx val="126"/>
          <c:order val="122"/>
          <c:tx>
            <c:strRef>
              <c:f>'CCG Data-antibstarpu'!$D$127</c:f>
              <c:strCache>
                <c:ptCount val="1"/>
                <c:pt idx="0">
                  <c:v>OXFORDSHIRE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Data-antibstarpu'!$J$127:$AC$127</c:f>
              <c:numCache>
                <c:formatCode>#,##0.000</c:formatCode>
                <c:ptCount val="20"/>
                <c:pt idx="0">
                  <c:v>0.85099999999999998</c:v>
                </c:pt>
                <c:pt idx="1">
                  <c:v>0.84899999999999998</c:v>
                </c:pt>
                <c:pt idx="2">
                  <c:v>0.84399999999999997</c:v>
                </c:pt>
                <c:pt idx="3">
                  <c:v>0.84</c:v>
                </c:pt>
                <c:pt idx="4">
                  <c:v>0.83599999999999997</c:v>
                </c:pt>
                <c:pt idx="5">
                  <c:v>0.83</c:v>
                </c:pt>
                <c:pt idx="6" formatCode="0.000">
                  <c:v>0.82599999999999996</c:v>
                </c:pt>
                <c:pt idx="7">
                  <c:v>0.82</c:v>
                </c:pt>
                <c:pt idx="8">
                  <c:v>0.81599999999999995</c:v>
                </c:pt>
                <c:pt idx="9">
                  <c:v>0.80700000000000005</c:v>
                </c:pt>
                <c:pt idx="10">
                  <c:v>0.80200000000000005</c:v>
                </c:pt>
                <c:pt idx="11">
                  <c:v>0.79500000000000004</c:v>
                </c:pt>
                <c:pt idx="12" formatCode="0.000">
                  <c:v>0.78700000000000003</c:v>
                </c:pt>
                <c:pt idx="13" formatCode="0.000">
                  <c:v>0.78100000000000003</c:v>
                </c:pt>
                <c:pt idx="14" formatCode="0.000">
                  <c:v>0.77600000000000002</c:v>
                </c:pt>
                <c:pt idx="15" formatCode="0.000">
                  <c:v>0.77500000000000002</c:v>
                </c:pt>
                <c:pt idx="16" formatCode="0.000">
                  <c:v>0.77100000000000002</c:v>
                </c:pt>
                <c:pt idx="17">
                  <c:v>0.77</c:v>
                </c:pt>
                <c:pt idx="18">
                  <c:v>0.77</c:v>
                </c:pt>
                <c:pt idx="19">
                  <c:v>0.77100000000000002</c:v>
                </c:pt>
              </c:numCache>
            </c:numRef>
          </c:val>
          <c:smooth val="0"/>
        </c:ser>
        <c:ser>
          <c:idx val="127"/>
          <c:order val="123"/>
          <c:tx>
            <c:strRef>
              <c:f>'CCG Data-antibstarpu'!$D$128</c:f>
              <c:strCache>
                <c:ptCount val="1"/>
                <c:pt idx="0">
                  <c:v>PORTSMOUTH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Data-antibstarpu'!$J$128:$AC$128</c:f>
              <c:numCache>
                <c:formatCode>#,##0.000</c:formatCode>
                <c:ptCount val="20"/>
                <c:pt idx="0">
                  <c:v>1.0529999999999999</c:v>
                </c:pt>
                <c:pt idx="1">
                  <c:v>1.046</c:v>
                </c:pt>
                <c:pt idx="2">
                  <c:v>1.0369999999999999</c:v>
                </c:pt>
                <c:pt idx="3">
                  <c:v>1.0289999999999999</c:v>
                </c:pt>
                <c:pt idx="4">
                  <c:v>1.02</c:v>
                </c:pt>
                <c:pt idx="5">
                  <c:v>1.0129999999999999</c:v>
                </c:pt>
                <c:pt idx="6" formatCode="0.000">
                  <c:v>1.0049999999999999</c:v>
                </c:pt>
                <c:pt idx="7">
                  <c:v>1</c:v>
                </c:pt>
                <c:pt idx="8">
                  <c:v>0.98099999999999998</c:v>
                </c:pt>
                <c:pt idx="9">
                  <c:v>0.97199999999999998</c:v>
                </c:pt>
                <c:pt idx="10">
                  <c:v>0.97199999999999998</c:v>
                </c:pt>
                <c:pt idx="11">
                  <c:v>0.96499999999999997</c:v>
                </c:pt>
                <c:pt idx="12" formatCode="0.000">
                  <c:v>0.96199999999999997</c:v>
                </c:pt>
                <c:pt idx="13" formatCode="0.000">
                  <c:v>0.95799999999999996</c:v>
                </c:pt>
                <c:pt idx="14" formatCode="0.000">
                  <c:v>0.95099999999999996</c:v>
                </c:pt>
                <c:pt idx="15" formatCode="0.000">
                  <c:v>0.94699999999999995</c:v>
                </c:pt>
                <c:pt idx="16" formatCode="0.000">
                  <c:v>0.94599999999999995</c:v>
                </c:pt>
                <c:pt idx="17">
                  <c:v>0.94</c:v>
                </c:pt>
                <c:pt idx="18">
                  <c:v>0.93100000000000005</c:v>
                </c:pt>
                <c:pt idx="19">
                  <c:v>0.92200000000000004</c:v>
                </c:pt>
              </c:numCache>
            </c:numRef>
          </c:val>
          <c:smooth val="0"/>
        </c:ser>
        <c:ser>
          <c:idx val="128"/>
          <c:order val="124"/>
          <c:tx>
            <c:strRef>
              <c:f>'CCG Data-antibstarpu'!$D$129</c:f>
              <c:strCache>
                <c:ptCount val="1"/>
                <c:pt idx="0">
                  <c:v>REDBRIDGE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Data-antibstarpu'!$J$129:$AC$129</c:f>
              <c:numCache>
                <c:formatCode>#,##0.000</c:formatCode>
                <c:ptCount val="20"/>
                <c:pt idx="0">
                  <c:v>1</c:v>
                </c:pt>
                <c:pt idx="1">
                  <c:v>0.99399999999999999</c:v>
                </c:pt>
                <c:pt idx="2">
                  <c:v>0.98899999999999999</c:v>
                </c:pt>
                <c:pt idx="3">
                  <c:v>0.98199999999999998</c:v>
                </c:pt>
                <c:pt idx="4">
                  <c:v>0.97599999999999998</c:v>
                </c:pt>
                <c:pt idx="5">
                  <c:v>0.96899999999999997</c:v>
                </c:pt>
                <c:pt idx="6" formatCode="0.000">
                  <c:v>0.96499999999999997</c:v>
                </c:pt>
                <c:pt idx="7">
                  <c:v>0.95799999999999996</c:v>
                </c:pt>
                <c:pt idx="8">
                  <c:v>0.95199999999999996</c:v>
                </c:pt>
                <c:pt idx="9">
                  <c:v>0.94499999999999995</c:v>
                </c:pt>
                <c:pt idx="10">
                  <c:v>0.93899999999999995</c:v>
                </c:pt>
                <c:pt idx="11">
                  <c:v>0.93300000000000005</c:v>
                </c:pt>
                <c:pt idx="12" formatCode="0.000">
                  <c:v>0.93200000000000005</c:v>
                </c:pt>
                <c:pt idx="13" formatCode="0.000">
                  <c:v>0.92900000000000005</c:v>
                </c:pt>
                <c:pt idx="14" formatCode="0.000">
                  <c:v>0.92400000000000004</c:v>
                </c:pt>
                <c:pt idx="15" formatCode="0.000">
                  <c:v>0.92600000000000005</c:v>
                </c:pt>
                <c:pt idx="16" formatCode="0.000">
                  <c:v>0.92600000000000005</c:v>
                </c:pt>
                <c:pt idx="17">
                  <c:v>0.92300000000000004</c:v>
                </c:pt>
                <c:pt idx="18">
                  <c:v>0.92200000000000004</c:v>
                </c:pt>
                <c:pt idx="19">
                  <c:v>0.92300000000000004</c:v>
                </c:pt>
              </c:numCache>
            </c:numRef>
          </c:val>
          <c:smooth val="0"/>
        </c:ser>
        <c:ser>
          <c:idx val="129"/>
          <c:order val="125"/>
          <c:tx>
            <c:strRef>
              <c:f>'CCG Data-antibstarpu'!$D$130</c:f>
              <c:strCache>
                <c:ptCount val="1"/>
                <c:pt idx="0">
                  <c:v>REDDITCH AND BROMSGROVE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Data-antibstarpu'!$J$130:$AC$130</c:f>
              <c:numCache>
                <c:formatCode>#,##0.000</c:formatCode>
                <c:ptCount val="20"/>
                <c:pt idx="0">
                  <c:v>1.2170000000000001</c:v>
                </c:pt>
                <c:pt idx="1">
                  <c:v>1.216</c:v>
                </c:pt>
                <c:pt idx="2">
                  <c:v>1.214</c:v>
                </c:pt>
                <c:pt idx="3">
                  <c:v>1.208</c:v>
                </c:pt>
                <c:pt idx="4">
                  <c:v>1.2</c:v>
                </c:pt>
                <c:pt idx="5">
                  <c:v>1.1930000000000001</c:v>
                </c:pt>
                <c:pt idx="6" formatCode="0.000">
                  <c:v>1.1879999999999999</c:v>
                </c:pt>
                <c:pt idx="7">
                  <c:v>1.18</c:v>
                </c:pt>
                <c:pt idx="8">
                  <c:v>1.1719999999999999</c:v>
                </c:pt>
                <c:pt idx="9">
                  <c:v>1.157</c:v>
                </c:pt>
                <c:pt idx="10">
                  <c:v>1.1479999999999999</c:v>
                </c:pt>
                <c:pt idx="11">
                  <c:v>1.137</c:v>
                </c:pt>
                <c:pt idx="12" formatCode="0.000">
                  <c:v>1.1359999999999999</c:v>
                </c:pt>
                <c:pt idx="13" formatCode="0.000">
                  <c:v>1.1299999999999999</c:v>
                </c:pt>
                <c:pt idx="14" formatCode="0.000">
                  <c:v>1.125</c:v>
                </c:pt>
                <c:pt idx="15" formatCode="0.000">
                  <c:v>1.119</c:v>
                </c:pt>
                <c:pt idx="16" formatCode="0.000">
                  <c:v>1.125</c:v>
                </c:pt>
                <c:pt idx="17">
                  <c:v>1.1200000000000001</c:v>
                </c:pt>
                <c:pt idx="18">
                  <c:v>1.1200000000000001</c:v>
                </c:pt>
                <c:pt idx="19">
                  <c:v>1.119</c:v>
                </c:pt>
              </c:numCache>
            </c:numRef>
          </c:val>
          <c:smooth val="0"/>
        </c:ser>
        <c:ser>
          <c:idx val="130"/>
          <c:order val="126"/>
          <c:tx>
            <c:strRef>
              <c:f>'CCG Data-antibstarpu'!$D$131</c:f>
              <c:strCache>
                <c:ptCount val="1"/>
                <c:pt idx="0">
                  <c:v>RICHMOND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Data-antibstarpu'!$J$131:$AC$131</c:f>
              <c:numCache>
                <c:formatCode>#,##0.000</c:formatCode>
                <c:ptCount val="20"/>
                <c:pt idx="0">
                  <c:v>0.81799999999999995</c:v>
                </c:pt>
                <c:pt idx="1">
                  <c:v>0.81499999999999995</c:v>
                </c:pt>
                <c:pt idx="2">
                  <c:v>0.81100000000000005</c:v>
                </c:pt>
                <c:pt idx="3">
                  <c:v>0.80500000000000005</c:v>
                </c:pt>
                <c:pt idx="4">
                  <c:v>0.8</c:v>
                </c:pt>
                <c:pt idx="5">
                  <c:v>0.79600000000000004</c:v>
                </c:pt>
                <c:pt idx="6" formatCode="0.000">
                  <c:v>0.79600000000000004</c:v>
                </c:pt>
                <c:pt idx="7">
                  <c:v>0.78900000000000003</c:v>
                </c:pt>
                <c:pt idx="8">
                  <c:v>0.77700000000000002</c:v>
                </c:pt>
                <c:pt idx="9">
                  <c:v>0.77100000000000002</c:v>
                </c:pt>
                <c:pt idx="10">
                  <c:v>0.76800000000000002</c:v>
                </c:pt>
                <c:pt idx="11">
                  <c:v>0.75700000000000001</c:v>
                </c:pt>
                <c:pt idx="12" formatCode="0.000">
                  <c:v>0.754</c:v>
                </c:pt>
                <c:pt idx="13" formatCode="0.000">
                  <c:v>0.75</c:v>
                </c:pt>
                <c:pt idx="14" formatCode="0.000">
                  <c:v>0.74199999999999999</c:v>
                </c:pt>
                <c:pt idx="15" formatCode="0.000">
                  <c:v>0.74099999999999999</c:v>
                </c:pt>
                <c:pt idx="16" formatCode="0.000">
                  <c:v>0.73899999999999999</c:v>
                </c:pt>
                <c:pt idx="17">
                  <c:v>0.73699999999999999</c:v>
                </c:pt>
                <c:pt idx="18">
                  <c:v>0.73199999999999998</c:v>
                </c:pt>
                <c:pt idx="19">
                  <c:v>0.73399999999999999</c:v>
                </c:pt>
              </c:numCache>
            </c:numRef>
          </c:val>
          <c:smooth val="0"/>
        </c:ser>
        <c:ser>
          <c:idx val="131"/>
          <c:order val="127"/>
          <c:tx>
            <c:strRef>
              <c:f>'CCG Data-antibstarpu'!$D$132</c:f>
              <c:strCache>
                <c:ptCount val="1"/>
                <c:pt idx="0">
                  <c:v>ROTHERHAM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Data-antibstarpu'!$J$132:$AC$132</c:f>
              <c:numCache>
                <c:formatCode>#,##0.000</c:formatCode>
                <c:ptCount val="20"/>
                <c:pt idx="0">
                  <c:v>1.1299999999999999</c:v>
                </c:pt>
                <c:pt idx="1">
                  <c:v>1.111</c:v>
                </c:pt>
                <c:pt idx="2">
                  <c:v>1.0940000000000001</c:v>
                </c:pt>
                <c:pt idx="3">
                  <c:v>1.083</c:v>
                </c:pt>
                <c:pt idx="4">
                  <c:v>1.0740000000000001</c:v>
                </c:pt>
                <c:pt idx="5">
                  <c:v>1.0640000000000001</c:v>
                </c:pt>
                <c:pt idx="6" formatCode="0.000">
                  <c:v>1.0620000000000001</c:v>
                </c:pt>
                <c:pt idx="7">
                  <c:v>1.0580000000000001</c:v>
                </c:pt>
                <c:pt idx="8">
                  <c:v>1.0509999999999999</c:v>
                </c:pt>
                <c:pt idx="9">
                  <c:v>1.0449999999999999</c:v>
                </c:pt>
                <c:pt idx="10">
                  <c:v>1.0409999999999999</c:v>
                </c:pt>
                <c:pt idx="11">
                  <c:v>1.032</c:v>
                </c:pt>
                <c:pt idx="12" formatCode="0.000">
                  <c:v>1.0289999999999999</c:v>
                </c:pt>
                <c:pt idx="13" formatCode="0.000">
                  <c:v>1.026</c:v>
                </c:pt>
                <c:pt idx="14" formatCode="0.000">
                  <c:v>1.0209999999999999</c:v>
                </c:pt>
                <c:pt idx="15" formatCode="0.000">
                  <c:v>1.02</c:v>
                </c:pt>
                <c:pt idx="16" formatCode="0.000">
                  <c:v>1.018</c:v>
                </c:pt>
                <c:pt idx="17">
                  <c:v>1.0189999999999999</c:v>
                </c:pt>
                <c:pt idx="18">
                  <c:v>1.0189999999999999</c:v>
                </c:pt>
                <c:pt idx="19">
                  <c:v>1.022</c:v>
                </c:pt>
              </c:numCache>
            </c:numRef>
          </c:val>
          <c:smooth val="0"/>
        </c:ser>
        <c:ser>
          <c:idx val="132"/>
          <c:order val="128"/>
          <c:tx>
            <c:strRef>
              <c:f>'CCG Data-antibstarpu'!$D$133</c:f>
              <c:strCache>
                <c:ptCount val="1"/>
                <c:pt idx="0">
                  <c:v>RUSHCLIFFE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Data-antibstarpu'!$J$133:$AC$133</c:f>
              <c:numCache>
                <c:formatCode>#,##0.000</c:formatCode>
                <c:ptCount val="20"/>
                <c:pt idx="0">
                  <c:v>0.88600000000000001</c:v>
                </c:pt>
                <c:pt idx="1">
                  <c:v>0.88</c:v>
                </c:pt>
                <c:pt idx="2">
                  <c:v>0.875</c:v>
                </c:pt>
                <c:pt idx="3">
                  <c:v>0.872</c:v>
                </c:pt>
                <c:pt idx="4">
                  <c:v>0.86299999999999999</c:v>
                </c:pt>
                <c:pt idx="5">
                  <c:v>0.85699999999999998</c:v>
                </c:pt>
                <c:pt idx="6" formatCode="0.000">
                  <c:v>0.85299999999999998</c:v>
                </c:pt>
                <c:pt idx="7">
                  <c:v>0.84599999999999997</c:v>
                </c:pt>
                <c:pt idx="8">
                  <c:v>0.83699999999999997</c:v>
                </c:pt>
                <c:pt idx="9">
                  <c:v>0.82899999999999996</c:v>
                </c:pt>
                <c:pt idx="10">
                  <c:v>0.82199999999999995</c:v>
                </c:pt>
                <c:pt idx="11">
                  <c:v>0.81100000000000005</c:v>
                </c:pt>
                <c:pt idx="12" formatCode="0.000">
                  <c:v>0.80600000000000005</c:v>
                </c:pt>
                <c:pt idx="13" formatCode="0.000">
                  <c:v>0.80300000000000005</c:v>
                </c:pt>
                <c:pt idx="14" formatCode="0.000">
                  <c:v>0.79800000000000004</c:v>
                </c:pt>
                <c:pt idx="15" formatCode="0.000">
                  <c:v>0.80400000000000005</c:v>
                </c:pt>
                <c:pt idx="16" formatCode="0.000">
                  <c:v>0.80700000000000005</c:v>
                </c:pt>
                <c:pt idx="17">
                  <c:v>0.80900000000000005</c:v>
                </c:pt>
                <c:pt idx="18">
                  <c:v>0.81399999999999995</c:v>
                </c:pt>
                <c:pt idx="19">
                  <c:v>0.81699999999999995</c:v>
                </c:pt>
              </c:numCache>
            </c:numRef>
          </c:val>
          <c:smooth val="0"/>
        </c:ser>
        <c:ser>
          <c:idx val="133"/>
          <c:order val="129"/>
          <c:tx>
            <c:strRef>
              <c:f>'CCG Data-antibstarpu'!$D$134</c:f>
              <c:strCache>
                <c:ptCount val="1"/>
                <c:pt idx="0">
                  <c:v>SALFORD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Data-antibstarpu'!$J$134:$AC$134</c:f>
              <c:numCache>
                <c:formatCode>#,##0.000</c:formatCode>
                <c:ptCount val="20"/>
                <c:pt idx="0">
                  <c:v>1.1890000000000001</c:v>
                </c:pt>
                <c:pt idx="1">
                  <c:v>1.1830000000000001</c:v>
                </c:pt>
                <c:pt idx="2">
                  <c:v>1.175</c:v>
                </c:pt>
                <c:pt idx="3">
                  <c:v>1.171</c:v>
                </c:pt>
                <c:pt idx="4">
                  <c:v>1.1639999999999999</c:v>
                </c:pt>
                <c:pt idx="5">
                  <c:v>1.1539999999999999</c:v>
                </c:pt>
                <c:pt idx="6" formatCode="0.000">
                  <c:v>1.1499999999999999</c:v>
                </c:pt>
                <c:pt idx="7">
                  <c:v>1.1359999999999999</c:v>
                </c:pt>
                <c:pt idx="8">
                  <c:v>1.119</c:v>
                </c:pt>
                <c:pt idx="9">
                  <c:v>1.1000000000000001</c:v>
                </c:pt>
                <c:pt idx="10">
                  <c:v>1.0900000000000001</c:v>
                </c:pt>
                <c:pt idx="11">
                  <c:v>1.079</c:v>
                </c:pt>
                <c:pt idx="12" formatCode="0.000">
                  <c:v>1.071</c:v>
                </c:pt>
                <c:pt idx="13" formatCode="0.000">
                  <c:v>1.0680000000000001</c:v>
                </c:pt>
                <c:pt idx="14" formatCode="0.000">
                  <c:v>1.0609999999999999</c:v>
                </c:pt>
                <c:pt idx="15" formatCode="0.000">
                  <c:v>1.056</c:v>
                </c:pt>
                <c:pt idx="16" formatCode="0.000">
                  <c:v>1.0529999999999999</c:v>
                </c:pt>
                <c:pt idx="17">
                  <c:v>1.05</c:v>
                </c:pt>
                <c:pt idx="18">
                  <c:v>1.0449999999999999</c:v>
                </c:pt>
                <c:pt idx="19">
                  <c:v>1.046</c:v>
                </c:pt>
              </c:numCache>
            </c:numRef>
          </c:val>
          <c:smooth val="0"/>
        </c:ser>
        <c:ser>
          <c:idx val="134"/>
          <c:order val="130"/>
          <c:tx>
            <c:strRef>
              <c:f>'CCG Data-antibstarpu'!$D$135</c:f>
              <c:strCache>
                <c:ptCount val="1"/>
                <c:pt idx="0">
                  <c:v>SANDWELL AND WEST BIRMINGHAM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Data-antibstarpu'!$J$135:$AC$135</c:f>
              <c:numCache>
                <c:formatCode>#,##0.000</c:formatCode>
                <c:ptCount val="20"/>
                <c:pt idx="0">
                  <c:v>1.056</c:v>
                </c:pt>
                <c:pt idx="1">
                  <c:v>1.0509999999999999</c:v>
                </c:pt>
                <c:pt idx="2">
                  <c:v>1.044</c:v>
                </c:pt>
                <c:pt idx="3">
                  <c:v>1.0389999999999999</c:v>
                </c:pt>
                <c:pt idx="4">
                  <c:v>1.0289999999999999</c:v>
                </c:pt>
                <c:pt idx="5">
                  <c:v>1.018</c:v>
                </c:pt>
                <c:pt idx="6" formatCode="0.000">
                  <c:v>1.016</c:v>
                </c:pt>
                <c:pt idx="7">
                  <c:v>1.0049999999999999</c:v>
                </c:pt>
                <c:pt idx="8">
                  <c:v>0.997</c:v>
                </c:pt>
                <c:pt idx="9">
                  <c:v>0.98299999999999998</c:v>
                </c:pt>
                <c:pt idx="10">
                  <c:v>0.97399999999999998</c:v>
                </c:pt>
                <c:pt idx="11">
                  <c:v>0.96799999999999997</c:v>
                </c:pt>
                <c:pt idx="12" formatCode="0.000">
                  <c:v>0.97199999999999998</c:v>
                </c:pt>
                <c:pt idx="13" formatCode="0.000">
                  <c:v>0.96699999999999997</c:v>
                </c:pt>
                <c:pt idx="14" formatCode="0.000">
                  <c:v>0.96399999999999997</c:v>
                </c:pt>
                <c:pt idx="15" formatCode="0.000">
                  <c:v>0.96699999999999997</c:v>
                </c:pt>
                <c:pt idx="16" formatCode="0.000">
                  <c:v>0.96899999999999997</c:v>
                </c:pt>
                <c:pt idx="17">
                  <c:v>0.97199999999999998</c:v>
                </c:pt>
                <c:pt idx="18">
                  <c:v>0.97299999999999998</c:v>
                </c:pt>
                <c:pt idx="19">
                  <c:v>0.97299999999999998</c:v>
                </c:pt>
              </c:numCache>
            </c:numRef>
          </c:val>
          <c:smooth val="0"/>
        </c:ser>
        <c:ser>
          <c:idx val="135"/>
          <c:order val="131"/>
          <c:tx>
            <c:strRef>
              <c:f>'CCG Data-antibstarpu'!$D$136</c:f>
              <c:strCache>
                <c:ptCount val="1"/>
                <c:pt idx="0">
                  <c:v>SCARBOROUGH AND RYEDALE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Data-antibstarpu'!$J$136:$AC$136</c:f>
              <c:numCache>
                <c:formatCode>#,##0.000</c:formatCode>
                <c:ptCount val="20"/>
                <c:pt idx="0">
                  <c:v>1.1559999999999999</c:v>
                </c:pt>
                <c:pt idx="1">
                  <c:v>1.1439999999999999</c:v>
                </c:pt>
                <c:pt idx="2">
                  <c:v>1.1359999999999999</c:v>
                </c:pt>
                <c:pt idx="3">
                  <c:v>1.1259999999999999</c:v>
                </c:pt>
                <c:pt idx="4">
                  <c:v>1.113</c:v>
                </c:pt>
                <c:pt idx="5">
                  <c:v>1.105</c:v>
                </c:pt>
                <c:pt idx="6" formatCode="0.000">
                  <c:v>1.101</c:v>
                </c:pt>
                <c:pt idx="7">
                  <c:v>1.095</c:v>
                </c:pt>
                <c:pt idx="8">
                  <c:v>1.091</c:v>
                </c:pt>
                <c:pt idx="9">
                  <c:v>1.0840000000000001</c:v>
                </c:pt>
                <c:pt idx="10">
                  <c:v>1.0820000000000001</c:v>
                </c:pt>
                <c:pt idx="11">
                  <c:v>1.0780000000000001</c:v>
                </c:pt>
                <c:pt idx="12" formatCode="0.000">
                  <c:v>1.0720000000000001</c:v>
                </c:pt>
                <c:pt idx="13" formatCode="0.000">
                  <c:v>1.0669999999999999</c:v>
                </c:pt>
                <c:pt idx="14" formatCode="0.000">
                  <c:v>1.06</c:v>
                </c:pt>
                <c:pt idx="15" formatCode="0.000">
                  <c:v>1.0609999999999999</c:v>
                </c:pt>
                <c:pt idx="16" formatCode="0.000">
                  <c:v>1.0549999999999999</c:v>
                </c:pt>
                <c:pt idx="17">
                  <c:v>1.0569999999999999</c:v>
                </c:pt>
                <c:pt idx="18">
                  <c:v>1.054</c:v>
                </c:pt>
                <c:pt idx="19">
                  <c:v>1.054</c:v>
                </c:pt>
              </c:numCache>
            </c:numRef>
          </c:val>
          <c:smooth val="0"/>
        </c:ser>
        <c:ser>
          <c:idx val="136"/>
          <c:order val="132"/>
          <c:tx>
            <c:strRef>
              <c:f>'CCG Data-antibstarpu'!$D$137</c:f>
              <c:strCache>
                <c:ptCount val="1"/>
                <c:pt idx="0">
                  <c:v>SE STAFFS &amp; SEISDON PENINSULAR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Data-antibstarpu'!$J$137:$AC$137</c:f>
              <c:numCache>
                <c:formatCode>#,##0.000</c:formatCode>
                <c:ptCount val="20"/>
                <c:pt idx="0">
                  <c:v>1.054</c:v>
                </c:pt>
                <c:pt idx="1">
                  <c:v>1.0509999999999999</c:v>
                </c:pt>
                <c:pt idx="2">
                  <c:v>1.0469999999999999</c:v>
                </c:pt>
                <c:pt idx="3">
                  <c:v>1.0409999999999999</c:v>
                </c:pt>
                <c:pt idx="4">
                  <c:v>1.0369999999999999</c:v>
                </c:pt>
                <c:pt idx="5">
                  <c:v>1.03</c:v>
                </c:pt>
                <c:pt idx="6" formatCode="0.000">
                  <c:v>1.03</c:v>
                </c:pt>
                <c:pt idx="7">
                  <c:v>1.0269999999999999</c:v>
                </c:pt>
                <c:pt idx="8">
                  <c:v>1.02</c:v>
                </c:pt>
                <c:pt idx="9">
                  <c:v>1.0069999999999999</c:v>
                </c:pt>
                <c:pt idx="10">
                  <c:v>1</c:v>
                </c:pt>
                <c:pt idx="11">
                  <c:v>0.99399999999999999</c:v>
                </c:pt>
                <c:pt idx="12" formatCode="0.000">
                  <c:v>0.98899999999999999</c:v>
                </c:pt>
                <c:pt idx="13" formatCode="0.000">
                  <c:v>0.98299999999999998</c:v>
                </c:pt>
                <c:pt idx="14" formatCode="0.000">
                  <c:v>0.97499999999999998</c:v>
                </c:pt>
                <c:pt idx="15" formatCode="0.000">
                  <c:v>0.97699999999999998</c:v>
                </c:pt>
                <c:pt idx="16" formatCode="0.000">
                  <c:v>0.97599999999999998</c:v>
                </c:pt>
                <c:pt idx="17">
                  <c:v>0.97599999999999998</c:v>
                </c:pt>
                <c:pt idx="18">
                  <c:v>0.97099999999999997</c:v>
                </c:pt>
                <c:pt idx="19">
                  <c:v>0.96599999999999997</c:v>
                </c:pt>
              </c:numCache>
            </c:numRef>
          </c:val>
          <c:smooth val="0"/>
        </c:ser>
        <c:ser>
          <c:idx val="137"/>
          <c:order val="133"/>
          <c:tx>
            <c:strRef>
              <c:f>'CCG Data-antibstarpu'!$D$138</c:f>
              <c:strCache>
                <c:ptCount val="1"/>
                <c:pt idx="0">
                  <c:v>SHEFFIELD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Data-antibstarpu'!$J$138:$AC$138</c:f>
              <c:numCache>
                <c:formatCode>#,##0.000</c:formatCode>
                <c:ptCount val="20"/>
                <c:pt idx="0">
                  <c:v>1.06</c:v>
                </c:pt>
                <c:pt idx="1">
                  <c:v>1.0529999999999999</c:v>
                </c:pt>
                <c:pt idx="2">
                  <c:v>1.0449999999999999</c:v>
                </c:pt>
                <c:pt idx="3">
                  <c:v>1.0389999999999999</c:v>
                </c:pt>
                <c:pt idx="4">
                  <c:v>1.036</c:v>
                </c:pt>
                <c:pt idx="5">
                  <c:v>1.0289999999999999</c:v>
                </c:pt>
                <c:pt idx="6" formatCode="0.000">
                  <c:v>1.0269999999999999</c:v>
                </c:pt>
                <c:pt idx="7">
                  <c:v>1.0229999999999999</c:v>
                </c:pt>
                <c:pt idx="8">
                  <c:v>1.018</c:v>
                </c:pt>
                <c:pt idx="9">
                  <c:v>1.012</c:v>
                </c:pt>
                <c:pt idx="10">
                  <c:v>1.008</c:v>
                </c:pt>
                <c:pt idx="11">
                  <c:v>1.004</c:v>
                </c:pt>
                <c:pt idx="12" formatCode="0.000">
                  <c:v>1.0009999999999999</c:v>
                </c:pt>
                <c:pt idx="13" formatCode="0.000">
                  <c:v>0.999</c:v>
                </c:pt>
                <c:pt idx="14" formatCode="0.000">
                  <c:v>0.99399999999999999</c:v>
                </c:pt>
                <c:pt idx="15" formatCode="0.000">
                  <c:v>0.99099999999999999</c:v>
                </c:pt>
                <c:pt idx="16" formatCode="0.000">
                  <c:v>0.98899999999999999</c:v>
                </c:pt>
                <c:pt idx="17">
                  <c:v>0.98799999999999999</c:v>
                </c:pt>
                <c:pt idx="18">
                  <c:v>0.98599999999999999</c:v>
                </c:pt>
                <c:pt idx="19">
                  <c:v>0.98799999999999999</c:v>
                </c:pt>
              </c:numCache>
            </c:numRef>
          </c:val>
          <c:smooth val="0"/>
        </c:ser>
        <c:ser>
          <c:idx val="138"/>
          <c:order val="134"/>
          <c:tx>
            <c:strRef>
              <c:f>'CCG Data-antibstarpu'!$D$139</c:f>
              <c:strCache>
                <c:ptCount val="1"/>
                <c:pt idx="0">
                  <c:v>SHROPSHIRE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Data-antibstarpu'!$J$139:$AC$139</c:f>
              <c:numCache>
                <c:formatCode>#,##0.000</c:formatCode>
                <c:ptCount val="20"/>
                <c:pt idx="0">
                  <c:v>1.016</c:v>
                </c:pt>
                <c:pt idx="1">
                  <c:v>1.014</c:v>
                </c:pt>
                <c:pt idx="2">
                  <c:v>1.01</c:v>
                </c:pt>
                <c:pt idx="3">
                  <c:v>1.006</c:v>
                </c:pt>
                <c:pt idx="4">
                  <c:v>1.002</c:v>
                </c:pt>
                <c:pt idx="5">
                  <c:v>0.995</c:v>
                </c:pt>
                <c:pt idx="6" formatCode="0.000">
                  <c:v>0.99399999999999999</c:v>
                </c:pt>
                <c:pt idx="7">
                  <c:v>0.99</c:v>
                </c:pt>
                <c:pt idx="8">
                  <c:v>0.98799999999999999</c:v>
                </c:pt>
                <c:pt idx="9">
                  <c:v>0.97399999999999998</c:v>
                </c:pt>
                <c:pt idx="10">
                  <c:v>0.96899999999999997</c:v>
                </c:pt>
                <c:pt idx="11">
                  <c:v>0.96</c:v>
                </c:pt>
                <c:pt idx="12" formatCode="0.000">
                  <c:v>0.95799999999999996</c:v>
                </c:pt>
                <c:pt idx="13" formatCode="0.000">
                  <c:v>0.95199999999999996</c:v>
                </c:pt>
                <c:pt idx="14" formatCode="0.000">
                  <c:v>0.94599999999999995</c:v>
                </c:pt>
                <c:pt idx="15" formatCode="0.000">
                  <c:v>0.94799999999999995</c:v>
                </c:pt>
                <c:pt idx="16" formatCode="0.000">
                  <c:v>0.94799999999999995</c:v>
                </c:pt>
                <c:pt idx="17">
                  <c:v>0.94799999999999995</c:v>
                </c:pt>
                <c:pt idx="18">
                  <c:v>0.94699999999999995</c:v>
                </c:pt>
                <c:pt idx="19">
                  <c:v>0.94899999999999995</c:v>
                </c:pt>
              </c:numCache>
            </c:numRef>
          </c:val>
          <c:smooth val="0"/>
        </c:ser>
        <c:ser>
          <c:idx val="139"/>
          <c:order val="135"/>
          <c:tx>
            <c:strRef>
              <c:f>'CCG Data-antibstarpu'!$D$140</c:f>
              <c:strCache>
                <c:ptCount val="1"/>
                <c:pt idx="0">
                  <c:v>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Data-antibstarpu'!$J$140:$AC$140</c:f>
              <c:numCache>
                <c:formatCode>#,##0.000</c:formatCode>
                <c:ptCount val="20"/>
                <c:pt idx="0">
                  <c:v>0.94599999999999995</c:v>
                </c:pt>
                <c:pt idx="1">
                  <c:v>0.94099999999999995</c:v>
                </c:pt>
                <c:pt idx="2">
                  <c:v>0.93400000000000005</c:v>
                </c:pt>
                <c:pt idx="3">
                  <c:v>0.93100000000000005</c:v>
                </c:pt>
                <c:pt idx="4">
                  <c:v>0.92500000000000004</c:v>
                </c:pt>
                <c:pt idx="5">
                  <c:v>0.91800000000000004</c:v>
                </c:pt>
                <c:pt idx="6" formatCode="0.000">
                  <c:v>0.91800000000000004</c:v>
                </c:pt>
                <c:pt idx="7">
                  <c:v>0.91400000000000003</c:v>
                </c:pt>
                <c:pt idx="8">
                  <c:v>0.90700000000000003</c:v>
                </c:pt>
                <c:pt idx="9">
                  <c:v>0.90200000000000002</c:v>
                </c:pt>
                <c:pt idx="10">
                  <c:v>0.89700000000000002</c:v>
                </c:pt>
                <c:pt idx="11">
                  <c:v>0.89200000000000002</c:v>
                </c:pt>
                <c:pt idx="12" formatCode="0.000">
                  <c:v>0.88900000000000001</c:v>
                </c:pt>
                <c:pt idx="13" formatCode="0.000">
                  <c:v>0.88200000000000001</c:v>
                </c:pt>
                <c:pt idx="14" formatCode="0.000">
                  <c:v>0.879</c:v>
                </c:pt>
                <c:pt idx="15" formatCode="0.000">
                  <c:v>0.876</c:v>
                </c:pt>
                <c:pt idx="16" formatCode="0.000">
                  <c:v>0.872</c:v>
                </c:pt>
                <c:pt idx="17">
                  <c:v>0.86799999999999999</c:v>
                </c:pt>
                <c:pt idx="18">
                  <c:v>0.86499999999999999</c:v>
                </c:pt>
                <c:pt idx="19">
                  <c:v>0.86499999999999999</c:v>
                </c:pt>
              </c:numCache>
            </c:numRef>
          </c:val>
          <c:smooth val="0"/>
        </c:ser>
        <c:ser>
          <c:idx val="140"/>
          <c:order val="136"/>
          <c:tx>
            <c:strRef>
              <c:f>'CCG Data-antibstarpu'!$D$141</c:f>
              <c:strCache>
                <c:ptCount val="1"/>
                <c:pt idx="0">
                  <c:v>SOUTH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Data-antibstarpu'!$J$141:$AC$141</c:f>
              <c:numCache>
                <c:formatCode>#,##0.000</c:formatCode>
                <c:ptCount val="20"/>
                <c:pt idx="0">
                  <c:v>1.0529999999999999</c:v>
                </c:pt>
                <c:pt idx="1">
                  <c:v>1.046</c:v>
                </c:pt>
                <c:pt idx="2">
                  <c:v>1.0409999999999999</c:v>
                </c:pt>
                <c:pt idx="3">
                  <c:v>1.036</c:v>
                </c:pt>
                <c:pt idx="4">
                  <c:v>1.0269999999999999</c:v>
                </c:pt>
                <c:pt idx="5">
                  <c:v>1.02</c:v>
                </c:pt>
                <c:pt idx="6" formatCode="0.000">
                  <c:v>1.02</c:v>
                </c:pt>
                <c:pt idx="7">
                  <c:v>1.0149999999999999</c:v>
                </c:pt>
                <c:pt idx="8">
                  <c:v>1.0069999999999999</c:v>
                </c:pt>
                <c:pt idx="9">
                  <c:v>0.99099999999999999</c:v>
                </c:pt>
                <c:pt idx="10">
                  <c:v>0.98399999999999999</c:v>
                </c:pt>
                <c:pt idx="11">
                  <c:v>0.96899999999999997</c:v>
                </c:pt>
                <c:pt idx="12" formatCode="0.000">
                  <c:v>0.96099999999999997</c:v>
                </c:pt>
                <c:pt idx="13" formatCode="0.000">
                  <c:v>0.95799999999999996</c:v>
                </c:pt>
                <c:pt idx="14" formatCode="0.000">
                  <c:v>0.95499999999999996</c:v>
                </c:pt>
                <c:pt idx="15" formatCode="0.000">
                  <c:v>0.96</c:v>
                </c:pt>
                <c:pt idx="16" formatCode="0.000">
                  <c:v>0.95899999999999996</c:v>
                </c:pt>
                <c:pt idx="17">
                  <c:v>0.96</c:v>
                </c:pt>
                <c:pt idx="18">
                  <c:v>0.95899999999999996</c:v>
                </c:pt>
                <c:pt idx="19">
                  <c:v>0.96199999999999997</c:v>
                </c:pt>
              </c:numCache>
            </c:numRef>
          </c:val>
          <c:smooth val="0"/>
        </c:ser>
        <c:ser>
          <c:idx val="142"/>
          <c:order val="137"/>
          <c:tx>
            <c:strRef>
              <c:f>'CCG Data-antibstarpu'!$D$142</c:f>
              <c:strCache>
                <c:ptCount val="1"/>
                <c:pt idx="0">
                  <c:v>SOUTH EASTERN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Data-antibstarpu'!$J$142:$AC$142</c:f>
              <c:numCache>
                <c:formatCode>#,##0.000</c:formatCode>
                <c:ptCount val="20"/>
                <c:pt idx="0">
                  <c:v>0.91</c:v>
                </c:pt>
                <c:pt idx="1">
                  <c:v>0.90800000000000003</c:v>
                </c:pt>
                <c:pt idx="2">
                  <c:v>0.90200000000000002</c:v>
                </c:pt>
                <c:pt idx="3">
                  <c:v>0.89800000000000002</c:v>
                </c:pt>
                <c:pt idx="4">
                  <c:v>0.89100000000000001</c:v>
                </c:pt>
                <c:pt idx="5">
                  <c:v>0.88500000000000001</c:v>
                </c:pt>
                <c:pt idx="6" formatCode="0.000">
                  <c:v>0.88500000000000001</c:v>
                </c:pt>
                <c:pt idx="7">
                  <c:v>0.88100000000000001</c:v>
                </c:pt>
                <c:pt idx="8">
                  <c:v>0.87</c:v>
                </c:pt>
                <c:pt idx="9">
                  <c:v>0.86199999999999999</c:v>
                </c:pt>
                <c:pt idx="10">
                  <c:v>0.86199999999999999</c:v>
                </c:pt>
                <c:pt idx="11">
                  <c:v>0.85499999999999998</c:v>
                </c:pt>
                <c:pt idx="12" formatCode="0.000">
                  <c:v>0.85299999999999998</c:v>
                </c:pt>
                <c:pt idx="13" formatCode="0.000">
                  <c:v>0.85099999999999998</c:v>
                </c:pt>
                <c:pt idx="14" formatCode="0.000">
                  <c:v>0.84699999999999998</c:v>
                </c:pt>
                <c:pt idx="15" formatCode="0.000">
                  <c:v>0.84899999999999998</c:v>
                </c:pt>
                <c:pt idx="16" formatCode="0.000">
                  <c:v>0.84799999999999998</c:v>
                </c:pt>
                <c:pt idx="17">
                  <c:v>0.85</c:v>
                </c:pt>
                <c:pt idx="18">
                  <c:v>0.84899999999999998</c:v>
                </c:pt>
                <c:pt idx="19">
                  <c:v>0.85099999999999998</c:v>
                </c:pt>
              </c:numCache>
            </c:numRef>
          </c:val>
          <c:smooth val="0"/>
        </c:ser>
        <c:ser>
          <c:idx val="143"/>
          <c:order val="138"/>
          <c:tx>
            <c:strRef>
              <c:f>'CCG Data-antibstarpu'!$D$143</c:f>
              <c:strCache>
                <c:ptCount val="1"/>
                <c:pt idx="0">
                  <c:v>SOUTH KENT COAST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Data-antibstarpu'!$J$143:$AC$143</c:f>
              <c:numCache>
                <c:formatCode>#,##0.000</c:formatCode>
                <c:ptCount val="20"/>
                <c:pt idx="0">
                  <c:v>1.125</c:v>
                </c:pt>
                <c:pt idx="1">
                  <c:v>1.1200000000000001</c:v>
                </c:pt>
                <c:pt idx="2">
                  <c:v>1.1160000000000001</c:v>
                </c:pt>
                <c:pt idx="3">
                  <c:v>1.115</c:v>
                </c:pt>
                <c:pt idx="4">
                  <c:v>1.1080000000000001</c:v>
                </c:pt>
                <c:pt idx="5">
                  <c:v>1.1000000000000001</c:v>
                </c:pt>
                <c:pt idx="6" formatCode="0.000">
                  <c:v>1.1000000000000001</c:v>
                </c:pt>
                <c:pt idx="7">
                  <c:v>1.0980000000000001</c:v>
                </c:pt>
                <c:pt idx="8">
                  <c:v>1.091</c:v>
                </c:pt>
                <c:pt idx="9">
                  <c:v>1.083</c:v>
                </c:pt>
                <c:pt idx="10">
                  <c:v>1.0820000000000001</c:v>
                </c:pt>
                <c:pt idx="11">
                  <c:v>1.077</c:v>
                </c:pt>
                <c:pt idx="12" formatCode="0.000">
                  <c:v>1.079</c:v>
                </c:pt>
                <c:pt idx="13" formatCode="0.000">
                  <c:v>1.075</c:v>
                </c:pt>
                <c:pt idx="14" formatCode="0.000">
                  <c:v>1.071</c:v>
                </c:pt>
                <c:pt idx="15" formatCode="0.000">
                  <c:v>1.071</c:v>
                </c:pt>
                <c:pt idx="16" formatCode="0.000">
                  <c:v>1.0680000000000001</c:v>
                </c:pt>
                <c:pt idx="17">
                  <c:v>1.0660000000000001</c:v>
                </c:pt>
                <c:pt idx="18">
                  <c:v>1.0620000000000001</c:v>
                </c:pt>
                <c:pt idx="19">
                  <c:v>1.0640000000000001</c:v>
                </c:pt>
              </c:numCache>
            </c:numRef>
          </c:val>
          <c:smooth val="0"/>
        </c:ser>
        <c:ser>
          <c:idx val="144"/>
          <c:order val="139"/>
          <c:tx>
            <c:strRef>
              <c:f>'CCG Data-antibstarpu'!$D$144</c:f>
              <c:strCache>
                <c:ptCount val="1"/>
                <c:pt idx="0">
                  <c:v>SOUTH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Data-antibstarpu'!$J$144:$AC$144</c:f>
              <c:numCache>
                <c:formatCode>#,##0.000</c:formatCode>
                <c:ptCount val="20"/>
                <c:pt idx="0">
                  <c:v>1.157</c:v>
                </c:pt>
                <c:pt idx="1">
                  <c:v>1.1479999999999999</c:v>
                </c:pt>
                <c:pt idx="2">
                  <c:v>1.1359999999999999</c:v>
                </c:pt>
                <c:pt idx="3">
                  <c:v>1.1240000000000001</c:v>
                </c:pt>
                <c:pt idx="4">
                  <c:v>1.111</c:v>
                </c:pt>
                <c:pt idx="5">
                  <c:v>1.1000000000000001</c:v>
                </c:pt>
                <c:pt idx="6" formatCode="0.000">
                  <c:v>1.095</c:v>
                </c:pt>
                <c:pt idx="7">
                  <c:v>1.0880000000000001</c:v>
                </c:pt>
                <c:pt idx="8">
                  <c:v>1.079</c:v>
                </c:pt>
                <c:pt idx="9">
                  <c:v>1.07</c:v>
                </c:pt>
                <c:pt idx="10">
                  <c:v>1.0640000000000001</c:v>
                </c:pt>
                <c:pt idx="11">
                  <c:v>1.06</c:v>
                </c:pt>
                <c:pt idx="12" formatCode="0.000">
                  <c:v>1.06</c:v>
                </c:pt>
                <c:pt idx="13" formatCode="0.000">
                  <c:v>1.0580000000000001</c:v>
                </c:pt>
                <c:pt idx="14" formatCode="0.000">
                  <c:v>1.0569999999999999</c:v>
                </c:pt>
                <c:pt idx="15" formatCode="0.000">
                  <c:v>1.0629999999999999</c:v>
                </c:pt>
                <c:pt idx="16" formatCode="0.000">
                  <c:v>1.0669999999999999</c:v>
                </c:pt>
                <c:pt idx="17">
                  <c:v>1.0620000000000001</c:v>
                </c:pt>
                <c:pt idx="18">
                  <c:v>1.071</c:v>
                </c:pt>
                <c:pt idx="19">
                  <c:v>1.0740000000000001</c:v>
                </c:pt>
              </c:numCache>
            </c:numRef>
          </c:val>
          <c:smooth val="0"/>
        </c:ser>
        <c:ser>
          <c:idx val="145"/>
          <c:order val="140"/>
          <c:tx>
            <c:strRef>
              <c:f>'CCG Data-antibstarpu'!$D$145</c:f>
              <c:strCache>
                <c:ptCount val="1"/>
                <c:pt idx="0">
                  <c:v>SOUTH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Data-antibstarpu'!$J$145:$AC$145</c:f>
              <c:numCache>
                <c:formatCode>#,##0.000</c:formatCode>
                <c:ptCount val="20"/>
                <c:pt idx="0">
                  <c:v>0.99199999999999999</c:v>
                </c:pt>
                <c:pt idx="1">
                  <c:v>0.98699999999999999</c:v>
                </c:pt>
                <c:pt idx="2">
                  <c:v>0.98399999999999999</c:v>
                </c:pt>
                <c:pt idx="3">
                  <c:v>0.97499999999999998</c:v>
                </c:pt>
                <c:pt idx="4">
                  <c:v>0.97099999999999997</c:v>
                </c:pt>
                <c:pt idx="5">
                  <c:v>0.96499999999999997</c:v>
                </c:pt>
                <c:pt idx="6" formatCode="0.000">
                  <c:v>0.96299999999999997</c:v>
                </c:pt>
                <c:pt idx="7">
                  <c:v>0.95399999999999996</c:v>
                </c:pt>
                <c:pt idx="8">
                  <c:v>0.93899999999999995</c:v>
                </c:pt>
                <c:pt idx="9">
                  <c:v>0.92</c:v>
                </c:pt>
                <c:pt idx="10">
                  <c:v>0.91600000000000004</c:v>
                </c:pt>
                <c:pt idx="11">
                  <c:v>0.90900000000000003</c:v>
                </c:pt>
                <c:pt idx="12" formatCode="0.000">
                  <c:v>0.91</c:v>
                </c:pt>
                <c:pt idx="13" formatCode="0.000">
                  <c:v>0.90400000000000003</c:v>
                </c:pt>
                <c:pt idx="14" formatCode="0.000">
                  <c:v>0.90400000000000003</c:v>
                </c:pt>
                <c:pt idx="15" formatCode="0.000">
                  <c:v>0.90400000000000003</c:v>
                </c:pt>
                <c:pt idx="16" formatCode="0.000">
                  <c:v>0.9</c:v>
                </c:pt>
                <c:pt idx="17">
                  <c:v>0.89700000000000002</c:v>
                </c:pt>
                <c:pt idx="18">
                  <c:v>0.89200000000000002</c:v>
                </c:pt>
                <c:pt idx="19">
                  <c:v>0.89100000000000001</c:v>
                </c:pt>
              </c:numCache>
            </c:numRef>
          </c:val>
          <c:smooth val="0"/>
        </c:ser>
        <c:ser>
          <c:idx val="146"/>
          <c:order val="141"/>
          <c:tx>
            <c:strRef>
              <c:f>'CCG Data-antibstarpu'!$D$146</c:f>
              <c:strCache>
                <c:ptCount val="1"/>
                <c:pt idx="0">
                  <c:v>SOUTH SEFTON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Data-antibstarpu'!$J$146:$AC$146</c:f>
              <c:numCache>
                <c:formatCode>#,##0.000</c:formatCode>
                <c:ptCount val="20"/>
                <c:pt idx="0">
                  <c:v>1.196</c:v>
                </c:pt>
                <c:pt idx="1">
                  <c:v>1.2</c:v>
                </c:pt>
                <c:pt idx="2">
                  <c:v>1.194</c:v>
                </c:pt>
                <c:pt idx="3">
                  <c:v>1.1930000000000001</c:v>
                </c:pt>
                <c:pt idx="4">
                  <c:v>1.1919999999999999</c:v>
                </c:pt>
                <c:pt idx="5">
                  <c:v>1.1850000000000001</c:v>
                </c:pt>
                <c:pt idx="6" formatCode="0.000">
                  <c:v>1.1870000000000001</c:v>
                </c:pt>
                <c:pt idx="7">
                  <c:v>1.1859999999999999</c:v>
                </c:pt>
                <c:pt idx="8">
                  <c:v>1.179</c:v>
                </c:pt>
                <c:pt idx="9">
                  <c:v>1.169</c:v>
                </c:pt>
                <c:pt idx="10">
                  <c:v>1.163</c:v>
                </c:pt>
                <c:pt idx="11">
                  <c:v>1.151</c:v>
                </c:pt>
                <c:pt idx="12" formatCode="0.000">
                  <c:v>1.1499999999999999</c:v>
                </c:pt>
                <c:pt idx="13" formatCode="0.000">
                  <c:v>1.1459999999999999</c:v>
                </c:pt>
                <c:pt idx="14" formatCode="0.000">
                  <c:v>1.153</c:v>
                </c:pt>
                <c:pt idx="15" formatCode="0.000">
                  <c:v>1.159</c:v>
                </c:pt>
                <c:pt idx="16" formatCode="0.000">
                  <c:v>1.159</c:v>
                </c:pt>
                <c:pt idx="17">
                  <c:v>1.161</c:v>
                </c:pt>
                <c:pt idx="18">
                  <c:v>1.161</c:v>
                </c:pt>
                <c:pt idx="19">
                  <c:v>1.167</c:v>
                </c:pt>
              </c:numCache>
            </c:numRef>
          </c:val>
          <c:smooth val="0"/>
        </c:ser>
        <c:ser>
          <c:idx val="147"/>
          <c:order val="142"/>
          <c:tx>
            <c:strRef>
              <c:f>'CCG Data-antibstarpu'!$D$147</c:f>
              <c:strCache>
                <c:ptCount val="1"/>
                <c:pt idx="0">
                  <c:v>SOUTH 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Data-antibstarpu'!$J$147:$AC$147</c:f>
              <c:numCache>
                <c:formatCode>#,##0.000</c:formatCode>
                <c:ptCount val="20"/>
                <c:pt idx="0">
                  <c:v>1.276</c:v>
                </c:pt>
                <c:pt idx="1">
                  <c:v>1.274</c:v>
                </c:pt>
                <c:pt idx="2">
                  <c:v>1.272</c:v>
                </c:pt>
                <c:pt idx="3">
                  <c:v>1.2709999999999999</c:v>
                </c:pt>
                <c:pt idx="4">
                  <c:v>1.266</c:v>
                </c:pt>
                <c:pt idx="5">
                  <c:v>1.2609999999999999</c:v>
                </c:pt>
                <c:pt idx="6" formatCode="0.000">
                  <c:v>1.264</c:v>
                </c:pt>
                <c:pt idx="7">
                  <c:v>1.258</c:v>
                </c:pt>
                <c:pt idx="8">
                  <c:v>1.2390000000000001</c:v>
                </c:pt>
                <c:pt idx="9">
                  <c:v>1.2250000000000001</c:v>
                </c:pt>
                <c:pt idx="10">
                  <c:v>1.2250000000000001</c:v>
                </c:pt>
                <c:pt idx="11">
                  <c:v>1.2190000000000001</c:v>
                </c:pt>
                <c:pt idx="12" formatCode="0.000">
                  <c:v>1.2170000000000001</c:v>
                </c:pt>
                <c:pt idx="13" formatCode="0.000">
                  <c:v>1.2130000000000001</c:v>
                </c:pt>
                <c:pt idx="14" formatCode="0.000">
                  <c:v>1.204</c:v>
                </c:pt>
                <c:pt idx="15" formatCode="0.000">
                  <c:v>1.2</c:v>
                </c:pt>
                <c:pt idx="16" formatCode="0.000">
                  <c:v>1.1990000000000001</c:v>
                </c:pt>
                <c:pt idx="17">
                  <c:v>1.194</c:v>
                </c:pt>
                <c:pt idx="18">
                  <c:v>1.1830000000000001</c:v>
                </c:pt>
                <c:pt idx="19">
                  <c:v>1.1759999999999999</c:v>
                </c:pt>
              </c:numCache>
            </c:numRef>
          </c:val>
          <c:smooth val="0"/>
        </c:ser>
        <c:ser>
          <c:idx val="148"/>
          <c:order val="143"/>
          <c:tx>
            <c:strRef>
              <c:f>'CCG Data-antibstarpu'!$D$148</c:f>
              <c:strCache>
                <c:ptCount val="1"/>
                <c:pt idx="0">
                  <c:v>SOUTH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Data-antibstarpu'!$J$148:$AC$148</c:f>
              <c:numCache>
                <c:formatCode>#,##0.000</c:formatCode>
                <c:ptCount val="20"/>
                <c:pt idx="0">
                  <c:v>1.177</c:v>
                </c:pt>
                <c:pt idx="1">
                  <c:v>1.17</c:v>
                </c:pt>
                <c:pt idx="2">
                  <c:v>1.1599999999999999</c:v>
                </c:pt>
                <c:pt idx="3">
                  <c:v>1.155</c:v>
                </c:pt>
                <c:pt idx="4">
                  <c:v>1.1459999999999999</c:v>
                </c:pt>
                <c:pt idx="5">
                  <c:v>1.141</c:v>
                </c:pt>
                <c:pt idx="6" formatCode="0.000">
                  <c:v>1.1399999999999999</c:v>
                </c:pt>
                <c:pt idx="7">
                  <c:v>1.1339999999999999</c:v>
                </c:pt>
                <c:pt idx="8">
                  <c:v>1.1180000000000001</c:v>
                </c:pt>
                <c:pt idx="9">
                  <c:v>1.1040000000000001</c:v>
                </c:pt>
                <c:pt idx="10">
                  <c:v>1.0900000000000001</c:v>
                </c:pt>
                <c:pt idx="11">
                  <c:v>1.0780000000000001</c:v>
                </c:pt>
                <c:pt idx="12" formatCode="0.000">
                  <c:v>1.069</c:v>
                </c:pt>
                <c:pt idx="13" formatCode="0.000">
                  <c:v>1.06</c:v>
                </c:pt>
                <c:pt idx="14" formatCode="0.000">
                  <c:v>1.052</c:v>
                </c:pt>
                <c:pt idx="15" formatCode="0.000">
                  <c:v>1.048</c:v>
                </c:pt>
                <c:pt idx="16" formatCode="0.000">
                  <c:v>1.044</c:v>
                </c:pt>
                <c:pt idx="17">
                  <c:v>1.0389999999999999</c:v>
                </c:pt>
                <c:pt idx="18">
                  <c:v>1.0389999999999999</c:v>
                </c:pt>
                <c:pt idx="19">
                  <c:v>1.036</c:v>
                </c:pt>
              </c:numCache>
            </c:numRef>
          </c:val>
          <c:smooth val="0"/>
        </c:ser>
        <c:ser>
          <c:idx val="149"/>
          <c:order val="144"/>
          <c:tx>
            <c:strRef>
              <c:f>'CCG Data-antibstarpu'!$D$149</c:f>
              <c:strCache>
                <c:ptCount val="1"/>
                <c:pt idx="0">
                  <c:v>SOUTH WARWICKSHIRE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Data-antibstarpu'!$J$149:$AC$149</c:f>
              <c:numCache>
                <c:formatCode>#,##0.000</c:formatCode>
                <c:ptCount val="20"/>
                <c:pt idx="0">
                  <c:v>1.0109999999999999</c:v>
                </c:pt>
                <c:pt idx="1">
                  <c:v>1.0069999999999999</c:v>
                </c:pt>
                <c:pt idx="2">
                  <c:v>1.0009999999999999</c:v>
                </c:pt>
                <c:pt idx="3">
                  <c:v>0.995</c:v>
                </c:pt>
                <c:pt idx="4">
                  <c:v>0.98799999999999999</c:v>
                </c:pt>
                <c:pt idx="5">
                  <c:v>0.98</c:v>
                </c:pt>
                <c:pt idx="6" formatCode="0.000">
                  <c:v>0.97799999999999998</c:v>
                </c:pt>
                <c:pt idx="7">
                  <c:v>0.97199999999999998</c:v>
                </c:pt>
                <c:pt idx="8">
                  <c:v>0.96299999999999997</c:v>
                </c:pt>
                <c:pt idx="9">
                  <c:v>0.95299999999999996</c:v>
                </c:pt>
                <c:pt idx="10">
                  <c:v>0.94799999999999995</c:v>
                </c:pt>
                <c:pt idx="11">
                  <c:v>0.94199999999999995</c:v>
                </c:pt>
                <c:pt idx="12" formatCode="0.000">
                  <c:v>0.94199999999999995</c:v>
                </c:pt>
                <c:pt idx="13" formatCode="0.000">
                  <c:v>0.93799999999999994</c:v>
                </c:pt>
                <c:pt idx="14" formatCode="0.000">
                  <c:v>0.93300000000000005</c:v>
                </c:pt>
                <c:pt idx="15" formatCode="0.000">
                  <c:v>0.93500000000000005</c:v>
                </c:pt>
                <c:pt idx="16" formatCode="0.000">
                  <c:v>0.93600000000000005</c:v>
                </c:pt>
                <c:pt idx="17">
                  <c:v>0.93700000000000006</c:v>
                </c:pt>
                <c:pt idx="18">
                  <c:v>0.93300000000000005</c:v>
                </c:pt>
                <c:pt idx="19">
                  <c:v>0.93100000000000005</c:v>
                </c:pt>
              </c:numCache>
            </c:numRef>
          </c:val>
          <c:smooth val="0"/>
        </c:ser>
        <c:ser>
          <c:idx val="150"/>
          <c:order val="145"/>
          <c:tx>
            <c:strRef>
              <c:f>'CCG Data-antibstarpu'!$D$150</c:f>
              <c:strCache>
                <c:ptCount val="1"/>
                <c:pt idx="0">
                  <c:v>SOUTH WEST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Data-antibstarpu'!$J$150:$AC$150</c:f>
              <c:numCache>
                <c:formatCode>#,##0.000</c:formatCode>
                <c:ptCount val="20"/>
                <c:pt idx="0">
                  <c:v>1.054</c:v>
                </c:pt>
                <c:pt idx="1">
                  <c:v>1.05</c:v>
                </c:pt>
                <c:pt idx="2">
                  <c:v>1.044</c:v>
                </c:pt>
                <c:pt idx="3">
                  <c:v>1.042</c:v>
                </c:pt>
                <c:pt idx="4">
                  <c:v>1.0369999999999999</c:v>
                </c:pt>
                <c:pt idx="5">
                  <c:v>1.0289999999999999</c:v>
                </c:pt>
                <c:pt idx="6" formatCode="0.000">
                  <c:v>1.0309999999999999</c:v>
                </c:pt>
                <c:pt idx="7">
                  <c:v>1.034</c:v>
                </c:pt>
                <c:pt idx="8">
                  <c:v>1.034</c:v>
                </c:pt>
                <c:pt idx="9">
                  <c:v>1.0289999999999999</c:v>
                </c:pt>
                <c:pt idx="10">
                  <c:v>1.0289999999999999</c:v>
                </c:pt>
                <c:pt idx="11">
                  <c:v>1.026</c:v>
                </c:pt>
                <c:pt idx="12" formatCode="0.000">
                  <c:v>1.0289999999999999</c:v>
                </c:pt>
                <c:pt idx="13" formatCode="0.000">
                  <c:v>1.03</c:v>
                </c:pt>
                <c:pt idx="14" formatCode="0.000">
                  <c:v>1.0229999999999999</c:v>
                </c:pt>
                <c:pt idx="15" formatCode="0.000">
                  <c:v>1.028</c:v>
                </c:pt>
                <c:pt idx="16" formatCode="0.000">
                  <c:v>1.0309999999999999</c:v>
                </c:pt>
                <c:pt idx="17">
                  <c:v>1.0369999999999999</c:v>
                </c:pt>
                <c:pt idx="18">
                  <c:v>1.042</c:v>
                </c:pt>
                <c:pt idx="19">
                  <c:v>1.046</c:v>
                </c:pt>
              </c:numCache>
            </c:numRef>
          </c:val>
          <c:smooth val="0"/>
        </c:ser>
        <c:ser>
          <c:idx val="151"/>
          <c:order val="146"/>
          <c:tx>
            <c:strRef>
              <c:f>'CCG Data-antibstarpu'!$D$151</c:f>
              <c:strCache>
                <c:ptCount val="1"/>
                <c:pt idx="0">
                  <c:v>SOUTH WORCESTERSHIRE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Data-antibstarpu'!$J$151:$AC$151</c:f>
              <c:numCache>
                <c:formatCode>#,##0.000</c:formatCode>
                <c:ptCount val="20"/>
                <c:pt idx="0">
                  <c:v>1.0920000000000001</c:v>
                </c:pt>
                <c:pt idx="1">
                  <c:v>1.087</c:v>
                </c:pt>
                <c:pt idx="2">
                  <c:v>1.079</c:v>
                </c:pt>
                <c:pt idx="3">
                  <c:v>1.0740000000000001</c:v>
                </c:pt>
                <c:pt idx="4">
                  <c:v>1.0680000000000001</c:v>
                </c:pt>
                <c:pt idx="5">
                  <c:v>1.0589999999999999</c:v>
                </c:pt>
                <c:pt idx="6" formatCode="0.000">
                  <c:v>1.0629999999999999</c:v>
                </c:pt>
                <c:pt idx="7">
                  <c:v>1.056</c:v>
                </c:pt>
                <c:pt idx="8">
                  <c:v>1.0509999999999999</c:v>
                </c:pt>
                <c:pt idx="9">
                  <c:v>1.0449999999999999</c:v>
                </c:pt>
                <c:pt idx="10">
                  <c:v>1.038</c:v>
                </c:pt>
                <c:pt idx="11">
                  <c:v>1.034</c:v>
                </c:pt>
                <c:pt idx="12" formatCode="0.000">
                  <c:v>1.0329999999999999</c:v>
                </c:pt>
                <c:pt idx="13" formatCode="0.000">
                  <c:v>1.0289999999999999</c:v>
                </c:pt>
                <c:pt idx="14" formatCode="0.000">
                  <c:v>1.0249999999999999</c:v>
                </c:pt>
                <c:pt idx="15" formatCode="0.000">
                  <c:v>1.0249999999999999</c:v>
                </c:pt>
                <c:pt idx="16" formatCode="0.000">
                  <c:v>1.028</c:v>
                </c:pt>
                <c:pt idx="17">
                  <c:v>1.03</c:v>
                </c:pt>
                <c:pt idx="18">
                  <c:v>1.0249999999999999</c:v>
                </c:pt>
                <c:pt idx="19">
                  <c:v>1.0249999999999999</c:v>
                </c:pt>
              </c:numCache>
            </c:numRef>
          </c:val>
          <c:smooth val="0"/>
        </c:ser>
        <c:ser>
          <c:idx val="152"/>
          <c:order val="147"/>
          <c:tx>
            <c:strRef>
              <c:f>'CCG Data-antibstarpu'!$D$152</c:f>
              <c:strCache>
                <c:ptCount val="1"/>
                <c:pt idx="0">
                  <c:v>SOUTHAMPTON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Data-antibstarpu'!$J$152:$AC$152</c:f>
              <c:numCache>
                <c:formatCode>#,##0.000</c:formatCode>
                <c:ptCount val="20"/>
                <c:pt idx="0">
                  <c:v>0.92300000000000004</c:v>
                </c:pt>
                <c:pt idx="1">
                  <c:v>0.91500000000000004</c:v>
                </c:pt>
                <c:pt idx="2">
                  <c:v>0.90700000000000003</c:v>
                </c:pt>
                <c:pt idx="3">
                  <c:v>0.89800000000000002</c:v>
                </c:pt>
                <c:pt idx="4">
                  <c:v>0.89</c:v>
                </c:pt>
                <c:pt idx="5">
                  <c:v>0.88</c:v>
                </c:pt>
                <c:pt idx="6" formatCode="0.000">
                  <c:v>0.872</c:v>
                </c:pt>
                <c:pt idx="7">
                  <c:v>0.86199999999999999</c:v>
                </c:pt>
                <c:pt idx="8">
                  <c:v>0.84499999999999997</c:v>
                </c:pt>
                <c:pt idx="9">
                  <c:v>0.83299999999999996</c:v>
                </c:pt>
                <c:pt idx="10">
                  <c:v>0.83199999999999996</c:v>
                </c:pt>
                <c:pt idx="11">
                  <c:v>0.82399999999999995</c:v>
                </c:pt>
                <c:pt idx="12" formatCode="0.000">
                  <c:v>0.82</c:v>
                </c:pt>
                <c:pt idx="13" formatCode="0.000">
                  <c:v>0.81599999999999995</c:v>
                </c:pt>
                <c:pt idx="14" formatCode="0.000">
                  <c:v>0.81299999999999994</c:v>
                </c:pt>
                <c:pt idx="15" formatCode="0.000">
                  <c:v>0.81499999999999995</c:v>
                </c:pt>
                <c:pt idx="16" formatCode="0.000">
                  <c:v>0.81699999999999995</c:v>
                </c:pt>
                <c:pt idx="17">
                  <c:v>0.81699999999999995</c:v>
                </c:pt>
                <c:pt idx="18">
                  <c:v>0.81499999999999995</c:v>
                </c:pt>
                <c:pt idx="19">
                  <c:v>0.81699999999999995</c:v>
                </c:pt>
              </c:numCache>
            </c:numRef>
          </c:val>
          <c:smooth val="0"/>
        </c:ser>
        <c:ser>
          <c:idx val="153"/>
          <c:order val="148"/>
          <c:tx>
            <c:strRef>
              <c:f>'CCG Data-antibstarpu'!$D$153</c:f>
              <c:strCache>
                <c:ptCount val="1"/>
                <c:pt idx="0">
                  <c:v>SOUTHEND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Data-antibstarpu'!$J$153:$AC$153</c:f>
              <c:numCache>
                <c:formatCode>#,##0.000</c:formatCode>
                <c:ptCount val="20"/>
                <c:pt idx="0">
                  <c:v>1.117</c:v>
                </c:pt>
                <c:pt idx="1">
                  <c:v>1.119</c:v>
                </c:pt>
                <c:pt idx="2">
                  <c:v>1.1200000000000001</c:v>
                </c:pt>
                <c:pt idx="3">
                  <c:v>1.1240000000000001</c:v>
                </c:pt>
                <c:pt idx="4">
                  <c:v>1.1259999999999999</c:v>
                </c:pt>
                <c:pt idx="5">
                  <c:v>1.123</c:v>
                </c:pt>
                <c:pt idx="6" formatCode="0.000">
                  <c:v>1.125</c:v>
                </c:pt>
                <c:pt idx="7">
                  <c:v>1.121</c:v>
                </c:pt>
                <c:pt idx="8">
                  <c:v>1.109</c:v>
                </c:pt>
                <c:pt idx="9">
                  <c:v>1.093</c:v>
                </c:pt>
                <c:pt idx="10">
                  <c:v>1.0940000000000001</c:v>
                </c:pt>
                <c:pt idx="11">
                  <c:v>1.087</c:v>
                </c:pt>
                <c:pt idx="12" formatCode="0.000">
                  <c:v>1.0820000000000001</c:v>
                </c:pt>
                <c:pt idx="13" formatCode="0.000">
                  <c:v>1.075</c:v>
                </c:pt>
                <c:pt idx="14" formatCode="0.000">
                  <c:v>1.07</c:v>
                </c:pt>
                <c:pt idx="15" formatCode="0.000">
                  <c:v>1.0680000000000001</c:v>
                </c:pt>
                <c:pt idx="16" formatCode="0.000">
                  <c:v>1.0620000000000001</c:v>
                </c:pt>
                <c:pt idx="17">
                  <c:v>1.054</c:v>
                </c:pt>
                <c:pt idx="18">
                  <c:v>1.056</c:v>
                </c:pt>
                <c:pt idx="19">
                  <c:v>1.0569999999999999</c:v>
                </c:pt>
              </c:numCache>
            </c:numRef>
          </c:val>
          <c:smooth val="0"/>
        </c:ser>
        <c:ser>
          <c:idx val="155"/>
          <c:order val="149"/>
          <c:tx>
            <c:strRef>
              <c:f>'CCG Data-antibstarpu'!$D$154</c:f>
              <c:strCache>
                <c:ptCount val="1"/>
                <c:pt idx="0">
                  <c:v>SOUTHPORT AND FORMBY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Data-antibstarpu'!$J$154:$AC$154</c:f>
              <c:numCache>
                <c:formatCode>#,##0.000</c:formatCode>
                <c:ptCount val="20"/>
                <c:pt idx="0">
                  <c:v>1.101</c:v>
                </c:pt>
                <c:pt idx="1">
                  <c:v>1.099</c:v>
                </c:pt>
                <c:pt idx="2">
                  <c:v>1.0920000000000001</c:v>
                </c:pt>
                <c:pt idx="3">
                  <c:v>1.091</c:v>
                </c:pt>
                <c:pt idx="4">
                  <c:v>1.0900000000000001</c:v>
                </c:pt>
                <c:pt idx="5">
                  <c:v>1.0860000000000001</c:v>
                </c:pt>
                <c:pt idx="6" formatCode="0.000">
                  <c:v>1.091</c:v>
                </c:pt>
                <c:pt idx="7">
                  <c:v>1.087</c:v>
                </c:pt>
                <c:pt idx="8">
                  <c:v>1.0820000000000001</c:v>
                </c:pt>
                <c:pt idx="9">
                  <c:v>1.0760000000000001</c:v>
                </c:pt>
                <c:pt idx="10">
                  <c:v>1.069</c:v>
                </c:pt>
                <c:pt idx="11">
                  <c:v>1.0569999999999999</c:v>
                </c:pt>
                <c:pt idx="12" formatCode="0.000">
                  <c:v>1.0580000000000001</c:v>
                </c:pt>
                <c:pt idx="13" formatCode="0.000">
                  <c:v>1.0589999999999999</c:v>
                </c:pt>
                <c:pt idx="14" formatCode="0.000">
                  <c:v>1.0580000000000001</c:v>
                </c:pt>
                <c:pt idx="15" formatCode="0.000">
                  <c:v>1.06</c:v>
                </c:pt>
                <c:pt idx="16" formatCode="0.000">
                  <c:v>1.056</c:v>
                </c:pt>
                <c:pt idx="17">
                  <c:v>1.0589999999999999</c:v>
                </c:pt>
                <c:pt idx="18">
                  <c:v>1.0569999999999999</c:v>
                </c:pt>
                <c:pt idx="19">
                  <c:v>1.0609999999999999</c:v>
                </c:pt>
              </c:numCache>
            </c:numRef>
          </c:val>
          <c:smooth val="0"/>
        </c:ser>
        <c:ser>
          <c:idx val="156"/>
          <c:order val="150"/>
          <c:tx>
            <c:strRef>
              <c:f>'CCG Data-antibstarpu'!$D$155</c:f>
              <c:strCache>
                <c:ptCount val="1"/>
                <c:pt idx="0">
                  <c:v>SOUTHWARK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Data-antibstarpu'!$J$155:$AC$155</c:f>
              <c:numCache>
                <c:formatCode>#,##0.000</c:formatCode>
                <c:ptCount val="20"/>
                <c:pt idx="0">
                  <c:v>0.68500000000000005</c:v>
                </c:pt>
                <c:pt idx="1">
                  <c:v>0.67600000000000005</c:v>
                </c:pt>
                <c:pt idx="2">
                  <c:v>0.67100000000000004</c:v>
                </c:pt>
                <c:pt idx="3">
                  <c:v>0.66400000000000003</c:v>
                </c:pt>
                <c:pt idx="4">
                  <c:v>0.65500000000000003</c:v>
                </c:pt>
                <c:pt idx="5">
                  <c:v>0.64800000000000002</c:v>
                </c:pt>
                <c:pt idx="6" formatCode="0.000">
                  <c:v>0.64300000000000002</c:v>
                </c:pt>
                <c:pt idx="7">
                  <c:v>0.63800000000000001</c:v>
                </c:pt>
                <c:pt idx="8">
                  <c:v>0.629</c:v>
                </c:pt>
                <c:pt idx="9">
                  <c:v>0.623</c:v>
                </c:pt>
                <c:pt idx="10">
                  <c:v>0.621</c:v>
                </c:pt>
                <c:pt idx="11">
                  <c:v>0.62</c:v>
                </c:pt>
                <c:pt idx="12" formatCode="0.000">
                  <c:v>0.621</c:v>
                </c:pt>
                <c:pt idx="13" formatCode="0.000">
                  <c:v>0.61899999999999999</c:v>
                </c:pt>
                <c:pt idx="14" formatCode="0.000">
                  <c:v>0.61499999999999999</c:v>
                </c:pt>
                <c:pt idx="15" formatCode="0.000">
                  <c:v>0.61499999999999999</c:v>
                </c:pt>
                <c:pt idx="16" formatCode="0.000">
                  <c:v>0.61499999999999999</c:v>
                </c:pt>
                <c:pt idx="17">
                  <c:v>0.61299999999999999</c:v>
                </c:pt>
                <c:pt idx="18">
                  <c:v>0.61199999999999999</c:v>
                </c:pt>
                <c:pt idx="19">
                  <c:v>0.61199999999999999</c:v>
                </c:pt>
              </c:numCache>
            </c:numRef>
          </c:val>
          <c:smooth val="0"/>
        </c:ser>
        <c:ser>
          <c:idx val="157"/>
          <c:order val="151"/>
          <c:tx>
            <c:strRef>
              <c:f>'CCG Data-antibstarpu'!$D$156</c:f>
              <c:strCache>
                <c:ptCount val="1"/>
                <c:pt idx="0">
                  <c:v>ST HELENS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Data-antibstarpu'!$J$156:$AC$156</c:f>
              <c:numCache>
                <c:formatCode>#,##0.000</c:formatCode>
                <c:ptCount val="20"/>
                <c:pt idx="0">
                  <c:v>1.355</c:v>
                </c:pt>
                <c:pt idx="1">
                  <c:v>1.351</c:v>
                </c:pt>
                <c:pt idx="2">
                  <c:v>1.339</c:v>
                </c:pt>
                <c:pt idx="3">
                  <c:v>1.3260000000000001</c:v>
                </c:pt>
                <c:pt idx="4">
                  <c:v>1.319</c:v>
                </c:pt>
                <c:pt idx="5">
                  <c:v>1.31</c:v>
                </c:pt>
                <c:pt idx="6" formatCode="0.000">
                  <c:v>1.3029999999999999</c:v>
                </c:pt>
                <c:pt idx="7">
                  <c:v>1.294</c:v>
                </c:pt>
                <c:pt idx="8">
                  <c:v>1.2809999999999999</c:v>
                </c:pt>
                <c:pt idx="9">
                  <c:v>1.2689999999999999</c:v>
                </c:pt>
                <c:pt idx="10">
                  <c:v>1.262</c:v>
                </c:pt>
                <c:pt idx="11">
                  <c:v>1.238</c:v>
                </c:pt>
                <c:pt idx="12" formatCode="0.000">
                  <c:v>1.232</c:v>
                </c:pt>
                <c:pt idx="13" formatCode="0.000">
                  <c:v>1.226</c:v>
                </c:pt>
                <c:pt idx="14" formatCode="0.000">
                  <c:v>1.2250000000000001</c:v>
                </c:pt>
                <c:pt idx="15" formatCode="0.000">
                  <c:v>1.23</c:v>
                </c:pt>
                <c:pt idx="16" formatCode="0.000">
                  <c:v>1.23</c:v>
                </c:pt>
                <c:pt idx="17">
                  <c:v>1.2330000000000001</c:v>
                </c:pt>
                <c:pt idx="18">
                  <c:v>1.2350000000000001</c:v>
                </c:pt>
                <c:pt idx="19">
                  <c:v>1.24</c:v>
                </c:pt>
              </c:numCache>
            </c:numRef>
          </c:val>
          <c:smooth val="0"/>
        </c:ser>
        <c:ser>
          <c:idx val="158"/>
          <c:order val="152"/>
          <c:tx>
            <c:strRef>
              <c:f>'CCG Data-antibstarpu'!$D$157</c:f>
              <c:strCache>
                <c:ptCount val="1"/>
                <c:pt idx="0">
                  <c:v>STAFFORD AND SURROUNDS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Data-antibstarpu'!$J$157:$AC$157</c:f>
              <c:numCache>
                <c:formatCode>#,##0.000</c:formatCode>
                <c:ptCount val="20"/>
                <c:pt idx="0">
                  <c:v>1.1319999999999999</c:v>
                </c:pt>
                <c:pt idx="1">
                  <c:v>1.1259999999999999</c:v>
                </c:pt>
                <c:pt idx="2">
                  <c:v>1.1180000000000001</c:v>
                </c:pt>
                <c:pt idx="3">
                  <c:v>1.111</c:v>
                </c:pt>
                <c:pt idx="4">
                  <c:v>1.101</c:v>
                </c:pt>
                <c:pt idx="5">
                  <c:v>1.089</c:v>
                </c:pt>
                <c:pt idx="6" formatCode="0.000">
                  <c:v>1.081</c:v>
                </c:pt>
                <c:pt idx="7">
                  <c:v>1.071</c:v>
                </c:pt>
                <c:pt idx="8">
                  <c:v>1.0589999999999999</c:v>
                </c:pt>
                <c:pt idx="9">
                  <c:v>1.0369999999999999</c:v>
                </c:pt>
                <c:pt idx="10">
                  <c:v>1.0229999999999999</c:v>
                </c:pt>
                <c:pt idx="11">
                  <c:v>1.0109999999999999</c:v>
                </c:pt>
                <c:pt idx="12" formatCode="0.000">
                  <c:v>1.0049999999999999</c:v>
                </c:pt>
                <c:pt idx="13" formatCode="0.000">
                  <c:v>0.997</c:v>
                </c:pt>
                <c:pt idx="14" formatCode="0.000">
                  <c:v>0.99199999999999999</c:v>
                </c:pt>
                <c:pt idx="15" formatCode="0.000">
                  <c:v>0.98899999999999999</c:v>
                </c:pt>
                <c:pt idx="16" formatCode="0.000">
                  <c:v>0.99</c:v>
                </c:pt>
                <c:pt idx="17">
                  <c:v>0.98699999999999999</c:v>
                </c:pt>
                <c:pt idx="18">
                  <c:v>0.98399999999999999</c:v>
                </c:pt>
                <c:pt idx="19">
                  <c:v>0.98199999999999998</c:v>
                </c:pt>
              </c:numCache>
            </c:numRef>
          </c:val>
          <c:smooth val="0"/>
        </c:ser>
        <c:ser>
          <c:idx val="159"/>
          <c:order val="153"/>
          <c:tx>
            <c:strRef>
              <c:f>'CCG Data-antibstarpu'!$D$158</c:f>
              <c:strCache>
                <c:ptCount val="1"/>
                <c:pt idx="0">
                  <c:v>STOCKPORT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Data-antibstarpu'!$J$158:$AC$158</c:f>
              <c:numCache>
                <c:formatCode>#,##0.000</c:formatCode>
                <c:ptCount val="20"/>
                <c:pt idx="0">
                  <c:v>1.171</c:v>
                </c:pt>
                <c:pt idx="1">
                  <c:v>1.163</c:v>
                </c:pt>
                <c:pt idx="2">
                  <c:v>1.1539999999999999</c:v>
                </c:pt>
                <c:pt idx="3">
                  <c:v>1.1419999999999999</c:v>
                </c:pt>
                <c:pt idx="4">
                  <c:v>1.1319999999999999</c:v>
                </c:pt>
                <c:pt idx="5">
                  <c:v>1.125</c:v>
                </c:pt>
                <c:pt idx="6" formatCode="0.000">
                  <c:v>1.121</c:v>
                </c:pt>
                <c:pt idx="7">
                  <c:v>1.111</c:v>
                </c:pt>
                <c:pt idx="8">
                  <c:v>1.097</c:v>
                </c:pt>
                <c:pt idx="9">
                  <c:v>1.083</c:v>
                </c:pt>
                <c:pt idx="10">
                  <c:v>1.073</c:v>
                </c:pt>
                <c:pt idx="11">
                  <c:v>1.056</c:v>
                </c:pt>
                <c:pt idx="12" formatCode="0.000">
                  <c:v>1.0469999999999999</c:v>
                </c:pt>
                <c:pt idx="13" formatCode="0.000">
                  <c:v>1.0409999999999999</c:v>
                </c:pt>
                <c:pt idx="14" formatCode="0.000">
                  <c:v>1.034</c:v>
                </c:pt>
                <c:pt idx="15" formatCode="0.000">
                  <c:v>1.0329999999999999</c:v>
                </c:pt>
                <c:pt idx="16" formatCode="0.000">
                  <c:v>1.0329999999999999</c:v>
                </c:pt>
                <c:pt idx="17">
                  <c:v>1.034</c:v>
                </c:pt>
                <c:pt idx="18">
                  <c:v>1.028</c:v>
                </c:pt>
                <c:pt idx="19">
                  <c:v>1.0329999999999999</c:v>
                </c:pt>
              </c:numCache>
            </c:numRef>
          </c:val>
          <c:smooth val="0"/>
        </c:ser>
        <c:ser>
          <c:idx val="160"/>
          <c:order val="154"/>
          <c:tx>
            <c:strRef>
              <c:f>'CCG Data-antibstarpu'!$D$159</c:f>
              <c:strCache>
                <c:ptCount val="1"/>
                <c:pt idx="0">
                  <c:v>STOKE ON TRENT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Data-antibstarpu'!$J$159:$AC$159</c:f>
              <c:numCache>
                <c:formatCode>#,##0.000</c:formatCode>
                <c:ptCount val="20"/>
                <c:pt idx="0">
                  <c:v>1.147</c:v>
                </c:pt>
                <c:pt idx="1">
                  <c:v>1.1379999999999999</c:v>
                </c:pt>
                <c:pt idx="2">
                  <c:v>1.1279999999999999</c:v>
                </c:pt>
                <c:pt idx="3">
                  <c:v>1.1220000000000001</c:v>
                </c:pt>
                <c:pt idx="4">
                  <c:v>1.115</c:v>
                </c:pt>
                <c:pt idx="5">
                  <c:v>1.1020000000000001</c:v>
                </c:pt>
                <c:pt idx="6" formatCode="0.000">
                  <c:v>1.1020000000000001</c:v>
                </c:pt>
                <c:pt idx="7">
                  <c:v>1.0980000000000001</c:v>
                </c:pt>
                <c:pt idx="8">
                  <c:v>1.097</c:v>
                </c:pt>
                <c:pt idx="9">
                  <c:v>1.079</c:v>
                </c:pt>
                <c:pt idx="10">
                  <c:v>1.071</c:v>
                </c:pt>
                <c:pt idx="11">
                  <c:v>1.0669999999999999</c:v>
                </c:pt>
                <c:pt idx="12" formatCode="0.000">
                  <c:v>1.0660000000000001</c:v>
                </c:pt>
                <c:pt idx="13" formatCode="0.000">
                  <c:v>1.0660000000000001</c:v>
                </c:pt>
                <c:pt idx="14" formatCode="0.000">
                  <c:v>1.069</c:v>
                </c:pt>
                <c:pt idx="15" formatCode="0.000">
                  <c:v>1.071</c:v>
                </c:pt>
                <c:pt idx="16" formatCode="0.000">
                  <c:v>1.07</c:v>
                </c:pt>
                <c:pt idx="17">
                  <c:v>1.073</c:v>
                </c:pt>
                <c:pt idx="18">
                  <c:v>1.0720000000000001</c:v>
                </c:pt>
                <c:pt idx="19">
                  <c:v>1.069</c:v>
                </c:pt>
              </c:numCache>
            </c:numRef>
          </c:val>
          <c:smooth val="0"/>
        </c:ser>
        <c:ser>
          <c:idx val="161"/>
          <c:order val="155"/>
          <c:tx>
            <c:strRef>
              <c:f>'CCG Data-antibstarpu'!$D$160</c:f>
              <c:strCache>
                <c:ptCount val="1"/>
                <c:pt idx="0">
                  <c:v>SUNDERLAND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Data-antibstarpu'!$J$160:$AC$160</c:f>
              <c:numCache>
                <c:formatCode>#,##0.000</c:formatCode>
                <c:ptCount val="20"/>
                <c:pt idx="0">
                  <c:v>1.284</c:v>
                </c:pt>
                <c:pt idx="1">
                  <c:v>1.28</c:v>
                </c:pt>
                <c:pt idx="2">
                  <c:v>1.2729999999999999</c:v>
                </c:pt>
                <c:pt idx="3">
                  <c:v>1.27</c:v>
                </c:pt>
                <c:pt idx="4">
                  <c:v>1.2669999999999999</c:v>
                </c:pt>
                <c:pt idx="5">
                  <c:v>1.262</c:v>
                </c:pt>
                <c:pt idx="6" formatCode="0.000">
                  <c:v>1.2609999999999999</c:v>
                </c:pt>
                <c:pt idx="7">
                  <c:v>1.2549999999999999</c:v>
                </c:pt>
                <c:pt idx="8">
                  <c:v>1.242</c:v>
                </c:pt>
                <c:pt idx="9">
                  <c:v>1.2310000000000001</c:v>
                </c:pt>
                <c:pt idx="10">
                  <c:v>1.224</c:v>
                </c:pt>
                <c:pt idx="11">
                  <c:v>1.2150000000000001</c:v>
                </c:pt>
                <c:pt idx="12" formatCode="0.000">
                  <c:v>1.21</c:v>
                </c:pt>
                <c:pt idx="13" formatCode="0.000">
                  <c:v>1.2050000000000001</c:v>
                </c:pt>
                <c:pt idx="14" formatCode="0.000">
                  <c:v>1.1970000000000001</c:v>
                </c:pt>
                <c:pt idx="15" formatCode="0.000">
                  <c:v>1.1950000000000001</c:v>
                </c:pt>
                <c:pt idx="16" formatCode="0.000">
                  <c:v>1.1879999999999999</c:v>
                </c:pt>
                <c:pt idx="17">
                  <c:v>1.1839999999999999</c:v>
                </c:pt>
                <c:pt idx="18">
                  <c:v>1.18</c:v>
                </c:pt>
                <c:pt idx="19">
                  <c:v>1.177</c:v>
                </c:pt>
              </c:numCache>
            </c:numRef>
          </c:val>
          <c:smooth val="0"/>
        </c:ser>
        <c:ser>
          <c:idx val="162"/>
          <c:order val="156"/>
          <c:tx>
            <c:strRef>
              <c:f>'CCG Data-antibstarpu'!$D$161</c:f>
              <c:strCache>
                <c:ptCount val="1"/>
                <c:pt idx="0">
                  <c:v>SURREY DOWNS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Data-antibstarpu'!$J$161:$AC$161</c:f>
              <c:numCache>
                <c:formatCode>#,##0.000</c:formatCode>
                <c:ptCount val="20"/>
                <c:pt idx="0">
                  <c:v>0.98599999999999999</c:v>
                </c:pt>
                <c:pt idx="1">
                  <c:v>0.98199999999999998</c:v>
                </c:pt>
                <c:pt idx="2">
                  <c:v>0.97499999999999998</c:v>
                </c:pt>
                <c:pt idx="3">
                  <c:v>0.97099999999999997</c:v>
                </c:pt>
                <c:pt idx="4">
                  <c:v>0.96499999999999997</c:v>
                </c:pt>
                <c:pt idx="5">
                  <c:v>0.96</c:v>
                </c:pt>
                <c:pt idx="6" formatCode="0.000">
                  <c:v>0.95399999999999996</c:v>
                </c:pt>
                <c:pt idx="7">
                  <c:v>0.94599999999999995</c:v>
                </c:pt>
                <c:pt idx="8">
                  <c:v>0.93600000000000005</c:v>
                </c:pt>
                <c:pt idx="9">
                  <c:v>0.92600000000000005</c:v>
                </c:pt>
                <c:pt idx="10">
                  <c:v>0.91900000000000004</c:v>
                </c:pt>
                <c:pt idx="11">
                  <c:v>0.90600000000000003</c:v>
                </c:pt>
                <c:pt idx="12" formatCode="0.000">
                  <c:v>0.90100000000000002</c:v>
                </c:pt>
                <c:pt idx="13" formatCode="0.000">
                  <c:v>0.89800000000000002</c:v>
                </c:pt>
                <c:pt idx="14" formatCode="0.000">
                  <c:v>0.89500000000000002</c:v>
                </c:pt>
                <c:pt idx="15" formatCode="0.000">
                  <c:v>0.89500000000000002</c:v>
                </c:pt>
                <c:pt idx="16" formatCode="0.000">
                  <c:v>0.89200000000000002</c:v>
                </c:pt>
                <c:pt idx="17">
                  <c:v>0.88900000000000001</c:v>
                </c:pt>
                <c:pt idx="18">
                  <c:v>0.88700000000000001</c:v>
                </c:pt>
                <c:pt idx="19">
                  <c:v>0.88700000000000001</c:v>
                </c:pt>
              </c:numCache>
            </c:numRef>
          </c:val>
          <c:smooth val="0"/>
        </c:ser>
        <c:ser>
          <c:idx val="163"/>
          <c:order val="157"/>
          <c:tx>
            <c:strRef>
              <c:f>'CCG Data-antibstarpu'!$D$162</c:f>
              <c:strCache>
                <c:ptCount val="1"/>
                <c:pt idx="0">
                  <c:v>SURREY HEATH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Data-antibstarpu'!$J$162:$AC$162</c:f>
              <c:numCache>
                <c:formatCode>#,##0.000</c:formatCode>
                <c:ptCount val="20"/>
                <c:pt idx="0">
                  <c:v>0.97399999999999998</c:v>
                </c:pt>
                <c:pt idx="1">
                  <c:v>0.97</c:v>
                </c:pt>
                <c:pt idx="2">
                  <c:v>0.96699999999999997</c:v>
                </c:pt>
                <c:pt idx="3">
                  <c:v>0.96299999999999997</c:v>
                </c:pt>
                <c:pt idx="4">
                  <c:v>0.95699999999999996</c:v>
                </c:pt>
                <c:pt idx="5">
                  <c:v>0.94499999999999995</c:v>
                </c:pt>
                <c:pt idx="6" formatCode="0.000">
                  <c:v>0.94</c:v>
                </c:pt>
                <c:pt idx="7">
                  <c:v>0.93300000000000005</c:v>
                </c:pt>
                <c:pt idx="8">
                  <c:v>0.91900000000000004</c:v>
                </c:pt>
                <c:pt idx="9">
                  <c:v>0.90400000000000003</c:v>
                </c:pt>
                <c:pt idx="10">
                  <c:v>0.89700000000000002</c:v>
                </c:pt>
                <c:pt idx="11">
                  <c:v>0.89100000000000001</c:v>
                </c:pt>
                <c:pt idx="12" formatCode="0.000">
                  <c:v>0.88400000000000001</c:v>
                </c:pt>
                <c:pt idx="13" formatCode="0.000">
                  <c:v>0.88</c:v>
                </c:pt>
                <c:pt idx="14" formatCode="0.000">
                  <c:v>0.871</c:v>
                </c:pt>
                <c:pt idx="15" formatCode="0.000">
                  <c:v>0.86599999999999999</c:v>
                </c:pt>
                <c:pt idx="16" formatCode="0.000">
                  <c:v>0.872</c:v>
                </c:pt>
                <c:pt idx="17">
                  <c:v>0.876</c:v>
                </c:pt>
                <c:pt idx="18">
                  <c:v>0.876</c:v>
                </c:pt>
                <c:pt idx="19">
                  <c:v>0.875</c:v>
                </c:pt>
              </c:numCache>
            </c:numRef>
          </c:val>
          <c:smooth val="0"/>
        </c:ser>
        <c:ser>
          <c:idx val="164"/>
          <c:order val="158"/>
          <c:tx>
            <c:strRef>
              <c:f>'CCG Data-antibstarpu'!$D$163</c:f>
              <c:strCache>
                <c:ptCount val="1"/>
                <c:pt idx="0">
                  <c:v>SUTTON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Data-antibstarpu'!$J$163:$AC$163</c:f>
              <c:numCache>
                <c:formatCode>#,##0.000</c:formatCode>
                <c:ptCount val="20"/>
                <c:pt idx="0">
                  <c:v>1.069</c:v>
                </c:pt>
                <c:pt idx="1">
                  <c:v>1.0669999999999999</c:v>
                </c:pt>
                <c:pt idx="2">
                  <c:v>1.0640000000000001</c:v>
                </c:pt>
                <c:pt idx="3">
                  <c:v>1.0640000000000001</c:v>
                </c:pt>
                <c:pt idx="4">
                  <c:v>1.0629999999999999</c:v>
                </c:pt>
                <c:pt idx="5">
                  <c:v>1.0620000000000001</c:v>
                </c:pt>
                <c:pt idx="6" formatCode="0.000">
                  <c:v>1.0629999999999999</c:v>
                </c:pt>
                <c:pt idx="7">
                  <c:v>1.0569999999999999</c:v>
                </c:pt>
                <c:pt idx="8">
                  <c:v>1.044</c:v>
                </c:pt>
                <c:pt idx="9">
                  <c:v>1.0349999999999999</c:v>
                </c:pt>
                <c:pt idx="10">
                  <c:v>1.0309999999999999</c:v>
                </c:pt>
                <c:pt idx="11">
                  <c:v>1.0189999999999999</c:v>
                </c:pt>
                <c:pt idx="12" formatCode="0.000">
                  <c:v>1.02</c:v>
                </c:pt>
                <c:pt idx="13" formatCode="0.000">
                  <c:v>1.014</c:v>
                </c:pt>
                <c:pt idx="14" formatCode="0.000">
                  <c:v>1.008</c:v>
                </c:pt>
                <c:pt idx="15" formatCode="0.000">
                  <c:v>1.008</c:v>
                </c:pt>
                <c:pt idx="16" formatCode="0.000">
                  <c:v>1.002</c:v>
                </c:pt>
                <c:pt idx="17">
                  <c:v>0.998</c:v>
                </c:pt>
                <c:pt idx="18">
                  <c:v>0.996</c:v>
                </c:pt>
                <c:pt idx="19">
                  <c:v>1</c:v>
                </c:pt>
              </c:numCache>
            </c:numRef>
          </c:val>
          <c:smooth val="0"/>
        </c:ser>
        <c:ser>
          <c:idx val="165"/>
          <c:order val="159"/>
          <c:tx>
            <c:strRef>
              <c:f>'CCG Data-antibstarpu'!$D$164</c:f>
              <c:strCache>
                <c:ptCount val="1"/>
                <c:pt idx="0">
                  <c:v>SWALE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Data-antibstarpu'!$J$164:$AC$164</c:f>
              <c:numCache>
                <c:formatCode>#,##0.000</c:formatCode>
                <c:ptCount val="20"/>
                <c:pt idx="0">
                  <c:v>1.161</c:v>
                </c:pt>
                <c:pt idx="1">
                  <c:v>1.1499999999999999</c:v>
                </c:pt>
                <c:pt idx="2">
                  <c:v>1.143</c:v>
                </c:pt>
                <c:pt idx="3">
                  <c:v>1.135</c:v>
                </c:pt>
                <c:pt idx="4">
                  <c:v>1.127</c:v>
                </c:pt>
                <c:pt idx="5">
                  <c:v>1.1120000000000001</c:v>
                </c:pt>
                <c:pt idx="6" formatCode="0.000">
                  <c:v>1.111</c:v>
                </c:pt>
                <c:pt idx="7">
                  <c:v>1.107</c:v>
                </c:pt>
                <c:pt idx="8">
                  <c:v>1.085</c:v>
                </c:pt>
                <c:pt idx="9">
                  <c:v>1.0740000000000001</c:v>
                </c:pt>
                <c:pt idx="10">
                  <c:v>1.077</c:v>
                </c:pt>
                <c:pt idx="11">
                  <c:v>1.073</c:v>
                </c:pt>
                <c:pt idx="12" formatCode="0.000">
                  <c:v>1.069</c:v>
                </c:pt>
                <c:pt idx="13" formatCode="0.000">
                  <c:v>1.0660000000000001</c:v>
                </c:pt>
                <c:pt idx="14" formatCode="0.000">
                  <c:v>1.0640000000000001</c:v>
                </c:pt>
                <c:pt idx="15" formatCode="0.000">
                  <c:v>1.0669999999999999</c:v>
                </c:pt>
                <c:pt idx="16" formatCode="0.000">
                  <c:v>1.0680000000000001</c:v>
                </c:pt>
                <c:pt idx="17">
                  <c:v>1.07</c:v>
                </c:pt>
                <c:pt idx="18">
                  <c:v>1.07</c:v>
                </c:pt>
                <c:pt idx="19">
                  <c:v>1.0740000000000001</c:v>
                </c:pt>
              </c:numCache>
            </c:numRef>
          </c:val>
          <c:smooth val="0"/>
        </c:ser>
        <c:ser>
          <c:idx val="166"/>
          <c:order val="160"/>
          <c:tx>
            <c:strRef>
              <c:f>'CCG Data-antibstarpu'!$D$165</c:f>
              <c:strCache>
                <c:ptCount val="1"/>
                <c:pt idx="0">
                  <c:v>SWINDON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Data-antibstarpu'!$J$165:$AC$165</c:f>
              <c:numCache>
                <c:formatCode>#,##0.000</c:formatCode>
                <c:ptCount val="20"/>
                <c:pt idx="0">
                  <c:v>0.98099999999999998</c:v>
                </c:pt>
                <c:pt idx="1">
                  <c:v>0.97699999999999998</c:v>
                </c:pt>
                <c:pt idx="2">
                  <c:v>0.96899999999999997</c:v>
                </c:pt>
                <c:pt idx="3">
                  <c:v>0.96399999999999997</c:v>
                </c:pt>
                <c:pt idx="4">
                  <c:v>0.95899999999999996</c:v>
                </c:pt>
                <c:pt idx="5">
                  <c:v>0.95199999999999996</c:v>
                </c:pt>
                <c:pt idx="6" formatCode="0.000">
                  <c:v>0.95299999999999996</c:v>
                </c:pt>
                <c:pt idx="7">
                  <c:v>0.94399999999999995</c:v>
                </c:pt>
                <c:pt idx="8">
                  <c:v>0.93500000000000005</c:v>
                </c:pt>
                <c:pt idx="9">
                  <c:v>0.92800000000000005</c:v>
                </c:pt>
                <c:pt idx="10">
                  <c:v>0.92400000000000004</c:v>
                </c:pt>
                <c:pt idx="11">
                  <c:v>0.92100000000000004</c:v>
                </c:pt>
                <c:pt idx="12" formatCode="0.000">
                  <c:v>0.93</c:v>
                </c:pt>
                <c:pt idx="13" formatCode="0.000">
                  <c:v>0.93100000000000005</c:v>
                </c:pt>
                <c:pt idx="14" formatCode="0.000">
                  <c:v>0.93100000000000005</c:v>
                </c:pt>
                <c:pt idx="15" formatCode="0.000">
                  <c:v>0.93100000000000005</c:v>
                </c:pt>
                <c:pt idx="16" formatCode="0.000">
                  <c:v>0.93400000000000005</c:v>
                </c:pt>
                <c:pt idx="17">
                  <c:v>0.93700000000000006</c:v>
                </c:pt>
                <c:pt idx="18">
                  <c:v>0.93799999999999994</c:v>
                </c:pt>
                <c:pt idx="19">
                  <c:v>0.94599999999999995</c:v>
                </c:pt>
              </c:numCache>
            </c:numRef>
          </c:val>
          <c:smooth val="0"/>
        </c:ser>
        <c:ser>
          <c:idx val="167"/>
          <c:order val="161"/>
          <c:tx>
            <c:strRef>
              <c:f>'CCG Data-antibstarpu'!$D$166</c:f>
              <c:strCache>
                <c:ptCount val="1"/>
                <c:pt idx="0">
                  <c:v>TAMESIDE AND GLOSSOP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Data-antibstarpu'!$J$166:$AC$166</c:f>
              <c:numCache>
                <c:formatCode>#,##0.000</c:formatCode>
                <c:ptCount val="20"/>
                <c:pt idx="0">
                  <c:v>1.097</c:v>
                </c:pt>
                <c:pt idx="1">
                  <c:v>1.0940000000000001</c:v>
                </c:pt>
                <c:pt idx="2">
                  <c:v>1.0900000000000001</c:v>
                </c:pt>
                <c:pt idx="3">
                  <c:v>1.081</c:v>
                </c:pt>
                <c:pt idx="4">
                  <c:v>1.079</c:v>
                </c:pt>
                <c:pt idx="5">
                  <c:v>1.073</c:v>
                </c:pt>
                <c:pt idx="6" formatCode="0.000">
                  <c:v>1.07</c:v>
                </c:pt>
                <c:pt idx="7">
                  <c:v>1.0649999999999999</c:v>
                </c:pt>
                <c:pt idx="8">
                  <c:v>1.056</c:v>
                </c:pt>
                <c:pt idx="9">
                  <c:v>1.046</c:v>
                </c:pt>
                <c:pt idx="10">
                  <c:v>1.0349999999999999</c:v>
                </c:pt>
                <c:pt idx="11">
                  <c:v>1.03</c:v>
                </c:pt>
                <c:pt idx="12" formatCode="0.000">
                  <c:v>1.024</c:v>
                </c:pt>
                <c:pt idx="13" formatCode="0.000">
                  <c:v>1.01</c:v>
                </c:pt>
                <c:pt idx="14" formatCode="0.000">
                  <c:v>0.998</c:v>
                </c:pt>
                <c:pt idx="15" formatCode="0.000">
                  <c:v>0.99099999999999999</c:v>
                </c:pt>
                <c:pt idx="16" formatCode="0.000">
                  <c:v>0.98099999999999998</c:v>
                </c:pt>
                <c:pt idx="17">
                  <c:v>0.97199999999999998</c:v>
                </c:pt>
                <c:pt idx="18">
                  <c:v>0.96099999999999997</c:v>
                </c:pt>
                <c:pt idx="19">
                  <c:v>0.95399999999999996</c:v>
                </c:pt>
              </c:numCache>
            </c:numRef>
          </c:val>
          <c:smooth val="0"/>
        </c:ser>
        <c:ser>
          <c:idx val="168"/>
          <c:order val="162"/>
          <c:tx>
            <c:strRef>
              <c:f>'CCG Data-antibstarpu'!$D$167</c:f>
              <c:strCache>
                <c:ptCount val="1"/>
                <c:pt idx="0">
                  <c:v>TELFORD &amp; WREKIN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Data-antibstarpu'!$J$167:$AC$167</c:f>
              <c:numCache>
                <c:formatCode>#,##0.000</c:formatCode>
                <c:ptCount val="20"/>
                <c:pt idx="0">
                  <c:v>0.94299999999999995</c:v>
                </c:pt>
                <c:pt idx="1">
                  <c:v>0.93799999999999994</c:v>
                </c:pt>
                <c:pt idx="2">
                  <c:v>0.93</c:v>
                </c:pt>
                <c:pt idx="3">
                  <c:v>0.92600000000000005</c:v>
                </c:pt>
                <c:pt idx="4">
                  <c:v>0.92</c:v>
                </c:pt>
                <c:pt idx="5">
                  <c:v>0.91500000000000004</c:v>
                </c:pt>
                <c:pt idx="6" formatCode="0.000">
                  <c:v>0.91600000000000004</c:v>
                </c:pt>
                <c:pt idx="7">
                  <c:v>0.91200000000000003</c:v>
                </c:pt>
                <c:pt idx="8">
                  <c:v>0.90900000000000003</c:v>
                </c:pt>
                <c:pt idx="9">
                  <c:v>0.89800000000000002</c:v>
                </c:pt>
                <c:pt idx="10">
                  <c:v>0.89300000000000002</c:v>
                </c:pt>
                <c:pt idx="11">
                  <c:v>0.88</c:v>
                </c:pt>
                <c:pt idx="12" formatCode="0.000">
                  <c:v>0.877</c:v>
                </c:pt>
                <c:pt idx="13" formatCode="0.000">
                  <c:v>0.874</c:v>
                </c:pt>
                <c:pt idx="14" formatCode="0.000">
                  <c:v>0.86799999999999999</c:v>
                </c:pt>
                <c:pt idx="15" formatCode="0.000">
                  <c:v>0.86499999999999999</c:v>
                </c:pt>
                <c:pt idx="16" formatCode="0.000">
                  <c:v>0.86399999999999999</c:v>
                </c:pt>
                <c:pt idx="17">
                  <c:v>0.86299999999999999</c:v>
                </c:pt>
                <c:pt idx="18">
                  <c:v>0.86399999999999999</c:v>
                </c:pt>
                <c:pt idx="19">
                  <c:v>0.86199999999999999</c:v>
                </c:pt>
              </c:numCache>
            </c:numRef>
          </c:val>
          <c:smooth val="0"/>
        </c:ser>
        <c:ser>
          <c:idx val="169"/>
          <c:order val="163"/>
          <c:tx>
            <c:strRef>
              <c:f>'CCG Data-antibstarpu'!$D$168</c:f>
              <c:strCache>
                <c:ptCount val="1"/>
                <c:pt idx="0">
                  <c:v>THANET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Data-antibstarpu'!$J$168:$AC$168</c:f>
              <c:numCache>
                <c:formatCode>#,##0.000</c:formatCode>
                <c:ptCount val="20"/>
                <c:pt idx="0">
                  <c:v>1.119</c:v>
                </c:pt>
                <c:pt idx="1">
                  <c:v>1.113</c:v>
                </c:pt>
                <c:pt idx="2">
                  <c:v>1.1140000000000001</c:v>
                </c:pt>
                <c:pt idx="3">
                  <c:v>1.111</c:v>
                </c:pt>
                <c:pt idx="4">
                  <c:v>1.107</c:v>
                </c:pt>
                <c:pt idx="5">
                  <c:v>1.103</c:v>
                </c:pt>
                <c:pt idx="6" formatCode="0.000">
                  <c:v>1.1020000000000001</c:v>
                </c:pt>
                <c:pt idx="7">
                  <c:v>1.099</c:v>
                </c:pt>
                <c:pt idx="8">
                  <c:v>1.085</c:v>
                </c:pt>
                <c:pt idx="9">
                  <c:v>1.0629999999999999</c:v>
                </c:pt>
                <c:pt idx="10">
                  <c:v>1.054</c:v>
                </c:pt>
                <c:pt idx="11">
                  <c:v>1.046</c:v>
                </c:pt>
                <c:pt idx="12" formatCode="0.000">
                  <c:v>1.0409999999999999</c:v>
                </c:pt>
                <c:pt idx="13" formatCode="0.000">
                  <c:v>1.0329999999999999</c:v>
                </c:pt>
                <c:pt idx="14" formatCode="0.000">
                  <c:v>1.024</c:v>
                </c:pt>
                <c:pt idx="15" formatCode="0.000">
                  <c:v>1.024</c:v>
                </c:pt>
                <c:pt idx="16" formatCode="0.000">
                  <c:v>1.018</c:v>
                </c:pt>
                <c:pt idx="17">
                  <c:v>1.0169999999999999</c:v>
                </c:pt>
                <c:pt idx="18">
                  <c:v>1.01</c:v>
                </c:pt>
                <c:pt idx="19">
                  <c:v>1.0069999999999999</c:v>
                </c:pt>
              </c:numCache>
            </c:numRef>
          </c:val>
          <c:smooth val="0"/>
        </c:ser>
        <c:ser>
          <c:idx val="170"/>
          <c:order val="164"/>
          <c:tx>
            <c:strRef>
              <c:f>'CCG Data-antibstarpu'!$D$169</c:f>
              <c:strCache>
                <c:ptCount val="1"/>
                <c:pt idx="0">
                  <c:v>THURROCK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Data-antibstarpu'!$J$169:$AC$169</c:f>
              <c:numCache>
                <c:formatCode>#,##0.000</c:formatCode>
                <c:ptCount val="20"/>
                <c:pt idx="0">
                  <c:v>1.1200000000000001</c:v>
                </c:pt>
                <c:pt idx="1">
                  <c:v>1.113</c:v>
                </c:pt>
                <c:pt idx="2">
                  <c:v>1.109</c:v>
                </c:pt>
                <c:pt idx="3">
                  <c:v>1.1100000000000001</c:v>
                </c:pt>
                <c:pt idx="4">
                  <c:v>1.1080000000000001</c:v>
                </c:pt>
                <c:pt idx="5">
                  <c:v>1.101</c:v>
                </c:pt>
                <c:pt idx="6" formatCode="0.000">
                  <c:v>1.103</c:v>
                </c:pt>
                <c:pt idx="7">
                  <c:v>1.097</c:v>
                </c:pt>
                <c:pt idx="8">
                  <c:v>1.083</c:v>
                </c:pt>
                <c:pt idx="9">
                  <c:v>1.0589999999999999</c:v>
                </c:pt>
                <c:pt idx="10">
                  <c:v>1.0529999999999999</c:v>
                </c:pt>
                <c:pt idx="11">
                  <c:v>1.04</c:v>
                </c:pt>
                <c:pt idx="12" formatCode="0.000">
                  <c:v>1.0349999999999999</c:v>
                </c:pt>
                <c:pt idx="13" formatCode="0.000">
                  <c:v>1.0269999999999999</c:v>
                </c:pt>
                <c:pt idx="14" formatCode="0.000">
                  <c:v>1.0169999999999999</c:v>
                </c:pt>
                <c:pt idx="15" formatCode="0.000">
                  <c:v>1.01</c:v>
                </c:pt>
                <c:pt idx="16" formatCode="0.000">
                  <c:v>1.004</c:v>
                </c:pt>
                <c:pt idx="17">
                  <c:v>1</c:v>
                </c:pt>
                <c:pt idx="18">
                  <c:v>0.996</c:v>
                </c:pt>
                <c:pt idx="19">
                  <c:v>0.99299999999999999</c:v>
                </c:pt>
              </c:numCache>
            </c:numRef>
          </c:val>
          <c:smooth val="0"/>
        </c:ser>
        <c:ser>
          <c:idx val="171"/>
          <c:order val="165"/>
          <c:tx>
            <c:strRef>
              <c:f>'CCG Data-antibstarpu'!$D$170</c:f>
              <c:strCache>
                <c:ptCount val="1"/>
                <c:pt idx="0">
                  <c:v>TOWER HAMLETS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Data-antibstarpu'!$J$170:$AC$170</c:f>
              <c:numCache>
                <c:formatCode>#,##0.000</c:formatCode>
                <c:ptCount val="20"/>
                <c:pt idx="0">
                  <c:v>0.81699999999999995</c:v>
                </c:pt>
                <c:pt idx="1">
                  <c:v>0.81200000000000006</c:v>
                </c:pt>
                <c:pt idx="2">
                  <c:v>0.80800000000000005</c:v>
                </c:pt>
                <c:pt idx="3">
                  <c:v>0.80300000000000005</c:v>
                </c:pt>
                <c:pt idx="4">
                  <c:v>0.79800000000000004</c:v>
                </c:pt>
                <c:pt idx="5">
                  <c:v>0.79200000000000004</c:v>
                </c:pt>
                <c:pt idx="6" formatCode="0.000">
                  <c:v>0.78900000000000003</c:v>
                </c:pt>
                <c:pt idx="7">
                  <c:v>0.78200000000000003</c:v>
                </c:pt>
                <c:pt idx="8">
                  <c:v>0.77600000000000002</c:v>
                </c:pt>
                <c:pt idx="9">
                  <c:v>0.76900000000000002</c:v>
                </c:pt>
                <c:pt idx="10">
                  <c:v>0.76500000000000001</c:v>
                </c:pt>
                <c:pt idx="11">
                  <c:v>0.75900000000000001</c:v>
                </c:pt>
                <c:pt idx="12" formatCode="0.000">
                  <c:v>0.755</c:v>
                </c:pt>
                <c:pt idx="13" formatCode="0.000">
                  <c:v>0.749</c:v>
                </c:pt>
                <c:pt idx="14" formatCode="0.000">
                  <c:v>0.74299999999999999</c:v>
                </c:pt>
                <c:pt idx="15" formatCode="0.000">
                  <c:v>0.74</c:v>
                </c:pt>
                <c:pt idx="16" formatCode="0.000">
                  <c:v>0.73899999999999999</c:v>
                </c:pt>
                <c:pt idx="17">
                  <c:v>0.73899999999999999</c:v>
                </c:pt>
                <c:pt idx="18">
                  <c:v>0.73499999999999999</c:v>
                </c:pt>
                <c:pt idx="19">
                  <c:v>0.73399999999999999</c:v>
                </c:pt>
              </c:numCache>
            </c:numRef>
          </c:val>
          <c:smooth val="0"/>
        </c:ser>
        <c:ser>
          <c:idx val="172"/>
          <c:order val="166"/>
          <c:tx>
            <c:strRef>
              <c:f>'CCG Data-antibstarpu'!$D$171</c:f>
              <c:strCache>
                <c:ptCount val="1"/>
                <c:pt idx="0">
                  <c:v>TRAFFORD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Data-antibstarpu'!$J$171:$AC$171</c:f>
              <c:numCache>
                <c:formatCode>#,##0.000</c:formatCode>
                <c:ptCount val="20"/>
                <c:pt idx="0">
                  <c:v>1.0569999999999999</c:v>
                </c:pt>
                <c:pt idx="1">
                  <c:v>1.0469999999999999</c:v>
                </c:pt>
                <c:pt idx="2">
                  <c:v>1.04</c:v>
                </c:pt>
                <c:pt idx="3">
                  <c:v>1.034</c:v>
                </c:pt>
                <c:pt idx="4">
                  <c:v>1.032</c:v>
                </c:pt>
                <c:pt idx="5">
                  <c:v>1.028</c:v>
                </c:pt>
                <c:pt idx="6" formatCode="0.000">
                  <c:v>1.0289999999999999</c:v>
                </c:pt>
                <c:pt idx="7">
                  <c:v>1.02</c:v>
                </c:pt>
                <c:pt idx="8">
                  <c:v>1.01</c:v>
                </c:pt>
                <c:pt idx="9">
                  <c:v>0.997</c:v>
                </c:pt>
                <c:pt idx="10">
                  <c:v>0.99099999999999999</c:v>
                </c:pt>
                <c:pt idx="11">
                  <c:v>0.97799999999999998</c:v>
                </c:pt>
                <c:pt idx="12" formatCode="0.000">
                  <c:v>0.97799999999999998</c:v>
                </c:pt>
                <c:pt idx="13" formatCode="0.000">
                  <c:v>0.98099999999999998</c:v>
                </c:pt>
                <c:pt idx="14" formatCode="0.000">
                  <c:v>0.98</c:v>
                </c:pt>
                <c:pt idx="15" formatCode="0.000">
                  <c:v>0.98299999999999998</c:v>
                </c:pt>
                <c:pt idx="16" formatCode="0.000">
                  <c:v>0.98299999999999998</c:v>
                </c:pt>
                <c:pt idx="17">
                  <c:v>0.98799999999999999</c:v>
                </c:pt>
                <c:pt idx="18">
                  <c:v>0.98699999999999999</c:v>
                </c:pt>
                <c:pt idx="19">
                  <c:v>0.99199999999999999</c:v>
                </c:pt>
              </c:numCache>
            </c:numRef>
          </c:val>
          <c:smooth val="0"/>
        </c:ser>
        <c:ser>
          <c:idx val="173"/>
          <c:order val="167"/>
          <c:tx>
            <c:strRef>
              <c:f>'CCG Data-antibstarpu'!$D$172</c:f>
              <c:strCache>
                <c:ptCount val="1"/>
                <c:pt idx="0">
                  <c:v>VALE OF YORK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Data-antibstarpu'!$J$172:$AC$172</c:f>
              <c:numCache>
                <c:formatCode>#,##0.000</c:formatCode>
                <c:ptCount val="20"/>
                <c:pt idx="0">
                  <c:v>0.93899999999999995</c:v>
                </c:pt>
                <c:pt idx="1">
                  <c:v>0.93400000000000005</c:v>
                </c:pt>
                <c:pt idx="2">
                  <c:v>0.92900000000000005</c:v>
                </c:pt>
                <c:pt idx="3">
                  <c:v>0.92400000000000004</c:v>
                </c:pt>
                <c:pt idx="4">
                  <c:v>0.91800000000000004</c:v>
                </c:pt>
                <c:pt idx="5">
                  <c:v>0.91</c:v>
                </c:pt>
                <c:pt idx="6" formatCode="0.000">
                  <c:v>0.90900000000000003</c:v>
                </c:pt>
                <c:pt idx="7">
                  <c:v>0.90300000000000002</c:v>
                </c:pt>
                <c:pt idx="8">
                  <c:v>0.89</c:v>
                </c:pt>
                <c:pt idx="9">
                  <c:v>0.876</c:v>
                </c:pt>
                <c:pt idx="10">
                  <c:v>0.86799999999999999</c:v>
                </c:pt>
                <c:pt idx="11">
                  <c:v>0.85899999999999999</c:v>
                </c:pt>
                <c:pt idx="12" formatCode="0.000">
                  <c:v>0.85199999999999998</c:v>
                </c:pt>
                <c:pt idx="13" formatCode="0.000">
                  <c:v>0.84699999999999998</c:v>
                </c:pt>
                <c:pt idx="14" formatCode="0.000">
                  <c:v>0.84</c:v>
                </c:pt>
                <c:pt idx="15" formatCode="0.000">
                  <c:v>0.83899999999999997</c:v>
                </c:pt>
                <c:pt idx="16" formatCode="0.000">
                  <c:v>0.83699999999999997</c:v>
                </c:pt>
                <c:pt idx="17">
                  <c:v>0.83499999999999996</c:v>
                </c:pt>
                <c:pt idx="18">
                  <c:v>0.83499999999999996</c:v>
                </c:pt>
                <c:pt idx="19">
                  <c:v>0.83299999999999996</c:v>
                </c:pt>
              </c:numCache>
            </c:numRef>
          </c:val>
          <c:smooth val="0"/>
        </c:ser>
        <c:ser>
          <c:idx val="174"/>
          <c:order val="168"/>
          <c:tx>
            <c:strRef>
              <c:f>'CCG Data-antibstarpu'!$D$173</c:f>
              <c:strCache>
                <c:ptCount val="1"/>
                <c:pt idx="0">
                  <c:v>VALE ROYAL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Data-antibstarpu'!$J$173:$AC$173</c:f>
              <c:numCache>
                <c:formatCode>#,##0.000</c:formatCode>
                <c:ptCount val="20"/>
                <c:pt idx="0">
                  <c:v>0.94099999999999995</c:v>
                </c:pt>
                <c:pt idx="1">
                  <c:v>0.93700000000000006</c:v>
                </c:pt>
                <c:pt idx="2">
                  <c:v>0.93200000000000005</c:v>
                </c:pt>
                <c:pt idx="3">
                  <c:v>0.92900000000000005</c:v>
                </c:pt>
                <c:pt idx="4">
                  <c:v>0.92</c:v>
                </c:pt>
                <c:pt idx="5">
                  <c:v>0.91100000000000003</c:v>
                </c:pt>
                <c:pt idx="6" formatCode="0.000">
                  <c:v>0.91400000000000003</c:v>
                </c:pt>
                <c:pt idx="7">
                  <c:v>0.90700000000000003</c:v>
                </c:pt>
                <c:pt idx="8">
                  <c:v>0.9</c:v>
                </c:pt>
                <c:pt idx="9">
                  <c:v>0.89800000000000002</c:v>
                </c:pt>
                <c:pt idx="10">
                  <c:v>0.89900000000000002</c:v>
                </c:pt>
                <c:pt idx="11">
                  <c:v>0.89</c:v>
                </c:pt>
                <c:pt idx="12" formatCode="0.000">
                  <c:v>0.88900000000000001</c:v>
                </c:pt>
                <c:pt idx="13" formatCode="0.000">
                  <c:v>0.88700000000000001</c:v>
                </c:pt>
                <c:pt idx="14" formatCode="0.000">
                  <c:v>0.88300000000000001</c:v>
                </c:pt>
                <c:pt idx="15" formatCode="0.000">
                  <c:v>0.88500000000000001</c:v>
                </c:pt>
                <c:pt idx="16" formatCode="0.000">
                  <c:v>0.89</c:v>
                </c:pt>
                <c:pt idx="17">
                  <c:v>0.89600000000000002</c:v>
                </c:pt>
                <c:pt idx="18">
                  <c:v>0.89600000000000002</c:v>
                </c:pt>
                <c:pt idx="19">
                  <c:v>0.90300000000000002</c:v>
                </c:pt>
              </c:numCache>
            </c:numRef>
          </c:val>
          <c:smooth val="0"/>
        </c:ser>
        <c:ser>
          <c:idx val="175"/>
          <c:order val="169"/>
          <c:tx>
            <c:strRef>
              <c:f>'CCG Data-antibstarpu'!$D$174</c:f>
              <c:strCache>
                <c:ptCount val="1"/>
                <c:pt idx="0">
                  <c:v>WAKEFIELD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Data-antibstarpu'!$J$174:$AC$174</c:f>
              <c:numCache>
                <c:formatCode>#,##0.000</c:formatCode>
                <c:ptCount val="20"/>
                <c:pt idx="0">
                  <c:v>1.1819999999999999</c:v>
                </c:pt>
                <c:pt idx="1">
                  <c:v>1.177</c:v>
                </c:pt>
                <c:pt idx="2">
                  <c:v>1.175</c:v>
                </c:pt>
                <c:pt idx="3">
                  <c:v>1.173</c:v>
                </c:pt>
                <c:pt idx="4">
                  <c:v>1.1679999999999999</c:v>
                </c:pt>
                <c:pt idx="5">
                  <c:v>1.163</c:v>
                </c:pt>
                <c:pt idx="6" formatCode="0.000">
                  <c:v>1.1619999999999999</c:v>
                </c:pt>
                <c:pt idx="7">
                  <c:v>1.1579999999999999</c:v>
                </c:pt>
                <c:pt idx="8">
                  <c:v>1.149</c:v>
                </c:pt>
                <c:pt idx="9">
                  <c:v>1.1379999999999999</c:v>
                </c:pt>
                <c:pt idx="10">
                  <c:v>1.1339999999999999</c:v>
                </c:pt>
                <c:pt idx="11">
                  <c:v>1.1240000000000001</c:v>
                </c:pt>
                <c:pt idx="12" formatCode="0.000">
                  <c:v>1.1160000000000001</c:v>
                </c:pt>
                <c:pt idx="13" formatCode="0.000">
                  <c:v>1.109</c:v>
                </c:pt>
                <c:pt idx="14" formatCode="0.000">
                  <c:v>1.101</c:v>
                </c:pt>
                <c:pt idx="15" formatCode="0.000">
                  <c:v>1.095</c:v>
                </c:pt>
                <c:pt idx="16" formatCode="0.000">
                  <c:v>1.0900000000000001</c:v>
                </c:pt>
                <c:pt idx="17">
                  <c:v>1.0860000000000001</c:v>
                </c:pt>
                <c:pt idx="18">
                  <c:v>1.0820000000000001</c:v>
                </c:pt>
                <c:pt idx="19">
                  <c:v>1.08</c:v>
                </c:pt>
              </c:numCache>
            </c:numRef>
          </c:val>
          <c:smooth val="0"/>
        </c:ser>
        <c:ser>
          <c:idx val="176"/>
          <c:order val="170"/>
          <c:tx>
            <c:strRef>
              <c:f>'CCG Data-antibstarpu'!$D$175</c:f>
              <c:strCache>
                <c:ptCount val="1"/>
                <c:pt idx="0">
                  <c:v>WALSALL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Data-antibstarpu'!$J$175:$AC$175</c:f>
              <c:numCache>
                <c:formatCode>#,##0.000</c:formatCode>
                <c:ptCount val="20"/>
                <c:pt idx="0">
                  <c:v>1.2</c:v>
                </c:pt>
                <c:pt idx="1">
                  <c:v>1.1910000000000001</c:v>
                </c:pt>
                <c:pt idx="2">
                  <c:v>1.1879999999999999</c:v>
                </c:pt>
                <c:pt idx="3">
                  <c:v>1.181</c:v>
                </c:pt>
                <c:pt idx="4">
                  <c:v>1.173</c:v>
                </c:pt>
                <c:pt idx="5">
                  <c:v>1.1679999999999999</c:v>
                </c:pt>
                <c:pt idx="6" formatCode="0.000">
                  <c:v>1.167</c:v>
                </c:pt>
                <c:pt idx="7">
                  <c:v>1.1579999999999999</c:v>
                </c:pt>
                <c:pt idx="8">
                  <c:v>1.1519999999999999</c:v>
                </c:pt>
                <c:pt idx="9">
                  <c:v>1.1419999999999999</c:v>
                </c:pt>
                <c:pt idx="10">
                  <c:v>1.135</c:v>
                </c:pt>
                <c:pt idx="11">
                  <c:v>1.131</c:v>
                </c:pt>
                <c:pt idx="12" formatCode="0.000">
                  <c:v>1.1339999999999999</c:v>
                </c:pt>
                <c:pt idx="13" formatCode="0.000">
                  <c:v>1.129</c:v>
                </c:pt>
                <c:pt idx="14" formatCode="0.000">
                  <c:v>1.1200000000000001</c:v>
                </c:pt>
                <c:pt idx="15" formatCode="0.000">
                  <c:v>1.117</c:v>
                </c:pt>
                <c:pt idx="16" formatCode="0.000">
                  <c:v>1.1160000000000001</c:v>
                </c:pt>
                <c:pt idx="17">
                  <c:v>1.115</c:v>
                </c:pt>
                <c:pt idx="18">
                  <c:v>1.1120000000000001</c:v>
                </c:pt>
                <c:pt idx="19">
                  <c:v>1.111</c:v>
                </c:pt>
              </c:numCache>
            </c:numRef>
          </c:val>
          <c:smooth val="0"/>
        </c:ser>
        <c:ser>
          <c:idx val="177"/>
          <c:order val="171"/>
          <c:tx>
            <c:strRef>
              <c:f>'CCG Data-antibstarpu'!$D$176</c:f>
              <c:strCache>
                <c:ptCount val="1"/>
                <c:pt idx="0">
                  <c:v>WALTHAM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Data-antibstarpu'!$J$176:$AC$176</c:f>
              <c:numCache>
                <c:formatCode>#,##0.000</c:formatCode>
                <c:ptCount val="20"/>
                <c:pt idx="0">
                  <c:v>0.86499999999999999</c:v>
                </c:pt>
                <c:pt idx="1">
                  <c:v>0.85799999999999998</c:v>
                </c:pt>
                <c:pt idx="2">
                  <c:v>0.85099999999999998</c:v>
                </c:pt>
                <c:pt idx="3">
                  <c:v>0.84299999999999997</c:v>
                </c:pt>
                <c:pt idx="4">
                  <c:v>0.83699999999999997</c:v>
                </c:pt>
                <c:pt idx="5">
                  <c:v>0.83099999999999996</c:v>
                </c:pt>
                <c:pt idx="6" formatCode="0.000">
                  <c:v>0.82499999999999996</c:v>
                </c:pt>
                <c:pt idx="7">
                  <c:v>0.82</c:v>
                </c:pt>
                <c:pt idx="8">
                  <c:v>0.81200000000000006</c:v>
                </c:pt>
                <c:pt idx="9">
                  <c:v>0.80300000000000005</c:v>
                </c:pt>
                <c:pt idx="10">
                  <c:v>0.79200000000000004</c:v>
                </c:pt>
                <c:pt idx="11">
                  <c:v>0.78400000000000003</c:v>
                </c:pt>
                <c:pt idx="12" formatCode="0.000">
                  <c:v>0.78400000000000003</c:v>
                </c:pt>
                <c:pt idx="13" formatCode="0.000">
                  <c:v>0.78</c:v>
                </c:pt>
                <c:pt idx="14" formatCode="0.000">
                  <c:v>0.77400000000000002</c:v>
                </c:pt>
                <c:pt idx="15" formatCode="0.000">
                  <c:v>0.77500000000000002</c:v>
                </c:pt>
                <c:pt idx="16" formatCode="0.000">
                  <c:v>0.77200000000000002</c:v>
                </c:pt>
                <c:pt idx="17">
                  <c:v>0.76800000000000002</c:v>
                </c:pt>
                <c:pt idx="18">
                  <c:v>0.76600000000000001</c:v>
                </c:pt>
                <c:pt idx="19">
                  <c:v>0.76800000000000002</c:v>
                </c:pt>
              </c:numCache>
            </c:numRef>
          </c:val>
          <c:smooth val="0"/>
        </c:ser>
        <c:ser>
          <c:idx val="178"/>
          <c:order val="172"/>
          <c:tx>
            <c:strRef>
              <c:f>'CCG Data-antibstarpu'!$D$177</c:f>
              <c:strCache>
                <c:ptCount val="1"/>
                <c:pt idx="0">
                  <c:v>WANDSWORTH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Data-antibstarpu'!$J$177:$AC$177</c:f>
              <c:numCache>
                <c:formatCode>#,##0.000</c:formatCode>
                <c:ptCount val="20"/>
                <c:pt idx="0">
                  <c:v>0.83599999999999997</c:v>
                </c:pt>
                <c:pt idx="1">
                  <c:v>0.83099999999999996</c:v>
                </c:pt>
                <c:pt idx="2">
                  <c:v>0.82499999999999996</c:v>
                </c:pt>
                <c:pt idx="3">
                  <c:v>0.82</c:v>
                </c:pt>
                <c:pt idx="4">
                  <c:v>0.81299999999999994</c:v>
                </c:pt>
                <c:pt idx="5">
                  <c:v>0.80600000000000005</c:v>
                </c:pt>
                <c:pt idx="6" formatCode="0.000">
                  <c:v>0.80200000000000005</c:v>
                </c:pt>
                <c:pt idx="7">
                  <c:v>0.79800000000000004</c:v>
                </c:pt>
                <c:pt idx="8">
                  <c:v>0.79200000000000004</c:v>
                </c:pt>
                <c:pt idx="9">
                  <c:v>0.78700000000000003</c:v>
                </c:pt>
                <c:pt idx="10">
                  <c:v>0.78400000000000003</c:v>
                </c:pt>
                <c:pt idx="11">
                  <c:v>0.77600000000000002</c:v>
                </c:pt>
                <c:pt idx="12" formatCode="0.000">
                  <c:v>0.77400000000000002</c:v>
                </c:pt>
                <c:pt idx="13" formatCode="0.000">
                  <c:v>0.77100000000000002</c:v>
                </c:pt>
                <c:pt idx="14" formatCode="0.000">
                  <c:v>0.76700000000000002</c:v>
                </c:pt>
                <c:pt idx="15" formatCode="0.000">
                  <c:v>0.76900000000000002</c:v>
                </c:pt>
                <c:pt idx="16" formatCode="0.000">
                  <c:v>0.76400000000000001</c:v>
                </c:pt>
                <c:pt idx="17">
                  <c:v>0.76500000000000001</c:v>
                </c:pt>
                <c:pt idx="18">
                  <c:v>0.76300000000000001</c:v>
                </c:pt>
                <c:pt idx="19">
                  <c:v>0.76300000000000001</c:v>
                </c:pt>
              </c:numCache>
            </c:numRef>
          </c:val>
          <c:smooth val="0"/>
        </c:ser>
        <c:ser>
          <c:idx val="179"/>
          <c:order val="173"/>
          <c:tx>
            <c:strRef>
              <c:f>'CCG Data-antibstarpu'!$D$178</c:f>
              <c:strCache>
                <c:ptCount val="1"/>
                <c:pt idx="0">
                  <c:v>WARRINGTON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Data-antibstarpu'!$J$178:$AC$178</c:f>
              <c:numCache>
                <c:formatCode>#,##0.000</c:formatCode>
                <c:ptCount val="20"/>
                <c:pt idx="0">
                  <c:v>1.03</c:v>
                </c:pt>
                <c:pt idx="1">
                  <c:v>1.0289999999999999</c:v>
                </c:pt>
                <c:pt idx="2">
                  <c:v>1.022</c:v>
                </c:pt>
                <c:pt idx="3">
                  <c:v>1.0189999999999999</c:v>
                </c:pt>
                <c:pt idx="4">
                  <c:v>1.0109999999999999</c:v>
                </c:pt>
                <c:pt idx="5">
                  <c:v>1.0029999999999999</c:v>
                </c:pt>
                <c:pt idx="6" formatCode="0.000">
                  <c:v>1.0049999999999999</c:v>
                </c:pt>
                <c:pt idx="7">
                  <c:v>0.997</c:v>
                </c:pt>
                <c:pt idx="8">
                  <c:v>0.98099999999999998</c:v>
                </c:pt>
                <c:pt idx="9">
                  <c:v>0.96399999999999997</c:v>
                </c:pt>
                <c:pt idx="10">
                  <c:v>0.96</c:v>
                </c:pt>
                <c:pt idx="11">
                  <c:v>0.94499999999999995</c:v>
                </c:pt>
                <c:pt idx="12" formatCode="0.000">
                  <c:v>0.94199999999999995</c:v>
                </c:pt>
                <c:pt idx="13" formatCode="0.000">
                  <c:v>0.93700000000000006</c:v>
                </c:pt>
                <c:pt idx="14" formatCode="0.000">
                  <c:v>0.93799999999999994</c:v>
                </c:pt>
                <c:pt idx="15" formatCode="0.000">
                  <c:v>0.93899999999999995</c:v>
                </c:pt>
                <c:pt idx="16" formatCode="0.000">
                  <c:v>0.94</c:v>
                </c:pt>
                <c:pt idx="17">
                  <c:v>0.94399999999999995</c:v>
                </c:pt>
                <c:pt idx="18">
                  <c:v>0.94099999999999995</c:v>
                </c:pt>
                <c:pt idx="19">
                  <c:v>0.94199999999999995</c:v>
                </c:pt>
              </c:numCache>
            </c:numRef>
          </c:val>
          <c:smooth val="0"/>
        </c:ser>
        <c:ser>
          <c:idx val="180"/>
          <c:order val="174"/>
          <c:tx>
            <c:strRef>
              <c:f>'CCG Data-antibstarpu'!$D$179</c:f>
              <c:strCache>
                <c:ptCount val="1"/>
                <c:pt idx="0">
                  <c:v>WARWICKSHIRE NORTH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Data-antibstarpu'!$J$179:$AC$179</c:f>
              <c:numCache>
                <c:formatCode>#,##0.000</c:formatCode>
                <c:ptCount val="20"/>
                <c:pt idx="0">
                  <c:v>1.1259999999999999</c:v>
                </c:pt>
                <c:pt idx="1">
                  <c:v>1.1200000000000001</c:v>
                </c:pt>
                <c:pt idx="2">
                  <c:v>1.113</c:v>
                </c:pt>
                <c:pt idx="3">
                  <c:v>1.1060000000000001</c:v>
                </c:pt>
                <c:pt idx="4">
                  <c:v>1.0980000000000001</c:v>
                </c:pt>
                <c:pt idx="5">
                  <c:v>1.0880000000000001</c:v>
                </c:pt>
                <c:pt idx="6" formatCode="0.000">
                  <c:v>1.085</c:v>
                </c:pt>
                <c:pt idx="7">
                  <c:v>1.0760000000000001</c:v>
                </c:pt>
                <c:pt idx="8">
                  <c:v>1.0640000000000001</c:v>
                </c:pt>
                <c:pt idx="9">
                  <c:v>1.0449999999999999</c:v>
                </c:pt>
                <c:pt idx="10">
                  <c:v>1.0309999999999999</c:v>
                </c:pt>
                <c:pt idx="11">
                  <c:v>1.018</c:v>
                </c:pt>
                <c:pt idx="12" formatCode="0.000">
                  <c:v>1.014</c:v>
                </c:pt>
                <c:pt idx="13" formatCode="0.000">
                  <c:v>1.0029999999999999</c:v>
                </c:pt>
                <c:pt idx="14" formatCode="0.000">
                  <c:v>0.997</c:v>
                </c:pt>
                <c:pt idx="15" formatCode="0.000">
                  <c:v>0.995</c:v>
                </c:pt>
                <c:pt idx="16" formatCode="0.000">
                  <c:v>0.998</c:v>
                </c:pt>
                <c:pt idx="17">
                  <c:v>0.996</c:v>
                </c:pt>
                <c:pt idx="18">
                  <c:v>0.99</c:v>
                </c:pt>
                <c:pt idx="19">
                  <c:v>0.98899999999999999</c:v>
                </c:pt>
              </c:numCache>
            </c:numRef>
          </c:val>
          <c:smooth val="0"/>
        </c:ser>
        <c:ser>
          <c:idx val="181"/>
          <c:order val="175"/>
          <c:tx>
            <c:strRef>
              <c:f>'CCG Data-antibstarpu'!$D$180</c:f>
              <c:strCache>
                <c:ptCount val="1"/>
                <c:pt idx="0">
                  <c:v>WEST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Data-antibstarpu'!$J$180:$AC$180</c:f>
              <c:numCache>
                <c:formatCode>#,##0.000</c:formatCode>
                <c:ptCount val="20"/>
                <c:pt idx="0">
                  <c:v>1.05</c:v>
                </c:pt>
                <c:pt idx="1">
                  <c:v>1.05</c:v>
                </c:pt>
                <c:pt idx="2">
                  <c:v>1.0449999999999999</c:v>
                </c:pt>
                <c:pt idx="3">
                  <c:v>1.0389999999999999</c:v>
                </c:pt>
                <c:pt idx="4">
                  <c:v>1.0369999999999999</c:v>
                </c:pt>
                <c:pt idx="5">
                  <c:v>1.0269999999999999</c:v>
                </c:pt>
                <c:pt idx="6" formatCode="0.000">
                  <c:v>1.024</c:v>
                </c:pt>
                <c:pt idx="7">
                  <c:v>1.0189999999999999</c:v>
                </c:pt>
                <c:pt idx="8">
                  <c:v>1.0069999999999999</c:v>
                </c:pt>
                <c:pt idx="9">
                  <c:v>0.998</c:v>
                </c:pt>
                <c:pt idx="10">
                  <c:v>0.99199999999999999</c:v>
                </c:pt>
                <c:pt idx="11">
                  <c:v>0.97499999999999998</c:v>
                </c:pt>
                <c:pt idx="12" formatCode="0.000">
                  <c:v>0.96399999999999997</c:v>
                </c:pt>
                <c:pt idx="13" formatCode="0.000">
                  <c:v>0.95699999999999996</c:v>
                </c:pt>
                <c:pt idx="14" formatCode="0.000">
                  <c:v>0.95299999999999996</c:v>
                </c:pt>
                <c:pt idx="15" formatCode="0.000">
                  <c:v>0.95699999999999996</c:v>
                </c:pt>
                <c:pt idx="16" formatCode="0.000">
                  <c:v>0.95399999999999996</c:v>
                </c:pt>
                <c:pt idx="17">
                  <c:v>0.95399999999999996</c:v>
                </c:pt>
                <c:pt idx="18">
                  <c:v>0.95199999999999996</c:v>
                </c:pt>
                <c:pt idx="19">
                  <c:v>0.95199999999999996</c:v>
                </c:pt>
              </c:numCache>
            </c:numRef>
          </c:val>
          <c:smooth val="0"/>
        </c:ser>
        <c:ser>
          <c:idx val="182"/>
          <c:order val="176"/>
          <c:tx>
            <c:strRef>
              <c:f>'CCG Data-antibstarpu'!$D$181</c:f>
              <c:strCache>
                <c:ptCount val="1"/>
                <c:pt idx="0">
                  <c:v>WEST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Data-antibstarpu'!$J$181:$AC$181</c:f>
              <c:numCache>
                <c:formatCode>#,##0.000</c:formatCode>
                <c:ptCount val="20"/>
                <c:pt idx="0">
                  <c:v>1.137</c:v>
                </c:pt>
                <c:pt idx="1">
                  <c:v>1.1319999999999999</c:v>
                </c:pt>
                <c:pt idx="2">
                  <c:v>1.1259999999999999</c:v>
                </c:pt>
                <c:pt idx="3">
                  <c:v>1.1220000000000001</c:v>
                </c:pt>
                <c:pt idx="4">
                  <c:v>1.1160000000000001</c:v>
                </c:pt>
                <c:pt idx="5">
                  <c:v>1.1080000000000001</c:v>
                </c:pt>
                <c:pt idx="6" formatCode="0.000">
                  <c:v>1.107</c:v>
                </c:pt>
                <c:pt idx="7">
                  <c:v>1.103</c:v>
                </c:pt>
                <c:pt idx="8">
                  <c:v>1.0980000000000001</c:v>
                </c:pt>
                <c:pt idx="9">
                  <c:v>1.091</c:v>
                </c:pt>
                <c:pt idx="10">
                  <c:v>1.089</c:v>
                </c:pt>
                <c:pt idx="11">
                  <c:v>1.08</c:v>
                </c:pt>
                <c:pt idx="12" formatCode="0.000">
                  <c:v>1.075</c:v>
                </c:pt>
                <c:pt idx="13" formatCode="0.000">
                  <c:v>1.0680000000000001</c:v>
                </c:pt>
                <c:pt idx="14" formatCode="0.000">
                  <c:v>1.0609999999999999</c:v>
                </c:pt>
                <c:pt idx="15" formatCode="0.000">
                  <c:v>1.0589999999999999</c:v>
                </c:pt>
                <c:pt idx="16" formatCode="0.000">
                  <c:v>1.056</c:v>
                </c:pt>
                <c:pt idx="17">
                  <c:v>1.0529999999999999</c:v>
                </c:pt>
                <c:pt idx="18">
                  <c:v>1.0489999999999999</c:v>
                </c:pt>
                <c:pt idx="19">
                  <c:v>1.0469999999999999</c:v>
                </c:pt>
              </c:numCache>
            </c:numRef>
          </c:val>
          <c:smooth val="0"/>
        </c:ser>
        <c:ser>
          <c:idx val="183"/>
          <c:order val="177"/>
          <c:tx>
            <c:strRef>
              <c:f>'CCG Data-antibstarpu'!$D$182</c:f>
              <c:strCache>
                <c:ptCount val="1"/>
                <c:pt idx="0">
                  <c:v>WEST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Data-antibstarpu'!$J$182:$AC$182</c:f>
              <c:numCache>
                <c:formatCode>#,##0.000</c:formatCode>
                <c:ptCount val="20"/>
                <c:pt idx="0">
                  <c:v>0.93899999999999995</c:v>
                </c:pt>
                <c:pt idx="1">
                  <c:v>0.93500000000000005</c:v>
                </c:pt>
                <c:pt idx="2">
                  <c:v>0.92900000000000005</c:v>
                </c:pt>
                <c:pt idx="3">
                  <c:v>0.92500000000000004</c:v>
                </c:pt>
                <c:pt idx="4">
                  <c:v>0.91800000000000004</c:v>
                </c:pt>
                <c:pt idx="5">
                  <c:v>0.91</c:v>
                </c:pt>
                <c:pt idx="6" formatCode="0.000">
                  <c:v>0.90600000000000003</c:v>
                </c:pt>
                <c:pt idx="7">
                  <c:v>0.89800000000000002</c:v>
                </c:pt>
                <c:pt idx="8">
                  <c:v>0.88200000000000001</c:v>
                </c:pt>
                <c:pt idx="9">
                  <c:v>0.86799999999999999</c:v>
                </c:pt>
                <c:pt idx="10">
                  <c:v>0.86399999999999999</c:v>
                </c:pt>
                <c:pt idx="11">
                  <c:v>0.85599999999999998</c:v>
                </c:pt>
                <c:pt idx="12" formatCode="0.000">
                  <c:v>0.85199999999999998</c:v>
                </c:pt>
                <c:pt idx="13" formatCode="0.000">
                  <c:v>0.84599999999999997</c:v>
                </c:pt>
                <c:pt idx="14" formatCode="0.000">
                  <c:v>0.84</c:v>
                </c:pt>
                <c:pt idx="15" formatCode="0.000">
                  <c:v>0.83599999999999997</c:v>
                </c:pt>
                <c:pt idx="16" formatCode="0.000">
                  <c:v>0.83299999999999996</c:v>
                </c:pt>
                <c:pt idx="17">
                  <c:v>0.83</c:v>
                </c:pt>
                <c:pt idx="18">
                  <c:v>0.82899999999999996</c:v>
                </c:pt>
                <c:pt idx="19">
                  <c:v>0.82899999999999996</c:v>
                </c:pt>
              </c:numCache>
            </c:numRef>
          </c:val>
          <c:smooth val="0"/>
        </c:ser>
        <c:ser>
          <c:idx val="184"/>
          <c:order val="178"/>
          <c:tx>
            <c:strRef>
              <c:f>'CCG Data-antibstarpu'!$D$183</c:f>
              <c:strCache>
                <c:ptCount val="1"/>
                <c:pt idx="0">
                  <c:v>WEST KENT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Data-antibstarpu'!$J$183:$AC$183</c:f>
              <c:numCache>
                <c:formatCode>#,##0.000</c:formatCode>
                <c:ptCount val="20"/>
                <c:pt idx="0">
                  <c:v>1.0720000000000001</c:v>
                </c:pt>
                <c:pt idx="1">
                  <c:v>1.0669999999999999</c:v>
                </c:pt>
                <c:pt idx="2">
                  <c:v>1.0580000000000001</c:v>
                </c:pt>
                <c:pt idx="3">
                  <c:v>1.0529999999999999</c:v>
                </c:pt>
                <c:pt idx="4">
                  <c:v>1.0489999999999999</c:v>
                </c:pt>
                <c:pt idx="5">
                  <c:v>1.04</c:v>
                </c:pt>
                <c:pt idx="6" formatCode="0.000">
                  <c:v>1.036</c:v>
                </c:pt>
                <c:pt idx="7">
                  <c:v>1.0329999999999999</c:v>
                </c:pt>
                <c:pt idx="8">
                  <c:v>1.0189999999999999</c:v>
                </c:pt>
                <c:pt idx="9">
                  <c:v>1.008</c:v>
                </c:pt>
                <c:pt idx="10">
                  <c:v>1.0049999999999999</c:v>
                </c:pt>
                <c:pt idx="11">
                  <c:v>0.995</c:v>
                </c:pt>
                <c:pt idx="12" formatCode="0.000">
                  <c:v>0.99199999999999999</c:v>
                </c:pt>
                <c:pt idx="13" formatCode="0.000">
                  <c:v>0.98699999999999999</c:v>
                </c:pt>
                <c:pt idx="14" formatCode="0.000">
                  <c:v>0.98199999999999998</c:v>
                </c:pt>
                <c:pt idx="15" formatCode="0.000">
                  <c:v>0.98399999999999999</c:v>
                </c:pt>
                <c:pt idx="16" formatCode="0.000">
                  <c:v>0.98299999999999998</c:v>
                </c:pt>
                <c:pt idx="17">
                  <c:v>0.98099999999999998</c:v>
                </c:pt>
                <c:pt idx="18">
                  <c:v>0.97499999999999998</c:v>
                </c:pt>
                <c:pt idx="19">
                  <c:v>0.97599999999999998</c:v>
                </c:pt>
              </c:numCache>
            </c:numRef>
          </c:val>
          <c:smooth val="0"/>
        </c:ser>
        <c:ser>
          <c:idx val="185"/>
          <c:order val="179"/>
          <c:tx>
            <c:strRef>
              <c:f>'CCG Data-antibstarpu'!$D$184</c:f>
              <c:strCache>
                <c:ptCount val="1"/>
                <c:pt idx="0">
                  <c:v>WEST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Data-antibstarpu'!$J$184:$AC$184</c:f>
              <c:numCache>
                <c:formatCode>#,##0.000</c:formatCode>
                <c:ptCount val="20"/>
                <c:pt idx="0">
                  <c:v>0.91600000000000004</c:v>
                </c:pt>
                <c:pt idx="1">
                  <c:v>0.90600000000000003</c:v>
                </c:pt>
                <c:pt idx="2">
                  <c:v>0.88900000000000001</c:v>
                </c:pt>
                <c:pt idx="3">
                  <c:v>0.88200000000000001</c:v>
                </c:pt>
                <c:pt idx="4">
                  <c:v>0.876</c:v>
                </c:pt>
                <c:pt idx="5">
                  <c:v>0.87</c:v>
                </c:pt>
                <c:pt idx="6" formatCode="0.000">
                  <c:v>0.87</c:v>
                </c:pt>
                <c:pt idx="7">
                  <c:v>0.86799999999999999</c:v>
                </c:pt>
                <c:pt idx="8">
                  <c:v>0.85699999999999998</c:v>
                </c:pt>
                <c:pt idx="9">
                  <c:v>0.84299999999999997</c:v>
                </c:pt>
                <c:pt idx="10">
                  <c:v>0.83899999999999997</c:v>
                </c:pt>
                <c:pt idx="11">
                  <c:v>0.83</c:v>
                </c:pt>
                <c:pt idx="12" formatCode="0.000">
                  <c:v>0.82899999999999996</c:v>
                </c:pt>
                <c:pt idx="13" formatCode="0.000">
                  <c:v>0.83099999999999996</c:v>
                </c:pt>
                <c:pt idx="14" formatCode="0.000">
                  <c:v>0.83499999999999996</c:v>
                </c:pt>
                <c:pt idx="15" formatCode="0.000">
                  <c:v>0.83899999999999997</c:v>
                </c:pt>
                <c:pt idx="16" formatCode="0.000">
                  <c:v>0.84099999999999997</c:v>
                </c:pt>
                <c:pt idx="17">
                  <c:v>0.84199999999999997</c:v>
                </c:pt>
                <c:pt idx="18">
                  <c:v>0.84399999999999997</c:v>
                </c:pt>
                <c:pt idx="19">
                  <c:v>0.84499999999999997</c:v>
                </c:pt>
              </c:numCache>
            </c:numRef>
          </c:val>
          <c:smooth val="0"/>
        </c:ser>
        <c:ser>
          <c:idx val="186"/>
          <c:order val="180"/>
          <c:tx>
            <c:strRef>
              <c:f>'CCG Data-antibstarpu'!$D$185</c:f>
              <c:strCache>
                <c:ptCount val="1"/>
                <c:pt idx="0">
                  <c:v>WEST LEICESTERSHIRE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Data-antibstarpu'!$J$185:$AC$185</c:f>
              <c:numCache>
                <c:formatCode>#,##0.000</c:formatCode>
                <c:ptCount val="20"/>
                <c:pt idx="0">
                  <c:v>1.032</c:v>
                </c:pt>
                <c:pt idx="1">
                  <c:v>1.03</c:v>
                </c:pt>
                <c:pt idx="2">
                  <c:v>1.026</c:v>
                </c:pt>
                <c:pt idx="3">
                  <c:v>1.0209999999999999</c:v>
                </c:pt>
                <c:pt idx="4">
                  <c:v>1.0169999999999999</c:v>
                </c:pt>
                <c:pt idx="5">
                  <c:v>1.008</c:v>
                </c:pt>
                <c:pt idx="6" formatCode="0.000">
                  <c:v>1.0009999999999999</c:v>
                </c:pt>
                <c:pt idx="7">
                  <c:v>0.995</c:v>
                </c:pt>
                <c:pt idx="8">
                  <c:v>0.98899999999999999</c:v>
                </c:pt>
                <c:pt idx="9">
                  <c:v>0.97399999999999998</c:v>
                </c:pt>
                <c:pt idx="10">
                  <c:v>0.96199999999999997</c:v>
                </c:pt>
                <c:pt idx="11">
                  <c:v>0.95399999999999996</c:v>
                </c:pt>
                <c:pt idx="12" formatCode="0.000">
                  <c:v>0.94799999999999995</c:v>
                </c:pt>
                <c:pt idx="13" formatCode="0.000">
                  <c:v>0.94099999999999995</c:v>
                </c:pt>
                <c:pt idx="14" formatCode="0.000">
                  <c:v>0.93400000000000005</c:v>
                </c:pt>
                <c:pt idx="15" formatCode="0.000">
                  <c:v>0.93799999999999994</c:v>
                </c:pt>
                <c:pt idx="16" formatCode="0.000">
                  <c:v>0.94199999999999995</c:v>
                </c:pt>
                <c:pt idx="17">
                  <c:v>0.94399999999999995</c:v>
                </c:pt>
                <c:pt idx="18">
                  <c:v>0.94299999999999995</c:v>
                </c:pt>
                <c:pt idx="19">
                  <c:v>0.94199999999999995</c:v>
                </c:pt>
              </c:numCache>
            </c:numRef>
          </c:val>
          <c:smooth val="0"/>
        </c:ser>
        <c:ser>
          <c:idx val="187"/>
          <c:order val="181"/>
          <c:tx>
            <c:strRef>
              <c:f>'CCG Data-antibstarpu'!$D$186</c:f>
              <c:strCache>
                <c:ptCount val="1"/>
                <c:pt idx="0">
                  <c:v>WEST LONDON (K&amp;C &amp; QPP)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Data-antibstarpu'!$J$186:$AC$186</c:f>
              <c:numCache>
                <c:formatCode>#,##0.000</c:formatCode>
                <c:ptCount val="20"/>
                <c:pt idx="0">
                  <c:v>0.64200000000000002</c:v>
                </c:pt>
                <c:pt idx="1">
                  <c:v>0.63300000000000001</c:v>
                </c:pt>
                <c:pt idx="2">
                  <c:v>0.627</c:v>
                </c:pt>
                <c:pt idx="3">
                  <c:v>0.621</c:v>
                </c:pt>
                <c:pt idx="4">
                  <c:v>0.61599999999999999</c:v>
                </c:pt>
                <c:pt idx="5">
                  <c:v>0.60899999999999999</c:v>
                </c:pt>
                <c:pt idx="6" formatCode="0.000">
                  <c:v>0.60199999999999998</c:v>
                </c:pt>
                <c:pt idx="7">
                  <c:v>0.59799999999999998</c:v>
                </c:pt>
                <c:pt idx="8">
                  <c:v>0.59</c:v>
                </c:pt>
                <c:pt idx="9">
                  <c:v>0.58099999999999996</c:v>
                </c:pt>
                <c:pt idx="10">
                  <c:v>0.57499999999999996</c:v>
                </c:pt>
                <c:pt idx="11">
                  <c:v>0.56799999999999995</c:v>
                </c:pt>
                <c:pt idx="12" formatCode="0.000">
                  <c:v>0.56499999999999995</c:v>
                </c:pt>
                <c:pt idx="13" formatCode="0.000">
                  <c:v>0.56100000000000005</c:v>
                </c:pt>
                <c:pt idx="14" formatCode="0.000">
                  <c:v>0.55800000000000005</c:v>
                </c:pt>
                <c:pt idx="15" formatCode="0.000">
                  <c:v>0.55600000000000005</c:v>
                </c:pt>
                <c:pt idx="16" formatCode="0.000">
                  <c:v>0.55300000000000005</c:v>
                </c:pt>
                <c:pt idx="17">
                  <c:v>0.55100000000000005</c:v>
                </c:pt>
                <c:pt idx="18">
                  <c:v>0.55300000000000005</c:v>
                </c:pt>
                <c:pt idx="19">
                  <c:v>0.55200000000000005</c:v>
                </c:pt>
              </c:numCache>
            </c:numRef>
          </c:val>
          <c:smooth val="0"/>
        </c:ser>
        <c:ser>
          <c:idx val="188"/>
          <c:order val="182"/>
          <c:tx>
            <c:strRef>
              <c:f>'CCG Data-antibstarpu'!$D$187</c:f>
              <c:strCache>
                <c:ptCount val="1"/>
                <c:pt idx="0">
                  <c:v>WEST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Data-antibstarpu'!$J$187:$AC$187</c:f>
              <c:numCache>
                <c:formatCode>#,##0.000</c:formatCode>
                <c:ptCount val="20"/>
                <c:pt idx="0">
                  <c:v>1.1910000000000001</c:v>
                </c:pt>
                <c:pt idx="1">
                  <c:v>1.1859999999999999</c:v>
                </c:pt>
                <c:pt idx="2">
                  <c:v>1.18</c:v>
                </c:pt>
                <c:pt idx="3">
                  <c:v>1.17</c:v>
                </c:pt>
                <c:pt idx="4">
                  <c:v>1.165</c:v>
                </c:pt>
                <c:pt idx="5">
                  <c:v>1.1539999999999999</c:v>
                </c:pt>
                <c:pt idx="6" formatCode="0.000">
                  <c:v>1.151</c:v>
                </c:pt>
                <c:pt idx="7">
                  <c:v>1.1459999999999999</c:v>
                </c:pt>
                <c:pt idx="8">
                  <c:v>1.1299999999999999</c:v>
                </c:pt>
                <c:pt idx="9">
                  <c:v>1.111</c:v>
                </c:pt>
                <c:pt idx="10">
                  <c:v>1.107</c:v>
                </c:pt>
                <c:pt idx="11">
                  <c:v>1.097</c:v>
                </c:pt>
                <c:pt idx="12" formatCode="0.000">
                  <c:v>1.091</c:v>
                </c:pt>
                <c:pt idx="13" formatCode="0.000">
                  <c:v>1.0860000000000001</c:v>
                </c:pt>
                <c:pt idx="14" formatCode="0.000">
                  <c:v>1.081</c:v>
                </c:pt>
                <c:pt idx="15" formatCode="0.000">
                  <c:v>1.087</c:v>
                </c:pt>
                <c:pt idx="16" formatCode="0.000">
                  <c:v>1.0840000000000001</c:v>
                </c:pt>
                <c:pt idx="17">
                  <c:v>1.0840000000000001</c:v>
                </c:pt>
                <c:pt idx="18">
                  <c:v>1.085</c:v>
                </c:pt>
                <c:pt idx="19">
                  <c:v>1.0860000000000001</c:v>
                </c:pt>
              </c:numCache>
            </c:numRef>
          </c:val>
          <c:smooth val="0"/>
        </c:ser>
        <c:ser>
          <c:idx val="201"/>
          <c:order val="183"/>
          <c:tx>
            <c:strRef>
              <c:f>'CCG Data-antibstarpu'!$D$188</c:f>
              <c:strCache>
                <c:ptCount val="1"/>
                <c:pt idx="0">
                  <c:v>WEST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Data-antibstarpu'!$J$188:$AC$188</c:f>
              <c:numCache>
                <c:formatCode>#,##0.000</c:formatCode>
                <c:ptCount val="20"/>
                <c:pt idx="0">
                  <c:v>1.1379999999999999</c:v>
                </c:pt>
                <c:pt idx="1">
                  <c:v>1.1359999999999999</c:v>
                </c:pt>
                <c:pt idx="2">
                  <c:v>1.131</c:v>
                </c:pt>
                <c:pt idx="3">
                  <c:v>1.127</c:v>
                </c:pt>
                <c:pt idx="4">
                  <c:v>1.1220000000000001</c:v>
                </c:pt>
                <c:pt idx="5">
                  <c:v>1.115</c:v>
                </c:pt>
                <c:pt idx="6" formatCode="0.000">
                  <c:v>1.117</c:v>
                </c:pt>
                <c:pt idx="7">
                  <c:v>1.1140000000000001</c:v>
                </c:pt>
                <c:pt idx="8">
                  <c:v>1.1040000000000001</c:v>
                </c:pt>
                <c:pt idx="9">
                  <c:v>1.089</c:v>
                </c:pt>
                <c:pt idx="10">
                  <c:v>1.079</c:v>
                </c:pt>
                <c:pt idx="11">
                  <c:v>1.069</c:v>
                </c:pt>
                <c:pt idx="12" formatCode="0.000">
                  <c:v>1.0609999999999999</c:v>
                </c:pt>
                <c:pt idx="13" formatCode="0.000">
                  <c:v>1.056</c:v>
                </c:pt>
                <c:pt idx="14" formatCode="0.000">
                  <c:v>1.054</c:v>
                </c:pt>
                <c:pt idx="15" formatCode="0.000">
                  <c:v>1.0549999999999999</c:v>
                </c:pt>
                <c:pt idx="16" formatCode="0.000">
                  <c:v>1.0569999999999999</c:v>
                </c:pt>
                <c:pt idx="17">
                  <c:v>1.0549999999999999</c:v>
                </c:pt>
                <c:pt idx="18">
                  <c:v>1.0489999999999999</c:v>
                </c:pt>
                <c:pt idx="19">
                  <c:v>1.046</c:v>
                </c:pt>
              </c:numCache>
            </c:numRef>
          </c:val>
          <c:smooth val="0"/>
        </c:ser>
        <c:ser>
          <c:idx val="202"/>
          <c:order val="184"/>
          <c:tx>
            <c:strRef>
              <c:f>'CCG Data-antibstarpu'!$D$189</c:f>
              <c:strCache>
                <c:ptCount val="1"/>
                <c:pt idx="0">
                  <c:v>WIGAN 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Data-antibstarpu'!$J$189:$AC$189</c:f>
              <c:numCache>
                <c:formatCode>#,##0.000</c:formatCode>
                <c:ptCount val="20"/>
                <c:pt idx="0">
                  <c:v>1.1379999999999999</c:v>
                </c:pt>
                <c:pt idx="1">
                  <c:v>1.137</c:v>
                </c:pt>
                <c:pt idx="2">
                  <c:v>1.1299999999999999</c:v>
                </c:pt>
                <c:pt idx="3">
                  <c:v>1.123</c:v>
                </c:pt>
                <c:pt idx="4">
                  <c:v>1.1220000000000001</c:v>
                </c:pt>
                <c:pt idx="5">
                  <c:v>1.119</c:v>
                </c:pt>
                <c:pt idx="6" formatCode="0.000">
                  <c:v>1.1240000000000001</c:v>
                </c:pt>
                <c:pt idx="7">
                  <c:v>1.1240000000000001</c:v>
                </c:pt>
                <c:pt idx="8">
                  <c:v>1.113</c:v>
                </c:pt>
                <c:pt idx="9">
                  <c:v>1.1020000000000001</c:v>
                </c:pt>
                <c:pt idx="10">
                  <c:v>1.0960000000000001</c:v>
                </c:pt>
                <c:pt idx="11">
                  <c:v>1.0900000000000001</c:v>
                </c:pt>
                <c:pt idx="12" formatCode="0.000">
                  <c:v>1.0860000000000001</c:v>
                </c:pt>
                <c:pt idx="13" formatCode="0.000">
                  <c:v>1.0840000000000001</c:v>
                </c:pt>
                <c:pt idx="14" formatCode="0.000">
                  <c:v>1.083</c:v>
                </c:pt>
                <c:pt idx="15" formatCode="0.000">
                  <c:v>1.0880000000000001</c:v>
                </c:pt>
                <c:pt idx="16" formatCode="0.000">
                  <c:v>1.089</c:v>
                </c:pt>
                <c:pt idx="17">
                  <c:v>1.087</c:v>
                </c:pt>
                <c:pt idx="18">
                  <c:v>1.085</c:v>
                </c:pt>
                <c:pt idx="19">
                  <c:v>1.083</c:v>
                </c:pt>
              </c:numCache>
            </c:numRef>
          </c:val>
          <c:smooth val="0"/>
        </c:ser>
        <c:ser>
          <c:idx val="203"/>
          <c:order val="185"/>
          <c:tx>
            <c:strRef>
              <c:f>'CCG Data-antibstarpu'!$D$190</c:f>
              <c:strCache>
                <c:ptCount val="1"/>
                <c:pt idx="0">
                  <c:v>WILTSHIRE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Data-antibstarpu'!$J$190:$AC$190</c:f>
              <c:numCache>
                <c:formatCode>#,##0.000</c:formatCode>
                <c:ptCount val="20"/>
                <c:pt idx="0">
                  <c:v>1.0209999999999999</c:v>
                </c:pt>
                <c:pt idx="1">
                  <c:v>1.0209999999999999</c:v>
                </c:pt>
                <c:pt idx="2">
                  <c:v>1.0149999999999999</c:v>
                </c:pt>
                <c:pt idx="3">
                  <c:v>1.01</c:v>
                </c:pt>
                <c:pt idx="4">
                  <c:v>1.002</c:v>
                </c:pt>
                <c:pt idx="5">
                  <c:v>0.99099999999999999</c:v>
                </c:pt>
                <c:pt idx="6" formatCode="0.000">
                  <c:v>0.98899999999999999</c:v>
                </c:pt>
                <c:pt idx="7">
                  <c:v>0.98199999999999998</c:v>
                </c:pt>
                <c:pt idx="8">
                  <c:v>0.96799999999999997</c:v>
                </c:pt>
                <c:pt idx="9">
                  <c:v>0.95299999999999996</c:v>
                </c:pt>
                <c:pt idx="10">
                  <c:v>0.94699999999999995</c:v>
                </c:pt>
                <c:pt idx="11">
                  <c:v>0.93400000000000005</c:v>
                </c:pt>
                <c:pt idx="12" formatCode="0.000">
                  <c:v>0.92400000000000004</c:v>
                </c:pt>
                <c:pt idx="13" formatCode="0.000">
                  <c:v>0.91100000000000003</c:v>
                </c:pt>
                <c:pt idx="14" formatCode="0.000">
                  <c:v>0.90100000000000002</c:v>
                </c:pt>
                <c:pt idx="15" formatCode="0.000">
                  <c:v>0.89300000000000002</c:v>
                </c:pt>
                <c:pt idx="16" formatCode="0.000">
                  <c:v>0.88800000000000001</c:v>
                </c:pt>
                <c:pt idx="17">
                  <c:v>0.88500000000000001</c:v>
                </c:pt>
                <c:pt idx="18">
                  <c:v>0.879</c:v>
                </c:pt>
                <c:pt idx="19">
                  <c:v>0.876</c:v>
                </c:pt>
              </c:numCache>
            </c:numRef>
          </c:val>
          <c:smooth val="0"/>
        </c:ser>
        <c:ser>
          <c:idx val="205"/>
          <c:order val="186"/>
          <c:tx>
            <c:strRef>
              <c:f>'CCG Data-antibstarpu'!$D$191</c:f>
              <c:strCache>
                <c:ptCount val="1"/>
                <c:pt idx="0">
                  <c:v>WIRRAL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Data-antibstarpu'!$J$191:$AC$191</c:f>
              <c:numCache>
                <c:formatCode>#,##0.000</c:formatCode>
                <c:ptCount val="20"/>
                <c:pt idx="0">
                  <c:v>1.1559999999999999</c:v>
                </c:pt>
                <c:pt idx="1">
                  <c:v>1.1539999999999999</c:v>
                </c:pt>
                <c:pt idx="2">
                  <c:v>1.1459999999999999</c:v>
                </c:pt>
                <c:pt idx="3">
                  <c:v>1.143</c:v>
                </c:pt>
                <c:pt idx="4">
                  <c:v>1.1399999999999999</c:v>
                </c:pt>
                <c:pt idx="5">
                  <c:v>1.135</c:v>
                </c:pt>
                <c:pt idx="6" formatCode="0.000">
                  <c:v>1.139</c:v>
                </c:pt>
                <c:pt idx="7">
                  <c:v>1.1399999999999999</c:v>
                </c:pt>
                <c:pt idx="8">
                  <c:v>1.135</c:v>
                </c:pt>
                <c:pt idx="9">
                  <c:v>1.1279999999999999</c:v>
                </c:pt>
                <c:pt idx="10">
                  <c:v>1.1220000000000001</c:v>
                </c:pt>
                <c:pt idx="11">
                  <c:v>1.1100000000000001</c:v>
                </c:pt>
                <c:pt idx="12" formatCode="0.000">
                  <c:v>1.105</c:v>
                </c:pt>
                <c:pt idx="13" formatCode="0.000">
                  <c:v>1.103</c:v>
                </c:pt>
                <c:pt idx="14" formatCode="0.000">
                  <c:v>1.1000000000000001</c:v>
                </c:pt>
                <c:pt idx="15" formatCode="0.000">
                  <c:v>1.103</c:v>
                </c:pt>
                <c:pt idx="16" formatCode="0.000">
                  <c:v>1.103</c:v>
                </c:pt>
                <c:pt idx="17">
                  <c:v>1.105</c:v>
                </c:pt>
                <c:pt idx="18">
                  <c:v>1.103</c:v>
                </c:pt>
                <c:pt idx="19">
                  <c:v>1.1040000000000001</c:v>
                </c:pt>
              </c:numCache>
            </c:numRef>
          </c:val>
          <c:smooth val="0"/>
        </c:ser>
        <c:ser>
          <c:idx val="206"/>
          <c:order val="187"/>
          <c:tx>
            <c:strRef>
              <c:f>'CCG Data-antibstarpu'!$D$192</c:f>
              <c:strCache>
                <c:ptCount val="1"/>
                <c:pt idx="0">
                  <c:v>WOLVERHAMPTON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Data-antibstarpu'!$J$192:$AC$192</c:f>
              <c:numCache>
                <c:formatCode>#,##0.000</c:formatCode>
                <c:ptCount val="20"/>
                <c:pt idx="0">
                  <c:v>0.998</c:v>
                </c:pt>
                <c:pt idx="1">
                  <c:v>0.99399999999999999</c:v>
                </c:pt>
                <c:pt idx="2">
                  <c:v>0.98399999999999999</c:v>
                </c:pt>
                <c:pt idx="3">
                  <c:v>0.97499999999999998</c:v>
                </c:pt>
                <c:pt idx="4">
                  <c:v>0.96899999999999997</c:v>
                </c:pt>
                <c:pt idx="5">
                  <c:v>0.96099999999999997</c:v>
                </c:pt>
                <c:pt idx="6" formatCode="0.000">
                  <c:v>0.95399999999999996</c:v>
                </c:pt>
                <c:pt idx="7">
                  <c:v>0.94399999999999995</c:v>
                </c:pt>
                <c:pt idx="8">
                  <c:v>0.92900000000000005</c:v>
                </c:pt>
                <c:pt idx="9">
                  <c:v>0.91200000000000003</c:v>
                </c:pt>
                <c:pt idx="10">
                  <c:v>0.90400000000000003</c:v>
                </c:pt>
                <c:pt idx="11">
                  <c:v>0.89100000000000001</c:v>
                </c:pt>
                <c:pt idx="12" formatCode="0.000">
                  <c:v>0.89</c:v>
                </c:pt>
                <c:pt idx="13" formatCode="0.000">
                  <c:v>0.88600000000000001</c:v>
                </c:pt>
                <c:pt idx="14" formatCode="0.000">
                  <c:v>0.88300000000000001</c:v>
                </c:pt>
                <c:pt idx="15" formatCode="0.000">
                  <c:v>0.88900000000000001</c:v>
                </c:pt>
                <c:pt idx="16" formatCode="0.000">
                  <c:v>0.89200000000000002</c:v>
                </c:pt>
                <c:pt idx="17">
                  <c:v>0.89</c:v>
                </c:pt>
                <c:pt idx="18">
                  <c:v>0.88900000000000001</c:v>
                </c:pt>
                <c:pt idx="19">
                  <c:v>0.89100000000000001</c:v>
                </c:pt>
              </c:numCache>
            </c:numRef>
          </c:val>
          <c:smooth val="0"/>
        </c:ser>
        <c:ser>
          <c:idx val="207"/>
          <c:order val="188"/>
          <c:tx>
            <c:strRef>
              <c:f>'CCG Data-antibstarpu'!$D$193</c:f>
              <c:strCache>
                <c:ptCount val="1"/>
                <c:pt idx="0">
                  <c:v>WYRE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Data-antibstarpu'!$J$193:$AC$193</c:f>
              <c:numCache>
                <c:formatCode>#,##0.000</c:formatCode>
                <c:ptCount val="20"/>
                <c:pt idx="0">
                  <c:v>1.0629999999999999</c:v>
                </c:pt>
                <c:pt idx="1">
                  <c:v>1.0620000000000001</c:v>
                </c:pt>
                <c:pt idx="2">
                  <c:v>1.056</c:v>
                </c:pt>
                <c:pt idx="3">
                  <c:v>1.0549999999999999</c:v>
                </c:pt>
                <c:pt idx="4">
                  <c:v>1.0509999999999999</c:v>
                </c:pt>
                <c:pt idx="5">
                  <c:v>1.0449999999999999</c:v>
                </c:pt>
                <c:pt idx="6" formatCode="0.000">
                  <c:v>1.0449999999999999</c:v>
                </c:pt>
                <c:pt idx="7">
                  <c:v>1.0449999999999999</c:v>
                </c:pt>
                <c:pt idx="8">
                  <c:v>1.0449999999999999</c:v>
                </c:pt>
                <c:pt idx="9">
                  <c:v>1.036</c:v>
                </c:pt>
                <c:pt idx="10">
                  <c:v>1.0389999999999999</c:v>
                </c:pt>
                <c:pt idx="11">
                  <c:v>1.0309999999999999</c:v>
                </c:pt>
                <c:pt idx="12" formatCode="0.000">
                  <c:v>1.028</c:v>
                </c:pt>
                <c:pt idx="13" formatCode="0.000">
                  <c:v>1.0249999999999999</c:v>
                </c:pt>
                <c:pt idx="14" formatCode="0.000">
                  <c:v>1.0209999999999999</c:v>
                </c:pt>
                <c:pt idx="15" formatCode="0.000">
                  <c:v>1.024</c:v>
                </c:pt>
                <c:pt idx="16" formatCode="0.000">
                  <c:v>1.0229999999999999</c:v>
                </c:pt>
                <c:pt idx="17">
                  <c:v>1.0209999999999999</c:v>
                </c:pt>
                <c:pt idx="18">
                  <c:v>1.018</c:v>
                </c:pt>
                <c:pt idx="19">
                  <c:v>1.0169999999999999</c:v>
                </c:pt>
              </c:numCache>
            </c:numRef>
          </c:val>
          <c:smooth val="0"/>
        </c:ser>
        <c:ser>
          <c:idx val="204"/>
          <c:order val="189"/>
          <c:tx>
            <c:strRef>
              <c:f>'CCG chart-antibstarpu OF'!$G$34:$G$35</c:f>
              <c:strCache>
                <c:ptCount val="1"/>
                <c:pt idx="0">
                  <c:v>Selected CCG:</c:v>
                </c:pt>
              </c:strCache>
            </c:strRef>
          </c:tx>
          <c:spPr>
            <a:ln w="28575">
              <a:solidFill>
                <a:srgbClr val="CC66FF"/>
              </a:solidFill>
            </a:ln>
          </c:spPr>
          <c:marker>
            <c:symbol val="circle"/>
            <c:size val="7"/>
            <c:spPr>
              <a:solidFill>
                <a:srgbClr val="CC66FF"/>
              </a:solidFill>
              <a:ln>
                <a:solidFill>
                  <a:srgbClr val="CC66FF"/>
                </a:solidFill>
              </a:ln>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chart Data-antibstarpu'!$A$8:$T$8</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209"/>
          <c:order val="190"/>
          <c:tx>
            <c:strRef>
              <c:f>'CCG Data-antibstarpu'!$H$2</c:f>
              <c:strCache>
                <c:ptCount val="1"/>
                <c:pt idx="0">
                  <c:v>target (2018/19)</c:v>
                </c:pt>
              </c:strCache>
            </c:strRef>
          </c:tx>
          <c:spPr>
            <a:ln w="28575">
              <a:solidFill>
                <a:srgbClr val="00CC66"/>
              </a:solidFill>
            </a:ln>
          </c:spPr>
          <c:marker>
            <c:symbol val="circle"/>
            <c:size val="7"/>
            <c:spPr>
              <a:solidFill>
                <a:srgbClr val="00CC66"/>
              </a:solidFill>
              <a:ln>
                <a:solidFill>
                  <a:srgbClr val="00CC66"/>
                </a:solidFill>
              </a:ln>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Data-antibstarpu'!$J$204:$AC$204</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211"/>
          <c:order val="191"/>
          <c:tx>
            <c:strRef>
              <c:f>'CCG Data-antibstarpu'!$D$195</c:f>
              <c:strCache>
                <c:ptCount val="1"/>
                <c:pt idx="0">
                  <c:v>England CCGs median</c:v>
                </c:pt>
              </c:strCache>
            </c:strRef>
          </c:tx>
          <c:spPr>
            <a:ln w="28575">
              <a:solidFill>
                <a:srgbClr val="0070C0"/>
              </a:solidFill>
            </a:ln>
          </c:spPr>
          <c:marker>
            <c:symbol val="circle"/>
            <c:size val="7"/>
            <c:spPr>
              <a:solidFill>
                <a:srgbClr val="0070C0"/>
              </a:solidFill>
              <a:ln>
                <a:solidFill>
                  <a:srgbClr val="0070C0"/>
                </a:solidFill>
              </a:ln>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Data-antibstarpu'!$J$195:$AC$195</c:f>
              <c:numCache>
                <c:formatCode>0.000</c:formatCode>
                <c:ptCount val="20"/>
                <c:pt idx="0">
                  <c:v>1.05</c:v>
                </c:pt>
                <c:pt idx="1">
                  <c:v>1.046</c:v>
                </c:pt>
                <c:pt idx="2">
                  <c:v>1.04</c:v>
                </c:pt>
                <c:pt idx="3">
                  <c:v>1.034</c:v>
                </c:pt>
                <c:pt idx="4">
                  <c:v>1.0289999999999999</c:v>
                </c:pt>
                <c:pt idx="5">
                  <c:v>1.02</c:v>
                </c:pt>
                <c:pt idx="6">
                  <c:v>1.0189999999999999</c:v>
                </c:pt>
                <c:pt idx="7">
                  <c:v>1.0129999999999999</c:v>
                </c:pt>
                <c:pt idx="8">
                  <c:v>1.0049999999999999</c:v>
                </c:pt>
                <c:pt idx="9">
                  <c:v>0.99099999999999999</c:v>
                </c:pt>
                <c:pt idx="10">
                  <c:v>0.98399999999999999</c:v>
                </c:pt>
                <c:pt idx="11">
                  <c:v>0.97499999999999998</c:v>
                </c:pt>
                <c:pt idx="12">
                  <c:v>0.97499999999999998</c:v>
                </c:pt>
                <c:pt idx="13">
                  <c:v>0.97</c:v>
                </c:pt>
                <c:pt idx="14">
                  <c:v>0.96499999999999997</c:v>
                </c:pt>
                <c:pt idx="15">
                  <c:v>0.96699999999999997</c:v>
                </c:pt>
                <c:pt idx="16">
                  <c:v>0.96399999999999997</c:v>
                </c:pt>
                <c:pt idx="17">
                  <c:v>0.96399999999999997</c:v>
                </c:pt>
                <c:pt idx="18">
                  <c:v>0.96099999999999997</c:v>
                </c:pt>
                <c:pt idx="19">
                  <c:v>0.95699999999999996</c:v>
                </c:pt>
              </c:numCache>
            </c:numRef>
          </c:val>
          <c:smooth val="0"/>
        </c:ser>
        <c:ser>
          <c:idx val="66"/>
          <c:order val="192"/>
          <c:tx>
            <c:strRef>
              <c:f>'CCG Data-antibstarpu'!$D$42</c:f>
              <c:strCache>
                <c:ptCount val="1"/>
                <c:pt idx="0">
                  <c:v>DERBY &amp; DERBYSHIRE</c:v>
                </c:pt>
              </c:strCache>
            </c:strRef>
          </c:tx>
          <c:spPr>
            <a:ln w="28575">
              <a:noFill/>
            </a:ln>
          </c:spPr>
          <c:marker>
            <c:symbol val="circle"/>
            <c:size val="8"/>
            <c:spPr>
              <a:solidFill>
                <a:srgbClr val="4F81BD"/>
              </a:solidFill>
              <a:ln>
                <a:noFill/>
              </a:ln>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Data-antibstarpu'!$J$42:$AC$42</c:f>
              <c:numCache>
                <c:formatCode>#,##0.000</c:formatCode>
                <c:ptCount val="20"/>
                <c:pt idx="0">
                  <c:v>0.97799999999999998</c:v>
                </c:pt>
                <c:pt idx="1">
                  <c:v>0.97499999999999998</c:v>
                </c:pt>
                <c:pt idx="2">
                  <c:v>0.97</c:v>
                </c:pt>
                <c:pt idx="3">
                  <c:v>0.96599999999999997</c:v>
                </c:pt>
                <c:pt idx="4">
                  <c:v>0.96</c:v>
                </c:pt>
                <c:pt idx="5">
                  <c:v>0.95499999999999996</c:v>
                </c:pt>
                <c:pt idx="6" formatCode="0.000">
                  <c:v>0.95299999999999996</c:v>
                </c:pt>
                <c:pt idx="7">
                  <c:v>0.95</c:v>
                </c:pt>
                <c:pt idx="8">
                  <c:v>0.94199999999999995</c:v>
                </c:pt>
                <c:pt idx="9">
                  <c:v>0.93400000000000005</c:v>
                </c:pt>
                <c:pt idx="10">
                  <c:v>0.92700000000000005</c:v>
                </c:pt>
                <c:pt idx="11">
                  <c:v>0.92200000000000004</c:v>
                </c:pt>
                <c:pt idx="12" formatCode="0.000">
                  <c:v>0.92</c:v>
                </c:pt>
                <c:pt idx="13" formatCode="0.000">
                  <c:v>0.91300000000000003</c:v>
                </c:pt>
                <c:pt idx="14" formatCode="0.000">
                  <c:v>0.90800000000000003</c:v>
                </c:pt>
                <c:pt idx="15" formatCode="0.000">
                  <c:v>0.91100000000000003</c:v>
                </c:pt>
                <c:pt idx="16" formatCode="0.000">
                  <c:v>0.91300000000000003</c:v>
                </c:pt>
                <c:pt idx="17">
                  <c:v>0.91600000000000004</c:v>
                </c:pt>
                <c:pt idx="18">
                  <c:v>0.91800000000000004</c:v>
                </c:pt>
                <c:pt idx="19">
                  <c:v>0.92100000000000004</c:v>
                </c:pt>
              </c:numCache>
            </c:numRef>
          </c:val>
          <c:smooth val="0"/>
        </c:ser>
        <c:ser>
          <c:idx val="107"/>
          <c:order val="193"/>
          <c:tx>
            <c:strRef>
              <c:f>'CCG Data-antibstarpu'!$D$43</c:f>
              <c:strCache>
                <c:ptCount val="1"/>
                <c:pt idx="0">
                  <c:v>DEVON</c:v>
                </c:pt>
              </c:strCache>
            </c:strRef>
          </c:tx>
          <c:spPr>
            <a:ln w="28575">
              <a:noFill/>
            </a:ln>
          </c:spPr>
          <c:marker>
            <c:symbol val="circle"/>
            <c:size val="8"/>
            <c:spPr>
              <a:solidFill>
                <a:srgbClr val="4F81BD"/>
              </a:solidFill>
              <a:ln>
                <a:noFill/>
              </a:ln>
            </c:spPr>
          </c:marker>
          <c:cat>
            <c:numRef>
              <c:f>'CCG Data-antibstarpu'!$J$2:$AC$2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Data-antibstarpu'!$J$43:$AC$43</c:f>
              <c:numCache>
                <c:formatCode>#,##0.000</c:formatCode>
                <c:ptCount val="20"/>
                <c:pt idx="0">
                  <c:v>1.0149999999999999</c:v>
                </c:pt>
                <c:pt idx="1">
                  <c:v>1.01</c:v>
                </c:pt>
                <c:pt idx="2">
                  <c:v>1.002</c:v>
                </c:pt>
                <c:pt idx="3">
                  <c:v>0.998</c:v>
                </c:pt>
                <c:pt idx="4">
                  <c:v>0.99199999999999999</c:v>
                </c:pt>
                <c:pt idx="5">
                  <c:v>0.98499999999999999</c:v>
                </c:pt>
                <c:pt idx="6" formatCode="0.000">
                  <c:v>0.98499999999999999</c:v>
                </c:pt>
                <c:pt idx="7">
                  <c:v>0.98099999999999998</c:v>
                </c:pt>
                <c:pt idx="8">
                  <c:v>0.97399999999999998</c:v>
                </c:pt>
                <c:pt idx="9">
                  <c:v>0.96799999999999997</c:v>
                </c:pt>
                <c:pt idx="10">
                  <c:v>0.96499999999999997</c:v>
                </c:pt>
                <c:pt idx="11">
                  <c:v>0.95899999999999996</c:v>
                </c:pt>
                <c:pt idx="12" formatCode="0.000">
                  <c:v>0.95699999999999996</c:v>
                </c:pt>
                <c:pt idx="13" formatCode="0.000">
                  <c:v>0.95399999999999996</c:v>
                </c:pt>
                <c:pt idx="14" formatCode="0.000">
                  <c:v>0.95</c:v>
                </c:pt>
                <c:pt idx="15" formatCode="0.000">
                  <c:v>0.94799999999999995</c:v>
                </c:pt>
                <c:pt idx="16" formatCode="0.000">
                  <c:v>0.94699999999999995</c:v>
                </c:pt>
                <c:pt idx="17">
                  <c:v>0.94599999999999995</c:v>
                </c:pt>
                <c:pt idx="18">
                  <c:v>0.94199999999999995</c:v>
                </c:pt>
                <c:pt idx="19">
                  <c:v>0.94</c:v>
                </c:pt>
              </c:numCache>
            </c:numRef>
          </c:val>
          <c:smooth val="0"/>
        </c:ser>
        <c:dLbls>
          <c:showLegendKey val="0"/>
          <c:showVal val="0"/>
          <c:showCatName val="0"/>
          <c:showSerName val="0"/>
          <c:showPercent val="0"/>
          <c:showBubbleSize val="0"/>
        </c:dLbls>
        <c:marker val="1"/>
        <c:smooth val="0"/>
        <c:axId val="163967488"/>
        <c:axId val="165364288"/>
      </c:lineChart>
      <c:catAx>
        <c:axId val="163967488"/>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4.1517309087982044E-3"/>
              <c:y val="0.9389420493684390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65364288"/>
        <c:crosses val="autoZero"/>
        <c:auto val="0"/>
        <c:lblAlgn val="ctr"/>
        <c:lblOffset val="100"/>
        <c:tickLblSkip val="1"/>
        <c:tickMarkSkip val="1"/>
        <c:noMultiLvlLbl val="0"/>
      </c:catAx>
      <c:valAx>
        <c:axId val="165364288"/>
        <c:scaling>
          <c:orientation val="minMax"/>
          <c:max val="1.5"/>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Items per Oral  Antibacterial Item based STAR(13)-PU</a:t>
                </a:r>
              </a:p>
            </c:rich>
          </c:tx>
          <c:layout>
            <c:manualLayout>
              <c:xMode val="edge"/>
              <c:yMode val="edge"/>
              <c:x val="1.562950102909828E-2"/>
              <c:y val="0.2346770682567343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63967488"/>
        <c:crosses val="autoZero"/>
        <c:crossBetween val="between"/>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n-GB" sz="1400"/>
              <a:t>CCGs</a:t>
            </a:r>
            <a:r>
              <a:rPr lang="en-GB" sz="1400" baseline="0"/>
              <a:t> in ENGLAND</a:t>
            </a:r>
            <a:r>
              <a:rPr lang="en-GB" sz="1400"/>
              <a:t>:</a:t>
            </a:r>
            <a:r>
              <a:rPr lang="en-GB" sz="1400" baseline="0"/>
              <a:t> Co-amoxiclav, Cephalosporins and Quinolones % items</a:t>
            </a:r>
            <a:endParaRPr lang="en-GB" sz="1400"/>
          </a:p>
        </c:rich>
      </c:tx>
      <c:layout>
        <c:manualLayout>
          <c:xMode val="edge"/>
          <c:yMode val="edge"/>
          <c:x val="0.29048557113637807"/>
          <c:y val="1.6997572011148772E-2"/>
        </c:manualLayout>
      </c:layout>
      <c:overlay val="0"/>
      <c:spPr>
        <a:noFill/>
        <a:ln w="25400">
          <a:noFill/>
        </a:ln>
      </c:spPr>
    </c:title>
    <c:autoTitleDeleted val="0"/>
    <c:plotArea>
      <c:layout>
        <c:manualLayout>
          <c:layoutTarget val="inner"/>
          <c:xMode val="edge"/>
          <c:yMode val="edge"/>
          <c:x val="7.9292709581483198E-2"/>
          <c:y val="6.4034120734908134E-2"/>
          <c:w val="0.89830842302523894"/>
          <c:h val="0.81909101113847393"/>
        </c:manualLayout>
      </c:layout>
      <c:lineChart>
        <c:grouping val="standard"/>
        <c:varyColors val="0"/>
        <c:ser>
          <c:idx val="0"/>
          <c:order val="0"/>
          <c:tx>
            <c:strRef>
              <c:f>'CCG Data - Co-amoxiclav etc'!$D$3</c:f>
              <c:strCache>
                <c:ptCount val="1"/>
                <c:pt idx="0">
                  <c:v>AIREDALE, WHARFEDALE AND CRAVEN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etc'!$H$3:$AA$3</c:f>
              <c:numCache>
                <c:formatCode>0.0</c:formatCode>
                <c:ptCount val="20"/>
                <c:pt idx="0">
                  <c:v>6.5</c:v>
                </c:pt>
                <c:pt idx="1">
                  <c:v>6.5</c:v>
                </c:pt>
                <c:pt idx="2">
                  <c:v>6.5</c:v>
                </c:pt>
                <c:pt idx="3">
                  <c:v>6.5</c:v>
                </c:pt>
                <c:pt idx="4">
                  <c:v>6.5</c:v>
                </c:pt>
                <c:pt idx="5">
                  <c:v>6.5</c:v>
                </c:pt>
                <c:pt idx="6">
                  <c:v>6.6</c:v>
                </c:pt>
                <c:pt idx="7">
                  <c:v>6.7</c:v>
                </c:pt>
                <c:pt idx="8">
                  <c:v>6.8</c:v>
                </c:pt>
                <c:pt idx="9">
                  <c:v>6.9</c:v>
                </c:pt>
                <c:pt idx="10">
                  <c:v>7</c:v>
                </c:pt>
                <c:pt idx="11">
                  <c:v>7.2</c:v>
                </c:pt>
                <c:pt idx="12">
                  <c:v>7.1</c:v>
                </c:pt>
                <c:pt idx="13">
                  <c:v>7.2</c:v>
                </c:pt>
                <c:pt idx="14">
                  <c:v>7.2</c:v>
                </c:pt>
                <c:pt idx="15">
                  <c:v>7.2</c:v>
                </c:pt>
                <c:pt idx="16">
                  <c:v>7.2</c:v>
                </c:pt>
                <c:pt idx="17">
                  <c:v>7.2</c:v>
                </c:pt>
                <c:pt idx="18">
                  <c:v>7.2</c:v>
                </c:pt>
                <c:pt idx="19">
                  <c:v>7.1</c:v>
                </c:pt>
              </c:numCache>
            </c:numRef>
          </c:val>
          <c:smooth val="1"/>
        </c:ser>
        <c:ser>
          <c:idx val="1"/>
          <c:order val="1"/>
          <c:tx>
            <c:strRef>
              <c:f>'CCG Data - Co-amoxiclav etc'!$D$4</c:f>
              <c:strCache>
                <c:ptCount val="1"/>
                <c:pt idx="0">
                  <c:v>ASHFORD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etc'!$H$4:$AA$4</c:f>
              <c:numCache>
                <c:formatCode>0.0</c:formatCode>
                <c:ptCount val="20"/>
                <c:pt idx="0">
                  <c:v>8.6999999999999993</c:v>
                </c:pt>
                <c:pt idx="1">
                  <c:v>8.6999999999999993</c:v>
                </c:pt>
                <c:pt idx="2">
                  <c:v>8.8000000000000007</c:v>
                </c:pt>
                <c:pt idx="3">
                  <c:v>8.8000000000000007</c:v>
                </c:pt>
                <c:pt idx="4">
                  <c:v>8.9</c:v>
                </c:pt>
                <c:pt idx="5">
                  <c:v>8.9</c:v>
                </c:pt>
                <c:pt idx="6">
                  <c:v>9</c:v>
                </c:pt>
                <c:pt idx="7">
                  <c:v>9</c:v>
                </c:pt>
                <c:pt idx="8">
                  <c:v>9.1</c:v>
                </c:pt>
                <c:pt idx="9">
                  <c:v>9.1999999999999993</c:v>
                </c:pt>
                <c:pt idx="10">
                  <c:v>9.1999999999999993</c:v>
                </c:pt>
                <c:pt idx="11">
                  <c:v>9.3000000000000007</c:v>
                </c:pt>
                <c:pt idx="12">
                  <c:v>9.3000000000000007</c:v>
                </c:pt>
                <c:pt idx="13">
                  <c:v>9.3000000000000007</c:v>
                </c:pt>
                <c:pt idx="14">
                  <c:v>9.4</c:v>
                </c:pt>
                <c:pt idx="15">
                  <c:v>9.4</c:v>
                </c:pt>
                <c:pt idx="16">
                  <c:v>9.4</c:v>
                </c:pt>
                <c:pt idx="17">
                  <c:v>9.3000000000000007</c:v>
                </c:pt>
                <c:pt idx="18">
                  <c:v>9.3000000000000007</c:v>
                </c:pt>
                <c:pt idx="19">
                  <c:v>9.1999999999999993</c:v>
                </c:pt>
              </c:numCache>
            </c:numRef>
          </c:val>
          <c:smooth val="0"/>
        </c:ser>
        <c:ser>
          <c:idx val="2"/>
          <c:order val="2"/>
          <c:tx>
            <c:strRef>
              <c:f>'CCG Data - Co-amoxiclav etc'!$D$5</c:f>
              <c:strCache>
                <c:ptCount val="1"/>
                <c:pt idx="0">
                  <c:v>BARKING &amp; DAGENHAM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etc'!$H$5:$AA$5</c:f>
              <c:numCache>
                <c:formatCode>0.0</c:formatCode>
                <c:ptCount val="20"/>
                <c:pt idx="0">
                  <c:v>9.4</c:v>
                </c:pt>
                <c:pt idx="1">
                  <c:v>9.3000000000000007</c:v>
                </c:pt>
                <c:pt idx="2">
                  <c:v>9.1999999999999993</c:v>
                </c:pt>
                <c:pt idx="3">
                  <c:v>9.1</c:v>
                </c:pt>
                <c:pt idx="4">
                  <c:v>9</c:v>
                </c:pt>
                <c:pt idx="5">
                  <c:v>9</c:v>
                </c:pt>
                <c:pt idx="6">
                  <c:v>8.9</c:v>
                </c:pt>
                <c:pt idx="7">
                  <c:v>8.6999999999999993</c:v>
                </c:pt>
                <c:pt idx="8">
                  <c:v>8.5</c:v>
                </c:pt>
                <c:pt idx="9">
                  <c:v>8.3000000000000007</c:v>
                </c:pt>
                <c:pt idx="10">
                  <c:v>8</c:v>
                </c:pt>
                <c:pt idx="11">
                  <c:v>7.8</c:v>
                </c:pt>
                <c:pt idx="12">
                  <c:v>7.6</c:v>
                </c:pt>
                <c:pt idx="13">
                  <c:v>7.4</c:v>
                </c:pt>
                <c:pt idx="14">
                  <c:v>7.3</c:v>
                </c:pt>
                <c:pt idx="15">
                  <c:v>7.2</c:v>
                </c:pt>
                <c:pt idx="16">
                  <c:v>7.1</c:v>
                </c:pt>
                <c:pt idx="17">
                  <c:v>6.9</c:v>
                </c:pt>
                <c:pt idx="18">
                  <c:v>6.7</c:v>
                </c:pt>
                <c:pt idx="19">
                  <c:v>6.6</c:v>
                </c:pt>
              </c:numCache>
            </c:numRef>
          </c:val>
          <c:smooth val="0"/>
        </c:ser>
        <c:ser>
          <c:idx val="3"/>
          <c:order val="3"/>
          <c:tx>
            <c:strRef>
              <c:f>'CCG Data - Co-amoxiclav etc'!$D$6</c:f>
              <c:strCache>
                <c:ptCount val="1"/>
                <c:pt idx="0">
                  <c:v>BARNET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etc'!$H$6:$AA$6</c:f>
              <c:numCache>
                <c:formatCode>0.0</c:formatCode>
                <c:ptCount val="20"/>
                <c:pt idx="0">
                  <c:v>12.6</c:v>
                </c:pt>
                <c:pt idx="1">
                  <c:v>12.6</c:v>
                </c:pt>
                <c:pt idx="2">
                  <c:v>12.5</c:v>
                </c:pt>
                <c:pt idx="3">
                  <c:v>12.5</c:v>
                </c:pt>
                <c:pt idx="4">
                  <c:v>12.5</c:v>
                </c:pt>
                <c:pt idx="5">
                  <c:v>12.6</c:v>
                </c:pt>
                <c:pt idx="6">
                  <c:v>12.6</c:v>
                </c:pt>
                <c:pt idx="7">
                  <c:v>12.6</c:v>
                </c:pt>
                <c:pt idx="8">
                  <c:v>12.7</c:v>
                </c:pt>
                <c:pt idx="9">
                  <c:v>12.7</c:v>
                </c:pt>
                <c:pt idx="10">
                  <c:v>12.7</c:v>
                </c:pt>
                <c:pt idx="11">
                  <c:v>12.7</c:v>
                </c:pt>
                <c:pt idx="12">
                  <c:v>12.7</c:v>
                </c:pt>
                <c:pt idx="13">
                  <c:v>12.7</c:v>
                </c:pt>
                <c:pt idx="14">
                  <c:v>12.6</c:v>
                </c:pt>
                <c:pt idx="15">
                  <c:v>12.5</c:v>
                </c:pt>
                <c:pt idx="16">
                  <c:v>12.4</c:v>
                </c:pt>
                <c:pt idx="17">
                  <c:v>12.3</c:v>
                </c:pt>
                <c:pt idx="18">
                  <c:v>12</c:v>
                </c:pt>
                <c:pt idx="19">
                  <c:v>11.9</c:v>
                </c:pt>
              </c:numCache>
            </c:numRef>
          </c:val>
          <c:smooth val="0"/>
        </c:ser>
        <c:ser>
          <c:idx val="4"/>
          <c:order val="4"/>
          <c:tx>
            <c:strRef>
              <c:f>'CCG Data - Co-amoxiclav etc'!$D$7</c:f>
              <c:strCache>
                <c:ptCount val="1"/>
                <c:pt idx="0">
                  <c:v>BARNSLEY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etc'!$H$7:$AA$7</c:f>
              <c:numCache>
                <c:formatCode>0.0</c:formatCode>
                <c:ptCount val="20"/>
                <c:pt idx="0">
                  <c:v>5.9</c:v>
                </c:pt>
                <c:pt idx="1">
                  <c:v>5.9</c:v>
                </c:pt>
                <c:pt idx="2">
                  <c:v>5.8</c:v>
                </c:pt>
                <c:pt idx="3">
                  <c:v>5.8</c:v>
                </c:pt>
                <c:pt idx="4">
                  <c:v>5.8</c:v>
                </c:pt>
                <c:pt idx="5">
                  <c:v>5.8</c:v>
                </c:pt>
                <c:pt idx="6">
                  <c:v>5.8</c:v>
                </c:pt>
                <c:pt idx="7">
                  <c:v>5.7</c:v>
                </c:pt>
                <c:pt idx="8">
                  <c:v>5.8</c:v>
                </c:pt>
                <c:pt idx="9">
                  <c:v>5.7</c:v>
                </c:pt>
                <c:pt idx="10">
                  <c:v>5.7</c:v>
                </c:pt>
                <c:pt idx="11">
                  <c:v>5.8</c:v>
                </c:pt>
                <c:pt idx="12">
                  <c:v>5.7</c:v>
                </c:pt>
                <c:pt idx="13">
                  <c:v>5.8</c:v>
                </c:pt>
                <c:pt idx="14">
                  <c:v>5.8</c:v>
                </c:pt>
                <c:pt idx="15">
                  <c:v>5.7</c:v>
                </c:pt>
                <c:pt idx="16">
                  <c:v>5.7</c:v>
                </c:pt>
                <c:pt idx="17">
                  <c:v>5.6</c:v>
                </c:pt>
                <c:pt idx="18">
                  <c:v>5.6</c:v>
                </c:pt>
                <c:pt idx="19">
                  <c:v>5.6</c:v>
                </c:pt>
              </c:numCache>
            </c:numRef>
          </c:val>
          <c:smooth val="0"/>
        </c:ser>
        <c:ser>
          <c:idx val="5"/>
          <c:order val="5"/>
          <c:tx>
            <c:strRef>
              <c:f>'CCG Data - Co-amoxiclav etc'!$D$8</c:f>
              <c:strCache>
                <c:ptCount val="1"/>
                <c:pt idx="0">
                  <c:v>BASILDON AND BRENTWOOD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etc'!$H$8:$AA$8</c:f>
              <c:numCache>
                <c:formatCode>0.0</c:formatCode>
                <c:ptCount val="20"/>
                <c:pt idx="0">
                  <c:v>10</c:v>
                </c:pt>
                <c:pt idx="1">
                  <c:v>9.9</c:v>
                </c:pt>
                <c:pt idx="2">
                  <c:v>9.9</c:v>
                </c:pt>
                <c:pt idx="3">
                  <c:v>9.9</c:v>
                </c:pt>
                <c:pt idx="4">
                  <c:v>9.9</c:v>
                </c:pt>
                <c:pt idx="5">
                  <c:v>9.9</c:v>
                </c:pt>
                <c:pt idx="6">
                  <c:v>10</c:v>
                </c:pt>
                <c:pt idx="7">
                  <c:v>10</c:v>
                </c:pt>
                <c:pt idx="8">
                  <c:v>10</c:v>
                </c:pt>
                <c:pt idx="9">
                  <c:v>10</c:v>
                </c:pt>
                <c:pt idx="10">
                  <c:v>10</c:v>
                </c:pt>
                <c:pt idx="11">
                  <c:v>10</c:v>
                </c:pt>
                <c:pt idx="12">
                  <c:v>9.9</c:v>
                </c:pt>
                <c:pt idx="13">
                  <c:v>9.8000000000000007</c:v>
                </c:pt>
                <c:pt idx="14">
                  <c:v>9.8000000000000007</c:v>
                </c:pt>
                <c:pt idx="15">
                  <c:v>9.6999999999999993</c:v>
                </c:pt>
                <c:pt idx="16">
                  <c:v>9.6</c:v>
                </c:pt>
                <c:pt idx="17">
                  <c:v>9.6</c:v>
                </c:pt>
                <c:pt idx="18">
                  <c:v>9.4</c:v>
                </c:pt>
                <c:pt idx="19">
                  <c:v>9.3000000000000007</c:v>
                </c:pt>
              </c:numCache>
            </c:numRef>
          </c:val>
          <c:smooth val="0"/>
        </c:ser>
        <c:ser>
          <c:idx val="6"/>
          <c:order val="6"/>
          <c:tx>
            <c:strRef>
              <c:f>'CCG Data - Co-amoxiclav etc'!$D$9</c:f>
              <c:strCache>
                <c:ptCount val="1"/>
                <c:pt idx="0">
                  <c:v>BASSETLAW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etc'!$H$9:$AA$9</c:f>
              <c:numCache>
                <c:formatCode>0.0</c:formatCode>
                <c:ptCount val="20"/>
                <c:pt idx="0">
                  <c:v>4.2</c:v>
                </c:pt>
                <c:pt idx="1">
                  <c:v>4.3</c:v>
                </c:pt>
                <c:pt idx="2">
                  <c:v>4.3</c:v>
                </c:pt>
                <c:pt idx="3">
                  <c:v>4.3</c:v>
                </c:pt>
                <c:pt idx="4">
                  <c:v>4.3</c:v>
                </c:pt>
                <c:pt idx="5">
                  <c:v>4.4000000000000004</c:v>
                </c:pt>
                <c:pt idx="6">
                  <c:v>4.4000000000000004</c:v>
                </c:pt>
                <c:pt idx="7">
                  <c:v>4.5</c:v>
                </c:pt>
                <c:pt idx="8">
                  <c:v>4.5999999999999996</c:v>
                </c:pt>
                <c:pt idx="9">
                  <c:v>4.5999999999999996</c:v>
                </c:pt>
                <c:pt idx="10">
                  <c:v>4.8</c:v>
                </c:pt>
                <c:pt idx="11">
                  <c:v>4.8</c:v>
                </c:pt>
                <c:pt idx="12">
                  <c:v>4.9000000000000004</c:v>
                </c:pt>
                <c:pt idx="13">
                  <c:v>5</c:v>
                </c:pt>
                <c:pt idx="14">
                  <c:v>5.0999999999999996</c:v>
                </c:pt>
                <c:pt idx="15">
                  <c:v>5.0999999999999996</c:v>
                </c:pt>
                <c:pt idx="16">
                  <c:v>5.0999999999999996</c:v>
                </c:pt>
                <c:pt idx="17">
                  <c:v>5.0999999999999996</c:v>
                </c:pt>
                <c:pt idx="18">
                  <c:v>5.0999999999999996</c:v>
                </c:pt>
                <c:pt idx="19">
                  <c:v>5.0999999999999996</c:v>
                </c:pt>
              </c:numCache>
            </c:numRef>
          </c:val>
          <c:smooth val="0"/>
        </c:ser>
        <c:ser>
          <c:idx val="7"/>
          <c:order val="7"/>
          <c:tx>
            <c:strRef>
              <c:f>'CCG Data - Co-amoxiclav etc'!$D$10</c:f>
              <c:strCache>
                <c:ptCount val="1"/>
                <c:pt idx="0">
                  <c:v>BATH AND NORTH EAST 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etc'!$H$10:$AA$10</c:f>
              <c:numCache>
                <c:formatCode>0.0</c:formatCode>
                <c:ptCount val="20"/>
                <c:pt idx="0">
                  <c:v>11.2</c:v>
                </c:pt>
                <c:pt idx="1">
                  <c:v>11</c:v>
                </c:pt>
                <c:pt idx="2">
                  <c:v>10.9</c:v>
                </c:pt>
                <c:pt idx="3">
                  <c:v>10.7</c:v>
                </c:pt>
                <c:pt idx="4">
                  <c:v>10.6</c:v>
                </c:pt>
                <c:pt idx="5">
                  <c:v>10.5</c:v>
                </c:pt>
                <c:pt idx="6">
                  <c:v>10.3</c:v>
                </c:pt>
                <c:pt idx="7">
                  <c:v>10.199999999999999</c:v>
                </c:pt>
                <c:pt idx="8">
                  <c:v>10.1</c:v>
                </c:pt>
                <c:pt idx="9">
                  <c:v>10</c:v>
                </c:pt>
                <c:pt idx="10">
                  <c:v>9.8000000000000007</c:v>
                </c:pt>
                <c:pt idx="11">
                  <c:v>9.6999999999999993</c:v>
                </c:pt>
                <c:pt idx="12">
                  <c:v>9.6</c:v>
                </c:pt>
                <c:pt idx="13">
                  <c:v>9.5</c:v>
                </c:pt>
                <c:pt idx="14">
                  <c:v>9.4</c:v>
                </c:pt>
                <c:pt idx="15">
                  <c:v>9.4</c:v>
                </c:pt>
                <c:pt idx="16">
                  <c:v>9.3000000000000007</c:v>
                </c:pt>
                <c:pt idx="17">
                  <c:v>9.3000000000000007</c:v>
                </c:pt>
                <c:pt idx="18">
                  <c:v>9.1</c:v>
                </c:pt>
                <c:pt idx="19">
                  <c:v>9.1</c:v>
                </c:pt>
              </c:numCache>
            </c:numRef>
          </c:val>
          <c:smooth val="0"/>
        </c:ser>
        <c:ser>
          <c:idx val="8"/>
          <c:order val="8"/>
          <c:tx>
            <c:strRef>
              <c:f>'CCG Data - Co-amoxiclav etc'!$D$11</c:f>
              <c:strCache>
                <c:ptCount val="1"/>
                <c:pt idx="0">
                  <c:v>BEDFORDSHIRE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etc'!$H$11:$AA$11</c:f>
              <c:numCache>
                <c:formatCode>0.0</c:formatCode>
                <c:ptCount val="20"/>
                <c:pt idx="0">
                  <c:v>8.1999999999999993</c:v>
                </c:pt>
                <c:pt idx="1">
                  <c:v>8.1999999999999993</c:v>
                </c:pt>
                <c:pt idx="2">
                  <c:v>8.1999999999999993</c:v>
                </c:pt>
                <c:pt idx="3">
                  <c:v>8.3000000000000007</c:v>
                </c:pt>
                <c:pt idx="4">
                  <c:v>8.3000000000000007</c:v>
                </c:pt>
                <c:pt idx="5">
                  <c:v>8.3000000000000007</c:v>
                </c:pt>
                <c:pt idx="6">
                  <c:v>8.3000000000000007</c:v>
                </c:pt>
                <c:pt idx="7">
                  <c:v>8.4</c:v>
                </c:pt>
                <c:pt idx="8">
                  <c:v>8.5</c:v>
                </c:pt>
                <c:pt idx="9">
                  <c:v>8.5</c:v>
                </c:pt>
                <c:pt idx="10">
                  <c:v>8.6</c:v>
                </c:pt>
                <c:pt idx="11">
                  <c:v>8.6999999999999993</c:v>
                </c:pt>
                <c:pt idx="12">
                  <c:v>8.6999999999999993</c:v>
                </c:pt>
                <c:pt idx="13">
                  <c:v>8.6999999999999993</c:v>
                </c:pt>
                <c:pt idx="14">
                  <c:v>8.6999999999999993</c:v>
                </c:pt>
                <c:pt idx="15">
                  <c:v>8.6999999999999993</c:v>
                </c:pt>
                <c:pt idx="16">
                  <c:v>8.6999999999999993</c:v>
                </c:pt>
                <c:pt idx="17">
                  <c:v>8.6999999999999993</c:v>
                </c:pt>
                <c:pt idx="18">
                  <c:v>8.6999999999999993</c:v>
                </c:pt>
                <c:pt idx="19">
                  <c:v>8.6999999999999993</c:v>
                </c:pt>
              </c:numCache>
            </c:numRef>
          </c:val>
          <c:smooth val="0"/>
        </c:ser>
        <c:ser>
          <c:idx val="9"/>
          <c:order val="9"/>
          <c:tx>
            <c:strRef>
              <c:f>'CCG Data - Co-amoxiclav etc'!$D$12</c:f>
              <c:strCache>
                <c:ptCount val="1"/>
                <c:pt idx="0">
                  <c:v>BERKSHIRE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etc'!$H$12:$AA$12</c:f>
              <c:numCache>
                <c:formatCode>0.0</c:formatCode>
                <c:ptCount val="20"/>
                <c:pt idx="0">
                  <c:v>8.3000000000000007</c:v>
                </c:pt>
                <c:pt idx="1">
                  <c:v>8.3000000000000007</c:v>
                </c:pt>
                <c:pt idx="2">
                  <c:v>8.4</c:v>
                </c:pt>
                <c:pt idx="3">
                  <c:v>8.4</c:v>
                </c:pt>
                <c:pt idx="4">
                  <c:v>8.5</c:v>
                </c:pt>
                <c:pt idx="5">
                  <c:v>8.6</c:v>
                </c:pt>
                <c:pt idx="6">
                  <c:v>8.6</c:v>
                </c:pt>
                <c:pt idx="7">
                  <c:v>8.6999999999999993</c:v>
                </c:pt>
                <c:pt idx="8">
                  <c:v>8.8000000000000007</c:v>
                </c:pt>
                <c:pt idx="9">
                  <c:v>8.9</c:v>
                </c:pt>
                <c:pt idx="10">
                  <c:v>8.9</c:v>
                </c:pt>
                <c:pt idx="11">
                  <c:v>9</c:v>
                </c:pt>
                <c:pt idx="12">
                  <c:v>9.1</c:v>
                </c:pt>
                <c:pt idx="13">
                  <c:v>9.1</c:v>
                </c:pt>
                <c:pt idx="14">
                  <c:v>9.1999999999999993</c:v>
                </c:pt>
                <c:pt idx="15">
                  <c:v>9.1999999999999993</c:v>
                </c:pt>
                <c:pt idx="16">
                  <c:v>9.1</c:v>
                </c:pt>
                <c:pt idx="17">
                  <c:v>9.1</c:v>
                </c:pt>
                <c:pt idx="18">
                  <c:v>9</c:v>
                </c:pt>
                <c:pt idx="19">
                  <c:v>9</c:v>
                </c:pt>
              </c:numCache>
            </c:numRef>
          </c:val>
          <c:smooth val="0"/>
        </c:ser>
        <c:ser>
          <c:idx val="10"/>
          <c:order val="10"/>
          <c:tx>
            <c:strRef>
              <c:f>'CCG Data - Co-amoxiclav etc'!$D$13</c:f>
              <c:strCache>
                <c:ptCount val="1"/>
                <c:pt idx="0">
                  <c:v>BEXLEY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etc'!$H$13:$AA$13</c:f>
              <c:numCache>
                <c:formatCode>0.0</c:formatCode>
                <c:ptCount val="20"/>
                <c:pt idx="0">
                  <c:v>10.1</c:v>
                </c:pt>
                <c:pt idx="1">
                  <c:v>10</c:v>
                </c:pt>
                <c:pt idx="2">
                  <c:v>9.9</c:v>
                </c:pt>
                <c:pt idx="3">
                  <c:v>9.9</c:v>
                </c:pt>
                <c:pt idx="4">
                  <c:v>9.9</c:v>
                </c:pt>
                <c:pt idx="5">
                  <c:v>9.9</c:v>
                </c:pt>
                <c:pt idx="6">
                  <c:v>9.8000000000000007</c:v>
                </c:pt>
                <c:pt idx="7">
                  <c:v>9.8000000000000007</c:v>
                </c:pt>
                <c:pt idx="8">
                  <c:v>9.8000000000000007</c:v>
                </c:pt>
                <c:pt idx="9">
                  <c:v>9.8000000000000007</c:v>
                </c:pt>
                <c:pt idx="10">
                  <c:v>9.8000000000000007</c:v>
                </c:pt>
                <c:pt idx="11">
                  <c:v>9.8000000000000007</c:v>
                </c:pt>
                <c:pt idx="12">
                  <c:v>9.8000000000000007</c:v>
                </c:pt>
                <c:pt idx="13">
                  <c:v>9.9</c:v>
                </c:pt>
                <c:pt idx="14">
                  <c:v>9.9</c:v>
                </c:pt>
                <c:pt idx="15">
                  <c:v>9.8000000000000007</c:v>
                </c:pt>
                <c:pt idx="16">
                  <c:v>9.9</c:v>
                </c:pt>
                <c:pt idx="17">
                  <c:v>9.9</c:v>
                </c:pt>
                <c:pt idx="18">
                  <c:v>9.9</c:v>
                </c:pt>
                <c:pt idx="19">
                  <c:v>9.9</c:v>
                </c:pt>
              </c:numCache>
            </c:numRef>
          </c:val>
          <c:smooth val="0"/>
        </c:ser>
        <c:ser>
          <c:idx val="11"/>
          <c:order val="11"/>
          <c:tx>
            <c:strRef>
              <c:f>'CCG Data - Co-amoxiclav etc'!$D$14</c:f>
              <c:strCache>
                <c:ptCount val="1"/>
                <c:pt idx="0">
                  <c:v>BIRMINGHAM AND SOLIHULL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etc'!$H$14:$AA$14</c:f>
              <c:numCache>
                <c:formatCode>0.0</c:formatCode>
                <c:ptCount val="20"/>
                <c:pt idx="0">
                  <c:v>7.5</c:v>
                </c:pt>
                <c:pt idx="1">
                  <c:v>7.5</c:v>
                </c:pt>
                <c:pt idx="2">
                  <c:v>7.5</c:v>
                </c:pt>
                <c:pt idx="3">
                  <c:v>7.5</c:v>
                </c:pt>
                <c:pt idx="4">
                  <c:v>7.5</c:v>
                </c:pt>
                <c:pt idx="5">
                  <c:v>7.5</c:v>
                </c:pt>
                <c:pt idx="6">
                  <c:v>7.5</c:v>
                </c:pt>
                <c:pt idx="7">
                  <c:v>7.5</c:v>
                </c:pt>
                <c:pt idx="8">
                  <c:v>7.5</c:v>
                </c:pt>
                <c:pt idx="9">
                  <c:v>7.6</c:v>
                </c:pt>
                <c:pt idx="10">
                  <c:v>7.6</c:v>
                </c:pt>
                <c:pt idx="11">
                  <c:v>7.6</c:v>
                </c:pt>
                <c:pt idx="12">
                  <c:v>7.5</c:v>
                </c:pt>
                <c:pt idx="13">
                  <c:v>7.5</c:v>
                </c:pt>
                <c:pt idx="14">
                  <c:v>7.4</c:v>
                </c:pt>
                <c:pt idx="15">
                  <c:v>7.4</c:v>
                </c:pt>
                <c:pt idx="16">
                  <c:v>7.3</c:v>
                </c:pt>
                <c:pt idx="17">
                  <c:v>7.3</c:v>
                </c:pt>
                <c:pt idx="18">
                  <c:v>7.2</c:v>
                </c:pt>
                <c:pt idx="19">
                  <c:v>7.2</c:v>
                </c:pt>
              </c:numCache>
            </c:numRef>
          </c:val>
          <c:smooth val="0"/>
        </c:ser>
        <c:ser>
          <c:idx val="12"/>
          <c:order val="12"/>
          <c:tx>
            <c:strRef>
              <c:f>'CCG Data - Co-amoxiclav etc'!$D$15</c:f>
              <c:strCache>
                <c:ptCount val="1"/>
                <c:pt idx="0">
                  <c:v>BLACKBURN WITH DARWEN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etc'!$H$15:$AA$15</c:f>
              <c:numCache>
                <c:formatCode>0.0</c:formatCode>
                <c:ptCount val="20"/>
                <c:pt idx="0">
                  <c:v>6.6</c:v>
                </c:pt>
                <c:pt idx="1">
                  <c:v>6.6</c:v>
                </c:pt>
                <c:pt idx="2">
                  <c:v>6.6</c:v>
                </c:pt>
                <c:pt idx="3">
                  <c:v>6.6</c:v>
                </c:pt>
                <c:pt idx="4">
                  <c:v>6.7</c:v>
                </c:pt>
                <c:pt idx="5">
                  <c:v>6.8</c:v>
                </c:pt>
                <c:pt idx="6">
                  <c:v>6.8</c:v>
                </c:pt>
                <c:pt idx="7">
                  <c:v>6.8</c:v>
                </c:pt>
                <c:pt idx="8">
                  <c:v>6.9</c:v>
                </c:pt>
                <c:pt idx="9">
                  <c:v>6.9</c:v>
                </c:pt>
                <c:pt idx="10">
                  <c:v>6.9</c:v>
                </c:pt>
                <c:pt idx="11">
                  <c:v>7</c:v>
                </c:pt>
                <c:pt idx="12">
                  <c:v>7</c:v>
                </c:pt>
                <c:pt idx="13">
                  <c:v>7</c:v>
                </c:pt>
                <c:pt idx="14">
                  <c:v>7</c:v>
                </c:pt>
                <c:pt idx="15">
                  <c:v>7</c:v>
                </c:pt>
                <c:pt idx="16">
                  <c:v>6.9</c:v>
                </c:pt>
                <c:pt idx="17">
                  <c:v>6.9</c:v>
                </c:pt>
                <c:pt idx="18">
                  <c:v>6.9</c:v>
                </c:pt>
                <c:pt idx="19">
                  <c:v>6.8</c:v>
                </c:pt>
              </c:numCache>
            </c:numRef>
          </c:val>
          <c:smooth val="0"/>
        </c:ser>
        <c:ser>
          <c:idx val="13"/>
          <c:order val="13"/>
          <c:tx>
            <c:strRef>
              <c:f>'CCG Data - Co-amoxiclav etc'!$D$16</c:f>
              <c:strCache>
                <c:ptCount val="1"/>
                <c:pt idx="0">
                  <c:v>BLACKPOOL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etc'!$H$16:$AA$16</c:f>
              <c:numCache>
                <c:formatCode>0.0</c:formatCode>
                <c:ptCount val="20"/>
                <c:pt idx="0">
                  <c:v>5.4</c:v>
                </c:pt>
                <c:pt idx="1">
                  <c:v>5.5</c:v>
                </c:pt>
                <c:pt idx="2">
                  <c:v>5.6</c:v>
                </c:pt>
                <c:pt idx="3">
                  <c:v>5.7</c:v>
                </c:pt>
                <c:pt idx="4">
                  <c:v>5.8</c:v>
                </c:pt>
                <c:pt idx="5">
                  <c:v>6</c:v>
                </c:pt>
                <c:pt idx="6">
                  <c:v>6.1</c:v>
                </c:pt>
                <c:pt idx="7">
                  <c:v>6.2</c:v>
                </c:pt>
                <c:pt idx="8">
                  <c:v>6.2</c:v>
                </c:pt>
                <c:pt idx="9">
                  <c:v>6.3</c:v>
                </c:pt>
                <c:pt idx="10">
                  <c:v>6.4</c:v>
                </c:pt>
                <c:pt idx="11">
                  <c:v>6.5</c:v>
                </c:pt>
                <c:pt idx="12">
                  <c:v>6.6</c:v>
                </c:pt>
                <c:pt idx="13">
                  <c:v>6.6</c:v>
                </c:pt>
                <c:pt idx="14">
                  <c:v>6.7</c:v>
                </c:pt>
                <c:pt idx="15">
                  <c:v>6.8</c:v>
                </c:pt>
                <c:pt idx="16">
                  <c:v>6.8</c:v>
                </c:pt>
                <c:pt idx="17">
                  <c:v>6.8</c:v>
                </c:pt>
                <c:pt idx="18">
                  <c:v>6.8</c:v>
                </c:pt>
                <c:pt idx="19">
                  <c:v>6.8</c:v>
                </c:pt>
              </c:numCache>
            </c:numRef>
          </c:val>
          <c:smooth val="0"/>
        </c:ser>
        <c:ser>
          <c:idx val="14"/>
          <c:order val="14"/>
          <c:tx>
            <c:strRef>
              <c:f>'CCG Data - Co-amoxiclav etc'!$D$17</c:f>
              <c:strCache>
                <c:ptCount val="1"/>
                <c:pt idx="0">
                  <c:v>BOLTON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etc'!$H$17:$AA$17</c:f>
              <c:numCache>
                <c:formatCode>0.0</c:formatCode>
                <c:ptCount val="20"/>
                <c:pt idx="0">
                  <c:v>7.2</c:v>
                </c:pt>
                <c:pt idx="1">
                  <c:v>7.1</c:v>
                </c:pt>
                <c:pt idx="2">
                  <c:v>7.1</c:v>
                </c:pt>
                <c:pt idx="3">
                  <c:v>7.1</c:v>
                </c:pt>
                <c:pt idx="4">
                  <c:v>7.1</c:v>
                </c:pt>
                <c:pt idx="5">
                  <c:v>7</c:v>
                </c:pt>
                <c:pt idx="6">
                  <c:v>6.9</c:v>
                </c:pt>
                <c:pt idx="7">
                  <c:v>7</c:v>
                </c:pt>
                <c:pt idx="8">
                  <c:v>6.9</c:v>
                </c:pt>
                <c:pt idx="9">
                  <c:v>6.9</c:v>
                </c:pt>
                <c:pt idx="10">
                  <c:v>6.9</c:v>
                </c:pt>
                <c:pt idx="11">
                  <c:v>6.9</c:v>
                </c:pt>
                <c:pt idx="12">
                  <c:v>6.8</c:v>
                </c:pt>
                <c:pt idx="13">
                  <c:v>6.8</c:v>
                </c:pt>
                <c:pt idx="14">
                  <c:v>6.7</c:v>
                </c:pt>
                <c:pt idx="15">
                  <c:v>6.7</c:v>
                </c:pt>
                <c:pt idx="16">
                  <c:v>6.6</c:v>
                </c:pt>
                <c:pt idx="17">
                  <c:v>6.6</c:v>
                </c:pt>
                <c:pt idx="18">
                  <c:v>6.6</c:v>
                </c:pt>
                <c:pt idx="19">
                  <c:v>6.5</c:v>
                </c:pt>
              </c:numCache>
            </c:numRef>
          </c:val>
          <c:smooth val="0"/>
        </c:ser>
        <c:ser>
          <c:idx val="15"/>
          <c:order val="15"/>
          <c:tx>
            <c:strRef>
              <c:f>'CCG Data - Co-amoxiclav etc'!$D$18</c:f>
              <c:strCache>
                <c:ptCount val="1"/>
                <c:pt idx="0">
                  <c:v>BRADFORD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etc'!$H$18:$AA$18</c:f>
              <c:numCache>
                <c:formatCode>0.0</c:formatCode>
                <c:ptCount val="20"/>
                <c:pt idx="0">
                  <c:v>4.5</c:v>
                </c:pt>
                <c:pt idx="1">
                  <c:v>4.4000000000000004</c:v>
                </c:pt>
                <c:pt idx="2">
                  <c:v>4.4000000000000004</c:v>
                </c:pt>
                <c:pt idx="3">
                  <c:v>4.3</c:v>
                </c:pt>
                <c:pt idx="4">
                  <c:v>4.3</c:v>
                </c:pt>
                <c:pt idx="5">
                  <c:v>4.2</c:v>
                </c:pt>
                <c:pt idx="6">
                  <c:v>4.2</c:v>
                </c:pt>
                <c:pt idx="7">
                  <c:v>4.2</c:v>
                </c:pt>
                <c:pt idx="8">
                  <c:v>4.2</c:v>
                </c:pt>
                <c:pt idx="9">
                  <c:v>4.2</c:v>
                </c:pt>
                <c:pt idx="10">
                  <c:v>4.3</c:v>
                </c:pt>
                <c:pt idx="11">
                  <c:v>4.3</c:v>
                </c:pt>
                <c:pt idx="12">
                  <c:v>4.3</c:v>
                </c:pt>
                <c:pt idx="13">
                  <c:v>4.4000000000000004</c:v>
                </c:pt>
                <c:pt idx="14">
                  <c:v>4.4000000000000004</c:v>
                </c:pt>
                <c:pt idx="15">
                  <c:v>4.4000000000000004</c:v>
                </c:pt>
                <c:pt idx="16">
                  <c:v>4.4000000000000004</c:v>
                </c:pt>
                <c:pt idx="17">
                  <c:v>4.4000000000000004</c:v>
                </c:pt>
                <c:pt idx="18">
                  <c:v>4.4000000000000004</c:v>
                </c:pt>
                <c:pt idx="19">
                  <c:v>4.4000000000000004</c:v>
                </c:pt>
              </c:numCache>
            </c:numRef>
          </c:val>
          <c:smooth val="0"/>
        </c:ser>
        <c:ser>
          <c:idx val="16"/>
          <c:order val="16"/>
          <c:tx>
            <c:strRef>
              <c:f>'CCG Data - Co-amoxiclav etc'!$D$19</c:f>
              <c:strCache>
                <c:ptCount val="1"/>
                <c:pt idx="0">
                  <c:v>BRADFORD DISTRICTS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etc'!$H$19:$AA$19</c:f>
              <c:numCache>
                <c:formatCode>0.0</c:formatCode>
                <c:ptCount val="20"/>
                <c:pt idx="0">
                  <c:v>5.5</c:v>
                </c:pt>
                <c:pt idx="1">
                  <c:v>5.5</c:v>
                </c:pt>
                <c:pt idx="2">
                  <c:v>5.5</c:v>
                </c:pt>
                <c:pt idx="3">
                  <c:v>5.5</c:v>
                </c:pt>
                <c:pt idx="4">
                  <c:v>5.5</c:v>
                </c:pt>
                <c:pt idx="5">
                  <c:v>5.4</c:v>
                </c:pt>
                <c:pt idx="6">
                  <c:v>5.4</c:v>
                </c:pt>
                <c:pt idx="7">
                  <c:v>5.4</c:v>
                </c:pt>
                <c:pt idx="8">
                  <c:v>5.4</c:v>
                </c:pt>
                <c:pt idx="9">
                  <c:v>5.4</c:v>
                </c:pt>
                <c:pt idx="10">
                  <c:v>5.4</c:v>
                </c:pt>
                <c:pt idx="11">
                  <c:v>5.4</c:v>
                </c:pt>
                <c:pt idx="12">
                  <c:v>5.4</c:v>
                </c:pt>
                <c:pt idx="13">
                  <c:v>5.4</c:v>
                </c:pt>
                <c:pt idx="14">
                  <c:v>5.4</c:v>
                </c:pt>
                <c:pt idx="15">
                  <c:v>5.4</c:v>
                </c:pt>
                <c:pt idx="16">
                  <c:v>5.4</c:v>
                </c:pt>
                <c:pt idx="17">
                  <c:v>5.4</c:v>
                </c:pt>
                <c:pt idx="18">
                  <c:v>5.4</c:v>
                </c:pt>
                <c:pt idx="19">
                  <c:v>5.3</c:v>
                </c:pt>
              </c:numCache>
            </c:numRef>
          </c:val>
          <c:smooth val="0"/>
        </c:ser>
        <c:ser>
          <c:idx val="17"/>
          <c:order val="17"/>
          <c:tx>
            <c:strRef>
              <c:f>'CCG Data - Co-amoxiclav etc'!$D$20</c:f>
              <c:strCache>
                <c:ptCount val="1"/>
                <c:pt idx="0">
                  <c:v>BRENT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etc'!$H$20:$AA$20</c:f>
              <c:numCache>
                <c:formatCode>0.0</c:formatCode>
                <c:ptCount val="20"/>
                <c:pt idx="0">
                  <c:v>9.9</c:v>
                </c:pt>
                <c:pt idx="1">
                  <c:v>9.8000000000000007</c:v>
                </c:pt>
                <c:pt idx="2">
                  <c:v>9.8000000000000007</c:v>
                </c:pt>
                <c:pt idx="3">
                  <c:v>9.8000000000000007</c:v>
                </c:pt>
                <c:pt idx="4">
                  <c:v>9.8000000000000007</c:v>
                </c:pt>
                <c:pt idx="5">
                  <c:v>9.8000000000000007</c:v>
                </c:pt>
                <c:pt idx="6">
                  <c:v>9.6999999999999993</c:v>
                </c:pt>
                <c:pt idx="7">
                  <c:v>9.8000000000000007</c:v>
                </c:pt>
                <c:pt idx="8">
                  <c:v>9.8000000000000007</c:v>
                </c:pt>
                <c:pt idx="9">
                  <c:v>9.8000000000000007</c:v>
                </c:pt>
                <c:pt idx="10">
                  <c:v>9.8000000000000007</c:v>
                </c:pt>
                <c:pt idx="11">
                  <c:v>9.9</c:v>
                </c:pt>
                <c:pt idx="12">
                  <c:v>9.9</c:v>
                </c:pt>
                <c:pt idx="13">
                  <c:v>9.8000000000000007</c:v>
                </c:pt>
                <c:pt idx="14">
                  <c:v>9.8000000000000007</c:v>
                </c:pt>
                <c:pt idx="15">
                  <c:v>9.6999999999999993</c:v>
                </c:pt>
                <c:pt idx="16">
                  <c:v>9.6</c:v>
                </c:pt>
                <c:pt idx="17">
                  <c:v>9.6</c:v>
                </c:pt>
                <c:pt idx="18">
                  <c:v>9.6</c:v>
                </c:pt>
                <c:pt idx="19">
                  <c:v>9.5</c:v>
                </c:pt>
              </c:numCache>
            </c:numRef>
          </c:val>
          <c:smooth val="0"/>
        </c:ser>
        <c:ser>
          <c:idx val="18"/>
          <c:order val="18"/>
          <c:tx>
            <c:strRef>
              <c:f>'CCG Data - Co-amoxiclav etc'!$D$21</c:f>
              <c:strCache>
                <c:ptCount val="1"/>
                <c:pt idx="0">
                  <c:v>BRIGHTON &amp; HOVE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etc'!$H$21:$AA$21</c:f>
              <c:numCache>
                <c:formatCode>0.0</c:formatCode>
                <c:ptCount val="20"/>
                <c:pt idx="0">
                  <c:v>9.5</c:v>
                </c:pt>
                <c:pt idx="1">
                  <c:v>9.4</c:v>
                </c:pt>
                <c:pt idx="2">
                  <c:v>9.4</c:v>
                </c:pt>
                <c:pt idx="3">
                  <c:v>9.4</c:v>
                </c:pt>
                <c:pt idx="4">
                  <c:v>9.4</c:v>
                </c:pt>
                <c:pt idx="5">
                  <c:v>9.3000000000000007</c:v>
                </c:pt>
                <c:pt idx="6">
                  <c:v>9.1999999999999993</c:v>
                </c:pt>
                <c:pt idx="7">
                  <c:v>9.1999999999999993</c:v>
                </c:pt>
                <c:pt idx="8">
                  <c:v>9.1999999999999993</c:v>
                </c:pt>
                <c:pt idx="9">
                  <c:v>9.1999999999999993</c:v>
                </c:pt>
                <c:pt idx="10">
                  <c:v>9.3000000000000007</c:v>
                </c:pt>
                <c:pt idx="11">
                  <c:v>9.4</c:v>
                </c:pt>
                <c:pt idx="12">
                  <c:v>9.4</c:v>
                </c:pt>
                <c:pt idx="13">
                  <c:v>9.4</c:v>
                </c:pt>
                <c:pt idx="14">
                  <c:v>9.3000000000000007</c:v>
                </c:pt>
                <c:pt idx="15">
                  <c:v>9.3000000000000007</c:v>
                </c:pt>
                <c:pt idx="16">
                  <c:v>9.3000000000000007</c:v>
                </c:pt>
                <c:pt idx="17">
                  <c:v>9.4</c:v>
                </c:pt>
                <c:pt idx="18">
                  <c:v>9.4</c:v>
                </c:pt>
                <c:pt idx="19">
                  <c:v>9.5</c:v>
                </c:pt>
              </c:numCache>
            </c:numRef>
          </c:val>
          <c:smooth val="0"/>
        </c:ser>
        <c:ser>
          <c:idx val="19"/>
          <c:order val="19"/>
          <c:tx>
            <c:strRef>
              <c:f>'CCG Data - Co-amoxiclav etc'!$D$22</c:f>
              <c:strCache>
                <c:ptCount val="1"/>
                <c:pt idx="0">
                  <c:v>BRISTOL, NORTH SOMERSET &amp; S GLOS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etc'!$H$22:$AA$22</c:f>
              <c:numCache>
                <c:formatCode>0.0</c:formatCode>
                <c:ptCount val="20"/>
                <c:pt idx="0">
                  <c:v>10.1</c:v>
                </c:pt>
                <c:pt idx="1">
                  <c:v>10</c:v>
                </c:pt>
                <c:pt idx="2">
                  <c:v>9.9</c:v>
                </c:pt>
                <c:pt idx="3">
                  <c:v>9.9</c:v>
                </c:pt>
                <c:pt idx="4">
                  <c:v>9.8000000000000007</c:v>
                </c:pt>
                <c:pt idx="5">
                  <c:v>9.6999999999999993</c:v>
                </c:pt>
                <c:pt idx="6">
                  <c:v>9.6</c:v>
                </c:pt>
                <c:pt idx="7">
                  <c:v>9.6</c:v>
                </c:pt>
                <c:pt idx="8">
                  <c:v>9.5</c:v>
                </c:pt>
                <c:pt idx="9">
                  <c:v>9.5</c:v>
                </c:pt>
                <c:pt idx="10">
                  <c:v>9.4</c:v>
                </c:pt>
                <c:pt idx="11">
                  <c:v>9.4</c:v>
                </c:pt>
                <c:pt idx="12">
                  <c:v>9.3000000000000007</c:v>
                </c:pt>
                <c:pt idx="13">
                  <c:v>9.1999999999999993</c:v>
                </c:pt>
                <c:pt idx="14">
                  <c:v>9.1</c:v>
                </c:pt>
                <c:pt idx="15">
                  <c:v>9</c:v>
                </c:pt>
                <c:pt idx="16">
                  <c:v>9</c:v>
                </c:pt>
                <c:pt idx="17">
                  <c:v>8.9</c:v>
                </c:pt>
                <c:pt idx="18">
                  <c:v>8.8000000000000007</c:v>
                </c:pt>
                <c:pt idx="19">
                  <c:v>8.6999999999999993</c:v>
                </c:pt>
              </c:numCache>
            </c:numRef>
          </c:val>
          <c:smooth val="0"/>
        </c:ser>
        <c:ser>
          <c:idx val="20"/>
          <c:order val="20"/>
          <c:tx>
            <c:strRef>
              <c:f>'CCG Data - Co-amoxiclav etc'!$D$23</c:f>
              <c:strCache>
                <c:ptCount val="1"/>
                <c:pt idx="0">
                  <c:v>BROMLEY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etc'!$H$23:$AA$23</c:f>
              <c:numCache>
                <c:formatCode>0.0</c:formatCode>
                <c:ptCount val="20"/>
                <c:pt idx="0">
                  <c:v>8.9</c:v>
                </c:pt>
                <c:pt idx="1">
                  <c:v>8.9</c:v>
                </c:pt>
                <c:pt idx="2">
                  <c:v>9</c:v>
                </c:pt>
                <c:pt idx="3">
                  <c:v>9</c:v>
                </c:pt>
                <c:pt idx="4">
                  <c:v>9.1</c:v>
                </c:pt>
                <c:pt idx="5">
                  <c:v>9.1</c:v>
                </c:pt>
                <c:pt idx="6">
                  <c:v>9.1</c:v>
                </c:pt>
                <c:pt idx="7">
                  <c:v>9.1</c:v>
                </c:pt>
                <c:pt idx="8">
                  <c:v>9.1999999999999993</c:v>
                </c:pt>
                <c:pt idx="9">
                  <c:v>9.1999999999999993</c:v>
                </c:pt>
                <c:pt idx="10">
                  <c:v>9.1</c:v>
                </c:pt>
                <c:pt idx="11">
                  <c:v>9</c:v>
                </c:pt>
                <c:pt idx="12">
                  <c:v>9</c:v>
                </c:pt>
                <c:pt idx="13">
                  <c:v>8.9</c:v>
                </c:pt>
                <c:pt idx="14">
                  <c:v>8.9</c:v>
                </c:pt>
                <c:pt idx="15">
                  <c:v>8.8000000000000007</c:v>
                </c:pt>
                <c:pt idx="16">
                  <c:v>8.6999999999999993</c:v>
                </c:pt>
                <c:pt idx="17">
                  <c:v>8.6</c:v>
                </c:pt>
                <c:pt idx="18">
                  <c:v>8.5</c:v>
                </c:pt>
                <c:pt idx="19">
                  <c:v>8.4</c:v>
                </c:pt>
              </c:numCache>
            </c:numRef>
          </c:val>
          <c:smooth val="0"/>
        </c:ser>
        <c:ser>
          <c:idx val="21"/>
          <c:order val="21"/>
          <c:tx>
            <c:strRef>
              <c:f>'CCG Data - Co-amoxiclav etc'!$D$24</c:f>
              <c:strCache>
                <c:ptCount val="1"/>
                <c:pt idx="0">
                  <c:v>BUCKINGHAMSHIRE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etc'!$H$24:$AA$24</c:f>
              <c:numCache>
                <c:formatCode>0.0</c:formatCode>
                <c:ptCount val="20"/>
                <c:pt idx="0">
                  <c:v>8.6</c:v>
                </c:pt>
                <c:pt idx="1">
                  <c:v>8.6</c:v>
                </c:pt>
                <c:pt idx="2">
                  <c:v>8.6</c:v>
                </c:pt>
                <c:pt idx="3">
                  <c:v>8.6</c:v>
                </c:pt>
                <c:pt idx="4">
                  <c:v>8.6</c:v>
                </c:pt>
                <c:pt idx="5">
                  <c:v>8.6999999999999993</c:v>
                </c:pt>
                <c:pt idx="6">
                  <c:v>8.6999999999999993</c:v>
                </c:pt>
                <c:pt idx="7">
                  <c:v>8.8000000000000007</c:v>
                </c:pt>
                <c:pt idx="8">
                  <c:v>8.8000000000000007</c:v>
                </c:pt>
                <c:pt idx="9">
                  <c:v>8.8000000000000007</c:v>
                </c:pt>
                <c:pt idx="10">
                  <c:v>8.9</c:v>
                </c:pt>
                <c:pt idx="11">
                  <c:v>8.9</c:v>
                </c:pt>
                <c:pt idx="12">
                  <c:v>8.9</c:v>
                </c:pt>
                <c:pt idx="13">
                  <c:v>8.9</c:v>
                </c:pt>
                <c:pt idx="14">
                  <c:v>8.9</c:v>
                </c:pt>
                <c:pt idx="15">
                  <c:v>8.8000000000000007</c:v>
                </c:pt>
                <c:pt idx="16">
                  <c:v>8.8000000000000007</c:v>
                </c:pt>
                <c:pt idx="17">
                  <c:v>8.6999999999999993</c:v>
                </c:pt>
                <c:pt idx="18">
                  <c:v>8.6999999999999993</c:v>
                </c:pt>
                <c:pt idx="19">
                  <c:v>8.6</c:v>
                </c:pt>
              </c:numCache>
            </c:numRef>
          </c:val>
          <c:smooth val="0"/>
        </c:ser>
        <c:ser>
          <c:idx val="22"/>
          <c:order val="22"/>
          <c:tx>
            <c:strRef>
              <c:f>'CCG Data - Co-amoxiclav etc'!$D$25</c:f>
              <c:strCache>
                <c:ptCount val="1"/>
                <c:pt idx="0">
                  <c:v>BURY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etc'!$H$25:$AA$25</c:f>
              <c:numCache>
                <c:formatCode>0.0</c:formatCode>
                <c:ptCount val="20"/>
                <c:pt idx="0">
                  <c:v>6.2</c:v>
                </c:pt>
                <c:pt idx="1">
                  <c:v>6.2</c:v>
                </c:pt>
                <c:pt idx="2">
                  <c:v>6.2</c:v>
                </c:pt>
                <c:pt idx="3">
                  <c:v>6.2</c:v>
                </c:pt>
                <c:pt idx="4">
                  <c:v>6.2</c:v>
                </c:pt>
                <c:pt idx="5">
                  <c:v>6.2</c:v>
                </c:pt>
                <c:pt idx="6">
                  <c:v>6.2</c:v>
                </c:pt>
                <c:pt idx="7">
                  <c:v>6.2</c:v>
                </c:pt>
                <c:pt idx="8">
                  <c:v>6.2</c:v>
                </c:pt>
                <c:pt idx="9">
                  <c:v>6.2</c:v>
                </c:pt>
                <c:pt idx="10">
                  <c:v>6.2</c:v>
                </c:pt>
                <c:pt idx="11">
                  <c:v>6.2</c:v>
                </c:pt>
                <c:pt idx="12">
                  <c:v>6.2</c:v>
                </c:pt>
                <c:pt idx="13">
                  <c:v>6.2</c:v>
                </c:pt>
                <c:pt idx="14">
                  <c:v>6.2</c:v>
                </c:pt>
                <c:pt idx="15">
                  <c:v>6.2</c:v>
                </c:pt>
                <c:pt idx="16">
                  <c:v>6.2</c:v>
                </c:pt>
                <c:pt idx="17">
                  <c:v>6.3</c:v>
                </c:pt>
                <c:pt idx="18">
                  <c:v>6.2</c:v>
                </c:pt>
                <c:pt idx="19">
                  <c:v>6.3</c:v>
                </c:pt>
              </c:numCache>
            </c:numRef>
          </c:val>
          <c:smooth val="0"/>
        </c:ser>
        <c:ser>
          <c:idx val="23"/>
          <c:order val="23"/>
          <c:tx>
            <c:strRef>
              <c:f>'CCG Data - Co-amoxiclav etc'!$D$26</c:f>
              <c:strCache>
                <c:ptCount val="1"/>
                <c:pt idx="0">
                  <c:v>CALDERDALE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etc'!$H$26:$AA$26</c:f>
              <c:numCache>
                <c:formatCode>0.0</c:formatCode>
                <c:ptCount val="20"/>
                <c:pt idx="0">
                  <c:v>6.4</c:v>
                </c:pt>
                <c:pt idx="1">
                  <c:v>6.4</c:v>
                </c:pt>
                <c:pt idx="2">
                  <c:v>6.4</c:v>
                </c:pt>
                <c:pt idx="3">
                  <c:v>6.5</c:v>
                </c:pt>
                <c:pt idx="4">
                  <c:v>6.5</c:v>
                </c:pt>
                <c:pt idx="5">
                  <c:v>6.5</c:v>
                </c:pt>
                <c:pt idx="6">
                  <c:v>6.4</c:v>
                </c:pt>
                <c:pt idx="7">
                  <c:v>6.4</c:v>
                </c:pt>
                <c:pt idx="8">
                  <c:v>6.4</c:v>
                </c:pt>
                <c:pt idx="9">
                  <c:v>6.4</c:v>
                </c:pt>
                <c:pt idx="10">
                  <c:v>6.4</c:v>
                </c:pt>
                <c:pt idx="11">
                  <c:v>6.4</c:v>
                </c:pt>
                <c:pt idx="12">
                  <c:v>6.4</c:v>
                </c:pt>
                <c:pt idx="13">
                  <c:v>6.4</c:v>
                </c:pt>
                <c:pt idx="14">
                  <c:v>6.4</c:v>
                </c:pt>
                <c:pt idx="15">
                  <c:v>6.3</c:v>
                </c:pt>
                <c:pt idx="16">
                  <c:v>6.3</c:v>
                </c:pt>
                <c:pt idx="17">
                  <c:v>6.3</c:v>
                </c:pt>
                <c:pt idx="18">
                  <c:v>6.3</c:v>
                </c:pt>
                <c:pt idx="19">
                  <c:v>6.2</c:v>
                </c:pt>
              </c:numCache>
            </c:numRef>
          </c:val>
          <c:smooth val="0"/>
        </c:ser>
        <c:ser>
          <c:idx val="24"/>
          <c:order val="24"/>
          <c:tx>
            <c:strRef>
              <c:f>'CCG Data - Co-amoxiclav etc'!$D$27</c:f>
              <c:strCache>
                <c:ptCount val="1"/>
                <c:pt idx="0">
                  <c:v>CAMBRIDGESHIRE AND PETERBOROUGH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etc'!$H$27:$AA$27</c:f>
              <c:numCache>
                <c:formatCode>0.0</c:formatCode>
                <c:ptCount val="20"/>
                <c:pt idx="0">
                  <c:v>12.4</c:v>
                </c:pt>
                <c:pt idx="1">
                  <c:v>12.4</c:v>
                </c:pt>
                <c:pt idx="2">
                  <c:v>12.4</c:v>
                </c:pt>
                <c:pt idx="3">
                  <c:v>12.3</c:v>
                </c:pt>
                <c:pt idx="4">
                  <c:v>12.3</c:v>
                </c:pt>
                <c:pt idx="5">
                  <c:v>12.2</c:v>
                </c:pt>
                <c:pt idx="6">
                  <c:v>12.1</c:v>
                </c:pt>
                <c:pt idx="7">
                  <c:v>12</c:v>
                </c:pt>
                <c:pt idx="8">
                  <c:v>11.9</c:v>
                </c:pt>
                <c:pt idx="9">
                  <c:v>11.7</c:v>
                </c:pt>
                <c:pt idx="10">
                  <c:v>11.5</c:v>
                </c:pt>
                <c:pt idx="11">
                  <c:v>11.4</c:v>
                </c:pt>
                <c:pt idx="12">
                  <c:v>11.2</c:v>
                </c:pt>
                <c:pt idx="13">
                  <c:v>11</c:v>
                </c:pt>
                <c:pt idx="14">
                  <c:v>10.9</c:v>
                </c:pt>
                <c:pt idx="15">
                  <c:v>10.7</c:v>
                </c:pt>
                <c:pt idx="16">
                  <c:v>10.5</c:v>
                </c:pt>
                <c:pt idx="17">
                  <c:v>10.4</c:v>
                </c:pt>
                <c:pt idx="18">
                  <c:v>10.199999999999999</c:v>
                </c:pt>
                <c:pt idx="19">
                  <c:v>10.1</c:v>
                </c:pt>
              </c:numCache>
            </c:numRef>
          </c:val>
          <c:smooth val="0"/>
        </c:ser>
        <c:ser>
          <c:idx val="25"/>
          <c:order val="25"/>
          <c:tx>
            <c:strRef>
              <c:f>'CCG Data - Co-amoxiclav etc'!$D$28</c:f>
              <c:strCache>
                <c:ptCount val="1"/>
                <c:pt idx="0">
                  <c:v>CAMDEN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etc'!$H$28:$AA$28</c:f>
              <c:numCache>
                <c:formatCode>0.0</c:formatCode>
                <c:ptCount val="20"/>
                <c:pt idx="0">
                  <c:v>9.5</c:v>
                </c:pt>
                <c:pt idx="1">
                  <c:v>9.5</c:v>
                </c:pt>
                <c:pt idx="2">
                  <c:v>9.5</c:v>
                </c:pt>
                <c:pt idx="3">
                  <c:v>9.4</c:v>
                </c:pt>
                <c:pt idx="4">
                  <c:v>9.3000000000000007</c:v>
                </c:pt>
                <c:pt idx="5">
                  <c:v>9.3000000000000007</c:v>
                </c:pt>
                <c:pt idx="6">
                  <c:v>9.4</c:v>
                </c:pt>
                <c:pt idx="7">
                  <c:v>9.4</c:v>
                </c:pt>
                <c:pt idx="8">
                  <c:v>9.4</c:v>
                </c:pt>
                <c:pt idx="9">
                  <c:v>9.4</c:v>
                </c:pt>
                <c:pt idx="10">
                  <c:v>9.5</c:v>
                </c:pt>
                <c:pt idx="11">
                  <c:v>9.5</c:v>
                </c:pt>
                <c:pt idx="12">
                  <c:v>9.4</c:v>
                </c:pt>
                <c:pt idx="13">
                  <c:v>9.3000000000000007</c:v>
                </c:pt>
                <c:pt idx="14">
                  <c:v>9.1999999999999993</c:v>
                </c:pt>
                <c:pt idx="15">
                  <c:v>9.1</c:v>
                </c:pt>
                <c:pt idx="16">
                  <c:v>9.1</c:v>
                </c:pt>
                <c:pt idx="17">
                  <c:v>9</c:v>
                </c:pt>
                <c:pt idx="18">
                  <c:v>8.9</c:v>
                </c:pt>
                <c:pt idx="19">
                  <c:v>8.9</c:v>
                </c:pt>
              </c:numCache>
            </c:numRef>
          </c:val>
          <c:smooth val="0"/>
        </c:ser>
        <c:ser>
          <c:idx val="26"/>
          <c:order val="26"/>
          <c:tx>
            <c:strRef>
              <c:f>'CCG Data - Co-amoxiclav etc'!$D$29</c:f>
              <c:strCache>
                <c:ptCount val="1"/>
                <c:pt idx="0">
                  <c:v>CANNOCK CHASE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etc'!$H$29:$AA$29</c:f>
              <c:numCache>
                <c:formatCode>0.0</c:formatCode>
                <c:ptCount val="20"/>
                <c:pt idx="0">
                  <c:v>8.8000000000000007</c:v>
                </c:pt>
                <c:pt idx="1">
                  <c:v>8.6999999999999993</c:v>
                </c:pt>
                <c:pt idx="2">
                  <c:v>8.6</c:v>
                </c:pt>
                <c:pt idx="3">
                  <c:v>8.6</c:v>
                </c:pt>
                <c:pt idx="4">
                  <c:v>8.8000000000000007</c:v>
                </c:pt>
                <c:pt idx="5">
                  <c:v>8.8000000000000007</c:v>
                </c:pt>
                <c:pt idx="6">
                  <c:v>8.8000000000000007</c:v>
                </c:pt>
                <c:pt idx="7">
                  <c:v>8.9</c:v>
                </c:pt>
                <c:pt idx="8">
                  <c:v>9</c:v>
                </c:pt>
                <c:pt idx="9">
                  <c:v>9.1</c:v>
                </c:pt>
                <c:pt idx="10">
                  <c:v>9.1</c:v>
                </c:pt>
                <c:pt idx="11">
                  <c:v>9.1</c:v>
                </c:pt>
                <c:pt idx="12">
                  <c:v>9.1999999999999993</c:v>
                </c:pt>
                <c:pt idx="13">
                  <c:v>9.1999999999999993</c:v>
                </c:pt>
                <c:pt idx="14">
                  <c:v>9.1999999999999993</c:v>
                </c:pt>
                <c:pt idx="15">
                  <c:v>9.1</c:v>
                </c:pt>
                <c:pt idx="16">
                  <c:v>9</c:v>
                </c:pt>
                <c:pt idx="17">
                  <c:v>8.9</c:v>
                </c:pt>
                <c:pt idx="18">
                  <c:v>8.8000000000000007</c:v>
                </c:pt>
                <c:pt idx="19">
                  <c:v>8.8000000000000007</c:v>
                </c:pt>
              </c:numCache>
            </c:numRef>
          </c:val>
          <c:smooth val="0"/>
        </c:ser>
        <c:ser>
          <c:idx val="27"/>
          <c:order val="27"/>
          <c:tx>
            <c:strRef>
              <c:f>'CCG Data - Co-amoxiclav etc'!$D$30</c:f>
              <c:strCache>
                <c:ptCount val="1"/>
                <c:pt idx="0">
                  <c:v>CANTERBURY AND COASTAL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etc'!$H$30:$AA$30</c:f>
              <c:numCache>
                <c:formatCode>0.0</c:formatCode>
                <c:ptCount val="20"/>
                <c:pt idx="0">
                  <c:v>9</c:v>
                </c:pt>
                <c:pt idx="1">
                  <c:v>8.9</c:v>
                </c:pt>
                <c:pt idx="2">
                  <c:v>8.8000000000000007</c:v>
                </c:pt>
                <c:pt idx="3">
                  <c:v>8.6999999999999993</c:v>
                </c:pt>
                <c:pt idx="4">
                  <c:v>8.6999999999999993</c:v>
                </c:pt>
                <c:pt idx="5">
                  <c:v>8.6999999999999993</c:v>
                </c:pt>
                <c:pt idx="6">
                  <c:v>8.6999999999999993</c:v>
                </c:pt>
                <c:pt idx="7">
                  <c:v>8.6</c:v>
                </c:pt>
                <c:pt idx="8">
                  <c:v>8.6999999999999993</c:v>
                </c:pt>
                <c:pt idx="9">
                  <c:v>8.6999999999999993</c:v>
                </c:pt>
                <c:pt idx="10">
                  <c:v>8.6999999999999993</c:v>
                </c:pt>
                <c:pt idx="11">
                  <c:v>8.6999999999999993</c:v>
                </c:pt>
                <c:pt idx="12">
                  <c:v>8.6</c:v>
                </c:pt>
                <c:pt idx="13">
                  <c:v>8.6999999999999993</c:v>
                </c:pt>
                <c:pt idx="14">
                  <c:v>8.6999999999999993</c:v>
                </c:pt>
                <c:pt idx="15">
                  <c:v>8.6999999999999993</c:v>
                </c:pt>
                <c:pt idx="16">
                  <c:v>8.6999999999999993</c:v>
                </c:pt>
                <c:pt idx="17">
                  <c:v>8.8000000000000007</c:v>
                </c:pt>
                <c:pt idx="18">
                  <c:v>8.8000000000000007</c:v>
                </c:pt>
                <c:pt idx="19">
                  <c:v>8.9</c:v>
                </c:pt>
              </c:numCache>
            </c:numRef>
          </c:val>
          <c:smooth val="0"/>
        </c:ser>
        <c:ser>
          <c:idx val="28"/>
          <c:order val="28"/>
          <c:tx>
            <c:strRef>
              <c:f>'CCG Data - Co-amoxiclav etc'!$D$31</c:f>
              <c:strCache>
                <c:ptCount val="1"/>
                <c:pt idx="0">
                  <c:v>CASTLE POINT AND ROCHFORD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etc'!$H$31:$AA$31</c:f>
              <c:numCache>
                <c:formatCode>0.0</c:formatCode>
                <c:ptCount val="20"/>
                <c:pt idx="0">
                  <c:v>10.9</c:v>
                </c:pt>
                <c:pt idx="1">
                  <c:v>10.8</c:v>
                </c:pt>
                <c:pt idx="2">
                  <c:v>10.7</c:v>
                </c:pt>
                <c:pt idx="3">
                  <c:v>10.6</c:v>
                </c:pt>
                <c:pt idx="4">
                  <c:v>10.6</c:v>
                </c:pt>
                <c:pt idx="5">
                  <c:v>10.7</c:v>
                </c:pt>
                <c:pt idx="6">
                  <c:v>10.6</c:v>
                </c:pt>
                <c:pt idx="7">
                  <c:v>10.7</c:v>
                </c:pt>
                <c:pt idx="8">
                  <c:v>10.7</c:v>
                </c:pt>
                <c:pt idx="9">
                  <c:v>10.7</c:v>
                </c:pt>
                <c:pt idx="10">
                  <c:v>10.8</c:v>
                </c:pt>
                <c:pt idx="11">
                  <c:v>10.8</c:v>
                </c:pt>
                <c:pt idx="12">
                  <c:v>10.7</c:v>
                </c:pt>
                <c:pt idx="13">
                  <c:v>10.6</c:v>
                </c:pt>
                <c:pt idx="14">
                  <c:v>10.6</c:v>
                </c:pt>
                <c:pt idx="15">
                  <c:v>10.5</c:v>
                </c:pt>
                <c:pt idx="16">
                  <c:v>10.5</c:v>
                </c:pt>
                <c:pt idx="17">
                  <c:v>10.4</c:v>
                </c:pt>
                <c:pt idx="18">
                  <c:v>10.4</c:v>
                </c:pt>
                <c:pt idx="19">
                  <c:v>10.3</c:v>
                </c:pt>
              </c:numCache>
            </c:numRef>
          </c:val>
          <c:smooth val="0"/>
        </c:ser>
        <c:ser>
          <c:idx val="29"/>
          <c:order val="29"/>
          <c:tx>
            <c:strRef>
              <c:f>'CCG Data - Co-amoxiclav etc'!$D$32</c:f>
              <c:strCache>
                <c:ptCount val="1"/>
                <c:pt idx="0">
                  <c:v>CENTRAL LONDON (WESTMINSTER)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etc'!$H$32:$AA$32</c:f>
              <c:numCache>
                <c:formatCode>0.0</c:formatCode>
                <c:ptCount val="20"/>
                <c:pt idx="0">
                  <c:v>11.2</c:v>
                </c:pt>
                <c:pt idx="1">
                  <c:v>11.3</c:v>
                </c:pt>
                <c:pt idx="2">
                  <c:v>11.3</c:v>
                </c:pt>
                <c:pt idx="3">
                  <c:v>11.3</c:v>
                </c:pt>
                <c:pt idx="4">
                  <c:v>11.2</c:v>
                </c:pt>
                <c:pt idx="5">
                  <c:v>11.3</c:v>
                </c:pt>
                <c:pt idx="6">
                  <c:v>11.1</c:v>
                </c:pt>
                <c:pt idx="7">
                  <c:v>10.9</c:v>
                </c:pt>
                <c:pt idx="8">
                  <c:v>10.8</c:v>
                </c:pt>
                <c:pt idx="9">
                  <c:v>10.7</c:v>
                </c:pt>
                <c:pt idx="10">
                  <c:v>10.5</c:v>
                </c:pt>
                <c:pt idx="11">
                  <c:v>10.3</c:v>
                </c:pt>
                <c:pt idx="12">
                  <c:v>10.1</c:v>
                </c:pt>
                <c:pt idx="13">
                  <c:v>9.9</c:v>
                </c:pt>
                <c:pt idx="14">
                  <c:v>9.6999999999999993</c:v>
                </c:pt>
                <c:pt idx="15">
                  <c:v>9.6</c:v>
                </c:pt>
                <c:pt idx="16">
                  <c:v>9.5</c:v>
                </c:pt>
                <c:pt idx="17">
                  <c:v>9.4</c:v>
                </c:pt>
                <c:pt idx="18">
                  <c:v>9.3000000000000007</c:v>
                </c:pt>
                <c:pt idx="19">
                  <c:v>9.3000000000000007</c:v>
                </c:pt>
              </c:numCache>
            </c:numRef>
          </c:val>
          <c:smooth val="0"/>
        </c:ser>
        <c:ser>
          <c:idx val="30"/>
          <c:order val="30"/>
          <c:tx>
            <c:strRef>
              <c:f>'CCG Data - Co-amoxiclav etc'!$D$33</c:f>
              <c:strCache>
                <c:ptCount val="1"/>
                <c:pt idx="0">
                  <c:v>CHORLEY AND SOUTH RIBBLE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etc'!$H$33:$AA$33</c:f>
              <c:numCache>
                <c:formatCode>0.0</c:formatCode>
                <c:ptCount val="20"/>
                <c:pt idx="0">
                  <c:v>8.6</c:v>
                </c:pt>
                <c:pt idx="1">
                  <c:v>8.6999999999999993</c:v>
                </c:pt>
                <c:pt idx="2">
                  <c:v>8.6999999999999993</c:v>
                </c:pt>
                <c:pt idx="3">
                  <c:v>8.6999999999999993</c:v>
                </c:pt>
                <c:pt idx="4">
                  <c:v>8.8000000000000007</c:v>
                </c:pt>
                <c:pt idx="5">
                  <c:v>8.8000000000000007</c:v>
                </c:pt>
                <c:pt idx="6">
                  <c:v>8.9</c:v>
                </c:pt>
                <c:pt idx="7">
                  <c:v>9</c:v>
                </c:pt>
                <c:pt idx="8">
                  <c:v>9.1</c:v>
                </c:pt>
                <c:pt idx="9">
                  <c:v>9.1999999999999993</c:v>
                </c:pt>
                <c:pt idx="10">
                  <c:v>9.3000000000000007</c:v>
                </c:pt>
                <c:pt idx="11">
                  <c:v>9.4</c:v>
                </c:pt>
                <c:pt idx="12">
                  <c:v>9.3000000000000007</c:v>
                </c:pt>
                <c:pt idx="13">
                  <c:v>9.3000000000000007</c:v>
                </c:pt>
                <c:pt idx="14">
                  <c:v>9.1999999999999993</c:v>
                </c:pt>
                <c:pt idx="15">
                  <c:v>9.1</c:v>
                </c:pt>
                <c:pt idx="16">
                  <c:v>9</c:v>
                </c:pt>
                <c:pt idx="17">
                  <c:v>8.9</c:v>
                </c:pt>
                <c:pt idx="18">
                  <c:v>8.8000000000000007</c:v>
                </c:pt>
                <c:pt idx="19">
                  <c:v>8.6999999999999993</c:v>
                </c:pt>
              </c:numCache>
            </c:numRef>
          </c:val>
          <c:smooth val="0"/>
        </c:ser>
        <c:ser>
          <c:idx val="34"/>
          <c:order val="31"/>
          <c:tx>
            <c:strRef>
              <c:f>'CCG Data - Co-amoxiclav etc'!$D$34</c:f>
              <c:strCache>
                <c:ptCount val="1"/>
                <c:pt idx="0">
                  <c:v>CITY AND HACKNEY</c:v>
                </c:pt>
              </c:strCache>
            </c:strRef>
          </c:tx>
          <c:spPr>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symbol val="circle"/>
            <c:size val="8"/>
            <c:spPr>
              <a:solidFill>
                <a:srgbClr val="4F81BD"/>
              </a:solidFill>
              <a:ln w="38100" cap="rnd" cmpd="sng" algn="ctr">
                <a:noFill/>
                <a:prstDash val="solid"/>
                <a:round/>
                <a:headEnd type="none" w="med" len="med"/>
                <a:tailEnd type="none" w="med" len="med"/>
              </a:ln>
              <a:effectLst/>
              <a:extLst>
                <a:ext uri="{91240B29-F687-4F45-9708-019B960494DF}">
                  <a14:hiddenLine xmlns:a14="http://schemas.microsoft.com/office/drawing/2010/main" w="38100"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etc'!$H$34:$AD$34</c:f>
              <c:numCache>
                <c:formatCode>0.0</c:formatCode>
                <c:ptCount val="23"/>
                <c:pt idx="0">
                  <c:v>8.6999999999999993</c:v>
                </c:pt>
                <c:pt idx="1">
                  <c:v>8.6</c:v>
                </c:pt>
                <c:pt idx="2">
                  <c:v>8.6</c:v>
                </c:pt>
                <c:pt idx="3">
                  <c:v>8.5</c:v>
                </c:pt>
                <c:pt idx="4">
                  <c:v>8.5</c:v>
                </c:pt>
                <c:pt idx="5">
                  <c:v>8.4</c:v>
                </c:pt>
                <c:pt idx="6">
                  <c:v>8.4</c:v>
                </c:pt>
                <c:pt idx="7">
                  <c:v>8.3000000000000007</c:v>
                </c:pt>
                <c:pt idx="8">
                  <c:v>8.4</c:v>
                </c:pt>
                <c:pt idx="9">
                  <c:v>8.4</c:v>
                </c:pt>
                <c:pt idx="10">
                  <c:v>8.4</c:v>
                </c:pt>
                <c:pt idx="11">
                  <c:v>8.4</c:v>
                </c:pt>
                <c:pt idx="12">
                  <c:v>8.4</c:v>
                </c:pt>
                <c:pt idx="13">
                  <c:v>8.4</c:v>
                </c:pt>
                <c:pt idx="14">
                  <c:v>8.4</c:v>
                </c:pt>
                <c:pt idx="15">
                  <c:v>8.3000000000000007</c:v>
                </c:pt>
                <c:pt idx="16">
                  <c:v>8.1999999999999993</c:v>
                </c:pt>
                <c:pt idx="17">
                  <c:v>8.1999999999999993</c:v>
                </c:pt>
                <c:pt idx="18">
                  <c:v>8.1</c:v>
                </c:pt>
                <c:pt idx="19">
                  <c:v>8.1</c:v>
                </c:pt>
              </c:numCache>
            </c:numRef>
          </c:val>
          <c:smooth val="0"/>
        </c:ser>
        <c:ser>
          <c:idx val="31"/>
          <c:order val="32"/>
          <c:tx>
            <c:strRef>
              <c:f>'CCG Data - Co-amoxiclav etc'!$D$35</c:f>
              <c:strCache>
                <c:ptCount val="1"/>
                <c:pt idx="0">
                  <c:v>COASTAL WEST SUSSEX</c:v>
                </c:pt>
              </c:strCache>
            </c:strRef>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symbol val="circle"/>
            <c:size val="8"/>
            <c:spPr>
              <a:solidFill>
                <a:srgbClr val="4F81BD"/>
              </a:solidFill>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etc'!$H$35:$AD$35</c:f>
              <c:numCache>
                <c:formatCode>0.0</c:formatCode>
                <c:ptCount val="23"/>
                <c:pt idx="0">
                  <c:v>10</c:v>
                </c:pt>
                <c:pt idx="1">
                  <c:v>10.1</c:v>
                </c:pt>
                <c:pt idx="2">
                  <c:v>10.1</c:v>
                </c:pt>
                <c:pt idx="3">
                  <c:v>10.1</c:v>
                </c:pt>
                <c:pt idx="4">
                  <c:v>10.199999999999999</c:v>
                </c:pt>
                <c:pt idx="5">
                  <c:v>10.199999999999999</c:v>
                </c:pt>
                <c:pt idx="6">
                  <c:v>10.199999999999999</c:v>
                </c:pt>
                <c:pt idx="7">
                  <c:v>10.3</c:v>
                </c:pt>
                <c:pt idx="8">
                  <c:v>10.4</c:v>
                </c:pt>
                <c:pt idx="9">
                  <c:v>10.5</c:v>
                </c:pt>
                <c:pt idx="10">
                  <c:v>10.5</c:v>
                </c:pt>
                <c:pt idx="11">
                  <c:v>10.6</c:v>
                </c:pt>
                <c:pt idx="12">
                  <c:v>10.6</c:v>
                </c:pt>
                <c:pt idx="13">
                  <c:v>10.6</c:v>
                </c:pt>
                <c:pt idx="14">
                  <c:v>10.6</c:v>
                </c:pt>
                <c:pt idx="15">
                  <c:v>10.6</c:v>
                </c:pt>
                <c:pt idx="16">
                  <c:v>10.5</c:v>
                </c:pt>
                <c:pt idx="17">
                  <c:v>10.5</c:v>
                </c:pt>
                <c:pt idx="18">
                  <c:v>10.5</c:v>
                </c:pt>
                <c:pt idx="19">
                  <c:v>10.4</c:v>
                </c:pt>
              </c:numCache>
            </c:numRef>
          </c:val>
          <c:smooth val="0"/>
        </c:ser>
        <c:ser>
          <c:idx val="32"/>
          <c:order val="33"/>
          <c:tx>
            <c:strRef>
              <c:f>'CCG Data - Co-amoxiclav etc'!$D$36</c:f>
              <c:strCache>
                <c:ptCount val="1"/>
                <c:pt idx="0">
                  <c:v>CORBY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etc'!$H$36:$AA$36</c:f>
              <c:numCache>
                <c:formatCode>0.0</c:formatCode>
                <c:ptCount val="20"/>
                <c:pt idx="0">
                  <c:v>8.4</c:v>
                </c:pt>
                <c:pt idx="1">
                  <c:v>8.4</c:v>
                </c:pt>
                <c:pt idx="2">
                  <c:v>8.5</c:v>
                </c:pt>
                <c:pt idx="3">
                  <c:v>8.5</c:v>
                </c:pt>
                <c:pt idx="4">
                  <c:v>8.5</c:v>
                </c:pt>
                <c:pt idx="5">
                  <c:v>8.5</c:v>
                </c:pt>
                <c:pt idx="6">
                  <c:v>8.4</c:v>
                </c:pt>
                <c:pt idx="7">
                  <c:v>8.4</c:v>
                </c:pt>
                <c:pt idx="8">
                  <c:v>8.4</c:v>
                </c:pt>
                <c:pt idx="9">
                  <c:v>8.4</c:v>
                </c:pt>
                <c:pt idx="10">
                  <c:v>8.4</c:v>
                </c:pt>
                <c:pt idx="11">
                  <c:v>8.4</c:v>
                </c:pt>
                <c:pt idx="12">
                  <c:v>8.3000000000000007</c:v>
                </c:pt>
                <c:pt idx="13">
                  <c:v>8.1999999999999993</c:v>
                </c:pt>
                <c:pt idx="14">
                  <c:v>8</c:v>
                </c:pt>
                <c:pt idx="15">
                  <c:v>7.9</c:v>
                </c:pt>
                <c:pt idx="16">
                  <c:v>7.7</c:v>
                </c:pt>
                <c:pt idx="17">
                  <c:v>7.7</c:v>
                </c:pt>
                <c:pt idx="18">
                  <c:v>7.6</c:v>
                </c:pt>
                <c:pt idx="19">
                  <c:v>7.6</c:v>
                </c:pt>
              </c:numCache>
            </c:numRef>
          </c:val>
          <c:smooth val="0"/>
        </c:ser>
        <c:ser>
          <c:idx val="33"/>
          <c:order val="34"/>
          <c:tx>
            <c:strRef>
              <c:f>'CCG Data - Co-amoxiclav etc'!$D$37</c:f>
              <c:strCache>
                <c:ptCount val="1"/>
                <c:pt idx="0">
                  <c:v>COVENTRY AND RUGBY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etc'!$H$37:$AA$37</c:f>
              <c:numCache>
                <c:formatCode>0.0</c:formatCode>
                <c:ptCount val="20"/>
                <c:pt idx="0">
                  <c:v>8.5</c:v>
                </c:pt>
                <c:pt idx="1">
                  <c:v>8.5</c:v>
                </c:pt>
                <c:pt idx="2">
                  <c:v>8.5</c:v>
                </c:pt>
                <c:pt idx="3">
                  <c:v>8.4</c:v>
                </c:pt>
                <c:pt idx="4">
                  <c:v>8.4</c:v>
                </c:pt>
                <c:pt idx="5">
                  <c:v>8.4</c:v>
                </c:pt>
                <c:pt idx="6">
                  <c:v>8.4</c:v>
                </c:pt>
                <c:pt idx="7">
                  <c:v>8.3000000000000007</c:v>
                </c:pt>
                <c:pt idx="8">
                  <c:v>8.3000000000000007</c:v>
                </c:pt>
                <c:pt idx="9">
                  <c:v>8.4</c:v>
                </c:pt>
                <c:pt idx="10">
                  <c:v>8.4</c:v>
                </c:pt>
                <c:pt idx="11">
                  <c:v>8.4</c:v>
                </c:pt>
                <c:pt idx="12">
                  <c:v>8.3000000000000007</c:v>
                </c:pt>
                <c:pt idx="13">
                  <c:v>8.3000000000000007</c:v>
                </c:pt>
                <c:pt idx="14">
                  <c:v>8.3000000000000007</c:v>
                </c:pt>
                <c:pt idx="15">
                  <c:v>8.1999999999999993</c:v>
                </c:pt>
                <c:pt idx="16">
                  <c:v>8.1</c:v>
                </c:pt>
                <c:pt idx="17">
                  <c:v>8.1</c:v>
                </c:pt>
                <c:pt idx="18">
                  <c:v>8.1</c:v>
                </c:pt>
                <c:pt idx="19">
                  <c:v>8</c:v>
                </c:pt>
              </c:numCache>
            </c:numRef>
          </c:val>
          <c:smooth val="0"/>
        </c:ser>
        <c:ser>
          <c:idx val="35"/>
          <c:order val="35"/>
          <c:tx>
            <c:strRef>
              <c:f>'CCG Data - Co-amoxiclav etc'!$D$38</c:f>
              <c:strCache>
                <c:ptCount val="1"/>
                <c:pt idx="0">
                  <c:v>CRAWLEY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etc'!$H$38:$AA$38</c:f>
              <c:numCache>
                <c:formatCode>0.0</c:formatCode>
                <c:ptCount val="20"/>
                <c:pt idx="0">
                  <c:v>10.3</c:v>
                </c:pt>
                <c:pt idx="1">
                  <c:v>10.3</c:v>
                </c:pt>
                <c:pt idx="2">
                  <c:v>10.199999999999999</c:v>
                </c:pt>
                <c:pt idx="3">
                  <c:v>10</c:v>
                </c:pt>
                <c:pt idx="4">
                  <c:v>10.1</c:v>
                </c:pt>
                <c:pt idx="5">
                  <c:v>10.1</c:v>
                </c:pt>
                <c:pt idx="6">
                  <c:v>10.1</c:v>
                </c:pt>
                <c:pt idx="7">
                  <c:v>10</c:v>
                </c:pt>
                <c:pt idx="8">
                  <c:v>10.1</c:v>
                </c:pt>
                <c:pt idx="9">
                  <c:v>10.1</c:v>
                </c:pt>
                <c:pt idx="10">
                  <c:v>10.199999999999999</c:v>
                </c:pt>
                <c:pt idx="11">
                  <c:v>10.1</c:v>
                </c:pt>
                <c:pt idx="12">
                  <c:v>10.1</c:v>
                </c:pt>
                <c:pt idx="13">
                  <c:v>10</c:v>
                </c:pt>
                <c:pt idx="14">
                  <c:v>10.1</c:v>
                </c:pt>
                <c:pt idx="15">
                  <c:v>10.1</c:v>
                </c:pt>
                <c:pt idx="16">
                  <c:v>10.1</c:v>
                </c:pt>
                <c:pt idx="17">
                  <c:v>10</c:v>
                </c:pt>
                <c:pt idx="18">
                  <c:v>9.9</c:v>
                </c:pt>
                <c:pt idx="19">
                  <c:v>9.9</c:v>
                </c:pt>
              </c:numCache>
            </c:numRef>
          </c:val>
          <c:smooth val="0"/>
        </c:ser>
        <c:ser>
          <c:idx val="36"/>
          <c:order val="36"/>
          <c:tx>
            <c:strRef>
              <c:f>'CCG Data - Co-amoxiclav etc'!$D$39</c:f>
              <c:strCache>
                <c:ptCount val="1"/>
                <c:pt idx="0">
                  <c:v>CROYDON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etc'!$H$39:$AA$39</c:f>
              <c:numCache>
                <c:formatCode>0.0</c:formatCode>
                <c:ptCount val="20"/>
                <c:pt idx="0">
                  <c:v>7</c:v>
                </c:pt>
                <c:pt idx="1">
                  <c:v>7</c:v>
                </c:pt>
                <c:pt idx="2">
                  <c:v>7</c:v>
                </c:pt>
                <c:pt idx="3">
                  <c:v>7</c:v>
                </c:pt>
                <c:pt idx="4">
                  <c:v>7</c:v>
                </c:pt>
                <c:pt idx="5">
                  <c:v>7.1</c:v>
                </c:pt>
                <c:pt idx="6">
                  <c:v>7.1</c:v>
                </c:pt>
                <c:pt idx="7">
                  <c:v>7.1</c:v>
                </c:pt>
                <c:pt idx="8">
                  <c:v>7.2</c:v>
                </c:pt>
                <c:pt idx="9">
                  <c:v>7.2</c:v>
                </c:pt>
                <c:pt idx="10">
                  <c:v>7.3</c:v>
                </c:pt>
                <c:pt idx="11">
                  <c:v>7.3</c:v>
                </c:pt>
                <c:pt idx="12">
                  <c:v>7.3</c:v>
                </c:pt>
                <c:pt idx="13">
                  <c:v>7.2</c:v>
                </c:pt>
                <c:pt idx="14">
                  <c:v>7.2</c:v>
                </c:pt>
                <c:pt idx="15">
                  <c:v>7.2</c:v>
                </c:pt>
                <c:pt idx="16">
                  <c:v>7.1</c:v>
                </c:pt>
                <c:pt idx="17">
                  <c:v>7</c:v>
                </c:pt>
                <c:pt idx="18">
                  <c:v>7</c:v>
                </c:pt>
                <c:pt idx="19">
                  <c:v>6.9</c:v>
                </c:pt>
              </c:numCache>
            </c:numRef>
          </c:val>
          <c:smooth val="0"/>
        </c:ser>
        <c:ser>
          <c:idx val="37"/>
          <c:order val="37"/>
          <c:tx>
            <c:strRef>
              <c:f>'CCG Data - Co-amoxiclav etc'!$D$40</c:f>
              <c:strCache>
                <c:ptCount val="1"/>
                <c:pt idx="0">
                  <c:v>DARLINGTON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etc'!$H$40:$AA$40</c:f>
              <c:numCache>
                <c:formatCode>0.0</c:formatCode>
                <c:ptCount val="20"/>
                <c:pt idx="0">
                  <c:v>6.4</c:v>
                </c:pt>
                <c:pt idx="1">
                  <c:v>6.4</c:v>
                </c:pt>
                <c:pt idx="2">
                  <c:v>6.4</c:v>
                </c:pt>
                <c:pt idx="3">
                  <c:v>6.5</c:v>
                </c:pt>
                <c:pt idx="4">
                  <c:v>6.6</c:v>
                </c:pt>
                <c:pt idx="5">
                  <c:v>6.6</c:v>
                </c:pt>
                <c:pt idx="6">
                  <c:v>6.7</c:v>
                </c:pt>
                <c:pt idx="7">
                  <c:v>6.7</c:v>
                </c:pt>
                <c:pt idx="8">
                  <c:v>6.7</c:v>
                </c:pt>
                <c:pt idx="9">
                  <c:v>6.8</c:v>
                </c:pt>
                <c:pt idx="10">
                  <c:v>6.9</c:v>
                </c:pt>
                <c:pt idx="11">
                  <c:v>6.9</c:v>
                </c:pt>
                <c:pt idx="12">
                  <c:v>7</c:v>
                </c:pt>
                <c:pt idx="13">
                  <c:v>7.1</c:v>
                </c:pt>
                <c:pt idx="14">
                  <c:v>7.1</c:v>
                </c:pt>
                <c:pt idx="15">
                  <c:v>7.1</c:v>
                </c:pt>
                <c:pt idx="16">
                  <c:v>7</c:v>
                </c:pt>
                <c:pt idx="17">
                  <c:v>7</c:v>
                </c:pt>
                <c:pt idx="18">
                  <c:v>6.9</c:v>
                </c:pt>
                <c:pt idx="19">
                  <c:v>6.9</c:v>
                </c:pt>
              </c:numCache>
            </c:numRef>
          </c:val>
          <c:smooth val="0"/>
        </c:ser>
        <c:ser>
          <c:idx val="38"/>
          <c:order val="38"/>
          <c:tx>
            <c:strRef>
              <c:f>'CCG Data - Co-amoxiclav etc'!$D$41</c:f>
              <c:strCache>
                <c:ptCount val="1"/>
                <c:pt idx="0">
                  <c:v>DARTFORD, GRAVESHAM AND SWANLEY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etc'!$H$41:$AA$41</c:f>
              <c:numCache>
                <c:formatCode>0.0</c:formatCode>
                <c:ptCount val="20"/>
                <c:pt idx="0">
                  <c:v>10.6</c:v>
                </c:pt>
                <c:pt idx="1">
                  <c:v>10.5</c:v>
                </c:pt>
                <c:pt idx="2">
                  <c:v>10.5</c:v>
                </c:pt>
                <c:pt idx="3">
                  <c:v>10.4</c:v>
                </c:pt>
                <c:pt idx="4">
                  <c:v>10.3</c:v>
                </c:pt>
                <c:pt idx="5">
                  <c:v>10.3</c:v>
                </c:pt>
                <c:pt idx="6">
                  <c:v>10.3</c:v>
                </c:pt>
                <c:pt idx="7">
                  <c:v>10.199999999999999</c:v>
                </c:pt>
                <c:pt idx="8">
                  <c:v>10.3</c:v>
                </c:pt>
                <c:pt idx="9">
                  <c:v>10.3</c:v>
                </c:pt>
                <c:pt idx="10">
                  <c:v>10.199999999999999</c:v>
                </c:pt>
                <c:pt idx="11">
                  <c:v>10.1</c:v>
                </c:pt>
                <c:pt idx="12">
                  <c:v>10</c:v>
                </c:pt>
                <c:pt idx="13">
                  <c:v>9.9</c:v>
                </c:pt>
                <c:pt idx="14">
                  <c:v>9.8000000000000007</c:v>
                </c:pt>
                <c:pt idx="15">
                  <c:v>9.6999999999999993</c:v>
                </c:pt>
                <c:pt idx="16">
                  <c:v>9.6999999999999993</c:v>
                </c:pt>
                <c:pt idx="17">
                  <c:v>9.6</c:v>
                </c:pt>
                <c:pt idx="18">
                  <c:v>9.5</c:v>
                </c:pt>
                <c:pt idx="19">
                  <c:v>9.4</c:v>
                </c:pt>
              </c:numCache>
            </c:numRef>
          </c:val>
          <c:smooth val="0"/>
        </c:ser>
        <c:ser>
          <c:idx val="39"/>
          <c:order val="39"/>
          <c:tx>
            <c:strRef>
              <c:f>'CCG Data - Co-amoxiclav etc'!$D$44</c:f>
              <c:strCache>
                <c:ptCount val="1"/>
                <c:pt idx="0">
                  <c:v>DONCASTER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etc'!$H$44:$AA$44</c:f>
              <c:numCache>
                <c:formatCode>0.0</c:formatCode>
                <c:ptCount val="20"/>
                <c:pt idx="0">
                  <c:v>5.7</c:v>
                </c:pt>
                <c:pt idx="1">
                  <c:v>5.7</c:v>
                </c:pt>
                <c:pt idx="2">
                  <c:v>5.7</c:v>
                </c:pt>
                <c:pt idx="3">
                  <c:v>5.7</c:v>
                </c:pt>
                <c:pt idx="4">
                  <c:v>5.7</c:v>
                </c:pt>
                <c:pt idx="5">
                  <c:v>5.7</c:v>
                </c:pt>
                <c:pt idx="6">
                  <c:v>5.7</c:v>
                </c:pt>
                <c:pt idx="7">
                  <c:v>5.7</c:v>
                </c:pt>
                <c:pt idx="8">
                  <c:v>5.7</c:v>
                </c:pt>
                <c:pt idx="9">
                  <c:v>5.7</c:v>
                </c:pt>
                <c:pt idx="10">
                  <c:v>5.7</c:v>
                </c:pt>
                <c:pt idx="11">
                  <c:v>5.7</c:v>
                </c:pt>
                <c:pt idx="12">
                  <c:v>5.7</c:v>
                </c:pt>
                <c:pt idx="13">
                  <c:v>5.6</c:v>
                </c:pt>
                <c:pt idx="14">
                  <c:v>5.6</c:v>
                </c:pt>
                <c:pt idx="15">
                  <c:v>5.6</c:v>
                </c:pt>
                <c:pt idx="16">
                  <c:v>5.6</c:v>
                </c:pt>
                <c:pt idx="17">
                  <c:v>5.6</c:v>
                </c:pt>
                <c:pt idx="18">
                  <c:v>5.6</c:v>
                </c:pt>
                <c:pt idx="19">
                  <c:v>5.5</c:v>
                </c:pt>
              </c:numCache>
            </c:numRef>
          </c:val>
          <c:smooth val="0"/>
        </c:ser>
        <c:ser>
          <c:idx val="40"/>
          <c:order val="40"/>
          <c:tx>
            <c:strRef>
              <c:f>'CCG Data - Co-amoxiclav etc'!$D$45</c:f>
              <c:strCache>
                <c:ptCount val="1"/>
                <c:pt idx="0">
                  <c:v>DORSET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etc'!$H$45:$AA$45</c:f>
              <c:numCache>
                <c:formatCode>0.0</c:formatCode>
                <c:ptCount val="20"/>
                <c:pt idx="0">
                  <c:v>7.9</c:v>
                </c:pt>
                <c:pt idx="1">
                  <c:v>7.9</c:v>
                </c:pt>
                <c:pt idx="2">
                  <c:v>7.9</c:v>
                </c:pt>
                <c:pt idx="3">
                  <c:v>7.9</c:v>
                </c:pt>
                <c:pt idx="4">
                  <c:v>8</c:v>
                </c:pt>
                <c:pt idx="5">
                  <c:v>8</c:v>
                </c:pt>
                <c:pt idx="6">
                  <c:v>8</c:v>
                </c:pt>
                <c:pt idx="7">
                  <c:v>8</c:v>
                </c:pt>
                <c:pt idx="8">
                  <c:v>8.1</c:v>
                </c:pt>
                <c:pt idx="9">
                  <c:v>8.1999999999999993</c:v>
                </c:pt>
                <c:pt idx="10">
                  <c:v>8.1999999999999993</c:v>
                </c:pt>
                <c:pt idx="11">
                  <c:v>8.3000000000000007</c:v>
                </c:pt>
                <c:pt idx="12">
                  <c:v>8.3000000000000007</c:v>
                </c:pt>
                <c:pt idx="13">
                  <c:v>8.3000000000000007</c:v>
                </c:pt>
                <c:pt idx="14">
                  <c:v>8.3000000000000007</c:v>
                </c:pt>
                <c:pt idx="15">
                  <c:v>8.3000000000000007</c:v>
                </c:pt>
                <c:pt idx="16">
                  <c:v>8.3000000000000007</c:v>
                </c:pt>
                <c:pt idx="17">
                  <c:v>8.3000000000000007</c:v>
                </c:pt>
                <c:pt idx="18">
                  <c:v>8.4</c:v>
                </c:pt>
                <c:pt idx="19">
                  <c:v>8.4</c:v>
                </c:pt>
              </c:numCache>
            </c:numRef>
          </c:val>
          <c:smooth val="0"/>
        </c:ser>
        <c:ser>
          <c:idx val="41"/>
          <c:order val="41"/>
          <c:tx>
            <c:strRef>
              <c:f>'CCG Data - Co-amoxiclav etc'!$D$46</c:f>
              <c:strCache>
                <c:ptCount val="1"/>
                <c:pt idx="0">
                  <c:v>DUDLEY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etc'!$H$46:$AA$46</c:f>
              <c:numCache>
                <c:formatCode>0.0</c:formatCode>
                <c:ptCount val="20"/>
                <c:pt idx="0">
                  <c:v>5.8</c:v>
                </c:pt>
                <c:pt idx="1">
                  <c:v>5.8</c:v>
                </c:pt>
                <c:pt idx="2">
                  <c:v>5.8</c:v>
                </c:pt>
                <c:pt idx="3">
                  <c:v>5.8</c:v>
                </c:pt>
                <c:pt idx="4">
                  <c:v>5.8</c:v>
                </c:pt>
                <c:pt idx="5">
                  <c:v>5.8</c:v>
                </c:pt>
                <c:pt idx="6">
                  <c:v>5.8</c:v>
                </c:pt>
                <c:pt idx="7">
                  <c:v>5.8</c:v>
                </c:pt>
                <c:pt idx="8">
                  <c:v>5.7</c:v>
                </c:pt>
                <c:pt idx="9">
                  <c:v>5.7</c:v>
                </c:pt>
                <c:pt idx="10">
                  <c:v>5.7</c:v>
                </c:pt>
                <c:pt idx="11">
                  <c:v>5.7</c:v>
                </c:pt>
                <c:pt idx="12">
                  <c:v>5.6</c:v>
                </c:pt>
                <c:pt idx="13">
                  <c:v>5.6</c:v>
                </c:pt>
                <c:pt idx="14">
                  <c:v>5.5</c:v>
                </c:pt>
                <c:pt idx="15">
                  <c:v>5.5</c:v>
                </c:pt>
                <c:pt idx="16">
                  <c:v>5.4</c:v>
                </c:pt>
                <c:pt idx="17">
                  <c:v>5.4</c:v>
                </c:pt>
                <c:pt idx="18">
                  <c:v>5.4</c:v>
                </c:pt>
                <c:pt idx="19">
                  <c:v>5.3</c:v>
                </c:pt>
              </c:numCache>
            </c:numRef>
          </c:val>
          <c:smooth val="0"/>
        </c:ser>
        <c:ser>
          <c:idx val="42"/>
          <c:order val="42"/>
          <c:tx>
            <c:strRef>
              <c:f>'CCG Data - Co-amoxiclav etc'!$D$47</c:f>
              <c:strCache>
                <c:ptCount val="1"/>
                <c:pt idx="0">
                  <c:v>DURHAM DALES,EASINGTON &amp; SEDGEFIELD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etc'!$H$47:$AA$47</c:f>
              <c:numCache>
                <c:formatCode>0.0</c:formatCode>
                <c:ptCount val="20"/>
                <c:pt idx="0">
                  <c:v>5.3</c:v>
                </c:pt>
                <c:pt idx="1">
                  <c:v>5.4</c:v>
                </c:pt>
                <c:pt idx="2">
                  <c:v>5.4</c:v>
                </c:pt>
                <c:pt idx="3">
                  <c:v>5.4</c:v>
                </c:pt>
                <c:pt idx="4">
                  <c:v>5.4</c:v>
                </c:pt>
                <c:pt idx="5">
                  <c:v>5.5</c:v>
                </c:pt>
                <c:pt idx="6">
                  <c:v>5.5</c:v>
                </c:pt>
                <c:pt idx="7">
                  <c:v>5.6</c:v>
                </c:pt>
                <c:pt idx="8">
                  <c:v>5.7</c:v>
                </c:pt>
                <c:pt idx="9">
                  <c:v>5.8</c:v>
                </c:pt>
                <c:pt idx="10">
                  <c:v>5.7</c:v>
                </c:pt>
                <c:pt idx="11">
                  <c:v>5.8</c:v>
                </c:pt>
                <c:pt idx="12">
                  <c:v>5.9</c:v>
                </c:pt>
                <c:pt idx="13">
                  <c:v>5.9</c:v>
                </c:pt>
                <c:pt idx="14">
                  <c:v>6</c:v>
                </c:pt>
                <c:pt idx="15">
                  <c:v>5.9</c:v>
                </c:pt>
                <c:pt idx="16">
                  <c:v>5.9</c:v>
                </c:pt>
                <c:pt idx="17">
                  <c:v>5.9</c:v>
                </c:pt>
                <c:pt idx="18">
                  <c:v>5.9</c:v>
                </c:pt>
                <c:pt idx="19">
                  <c:v>5.9</c:v>
                </c:pt>
              </c:numCache>
            </c:numRef>
          </c:val>
          <c:smooth val="0"/>
        </c:ser>
        <c:ser>
          <c:idx val="43"/>
          <c:order val="43"/>
          <c:tx>
            <c:strRef>
              <c:f>'CCG Data - Co-amoxiclav etc'!$D$48</c:f>
              <c:strCache>
                <c:ptCount val="1"/>
                <c:pt idx="0">
                  <c:v>EALING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etc'!$H$48:$AA$48</c:f>
              <c:numCache>
                <c:formatCode>0.0</c:formatCode>
                <c:ptCount val="20"/>
                <c:pt idx="0">
                  <c:v>10.4</c:v>
                </c:pt>
                <c:pt idx="1">
                  <c:v>10.4</c:v>
                </c:pt>
                <c:pt idx="2">
                  <c:v>10.4</c:v>
                </c:pt>
                <c:pt idx="3">
                  <c:v>10.3</c:v>
                </c:pt>
                <c:pt idx="4">
                  <c:v>10.3</c:v>
                </c:pt>
                <c:pt idx="5">
                  <c:v>10.3</c:v>
                </c:pt>
                <c:pt idx="6">
                  <c:v>10.3</c:v>
                </c:pt>
                <c:pt idx="7">
                  <c:v>10.199999999999999</c:v>
                </c:pt>
                <c:pt idx="8">
                  <c:v>10.199999999999999</c:v>
                </c:pt>
                <c:pt idx="9">
                  <c:v>10.1</c:v>
                </c:pt>
                <c:pt idx="10">
                  <c:v>10</c:v>
                </c:pt>
                <c:pt idx="11">
                  <c:v>9.9</c:v>
                </c:pt>
                <c:pt idx="12">
                  <c:v>9.8000000000000007</c:v>
                </c:pt>
                <c:pt idx="13">
                  <c:v>9.6999999999999993</c:v>
                </c:pt>
                <c:pt idx="14">
                  <c:v>9.6</c:v>
                </c:pt>
                <c:pt idx="15">
                  <c:v>9.5</c:v>
                </c:pt>
                <c:pt idx="16">
                  <c:v>9.4</c:v>
                </c:pt>
                <c:pt idx="17">
                  <c:v>9.1999999999999993</c:v>
                </c:pt>
                <c:pt idx="18">
                  <c:v>9.1</c:v>
                </c:pt>
                <c:pt idx="19">
                  <c:v>8.9</c:v>
                </c:pt>
              </c:numCache>
            </c:numRef>
          </c:val>
          <c:smooth val="0"/>
        </c:ser>
        <c:ser>
          <c:idx val="44"/>
          <c:order val="44"/>
          <c:tx>
            <c:strRef>
              <c:f>'CCG Data - Co-amoxiclav etc'!$D$49</c:f>
              <c:strCache>
                <c:ptCount val="1"/>
                <c:pt idx="0">
                  <c:v>EAST AND NORTH HERTFORDSHIRE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etc'!$H$49:$AA$49</c:f>
              <c:numCache>
                <c:formatCode>0.0</c:formatCode>
                <c:ptCount val="20"/>
                <c:pt idx="0">
                  <c:v>8.6999999999999993</c:v>
                </c:pt>
                <c:pt idx="1">
                  <c:v>8.8000000000000007</c:v>
                </c:pt>
                <c:pt idx="2">
                  <c:v>8.8000000000000007</c:v>
                </c:pt>
                <c:pt idx="3">
                  <c:v>8.9</c:v>
                </c:pt>
                <c:pt idx="4">
                  <c:v>8.9</c:v>
                </c:pt>
                <c:pt idx="5">
                  <c:v>8.9</c:v>
                </c:pt>
                <c:pt idx="6">
                  <c:v>9</c:v>
                </c:pt>
                <c:pt idx="7">
                  <c:v>9</c:v>
                </c:pt>
                <c:pt idx="8">
                  <c:v>9.1</c:v>
                </c:pt>
                <c:pt idx="9">
                  <c:v>9.1</c:v>
                </c:pt>
                <c:pt idx="10">
                  <c:v>9.1999999999999993</c:v>
                </c:pt>
                <c:pt idx="11">
                  <c:v>9.1999999999999993</c:v>
                </c:pt>
                <c:pt idx="12">
                  <c:v>9.1999999999999993</c:v>
                </c:pt>
                <c:pt idx="13">
                  <c:v>9.1</c:v>
                </c:pt>
                <c:pt idx="14">
                  <c:v>9</c:v>
                </c:pt>
                <c:pt idx="15">
                  <c:v>9</c:v>
                </c:pt>
                <c:pt idx="16">
                  <c:v>8.9</c:v>
                </c:pt>
                <c:pt idx="17">
                  <c:v>8.9</c:v>
                </c:pt>
                <c:pt idx="18">
                  <c:v>8.8000000000000007</c:v>
                </c:pt>
                <c:pt idx="19">
                  <c:v>8.6999999999999993</c:v>
                </c:pt>
              </c:numCache>
            </c:numRef>
          </c:val>
          <c:smooth val="0"/>
        </c:ser>
        <c:ser>
          <c:idx val="45"/>
          <c:order val="45"/>
          <c:tx>
            <c:strRef>
              <c:f>'CCG Data - Co-amoxiclav etc'!$D$50</c:f>
              <c:strCache>
                <c:ptCount val="1"/>
                <c:pt idx="0">
                  <c:v>EAST BERKSHIRE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etc'!$H$50:$AA$50</c:f>
              <c:numCache>
                <c:formatCode>0.0</c:formatCode>
                <c:ptCount val="20"/>
                <c:pt idx="0">
                  <c:v>8.8000000000000007</c:v>
                </c:pt>
                <c:pt idx="1">
                  <c:v>8.8000000000000007</c:v>
                </c:pt>
                <c:pt idx="2">
                  <c:v>8.8000000000000007</c:v>
                </c:pt>
                <c:pt idx="3">
                  <c:v>8.8000000000000007</c:v>
                </c:pt>
                <c:pt idx="4">
                  <c:v>8.8000000000000007</c:v>
                </c:pt>
                <c:pt idx="5">
                  <c:v>8.9</c:v>
                </c:pt>
                <c:pt idx="6">
                  <c:v>8.9</c:v>
                </c:pt>
                <c:pt idx="7">
                  <c:v>9</c:v>
                </c:pt>
                <c:pt idx="8">
                  <c:v>9.1</c:v>
                </c:pt>
                <c:pt idx="9">
                  <c:v>9.1999999999999993</c:v>
                </c:pt>
                <c:pt idx="10">
                  <c:v>9.1999999999999993</c:v>
                </c:pt>
                <c:pt idx="11">
                  <c:v>9.3000000000000007</c:v>
                </c:pt>
                <c:pt idx="12">
                  <c:v>9.3000000000000007</c:v>
                </c:pt>
                <c:pt idx="13">
                  <c:v>9.4</c:v>
                </c:pt>
                <c:pt idx="14">
                  <c:v>9.4</c:v>
                </c:pt>
                <c:pt idx="15">
                  <c:v>9.5</c:v>
                </c:pt>
                <c:pt idx="16">
                  <c:v>9.4</c:v>
                </c:pt>
                <c:pt idx="17">
                  <c:v>9.4</c:v>
                </c:pt>
                <c:pt idx="18">
                  <c:v>9.4</c:v>
                </c:pt>
                <c:pt idx="19">
                  <c:v>9.4</c:v>
                </c:pt>
              </c:numCache>
            </c:numRef>
          </c:val>
          <c:smooth val="0"/>
        </c:ser>
        <c:ser>
          <c:idx val="46"/>
          <c:order val="46"/>
          <c:tx>
            <c:strRef>
              <c:f>'CCG Data - Co-amoxiclav etc'!$D$51</c:f>
              <c:strCache>
                <c:ptCount val="1"/>
                <c:pt idx="0">
                  <c:v>EAST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etc'!$H$51:$AA$51</c:f>
              <c:numCache>
                <c:formatCode>0.0</c:formatCode>
                <c:ptCount val="20"/>
                <c:pt idx="0">
                  <c:v>6.4</c:v>
                </c:pt>
                <c:pt idx="1">
                  <c:v>6.5</c:v>
                </c:pt>
                <c:pt idx="2">
                  <c:v>6.5</c:v>
                </c:pt>
                <c:pt idx="3">
                  <c:v>6.6</c:v>
                </c:pt>
                <c:pt idx="4">
                  <c:v>6.6</c:v>
                </c:pt>
                <c:pt idx="5">
                  <c:v>6.6</c:v>
                </c:pt>
                <c:pt idx="6">
                  <c:v>6.7</c:v>
                </c:pt>
                <c:pt idx="7">
                  <c:v>6.7</c:v>
                </c:pt>
                <c:pt idx="8">
                  <c:v>6.8</c:v>
                </c:pt>
                <c:pt idx="9">
                  <c:v>6.8</c:v>
                </c:pt>
                <c:pt idx="10">
                  <c:v>6.9</c:v>
                </c:pt>
                <c:pt idx="11">
                  <c:v>6.9</c:v>
                </c:pt>
                <c:pt idx="12">
                  <c:v>6.9</c:v>
                </c:pt>
                <c:pt idx="13">
                  <c:v>6.8</c:v>
                </c:pt>
                <c:pt idx="14">
                  <c:v>6.8</c:v>
                </c:pt>
                <c:pt idx="15">
                  <c:v>6.7</c:v>
                </c:pt>
                <c:pt idx="16">
                  <c:v>6.7</c:v>
                </c:pt>
                <c:pt idx="17">
                  <c:v>6.6</c:v>
                </c:pt>
                <c:pt idx="18">
                  <c:v>6.6</c:v>
                </c:pt>
                <c:pt idx="19">
                  <c:v>6.4</c:v>
                </c:pt>
              </c:numCache>
            </c:numRef>
          </c:val>
          <c:smooth val="0"/>
        </c:ser>
        <c:ser>
          <c:idx val="47"/>
          <c:order val="47"/>
          <c:tx>
            <c:strRef>
              <c:f>'CCG Data - Co-amoxiclav etc'!$D$52</c:f>
              <c:strCache>
                <c:ptCount val="1"/>
                <c:pt idx="0">
                  <c:v>EAST LEICESTERSHIRE AND RUTLAND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etc'!$H$52:$AA$52</c:f>
              <c:numCache>
                <c:formatCode>0.0</c:formatCode>
                <c:ptCount val="20"/>
                <c:pt idx="0">
                  <c:v>10.5</c:v>
                </c:pt>
                <c:pt idx="1">
                  <c:v>10.5</c:v>
                </c:pt>
                <c:pt idx="2">
                  <c:v>10.5</c:v>
                </c:pt>
                <c:pt idx="3">
                  <c:v>10.4</c:v>
                </c:pt>
                <c:pt idx="4">
                  <c:v>10.4</c:v>
                </c:pt>
                <c:pt idx="5">
                  <c:v>10.4</c:v>
                </c:pt>
                <c:pt idx="6">
                  <c:v>10.4</c:v>
                </c:pt>
                <c:pt idx="7">
                  <c:v>10.4</c:v>
                </c:pt>
                <c:pt idx="8">
                  <c:v>10.4</c:v>
                </c:pt>
                <c:pt idx="9">
                  <c:v>10.4</c:v>
                </c:pt>
                <c:pt idx="10">
                  <c:v>10.4</c:v>
                </c:pt>
                <c:pt idx="11">
                  <c:v>10.5</c:v>
                </c:pt>
                <c:pt idx="12">
                  <c:v>10.4</c:v>
                </c:pt>
                <c:pt idx="13">
                  <c:v>10.3</c:v>
                </c:pt>
                <c:pt idx="14">
                  <c:v>10.3</c:v>
                </c:pt>
                <c:pt idx="15">
                  <c:v>10.199999999999999</c:v>
                </c:pt>
                <c:pt idx="16">
                  <c:v>10.1</c:v>
                </c:pt>
                <c:pt idx="17">
                  <c:v>10</c:v>
                </c:pt>
                <c:pt idx="18">
                  <c:v>10</c:v>
                </c:pt>
                <c:pt idx="19">
                  <c:v>10</c:v>
                </c:pt>
              </c:numCache>
            </c:numRef>
          </c:val>
          <c:smooth val="0"/>
        </c:ser>
        <c:ser>
          <c:idx val="48"/>
          <c:order val="48"/>
          <c:tx>
            <c:strRef>
              <c:f>'CCG Data - Co-amoxiclav etc'!$D$53</c:f>
              <c:strCache>
                <c:ptCount val="1"/>
                <c:pt idx="0">
                  <c:v>EAST RIDING OF YORKSHIRE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etc'!$H$53:$AA$53</c:f>
              <c:numCache>
                <c:formatCode>0.0</c:formatCode>
                <c:ptCount val="20"/>
                <c:pt idx="0">
                  <c:v>5.8</c:v>
                </c:pt>
                <c:pt idx="1">
                  <c:v>5.9</c:v>
                </c:pt>
                <c:pt idx="2">
                  <c:v>5.8</c:v>
                </c:pt>
                <c:pt idx="3">
                  <c:v>5.8</c:v>
                </c:pt>
                <c:pt idx="4">
                  <c:v>5.8</c:v>
                </c:pt>
                <c:pt idx="5">
                  <c:v>5.8</c:v>
                </c:pt>
                <c:pt idx="6">
                  <c:v>5.8</c:v>
                </c:pt>
                <c:pt idx="7">
                  <c:v>5.9</c:v>
                </c:pt>
                <c:pt idx="8">
                  <c:v>5.9</c:v>
                </c:pt>
                <c:pt idx="9">
                  <c:v>5.9</c:v>
                </c:pt>
                <c:pt idx="10">
                  <c:v>5.9</c:v>
                </c:pt>
                <c:pt idx="11">
                  <c:v>5.9</c:v>
                </c:pt>
                <c:pt idx="12">
                  <c:v>5.9</c:v>
                </c:pt>
                <c:pt idx="13">
                  <c:v>5.8</c:v>
                </c:pt>
                <c:pt idx="14">
                  <c:v>5.8</c:v>
                </c:pt>
                <c:pt idx="15">
                  <c:v>5.7</c:v>
                </c:pt>
                <c:pt idx="16">
                  <c:v>5.7</c:v>
                </c:pt>
                <c:pt idx="17">
                  <c:v>5.6</c:v>
                </c:pt>
                <c:pt idx="18">
                  <c:v>5.5</c:v>
                </c:pt>
                <c:pt idx="19">
                  <c:v>5.4</c:v>
                </c:pt>
              </c:numCache>
            </c:numRef>
          </c:val>
          <c:smooth val="0"/>
        </c:ser>
        <c:ser>
          <c:idx val="49"/>
          <c:order val="49"/>
          <c:tx>
            <c:strRef>
              <c:f>'CCG Data - Co-amoxiclav etc'!$D$54</c:f>
              <c:strCache>
                <c:ptCount val="1"/>
                <c:pt idx="0">
                  <c:v>EAST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etc'!$H$54:$AA$54</c:f>
              <c:numCache>
                <c:formatCode>0.0</c:formatCode>
                <c:ptCount val="20"/>
                <c:pt idx="0">
                  <c:v>8.9</c:v>
                </c:pt>
                <c:pt idx="1">
                  <c:v>8.9</c:v>
                </c:pt>
                <c:pt idx="2">
                  <c:v>8.8000000000000007</c:v>
                </c:pt>
                <c:pt idx="3">
                  <c:v>8.6999999999999993</c:v>
                </c:pt>
                <c:pt idx="4">
                  <c:v>8.8000000000000007</c:v>
                </c:pt>
                <c:pt idx="5">
                  <c:v>8.8000000000000007</c:v>
                </c:pt>
                <c:pt idx="6">
                  <c:v>8.8000000000000007</c:v>
                </c:pt>
                <c:pt idx="7">
                  <c:v>8.8000000000000007</c:v>
                </c:pt>
                <c:pt idx="8">
                  <c:v>8.8000000000000007</c:v>
                </c:pt>
                <c:pt idx="9">
                  <c:v>8.6999999999999993</c:v>
                </c:pt>
                <c:pt idx="10">
                  <c:v>8.6</c:v>
                </c:pt>
                <c:pt idx="11">
                  <c:v>8.6</c:v>
                </c:pt>
                <c:pt idx="12">
                  <c:v>8.6</c:v>
                </c:pt>
                <c:pt idx="13">
                  <c:v>8.5</c:v>
                </c:pt>
                <c:pt idx="14">
                  <c:v>8.5</c:v>
                </c:pt>
                <c:pt idx="15">
                  <c:v>8.5</c:v>
                </c:pt>
                <c:pt idx="16">
                  <c:v>8.4</c:v>
                </c:pt>
                <c:pt idx="17">
                  <c:v>8.4</c:v>
                </c:pt>
                <c:pt idx="18">
                  <c:v>8.4</c:v>
                </c:pt>
                <c:pt idx="19">
                  <c:v>8.4</c:v>
                </c:pt>
              </c:numCache>
            </c:numRef>
          </c:val>
          <c:smooth val="0"/>
        </c:ser>
        <c:ser>
          <c:idx val="50"/>
          <c:order val="50"/>
          <c:tx>
            <c:strRef>
              <c:f>'CCG Data - Co-amoxiclav etc'!$D$55</c:f>
              <c:strCache>
                <c:ptCount val="1"/>
                <c:pt idx="0">
                  <c:v>EAST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etc'!$H$55:$AA$55</c:f>
              <c:numCache>
                <c:formatCode>0.0</c:formatCode>
                <c:ptCount val="20"/>
                <c:pt idx="0">
                  <c:v>10.199999999999999</c:v>
                </c:pt>
                <c:pt idx="1">
                  <c:v>10.199999999999999</c:v>
                </c:pt>
                <c:pt idx="2">
                  <c:v>10.3</c:v>
                </c:pt>
                <c:pt idx="3">
                  <c:v>10.199999999999999</c:v>
                </c:pt>
                <c:pt idx="4">
                  <c:v>10.3</c:v>
                </c:pt>
                <c:pt idx="5">
                  <c:v>10.4</c:v>
                </c:pt>
                <c:pt idx="6">
                  <c:v>10.5</c:v>
                </c:pt>
                <c:pt idx="7">
                  <c:v>10.6</c:v>
                </c:pt>
                <c:pt idx="8">
                  <c:v>10.6</c:v>
                </c:pt>
                <c:pt idx="9">
                  <c:v>10.7</c:v>
                </c:pt>
                <c:pt idx="10">
                  <c:v>10.7</c:v>
                </c:pt>
                <c:pt idx="11">
                  <c:v>10.8</c:v>
                </c:pt>
                <c:pt idx="12">
                  <c:v>10.8</c:v>
                </c:pt>
                <c:pt idx="13">
                  <c:v>10.8</c:v>
                </c:pt>
                <c:pt idx="14">
                  <c:v>10.8</c:v>
                </c:pt>
                <c:pt idx="15">
                  <c:v>10.7</c:v>
                </c:pt>
                <c:pt idx="16">
                  <c:v>10.6</c:v>
                </c:pt>
                <c:pt idx="17">
                  <c:v>10.5</c:v>
                </c:pt>
                <c:pt idx="18">
                  <c:v>10.4</c:v>
                </c:pt>
                <c:pt idx="19">
                  <c:v>10.3</c:v>
                </c:pt>
              </c:numCache>
            </c:numRef>
          </c:val>
          <c:smooth val="0"/>
        </c:ser>
        <c:ser>
          <c:idx val="51"/>
          <c:order val="51"/>
          <c:tx>
            <c:strRef>
              <c:f>'CCG Data - Co-amoxiclav etc'!$D$56</c:f>
              <c:strCache>
                <c:ptCount val="1"/>
                <c:pt idx="0">
                  <c:v>EASTBOURNE, HAILSHAM AND SEAFORD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etc'!$H$56:$AA$56</c:f>
              <c:numCache>
                <c:formatCode>0.0</c:formatCode>
                <c:ptCount val="20"/>
                <c:pt idx="0">
                  <c:v>7.9</c:v>
                </c:pt>
                <c:pt idx="1">
                  <c:v>8</c:v>
                </c:pt>
                <c:pt idx="2">
                  <c:v>8</c:v>
                </c:pt>
                <c:pt idx="3">
                  <c:v>8.1</c:v>
                </c:pt>
                <c:pt idx="4">
                  <c:v>8.1999999999999993</c:v>
                </c:pt>
                <c:pt idx="5">
                  <c:v>8.3000000000000007</c:v>
                </c:pt>
                <c:pt idx="6">
                  <c:v>8.4</c:v>
                </c:pt>
                <c:pt idx="7">
                  <c:v>8.4</c:v>
                </c:pt>
                <c:pt idx="8">
                  <c:v>8.6</c:v>
                </c:pt>
                <c:pt idx="9">
                  <c:v>8.8000000000000007</c:v>
                </c:pt>
                <c:pt idx="10">
                  <c:v>8.8000000000000007</c:v>
                </c:pt>
                <c:pt idx="11">
                  <c:v>8.9</c:v>
                </c:pt>
                <c:pt idx="12">
                  <c:v>9</c:v>
                </c:pt>
                <c:pt idx="13">
                  <c:v>9</c:v>
                </c:pt>
                <c:pt idx="14">
                  <c:v>8.9</c:v>
                </c:pt>
                <c:pt idx="15">
                  <c:v>8.8000000000000007</c:v>
                </c:pt>
                <c:pt idx="16">
                  <c:v>8.6999999999999993</c:v>
                </c:pt>
                <c:pt idx="17">
                  <c:v>8.6</c:v>
                </c:pt>
                <c:pt idx="18">
                  <c:v>8.5</c:v>
                </c:pt>
                <c:pt idx="19">
                  <c:v>8.4</c:v>
                </c:pt>
              </c:numCache>
            </c:numRef>
          </c:val>
          <c:smooth val="0"/>
        </c:ser>
        <c:ser>
          <c:idx val="52"/>
          <c:order val="52"/>
          <c:tx>
            <c:strRef>
              <c:f>'CCG Data - Co-amoxiclav etc'!$D$57</c:f>
              <c:strCache>
                <c:ptCount val="1"/>
                <c:pt idx="0">
                  <c:v>EASTERN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etc'!$H$57:$AA$57</c:f>
              <c:numCache>
                <c:formatCode>0.0</c:formatCode>
                <c:ptCount val="20"/>
                <c:pt idx="0">
                  <c:v>6.9</c:v>
                </c:pt>
                <c:pt idx="1">
                  <c:v>6.8</c:v>
                </c:pt>
                <c:pt idx="2">
                  <c:v>6.9</c:v>
                </c:pt>
                <c:pt idx="3">
                  <c:v>6.9</c:v>
                </c:pt>
                <c:pt idx="4">
                  <c:v>6.9</c:v>
                </c:pt>
                <c:pt idx="5">
                  <c:v>6.9</c:v>
                </c:pt>
                <c:pt idx="6">
                  <c:v>7</c:v>
                </c:pt>
                <c:pt idx="7">
                  <c:v>7</c:v>
                </c:pt>
                <c:pt idx="8">
                  <c:v>7.1</c:v>
                </c:pt>
                <c:pt idx="9">
                  <c:v>7.2</c:v>
                </c:pt>
                <c:pt idx="10">
                  <c:v>7.3</c:v>
                </c:pt>
                <c:pt idx="11">
                  <c:v>7.3</c:v>
                </c:pt>
                <c:pt idx="12">
                  <c:v>7.3</c:v>
                </c:pt>
                <c:pt idx="13">
                  <c:v>7.3</c:v>
                </c:pt>
                <c:pt idx="14">
                  <c:v>7.3</c:v>
                </c:pt>
                <c:pt idx="15">
                  <c:v>7.3</c:v>
                </c:pt>
                <c:pt idx="16">
                  <c:v>7.3</c:v>
                </c:pt>
                <c:pt idx="17">
                  <c:v>7.2</c:v>
                </c:pt>
                <c:pt idx="18">
                  <c:v>7.2</c:v>
                </c:pt>
                <c:pt idx="19">
                  <c:v>7</c:v>
                </c:pt>
              </c:numCache>
            </c:numRef>
          </c:val>
          <c:smooth val="0"/>
        </c:ser>
        <c:ser>
          <c:idx val="53"/>
          <c:order val="53"/>
          <c:tx>
            <c:strRef>
              <c:f>'CCG Data - Co-amoxiclav etc'!$D$58</c:f>
              <c:strCache>
                <c:ptCount val="1"/>
                <c:pt idx="0">
                  <c:v>ENFIELD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etc'!$H$58:$AA$58</c:f>
              <c:numCache>
                <c:formatCode>0.0</c:formatCode>
                <c:ptCount val="20"/>
                <c:pt idx="0">
                  <c:v>10.4</c:v>
                </c:pt>
                <c:pt idx="1">
                  <c:v>10.3</c:v>
                </c:pt>
                <c:pt idx="2">
                  <c:v>10.3</c:v>
                </c:pt>
                <c:pt idx="3">
                  <c:v>10.3</c:v>
                </c:pt>
                <c:pt idx="4">
                  <c:v>10.3</c:v>
                </c:pt>
                <c:pt idx="5">
                  <c:v>10.3</c:v>
                </c:pt>
                <c:pt idx="6">
                  <c:v>10.3</c:v>
                </c:pt>
                <c:pt idx="7">
                  <c:v>10.4</c:v>
                </c:pt>
                <c:pt idx="8">
                  <c:v>10.5</c:v>
                </c:pt>
                <c:pt idx="9">
                  <c:v>10.6</c:v>
                </c:pt>
                <c:pt idx="10">
                  <c:v>10.6</c:v>
                </c:pt>
                <c:pt idx="11">
                  <c:v>10.7</c:v>
                </c:pt>
                <c:pt idx="12">
                  <c:v>10.6</c:v>
                </c:pt>
                <c:pt idx="13">
                  <c:v>10.6</c:v>
                </c:pt>
                <c:pt idx="14">
                  <c:v>10.6</c:v>
                </c:pt>
                <c:pt idx="15">
                  <c:v>10.6</c:v>
                </c:pt>
                <c:pt idx="16">
                  <c:v>10.5</c:v>
                </c:pt>
                <c:pt idx="17">
                  <c:v>10.4</c:v>
                </c:pt>
                <c:pt idx="18">
                  <c:v>10.199999999999999</c:v>
                </c:pt>
                <c:pt idx="19">
                  <c:v>10.1</c:v>
                </c:pt>
              </c:numCache>
            </c:numRef>
          </c:val>
          <c:smooth val="0"/>
        </c:ser>
        <c:ser>
          <c:idx val="55"/>
          <c:order val="54"/>
          <c:tx>
            <c:strRef>
              <c:f>'CCG Data - Co-amoxiclav etc'!$D$59</c:f>
              <c:strCache>
                <c:ptCount val="1"/>
                <c:pt idx="0">
                  <c:v>FAREHAM AND GOSPORT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etc'!$H$59:$AA$59</c:f>
              <c:numCache>
                <c:formatCode>0.0</c:formatCode>
                <c:ptCount val="20"/>
                <c:pt idx="0">
                  <c:v>8.6</c:v>
                </c:pt>
                <c:pt idx="1">
                  <c:v>8.5</c:v>
                </c:pt>
                <c:pt idx="2">
                  <c:v>8.6</c:v>
                </c:pt>
                <c:pt idx="3">
                  <c:v>8.6</c:v>
                </c:pt>
                <c:pt idx="4">
                  <c:v>8.6</c:v>
                </c:pt>
                <c:pt idx="5">
                  <c:v>8.6</c:v>
                </c:pt>
                <c:pt idx="6">
                  <c:v>8.6</c:v>
                </c:pt>
                <c:pt idx="7">
                  <c:v>8.6999999999999993</c:v>
                </c:pt>
                <c:pt idx="8">
                  <c:v>8.8000000000000007</c:v>
                </c:pt>
                <c:pt idx="9">
                  <c:v>8.9</c:v>
                </c:pt>
                <c:pt idx="10">
                  <c:v>8.9</c:v>
                </c:pt>
                <c:pt idx="11">
                  <c:v>8.9</c:v>
                </c:pt>
                <c:pt idx="12">
                  <c:v>9</c:v>
                </c:pt>
                <c:pt idx="13">
                  <c:v>9.1</c:v>
                </c:pt>
                <c:pt idx="14">
                  <c:v>9.1</c:v>
                </c:pt>
                <c:pt idx="15">
                  <c:v>9.1</c:v>
                </c:pt>
                <c:pt idx="16">
                  <c:v>9.1</c:v>
                </c:pt>
                <c:pt idx="17">
                  <c:v>9</c:v>
                </c:pt>
                <c:pt idx="18">
                  <c:v>9</c:v>
                </c:pt>
                <c:pt idx="19">
                  <c:v>8.9</c:v>
                </c:pt>
              </c:numCache>
            </c:numRef>
          </c:val>
          <c:smooth val="0"/>
        </c:ser>
        <c:ser>
          <c:idx val="56"/>
          <c:order val="55"/>
          <c:tx>
            <c:strRef>
              <c:f>'CCG Data - Co-amoxiclav etc'!$D$60</c:f>
              <c:strCache>
                <c:ptCount val="1"/>
                <c:pt idx="0">
                  <c:v>FYLDE &amp; WYRE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etc'!$H$60:$AA$60</c:f>
              <c:numCache>
                <c:formatCode>0.0</c:formatCode>
                <c:ptCount val="20"/>
                <c:pt idx="0">
                  <c:v>7</c:v>
                </c:pt>
                <c:pt idx="1">
                  <c:v>7.1</c:v>
                </c:pt>
                <c:pt idx="2">
                  <c:v>7.3</c:v>
                </c:pt>
                <c:pt idx="3">
                  <c:v>7.4</c:v>
                </c:pt>
                <c:pt idx="4">
                  <c:v>7.5</c:v>
                </c:pt>
                <c:pt idx="5">
                  <c:v>7.6</c:v>
                </c:pt>
                <c:pt idx="6">
                  <c:v>7.6</c:v>
                </c:pt>
                <c:pt idx="7">
                  <c:v>7.7</c:v>
                </c:pt>
                <c:pt idx="8">
                  <c:v>7.7</c:v>
                </c:pt>
                <c:pt idx="9">
                  <c:v>7.7</c:v>
                </c:pt>
                <c:pt idx="10">
                  <c:v>7.7</c:v>
                </c:pt>
                <c:pt idx="11">
                  <c:v>7.8</c:v>
                </c:pt>
                <c:pt idx="12">
                  <c:v>7.8</c:v>
                </c:pt>
                <c:pt idx="13">
                  <c:v>7.9</c:v>
                </c:pt>
                <c:pt idx="14">
                  <c:v>7.8</c:v>
                </c:pt>
                <c:pt idx="15">
                  <c:v>7.8</c:v>
                </c:pt>
                <c:pt idx="16">
                  <c:v>7.8</c:v>
                </c:pt>
                <c:pt idx="17">
                  <c:v>7.8</c:v>
                </c:pt>
                <c:pt idx="18">
                  <c:v>7.8</c:v>
                </c:pt>
                <c:pt idx="19">
                  <c:v>7.8</c:v>
                </c:pt>
              </c:numCache>
            </c:numRef>
          </c:val>
          <c:smooth val="0"/>
        </c:ser>
        <c:ser>
          <c:idx val="57"/>
          <c:order val="56"/>
          <c:tx>
            <c:strRef>
              <c:f>'CCG Data - Co-amoxiclav etc'!$D$61</c:f>
              <c:strCache>
                <c:ptCount val="1"/>
                <c:pt idx="0">
                  <c:v>GLOUCESTERSHIRE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etc'!$H$61:$AA$61</c:f>
              <c:numCache>
                <c:formatCode>0.0</c:formatCode>
                <c:ptCount val="20"/>
                <c:pt idx="0">
                  <c:v>9.3000000000000007</c:v>
                </c:pt>
                <c:pt idx="1">
                  <c:v>9.3000000000000007</c:v>
                </c:pt>
                <c:pt idx="2">
                  <c:v>9.3000000000000007</c:v>
                </c:pt>
                <c:pt idx="3">
                  <c:v>9.3000000000000007</c:v>
                </c:pt>
                <c:pt idx="4">
                  <c:v>9.3000000000000007</c:v>
                </c:pt>
                <c:pt idx="5">
                  <c:v>9.4</c:v>
                </c:pt>
                <c:pt idx="6">
                  <c:v>9.4</c:v>
                </c:pt>
                <c:pt idx="7">
                  <c:v>9.4</c:v>
                </c:pt>
                <c:pt idx="8">
                  <c:v>9.5</c:v>
                </c:pt>
                <c:pt idx="9">
                  <c:v>9.4</c:v>
                </c:pt>
                <c:pt idx="10">
                  <c:v>9.4</c:v>
                </c:pt>
                <c:pt idx="11">
                  <c:v>9.4</c:v>
                </c:pt>
                <c:pt idx="12">
                  <c:v>9.3000000000000007</c:v>
                </c:pt>
                <c:pt idx="13">
                  <c:v>9.1999999999999993</c:v>
                </c:pt>
                <c:pt idx="14">
                  <c:v>9.1</c:v>
                </c:pt>
                <c:pt idx="15">
                  <c:v>9</c:v>
                </c:pt>
                <c:pt idx="16">
                  <c:v>8.9</c:v>
                </c:pt>
                <c:pt idx="17">
                  <c:v>8.8000000000000007</c:v>
                </c:pt>
                <c:pt idx="18">
                  <c:v>8.8000000000000007</c:v>
                </c:pt>
                <c:pt idx="19">
                  <c:v>8.6999999999999993</c:v>
                </c:pt>
              </c:numCache>
            </c:numRef>
          </c:val>
          <c:smooth val="0"/>
        </c:ser>
        <c:ser>
          <c:idx val="58"/>
          <c:order val="57"/>
          <c:tx>
            <c:strRef>
              <c:f>'CCG Data - Co-amoxiclav etc'!$D$62</c:f>
              <c:strCache>
                <c:ptCount val="1"/>
                <c:pt idx="0">
                  <c:v>GREAT YARMOUTH &amp; WAVENEY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etc'!$H$62:$AA$62</c:f>
              <c:numCache>
                <c:formatCode>0.0</c:formatCode>
                <c:ptCount val="20"/>
                <c:pt idx="0">
                  <c:v>7.7</c:v>
                </c:pt>
                <c:pt idx="1">
                  <c:v>7.7</c:v>
                </c:pt>
                <c:pt idx="2">
                  <c:v>7.6</c:v>
                </c:pt>
                <c:pt idx="3">
                  <c:v>7.5</c:v>
                </c:pt>
                <c:pt idx="4">
                  <c:v>7.5</c:v>
                </c:pt>
                <c:pt idx="5">
                  <c:v>7.5</c:v>
                </c:pt>
                <c:pt idx="6">
                  <c:v>7.5</c:v>
                </c:pt>
                <c:pt idx="7">
                  <c:v>7.5</c:v>
                </c:pt>
                <c:pt idx="8">
                  <c:v>7.6</c:v>
                </c:pt>
                <c:pt idx="9">
                  <c:v>7.6</c:v>
                </c:pt>
                <c:pt idx="10">
                  <c:v>7.6</c:v>
                </c:pt>
                <c:pt idx="11">
                  <c:v>7.6</c:v>
                </c:pt>
                <c:pt idx="12">
                  <c:v>7.6</c:v>
                </c:pt>
                <c:pt idx="13">
                  <c:v>7.6</c:v>
                </c:pt>
                <c:pt idx="14">
                  <c:v>7.7</c:v>
                </c:pt>
                <c:pt idx="15">
                  <c:v>7.7</c:v>
                </c:pt>
                <c:pt idx="16">
                  <c:v>7.6</c:v>
                </c:pt>
                <c:pt idx="17">
                  <c:v>7.6</c:v>
                </c:pt>
                <c:pt idx="18">
                  <c:v>7.5</c:v>
                </c:pt>
                <c:pt idx="19">
                  <c:v>7.5</c:v>
                </c:pt>
              </c:numCache>
            </c:numRef>
          </c:val>
          <c:smooth val="0"/>
        </c:ser>
        <c:ser>
          <c:idx val="59"/>
          <c:order val="58"/>
          <c:tx>
            <c:strRef>
              <c:f>'CCG Data - Co-amoxiclav etc'!$D$63</c:f>
              <c:strCache>
                <c:ptCount val="1"/>
                <c:pt idx="0">
                  <c:v>GREATER HUDDERSFIELD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etc'!$H$63:$AA$63</c:f>
              <c:numCache>
                <c:formatCode>0.0</c:formatCode>
                <c:ptCount val="20"/>
                <c:pt idx="0">
                  <c:v>7.2</c:v>
                </c:pt>
                <c:pt idx="1">
                  <c:v>7.3</c:v>
                </c:pt>
                <c:pt idx="2">
                  <c:v>7.2</c:v>
                </c:pt>
                <c:pt idx="3">
                  <c:v>7.2</c:v>
                </c:pt>
                <c:pt idx="4">
                  <c:v>7.2</c:v>
                </c:pt>
                <c:pt idx="5">
                  <c:v>7.2</c:v>
                </c:pt>
                <c:pt idx="6">
                  <c:v>7.2</c:v>
                </c:pt>
                <c:pt idx="7">
                  <c:v>7.1</c:v>
                </c:pt>
                <c:pt idx="8">
                  <c:v>7.1</c:v>
                </c:pt>
                <c:pt idx="9">
                  <c:v>7</c:v>
                </c:pt>
                <c:pt idx="10">
                  <c:v>7</c:v>
                </c:pt>
                <c:pt idx="11">
                  <c:v>7</c:v>
                </c:pt>
                <c:pt idx="12">
                  <c:v>6.9</c:v>
                </c:pt>
                <c:pt idx="13">
                  <c:v>6.8</c:v>
                </c:pt>
                <c:pt idx="14">
                  <c:v>6.8</c:v>
                </c:pt>
                <c:pt idx="15">
                  <c:v>6.8</c:v>
                </c:pt>
                <c:pt idx="16">
                  <c:v>6.7</c:v>
                </c:pt>
                <c:pt idx="17">
                  <c:v>6.6</c:v>
                </c:pt>
                <c:pt idx="18">
                  <c:v>6.5</c:v>
                </c:pt>
                <c:pt idx="19">
                  <c:v>6.5</c:v>
                </c:pt>
              </c:numCache>
            </c:numRef>
          </c:val>
          <c:smooth val="0"/>
        </c:ser>
        <c:ser>
          <c:idx val="60"/>
          <c:order val="59"/>
          <c:tx>
            <c:strRef>
              <c:f>'CCG Data - Co-amoxiclav etc'!$D$64</c:f>
              <c:strCache>
                <c:ptCount val="1"/>
                <c:pt idx="0">
                  <c:v>GREATER PRESTON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etc'!$H$64:$AA$64</c:f>
              <c:numCache>
                <c:formatCode>0.0</c:formatCode>
                <c:ptCount val="20"/>
                <c:pt idx="0">
                  <c:v>9</c:v>
                </c:pt>
                <c:pt idx="1">
                  <c:v>8.9</c:v>
                </c:pt>
                <c:pt idx="2">
                  <c:v>8.8000000000000007</c:v>
                </c:pt>
                <c:pt idx="3">
                  <c:v>8.8000000000000007</c:v>
                </c:pt>
                <c:pt idx="4">
                  <c:v>8.9</c:v>
                </c:pt>
                <c:pt idx="5">
                  <c:v>8.9</c:v>
                </c:pt>
                <c:pt idx="6">
                  <c:v>8.9</c:v>
                </c:pt>
                <c:pt idx="7">
                  <c:v>8.9</c:v>
                </c:pt>
                <c:pt idx="8">
                  <c:v>9</c:v>
                </c:pt>
                <c:pt idx="9">
                  <c:v>9.1</c:v>
                </c:pt>
                <c:pt idx="10">
                  <c:v>9.1</c:v>
                </c:pt>
                <c:pt idx="11">
                  <c:v>9.1999999999999993</c:v>
                </c:pt>
                <c:pt idx="12">
                  <c:v>9.1</c:v>
                </c:pt>
                <c:pt idx="13">
                  <c:v>9.1</c:v>
                </c:pt>
                <c:pt idx="14">
                  <c:v>9.1</c:v>
                </c:pt>
                <c:pt idx="15">
                  <c:v>9</c:v>
                </c:pt>
                <c:pt idx="16">
                  <c:v>8.9</c:v>
                </c:pt>
                <c:pt idx="17">
                  <c:v>8.9</c:v>
                </c:pt>
                <c:pt idx="18">
                  <c:v>8.8000000000000007</c:v>
                </c:pt>
                <c:pt idx="19">
                  <c:v>8.6999999999999993</c:v>
                </c:pt>
              </c:numCache>
            </c:numRef>
          </c:val>
          <c:smooth val="0"/>
        </c:ser>
        <c:ser>
          <c:idx val="61"/>
          <c:order val="60"/>
          <c:tx>
            <c:strRef>
              <c:f>'CCG Data - Co-amoxiclav etc'!$D$65</c:f>
              <c:strCache>
                <c:ptCount val="1"/>
                <c:pt idx="0">
                  <c:v>GREENWICH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etc'!$H$65:$AA$65</c:f>
              <c:numCache>
                <c:formatCode>0.0</c:formatCode>
                <c:ptCount val="20"/>
                <c:pt idx="0">
                  <c:v>8.3000000000000007</c:v>
                </c:pt>
                <c:pt idx="1">
                  <c:v>8.1999999999999993</c:v>
                </c:pt>
                <c:pt idx="2">
                  <c:v>8.1999999999999993</c:v>
                </c:pt>
                <c:pt idx="3">
                  <c:v>8.1999999999999993</c:v>
                </c:pt>
                <c:pt idx="4">
                  <c:v>8.3000000000000007</c:v>
                </c:pt>
                <c:pt idx="5">
                  <c:v>8.3000000000000007</c:v>
                </c:pt>
                <c:pt idx="6">
                  <c:v>8.3000000000000007</c:v>
                </c:pt>
                <c:pt idx="7">
                  <c:v>8.3000000000000007</c:v>
                </c:pt>
                <c:pt idx="8">
                  <c:v>8.3000000000000007</c:v>
                </c:pt>
                <c:pt idx="9">
                  <c:v>8.3000000000000007</c:v>
                </c:pt>
                <c:pt idx="10">
                  <c:v>8.3000000000000007</c:v>
                </c:pt>
                <c:pt idx="11">
                  <c:v>8.4</c:v>
                </c:pt>
                <c:pt idx="12">
                  <c:v>8.4</c:v>
                </c:pt>
                <c:pt idx="13">
                  <c:v>8.4</c:v>
                </c:pt>
                <c:pt idx="14">
                  <c:v>8.4</c:v>
                </c:pt>
                <c:pt idx="15">
                  <c:v>8.3000000000000007</c:v>
                </c:pt>
                <c:pt idx="16">
                  <c:v>8.3000000000000007</c:v>
                </c:pt>
                <c:pt idx="17">
                  <c:v>8.1999999999999993</c:v>
                </c:pt>
                <c:pt idx="18">
                  <c:v>8.1</c:v>
                </c:pt>
                <c:pt idx="19">
                  <c:v>8.1</c:v>
                </c:pt>
              </c:numCache>
            </c:numRef>
          </c:val>
          <c:smooth val="0"/>
        </c:ser>
        <c:ser>
          <c:idx val="62"/>
          <c:order val="61"/>
          <c:tx>
            <c:strRef>
              <c:f>'CCG Data - Co-amoxiclav etc'!$D$66</c:f>
              <c:strCache>
                <c:ptCount val="1"/>
                <c:pt idx="0">
                  <c:v>GUILDFORD AND WAVERLEY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etc'!$H$66:$AA$66</c:f>
              <c:numCache>
                <c:formatCode>0.0</c:formatCode>
                <c:ptCount val="20"/>
                <c:pt idx="0">
                  <c:v>9.5</c:v>
                </c:pt>
                <c:pt idx="1">
                  <c:v>9.5</c:v>
                </c:pt>
                <c:pt idx="2">
                  <c:v>9.6</c:v>
                </c:pt>
                <c:pt idx="3">
                  <c:v>9.6</c:v>
                </c:pt>
                <c:pt idx="4">
                  <c:v>9.6</c:v>
                </c:pt>
                <c:pt idx="5">
                  <c:v>9.6</c:v>
                </c:pt>
                <c:pt idx="6">
                  <c:v>9.6</c:v>
                </c:pt>
                <c:pt idx="7">
                  <c:v>9.6999999999999993</c:v>
                </c:pt>
                <c:pt idx="8">
                  <c:v>9.8000000000000007</c:v>
                </c:pt>
                <c:pt idx="9">
                  <c:v>9.8000000000000007</c:v>
                </c:pt>
                <c:pt idx="10">
                  <c:v>9.9</c:v>
                </c:pt>
                <c:pt idx="11">
                  <c:v>9.9</c:v>
                </c:pt>
                <c:pt idx="12">
                  <c:v>9.9</c:v>
                </c:pt>
                <c:pt idx="13">
                  <c:v>10</c:v>
                </c:pt>
                <c:pt idx="14">
                  <c:v>10</c:v>
                </c:pt>
                <c:pt idx="15">
                  <c:v>9.9</c:v>
                </c:pt>
                <c:pt idx="16">
                  <c:v>9.9</c:v>
                </c:pt>
                <c:pt idx="17">
                  <c:v>9.9</c:v>
                </c:pt>
                <c:pt idx="18">
                  <c:v>9.9</c:v>
                </c:pt>
                <c:pt idx="19">
                  <c:v>9.8000000000000007</c:v>
                </c:pt>
              </c:numCache>
            </c:numRef>
          </c:val>
          <c:smooth val="0"/>
        </c:ser>
        <c:ser>
          <c:idx val="63"/>
          <c:order val="62"/>
          <c:tx>
            <c:strRef>
              <c:f>'CCG Data - Co-amoxiclav etc'!$D$67</c:f>
              <c:strCache>
                <c:ptCount val="1"/>
                <c:pt idx="0">
                  <c:v>HALTON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etc'!$H$67:$AA$67</c:f>
              <c:numCache>
                <c:formatCode>0.0</c:formatCode>
                <c:ptCount val="20"/>
                <c:pt idx="0">
                  <c:v>7.2</c:v>
                </c:pt>
                <c:pt idx="1">
                  <c:v>7.2</c:v>
                </c:pt>
                <c:pt idx="2">
                  <c:v>7.2</c:v>
                </c:pt>
                <c:pt idx="3">
                  <c:v>7.2</c:v>
                </c:pt>
                <c:pt idx="4">
                  <c:v>7.2</c:v>
                </c:pt>
                <c:pt idx="5">
                  <c:v>7.2</c:v>
                </c:pt>
                <c:pt idx="6">
                  <c:v>7.2</c:v>
                </c:pt>
                <c:pt idx="7">
                  <c:v>7.2</c:v>
                </c:pt>
                <c:pt idx="8">
                  <c:v>7.2</c:v>
                </c:pt>
                <c:pt idx="9">
                  <c:v>7.2</c:v>
                </c:pt>
                <c:pt idx="10">
                  <c:v>7.3</c:v>
                </c:pt>
                <c:pt idx="11">
                  <c:v>7.3</c:v>
                </c:pt>
                <c:pt idx="12">
                  <c:v>7.2</c:v>
                </c:pt>
                <c:pt idx="13">
                  <c:v>7.2</c:v>
                </c:pt>
                <c:pt idx="14">
                  <c:v>7.2</c:v>
                </c:pt>
                <c:pt idx="15">
                  <c:v>7.1</c:v>
                </c:pt>
                <c:pt idx="16">
                  <c:v>7.1</c:v>
                </c:pt>
                <c:pt idx="17">
                  <c:v>7.1</c:v>
                </c:pt>
                <c:pt idx="18">
                  <c:v>7.1</c:v>
                </c:pt>
                <c:pt idx="19">
                  <c:v>7</c:v>
                </c:pt>
              </c:numCache>
            </c:numRef>
          </c:val>
          <c:smooth val="0"/>
        </c:ser>
        <c:ser>
          <c:idx val="64"/>
          <c:order val="63"/>
          <c:tx>
            <c:strRef>
              <c:f>'CCG Data - Co-amoxiclav etc'!$D$68</c:f>
              <c:strCache>
                <c:ptCount val="1"/>
                <c:pt idx="0">
                  <c:v>HAMBLETON, RICHMONDSHIRE AND WHITBY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etc'!$H$68:$AA$68</c:f>
              <c:numCache>
                <c:formatCode>0.0</c:formatCode>
                <c:ptCount val="20"/>
                <c:pt idx="0">
                  <c:v>10.3</c:v>
                </c:pt>
                <c:pt idx="1">
                  <c:v>10.3</c:v>
                </c:pt>
                <c:pt idx="2">
                  <c:v>10.3</c:v>
                </c:pt>
                <c:pt idx="3">
                  <c:v>10.3</c:v>
                </c:pt>
                <c:pt idx="4">
                  <c:v>10.3</c:v>
                </c:pt>
                <c:pt idx="5">
                  <c:v>10.4</c:v>
                </c:pt>
                <c:pt idx="6">
                  <c:v>10.4</c:v>
                </c:pt>
                <c:pt idx="7">
                  <c:v>10.4</c:v>
                </c:pt>
                <c:pt idx="8">
                  <c:v>10.5</c:v>
                </c:pt>
                <c:pt idx="9">
                  <c:v>10.5</c:v>
                </c:pt>
                <c:pt idx="10">
                  <c:v>10.5</c:v>
                </c:pt>
                <c:pt idx="11">
                  <c:v>10.4</c:v>
                </c:pt>
                <c:pt idx="12">
                  <c:v>10.3</c:v>
                </c:pt>
                <c:pt idx="13">
                  <c:v>10.1</c:v>
                </c:pt>
                <c:pt idx="14">
                  <c:v>10.1</c:v>
                </c:pt>
                <c:pt idx="15">
                  <c:v>9.9</c:v>
                </c:pt>
                <c:pt idx="16">
                  <c:v>9.6999999999999993</c:v>
                </c:pt>
                <c:pt idx="17">
                  <c:v>9.6</c:v>
                </c:pt>
                <c:pt idx="18">
                  <c:v>9.4</c:v>
                </c:pt>
                <c:pt idx="19">
                  <c:v>9.1999999999999993</c:v>
                </c:pt>
              </c:numCache>
            </c:numRef>
          </c:val>
          <c:smooth val="0"/>
        </c:ser>
        <c:ser>
          <c:idx val="65"/>
          <c:order val="64"/>
          <c:tx>
            <c:strRef>
              <c:f>'CCG Data - Co-amoxiclav etc'!$D$69</c:f>
              <c:strCache>
                <c:ptCount val="1"/>
                <c:pt idx="0">
                  <c:v>HAMMERSMITH AND FULHAM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etc'!$H$69:$AA$69</c:f>
              <c:numCache>
                <c:formatCode>0.0</c:formatCode>
                <c:ptCount val="20"/>
                <c:pt idx="0">
                  <c:v>11.8</c:v>
                </c:pt>
                <c:pt idx="1">
                  <c:v>11.8</c:v>
                </c:pt>
                <c:pt idx="2">
                  <c:v>11.7</c:v>
                </c:pt>
                <c:pt idx="3">
                  <c:v>11.6</c:v>
                </c:pt>
                <c:pt idx="4">
                  <c:v>11.6</c:v>
                </c:pt>
                <c:pt idx="5">
                  <c:v>11.6</c:v>
                </c:pt>
                <c:pt idx="6">
                  <c:v>11.5</c:v>
                </c:pt>
                <c:pt idx="7">
                  <c:v>11.3</c:v>
                </c:pt>
                <c:pt idx="8">
                  <c:v>11.3</c:v>
                </c:pt>
                <c:pt idx="9">
                  <c:v>11.2</c:v>
                </c:pt>
                <c:pt idx="10">
                  <c:v>11</c:v>
                </c:pt>
                <c:pt idx="11">
                  <c:v>11</c:v>
                </c:pt>
                <c:pt idx="12">
                  <c:v>10.9</c:v>
                </c:pt>
                <c:pt idx="13">
                  <c:v>10.8</c:v>
                </c:pt>
                <c:pt idx="14">
                  <c:v>10.7</c:v>
                </c:pt>
                <c:pt idx="15">
                  <c:v>10.6</c:v>
                </c:pt>
                <c:pt idx="16">
                  <c:v>10.6</c:v>
                </c:pt>
                <c:pt idx="17">
                  <c:v>10.4</c:v>
                </c:pt>
                <c:pt idx="18">
                  <c:v>10.4</c:v>
                </c:pt>
                <c:pt idx="19">
                  <c:v>10.3</c:v>
                </c:pt>
              </c:numCache>
            </c:numRef>
          </c:val>
          <c:smooth val="0"/>
        </c:ser>
        <c:ser>
          <c:idx val="67"/>
          <c:order val="65"/>
          <c:tx>
            <c:strRef>
              <c:f>'CCG Data - Co-amoxiclav etc'!$D$70</c:f>
              <c:strCache>
                <c:ptCount val="1"/>
                <c:pt idx="0">
                  <c:v>HARINGEY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etc'!$H$70:$AA$70</c:f>
              <c:numCache>
                <c:formatCode>0.0</c:formatCode>
                <c:ptCount val="20"/>
                <c:pt idx="0">
                  <c:v>10.1</c:v>
                </c:pt>
                <c:pt idx="1">
                  <c:v>10.1</c:v>
                </c:pt>
                <c:pt idx="2">
                  <c:v>10.1</c:v>
                </c:pt>
                <c:pt idx="3">
                  <c:v>10.3</c:v>
                </c:pt>
                <c:pt idx="4">
                  <c:v>10.3</c:v>
                </c:pt>
                <c:pt idx="5">
                  <c:v>10.5</c:v>
                </c:pt>
                <c:pt idx="6">
                  <c:v>10.5</c:v>
                </c:pt>
                <c:pt idx="7">
                  <c:v>10.5</c:v>
                </c:pt>
                <c:pt idx="8">
                  <c:v>10.6</c:v>
                </c:pt>
                <c:pt idx="9">
                  <c:v>10.5</c:v>
                </c:pt>
                <c:pt idx="10">
                  <c:v>10.5</c:v>
                </c:pt>
                <c:pt idx="11">
                  <c:v>10.5</c:v>
                </c:pt>
                <c:pt idx="12">
                  <c:v>10.5</c:v>
                </c:pt>
                <c:pt idx="13">
                  <c:v>10.5</c:v>
                </c:pt>
                <c:pt idx="14">
                  <c:v>10.4</c:v>
                </c:pt>
                <c:pt idx="15">
                  <c:v>10.3</c:v>
                </c:pt>
                <c:pt idx="16">
                  <c:v>10.3</c:v>
                </c:pt>
                <c:pt idx="17">
                  <c:v>10.1</c:v>
                </c:pt>
                <c:pt idx="18">
                  <c:v>10</c:v>
                </c:pt>
                <c:pt idx="19">
                  <c:v>9.9</c:v>
                </c:pt>
              </c:numCache>
            </c:numRef>
          </c:val>
          <c:smooth val="0"/>
        </c:ser>
        <c:ser>
          <c:idx val="68"/>
          <c:order val="66"/>
          <c:tx>
            <c:strRef>
              <c:f>'CCG Data - Co-amoxiclav etc'!$D$71</c:f>
              <c:strCache>
                <c:ptCount val="1"/>
                <c:pt idx="0">
                  <c:v>HARROGATE AND RURAL DISTRICT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etc'!$H$71:$AA$71</c:f>
              <c:numCache>
                <c:formatCode>0.0</c:formatCode>
                <c:ptCount val="20"/>
                <c:pt idx="0">
                  <c:v>6.4</c:v>
                </c:pt>
                <c:pt idx="1">
                  <c:v>6.4</c:v>
                </c:pt>
                <c:pt idx="2">
                  <c:v>6.5</c:v>
                </c:pt>
                <c:pt idx="3">
                  <c:v>6.5</c:v>
                </c:pt>
                <c:pt idx="4">
                  <c:v>6.5</c:v>
                </c:pt>
                <c:pt idx="5">
                  <c:v>6.5</c:v>
                </c:pt>
                <c:pt idx="6">
                  <c:v>6.5</c:v>
                </c:pt>
                <c:pt idx="7">
                  <c:v>6.6</c:v>
                </c:pt>
                <c:pt idx="8">
                  <c:v>6.6</c:v>
                </c:pt>
                <c:pt idx="9">
                  <c:v>6.7</c:v>
                </c:pt>
                <c:pt idx="10">
                  <c:v>6.7</c:v>
                </c:pt>
                <c:pt idx="11">
                  <c:v>6.7</c:v>
                </c:pt>
                <c:pt idx="12">
                  <c:v>6.7</c:v>
                </c:pt>
                <c:pt idx="13">
                  <c:v>6.7</c:v>
                </c:pt>
                <c:pt idx="14">
                  <c:v>6.7</c:v>
                </c:pt>
                <c:pt idx="15">
                  <c:v>6.7</c:v>
                </c:pt>
                <c:pt idx="16">
                  <c:v>6.6</c:v>
                </c:pt>
                <c:pt idx="17">
                  <c:v>6.6</c:v>
                </c:pt>
                <c:pt idx="18">
                  <c:v>6.5</c:v>
                </c:pt>
                <c:pt idx="19">
                  <c:v>6.4</c:v>
                </c:pt>
              </c:numCache>
            </c:numRef>
          </c:val>
          <c:smooth val="0"/>
        </c:ser>
        <c:ser>
          <c:idx val="69"/>
          <c:order val="67"/>
          <c:tx>
            <c:strRef>
              <c:f>'CCG Data - Co-amoxiclav etc'!$D$72</c:f>
              <c:strCache>
                <c:ptCount val="1"/>
                <c:pt idx="0">
                  <c:v>HARROW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etc'!$H$72:$AA$72</c:f>
              <c:numCache>
                <c:formatCode>0.0</c:formatCode>
                <c:ptCount val="20"/>
                <c:pt idx="0">
                  <c:v>12.3</c:v>
                </c:pt>
                <c:pt idx="1">
                  <c:v>12.3</c:v>
                </c:pt>
                <c:pt idx="2">
                  <c:v>12.1</c:v>
                </c:pt>
                <c:pt idx="3">
                  <c:v>12.1</c:v>
                </c:pt>
                <c:pt idx="4">
                  <c:v>12.1</c:v>
                </c:pt>
                <c:pt idx="5">
                  <c:v>12</c:v>
                </c:pt>
                <c:pt idx="6">
                  <c:v>11.9</c:v>
                </c:pt>
                <c:pt idx="7">
                  <c:v>11.9</c:v>
                </c:pt>
                <c:pt idx="8">
                  <c:v>11.9</c:v>
                </c:pt>
                <c:pt idx="9">
                  <c:v>11.8</c:v>
                </c:pt>
                <c:pt idx="10">
                  <c:v>11.7</c:v>
                </c:pt>
                <c:pt idx="11">
                  <c:v>11.6</c:v>
                </c:pt>
                <c:pt idx="12">
                  <c:v>11.5</c:v>
                </c:pt>
                <c:pt idx="13">
                  <c:v>11.5</c:v>
                </c:pt>
                <c:pt idx="14">
                  <c:v>11.4</c:v>
                </c:pt>
                <c:pt idx="15">
                  <c:v>11.2</c:v>
                </c:pt>
                <c:pt idx="16">
                  <c:v>11</c:v>
                </c:pt>
                <c:pt idx="17">
                  <c:v>11</c:v>
                </c:pt>
                <c:pt idx="18">
                  <c:v>10.9</c:v>
                </c:pt>
                <c:pt idx="19">
                  <c:v>10.7</c:v>
                </c:pt>
              </c:numCache>
            </c:numRef>
          </c:val>
          <c:smooth val="0"/>
        </c:ser>
        <c:ser>
          <c:idx val="70"/>
          <c:order val="68"/>
          <c:tx>
            <c:strRef>
              <c:f>'CCG Data - Co-amoxiclav etc'!$D$73</c:f>
              <c:strCache>
                <c:ptCount val="1"/>
                <c:pt idx="0">
                  <c:v>HARTLEPOOL AND STOCKTON-ON-TEES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etc'!$H$73:$AA$73</c:f>
              <c:numCache>
                <c:formatCode>0.0</c:formatCode>
                <c:ptCount val="20"/>
                <c:pt idx="0">
                  <c:v>7</c:v>
                </c:pt>
                <c:pt idx="1">
                  <c:v>7.1</c:v>
                </c:pt>
                <c:pt idx="2">
                  <c:v>7.1</c:v>
                </c:pt>
                <c:pt idx="3">
                  <c:v>7.1</c:v>
                </c:pt>
                <c:pt idx="4">
                  <c:v>7.2</c:v>
                </c:pt>
                <c:pt idx="5">
                  <c:v>7.3</c:v>
                </c:pt>
                <c:pt idx="6">
                  <c:v>7.3</c:v>
                </c:pt>
                <c:pt idx="7">
                  <c:v>7.4</c:v>
                </c:pt>
                <c:pt idx="8">
                  <c:v>7.5</c:v>
                </c:pt>
                <c:pt idx="9">
                  <c:v>7.6</c:v>
                </c:pt>
                <c:pt idx="10">
                  <c:v>7.6</c:v>
                </c:pt>
                <c:pt idx="11">
                  <c:v>7.7</c:v>
                </c:pt>
                <c:pt idx="12">
                  <c:v>7.8</c:v>
                </c:pt>
                <c:pt idx="13">
                  <c:v>7.8</c:v>
                </c:pt>
                <c:pt idx="14">
                  <c:v>7.8</c:v>
                </c:pt>
                <c:pt idx="15">
                  <c:v>7.9</c:v>
                </c:pt>
                <c:pt idx="16">
                  <c:v>7.9</c:v>
                </c:pt>
                <c:pt idx="17">
                  <c:v>7.9</c:v>
                </c:pt>
                <c:pt idx="18">
                  <c:v>7.9</c:v>
                </c:pt>
                <c:pt idx="19">
                  <c:v>7.8</c:v>
                </c:pt>
              </c:numCache>
            </c:numRef>
          </c:val>
          <c:smooth val="0"/>
        </c:ser>
        <c:ser>
          <c:idx val="71"/>
          <c:order val="69"/>
          <c:tx>
            <c:strRef>
              <c:f>'CCG Data - Co-amoxiclav etc'!$D$74</c:f>
              <c:strCache>
                <c:ptCount val="1"/>
                <c:pt idx="0">
                  <c:v>HASTINGS &amp; ROTHER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etc'!$H$74:$AA$74</c:f>
              <c:numCache>
                <c:formatCode>0.0</c:formatCode>
                <c:ptCount val="20"/>
                <c:pt idx="0">
                  <c:v>8.5</c:v>
                </c:pt>
                <c:pt idx="1">
                  <c:v>8.5</c:v>
                </c:pt>
                <c:pt idx="2">
                  <c:v>8.5</c:v>
                </c:pt>
                <c:pt idx="3">
                  <c:v>8.5</c:v>
                </c:pt>
                <c:pt idx="4">
                  <c:v>8.6</c:v>
                </c:pt>
                <c:pt idx="5">
                  <c:v>8.6999999999999993</c:v>
                </c:pt>
                <c:pt idx="6">
                  <c:v>8.6999999999999993</c:v>
                </c:pt>
                <c:pt idx="7">
                  <c:v>8.6999999999999993</c:v>
                </c:pt>
                <c:pt idx="8">
                  <c:v>8.8000000000000007</c:v>
                </c:pt>
                <c:pt idx="9">
                  <c:v>8.9</c:v>
                </c:pt>
                <c:pt idx="10">
                  <c:v>8.9</c:v>
                </c:pt>
                <c:pt idx="11">
                  <c:v>9</c:v>
                </c:pt>
                <c:pt idx="12">
                  <c:v>9</c:v>
                </c:pt>
                <c:pt idx="13">
                  <c:v>9</c:v>
                </c:pt>
                <c:pt idx="14">
                  <c:v>9</c:v>
                </c:pt>
                <c:pt idx="15">
                  <c:v>9</c:v>
                </c:pt>
                <c:pt idx="16">
                  <c:v>8.9</c:v>
                </c:pt>
                <c:pt idx="17">
                  <c:v>8.8000000000000007</c:v>
                </c:pt>
                <c:pt idx="18">
                  <c:v>8.6999999999999993</c:v>
                </c:pt>
                <c:pt idx="19">
                  <c:v>8.6999999999999993</c:v>
                </c:pt>
              </c:numCache>
            </c:numRef>
          </c:val>
          <c:smooth val="0"/>
        </c:ser>
        <c:ser>
          <c:idx val="72"/>
          <c:order val="70"/>
          <c:tx>
            <c:strRef>
              <c:f>'CCG Data - Co-amoxiclav etc'!$D$75</c:f>
              <c:strCache>
                <c:ptCount val="1"/>
                <c:pt idx="0">
                  <c:v>HAVERING</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etc'!$H$75:$AA$75</c:f>
              <c:numCache>
                <c:formatCode>0.0</c:formatCode>
                <c:ptCount val="20"/>
                <c:pt idx="0">
                  <c:v>11.5</c:v>
                </c:pt>
                <c:pt idx="1">
                  <c:v>11.4</c:v>
                </c:pt>
                <c:pt idx="2">
                  <c:v>11.2</c:v>
                </c:pt>
                <c:pt idx="3">
                  <c:v>11.1</c:v>
                </c:pt>
                <c:pt idx="4">
                  <c:v>11</c:v>
                </c:pt>
                <c:pt idx="5">
                  <c:v>10.9</c:v>
                </c:pt>
                <c:pt idx="6">
                  <c:v>10.8</c:v>
                </c:pt>
                <c:pt idx="7">
                  <c:v>10.6</c:v>
                </c:pt>
                <c:pt idx="8">
                  <c:v>10.4</c:v>
                </c:pt>
                <c:pt idx="9">
                  <c:v>10.199999999999999</c:v>
                </c:pt>
                <c:pt idx="10">
                  <c:v>9.9</c:v>
                </c:pt>
                <c:pt idx="11">
                  <c:v>9.6999999999999993</c:v>
                </c:pt>
                <c:pt idx="12">
                  <c:v>9.5</c:v>
                </c:pt>
                <c:pt idx="13">
                  <c:v>9.3000000000000007</c:v>
                </c:pt>
                <c:pt idx="14">
                  <c:v>9.3000000000000007</c:v>
                </c:pt>
                <c:pt idx="15">
                  <c:v>9.3000000000000007</c:v>
                </c:pt>
                <c:pt idx="16">
                  <c:v>9.1999999999999993</c:v>
                </c:pt>
                <c:pt idx="17">
                  <c:v>9.1</c:v>
                </c:pt>
                <c:pt idx="18">
                  <c:v>9</c:v>
                </c:pt>
                <c:pt idx="19">
                  <c:v>9</c:v>
                </c:pt>
              </c:numCache>
            </c:numRef>
          </c:val>
          <c:smooth val="0"/>
        </c:ser>
        <c:ser>
          <c:idx val="73"/>
          <c:order val="71"/>
          <c:tx>
            <c:strRef>
              <c:f>'CCG Data - Co-amoxiclav etc'!$D$76</c:f>
              <c:strCache>
                <c:ptCount val="1"/>
                <c:pt idx="0">
                  <c:v>HEREFORDSHIRE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etc'!$H$76:$AA$76</c:f>
              <c:numCache>
                <c:formatCode>0.0</c:formatCode>
                <c:ptCount val="20"/>
                <c:pt idx="0">
                  <c:v>7.6</c:v>
                </c:pt>
                <c:pt idx="1">
                  <c:v>7.6</c:v>
                </c:pt>
                <c:pt idx="2">
                  <c:v>7.6</c:v>
                </c:pt>
                <c:pt idx="3">
                  <c:v>7.6</c:v>
                </c:pt>
                <c:pt idx="4">
                  <c:v>7.6</c:v>
                </c:pt>
                <c:pt idx="5">
                  <c:v>7.7</c:v>
                </c:pt>
                <c:pt idx="6">
                  <c:v>7.7</c:v>
                </c:pt>
                <c:pt idx="7">
                  <c:v>7.7</c:v>
                </c:pt>
                <c:pt idx="8">
                  <c:v>7.8</c:v>
                </c:pt>
                <c:pt idx="9">
                  <c:v>7.8</c:v>
                </c:pt>
                <c:pt idx="10">
                  <c:v>7.8</c:v>
                </c:pt>
                <c:pt idx="11">
                  <c:v>7.8</c:v>
                </c:pt>
                <c:pt idx="12">
                  <c:v>7.8</c:v>
                </c:pt>
                <c:pt idx="13">
                  <c:v>7.8</c:v>
                </c:pt>
                <c:pt idx="14">
                  <c:v>7.8</c:v>
                </c:pt>
                <c:pt idx="15">
                  <c:v>7.8</c:v>
                </c:pt>
                <c:pt idx="16">
                  <c:v>7.8</c:v>
                </c:pt>
                <c:pt idx="17">
                  <c:v>7.8</c:v>
                </c:pt>
                <c:pt idx="18">
                  <c:v>7.7</c:v>
                </c:pt>
                <c:pt idx="19">
                  <c:v>7.7</c:v>
                </c:pt>
              </c:numCache>
            </c:numRef>
          </c:val>
          <c:smooth val="0"/>
        </c:ser>
        <c:ser>
          <c:idx val="74"/>
          <c:order val="72"/>
          <c:tx>
            <c:strRef>
              <c:f>'CCG Data - Co-amoxiclav etc'!$D$77</c:f>
              <c:strCache>
                <c:ptCount val="1"/>
                <c:pt idx="0">
                  <c:v>HERTS VALLEYS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etc'!$H$77:$AA$77</c:f>
              <c:numCache>
                <c:formatCode>0.0</c:formatCode>
                <c:ptCount val="20"/>
                <c:pt idx="0">
                  <c:v>9.1</c:v>
                </c:pt>
                <c:pt idx="1">
                  <c:v>9.1</c:v>
                </c:pt>
                <c:pt idx="2">
                  <c:v>9.1</c:v>
                </c:pt>
                <c:pt idx="3">
                  <c:v>9.1</c:v>
                </c:pt>
                <c:pt idx="4">
                  <c:v>9.1999999999999993</c:v>
                </c:pt>
                <c:pt idx="5">
                  <c:v>9.3000000000000007</c:v>
                </c:pt>
                <c:pt idx="6">
                  <c:v>9.4</c:v>
                </c:pt>
                <c:pt idx="7">
                  <c:v>9.4</c:v>
                </c:pt>
                <c:pt idx="8">
                  <c:v>9.5</c:v>
                </c:pt>
                <c:pt idx="9">
                  <c:v>9.5</c:v>
                </c:pt>
                <c:pt idx="10">
                  <c:v>9.5</c:v>
                </c:pt>
                <c:pt idx="11">
                  <c:v>9.5</c:v>
                </c:pt>
                <c:pt idx="12">
                  <c:v>9.5</c:v>
                </c:pt>
                <c:pt idx="13">
                  <c:v>9.5</c:v>
                </c:pt>
                <c:pt idx="14">
                  <c:v>9.5</c:v>
                </c:pt>
                <c:pt idx="15">
                  <c:v>9.5</c:v>
                </c:pt>
                <c:pt idx="16">
                  <c:v>9.5</c:v>
                </c:pt>
                <c:pt idx="17">
                  <c:v>9.5</c:v>
                </c:pt>
                <c:pt idx="18">
                  <c:v>9.4</c:v>
                </c:pt>
                <c:pt idx="19">
                  <c:v>9.4</c:v>
                </c:pt>
              </c:numCache>
            </c:numRef>
          </c:val>
          <c:smooth val="0"/>
        </c:ser>
        <c:ser>
          <c:idx val="75"/>
          <c:order val="73"/>
          <c:tx>
            <c:strRef>
              <c:f>'CCG Data - Co-amoxiclav etc'!$D$78</c:f>
              <c:strCache>
                <c:ptCount val="1"/>
                <c:pt idx="0">
                  <c:v>HEYWOOD, MIDDLETON &amp; ROCHDALE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etc'!$H$78:$AA$78</c:f>
              <c:numCache>
                <c:formatCode>0.0</c:formatCode>
                <c:ptCount val="20"/>
                <c:pt idx="0">
                  <c:v>8.1999999999999993</c:v>
                </c:pt>
                <c:pt idx="1">
                  <c:v>8.1999999999999993</c:v>
                </c:pt>
                <c:pt idx="2">
                  <c:v>8.1999999999999993</c:v>
                </c:pt>
                <c:pt idx="3">
                  <c:v>8.1999999999999993</c:v>
                </c:pt>
                <c:pt idx="4">
                  <c:v>8.3000000000000007</c:v>
                </c:pt>
                <c:pt idx="5">
                  <c:v>8.3000000000000007</c:v>
                </c:pt>
                <c:pt idx="6">
                  <c:v>8.1999999999999993</c:v>
                </c:pt>
                <c:pt idx="7">
                  <c:v>8.3000000000000007</c:v>
                </c:pt>
                <c:pt idx="8">
                  <c:v>8.4</c:v>
                </c:pt>
                <c:pt idx="9">
                  <c:v>8.5</c:v>
                </c:pt>
                <c:pt idx="10">
                  <c:v>8.5</c:v>
                </c:pt>
                <c:pt idx="11">
                  <c:v>8.4</c:v>
                </c:pt>
                <c:pt idx="12">
                  <c:v>8.4</c:v>
                </c:pt>
                <c:pt idx="13">
                  <c:v>8.3000000000000007</c:v>
                </c:pt>
                <c:pt idx="14">
                  <c:v>8.4</c:v>
                </c:pt>
                <c:pt idx="15">
                  <c:v>8.3000000000000007</c:v>
                </c:pt>
                <c:pt idx="16">
                  <c:v>8.3000000000000007</c:v>
                </c:pt>
                <c:pt idx="17">
                  <c:v>8.1999999999999993</c:v>
                </c:pt>
                <c:pt idx="18">
                  <c:v>8.1</c:v>
                </c:pt>
                <c:pt idx="19">
                  <c:v>8</c:v>
                </c:pt>
              </c:numCache>
            </c:numRef>
          </c:val>
          <c:smooth val="0"/>
        </c:ser>
        <c:ser>
          <c:idx val="76"/>
          <c:order val="74"/>
          <c:tx>
            <c:strRef>
              <c:f>'CCG Data - Co-amoxiclav etc'!$D$79</c:f>
              <c:strCache>
                <c:ptCount val="1"/>
                <c:pt idx="0">
                  <c:v>HIGH WEALD LEWES HAVENS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etc'!$H$79:$AA$79</c:f>
              <c:numCache>
                <c:formatCode>0.0</c:formatCode>
                <c:ptCount val="20"/>
                <c:pt idx="0">
                  <c:v>11.8</c:v>
                </c:pt>
                <c:pt idx="1">
                  <c:v>11.8</c:v>
                </c:pt>
                <c:pt idx="2">
                  <c:v>11.8</c:v>
                </c:pt>
                <c:pt idx="3">
                  <c:v>11.7</c:v>
                </c:pt>
                <c:pt idx="4">
                  <c:v>11.7</c:v>
                </c:pt>
                <c:pt idx="5">
                  <c:v>11.8</c:v>
                </c:pt>
                <c:pt idx="6">
                  <c:v>11.7</c:v>
                </c:pt>
                <c:pt idx="7">
                  <c:v>11.8</c:v>
                </c:pt>
                <c:pt idx="8">
                  <c:v>11.9</c:v>
                </c:pt>
                <c:pt idx="9">
                  <c:v>12.1</c:v>
                </c:pt>
                <c:pt idx="10">
                  <c:v>12</c:v>
                </c:pt>
                <c:pt idx="11">
                  <c:v>12.1</c:v>
                </c:pt>
                <c:pt idx="12">
                  <c:v>12</c:v>
                </c:pt>
                <c:pt idx="13">
                  <c:v>12.1</c:v>
                </c:pt>
                <c:pt idx="14">
                  <c:v>12</c:v>
                </c:pt>
                <c:pt idx="15">
                  <c:v>12</c:v>
                </c:pt>
                <c:pt idx="16">
                  <c:v>12</c:v>
                </c:pt>
                <c:pt idx="17">
                  <c:v>11.9</c:v>
                </c:pt>
                <c:pt idx="18">
                  <c:v>11.9</c:v>
                </c:pt>
                <c:pt idx="19">
                  <c:v>11.8</c:v>
                </c:pt>
              </c:numCache>
            </c:numRef>
          </c:val>
          <c:smooth val="0"/>
        </c:ser>
        <c:ser>
          <c:idx val="77"/>
          <c:order val="75"/>
          <c:tx>
            <c:strRef>
              <c:f>'CCG Data - Co-amoxiclav etc'!$D$80</c:f>
              <c:strCache>
                <c:ptCount val="1"/>
                <c:pt idx="0">
                  <c:v>HILLINGDON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etc'!$H$80:$AA$80</c:f>
              <c:numCache>
                <c:formatCode>0.0</c:formatCode>
                <c:ptCount val="20"/>
                <c:pt idx="0">
                  <c:v>9.8000000000000007</c:v>
                </c:pt>
                <c:pt idx="1">
                  <c:v>9.8000000000000007</c:v>
                </c:pt>
                <c:pt idx="2">
                  <c:v>9.8000000000000007</c:v>
                </c:pt>
                <c:pt idx="3">
                  <c:v>9.8000000000000007</c:v>
                </c:pt>
                <c:pt idx="4">
                  <c:v>9.9</c:v>
                </c:pt>
                <c:pt idx="5">
                  <c:v>9.9</c:v>
                </c:pt>
                <c:pt idx="6">
                  <c:v>10</c:v>
                </c:pt>
                <c:pt idx="7">
                  <c:v>10</c:v>
                </c:pt>
                <c:pt idx="8">
                  <c:v>10</c:v>
                </c:pt>
                <c:pt idx="9">
                  <c:v>10</c:v>
                </c:pt>
                <c:pt idx="10">
                  <c:v>10</c:v>
                </c:pt>
                <c:pt idx="11">
                  <c:v>10</c:v>
                </c:pt>
                <c:pt idx="12">
                  <c:v>10</c:v>
                </c:pt>
                <c:pt idx="13">
                  <c:v>10</c:v>
                </c:pt>
                <c:pt idx="14">
                  <c:v>9.9</c:v>
                </c:pt>
                <c:pt idx="15">
                  <c:v>9.8000000000000007</c:v>
                </c:pt>
                <c:pt idx="16">
                  <c:v>9.6999999999999993</c:v>
                </c:pt>
                <c:pt idx="17">
                  <c:v>9.5</c:v>
                </c:pt>
                <c:pt idx="18">
                  <c:v>9.4</c:v>
                </c:pt>
                <c:pt idx="19">
                  <c:v>9.1999999999999993</c:v>
                </c:pt>
              </c:numCache>
            </c:numRef>
          </c:val>
          <c:smooth val="0"/>
        </c:ser>
        <c:ser>
          <c:idx val="78"/>
          <c:order val="76"/>
          <c:tx>
            <c:strRef>
              <c:f>'CCG Data - Co-amoxiclav etc'!$D$81</c:f>
              <c:strCache>
                <c:ptCount val="1"/>
                <c:pt idx="0">
                  <c:v>HORSHAM AND MID SUSSEX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etc'!$H$81:$AA$81</c:f>
              <c:numCache>
                <c:formatCode>0.0</c:formatCode>
                <c:ptCount val="20"/>
                <c:pt idx="0">
                  <c:v>12.1</c:v>
                </c:pt>
                <c:pt idx="1">
                  <c:v>12.1</c:v>
                </c:pt>
                <c:pt idx="2">
                  <c:v>12.1</c:v>
                </c:pt>
                <c:pt idx="3">
                  <c:v>12.2</c:v>
                </c:pt>
                <c:pt idx="4">
                  <c:v>12.2</c:v>
                </c:pt>
                <c:pt idx="5">
                  <c:v>12.3</c:v>
                </c:pt>
                <c:pt idx="6">
                  <c:v>12.4</c:v>
                </c:pt>
                <c:pt idx="7">
                  <c:v>12.3</c:v>
                </c:pt>
                <c:pt idx="8">
                  <c:v>12.4</c:v>
                </c:pt>
                <c:pt idx="9">
                  <c:v>12.5</c:v>
                </c:pt>
                <c:pt idx="10">
                  <c:v>12.5</c:v>
                </c:pt>
                <c:pt idx="11">
                  <c:v>12.6</c:v>
                </c:pt>
                <c:pt idx="12">
                  <c:v>12.6</c:v>
                </c:pt>
                <c:pt idx="13">
                  <c:v>12.6</c:v>
                </c:pt>
                <c:pt idx="14">
                  <c:v>12.7</c:v>
                </c:pt>
                <c:pt idx="15">
                  <c:v>12.7</c:v>
                </c:pt>
                <c:pt idx="16">
                  <c:v>12.6</c:v>
                </c:pt>
                <c:pt idx="17">
                  <c:v>12.6</c:v>
                </c:pt>
                <c:pt idx="18">
                  <c:v>12.5</c:v>
                </c:pt>
                <c:pt idx="19">
                  <c:v>12.4</c:v>
                </c:pt>
              </c:numCache>
            </c:numRef>
          </c:val>
          <c:smooth val="0"/>
        </c:ser>
        <c:ser>
          <c:idx val="79"/>
          <c:order val="77"/>
          <c:tx>
            <c:strRef>
              <c:f>'CCG Data - Co-amoxiclav etc'!$D$82</c:f>
              <c:strCache>
                <c:ptCount val="1"/>
                <c:pt idx="0">
                  <c:v>HOUNSLOW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etc'!$H$82:$AA$82</c:f>
              <c:numCache>
                <c:formatCode>0.0</c:formatCode>
                <c:ptCount val="20"/>
                <c:pt idx="0">
                  <c:v>8.3000000000000007</c:v>
                </c:pt>
                <c:pt idx="1">
                  <c:v>8.3000000000000007</c:v>
                </c:pt>
                <c:pt idx="2">
                  <c:v>8.4</c:v>
                </c:pt>
                <c:pt idx="3">
                  <c:v>8.4</c:v>
                </c:pt>
                <c:pt idx="4">
                  <c:v>8.4</c:v>
                </c:pt>
                <c:pt idx="5">
                  <c:v>8.4</c:v>
                </c:pt>
                <c:pt idx="6">
                  <c:v>8.4</c:v>
                </c:pt>
                <c:pt idx="7">
                  <c:v>8.3000000000000007</c:v>
                </c:pt>
                <c:pt idx="8">
                  <c:v>8.3000000000000007</c:v>
                </c:pt>
                <c:pt idx="9">
                  <c:v>8.1999999999999993</c:v>
                </c:pt>
                <c:pt idx="10">
                  <c:v>8.1</c:v>
                </c:pt>
                <c:pt idx="11">
                  <c:v>8.1</c:v>
                </c:pt>
                <c:pt idx="12">
                  <c:v>7.9</c:v>
                </c:pt>
                <c:pt idx="13">
                  <c:v>7.9</c:v>
                </c:pt>
                <c:pt idx="14">
                  <c:v>7.8</c:v>
                </c:pt>
                <c:pt idx="15">
                  <c:v>7.8</c:v>
                </c:pt>
                <c:pt idx="16">
                  <c:v>7.7</c:v>
                </c:pt>
                <c:pt idx="17">
                  <c:v>7.6</c:v>
                </c:pt>
                <c:pt idx="18">
                  <c:v>7.5</c:v>
                </c:pt>
                <c:pt idx="19">
                  <c:v>7.4</c:v>
                </c:pt>
              </c:numCache>
            </c:numRef>
          </c:val>
          <c:smooth val="0"/>
        </c:ser>
        <c:ser>
          <c:idx val="80"/>
          <c:order val="78"/>
          <c:tx>
            <c:strRef>
              <c:f>'CCG Data - Co-amoxiclav etc'!$D$83</c:f>
              <c:strCache>
                <c:ptCount val="1"/>
                <c:pt idx="0">
                  <c:v>HULL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etc'!$H$83:$AA$83</c:f>
              <c:numCache>
                <c:formatCode>0.0</c:formatCode>
                <c:ptCount val="20"/>
                <c:pt idx="0">
                  <c:v>4.8</c:v>
                </c:pt>
                <c:pt idx="1">
                  <c:v>4.9000000000000004</c:v>
                </c:pt>
                <c:pt idx="2">
                  <c:v>4.9000000000000004</c:v>
                </c:pt>
                <c:pt idx="3">
                  <c:v>4.8</c:v>
                </c:pt>
                <c:pt idx="4">
                  <c:v>4.8</c:v>
                </c:pt>
                <c:pt idx="5">
                  <c:v>4.8</c:v>
                </c:pt>
                <c:pt idx="6">
                  <c:v>4.8</c:v>
                </c:pt>
                <c:pt idx="7">
                  <c:v>4.8</c:v>
                </c:pt>
                <c:pt idx="8">
                  <c:v>4.8</c:v>
                </c:pt>
                <c:pt idx="9">
                  <c:v>4.8</c:v>
                </c:pt>
                <c:pt idx="10">
                  <c:v>4.8</c:v>
                </c:pt>
                <c:pt idx="11">
                  <c:v>4.8</c:v>
                </c:pt>
                <c:pt idx="12">
                  <c:v>4.8</c:v>
                </c:pt>
                <c:pt idx="13">
                  <c:v>4.8</c:v>
                </c:pt>
                <c:pt idx="14">
                  <c:v>4.9000000000000004</c:v>
                </c:pt>
                <c:pt idx="15">
                  <c:v>4.9000000000000004</c:v>
                </c:pt>
                <c:pt idx="16">
                  <c:v>4.9000000000000004</c:v>
                </c:pt>
                <c:pt idx="17">
                  <c:v>4.9000000000000004</c:v>
                </c:pt>
                <c:pt idx="18">
                  <c:v>4.8</c:v>
                </c:pt>
                <c:pt idx="19">
                  <c:v>4.8</c:v>
                </c:pt>
              </c:numCache>
            </c:numRef>
          </c:val>
          <c:smooth val="0"/>
        </c:ser>
        <c:ser>
          <c:idx val="81"/>
          <c:order val="79"/>
          <c:tx>
            <c:strRef>
              <c:f>'CCG Data - Co-amoxiclav etc'!$D$84</c:f>
              <c:strCache>
                <c:ptCount val="1"/>
                <c:pt idx="0">
                  <c:v>IPSWICH AND EAST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etc'!$H$84:$AA$84</c:f>
              <c:numCache>
                <c:formatCode>0.0</c:formatCode>
                <c:ptCount val="20"/>
                <c:pt idx="0">
                  <c:v>11.5</c:v>
                </c:pt>
                <c:pt idx="1">
                  <c:v>11.4</c:v>
                </c:pt>
                <c:pt idx="2">
                  <c:v>11.4</c:v>
                </c:pt>
                <c:pt idx="3">
                  <c:v>11.3</c:v>
                </c:pt>
                <c:pt idx="4">
                  <c:v>11.3</c:v>
                </c:pt>
                <c:pt idx="5">
                  <c:v>11.1</c:v>
                </c:pt>
                <c:pt idx="6">
                  <c:v>11</c:v>
                </c:pt>
                <c:pt idx="7">
                  <c:v>10.9</c:v>
                </c:pt>
                <c:pt idx="8">
                  <c:v>10.8</c:v>
                </c:pt>
                <c:pt idx="9">
                  <c:v>10.5</c:v>
                </c:pt>
                <c:pt idx="10">
                  <c:v>10.3</c:v>
                </c:pt>
                <c:pt idx="11">
                  <c:v>10</c:v>
                </c:pt>
                <c:pt idx="12">
                  <c:v>9.6999999999999993</c:v>
                </c:pt>
                <c:pt idx="13">
                  <c:v>9.4</c:v>
                </c:pt>
                <c:pt idx="14">
                  <c:v>9.1</c:v>
                </c:pt>
                <c:pt idx="15">
                  <c:v>8.9</c:v>
                </c:pt>
                <c:pt idx="16">
                  <c:v>8.6</c:v>
                </c:pt>
                <c:pt idx="17">
                  <c:v>8.4</c:v>
                </c:pt>
                <c:pt idx="18">
                  <c:v>8.1</c:v>
                </c:pt>
                <c:pt idx="19">
                  <c:v>8</c:v>
                </c:pt>
              </c:numCache>
            </c:numRef>
          </c:val>
          <c:smooth val="0"/>
        </c:ser>
        <c:ser>
          <c:idx val="82"/>
          <c:order val="80"/>
          <c:tx>
            <c:strRef>
              <c:f>'CCG Data - Co-amoxiclav etc'!$D$85</c:f>
              <c:strCache>
                <c:ptCount val="1"/>
                <c:pt idx="0">
                  <c:v>ISLE OF WIGHT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etc'!$H$85:$AA$85</c:f>
              <c:numCache>
                <c:formatCode>0.0</c:formatCode>
                <c:ptCount val="20"/>
                <c:pt idx="0">
                  <c:v>7.3</c:v>
                </c:pt>
                <c:pt idx="1">
                  <c:v>7.1</c:v>
                </c:pt>
                <c:pt idx="2">
                  <c:v>7</c:v>
                </c:pt>
                <c:pt idx="3">
                  <c:v>6.9</c:v>
                </c:pt>
                <c:pt idx="4">
                  <c:v>6.8</c:v>
                </c:pt>
                <c:pt idx="5">
                  <c:v>6.8</c:v>
                </c:pt>
                <c:pt idx="6">
                  <c:v>6.8</c:v>
                </c:pt>
                <c:pt idx="7">
                  <c:v>6.8</c:v>
                </c:pt>
                <c:pt idx="8">
                  <c:v>6.8</c:v>
                </c:pt>
                <c:pt idx="9">
                  <c:v>6.9</c:v>
                </c:pt>
                <c:pt idx="10">
                  <c:v>6.9</c:v>
                </c:pt>
                <c:pt idx="11">
                  <c:v>7</c:v>
                </c:pt>
                <c:pt idx="12">
                  <c:v>7</c:v>
                </c:pt>
                <c:pt idx="13">
                  <c:v>7.2</c:v>
                </c:pt>
                <c:pt idx="14">
                  <c:v>7.2</c:v>
                </c:pt>
                <c:pt idx="15">
                  <c:v>7.1</c:v>
                </c:pt>
                <c:pt idx="16">
                  <c:v>7.1</c:v>
                </c:pt>
                <c:pt idx="17">
                  <c:v>7.1</c:v>
                </c:pt>
                <c:pt idx="18">
                  <c:v>7</c:v>
                </c:pt>
                <c:pt idx="19">
                  <c:v>6.9</c:v>
                </c:pt>
              </c:numCache>
            </c:numRef>
          </c:val>
          <c:smooth val="0"/>
        </c:ser>
        <c:ser>
          <c:idx val="83"/>
          <c:order val="81"/>
          <c:tx>
            <c:strRef>
              <c:f>'CCG Data - Co-amoxiclav etc'!$D$86</c:f>
              <c:strCache>
                <c:ptCount val="1"/>
                <c:pt idx="0">
                  <c:v>ISLINGTON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etc'!$H$86:$AA$86</c:f>
              <c:numCache>
                <c:formatCode>0.0</c:formatCode>
                <c:ptCount val="20"/>
                <c:pt idx="0">
                  <c:v>9.9</c:v>
                </c:pt>
                <c:pt idx="1">
                  <c:v>9.9</c:v>
                </c:pt>
                <c:pt idx="2">
                  <c:v>9.9</c:v>
                </c:pt>
                <c:pt idx="3">
                  <c:v>10</c:v>
                </c:pt>
                <c:pt idx="4">
                  <c:v>10.199999999999999</c:v>
                </c:pt>
                <c:pt idx="5">
                  <c:v>10.3</c:v>
                </c:pt>
                <c:pt idx="6">
                  <c:v>10.4</c:v>
                </c:pt>
                <c:pt idx="7">
                  <c:v>10.5</c:v>
                </c:pt>
                <c:pt idx="8">
                  <c:v>10.7</c:v>
                </c:pt>
                <c:pt idx="9">
                  <c:v>10.7</c:v>
                </c:pt>
                <c:pt idx="10">
                  <c:v>10.8</c:v>
                </c:pt>
                <c:pt idx="11">
                  <c:v>10.8</c:v>
                </c:pt>
                <c:pt idx="12">
                  <c:v>10.8</c:v>
                </c:pt>
                <c:pt idx="13">
                  <c:v>10.9</c:v>
                </c:pt>
                <c:pt idx="14">
                  <c:v>10.8</c:v>
                </c:pt>
                <c:pt idx="15">
                  <c:v>10.7</c:v>
                </c:pt>
                <c:pt idx="16">
                  <c:v>10.7</c:v>
                </c:pt>
                <c:pt idx="17">
                  <c:v>10.5</c:v>
                </c:pt>
                <c:pt idx="18">
                  <c:v>10.4</c:v>
                </c:pt>
                <c:pt idx="19">
                  <c:v>10.199999999999999</c:v>
                </c:pt>
              </c:numCache>
            </c:numRef>
          </c:val>
          <c:smooth val="0"/>
        </c:ser>
        <c:ser>
          <c:idx val="84"/>
          <c:order val="82"/>
          <c:tx>
            <c:strRef>
              <c:f>'CCG Data - Co-amoxiclav etc'!$D$87</c:f>
              <c:strCache>
                <c:ptCount val="1"/>
                <c:pt idx="0">
                  <c:v>KERNOW</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etc'!$H$87:$AA$87</c:f>
              <c:numCache>
                <c:formatCode>0.0</c:formatCode>
                <c:ptCount val="20"/>
                <c:pt idx="0">
                  <c:v>9.8000000000000007</c:v>
                </c:pt>
                <c:pt idx="1">
                  <c:v>9.8000000000000007</c:v>
                </c:pt>
                <c:pt idx="2">
                  <c:v>9.8000000000000007</c:v>
                </c:pt>
                <c:pt idx="3">
                  <c:v>9.8000000000000007</c:v>
                </c:pt>
                <c:pt idx="4">
                  <c:v>9.8000000000000007</c:v>
                </c:pt>
                <c:pt idx="5">
                  <c:v>9.8000000000000007</c:v>
                </c:pt>
                <c:pt idx="6">
                  <c:v>9.6999999999999993</c:v>
                </c:pt>
                <c:pt idx="7">
                  <c:v>9.6999999999999993</c:v>
                </c:pt>
                <c:pt idx="8">
                  <c:v>9.8000000000000007</c:v>
                </c:pt>
                <c:pt idx="9">
                  <c:v>9.6999999999999993</c:v>
                </c:pt>
                <c:pt idx="10">
                  <c:v>9.8000000000000007</c:v>
                </c:pt>
                <c:pt idx="11">
                  <c:v>9.6999999999999993</c:v>
                </c:pt>
                <c:pt idx="12">
                  <c:v>9.6</c:v>
                </c:pt>
                <c:pt idx="13">
                  <c:v>9.5</c:v>
                </c:pt>
                <c:pt idx="14">
                  <c:v>9.4</c:v>
                </c:pt>
                <c:pt idx="15">
                  <c:v>9.3000000000000007</c:v>
                </c:pt>
                <c:pt idx="16">
                  <c:v>9.1999999999999993</c:v>
                </c:pt>
                <c:pt idx="17">
                  <c:v>9.1999999999999993</c:v>
                </c:pt>
                <c:pt idx="18">
                  <c:v>9.1</c:v>
                </c:pt>
                <c:pt idx="19">
                  <c:v>9.1</c:v>
                </c:pt>
              </c:numCache>
            </c:numRef>
          </c:val>
          <c:smooth val="0"/>
        </c:ser>
        <c:ser>
          <c:idx val="85"/>
          <c:order val="83"/>
          <c:tx>
            <c:strRef>
              <c:f>'CCG Data - Co-amoxiclav etc'!$D$88</c:f>
              <c:strCache>
                <c:ptCount val="1"/>
                <c:pt idx="0">
                  <c:v>KINGSTON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etc'!$H$88:$AA$88</c:f>
              <c:numCache>
                <c:formatCode>0.0</c:formatCode>
                <c:ptCount val="20"/>
                <c:pt idx="0">
                  <c:v>8.6999999999999993</c:v>
                </c:pt>
                <c:pt idx="1">
                  <c:v>8.6999999999999993</c:v>
                </c:pt>
                <c:pt idx="2">
                  <c:v>8.8000000000000007</c:v>
                </c:pt>
                <c:pt idx="3">
                  <c:v>8.8000000000000007</c:v>
                </c:pt>
                <c:pt idx="4">
                  <c:v>8.8000000000000007</c:v>
                </c:pt>
                <c:pt idx="5">
                  <c:v>8.8000000000000007</c:v>
                </c:pt>
                <c:pt idx="6">
                  <c:v>8.8000000000000007</c:v>
                </c:pt>
                <c:pt idx="7">
                  <c:v>8.8000000000000007</c:v>
                </c:pt>
                <c:pt idx="8">
                  <c:v>8.6999999999999993</c:v>
                </c:pt>
                <c:pt idx="9">
                  <c:v>8.8000000000000007</c:v>
                </c:pt>
                <c:pt idx="10">
                  <c:v>8.8000000000000007</c:v>
                </c:pt>
                <c:pt idx="11">
                  <c:v>8.8000000000000007</c:v>
                </c:pt>
                <c:pt idx="12">
                  <c:v>8.6999999999999993</c:v>
                </c:pt>
                <c:pt idx="13">
                  <c:v>8.6999999999999993</c:v>
                </c:pt>
                <c:pt idx="14">
                  <c:v>8.6</c:v>
                </c:pt>
                <c:pt idx="15">
                  <c:v>8.5</c:v>
                </c:pt>
                <c:pt idx="16">
                  <c:v>8.5</c:v>
                </c:pt>
                <c:pt idx="17">
                  <c:v>8.5</c:v>
                </c:pt>
                <c:pt idx="18">
                  <c:v>8.4</c:v>
                </c:pt>
                <c:pt idx="19">
                  <c:v>8.3000000000000007</c:v>
                </c:pt>
              </c:numCache>
            </c:numRef>
          </c:val>
          <c:smooth val="0"/>
        </c:ser>
        <c:ser>
          <c:idx val="86"/>
          <c:order val="84"/>
          <c:tx>
            <c:strRef>
              <c:f>'CCG Data - Co-amoxiclav etc'!$D$89</c:f>
              <c:strCache>
                <c:ptCount val="1"/>
                <c:pt idx="0">
                  <c:v>KNOWSLEY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etc'!$H$89:$AA$89</c:f>
              <c:numCache>
                <c:formatCode>0.0</c:formatCode>
                <c:ptCount val="20"/>
                <c:pt idx="0">
                  <c:v>7.5</c:v>
                </c:pt>
                <c:pt idx="1">
                  <c:v>7.5</c:v>
                </c:pt>
                <c:pt idx="2">
                  <c:v>7.4</c:v>
                </c:pt>
                <c:pt idx="3">
                  <c:v>7.5</c:v>
                </c:pt>
                <c:pt idx="4">
                  <c:v>7.5</c:v>
                </c:pt>
                <c:pt idx="5">
                  <c:v>7.5</c:v>
                </c:pt>
                <c:pt idx="6">
                  <c:v>7.6</c:v>
                </c:pt>
                <c:pt idx="7">
                  <c:v>7.6</c:v>
                </c:pt>
                <c:pt idx="8">
                  <c:v>7.6</c:v>
                </c:pt>
                <c:pt idx="9">
                  <c:v>7.6</c:v>
                </c:pt>
                <c:pt idx="10">
                  <c:v>7.7</c:v>
                </c:pt>
                <c:pt idx="11">
                  <c:v>7.7</c:v>
                </c:pt>
                <c:pt idx="12">
                  <c:v>7.7</c:v>
                </c:pt>
                <c:pt idx="13">
                  <c:v>7.8</c:v>
                </c:pt>
                <c:pt idx="14">
                  <c:v>7.8</c:v>
                </c:pt>
                <c:pt idx="15">
                  <c:v>7.7</c:v>
                </c:pt>
                <c:pt idx="16">
                  <c:v>7.6</c:v>
                </c:pt>
                <c:pt idx="17">
                  <c:v>7.6</c:v>
                </c:pt>
                <c:pt idx="18">
                  <c:v>7.6</c:v>
                </c:pt>
                <c:pt idx="19">
                  <c:v>7.5</c:v>
                </c:pt>
              </c:numCache>
            </c:numRef>
          </c:val>
          <c:smooth val="0"/>
        </c:ser>
        <c:ser>
          <c:idx val="87"/>
          <c:order val="85"/>
          <c:tx>
            <c:strRef>
              <c:f>'CCG Data - Co-amoxiclav etc'!$D$90</c:f>
              <c:strCache>
                <c:ptCount val="1"/>
                <c:pt idx="0">
                  <c:v>LAMBETH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etc'!$H$90:$AA$90</c:f>
              <c:numCache>
                <c:formatCode>0.0</c:formatCode>
                <c:ptCount val="20"/>
                <c:pt idx="0">
                  <c:v>8.5</c:v>
                </c:pt>
                <c:pt idx="1">
                  <c:v>8.5</c:v>
                </c:pt>
                <c:pt idx="2">
                  <c:v>8.5</c:v>
                </c:pt>
                <c:pt idx="3">
                  <c:v>8.6</c:v>
                </c:pt>
                <c:pt idx="4">
                  <c:v>8.6</c:v>
                </c:pt>
                <c:pt idx="5">
                  <c:v>8.6</c:v>
                </c:pt>
                <c:pt idx="6">
                  <c:v>8.6999999999999993</c:v>
                </c:pt>
                <c:pt idx="7">
                  <c:v>8.8000000000000007</c:v>
                </c:pt>
                <c:pt idx="8">
                  <c:v>8.9</c:v>
                </c:pt>
                <c:pt idx="9">
                  <c:v>8.9</c:v>
                </c:pt>
                <c:pt idx="10">
                  <c:v>9</c:v>
                </c:pt>
                <c:pt idx="11">
                  <c:v>9.1</c:v>
                </c:pt>
                <c:pt idx="12">
                  <c:v>9.1</c:v>
                </c:pt>
                <c:pt idx="13">
                  <c:v>9.1999999999999993</c:v>
                </c:pt>
                <c:pt idx="14">
                  <c:v>9.3000000000000007</c:v>
                </c:pt>
                <c:pt idx="15">
                  <c:v>9.3000000000000007</c:v>
                </c:pt>
                <c:pt idx="16">
                  <c:v>9.3000000000000007</c:v>
                </c:pt>
                <c:pt idx="17">
                  <c:v>9.3000000000000007</c:v>
                </c:pt>
                <c:pt idx="18">
                  <c:v>9.3000000000000007</c:v>
                </c:pt>
                <c:pt idx="19">
                  <c:v>9.1999999999999993</c:v>
                </c:pt>
              </c:numCache>
            </c:numRef>
          </c:val>
          <c:smooth val="0"/>
        </c:ser>
        <c:ser>
          <c:idx val="88"/>
          <c:order val="86"/>
          <c:tx>
            <c:strRef>
              <c:f>'CCG Data - Co-amoxiclav etc'!$D$91</c:f>
              <c:strCache>
                <c:ptCount val="1"/>
                <c:pt idx="0">
                  <c:v>LEEDS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etc'!$H$91:$AA$91</c:f>
              <c:numCache>
                <c:formatCode>0.0</c:formatCode>
                <c:ptCount val="20"/>
                <c:pt idx="0">
                  <c:v>6.2</c:v>
                </c:pt>
                <c:pt idx="1">
                  <c:v>6.2</c:v>
                </c:pt>
                <c:pt idx="2">
                  <c:v>6.2</c:v>
                </c:pt>
                <c:pt idx="3">
                  <c:v>6.2</c:v>
                </c:pt>
                <c:pt idx="4">
                  <c:v>6.2</c:v>
                </c:pt>
                <c:pt idx="5">
                  <c:v>6.2</c:v>
                </c:pt>
                <c:pt idx="6">
                  <c:v>6.2</c:v>
                </c:pt>
                <c:pt idx="7">
                  <c:v>6.3</c:v>
                </c:pt>
                <c:pt idx="8">
                  <c:v>6.3</c:v>
                </c:pt>
                <c:pt idx="9">
                  <c:v>6.3</c:v>
                </c:pt>
                <c:pt idx="10">
                  <c:v>6.3</c:v>
                </c:pt>
                <c:pt idx="11">
                  <c:v>6.3</c:v>
                </c:pt>
                <c:pt idx="12">
                  <c:v>6.3</c:v>
                </c:pt>
                <c:pt idx="13">
                  <c:v>6.3</c:v>
                </c:pt>
                <c:pt idx="14">
                  <c:v>6.3</c:v>
                </c:pt>
                <c:pt idx="15">
                  <c:v>6.2</c:v>
                </c:pt>
                <c:pt idx="16">
                  <c:v>6.2</c:v>
                </c:pt>
                <c:pt idx="17">
                  <c:v>6.1</c:v>
                </c:pt>
                <c:pt idx="18">
                  <c:v>6.1</c:v>
                </c:pt>
                <c:pt idx="19">
                  <c:v>6</c:v>
                </c:pt>
              </c:numCache>
            </c:numRef>
          </c:val>
          <c:smooth val="0"/>
        </c:ser>
        <c:ser>
          <c:idx val="89"/>
          <c:order val="87"/>
          <c:tx>
            <c:strRef>
              <c:f>'CCG Data - Co-amoxiclav etc'!$D$92</c:f>
              <c:strCache>
                <c:ptCount val="1"/>
                <c:pt idx="0">
                  <c:v>LEICESTER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etc'!$H$92:$AA$92</c:f>
              <c:numCache>
                <c:formatCode>0.0</c:formatCode>
                <c:ptCount val="20"/>
                <c:pt idx="0">
                  <c:v>8.4</c:v>
                </c:pt>
                <c:pt idx="1">
                  <c:v>8.3000000000000007</c:v>
                </c:pt>
                <c:pt idx="2">
                  <c:v>8.3000000000000007</c:v>
                </c:pt>
                <c:pt idx="3">
                  <c:v>8.3000000000000007</c:v>
                </c:pt>
                <c:pt idx="4">
                  <c:v>8.3000000000000007</c:v>
                </c:pt>
                <c:pt idx="5">
                  <c:v>8.3000000000000007</c:v>
                </c:pt>
                <c:pt idx="6">
                  <c:v>8.3000000000000007</c:v>
                </c:pt>
                <c:pt idx="7">
                  <c:v>8.1999999999999993</c:v>
                </c:pt>
                <c:pt idx="8">
                  <c:v>8.1999999999999993</c:v>
                </c:pt>
                <c:pt idx="9">
                  <c:v>8.1999999999999993</c:v>
                </c:pt>
                <c:pt idx="10">
                  <c:v>8.1999999999999993</c:v>
                </c:pt>
                <c:pt idx="11">
                  <c:v>8.1</c:v>
                </c:pt>
                <c:pt idx="12">
                  <c:v>8.1</c:v>
                </c:pt>
                <c:pt idx="13">
                  <c:v>8.1</c:v>
                </c:pt>
                <c:pt idx="14">
                  <c:v>8.1</c:v>
                </c:pt>
                <c:pt idx="15">
                  <c:v>8</c:v>
                </c:pt>
                <c:pt idx="16">
                  <c:v>7.8</c:v>
                </c:pt>
                <c:pt idx="17">
                  <c:v>7.8</c:v>
                </c:pt>
                <c:pt idx="18">
                  <c:v>7.8</c:v>
                </c:pt>
                <c:pt idx="19">
                  <c:v>7.8</c:v>
                </c:pt>
              </c:numCache>
            </c:numRef>
          </c:val>
          <c:smooth val="0"/>
        </c:ser>
        <c:ser>
          <c:idx val="90"/>
          <c:order val="88"/>
          <c:tx>
            <c:strRef>
              <c:f>'CCG Data - Co-amoxiclav etc'!$D$93</c:f>
              <c:strCache>
                <c:ptCount val="1"/>
                <c:pt idx="0">
                  <c:v>LEWISHAM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etc'!$H$93:$AA$93</c:f>
              <c:numCache>
                <c:formatCode>0.0</c:formatCode>
                <c:ptCount val="20"/>
                <c:pt idx="0">
                  <c:v>9.1</c:v>
                </c:pt>
                <c:pt idx="1">
                  <c:v>9.1</c:v>
                </c:pt>
                <c:pt idx="2">
                  <c:v>9.1</c:v>
                </c:pt>
                <c:pt idx="3">
                  <c:v>9.1999999999999993</c:v>
                </c:pt>
                <c:pt idx="4">
                  <c:v>9.1999999999999993</c:v>
                </c:pt>
                <c:pt idx="5">
                  <c:v>9.1999999999999993</c:v>
                </c:pt>
                <c:pt idx="6">
                  <c:v>9.3000000000000007</c:v>
                </c:pt>
                <c:pt idx="7">
                  <c:v>9.3000000000000007</c:v>
                </c:pt>
                <c:pt idx="8">
                  <c:v>9.4</c:v>
                </c:pt>
                <c:pt idx="9">
                  <c:v>9.5</c:v>
                </c:pt>
                <c:pt idx="10">
                  <c:v>9.4</c:v>
                </c:pt>
                <c:pt idx="11">
                  <c:v>9.4</c:v>
                </c:pt>
                <c:pt idx="12">
                  <c:v>9.3000000000000007</c:v>
                </c:pt>
                <c:pt idx="13">
                  <c:v>9.3000000000000007</c:v>
                </c:pt>
                <c:pt idx="14">
                  <c:v>9.3000000000000007</c:v>
                </c:pt>
                <c:pt idx="15">
                  <c:v>9.1999999999999993</c:v>
                </c:pt>
                <c:pt idx="16">
                  <c:v>9.1</c:v>
                </c:pt>
                <c:pt idx="17">
                  <c:v>9</c:v>
                </c:pt>
                <c:pt idx="18">
                  <c:v>8.9</c:v>
                </c:pt>
                <c:pt idx="19">
                  <c:v>8.8000000000000007</c:v>
                </c:pt>
              </c:numCache>
            </c:numRef>
          </c:val>
          <c:smooth val="0"/>
        </c:ser>
        <c:ser>
          <c:idx val="91"/>
          <c:order val="89"/>
          <c:tx>
            <c:strRef>
              <c:f>'CCG Data - Co-amoxiclav etc'!$D$94</c:f>
              <c:strCache>
                <c:ptCount val="1"/>
                <c:pt idx="0">
                  <c:v>LINCOLNSHIRE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etc'!$H$94:$AA$94</c:f>
              <c:numCache>
                <c:formatCode>0.0</c:formatCode>
                <c:ptCount val="20"/>
                <c:pt idx="0">
                  <c:v>11.1</c:v>
                </c:pt>
                <c:pt idx="1">
                  <c:v>11.1</c:v>
                </c:pt>
                <c:pt idx="2">
                  <c:v>11.1</c:v>
                </c:pt>
                <c:pt idx="3">
                  <c:v>11.1</c:v>
                </c:pt>
                <c:pt idx="4">
                  <c:v>11.1</c:v>
                </c:pt>
                <c:pt idx="5">
                  <c:v>11.1</c:v>
                </c:pt>
                <c:pt idx="6">
                  <c:v>11</c:v>
                </c:pt>
                <c:pt idx="7">
                  <c:v>11</c:v>
                </c:pt>
                <c:pt idx="8">
                  <c:v>11</c:v>
                </c:pt>
                <c:pt idx="9">
                  <c:v>11</c:v>
                </c:pt>
                <c:pt idx="10">
                  <c:v>10.9</c:v>
                </c:pt>
                <c:pt idx="11">
                  <c:v>10.8</c:v>
                </c:pt>
                <c:pt idx="12">
                  <c:v>10.8</c:v>
                </c:pt>
                <c:pt idx="13">
                  <c:v>10.8</c:v>
                </c:pt>
                <c:pt idx="14">
                  <c:v>10.7</c:v>
                </c:pt>
                <c:pt idx="15">
                  <c:v>10.7</c:v>
                </c:pt>
                <c:pt idx="16">
                  <c:v>10.6</c:v>
                </c:pt>
                <c:pt idx="17">
                  <c:v>10.6</c:v>
                </c:pt>
                <c:pt idx="18">
                  <c:v>10.6</c:v>
                </c:pt>
                <c:pt idx="19">
                  <c:v>10.5</c:v>
                </c:pt>
              </c:numCache>
            </c:numRef>
          </c:val>
          <c:smooth val="0"/>
        </c:ser>
        <c:ser>
          <c:idx val="92"/>
          <c:order val="90"/>
          <c:tx>
            <c:strRef>
              <c:f>'CCG Data - Co-amoxiclav etc'!$D$95</c:f>
              <c:strCache>
                <c:ptCount val="1"/>
                <c:pt idx="0">
                  <c:v>LINCOLNSHIRE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etc'!$H$95:$AA$95</c:f>
              <c:numCache>
                <c:formatCode>0.0</c:formatCode>
                <c:ptCount val="20"/>
                <c:pt idx="0">
                  <c:v>10.6</c:v>
                </c:pt>
                <c:pt idx="1">
                  <c:v>10.6</c:v>
                </c:pt>
                <c:pt idx="2">
                  <c:v>10.6</c:v>
                </c:pt>
                <c:pt idx="3">
                  <c:v>10.5</c:v>
                </c:pt>
                <c:pt idx="4">
                  <c:v>10.6</c:v>
                </c:pt>
                <c:pt idx="5">
                  <c:v>10.5</c:v>
                </c:pt>
                <c:pt idx="6">
                  <c:v>10.5</c:v>
                </c:pt>
                <c:pt idx="7">
                  <c:v>10.5</c:v>
                </c:pt>
                <c:pt idx="8">
                  <c:v>10.4</c:v>
                </c:pt>
                <c:pt idx="9">
                  <c:v>10.4</c:v>
                </c:pt>
                <c:pt idx="10">
                  <c:v>10.3</c:v>
                </c:pt>
                <c:pt idx="11">
                  <c:v>10.3</c:v>
                </c:pt>
                <c:pt idx="12">
                  <c:v>10.199999999999999</c:v>
                </c:pt>
                <c:pt idx="13">
                  <c:v>10.199999999999999</c:v>
                </c:pt>
                <c:pt idx="14">
                  <c:v>10.199999999999999</c:v>
                </c:pt>
                <c:pt idx="15">
                  <c:v>10.1</c:v>
                </c:pt>
                <c:pt idx="16">
                  <c:v>10</c:v>
                </c:pt>
                <c:pt idx="17">
                  <c:v>9.9</c:v>
                </c:pt>
                <c:pt idx="18">
                  <c:v>9.8000000000000007</c:v>
                </c:pt>
                <c:pt idx="19">
                  <c:v>9.6999999999999993</c:v>
                </c:pt>
              </c:numCache>
            </c:numRef>
          </c:val>
          <c:smooth val="0"/>
        </c:ser>
        <c:ser>
          <c:idx val="93"/>
          <c:order val="91"/>
          <c:tx>
            <c:strRef>
              <c:f>'CCG Data - Co-amoxiclav etc'!$D$96</c:f>
              <c:strCache>
                <c:ptCount val="1"/>
                <c:pt idx="0">
                  <c:v>LIVERPOOL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etc'!$H$96:$AA$96</c:f>
              <c:numCache>
                <c:formatCode>0.0</c:formatCode>
                <c:ptCount val="20"/>
                <c:pt idx="0">
                  <c:v>8.4</c:v>
                </c:pt>
                <c:pt idx="1">
                  <c:v>8.4</c:v>
                </c:pt>
                <c:pt idx="2">
                  <c:v>8.3000000000000007</c:v>
                </c:pt>
                <c:pt idx="3">
                  <c:v>8.3000000000000007</c:v>
                </c:pt>
                <c:pt idx="4">
                  <c:v>8.3000000000000007</c:v>
                </c:pt>
                <c:pt idx="5">
                  <c:v>8.3000000000000007</c:v>
                </c:pt>
                <c:pt idx="6">
                  <c:v>8.3000000000000007</c:v>
                </c:pt>
                <c:pt idx="7">
                  <c:v>8.3000000000000007</c:v>
                </c:pt>
                <c:pt idx="8">
                  <c:v>8.3000000000000007</c:v>
                </c:pt>
                <c:pt idx="9">
                  <c:v>8.4</c:v>
                </c:pt>
                <c:pt idx="10">
                  <c:v>8.4</c:v>
                </c:pt>
                <c:pt idx="11">
                  <c:v>8.5</c:v>
                </c:pt>
                <c:pt idx="12">
                  <c:v>8.4</c:v>
                </c:pt>
                <c:pt idx="13">
                  <c:v>8.5</c:v>
                </c:pt>
                <c:pt idx="14">
                  <c:v>8.5</c:v>
                </c:pt>
                <c:pt idx="15">
                  <c:v>8.4</c:v>
                </c:pt>
                <c:pt idx="16">
                  <c:v>8.4</c:v>
                </c:pt>
                <c:pt idx="17">
                  <c:v>8.3000000000000007</c:v>
                </c:pt>
                <c:pt idx="18">
                  <c:v>8.3000000000000007</c:v>
                </c:pt>
                <c:pt idx="19">
                  <c:v>8.1999999999999993</c:v>
                </c:pt>
              </c:numCache>
            </c:numRef>
          </c:val>
          <c:smooth val="0"/>
        </c:ser>
        <c:ser>
          <c:idx val="94"/>
          <c:order val="92"/>
          <c:tx>
            <c:strRef>
              <c:f>'CCG Data - Co-amoxiclav etc'!$D$97</c:f>
              <c:strCache>
                <c:ptCount val="1"/>
                <c:pt idx="0">
                  <c:v>LUTON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etc'!$H$97:$AA$97</c:f>
              <c:numCache>
                <c:formatCode>0.0</c:formatCode>
                <c:ptCount val="20"/>
                <c:pt idx="0">
                  <c:v>8.9</c:v>
                </c:pt>
                <c:pt idx="1">
                  <c:v>8.9</c:v>
                </c:pt>
                <c:pt idx="2">
                  <c:v>8.9</c:v>
                </c:pt>
                <c:pt idx="3">
                  <c:v>8.9</c:v>
                </c:pt>
                <c:pt idx="4">
                  <c:v>8.9</c:v>
                </c:pt>
                <c:pt idx="5">
                  <c:v>8.9</c:v>
                </c:pt>
                <c:pt idx="6">
                  <c:v>8.9</c:v>
                </c:pt>
                <c:pt idx="7">
                  <c:v>8.8000000000000007</c:v>
                </c:pt>
                <c:pt idx="8">
                  <c:v>8.8000000000000007</c:v>
                </c:pt>
                <c:pt idx="9">
                  <c:v>8.9</c:v>
                </c:pt>
                <c:pt idx="10">
                  <c:v>8.9</c:v>
                </c:pt>
                <c:pt idx="11">
                  <c:v>8.9</c:v>
                </c:pt>
                <c:pt idx="12">
                  <c:v>8.8000000000000007</c:v>
                </c:pt>
                <c:pt idx="13">
                  <c:v>8.8000000000000007</c:v>
                </c:pt>
                <c:pt idx="14">
                  <c:v>8.8000000000000007</c:v>
                </c:pt>
                <c:pt idx="15">
                  <c:v>8.8000000000000007</c:v>
                </c:pt>
                <c:pt idx="16">
                  <c:v>8.8000000000000007</c:v>
                </c:pt>
                <c:pt idx="17">
                  <c:v>8.8000000000000007</c:v>
                </c:pt>
                <c:pt idx="18">
                  <c:v>8.8000000000000007</c:v>
                </c:pt>
                <c:pt idx="19">
                  <c:v>8.9</c:v>
                </c:pt>
              </c:numCache>
            </c:numRef>
          </c:val>
          <c:smooth val="0"/>
        </c:ser>
        <c:ser>
          <c:idx val="95"/>
          <c:order val="93"/>
          <c:tx>
            <c:strRef>
              <c:f>'CCG Data - Co-amoxiclav etc'!$D$98</c:f>
              <c:strCache>
                <c:ptCount val="1"/>
                <c:pt idx="0">
                  <c:v>MANCHESTER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etc'!$H$98:$AA$98</c:f>
              <c:numCache>
                <c:formatCode>0.0</c:formatCode>
                <c:ptCount val="20"/>
                <c:pt idx="0">
                  <c:v>8.3000000000000007</c:v>
                </c:pt>
                <c:pt idx="1">
                  <c:v>8.3000000000000007</c:v>
                </c:pt>
                <c:pt idx="2">
                  <c:v>8.4</c:v>
                </c:pt>
                <c:pt idx="3">
                  <c:v>8.4</c:v>
                </c:pt>
                <c:pt idx="4">
                  <c:v>8.4</c:v>
                </c:pt>
                <c:pt idx="5">
                  <c:v>8.4</c:v>
                </c:pt>
                <c:pt idx="6">
                  <c:v>8.4</c:v>
                </c:pt>
                <c:pt idx="7">
                  <c:v>8.5</c:v>
                </c:pt>
                <c:pt idx="8">
                  <c:v>8.6</c:v>
                </c:pt>
                <c:pt idx="9">
                  <c:v>8.6999999999999993</c:v>
                </c:pt>
                <c:pt idx="10">
                  <c:v>8.6999999999999993</c:v>
                </c:pt>
                <c:pt idx="11">
                  <c:v>8.8000000000000007</c:v>
                </c:pt>
                <c:pt idx="12">
                  <c:v>8.6999999999999993</c:v>
                </c:pt>
                <c:pt idx="13">
                  <c:v>8.6999999999999993</c:v>
                </c:pt>
                <c:pt idx="14">
                  <c:v>8.6999999999999993</c:v>
                </c:pt>
                <c:pt idx="15">
                  <c:v>8.6999999999999993</c:v>
                </c:pt>
                <c:pt idx="16">
                  <c:v>8.8000000000000007</c:v>
                </c:pt>
                <c:pt idx="17">
                  <c:v>8.6999999999999993</c:v>
                </c:pt>
                <c:pt idx="18">
                  <c:v>8.6999999999999993</c:v>
                </c:pt>
                <c:pt idx="19">
                  <c:v>8.6</c:v>
                </c:pt>
              </c:numCache>
            </c:numRef>
          </c:val>
          <c:smooth val="0"/>
        </c:ser>
        <c:ser>
          <c:idx val="96"/>
          <c:order val="94"/>
          <c:tx>
            <c:strRef>
              <c:f>'CCG Data - Co-amoxiclav etc'!$D$99</c:f>
              <c:strCache>
                <c:ptCount val="1"/>
                <c:pt idx="0">
                  <c:v>MANSFIELD &amp; ASHFIELD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etc'!$H$99:$AA$99</c:f>
              <c:numCache>
                <c:formatCode>0.0</c:formatCode>
                <c:ptCount val="20"/>
                <c:pt idx="0">
                  <c:v>7.5</c:v>
                </c:pt>
                <c:pt idx="1">
                  <c:v>7.5</c:v>
                </c:pt>
                <c:pt idx="2">
                  <c:v>7.5</c:v>
                </c:pt>
                <c:pt idx="3">
                  <c:v>7.5</c:v>
                </c:pt>
                <c:pt idx="4">
                  <c:v>7.6</c:v>
                </c:pt>
                <c:pt idx="5">
                  <c:v>7.6</c:v>
                </c:pt>
                <c:pt idx="6">
                  <c:v>7.6</c:v>
                </c:pt>
                <c:pt idx="7">
                  <c:v>7.6</c:v>
                </c:pt>
                <c:pt idx="8">
                  <c:v>7.6</c:v>
                </c:pt>
                <c:pt idx="9">
                  <c:v>7.6</c:v>
                </c:pt>
                <c:pt idx="10">
                  <c:v>7.7</c:v>
                </c:pt>
                <c:pt idx="11">
                  <c:v>7.7</c:v>
                </c:pt>
                <c:pt idx="12">
                  <c:v>7.7</c:v>
                </c:pt>
                <c:pt idx="13">
                  <c:v>7.7</c:v>
                </c:pt>
                <c:pt idx="14">
                  <c:v>7.7</c:v>
                </c:pt>
                <c:pt idx="15">
                  <c:v>7.7</c:v>
                </c:pt>
                <c:pt idx="16">
                  <c:v>7.6</c:v>
                </c:pt>
                <c:pt idx="17">
                  <c:v>7.6</c:v>
                </c:pt>
                <c:pt idx="18">
                  <c:v>7.6</c:v>
                </c:pt>
                <c:pt idx="19">
                  <c:v>7.6</c:v>
                </c:pt>
              </c:numCache>
            </c:numRef>
          </c:val>
          <c:smooth val="0"/>
        </c:ser>
        <c:ser>
          <c:idx val="97"/>
          <c:order val="95"/>
          <c:tx>
            <c:strRef>
              <c:f>'CCG Data - Co-amoxiclav etc'!$D$100</c:f>
              <c:strCache>
                <c:ptCount val="1"/>
                <c:pt idx="0">
                  <c:v>MEDWAY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etc'!$H$100:$AA$100</c:f>
              <c:numCache>
                <c:formatCode>0.0</c:formatCode>
                <c:ptCount val="20"/>
                <c:pt idx="0">
                  <c:v>10.6</c:v>
                </c:pt>
                <c:pt idx="1">
                  <c:v>10.5</c:v>
                </c:pt>
                <c:pt idx="2">
                  <c:v>10.6</c:v>
                </c:pt>
                <c:pt idx="3">
                  <c:v>10.5</c:v>
                </c:pt>
                <c:pt idx="4">
                  <c:v>10.5</c:v>
                </c:pt>
                <c:pt idx="5">
                  <c:v>10.5</c:v>
                </c:pt>
                <c:pt idx="6">
                  <c:v>10.4</c:v>
                </c:pt>
                <c:pt idx="7">
                  <c:v>10.4</c:v>
                </c:pt>
                <c:pt idx="8">
                  <c:v>10.5</c:v>
                </c:pt>
                <c:pt idx="9">
                  <c:v>10.4</c:v>
                </c:pt>
                <c:pt idx="10">
                  <c:v>10.4</c:v>
                </c:pt>
                <c:pt idx="11">
                  <c:v>10.4</c:v>
                </c:pt>
                <c:pt idx="12">
                  <c:v>10.4</c:v>
                </c:pt>
                <c:pt idx="13">
                  <c:v>10.3</c:v>
                </c:pt>
                <c:pt idx="14">
                  <c:v>10.199999999999999</c:v>
                </c:pt>
                <c:pt idx="15">
                  <c:v>10.1</c:v>
                </c:pt>
                <c:pt idx="16">
                  <c:v>10</c:v>
                </c:pt>
                <c:pt idx="17">
                  <c:v>9.9</c:v>
                </c:pt>
                <c:pt idx="18">
                  <c:v>9.9</c:v>
                </c:pt>
                <c:pt idx="19">
                  <c:v>9.8000000000000007</c:v>
                </c:pt>
              </c:numCache>
            </c:numRef>
          </c:val>
          <c:smooth val="0"/>
        </c:ser>
        <c:ser>
          <c:idx val="98"/>
          <c:order val="96"/>
          <c:tx>
            <c:strRef>
              <c:f>'CCG Data - Co-amoxiclav etc'!$D$101</c:f>
              <c:strCache>
                <c:ptCount val="1"/>
                <c:pt idx="0">
                  <c:v>MERTON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etc'!$H$101:$AA$101</c:f>
              <c:numCache>
                <c:formatCode>0.0</c:formatCode>
                <c:ptCount val="20"/>
                <c:pt idx="0">
                  <c:v>11.4</c:v>
                </c:pt>
                <c:pt idx="1">
                  <c:v>11.3</c:v>
                </c:pt>
                <c:pt idx="2">
                  <c:v>11.2</c:v>
                </c:pt>
                <c:pt idx="3">
                  <c:v>11.1</c:v>
                </c:pt>
                <c:pt idx="4">
                  <c:v>11.1</c:v>
                </c:pt>
                <c:pt idx="5">
                  <c:v>11.1</c:v>
                </c:pt>
                <c:pt idx="6">
                  <c:v>11</c:v>
                </c:pt>
                <c:pt idx="7">
                  <c:v>10.9</c:v>
                </c:pt>
                <c:pt idx="8">
                  <c:v>10.9</c:v>
                </c:pt>
                <c:pt idx="9">
                  <c:v>10.9</c:v>
                </c:pt>
                <c:pt idx="10">
                  <c:v>10.8</c:v>
                </c:pt>
                <c:pt idx="11">
                  <c:v>10.8</c:v>
                </c:pt>
                <c:pt idx="12">
                  <c:v>10.8</c:v>
                </c:pt>
                <c:pt idx="13">
                  <c:v>10.7</c:v>
                </c:pt>
                <c:pt idx="14">
                  <c:v>10.7</c:v>
                </c:pt>
                <c:pt idx="15">
                  <c:v>10.6</c:v>
                </c:pt>
                <c:pt idx="16">
                  <c:v>10.5</c:v>
                </c:pt>
                <c:pt idx="17">
                  <c:v>10.4</c:v>
                </c:pt>
                <c:pt idx="18">
                  <c:v>10.3</c:v>
                </c:pt>
                <c:pt idx="19">
                  <c:v>10.199999999999999</c:v>
                </c:pt>
              </c:numCache>
            </c:numRef>
          </c:val>
          <c:smooth val="0"/>
        </c:ser>
        <c:ser>
          <c:idx val="99"/>
          <c:order val="97"/>
          <c:tx>
            <c:strRef>
              <c:f>'CCG Data - Co-amoxiclav etc'!$D$102</c:f>
              <c:strCache>
                <c:ptCount val="1"/>
                <c:pt idx="0">
                  <c:v>MID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etc'!$H$102:$AA$102</c:f>
              <c:numCache>
                <c:formatCode>0.0</c:formatCode>
                <c:ptCount val="20"/>
                <c:pt idx="0">
                  <c:v>10.5</c:v>
                </c:pt>
                <c:pt idx="1">
                  <c:v>10.5</c:v>
                </c:pt>
                <c:pt idx="2">
                  <c:v>10.6</c:v>
                </c:pt>
                <c:pt idx="3">
                  <c:v>10.7</c:v>
                </c:pt>
                <c:pt idx="4">
                  <c:v>10.8</c:v>
                </c:pt>
                <c:pt idx="5">
                  <c:v>10.8</c:v>
                </c:pt>
                <c:pt idx="6">
                  <c:v>10.9</c:v>
                </c:pt>
                <c:pt idx="7">
                  <c:v>10.9</c:v>
                </c:pt>
                <c:pt idx="8">
                  <c:v>10.9</c:v>
                </c:pt>
                <c:pt idx="9">
                  <c:v>10.9</c:v>
                </c:pt>
                <c:pt idx="10">
                  <c:v>10.8</c:v>
                </c:pt>
                <c:pt idx="11">
                  <c:v>10.8</c:v>
                </c:pt>
                <c:pt idx="12">
                  <c:v>10.7</c:v>
                </c:pt>
                <c:pt idx="13">
                  <c:v>10.5</c:v>
                </c:pt>
                <c:pt idx="14">
                  <c:v>10.4</c:v>
                </c:pt>
                <c:pt idx="15">
                  <c:v>10.199999999999999</c:v>
                </c:pt>
                <c:pt idx="16">
                  <c:v>10.1</c:v>
                </c:pt>
                <c:pt idx="17">
                  <c:v>10</c:v>
                </c:pt>
                <c:pt idx="18">
                  <c:v>9.9</c:v>
                </c:pt>
                <c:pt idx="19">
                  <c:v>9.8000000000000007</c:v>
                </c:pt>
              </c:numCache>
            </c:numRef>
          </c:val>
          <c:smooth val="0"/>
        </c:ser>
        <c:ser>
          <c:idx val="100"/>
          <c:order val="98"/>
          <c:tx>
            <c:strRef>
              <c:f>'CCG Data - Co-amoxiclav etc'!$D$103</c:f>
              <c:strCache>
                <c:ptCount val="1"/>
                <c:pt idx="0">
                  <c:v>MILTON KEYNES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etc'!$H$103:$AA$103</c:f>
              <c:numCache>
                <c:formatCode>0.0</c:formatCode>
                <c:ptCount val="20"/>
                <c:pt idx="0">
                  <c:v>7.2</c:v>
                </c:pt>
                <c:pt idx="1">
                  <c:v>7.2</c:v>
                </c:pt>
                <c:pt idx="2">
                  <c:v>7.2</c:v>
                </c:pt>
                <c:pt idx="3">
                  <c:v>7.2</c:v>
                </c:pt>
                <c:pt idx="4">
                  <c:v>7.2</c:v>
                </c:pt>
                <c:pt idx="5">
                  <c:v>7.3</c:v>
                </c:pt>
                <c:pt idx="6">
                  <c:v>7.3</c:v>
                </c:pt>
                <c:pt idx="7">
                  <c:v>7.4</c:v>
                </c:pt>
                <c:pt idx="8">
                  <c:v>7.5</c:v>
                </c:pt>
                <c:pt idx="9">
                  <c:v>7.5</c:v>
                </c:pt>
                <c:pt idx="10">
                  <c:v>7.5</c:v>
                </c:pt>
                <c:pt idx="11">
                  <c:v>7.5</c:v>
                </c:pt>
                <c:pt idx="12">
                  <c:v>7.4</c:v>
                </c:pt>
                <c:pt idx="13">
                  <c:v>7.4</c:v>
                </c:pt>
                <c:pt idx="14">
                  <c:v>7.4</c:v>
                </c:pt>
                <c:pt idx="15">
                  <c:v>7.4</c:v>
                </c:pt>
                <c:pt idx="16">
                  <c:v>7.4</c:v>
                </c:pt>
                <c:pt idx="17">
                  <c:v>7.4</c:v>
                </c:pt>
                <c:pt idx="18">
                  <c:v>7.3</c:v>
                </c:pt>
                <c:pt idx="19">
                  <c:v>7.2</c:v>
                </c:pt>
              </c:numCache>
            </c:numRef>
          </c:val>
          <c:smooth val="0"/>
        </c:ser>
        <c:ser>
          <c:idx val="101"/>
          <c:order val="99"/>
          <c:tx>
            <c:strRef>
              <c:f>'CCG Data - Co-amoxiclav etc'!$D$104</c:f>
              <c:strCache>
                <c:ptCount val="1"/>
                <c:pt idx="0">
                  <c:v>MORECAMBE BAY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etc'!$H$104:$AA$104</c:f>
              <c:numCache>
                <c:formatCode>0.0</c:formatCode>
                <c:ptCount val="20"/>
                <c:pt idx="0">
                  <c:v>8.6</c:v>
                </c:pt>
                <c:pt idx="1">
                  <c:v>8.6</c:v>
                </c:pt>
                <c:pt idx="2">
                  <c:v>8.6</c:v>
                </c:pt>
                <c:pt idx="3">
                  <c:v>8.6999999999999993</c:v>
                </c:pt>
                <c:pt idx="4">
                  <c:v>8.6999999999999993</c:v>
                </c:pt>
                <c:pt idx="5">
                  <c:v>8.6999999999999993</c:v>
                </c:pt>
                <c:pt idx="6">
                  <c:v>8.8000000000000007</c:v>
                </c:pt>
                <c:pt idx="7">
                  <c:v>8.8000000000000007</c:v>
                </c:pt>
                <c:pt idx="8">
                  <c:v>8.9</c:v>
                </c:pt>
                <c:pt idx="9">
                  <c:v>9</c:v>
                </c:pt>
                <c:pt idx="10">
                  <c:v>9</c:v>
                </c:pt>
                <c:pt idx="11">
                  <c:v>9.1</c:v>
                </c:pt>
                <c:pt idx="12">
                  <c:v>9</c:v>
                </c:pt>
                <c:pt idx="13">
                  <c:v>9</c:v>
                </c:pt>
                <c:pt idx="14">
                  <c:v>9</c:v>
                </c:pt>
                <c:pt idx="15">
                  <c:v>8.9</c:v>
                </c:pt>
                <c:pt idx="16">
                  <c:v>8.9</c:v>
                </c:pt>
                <c:pt idx="17">
                  <c:v>8.9</c:v>
                </c:pt>
                <c:pt idx="18">
                  <c:v>8.8000000000000007</c:v>
                </c:pt>
                <c:pt idx="19">
                  <c:v>8.8000000000000007</c:v>
                </c:pt>
              </c:numCache>
            </c:numRef>
          </c:val>
          <c:smooth val="0"/>
        </c:ser>
        <c:ser>
          <c:idx val="102"/>
          <c:order val="100"/>
          <c:tx>
            <c:strRef>
              <c:f>'CCG Data - Co-amoxiclav etc'!$D$105</c:f>
              <c:strCache>
                <c:ptCount val="1"/>
                <c:pt idx="0">
                  <c:v>NENE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etc'!$H$105:$AA$105</c:f>
              <c:numCache>
                <c:formatCode>0.0</c:formatCode>
                <c:ptCount val="20"/>
                <c:pt idx="0">
                  <c:v>8.3000000000000007</c:v>
                </c:pt>
                <c:pt idx="1">
                  <c:v>8.3000000000000007</c:v>
                </c:pt>
                <c:pt idx="2">
                  <c:v>8.3000000000000007</c:v>
                </c:pt>
                <c:pt idx="3">
                  <c:v>8.1999999999999993</c:v>
                </c:pt>
                <c:pt idx="4">
                  <c:v>8.1999999999999993</c:v>
                </c:pt>
                <c:pt idx="5">
                  <c:v>8.1999999999999993</c:v>
                </c:pt>
                <c:pt idx="6">
                  <c:v>8.1999999999999993</c:v>
                </c:pt>
                <c:pt idx="7">
                  <c:v>8.1999999999999993</c:v>
                </c:pt>
                <c:pt idx="8">
                  <c:v>8.1999999999999993</c:v>
                </c:pt>
                <c:pt idx="9">
                  <c:v>8.1999999999999993</c:v>
                </c:pt>
                <c:pt idx="10">
                  <c:v>8.1999999999999993</c:v>
                </c:pt>
                <c:pt idx="11">
                  <c:v>8.1999999999999993</c:v>
                </c:pt>
                <c:pt idx="12">
                  <c:v>8.1</c:v>
                </c:pt>
                <c:pt idx="13">
                  <c:v>8.1</c:v>
                </c:pt>
                <c:pt idx="14">
                  <c:v>8</c:v>
                </c:pt>
                <c:pt idx="15">
                  <c:v>8</c:v>
                </c:pt>
                <c:pt idx="16">
                  <c:v>7.9</c:v>
                </c:pt>
                <c:pt idx="17">
                  <c:v>7.9</c:v>
                </c:pt>
                <c:pt idx="18">
                  <c:v>7.8</c:v>
                </c:pt>
                <c:pt idx="19">
                  <c:v>7.7</c:v>
                </c:pt>
              </c:numCache>
            </c:numRef>
          </c:val>
          <c:smooth val="0"/>
        </c:ser>
        <c:ser>
          <c:idx val="103"/>
          <c:order val="101"/>
          <c:tx>
            <c:strRef>
              <c:f>'CCG Data - Co-amoxiclav etc'!$D$106</c:f>
              <c:strCache>
                <c:ptCount val="1"/>
                <c:pt idx="0">
                  <c:v>NEWARK &amp; SHERWOOD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etc'!$H$106:$AA$106</c:f>
              <c:numCache>
                <c:formatCode>0.0</c:formatCode>
                <c:ptCount val="20"/>
                <c:pt idx="0">
                  <c:v>8.3000000000000007</c:v>
                </c:pt>
                <c:pt idx="1">
                  <c:v>8.3000000000000007</c:v>
                </c:pt>
                <c:pt idx="2">
                  <c:v>8.1999999999999993</c:v>
                </c:pt>
                <c:pt idx="3">
                  <c:v>8.1</c:v>
                </c:pt>
                <c:pt idx="4">
                  <c:v>8.1</c:v>
                </c:pt>
                <c:pt idx="5">
                  <c:v>8.1</c:v>
                </c:pt>
                <c:pt idx="6">
                  <c:v>8.1</c:v>
                </c:pt>
                <c:pt idx="7">
                  <c:v>8.1999999999999993</c:v>
                </c:pt>
                <c:pt idx="8">
                  <c:v>8.1999999999999993</c:v>
                </c:pt>
                <c:pt idx="9">
                  <c:v>8.3000000000000007</c:v>
                </c:pt>
                <c:pt idx="10">
                  <c:v>8.3000000000000007</c:v>
                </c:pt>
                <c:pt idx="11">
                  <c:v>8.4</c:v>
                </c:pt>
                <c:pt idx="12">
                  <c:v>8.3000000000000007</c:v>
                </c:pt>
                <c:pt idx="13">
                  <c:v>8.3000000000000007</c:v>
                </c:pt>
                <c:pt idx="14">
                  <c:v>8.1999999999999993</c:v>
                </c:pt>
                <c:pt idx="15">
                  <c:v>8.1999999999999993</c:v>
                </c:pt>
                <c:pt idx="16">
                  <c:v>8.1999999999999993</c:v>
                </c:pt>
                <c:pt idx="17">
                  <c:v>8.3000000000000007</c:v>
                </c:pt>
                <c:pt idx="18">
                  <c:v>8.3000000000000007</c:v>
                </c:pt>
                <c:pt idx="19">
                  <c:v>8.3000000000000007</c:v>
                </c:pt>
              </c:numCache>
            </c:numRef>
          </c:val>
          <c:smooth val="0"/>
        </c:ser>
        <c:ser>
          <c:idx val="104"/>
          <c:order val="102"/>
          <c:tx>
            <c:strRef>
              <c:f>'CCG Data - Co-amoxiclav etc'!$D$107</c:f>
              <c:strCache>
                <c:ptCount val="1"/>
                <c:pt idx="0">
                  <c:v>NEWCASTLE GATESHEAD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etc'!$H$107:$AA$107</c:f>
              <c:numCache>
                <c:formatCode>0.0</c:formatCode>
                <c:ptCount val="20"/>
                <c:pt idx="0">
                  <c:v>7.8</c:v>
                </c:pt>
                <c:pt idx="1">
                  <c:v>7.8</c:v>
                </c:pt>
                <c:pt idx="2">
                  <c:v>7.8</c:v>
                </c:pt>
                <c:pt idx="3">
                  <c:v>7.8</c:v>
                </c:pt>
                <c:pt idx="4">
                  <c:v>7.8</c:v>
                </c:pt>
                <c:pt idx="5">
                  <c:v>7.8</c:v>
                </c:pt>
                <c:pt idx="6">
                  <c:v>7.8</c:v>
                </c:pt>
                <c:pt idx="7">
                  <c:v>7.8</c:v>
                </c:pt>
                <c:pt idx="8">
                  <c:v>7.8</c:v>
                </c:pt>
                <c:pt idx="9">
                  <c:v>7.8</c:v>
                </c:pt>
                <c:pt idx="10">
                  <c:v>7.7</c:v>
                </c:pt>
                <c:pt idx="11">
                  <c:v>7.7</c:v>
                </c:pt>
                <c:pt idx="12">
                  <c:v>7.6</c:v>
                </c:pt>
                <c:pt idx="13">
                  <c:v>7.6</c:v>
                </c:pt>
                <c:pt idx="14">
                  <c:v>7.5</c:v>
                </c:pt>
                <c:pt idx="15">
                  <c:v>7.5</c:v>
                </c:pt>
                <c:pt idx="16">
                  <c:v>7.4</c:v>
                </c:pt>
                <c:pt idx="17">
                  <c:v>7.4</c:v>
                </c:pt>
                <c:pt idx="18">
                  <c:v>7.3</c:v>
                </c:pt>
                <c:pt idx="19">
                  <c:v>7.2</c:v>
                </c:pt>
              </c:numCache>
            </c:numRef>
          </c:val>
          <c:smooth val="0"/>
        </c:ser>
        <c:ser>
          <c:idx val="105"/>
          <c:order val="103"/>
          <c:tx>
            <c:strRef>
              <c:f>'CCG Data - Co-amoxiclav etc'!$D$108</c:f>
              <c:strCache>
                <c:ptCount val="1"/>
                <c:pt idx="0">
                  <c:v>NEWHAM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etc'!$H$108:$AA$108</c:f>
              <c:numCache>
                <c:formatCode>0.0</c:formatCode>
                <c:ptCount val="20"/>
                <c:pt idx="0">
                  <c:v>9.6</c:v>
                </c:pt>
                <c:pt idx="1">
                  <c:v>9.5</c:v>
                </c:pt>
                <c:pt idx="2">
                  <c:v>9.5</c:v>
                </c:pt>
                <c:pt idx="3">
                  <c:v>9.5</c:v>
                </c:pt>
                <c:pt idx="4">
                  <c:v>9.5</c:v>
                </c:pt>
                <c:pt idx="5">
                  <c:v>9.6</c:v>
                </c:pt>
                <c:pt idx="6">
                  <c:v>9.6</c:v>
                </c:pt>
                <c:pt idx="7">
                  <c:v>9.6999999999999993</c:v>
                </c:pt>
                <c:pt idx="8">
                  <c:v>9.6999999999999993</c:v>
                </c:pt>
                <c:pt idx="9">
                  <c:v>9.6999999999999993</c:v>
                </c:pt>
                <c:pt idx="10">
                  <c:v>9.6999999999999993</c:v>
                </c:pt>
                <c:pt idx="11">
                  <c:v>9.6999999999999993</c:v>
                </c:pt>
                <c:pt idx="12">
                  <c:v>9.6999999999999993</c:v>
                </c:pt>
                <c:pt idx="13">
                  <c:v>9.6999999999999993</c:v>
                </c:pt>
                <c:pt idx="14">
                  <c:v>9.8000000000000007</c:v>
                </c:pt>
                <c:pt idx="15">
                  <c:v>9.6999999999999993</c:v>
                </c:pt>
                <c:pt idx="16">
                  <c:v>9.6999999999999993</c:v>
                </c:pt>
                <c:pt idx="17">
                  <c:v>9.6</c:v>
                </c:pt>
                <c:pt idx="18">
                  <c:v>9.5</c:v>
                </c:pt>
                <c:pt idx="19">
                  <c:v>9.4</c:v>
                </c:pt>
              </c:numCache>
            </c:numRef>
          </c:val>
          <c:smooth val="0"/>
        </c:ser>
        <c:ser>
          <c:idx val="106"/>
          <c:order val="104"/>
          <c:tx>
            <c:strRef>
              <c:f>'CCG Data - Co-amoxiclav etc'!$D$109</c:f>
              <c:strCache>
                <c:ptCount val="1"/>
                <c:pt idx="0">
                  <c:v>NORTH CUMBRIA</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etc'!$H$109:$AA$109</c:f>
              <c:numCache>
                <c:formatCode>0.0</c:formatCode>
                <c:ptCount val="20"/>
                <c:pt idx="0">
                  <c:v>7.9</c:v>
                </c:pt>
                <c:pt idx="1">
                  <c:v>8</c:v>
                </c:pt>
                <c:pt idx="2">
                  <c:v>8</c:v>
                </c:pt>
                <c:pt idx="3">
                  <c:v>8</c:v>
                </c:pt>
                <c:pt idx="4">
                  <c:v>8.1</c:v>
                </c:pt>
                <c:pt idx="5">
                  <c:v>8</c:v>
                </c:pt>
                <c:pt idx="6">
                  <c:v>8</c:v>
                </c:pt>
                <c:pt idx="7">
                  <c:v>8</c:v>
                </c:pt>
                <c:pt idx="8">
                  <c:v>8.1</c:v>
                </c:pt>
                <c:pt idx="9">
                  <c:v>8.1</c:v>
                </c:pt>
                <c:pt idx="10">
                  <c:v>8.1</c:v>
                </c:pt>
                <c:pt idx="11">
                  <c:v>8.1</c:v>
                </c:pt>
                <c:pt idx="12">
                  <c:v>8.1</c:v>
                </c:pt>
                <c:pt idx="13">
                  <c:v>8.1</c:v>
                </c:pt>
                <c:pt idx="14">
                  <c:v>8.1999999999999993</c:v>
                </c:pt>
                <c:pt idx="15">
                  <c:v>8.1999999999999993</c:v>
                </c:pt>
                <c:pt idx="16">
                  <c:v>8.1999999999999993</c:v>
                </c:pt>
                <c:pt idx="17">
                  <c:v>8.1999999999999993</c:v>
                </c:pt>
                <c:pt idx="18">
                  <c:v>8.1999999999999993</c:v>
                </c:pt>
                <c:pt idx="19">
                  <c:v>8.1999999999999993</c:v>
                </c:pt>
              </c:numCache>
            </c:numRef>
          </c:val>
          <c:smooth val="0"/>
        </c:ser>
        <c:ser>
          <c:idx val="108"/>
          <c:order val="105"/>
          <c:tx>
            <c:strRef>
              <c:f>'CCG Data - Co-amoxiclav etc'!$D$110</c:f>
              <c:strCache>
                <c:ptCount val="1"/>
                <c:pt idx="0">
                  <c:v>NORTH DURHAM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etc'!$H$110:$AA$110</c:f>
              <c:numCache>
                <c:formatCode>0.0</c:formatCode>
                <c:ptCount val="20"/>
                <c:pt idx="0">
                  <c:v>6.4</c:v>
                </c:pt>
                <c:pt idx="1">
                  <c:v>6.4</c:v>
                </c:pt>
                <c:pt idx="2">
                  <c:v>6.4</c:v>
                </c:pt>
                <c:pt idx="3">
                  <c:v>6.5</c:v>
                </c:pt>
                <c:pt idx="4">
                  <c:v>6.5</c:v>
                </c:pt>
                <c:pt idx="5">
                  <c:v>6.6</c:v>
                </c:pt>
                <c:pt idx="6">
                  <c:v>6.7</c:v>
                </c:pt>
                <c:pt idx="7">
                  <c:v>6.7</c:v>
                </c:pt>
                <c:pt idx="8">
                  <c:v>6.9</c:v>
                </c:pt>
                <c:pt idx="9">
                  <c:v>7</c:v>
                </c:pt>
                <c:pt idx="10">
                  <c:v>7.1</c:v>
                </c:pt>
                <c:pt idx="11">
                  <c:v>7.1</c:v>
                </c:pt>
                <c:pt idx="12">
                  <c:v>7.2</c:v>
                </c:pt>
                <c:pt idx="13">
                  <c:v>7.3</c:v>
                </c:pt>
                <c:pt idx="14">
                  <c:v>7.3</c:v>
                </c:pt>
                <c:pt idx="15">
                  <c:v>7.3</c:v>
                </c:pt>
                <c:pt idx="16">
                  <c:v>7.3</c:v>
                </c:pt>
                <c:pt idx="17">
                  <c:v>7.3</c:v>
                </c:pt>
                <c:pt idx="18">
                  <c:v>7.3</c:v>
                </c:pt>
                <c:pt idx="19">
                  <c:v>7.2</c:v>
                </c:pt>
              </c:numCache>
            </c:numRef>
          </c:val>
          <c:smooth val="0"/>
        </c:ser>
        <c:ser>
          <c:idx val="109"/>
          <c:order val="106"/>
          <c:tx>
            <c:strRef>
              <c:f>'CCG Data - Co-amoxiclav etc'!$D$111</c:f>
              <c:strCache>
                <c:ptCount val="1"/>
                <c:pt idx="0">
                  <c:v>NORTH EAST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etc'!$H$111:$AA$111</c:f>
              <c:numCache>
                <c:formatCode>0.0</c:formatCode>
                <c:ptCount val="20"/>
                <c:pt idx="0">
                  <c:v>10.4</c:v>
                </c:pt>
                <c:pt idx="1">
                  <c:v>10.4</c:v>
                </c:pt>
                <c:pt idx="2">
                  <c:v>10.5</c:v>
                </c:pt>
                <c:pt idx="3">
                  <c:v>10.5</c:v>
                </c:pt>
                <c:pt idx="4">
                  <c:v>10.6</c:v>
                </c:pt>
                <c:pt idx="5">
                  <c:v>10.6</c:v>
                </c:pt>
                <c:pt idx="6">
                  <c:v>10.7</c:v>
                </c:pt>
                <c:pt idx="7">
                  <c:v>10.7</c:v>
                </c:pt>
                <c:pt idx="8">
                  <c:v>10.8</c:v>
                </c:pt>
                <c:pt idx="9">
                  <c:v>10.8</c:v>
                </c:pt>
                <c:pt idx="10">
                  <c:v>10.8</c:v>
                </c:pt>
                <c:pt idx="11">
                  <c:v>10.8</c:v>
                </c:pt>
                <c:pt idx="12">
                  <c:v>10.8</c:v>
                </c:pt>
                <c:pt idx="13">
                  <c:v>10.8</c:v>
                </c:pt>
                <c:pt idx="14">
                  <c:v>10.7</c:v>
                </c:pt>
                <c:pt idx="15">
                  <c:v>10.7</c:v>
                </c:pt>
                <c:pt idx="16">
                  <c:v>10.6</c:v>
                </c:pt>
                <c:pt idx="17">
                  <c:v>10.5</c:v>
                </c:pt>
                <c:pt idx="18">
                  <c:v>10.4</c:v>
                </c:pt>
                <c:pt idx="19">
                  <c:v>10.3</c:v>
                </c:pt>
              </c:numCache>
            </c:numRef>
          </c:val>
          <c:smooth val="0"/>
        </c:ser>
        <c:ser>
          <c:idx val="110"/>
          <c:order val="107"/>
          <c:tx>
            <c:strRef>
              <c:f>'CCG Data - Co-amoxiclav etc'!$D$112</c:f>
              <c:strCache>
                <c:ptCount val="1"/>
                <c:pt idx="0">
                  <c:v>NORTH EAST HAMPSHIRE AND FARNHAM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etc'!$H$112:$AA$112</c:f>
              <c:numCache>
                <c:formatCode>0.0</c:formatCode>
                <c:ptCount val="20"/>
                <c:pt idx="0">
                  <c:v>9</c:v>
                </c:pt>
                <c:pt idx="1">
                  <c:v>8.9</c:v>
                </c:pt>
                <c:pt idx="2">
                  <c:v>8.9</c:v>
                </c:pt>
                <c:pt idx="3">
                  <c:v>8.8000000000000007</c:v>
                </c:pt>
                <c:pt idx="4">
                  <c:v>8.8000000000000007</c:v>
                </c:pt>
                <c:pt idx="5">
                  <c:v>8.8000000000000007</c:v>
                </c:pt>
                <c:pt idx="6">
                  <c:v>8.8000000000000007</c:v>
                </c:pt>
                <c:pt idx="7">
                  <c:v>8.8000000000000007</c:v>
                </c:pt>
                <c:pt idx="8">
                  <c:v>8.9</c:v>
                </c:pt>
                <c:pt idx="9">
                  <c:v>8.9</c:v>
                </c:pt>
                <c:pt idx="10">
                  <c:v>9</c:v>
                </c:pt>
                <c:pt idx="11">
                  <c:v>9.1</c:v>
                </c:pt>
                <c:pt idx="12">
                  <c:v>9.1</c:v>
                </c:pt>
                <c:pt idx="13">
                  <c:v>9.1999999999999993</c:v>
                </c:pt>
                <c:pt idx="14">
                  <c:v>9.1999999999999993</c:v>
                </c:pt>
                <c:pt idx="15">
                  <c:v>9.1999999999999993</c:v>
                </c:pt>
                <c:pt idx="16">
                  <c:v>9.1999999999999993</c:v>
                </c:pt>
                <c:pt idx="17">
                  <c:v>9.1999999999999993</c:v>
                </c:pt>
                <c:pt idx="18">
                  <c:v>9.1</c:v>
                </c:pt>
                <c:pt idx="19">
                  <c:v>9.1</c:v>
                </c:pt>
              </c:numCache>
            </c:numRef>
          </c:val>
          <c:smooth val="0"/>
        </c:ser>
        <c:ser>
          <c:idx val="111"/>
          <c:order val="108"/>
          <c:tx>
            <c:strRef>
              <c:f>'CCG Data - Co-amoxiclav etc'!$D$113</c:f>
              <c:strCache>
                <c:ptCount val="1"/>
                <c:pt idx="0">
                  <c:v>NORTH EAST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etc'!$H$113:$AA$113</c:f>
              <c:numCache>
                <c:formatCode>0.0</c:formatCode>
                <c:ptCount val="20"/>
                <c:pt idx="0">
                  <c:v>8.1999999999999993</c:v>
                </c:pt>
                <c:pt idx="1">
                  <c:v>8.3000000000000007</c:v>
                </c:pt>
                <c:pt idx="2">
                  <c:v>8.1999999999999993</c:v>
                </c:pt>
                <c:pt idx="3">
                  <c:v>8.1999999999999993</c:v>
                </c:pt>
                <c:pt idx="4">
                  <c:v>8.1999999999999993</c:v>
                </c:pt>
                <c:pt idx="5">
                  <c:v>8.1999999999999993</c:v>
                </c:pt>
                <c:pt idx="6">
                  <c:v>8.3000000000000007</c:v>
                </c:pt>
                <c:pt idx="7">
                  <c:v>8.4</c:v>
                </c:pt>
                <c:pt idx="8">
                  <c:v>8.6</c:v>
                </c:pt>
                <c:pt idx="9">
                  <c:v>8.6</c:v>
                </c:pt>
                <c:pt idx="10">
                  <c:v>8.6</c:v>
                </c:pt>
                <c:pt idx="11">
                  <c:v>8.8000000000000007</c:v>
                </c:pt>
                <c:pt idx="12">
                  <c:v>8.8000000000000007</c:v>
                </c:pt>
                <c:pt idx="13">
                  <c:v>8.8000000000000007</c:v>
                </c:pt>
                <c:pt idx="14">
                  <c:v>8.8000000000000007</c:v>
                </c:pt>
                <c:pt idx="15">
                  <c:v>8.8000000000000007</c:v>
                </c:pt>
                <c:pt idx="16">
                  <c:v>8.8000000000000007</c:v>
                </c:pt>
                <c:pt idx="17">
                  <c:v>8.8000000000000007</c:v>
                </c:pt>
                <c:pt idx="18">
                  <c:v>8.6999999999999993</c:v>
                </c:pt>
                <c:pt idx="19">
                  <c:v>8.6</c:v>
                </c:pt>
              </c:numCache>
            </c:numRef>
          </c:val>
          <c:smooth val="0"/>
        </c:ser>
        <c:ser>
          <c:idx val="112"/>
          <c:order val="109"/>
          <c:tx>
            <c:strRef>
              <c:f>'CCG Data - Co-amoxiclav etc'!$D$114</c:f>
              <c:strCache>
                <c:ptCount val="1"/>
                <c:pt idx="0">
                  <c:v>NORTH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etc'!$H$114:$AA$114</c:f>
              <c:numCache>
                <c:formatCode>0.0</c:formatCode>
                <c:ptCount val="20"/>
                <c:pt idx="0">
                  <c:v>7.4</c:v>
                </c:pt>
                <c:pt idx="1">
                  <c:v>7.4</c:v>
                </c:pt>
                <c:pt idx="2">
                  <c:v>7.5</c:v>
                </c:pt>
                <c:pt idx="3">
                  <c:v>7.5</c:v>
                </c:pt>
                <c:pt idx="4">
                  <c:v>7.6</c:v>
                </c:pt>
                <c:pt idx="5">
                  <c:v>7.6</c:v>
                </c:pt>
                <c:pt idx="6">
                  <c:v>7.6</c:v>
                </c:pt>
                <c:pt idx="7">
                  <c:v>7.7</c:v>
                </c:pt>
                <c:pt idx="8">
                  <c:v>7.9</c:v>
                </c:pt>
                <c:pt idx="9">
                  <c:v>8</c:v>
                </c:pt>
                <c:pt idx="10">
                  <c:v>8.1</c:v>
                </c:pt>
                <c:pt idx="11">
                  <c:v>8.3000000000000007</c:v>
                </c:pt>
                <c:pt idx="12">
                  <c:v>8.3000000000000007</c:v>
                </c:pt>
                <c:pt idx="13">
                  <c:v>8.4</c:v>
                </c:pt>
                <c:pt idx="14">
                  <c:v>8.3000000000000007</c:v>
                </c:pt>
                <c:pt idx="15">
                  <c:v>8.4</c:v>
                </c:pt>
                <c:pt idx="16">
                  <c:v>8.3000000000000007</c:v>
                </c:pt>
                <c:pt idx="17">
                  <c:v>8.3000000000000007</c:v>
                </c:pt>
                <c:pt idx="18">
                  <c:v>8.4</c:v>
                </c:pt>
                <c:pt idx="19">
                  <c:v>8.3000000000000007</c:v>
                </c:pt>
              </c:numCache>
            </c:numRef>
          </c:val>
          <c:smooth val="0"/>
        </c:ser>
        <c:ser>
          <c:idx val="113"/>
          <c:order val="110"/>
          <c:tx>
            <c:strRef>
              <c:f>'CCG Data - Co-amoxiclav etc'!$D$115</c:f>
              <c:strCache>
                <c:ptCount val="1"/>
                <c:pt idx="0">
                  <c:v>NORTH KIRKLEES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etc'!$H$115:$AA$115</c:f>
              <c:numCache>
                <c:formatCode>0.0</c:formatCode>
                <c:ptCount val="20"/>
                <c:pt idx="0">
                  <c:v>7.2</c:v>
                </c:pt>
                <c:pt idx="1">
                  <c:v>7.2</c:v>
                </c:pt>
                <c:pt idx="2">
                  <c:v>7.2</c:v>
                </c:pt>
                <c:pt idx="3">
                  <c:v>7.2</c:v>
                </c:pt>
                <c:pt idx="4">
                  <c:v>7.3</c:v>
                </c:pt>
                <c:pt idx="5">
                  <c:v>7.2</c:v>
                </c:pt>
                <c:pt idx="6">
                  <c:v>7.2</c:v>
                </c:pt>
                <c:pt idx="7">
                  <c:v>7.2</c:v>
                </c:pt>
                <c:pt idx="8">
                  <c:v>7.2</c:v>
                </c:pt>
                <c:pt idx="9">
                  <c:v>7.1</c:v>
                </c:pt>
                <c:pt idx="10">
                  <c:v>7.1</c:v>
                </c:pt>
                <c:pt idx="11">
                  <c:v>7.1</c:v>
                </c:pt>
                <c:pt idx="12">
                  <c:v>7</c:v>
                </c:pt>
                <c:pt idx="13">
                  <c:v>7.1</c:v>
                </c:pt>
                <c:pt idx="14">
                  <c:v>7.1</c:v>
                </c:pt>
                <c:pt idx="15">
                  <c:v>7.1</c:v>
                </c:pt>
                <c:pt idx="16">
                  <c:v>7</c:v>
                </c:pt>
                <c:pt idx="17">
                  <c:v>7</c:v>
                </c:pt>
                <c:pt idx="18">
                  <c:v>6.9</c:v>
                </c:pt>
                <c:pt idx="19">
                  <c:v>6.9</c:v>
                </c:pt>
              </c:numCache>
            </c:numRef>
          </c:val>
          <c:smooth val="0"/>
        </c:ser>
        <c:ser>
          <c:idx val="114"/>
          <c:order val="111"/>
          <c:tx>
            <c:strRef>
              <c:f>'CCG Data - Co-amoxiclav etc'!$D$116</c:f>
              <c:strCache>
                <c:ptCount val="1"/>
                <c:pt idx="0">
                  <c:v>NORTH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etc'!$H$116:$AA$116</c:f>
              <c:numCache>
                <c:formatCode>0.0</c:formatCode>
                <c:ptCount val="20"/>
                <c:pt idx="0">
                  <c:v>9.8000000000000007</c:v>
                </c:pt>
                <c:pt idx="1">
                  <c:v>9.6999999999999993</c:v>
                </c:pt>
                <c:pt idx="2">
                  <c:v>9.6</c:v>
                </c:pt>
                <c:pt idx="3">
                  <c:v>9.6</c:v>
                </c:pt>
                <c:pt idx="4">
                  <c:v>9.6</c:v>
                </c:pt>
                <c:pt idx="5">
                  <c:v>9.5</c:v>
                </c:pt>
                <c:pt idx="6">
                  <c:v>9.5</c:v>
                </c:pt>
                <c:pt idx="7">
                  <c:v>9.5</c:v>
                </c:pt>
                <c:pt idx="8">
                  <c:v>9.5</c:v>
                </c:pt>
                <c:pt idx="9">
                  <c:v>9.5</c:v>
                </c:pt>
                <c:pt idx="10">
                  <c:v>9.5</c:v>
                </c:pt>
                <c:pt idx="11">
                  <c:v>9.5</c:v>
                </c:pt>
                <c:pt idx="12">
                  <c:v>9.5</c:v>
                </c:pt>
                <c:pt idx="13">
                  <c:v>9.5</c:v>
                </c:pt>
                <c:pt idx="14">
                  <c:v>9.6</c:v>
                </c:pt>
                <c:pt idx="15">
                  <c:v>9.6</c:v>
                </c:pt>
                <c:pt idx="16">
                  <c:v>9.6</c:v>
                </c:pt>
                <c:pt idx="17">
                  <c:v>9.6</c:v>
                </c:pt>
                <c:pt idx="18">
                  <c:v>9.6</c:v>
                </c:pt>
                <c:pt idx="19">
                  <c:v>9.6</c:v>
                </c:pt>
              </c:numCache>
            </c:numRef>
          </c:val>
          <c:smooth val="0"/>
        </c:ser>
        <c:ser>
          <c:idx val="115"/>
          <c:order val="112"/>
          <c:tx>
            <c:strRef>
              <c:f>'CCG Data - Co-amoxiclav etc'!$D$117</c:f>
              <c:strCache>
                <c:ptCount val="1"/>
                <c:pt idx="0">
                  <c:v>NORTH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etc'!$H$117:$AA$117</c:f>
              <c:numCache>
                <c:formatCode>0.0</c:formatCode>
                <c:ptCount val="20"/>
                <c:pt idx="0">
                  <c:v>10.8</c:v>
                </c:pt>
                <c:pt idx="1">
                  <c:v>10.8</c:v>
                </c:pt>
                <c:pt idx="2">
                  <c:v>10.8</c:v>
                </c:pt>
                <c:pt idx="3">
                  <c:v>10.7</c:v>
                </c:pt>
                <c:pt idx="4">
                  <c:v>10.6</c:v>
                </c:pt>
                <c:pt idx="5">
                  <c:v>10.5</c:v>
                </c:pt>
                <c:pt idx="6">
                  <c:v>10.5</c:v>
                </c:pt>
                <c:pt idx="7">
                  <c:v>10.5</c:v>
                </c:pt>
                <c:pt idx="8">
                  <c:v>10.7</c:v>
                </c:pt>
                <c:pt idx="9">
                  <c:v>10.7</c:v>
                </c:pt>
                <c:pt idx="10">
                  <c:v>10.7</c:v>
                </c:pt>
                <c:pt idx="11">
                  <c:v>10.7</c:v>
                </c:pt>
                <c:pt idx="12">
                  <c:v>10.7</c:v>
                </c:pt>
                <c:pt idx="13">
                  <c:v>10.7</c:v>
                </c:pt>
                <c:pt idx="14">
                  <c:v>10.8</c:v>
                </c:pt>
                <c:pt idx="15">
                  <c:v>10.7</c:v>
                </c:pt>
                <c:pt idx="16">
                  <c:v>10.7</c:v>
                </c:pt>
                <c:pt idx="17">
                  <c:v>10.7</c:v>
                </c:pt>
                <c:pt idx="18">
                  <c:v>10.7</c:v>
                </c:pt>
                <c:pt idx="19">
                  <c:v>10.7</c:v>
                </c:pt>
              </c:numCache>
            </c:numRef>
          </c:val>
          <c:smooth val="0"/>
        </c:ser>
        <c:ser>
          <c:idx val="116"/>
          <c:order val="113"/>
          <c:tx>
            <c:strRef>
              <c:f>'CCG Data - Co-amoxiclav etc'!$D$118</c:f>
              <c:strCache>
                <c:ptCount val="1"/>
                <c:pt idx="0">
                  <c:v>NORTH STAFFORDSHIRE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etc'!$H$118:$AA$118</c:f>
              <c:numCache>
                <c:formatCode>0.0</c:formatCode>
                <c:ptCount val="20"/>
                <c:pt idx="0">
                  <c:v>7.7</c:v>
                </c:pt>
                <c:pt idx="1">
                  <c:v>7.8</c:v>
                </c:pt>
                <c:pt idx="2">
                  <c:v>7.8</c:v>
                </c:pt>
                <c:pt idx="3">
                  <c:v>7.9</c:v>
                </c:pt>
                <c:pt idx="4">
                  <c:v>8</c:v>
                </c:pt>
                <c:pt idx="5">
                  <c:v>8</c:v>
                </c:pt>
                <c:pt idx="6">
                  <c:v>8.1</c:v>
                </c:pt>
                <c:pt idx="7">
                  <c:v>8.1999999999999993</c:v>
                </c:pt>
                <c:pt idx="8">
                  <c:v>8.3000000000000007</c:v>
                </c:pt>
                <c:pt idx="9">
                  <c:v>8.5</c:v>
                </c:pt>
                <c:pt idx="10">
                  <c:v>8.5</c:v>
                </c:pt>
                <c:pt idx="11">
                  <c:v>8.6</c:v>
                </c:pt>
                <c:pt idx="12">
                  <c:v>8.5</c:v>
                </c:pt>
                <c:pt idx="13">
                  <c:v>8.6</c:v>
                </c:pt>
                <c:pt idx="14">
                  <c:v>8.6999999999999993</c:v>
                </c:pt>
                <c:pt idx="15">
                  <c:v>8.6999999999999993</c:v>
                </c:pt>
                <c:pt idx="16">
                  <c:v>8.6999999999999993</c:v>
                </c:pt>
                <c:pt idx="17">
                  <c:v>8.6999999999999993</c:v>
                </c:pt>
                <c:pt idx="18">
                  <c:v>8.6999999999999993</c:v>
                </c:pt>
                <c:pt idx="19">
                  <c:v>8.6999999999999993</c:v>
                </c:pt>
              </c:numCache>
            </c:numRef>
          </c:val>
          <c:smooth val="0"/>
        </c:ser>
        <c:ser>
          <c:idx val="117"/>
          <c:order val="114"/>
          <c:tx>
            <c:strRef>
              <c:f>'CCG Data - Co-amoxiclav etc'!$D$119</c:f>
              <c:strCache>
                <c:ptCount val="1"/>
                <c:pt idx="0">
                  <c:v>NORTH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etc'!$H$119:$AA$119</c:f>
              <c:numCache>
                <c:formatCode>0.0</c:formatCode>
                <c:ptCount val="20"/>
                <c:pt idx="0">
                  <c:v>8.1999999999999993</c:v>
                </c:pt>
                <c:pt idx="1">
                  <c:v>8.1</c:v>
                </c:pt>
                <c:pt idx="2">
                  <c:v>8.1</c:v>
                </c:pt>
                <c:pt idx="3">
                  <c:v>8.1</c:v>
                </c:pt>
                <c:pt idx="4">
                  <c:v>8.1</c:v>
                </c:pt>
                <c:pt idx="5">
                  <c:v>8.1</c:v>
                </c:pt>
                <c:pt idx="6">
                  <c:v>8.1</c:v>
                </c:pt>
                <c:pt idx="7">
                  <c:v>8.1999999999999993</c:v>
                </c:pt>
                <c:pt idx="8">
                  <c:v>8.1999999999999993</c:v>
                </c:pt>
                <c:pt idx="9">
                  <c:v>8.1</c:v>
                </c:pt>
                <c:pt idx="10">
                  <c:v>8.1</c:v>
                </c:pt>
                <c:pt idx="11">
                  <c:v>8</c:v>
                </c:pt>
                <c:pt idx="12">
                  <c:v>7.9</c:v>
                </c:pt>
                <c:pt idx="13">
                  <c:v>7.9</c:v>
                </c:pt>
                <c:pt idx="14">
                  <c:v>7.9</c:v>
                </c:pt>
                <c:pt idx="15">
                  <c:v>7.8</c:v>
                </c:pt>
                <c:pt idx="16">
                  <c:v>7.7</c:v>
                </c:pt>
                <c:pt idx="17">
                  <c:v>7.7</c:v>
                </c:pt>
                <c:pt idx="18">
                  <c:v>7.7</c:v>
                </c:pt>
                <c:pt idx="19">
                  <c:v>7.6</c:v>
                </c:pt>
              </c:numCache>
            </c:numRef>
          </c:val>
          <c:smooth val="0"/>
        </c:ser>
        <c:ser>
          <c:idx val="118"/>
          <c:order val="115"/>
          <c:tx>
            <c:strRef>
              <c:f>'CCG Data - Co-amoxiclav etc'!$D$120</c:f>
              <c:strCache>
                <c:ptCount val="1"/>
                <c:pt idx="0">
                  <c:v>NORTH WEST SURREY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etc'!$H$120:$AA$120</c:f>
              <c:numCache>
                <c:formatCode>0.0</c:formatCode>
                <c:ptCount val="20"/>
                <c:pt idx="0">
                  <c:v>8.9</c:v>
                </c:pt>
                <c:pt idx="1">
                  <c:v>9</c:v>
                </c:pt>
                <c:pt idx="2">
                  <c:v>8.9</c:v>
                </c:pt>
                <c:pt idx="3">
                  <c:v>9</c:v>
                </c:pt>
                <c:pt idx="4">
                  <c:v>9</c:v>
                </c:pt>
                <c:pt idx="5">
                  <c:v>9</c:v>
                </c:pt>
                <c:pt idx="6">
                  <c:v>9</c:v>
                </c:pt>
                <c:pt idx="7">
                  <c:v>9</c:v>
                </c:pt>
                <c:pt idx="8">
                  <c:v>9</c:v>
                </c:pt>
                <c:pt idx="9">
                  <c:v>9</c:v>
                </c:pt>
                <c:pt idx="10">
                  <c:v>9</c:v>
                </c:pt>
                <c:pt idx="11">
                  <c:v>9</c:v>
                </c:pt>
                <c:pt idx="12">
                  <c:v>8.9</c:v>
                </c:pt>
                <c:pt idx="13">
                  <c:v>8.8000000000000007</c:v>
                </c:pt>
                <c:pt idx="14">
                  <c:v>8.8000000000000007</c:v>
                </c:pt>
                <c:pt idx="15">
                  <c:v>8.6999999999999993</c:v>
                </c:pt>
                <c:pt idx="16">
                  <c:v>8.6</c:v>
                </c:pt>
                <c:pt idx="17">
                  <c:v>8.6</c:v>
                </c:pt>
                <c:pt idx="18">
                  <c:v>8.5</c:v>
                </c:pt>
                <c:pt idx="19">
                  <c:v>8.4</c:v>
                </c:pt>
              </c:numCache>
            </c:numRef>
          </c:val>
          <c:smooth val="0"/>
        </c:ser>
        <c:ser>
          <c:idx val="120"/>
          <c:order val="116"/>
          <c:tx>
            <c:strRef>
              <c:f>'CCG Data - Co-amoxiclav etc'!$D$121</c:f>
              <c:strCache>
                <c:ptCount val="1"/>
                <c:pt idx="0">
                  <c:v>NORTHUMBERLAND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etc'!$H$121:$AA$121</c:f>
              <c:numCache>
                <c:formatCode>0.0</c:formatCode>
                <c:ptCount val="20"/>
                <c:pt idx="0">
                  <c:v>7</c:v>
                </c:pt>
                <c:pt idx="1">
                  <c:v>7</c:v>
                </c:pt>
                <c:pt idx="2">
                  <c:v>7</c:v>
                </c:pt>
                <c:pt idx="3">
                  <c:v>7.1</c:v>
                </c:pt>
                <c:pt idx="4">
                  <c:v>7.1</c:v>
                </c:pt>
                <c:pt idx="5">
                  <c:v>7.2</c:v>
                </c:pt>
                <c:pt idx="6">
                  <c:v>7.2</c:v>
                </c:pt>
                <c:pt idx="7">
                  <c:v>7.2</c:v>
                </c:pt>
                <c:pt idx="8">
                  <c:v>7.2</c:v>
                </c:pt>
                <c:pt idx="9">
                  <c:v>7.2</c:v>
                </c:pt>
                <c:pt idx="10">
                  <c:v>7.2</c:v>
                </c:pt>
                <c:pt idx="11">
                  <c:v>7.2</c:v>
                </c:pt>
                <c:pt idx="12">
                  <c:v>7.2</c:v>
                </c:pt>
                <c:pt idx="13">
                  <c:v>7.2</c:v>
                </c:pt>
                <c:pt idx="14">
                  <c:v>7.2</c:v>
                </c:pt>
                <c:pt idx="15">
                  <c:v>7.2</c:v>
                </c:pt>
                <c:pt idx="16">
                  <c:v>7.1</c:v>
                </c:pt>
                <c:pt idx="17">
                  <c:v>7.1</c:v>
                </c:pt>
                <c:pt idx="18">
                  <c:v>7</c:v>
                </c:pt>
                <c:pt idx="19">
                  <c:v>7</c:v>
                </c:pt>
              </c:numCache>
            </c:numRef>
          </c:val>
          <c:smooth val="0"/>
        </c:ser>
        <c:ser>
          <c:idx val="121"/>
          <c:order val="117"/>
          <c:tx>
            <c:strRef>
              <c:f>'CCG Data - Co-amoxiclav etc'!$D$122</c:f>
              <c:strCache>
                <c:ptCount val="1"/>
                <c:pt idx="0">
                  <c:v>NORWICH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etc'!$H$122:$AA$122</c:f>
              <c:numCache>
                <c:formatCode>0.0</c:formatCode>
                <c:ptCount val="20"/>
                <c:pt idx="0">
                  <c:v>10.9</c:v>
                </c:pt>
                <c:pt idx="1">
                  <c:v>10.7</c:v>
                </c:pt>
                <c:pt idx="2">
                  <c:v>10.6</c:v>
                </c:pt>
                <c:pt idx="3">
                  <c:v>10.4</c:v>
                </c:pt>
                <c:pt idx="4">
                  <c:v>10.3</c:v>
                </c:pt>
                <c:pt idx="5">
                  <c:v>10.199999999999999</c:v>
                </c:pt>
                <c:pt idx="6">
                  <c:v>10.199999999999999</c:v>
                </c:pt>
                <c:pt idx="7">
                  <c:v>10.1</c:v>
                </c:pt>
                <c:pt idx="8">
                  <c:v>10.1</c:v>
                </c:pt>
                <c:pt idx="9">
                  <c:v>10</c:v>
                </c:pt>
                <c:pt idx="10">
                  <c:v>9.9</c:v>
                </c:pt>
                <c:pt idx="11">
                  <c:v>9.8000000000000007</c:v>
                </c:pt>
                <c:pt idx="12">
                  <c:v>9.6999999999999993</c:v>
                </c:pt>
                <c:pt idx="13">
                  <c:v>9.6</c:v>
                </c:pt>
                <c:pt idx="14">
                  <c:v>9.5</c:v>
                </c:pt>
                <c:pt idx="15">
                  <c:v>9.5</c:v>
                </c:pt>
                <c:pt idx="16">
                  <c:v>9.4</c:v>
                </c:pt>
                <c:pt idx="17">
                  <c:v>9.4</c:v>
                </c:pt>
                <c:pt idx="18">
                  <c:v>9.3000000000000007</c:v>
                </c:pt>
                <c:pt idx="19">
                  <c:v>9.3000000000000007</c:v>
                </c:pt>
              </c:numCache>
            </c:numRef>
          </c:val>
          <c:smooth val="0"/>
        </c:ser>
        <c:ser>
          <c:idx val="122"/>
          <c:order val="118"/>
          <c:tx>
            <c:strRef>
              <c:f>'CCG Data - Co-amoxiclav etc'!$D$123</c:f>
              <c:strCache>
                <c:ptCount val="1"/>
                <c:pt idx="0">
                  <c:v>NOTTINGHAM CITY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etc'!$H$123:$AA$123</c:f>
              <c:numCache>
                <c:formatCode>0.0</c:formatCode>
                <c:ptCount val="20"/>
                <c:pt idx="0">
                  <c:v>7.7</c:v>
                </c:pt>
                <c:pt idx="1">
                  <c:v>7.7</c:v>
                </c:pt>
                <c:pt idx="2">
                  <c:v>7.6</c:v>
                </c:pt>
                <c:pt idx="3">
                  <c:v>7.6</c:v>
                </c:pt>
                <c:pt idx="4">
                  <c:v>7.6</c:v>
                </c:pt>
                <c:pt idx="5">
                  <c:v>7.6</c:v>
                </c:pt>
                <c:pt idx="6">
                  <c:v>7.6</c:v>
                </c:pt>
                <c:pt idx="7">
                  <c:v>7.5</c:v>
                </c:pt>
                <c:pt idx="8">
                  <c:v>7.5</c:v>
                </c:pt>
                <c:pt idx="9">
                  <c:v>7.5</c:v>
                </c:pt>
                <c:pt idx="10">
                  <c:v>7.5</c:v>
                </c:pt>
                <c:pt idx="11">
                  <c:v>7.5</c:v>
                </c:pt>
                <c:pt idx="12">
                  <c:v>7.5</c:v>
                </c:pt>
                <c:pt idx="13">
                  <c:v>7.5</c:v>
                </c:pt>
                <c:pt idx="14">
                  <c:v>7.5</c:v>
                </c:pt>
                <c:pt idx="15">
                  <c:v>7.4</c:v>
                </c:pt>
                <c:pt idx="16">
                  <c:v>7.3</c:v>
                </c:pt>
                <c:pt idx="17">
                  <c:v>7.3</c:v>
                </c:pt>
                <c:pt idx="18">
                  <c:v>7.2</c:v>
                </c:pt>
                <c:pt idx="19">
                  <c:v>7.2</c:v>
                </c:pt>
              </c:numCache>
            </c:numRef>
          </c:val>
          <c:smooth val="0"/>
        </c:ser>
        <c:ser>
          <c:idx val="123"/>
          <c:order val="119"/>
          <c:tx>
            <c:strRef>
              <c:f>'CCG Data - Co-amoxiclav etc'!$D$124</c:f>
              <c:strCache>
                <c:ptCount val="1"/>
                <c:pt idx="0">
                  <c:v>NOTTINGHAM NORTH &amp; EAST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etc'!$H$124:$AA$124</c:f>
              <c:numCache>
                <c:formatCode>0.0</c:formatCode>
                <c:ptCount val="20"/>
                <c:pt idx="0">
                  <c:v>8.9</c:v>
                </c:pt>
                <c:pt idx="1">
                  <c:v>8.8000000000000007</c:v>
                </c:pt>
                <c:pt idx="2">
                  <c:v>8.6999999999999993</c:v>
                </c:pt>
                <c:pt idx="3">
                  <c:v>8.6999999999999993</c:v>
                </c:pt>
                <c:pt idx="4">
                  <c:v>8.6999999999999993</c:v>
                </c:pt>
                <c:pt idx="5">
                  <c:v>8.6999999999999993</c:v>
                </c:pt>
                <c:pt idx="6">
                  <c:v>8.6999999999999993</c:v>
                </c:pt>
                <c:pt idx="7">
                  <c:v>8.8000000000000007</c:v>
                </c:pt>
                <c:pt idx="8">
                  <c:v>8.9</c:v>
                </c:pt>
                <c:pt idx="9">
                  <c:v>8.9</c:v>
                </c:pt>
                <c:pt idx="10">
                  <c:v>9</c:v>
                </c:pt>
                <c:pt idx="11">
                  <c:v>9</c:v>
                </c:pt>
                <c:pt idx="12">
                  <c:v>8.9</c:v>
                </c:pt>
                <c:pt idx="13">
                  <c:v>8.9</c:v>
                </c:pt>
                <c:pt idx="14">
                  <c:v>9</c:v>
                </c:pt>
                <c:pt idx="15">
                  <c:v>9</c:v>
                </c:pt>
                <c:pt idx="16">
                  <c:v>9</c:v>
                </c:pt>
                <c:pt idx="17">
                  <c:v>9.1</c:v>
                </c:pt>
                <c:pt idx="18">
                  <c:v>9</c:v>
                </c:pt>
                <c:pt idx="19">
                  <c:v>9</c:v>
                </c:pt>
              </c:numCache>
            </c:numRef>
          </c:val>
          <c:smooth val="0"/>
        </c:ser>
        <c:ser>
          <c:idx val="124"/>
          <c:order val="120"/>
          <c:tx>
            <c:strRef>
              <c:f>'CCG Data - Co-amoxiclav etc'!$D$125</c:f>
              <c:strCache>
                <c:ptCount val="1"/>
                <c:pt idx="0">
                  <c:v>NOTTINGHAM WEST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etc'!$H$125:$AA$125</c:f>
              <c:numCache>
                <c:formatCode>0.0</c:formatCode>
                <c:ptCount val="20"/>
                <c:pt idx="0">
                  <c:v>7</c:v>
                </c:pt>
                <c:pt idx="1">
                  <c:v>7</c:v>
                </c:pt>
                <c:pt idx="2">
                  <c:v>6.9</c:v>
                </c:pt>
                <c:pt idx="3">
                  <c:v>6.9</c:v>
                </c:pt>
                <c:pt idx="4">
                  <c:v>6.9</c:v>
                </c:pt>
                <c:pt idx="5">
                  <c:v>7</c:v>
                </c:pt>
                <c:pt idx="6">
                  <c:v>7.1</c:v>
                </c:pt>
                <c:pt idx="7">
                  <c:v>7.1</c:v>
                </c:pt>
                <c:pt idx="8">
                  <c:v>7.1</c:v>
                </c:pt>
                <c:pt idx="9">
                  <c:v>7.2</c:v>
                </c:pt>
                <c:pt idx="10">
                  <c:v>7.2</c:v>
                </c:pt>
                <c:pt idx="11">
                  <c:v>7.3</c:v>
                </c:pt>
                <c:pt idx="12">
                  <c:v>7.5</c:v>
                </c:pt>
                <c:pt idx="13">
                  <c:v>7.4</c:v>
                </c:pt>
                <c:pt idx="14">
                  <c:v>7.4</c:v>
                </c:pt>
                <c:pt idx="15">
                  <c:v>7.3</c:v>
                </c:pt>
                <c:pt idx="16">
                  <c:v>7.2</c:v>
                </c:pt>
                <c:pt idx="17">
                  <c:v>7.1</c:v>
                </c:pt>
                <c:pt idx="18">
                  <c:v>7</c:v>
                </c:pt>
                <c:pt idx="19">
                  <c:v>6.9</c:v>
                </c:pt>
              </c:numCache>
            </c:numRef>
          </c:val>
          <c:smooth val="0"/>
        </c:ser>
        <c:ser>
          <c:idx val="125"/>
          <c:order val="121"/>
          <c:tx>
            <c:strRef>
              <c:f>'CCG Data - Co-amoxiclav etc'!$D$126</c:f>
              <c:strCache>
                <c:ptCount val="1"/>
                <c:pt idx="0">
                  <c:v>OLDHAM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etc'!$H$126:$AA$126</c:f>
              <c:numCache>
                <c:formatCode>0.0</c:formatCode>
                <c:ptCount val="20"/>
                <c:pt idx="0">
                  <c:v>8.9</c:v>
                </c:pt>
                <c:pt idx="1">
                  <c:v>8.8000000000000007</c:v>
                </c:pt>
                <c:pt idx="2">
                  <c:v>8.6999999999999993</c:v>
                </c:pt>
                <c:pt idx="3">
                  <c:v>8.6999999999999993</c:v>
                </c:pt>
                <c:pt idx="4">
                  <c:v>8.6999999999999993</c:v>
                </c:pt>
                <c:pt idx="5">
                  <c:v>8.6</c:v>
                </c:pt>
                <c:pt idx="6">
                  <c:v>8.6</c:v>
                </c:pt>
                <c:pt idx="7">
                  <c:v>8.6</c:v>
                </c:pt>
                <c:pt idx="8">
                  <c:v>8.6</c:v>
                </c:pt>
                <c:pt idx="9">
                  <c:v>8.5</c:v>
                </c:pt>
                <c:pt idx="10">
                  <c:v>8.4</c:v>
                </c:pt>
                <c:pt idx="11">
                  <c:v>8.3000000000000007</c:v>
                </c:pt>
                <c:pt idx="12">
                  <c:v>8.1999999999999993</c:v>
                </c:pt>
                <c:pt idx="13">
                  <c:v>8</c:v>
                </c:pt>
                <c:pt idx="14">
                  <c:v>8</c:v>
                </c:pt>
                <c:pt idx="15">
                  <c:v>7.9</c:v>
                </c:pt>
                <c:pt idx="16">
                  <c:v>7.8</c:v>
                </c:pt>
                <c:pt idx="17">
                  <c:v>7.7</c:v>
                </c:pt>
                <c:pt idx="18">
                  <c:v>7.6</c:v>
                </c:pt>
                <c:pt idx="19">
                  <c:v>7.4</c:v>
                </c:pt>
              </c:numCache>
            </c:numRef>
          </c:val>
          <c:smooth val="0"/>
        </c:ser>
        <c:ser>
          <c:idx val="126"/>
          <c:order val="122"/>
          <c:tx>
            <c:strRef>
              <c:f>'CCG Data - Co-amoxiclav etc'!$D$127</c:f>
              <c:strCache>
                <c:ptCount val="1"/>
                <c:pt idx="0">
                  <c:v>OXFORDSHIRE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etc'!$H$127:$AA$127</c:f>
              <c:numCache>
                <c:formatCode>0.0</c:formatCode>
                <c:ptCount val="20"/>
                <c:pt idx="0">
                  <c:v>10.4</c:v>
                </c:pt>
                <c:pt idx="1">
                  <c:v>10.5</c:v>
                </c:pt>
                <c:pt idx="2">
                  <c:v>10.5</c:v>
                </c:pt>
                <c:pt idx="3">
                  <c:v>10.5</c:v>
                </c:pt>
                <c:pt idx="4">
                  <c:v>10.5</c:v>
                </c:pt>
                <c:pt idx="5">
                  <c:v>10.6</c:v>
                </c:pt>
                <c:pt idx="6">
                  <c:v>10.6</c:v>
                </c:pt>
                <c:pt idx="7">
                  <c:v>10.7</c:v>
                </c:pt>
                <c:pt idx="8">
                  <c:v>10.8</c:v>
                </c:pt>
                <c:pt idx="9">
                  <c:v>10.8</c:v>
                </c:pt>
                <c:pt idx="10">
                  <c:v>10.8</c:v>
                </c:pt>
                <c:pt idx="11">
                  <c:v>10.8</c:v>
                </c:pt>
                <c:pt idx="12">
                  <c:v>10.8</c:v>
                </c:pt>
                <c:pt idx="13">
                  <c:v>10.8</c:v>
                </c:pt>
                <c:pt idx="14">
                  <c:v>10.9</c:v>
                </c:pt>
                <c:pt idx="15">
                  <c:v>10.8</c:v>
                </c:pt>
                <c:pt idx="16">
                  <c:v>10.8</c:v>
                </c:pt>
                <c:pt idx="17">
                  <c:v>10.7</c:v>
                </c:pt>
                <c:pt idx="18">
                  <c:v>10.6</c:v>
                </c:pt>
                <c:pt idx="19">
                  <c:v>10.6</c:v>
                </c:pt>
              </c:numCache>
            </c:numRef>
          </c:val>
          <c:smooth val="0"/>
        </c:ser>
        <c:ser>
          <c:idx val="127"/>
          <c:order val="123"/>
          <c:tx>
            <c:strRef>
              <c:f>'CCG Data - Co-amoxiclav etc'!$D$128</c:f>
              <c:strCache>
                <c:ptCount val="1"/>
                <c:pt idx="0">
                  <c:v>PORTSMOUTH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etc'!$H$128:$AA$128</c:f>
              <c:numCache>
                <c:formatCode>0.0</c:formatCode>
                <c:ptCount val="20"/>
                <c:pt idx="0">
                  <c:v>8.5</c:v>
                </c:pt>
                <c:pt idx="1">
                  <c:v>8.4</c:v>
                </c:pt>
                <c:pt idx="2">
                  <c:v>8.5</c:v>
                </c:pt>
                <c:pt idx="3">
                  <c:v>8.5</c:v>
                </c:pt>
                <c:pt idx="4">
                  <c:v>8.5</c:v>
                </c:pt>
                <c:pt idx="5">
                  <c:v>8.6</c:v>
                </c:pt>
                <c:pt idx="6">
                  <c:v>8.6</c:v>
                </c:pt>
                <c:pt idx="7">
                  <c:v>8.6999999999999993</c:v>
                </c:pt>
                <c:pt idx="8">
                  <c:v>8.8000000000000007</c:v>
                </c:pt>
                <c:pt idx="9">
                  <c:v>8.9</c:v>
                </c:pt>
                <c:pt idx="10">
                  <c:v>8.9</c:v>
                </c:pt>
                <c:pt idx="11">
                  <c:v>8.9</c:v>
                </c:pt>
                <c:pt idx="12">
                  <c:v>8.9</c:v>
                </c:pt>
                <c:pt idx="13">
                  <c:v>8.9</c:v>
                </c:pt>
                <c:pt idx="14">
                  <c:v>9</c:v>
                </c:pt>
                <c:pt idx="15">
                  <c:v>8.9</c:v>
                </c:pt>
                <c:pt idx="16">
                  <c:v>8.8000000000000007</c:v>
                </c:pt>
                <c:pt idx="17">
                  <c:v>8.6999999999999993</c:v>
                </c:pt>
                <c:pt idx="18">
                  <c:v>8.6999999999999993</c:v>
                </c:pt>
                <c:pt idx="19">
                  <c:v>8.6999999999999993</c:v>
                </c:pt>
              </c:numCache>
            </c:numRef>
          </c:val>
          <c:smooth val="0"/>
        </c:ser>
        <c:ser>
          <c:idx val="128"/>
          <c:order val="124"/>
          <c:tx>
            <c:strRef>
              <c:f>'CCG Data - Co-amoxiclav etc'!$D$129</c:f>
              <c:strCache>
                <c:ptCount val="1"/>
                <c:pt idx="0">
                  <c:v>REDBRIDGE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etc'!$H$129:$AA$129</c:f>
              <c:numCache>
                <c:formatCode>0.0</c:formatCode>
                <c:ptCount val="20"/>
                <c:pt idx="0">
                  <c:v>12.5</c:v>
                </c:pt>
                <c:pt idx="1">
                  <c:v>12.4</c:v>
                </c:pt>
                <c:pt idx="2">
                  <c:v>12.2</c:v>
                </c:pt>
                <c:pt idx="3">
                  <c:v>12.2</c:v>
                </c:pt>
                <c:pt idx="4">
                  <c:v>12.1</c:v>
                </c:pt>
                <c:pt idx="5">
                  <c:v>11.9</c:v>
                </c:pt>
                <c:pt idx="6">
                  <c:v>11.8</c:v>
                </c:pt>
                <c:pt idx="7">
                  <c:v>11.4</c:v>
                </c:pt>
                <c:pt idx="8">
                  <c:v>11.2</c:v>
                </c:pt>
                <c:pt idx="9">
                  <c:v>10.9</c:v>
                </c:pt>
                <c:pt idx="10">
                  <c:v>10.7</c:v>
                </c:pt>
                <c:pt idx="11">
                  <c:v>10.4</c:v>
                </c:pt>
                <c:pt idx="12">
                  <c:v>10.1</c:v>
                </c:pt>
                <c:pt idx="13">
                  <c:v>9.9</c:v>
                </c:pt>
                <c:pt idx="14">
                  <c:v>9.6999999999999993</c:v>
                </c:pt>
                <c:pt idx="15">
                  <c:v>9.4</c:v>
                </c:pt>
                <c:pt idx="16">
                  <c:v>9.1999999999999993</c:v>
                </c:pt>
                <c:pt idx="17">
                  <c:v>9.1</c:v>
                </c:pt>
                <c:pt idx="18">
                  <c:v>8.9</c:v>
                </c:pt>
                <c:pt idx="19">
                  <c:v>8.8000000000000007</c:v>
                </c:pt>
              </c:numCache>
            </c:numRef>
          </c:val>
          <c:smooth val="0"/>
        </c:ser>
        <c:ser>
          <c:idx val="129"/>
          <c:order val="125"/>
          <c:tx>
            <c:strRef>
              <c:f>'CCG Data - Co-amoxiclav etc'!$D$130</c:f>
              <c:strCache>
                <c:ptCount val="1"/>
                <c:pt idx="0">
                  <c:v>REDDITCH AND BROMSGROVE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etc'!$H$130:$AA$130</c:f>
              <c:numCache>
                <c:formatCode>0.0</c:formatCode>
                <c:ptCount val="20"/>
                <c:pt idx="0">
                  <c:v>8.5</c:v>
                </c:pt>
                <c:pt idx="1">
                  <c:v>8.6</c:v>
                </c:pt>
                <c:pt idx="2">
                  <c:v>8.6</c:v>
                </c:pt>
                <c:pt idx="3">
                  <c:v>8.6</c:v>
                </c:pt>
                <c:pt idx="4">
                  <c:v>8.6</c:v>
                </c:pt>
                <c:pt idx="5">
                  <c:v>8.6</c:v>
                </c:pt>
                <c:pt idx="6">
                  <c:v>8.6999999999999993</c:v>
                </c:pt>
                <c:pt idx="7">
                  <c:v>8.6999999999999993</c:v>
                </c:pt>
                <c:pt idx="8">
                  <c:v>8.6999999999999993</c:v>
                </c:pt>
                <c:pt idx="9">
                  <c:v>8.6</c:v>
                </c:pt>
                <c:pt idx="10">
                  <c:v>8.6</c:v>
                </c:pt>
                <c:pt idx="11">
                  <c:v>8.6</c:v>
                </c:pt>
                <c:pt idx="12">
                  <c:v>8.5</c:v>
                </c:pt>
                <c:pt idx="13">
                  <c:v>8.5</c:v>
                </c:pt>
                <c:pt idx="14">
                  <c:v>8.5</c:v>
                </c:pt>
                <c:pt idx="15">
                  <c:v>8.4</c:v>
                </c:pt>
                <c:pt idx="16">
                  <c:v>8.4</c:v>
                </c:pt>
                <c:pt idx="17">
                  <c:v>8.3000000000000007</c:v>
                </c:pt>
                <c:pt idx="18">
                  <c:v>8.1999999999999993</c:v>
                </c:pt>
                <c:pt idx="19">
                  <c:v>8.1999999999999993</c:v>
                </c:pt>
              </c:numCache>
            </c:numRef>
          </c:val>
          <c:smooth val="0"/>
        </c:ser>
        <c:ser>
          <c:idx val="130"/>
          <c:order val="126"/>
          <c:tx>
            <c:strRef>
              <c:f>'CCG Data - Co-amoxiclav etc'!$D$131</c:f>
              <c:strCache>
                <c:ptCount val="1"/>
                <c:pt idx="0">
                  <c:v>RICHMOND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etc'!$H$131:$AA$131</c:f>
              <c:numCache>
                <c:formatCode>0.0</c:formatCode>
                <c:ptCount val="20"/>
                <c:pt idx="0">
                  <c:v>10.9</c:v>
                </c:pt>
                <c:pt idx="1">
                  <c:v>11</c:v>
                </c:pt>
                <c:pt idx="2">
                  <c:v>11</c:v>
                </c:pt>
                <c:pt idx="3">
                  <c:v>11</c:v>
                </c:pt>
                <c:pt idx="4">
                  <c:v>11</c:v>
                </c:pt>
                <c:pt idx="5">
                  <c:v>11</c:v>
                </c:pt>
                <c:pt idx="6">
                  <c:v>11.1</c:v>
                </c:pt>
                <c:pt idx="7">
                  <c:v>11.1</c:v>
                </c:pt>
                <c:pt idx="8">
                  <c:v>11.1</c:v>
                </c:pt>
                <c:pt idx="9">
                  <c:v>11</c:v>
                </c:pt>
                <c:pt idx="10">
                  <c:v>10.9</c:v>
                </c:pt>
                <c:pt idx="11">
                  <c:v>10.9</c:v>
                </c:pt>
                <c:pt idx="12">
                  <c:v>10.7</c:v>
                </c:pt>
                <c:pt idx="13">
                  <c:v>10.6</c:v>
                </c:pt>
                <c:pt idx="14">
                  <c:v>10.4</c:v>
                </c:pt>
                <c:pt idx="15">
                  <c:v>10.3</c:v>
                </c:pt>
                <c:pt idx="16">
                  <c:v>10.1</c:v>
                </c:pt>
                <c:pt idx="17">
                  <c:v>10</c:v>
                </c:pt>
                <c:pt idx="18">
                  <c:v>9.6999999999999993</c:v>
                </c:pt>
                <c:pt idx="19">
                  <c:v>9.5</c:v>
                </c:pt>
              </c:numCache>
            </c:numRef>
          </c:val>
          <c:smooth val="0"/>
        </c:ser>
        <c:ser>
          <c:idx val="131"/>
          <c:order val="127"/>
          <c:tx>
            <c:strRef>
              <c:f>'CCG Data - Co-amoxiclav etc'!$D$132</c:f>
              <c:strCache>
                <c:ptCount val="1"/>
                <c:pt idx="0">
                  <c:v>ROTHERHAM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etc'!$H$132:$AA$132</c:f>
              <c:numCache>
                <c:formatCode>0.0</c:formatCode>
                <c:ptCount val="20"/>
                <c:pt idx="0">
                  <c:v>6.4</c:v>
                </c:pt>
                <c:pt idx="1">
                  <c:v>6.4</c:v>
                </c:pt>
                <c:pt idx="2">
                  <c:v>6.4</c:v>
                </c:pt>
                <c:pt idx="3">
                  <c:v>6.3</c:v>
                </c:pt>
                <c:pt idx="4">
                  <c:v>6.3</c:v>
                </c:pt>
                <c:pt idx="5">
                  <c:v>6.2</c:v>
                </c:pt>
                <c:pt idx="6">
                  <c:v>6.2</c:v>
                </c:pt>
                <c:pt idx="7">
                  <c:v>6.2</c:v>
                </c:pt>
                <c:pt idx="8">
                  <c:v>6.2</c:v>
                </c:pt>
                <c:pt idx="9">
                  <c:v>6.2</c:v>
                </c:pt>
                <c:pt idx="10">
                  <c:v>6.3</c:v>
                </c:pt>
                <c:pt idx="11">
                  <c:v>6.3</c:v>
                </c:pt>
                <c:pt idx="12">
                  <c:v>6.3</c:v>
                </c:pt>
                <c:pt idx="13">
                  <c:v>6.3</c:v>
                </c:pt>
                <c:pt idx="14">
                  <c:v>6.3</c:v>
                </c:pt>
                <c:pt idx="15">
                  <c:v>6.3</c:v>
                </c:pt>
                <c:pt idx="16">
                  <c:v>6.3</c:v>
                </c:pt>
                <c:pt idx="17">
                  <c:v>6.2</c:v>
                </c:pt>
                <c:pt idx="18">
                  <c:v>6.2</c:v>
                </c:pt>
                <c:pt idx="19">
                  <c:v>6.1</c:v>
                </c:pt>
              </c:numCache>
            </c:numRef>
          </c:val>
          <c:smooth val="0"/>
        </c:ser>
        <c:ser>
          <c:idx val="132"/>
          <c:order val="128"/>
          <c:tx>
            <c:strRef>
              <c:f>'CCG Data - Co-amoxiclav etc'!$D$133</c:f>
              <c:strCache>
                <c:ptCount val="1"/>
                <c:pt idx="0">
                  <c:v>RUSHCLIFFE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etc'!$H$133:$AA$133</c:f>
              <c:numCache>
                <c:formatCode>0.0</c:formatCode>
                <c:ptCount val="20"/>
                <c:pt idx="0">
                  <c:v>7.6</c:v>
                </c:pt>
                <c:pt idx="1">
                  <c:v>7.7</c:v>
                </c:pt>
                <c:pt idx="2">
                  <c:v>7.7</c:v>
                </c:pt>
                <c:pt idx="3">
                  <c:v>7.6</c:v>
                </c:pt>
                <c:pt idx="4">
                  <c:v>7.7</c:v>
                </c:pt>
                <c:pt idx="5">
                  <c:v>7.7</c:v>
                </c:pt>
                <c:pt idx="6">
                  <c:v>7.7</c:v>
                </c:pt>
                <c:pt idx="7">
                  <c:v>7.8</c:v>
                </c:pt>
                <c:pt idx="8">
                  <c:v>8</c:v>
                </c:pt>
                <c:pt idx="9">
                  <c:v>8</c:v>
                </c:pt>
                <c:pt idx="10">
                  <c:v>8</c:v>
                </c:pt>
                <c:pt idx="11">
                  <c:v>8.1</c:v>
                </c:pt>
                <c:pt idx="12">
                  <c:v>8.1</c:v>
                </c:pt>
                <c:pt idx="13">
                  <c:v>8.1999999999999993</c:v>
                </c:pt>
                <c:pt idx="14">
                  <c:v>8.1999999999999993</c:v>
                </c:pt>
                <c:pt idx="15">
                  <c:v>8.1999999999999993</c:v>
                </c:pt>
                <c:pt idx="16">
                  <c:v>8.1999999999999993</c:v>
                </c:pt>
                <c:pt idx="17">
                  <c:v>8.1999999999999993</c:v>
                </c:pt>
                <c:pt idx="18">
                  <c:v>8.1</c:v>
                </c:pt>
                <c:pt idx="19">
                  <c:v>8</c:v>
                </c:pt>
              </c:numCache>
            </c:numRef>
          </c:val>
          <c:smooth val="0"/>
        </c:ser>
        <c:ser>
          <c:idx val="133"/>
          <c:order val="129"/>
          <c:tx>
            <c:strRef>
              <c:f>'CCG Data - Co-amoxiclav etc'!$D$134</c:f>
              <c:strCache>
                <c:ptCount val="1"/>
                <c:pt idx="0">
                  <c:v>SALFORD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etc'!$H$134:$AA$134</c:f>
              <c:numCache>
                <c:formatCode>0.0</c:formatCode>
                <c:ptCount val="20"/>
                <c:pt idx="0">
                  <c:v>10.1</c:v>
                </c:pt>
                <c:pt idx="1">
                  <c:v>10</c:v>
                </c:pt>
                <c:pt idx="2">
                  <c:v>10</c:v>
                </c:pt>
                <c:pt idx="3">
                  <c:v>10</c:v>
                </c:pt>
                <c:pt idx="4">
                  <c:v>10</c:v>
                </c:pt>
                <c:pt idx="5">
                  <c:v>10</c:v>
                </c:pt>
                <c:pt idx="6">
                  <c:v>10</c:v>
                </c:pt>
                <c:pt idx="7">
                  <c:v>10</c:v>
                </c:pt>
                <c:pt idx="8">
                  <c:v>10.1</c:v>
                </c:pt>
                <c:pt idx="9">
                  <c:v>10.199999999999999</c:v>
                </c:pt>
                <c:pt idx="10">
                  <c:v>10.1</c:v>
                </c:pt>
                <c:pt idx="11">
                  <c:v>10.199999999999999</c:v>
                </c:pt>
                <c:pt idx="12">
                  <c:v>10.1</c:v>
                </c:pt>
                <c:pt idx="13">
                  <c:v>10.1</c:v>
                </c:pt>
                <c:pt idx="14">
                  <c:v>10.1</c:v>
                </c:pt>
                <c:pt idx="15">
                  <c:v>10.1</c:v>
                </c:pt>
                <c:pt idx="16">
                  <c:v>10.1</c:v>
                </c:pt>
                <c:pt idx="17">
                  <c:v>10.1</c:v>
                </c:pt>
                <c:pt idx="18">
                  <c:v>10</c:v>
                </c:pt>
                <c:pt idx="19">
                  <c:v>9.9</c:v>
                </c:pt>
              </c:numCache>
            </c:numRef>
          </c:val>
          <c:smooth val="0"/>
        </c:ser>
        <c:ser>
          <c:idx val="134"/>
          <c:order val="130"/>
          <c:tx>
            <c:strRef>
              <c:f>'CCG Data - Co-amoxiclav etc'!$D$135</c:f>
              <c:strCache>
                <c:ptCount val="1"/>
                <c:pt idx="0">
                  <c:v>SANDWELL AND WEST BIRMINGHAM</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etc'!$H$135:$AA$135</c:f>
              <c:numCache>
                <c:formatCode>0.0</c:formatCode>
                <c:ptCount val="20"/>
                <c:pt idx="0">
                  <c:v>5.8</c:v>
                </c:pt>
                <c:pt idx="1">
                  <c:v>5.7</c:v>
                </c:pt>
                <c:pt idx="2">
                  <c:v>5.7</c:v>
                </c:pt>
                <c:pt idx="3">
                  <c:v>5.7</c:v>
                </c:pt>
                <c:pt idx="4">
                  <c:v>5.7</c:v>
                </c:pt>
                <c:pt idx="5">
                  <c:v>5.7</c:v>
                </c:pt>
                <c:pt idx="6">
                  <c:v>5.7</c:v>
                </c:pt>
                <c:pt idx="7">
                  <c:v>5.7</c:v>
                </c:pt>
                <c:pt idx="8">
                  <c:v>5.7</c:v>
                </c:pt>
                <c:pt idx="9">
                  <c:v>5.7</c:v>
                </c:pt>
                <c:pt idx="10">
                  <c:v>5.8</c:v>
                </c:pt>
                <c:pt idx="11">
                  <c:v>5.8</c:v>
                </c:pt>
                <c:pt idx="12">
                  <c:v>5.7</c:v>
                </c:pt>
                <c:pt idx="13">
                  <c:v>5.7</c:v>
                </c:pt>
                <c:pt idx="14">
                  <c:v>5.7</c:v>
                </c:pt>
                <c:pt idx="15">
                  <c:v>5.7</c:v>
                </c:pt>
                <c:pt idx="16">
                  <c:v>5.7</c:v>
                </c:pt>
                <c:pt idx="17">
                  <c:v>5.6</c:v>
                </c:pt>
                <c:pt idx="18">
                  <c:v>5.6</c:v>
                </c:pt>
                <c:pt idx="19">
                  <c:v>5.6</c:v>
                </c:pt>
              </c:numCache>
            </c:numRef>
          </c:val>
          <c:smooth val="0"/>
        </c:ser>
        <c:ser>
          <c:idx val="135"/>
          <c:order val="131"/>
          <c:tx>
            <c:strRef>
              <c:f>'CCG Data - Co-amoxiclav etc'!$D$136</c:f>
              <c:strCache>
                <c:ptCount val="1"/>
                <c:pt idx="0">
                  <c:v>SCARBOROUGH AND RYEDALE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etc'!$H$136:$AA$136</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4.9000000000000004</c:v>
                </c:pt>
                <c:pt idx="14">
                  <c:v>4.8</c:v>
                </c:pt>
                <c:pt idx="15">
                  <c:v>4.8</c:v>
                </c:pt>
                <c:pt idx="16">
                  <c:v>4.7</c:v>
                </c:pt>
                <c:pt idx="17">
                  <c:v>4.7</c:v>
                </c:pt>
                <c:pt idx="18">
                  <c:v>4.5</c:v>
                </c:pt>
                <c:pt idx="19">
                  <c:v>4.5</c:v>
                </c:pt>
              </c:numCache>
            </c:numRef>
          </c:val>
          <c:smooth val="0"/>
        </c:ser>
        <c:ser>
          <c:idx val="136"/>
          <c:order val="132"/>
          <c:tx>
            <c:strRef>
              <c:f>'CCG Data - Co-amoxiclav etc'!$D$137</c:f>
              <c:strCache>
                <c:ptCount val="1"/>
                <c:pt idx="0">
                  <c:v>SE STAFFS &amp; SEISDON PENINSULAR</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etc'!$H$137:$AA$137</c:f>
              <c:numCache>
                <c:formatCode>0.0</c:formatCode>
                <c:ptCount val="20"/>
                <c:pt idx="0">
                  <c:v>8.6999999999999993</c:v>
                </c:pt>
                <c:pt idx="1">
                  <c:v>8.6</c:v>
                </c:pt>
                <c:pt idx="2">
                  <c:v>8.6</c:v>
                </c:pt>
                <c:pt idx="3">
                  <c:v>8.5</c:v>
                </c:pt>
                <c:pt idx="4">
                  <c:v>8.4</c:v>
                </c:pt>
                <c:pt idx="5">
                  <c:v>8.4</c:v>
                </c:pt>
                <c:pt idx="6">
                  <c:v>8.5</c:v>
                </c:pt>
                <c:pt idx="7">
                  <c:v>8.5</c:v>
                </c:pt>
                <c:pt idx="8">
                  <c:v>8.6</c:v>
                </c:pt>
                <c:pt idx="9">
                  <c:v>8.6999999999999993</c:v>
                </c:pt>
                <c:pt idx="10">
                  <c:v>8.8000000000000007</c:v>
                </c:pt>
                <c:pt idx="11">
                  <c:v>8.9</c:v>
                </c:pt>
                <c:pt idx="12">
                  <c:v>8.9</c:v>
                </c:pt>
                <c:pt idx="13">
                  <c:v>9.1</c:v>
                </c:pt>
                <c:pt idx="14">
                  <c:v>9.1</c:v>
                </c:pt>
                <c:pt idx="15">
                  <c:v>9.1999999999999993</c:v>
                </c:pt>
                <c:pt idx="16">
                  <c:v>9.1999999999999993</c:v>
                </c:pt>
                <c:pt idx="17">
                  <c:v>9.1999999999999993</c:v>
                </c:pt>
                <c:pt idx="18">
                  <c:v>9.1</c:v>
                </c:pt>
                <c:pt idx="19">
                  <c:v>9.1</c:v>
                </c:pt>
              </c:numCache>
            </c:numRef>
          </c:val>
          <c:smooth val="0"/>
        </c:ser>
        <c:ser>
          <c:idx val="137"/>
          <c:order val="133"/>
          <c:tx>
            <c:strRef>
              <c:f>'CCG Data - Co-amoxiclav etc'!$D$138</c:f>
              <c:strCache>
                <c:ptCount val="1"/>
                <c:pt idx="0">
                  <c:v>SHEFFIELD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etc'!$H$138:$AA$138</c:f>
              <c:numCache>
                <c:formatCode>0.0</c:formatCode>
                <c:ptCount val="20"/>
                <c:pt idx="0">
                  <c:v>8.6</c:v>
                </c:pt>
                <c:pt idx="1">
                  <c:v>8.6</c:v>
                </c:pt>
                <c:pt idx="2">
                  <c:v>8.5</c:v>
                </c:pt>
                <c:pt idx="3">
                  <c:v>8.4</c:v>
                </c:pt>
                <c:pt idx="4">
                  <c:v>8.4</c:v>
                </c:pt>
                <c:pt idx="5">
                  <c:v>8.3000000000000007</c:v>
                </c:pt>
                <c:pt idx="6">
                  <c:v>8.1999999999999993</c:v>
                </c:pt>
                <c:pt idx="7">
                  <c:v>8.1999999999999993</c:v>
                </c:pt>
                <c:pt idx="8">
                  <c:v>8.1</c:v>
                </c:pt>
                <c:pt idx="9">
                  <c:v>8.1</c:v>
                </c:pt>
                <c:pt idx="10">
                  <c:v>8.1</c:v>
                </c:pt>
                <c:pt idx="11">
                  <c:v>8</c:v>
                </c:pt>
                <c:pt idx="12">
                  <c:v>8</c:v>
                </c:pt>
                <c:pt idx="13">
                  <c:v>8</c:v>
                </c:pt>
                <c:pt idx="14">
                  <c:v>8</c:v>
                </c:pt>
                <c:pt idx="15">
                  <c:v>8</c:v>
                </c:pt>
                <c:pt idx="16">
                  <c:v>7.9</c:v>
                </c:pt>
                <c:pt idx="17">
                  <c:v>7.8</c:v>
                </c:pt>
                <c:pt idx="18">
                  <c:v>7.8</c:v>
                </c:pt>
                <c:pt idx="19">
                  <c:v>7.8</c:v>
                </c:pt>
              </c:numCache>
            </c:numRef>
          </c:val>
          <c:smooth val="0"/>
        </c:ser>
        <c:ser>
          <c:idx val="138"/>
          <c:order val="134"/>
          <c:tx>
            <c:strRef>
              <c:f>'CCG Data - Co-amoxiclav etc'!$D$139</c:f>
              <c:strCache>
                <c:ptCount val="1"/>
                <c:pt idx="0">
                  <c:v>SHROPSHIRE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etc'!$H$139:$AA$139</c:f>
              <c:numCache>
                <c:formatCode>0.0</c:formatCode>
                <c:ptCount val="20"/>
                <c:pt idx="0">
                  <c:v>7.8</c:v>
                </c:pt>
                <c:pt idx="1">
                  <c:v>7.8</c:v>
                </c:pt>
                <c:pt idx="2">
                  <c:v>7.8</c:v>
                </c:pt>
                <c:pt idx="3">
                  <c:v>7.8</c:v>
                </c:pt>
                <c:pt idx="4">
                  <c:v>7.8</c:v>
                </c:pt>
                <c:pt idx="5">
                  <c:v>7.9</c:v>
                </c:pt>
                <c:pt idx="6">
                  <c:v>7.9</c:v>
                </c:pt>
                <c:pt idx="7">
                  <c:v>7.9</c:v>
                </c:pt>
                <c:pt idx="8">
                  <c:v>8</c:v>
                </c:pt>
                <c:pt idx="9">
                  <c:v>8.1</c:v>
                </c:pt>
                <c:pt idx="10">
                  <c:v>8.1</c:v>
                </c:pt>
                <c:pt idx="11">
                  <c:v>8.1</c:v>
                </c:pt>
                <c:pt idx="12">
                  <c:v>8</c:v>
                </c:pt>
                <c:pt idx="13">
                  <c:v>8</c:v>
                </c:pt>
                <c:pt idx="14">
                  <c:v>8</c:v>
                </c:pt>
                <c:pt idx="15">
                  <c:v>7.9</c:v>
                </c:pt>
                <c:pt idx="16">
                  <c:v>7.8</c:v>
                </c:pt>
                <c:pt idx="17">
                  <c:v>7.8</c:v>
                </c:pt>
                <c:pt idx="18">
                  <c:v>7.7</c:v>
                </c:pt>
                <c:pt idx="19">
                  <c:v>7.6</c:v>
                </c:pt>
              </c:numCache>
            </c:numRef>
          </c:val>
          <c:smooth val="0"/>
        </c:ser>
        <c:ser>
          <c:idx val="139"/>
          <c:order val="135"/>
          <c:tx>
            <c:strRef>
              <c:f>'CCG Data - Co-amoxiclav etc'!$D$140</c:f>
              <c:strCache>
                <c:ptCount val="1"/>
                <c:pt idx="0">
                  <c:v>SOMERSET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etc'!$H$140:$AA$140</c:f>
              <c:numCache>
                <c:formatCode>0.0</c:formatCode>
                <c:ptCount val="20"/>
                <c:pt idx="0">
                  <c:v>4.9000000000000004</c:v>
                </c:pt>
                <c:pt idx="1">
                  <c:v>4.8</c:v>
                </c:pt>
                <c:pt idx="2">
                  <c:v>4.8</c:v>
                </c:pt>
                <c:pt idx="3">
                  <c:v>4.8</c:v>
                </c:pt>
                <c:pt idx="4">
                  <c:v>4.8</c:v>
                </c:pt>
                <c:pt idx="5">
                  <c:v>4.8</c:v>
                </c:pt>
                <c:pt idx="6">
                  <c:v>4.8</c:v>
                </c:pt>
                <c:pt idx="7">
                  <c:v>4.7</c:v>
                </c:pt>
                <c:pt idx="8">
                  <c:v>4.7</c:v>
                </c:pt>
                <c:pt idx="9">
                  <c:v>4.8</c:v>
                </c:pt>
                <c:pt idx="10">
                  <c:v>4.8</c:v>
                </c:pt>
                <c:pt idx="11">
                  <c:v>4.8</c:v>
                </c:pt>
                <c:pt idx="12">
                  <c:v>4.8</c:v>
                </c:pt>
                <c:pt idx="13">
                  <c:v>4.8</c:v>
                </c:pt>
                <c:pt idx="14">
                  <c:v>4.8</c:v>
                </c:pt>
                <c:pt idx="15">
                  <c:v>4.7</c:v>
                </c:pt>
                <c:pt idx="16">
                  <c:v>4.7</c:v>
                </c:pt>
                <c:pt idx="17">
                  <c:v>4.7</c:v>
                </c:pt>
                <c:pt idx="18">
                  <c:v>4.7</c:v>
                </c:pt>
                <c:pt idx="19">
                  <c:v>4.5999999999999996</c:v>
                </c:pt>
              </c:numCache>
            </c:numRef>
          </c:val>
          <c:smooth val="0"/>
        </c:ser>
        <c:ser>
          <c:idx val="140"/>
          <c:order val="136"/>
          <c:tx>
            <c:strRef>
              <c:f>'CCG Data - Co-amoxiclav etc'!$D$141</c:f>
              <c:strCache>
                <c:ptCount val="1"/>
                <c:pt idx="0">
                  <c:v>SOUTH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etc'!$H$141:$AA$141</c:f>
              <c:numCache>
                <c:formatCode>0.0</c:formatCode>
                <c:ptCount val="20"/>
                <c:pt idx="0">
                  <c:v>7.8</c:v>
                </c:pt>
                <c:pt idx="1">
                  <c:v>7.7</c:v>
                </c:pt>
                <c:pt idx="2">
                  <c:v>7.7</c:v>
                </c:pt>
                <c:pt idx="3">
                  <c:v>7.6</c:v>
                </c:pt>
                <c:pt idx="4">
                  <c:v>7.6</c:v>
                </c:pt>
                <c:pt idx="5">
                  <c:v>7.5</c:v>
                </c:pt>
                <c:pt idx="6">
                  <c:v>7.5</c:v>
                </c:pt>
                <c:pt idx="7">
                  <c:v>7.6</c:v>
                </c:pt>
                <c:pt idx="8">
                  <c:v>7.7</c:v>
                </c:pt>
                <c:pt idx="9">
                  <c:v>7.7</c:v>
                </c:pt>
                <c:pt idx="10">
                  <c:v>7.8</c:v>
                </c:pt>
                <c:pt idx="11">
                  <c:v>7.8</c:v>
                </c:pt>
                <c:pt idx="12">
                  <c:v>7.8</c:v>
                </c:pt>
                <c:pt idx="13">
                  <c:v>7.8</c:v>
                </c:pt>
                <c:pt idx="14">
                  <c:v>7.8</c:v>
                </c:pt>
                <c:pt idx="15">
                  <c:v>7.7</c:v>
                </c:pt>
                <c:pt idx="16">
                  <c:v>7.7</c:v>
                </c:pt>
                <c:pt idx="17">
                  <c:v>7.7</c:v>
                </c:pt>
                <c:pt idx="18">
                  <c:v>7.6</c:v>
                </c:pt>
                <c:pt idx="19">
                  <c:v>7.5</c:v>
                </c:pt>
              </c:numCache>
            </c:numRef>
          </c:val>
          <c:smooth val="0"/>
        </c:ser>
        <c:ser>
          <c:idx val="142"/>
          <c:order val="137"/>
          <c:tx>
            <c:strRef>
              <c:f>'CCG Data - Co-amoxiclav etc'!$D$142</c:f>
              <c:strCache>
                <c:ptCount val="1"/>
                <c:pt idx="0">
                  <c:v>SOUTH EASTERN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etc'!$H$142:$AA$142</c:f>
              <c:numCache>
                <c:formatCode>0.0</c:formatCode>
                <c:ptCount val="20"/>
                <c:pt idx="0">
                  <c:v>8.9</c:v>
                </c:pt>
                <c:pt idx="1">
                  <c:v>8.9</c:v>
                </c:pt>
                <c:pt idx="2">
                  <c:v>8.8000000000000007</c:v>
                </c:pt>
                <c:pt idx="3">
                  <c:v>8.8000000000000007</c:v>
                </c:pt>
                <c:pt idx="4">
                  <c:v>8.8000000000000007</c:v>
                </c:pt>
                <c:pt idx="5">
                  <c:v>8.8000000000000007</c:v>
                </c:pt>
                <c:pt idx="6">
                  <c:v>8.8000000000000007</c:v>
                </c:pt>
                <c:pt idx="7">
                  <c:v>8.9</c:v>
                </c:pt>
                <c:pt idx="8">
                  <c:v>9</c:v>
                </c:pt>
                <c:pt idx="9">
                  <c:v>9</c:v>
                </c:pt>
                <c:pt idx="10">
                  <c:v>9.1</c:v>
                </c:pt>
                <c:pt idx="11">
                  <c:v>9.1</c:v>
                </c:pt>
                <c:pt idx="12">
                  <c:v>9.1999999999999993</c:v>
                </c:pt>
                <c:pt idx="13">
                  <c:v>9.1999999999999993</c:v>
                </c:pt>
                <c:pt idx="14">
                  <c:v>9.3000000000000007</c:v>
                </c:pt>
                <c:pt idx="15">
                  <c:v>9.3000000000000007</c:v>
                </c:pt>
                <c:pt idx="16">
                  <c:v>9.1999999999999993</c:v>
                </c:pt>
                <c:pt idx="17">
                  <c:v>9.1</c:v>
                </c:pt>
                <c:pt idx="18">
                  <c:v>9.1</c:v>
                </c:pt>
                <c:pt idx="19">
                  <c:v>9</c:v>
                </c:pt>
              </c:numCache>
            </c:numRef>
          </c:val>
          <c:smooth val="0"/>
        </c:ser>
        <c:ser>
          <c:idx val="143"/>
          <c:order val="138"/>
          <c:tx>
            <c:strRef>
              <c:f>'CCG Data - Co-amoxiclav etc'!$D$143</c:f>
              <c:strCache>
                <c:ptCount val="1"/>
                <c:pt idx="0">
                  <c:v>SOUTH KENT COAST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etc'!$H$143:$AA$143</c:f>
              <c:numCache>
                <c:formatCode>0.0</c:formatCode>
                <c:ptCount val="20"/>
                <c:pt idx="0">
                  <c:v>9.5</c:v>
                </c:pt>
                <c:pt idx="1">
                  <c:v>9.4</c:v>
                </c:pt>
                <c:pt idx="2">
                  <c:v>9.3000000000000007</c:v>
                </c:pt>
                <c:pt idx="3">
                  <c:v>9.1999999999999993</c:v>
                </c:pt>
                <c:pt idx="4">
                  <c:v>9.1</c:v>
                </c:pt>
                <c:pt idx="5">
                  <c:v>9</c:v>
                </c:pt>
                <c:pt idx="6">
                  <c:v>9</c:v>
                </c:pt>
                <c:pt idx="7">
                  <c:v>8.9</c:v>
                </c:pt>
                <c:pt idx="8">
                  <c:v>8.9</c:v>
                </c:pt>
                <c:pt idx="9">
                  <c:v>8.9</c:v>
                </c:pt>
                <c:pt idx="10">
                  <c:v>8.9</c:v>
                </c:pt>
                <c:pt idx="11">
                  <c:v>8.9</c:v>
                </c:pt>
                <c:pt idx="12">
                  <c:v>8.9</c:v>
                </c:pt>
                <c:pt idx="13">
                  <c:v>8.8000000000000007</c:v>
                </c:pt>
                <c:pt idx="14">
                  <c:v>8.8000000000000007</c:v>
                </c:pt>
                <c:pt idx="15">
                  <c:v>8.8000000000000007</c:v>
                </c:pt>
                <c:pt idx="16">
                  <c:v>8.8000000000000007</c:v>
                </c:pt>
                <c:pt idx="17">
                  <c:v>8.8000000000000007</c:v>
                </c:pt>
                <c:pt idx="18">
                  <c:v>8.8000000000000007</c:v>
                </c:pt>
                <c:pt idx="19">
                  <c:v>8.8000000000000007</c:v>
                </c:pt>
              </c:numCache>
            </c:numRef>
          </c:val>
          <c:smooth val="0"/>
        </c:ser>
        <c:ser>
          <c:idx val="144"/>
          <c:order val="139"/>
          <c:tx>
            <c:strRef>
              <c:f>'CCG Data - Co-amoxiclav etc'!$D$144</c:f>
              <c:strCache>
                <c:ptCount val="1"/>
                <c:pt idx="0">
                  <c:v>SOUTH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etc'!$H$144:$AA$144</c:f>
              <c:numCache>
                <c:formatCode>0.0</c:formatCode>
                <c:ptCount val="20"/>
                <c:pt idx="0">
                  <c:v>10.8</c:v>
                </c:pt>
                <c:pt idx="1">
                  <c:v>10.8</c:v>
                </c:pt>
                <c:pt idx="2">
                  <c:v>10.7</c:v>
                </c:pt>
                <c:pt idx="3">
                  <c:v>10.7</c:v>
                </c:pt>
                <c:pt idx="4">
                  <c:v>10.6</c:v>
                </c:pt>
                <c:pt idx="5">
                  <c:v>10.5</c:v>
                </c:pt>
                <c:pt idx="6">
                  <c:v>10.4</c:v>
                </c:pt>
                <c:pt idx="7">
                  <c:v>10.4</c:v>
                </c:pt>
                <c:pt idx="8">
                  <c:v>10.5</c:v>
                </c:pt>
                <c:pt idx="9">
                  <c:v>10.5</c:v>
                </c:pt>
                <c:pt idx="10">
                  <c:v>10.5</c:v>
                </c:pt>
                <c:pt idx="11">
                  <c:v>10.5</c:v>
                </c:pt>
                <c:pt idx="12">
                  <c:v>10.6</c:v>
                </c:pt>
                <c:pt idx="13">
                  <c:v>10.6</c:v>
                </c:pt>
                <c:pt idx="14">
                  <c:v>10.6</c:v>
                </c:pt>
                <c:pt idx="15">
                  <c:v>10.5</c:v>
                </c:pt>
                <c:pt idx="16">
                  <c:v>10.6</c:v>
                </c:pt>
                <c:pt idx="17">
                  <c:v>10.6</c:v>
                </c:pt>
                <c:pt idx="18">
                  <c:v>10.6</c:v>
                </c:pt>
                <c:pt idx="19">
                  <c:v>10.6</c:v>
                </c:pt>
              </c:numCache>
            </c:numRef>
          </c:val>
          <c:smooth val="0"/>
        </c:ser>
        <c:ser>
          <c:idx val="145"/>
          <c:order val="140"/>
          <c:tx>
            <c:strRef>
              <c:f>'CCG Data - Co-amoxiclav etc'!$D$145</c:f>
              <c:strCache>
                <c:ptCount val="1"/>
                <c:pt idx="0">
                  <c:v>SOUTH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etc'!$H$145:$AA$145</c:f>
              <c:numCache>
                <c:formatCode>0.0</c:formatCode>
                <c:ptCount val="20"/>
                <c:pt idx="0">
                  <c:v>12.5</c:v>
                </c:pt>
                <c:pt idx="1">
                  <c:v>12.3</c:v>
                </c:pt>
                <c:pt idx="2">
                  <c:v>12.1</c:v>
                </c:pt>
                <c:pt idx="3">
                  <c:v>11.8</c:v>
                </c:pt>
                <c:pt idx="4">
                  <c:v>11.6</c:v>
                </c:pt>
                <c:pt idx="5">
                  <c:v>11.3</c:v>
                </c:pt>
                <c:pt idx="6">
                  <c:v>11.1</c:v>
                </c:pt>
                <c:pt idx="7">
                  <c:v>10.9</c:v>
                </c:pt>
                <c:pt idx="8">
                  <c:v>10.8</c:v>
                </c:pt>
                <c:pt idx="9">
                  <c:v>10.7</c:v>
                </c:pt>
                <c:pt idx="10">
                  <c:v>10.5</c:v>
                </c:pt>
                <c:pt idx="11">
                  <c:v>10.4</c:v>
                </c:pt>
                <c:pt idx="12">
                  <c:v>10.1</c:v>
                </c:pt>
                <c:pt idx="13">
                  <c:v>10</c:v>
                </c:pt>
                <c:pt idx="14">
                  <c:v>9.9</c:v>
                </c:pt>
                <c:pt idx="15">
                  <c:v>9.6999999999999993</c:v>
                </c:pt>
                <c:pt idx="16">
                  <c:v>9.6999999999999993</c:v>
                </c:pt>
                <c:pt idx="17">
                  <c:v>9.6999999999999993</c:v>
                </c:pt>
                <c:pt idx="18">
                  <c:v>9.6</c:v>
                </c:pt>
                <c:pt idx="19">
                  <c:v>9.6</c:v>
                </c:pt>
              </c:numCache>
            </c:numRef>
          </c:val>
          <c:smooth val="0"/>
        </c:ser>
        <c:ser>
          <c:idx val="146"/>
          <c:order val="141"/>
          <c:tx>
            <c:strRef>
              <c:f>'CCG Data - Co-amoxiclav etc'!$D$146</c:f>
              <c:strCache>
                <c:ptCount val="1"/>
                <c:pt idx="0">
                  <c:v>SOUTH SEFTON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etc'!$H$146:$AA$146</c:f>
              <c:numCache>
                <c:formatCode>0.0</c:formatCode>
                <c:ptCount val="20"/>
                <c:pt idx="0">
                  <c:v>7.8</c:v>
                </c:pt>
                <c:pt idx="1">
                  <c:v>7.8</c:v>
                </c:pt>
                <c:pt idx="2">
                  <c:v>7.9</c:v>
                </c:pt>
                <c:pt idx="3">
                  <c:v>7.9</c:v>
                </c:pt>
                <c:pt idx="4">
                  <c:v>7.9</c:v>
                </c:pt>
                <c:pt idx="5">
                  <c:v>7.9</c:v>
                </c:pt>
                <c:pt idx="6">
                  <c:v>7.9</c:v>
                </c:pt>
                <c:pt idx="7">
                  <c:v>7.9</c:v>
                </c:pt>
                <c:pt idx="8">
                  <c:v>7.9</c:v>
                </c:pt>
                <c:pt idx="9">
                  <c:v>8</c:v>
                </c:pt>
                <c:pt idx="10">
                  <c:v>8.1</c:v>
                </c:pt>
                <c:pt idx="11">
                  <c:v>8.1</c:v>
                </c:pt>
                <c:pt idx="12">
                  <c:v>8.1999999999999993</c:v>
                </c:pt>
                <c:pt idx="13">
                  <c:v>8.1999999999999993</c:v>
                </c:pt>
                <c:pt idx="14">
                  <c:v>8.1999999999999993</c:v>
                </c:pt>
                <c:pt idx="15">
                  <c:v>8.1999999999999993</c:v>
                </c:pt>
                <c:pt idx="16">
                  <c:v>8.1999999999999993</c:v>
                </c:pt>
                <c:pt idx="17">
                  <c:v>8.1999999999999993</c:v>
                </c:pt>
                <c:pt idx="18">
                  <c:v>8.1999999999999993</c:v>
                </c:pt>
                <c:pt idx="19">
                  <c:v>8.1</c:v>
                </c:pt>
              </c:numCache>
            </c:numRef>
          </c:val>
          <c:smooth val="0"/>
        </c:ser>
        <c:ser>
          <c:idx val="147"/>
          <c:order val="142"/>
          <c:tx>
            <c:strRef>
              <c:f>'CCG Data - Co-amoxiclav etc'!$D$147</c:f>
              <c:strCache>
                <c:ptCount val="1"/>
                <c:pt idx="0">
                  <c:v>SOUTH TEES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etc'!$H$147:$AA$147</c:f>
              <c:numCache>
                <c:formatCode>0.0</c:formatCode>
                <c:ptCount val="20"/>
                <c:pt idx="0">
                  <c:v>9.4</c:v>
                </c:pt>
                <c:pt idx="1">
                  <c:v>9.5</c:v>
                </c:pt>
                <c:pt idx="2">
                  <c:v>9.5</c:v>
                </c:pt>
                <c:pt idx="3">
                  <c:v>9.6</c:v>
                </c:pt>
                <c:pt idx="4">
                  <c:v>9.6999999999999993</c:v>
                </c:pt>
                <c:pt idx="5">
                  <c:v>9.6999999999999993</c:v>
                </c:pt>
                <c:pt idx="6">
                  <c:v>9.6999999999999993</c:v>
                </c:pt>
                <c:pt idx="7">
                  <c:v>9.8000000000000007</c:v>
                </c:pt>
                <c:pt idx="8">
                  <c:v>9.9</c:v>
                </c:pt>
                <c:pt idx="9">
                  <c:v>9.9</c:v>
                </c:pt>
                <c:pt idx="10">
                  <c:v>9.8000000000000007</c:v>
                </c:pt>
                <c:pt idx="11">
                  <c:v>9.9</c:v>
                </c:pt>
                <c:pt idx="12">
                  <c:v>9.9</c:v>
                </c:pt>
                <c:pt idx="13">
                  <c:v>9.9</c:v>
                </c:pt>
                <c:pt idx="14">
                  <c:v>9.9</c:v>
                </c:pt>
                <c:pt idx="15">
                  <c:v>9.9</c:v>
                </c:pt>
                <c:pt idx="16">
                  <c:v>9.8000000000000007</c:v>
                </c:pt>
                <c:pt idx="17">
                  <c:v>9.8000000000000007</c:v>
                </c:pt>
                <c:pt idx="18">
                  <c:v>9.6999999999999993</c:v>
                </c:pt>
                <c:pt idx="19">
                  <c:v>9.6999999999999993</c:v>
                </c:pt>
              </c:numCache>
            </c:numRef>
          </c:val>
          <c:smooth val="0"/>
        </c:ser>
        <c:ser>
          <c:idx val="148"/>
          <c:order val="143"/>
          <c:tx>
            <c:strRef>
              <c:f>'CCG Data - Co-amoxiclav etc'!$D$148</c:f>
              <c:strCache>
                <c:ptCount val="1"/>
                <c:pt idx="0">
                  <c:v>SOUTH TYNESIDE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etc'!$H$148:$AA$148</c:f>
              <c:numCache>
                <c:formatCode>0.0</c:formatCode>
                <c:ptCount val="20"/>
                <c:pt idx="0">
                  <c:v>6.9</c:v>
                </c:pt>
                <c:pt idx="1">
                  <c:v>6.9</c:v>
                </c:pt>
                <c:pt idx="2">
                  <c:v>6.9</c:v>
                </c:pt>
                <c:pt idx="3">
                  <c:v>6.9</c:v>
                </c:pt>
                <c:pt idx="4">
                  <c:v>6.9</c:v>
                </c:pt>
                <c:pt idx="5">
                  <c:v>6.9</c:v>
                </c:pt>
                <c:pt idx="6">
                  <c:v>6.9</c:v>
                </c:pt>
                <c:pt idx="7">
                  <c:v>7.1</c:v>
                </c:pt>
                <c:pt idx="8">
                  <c:v>7.1</c:v>
                </c:pt>
                <c:pt idx="9">
                  <c:v>7.1</c:v>
                </c:pt>
                <c:pt idx="10">
                  <c:v>7.1</c:v>
                </c:pt>
                <c:pt idx="11">
                  <c:v>7.1</c:v>
                </c:pt>
                <c:pt idx="12">
                  <c:v>7</c:v>
                </c:pt>
                <c:pt idx="13">
                  <c:v>7</c:v>
                </c:pt>
                <c:pt idx="14">
                  <c:v>7</c:v>
                </c:pt>
                <c:pt idx="15">
                  <c:v>6.9</c:v>
                </c:pt>
                <c:pt idx="16">
                  <c:v>6.9</c:v>
                </c:pt>
                <c:pt idx="17">
                  <c:v>6.8</c:v>
                </c:pt>
                <c:pt idx="18">
                  <c:v>6.7</c:v>
                </c:pt>
                <c:pt idx="19">
                  <c:v>6.6</c:v>
                </c:pt>
              </c:numCache>
            </c:numRef>
          </c:val>
          <c:smooth val="0"/>
        </c:ser>
        <c:ser>
          <c:idx val="149"/>
          <c:order val="144"/>
          <c:tx>
            <c:strRef>
              <c:f>'CCG Data - Co-amoxiclav etc'!$D$149</c:f>
              <c:strCache>
                <c:ptCount val="1"/>
                <c:pt idx="0">
                  <c:v>SOUTH WARWICKSHIRE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etc'!$H$149:$AA$149</c:f>
              <c:numCache>
                <c:formatCode>0.0</c:formatCode>
                <c:ptCount val="20"/>
                <c:pt idx="0">
                  <c:v>8.5</c:v>
                </c:pt>
                <c:pt idx="1">
                  <c:v>8.5</c:v>
                </c:pt>
                <c:pt idx="2">
                  <c:v>8.4</c:v>
                </c:pt>
                <c:pt idx="3">
                  <c:v>8.4</c:v>
                </c:pt>
                <c:pt idx="4">
                  <c:v>8.5</c:v>
                </c:pt>
                <c:pt idx="5">
                  <c:v>8.5</c:v>
                </c:pt>
                <c:pt idx="6">
                  <c:v>8.5</c:v>
                </c:pt>
                <c:pt idx="7">
                  <c:v>8.5</c:v>
                </c:pt>
                <c:pt idx="8">
                  <c:v>8.5</c:v>
                </c:pt>
                <c:pt idx="9">
                  <c:v>8.5</c:v>
                </c:pt>
                <c:pt idx="10">
                  <c:v>8.5</c:v>
                </c:pt>
                <c:pt idx="11">
                  <c:v>8.5</c:v>
                </c:pt>
                <c:pt idx="12">
                  <c:v>8.5</c:v>
                </c:pt>
                <c:pt idx="13">
                  <c:v>8.5</c:v>
                </c:pt>
                <c:pt idx="14">
                  <c:v>8.5</c:v>
                </c:pt>
                <c:pt idx="15">
                  <c:v>8.5</c:v>
                </c:pt>
                <c:pt idx="16">
                  <c:v>8.4</c:v>
                </c:pt>
                <c:pt idx="17">
                  <c:v>8.4</c:v>
                </c:pt>
                <c:pt idx="18">
                  <c:v>8.4</c:v>
                </c:pt>
                <c:pt idx="19">
                  <c:v>8.4</c:v>
                </c:pt>
              </c:numCache>
            </c:numRef>
          </c:val>
          <c:smooth val="0"/>
        </c:ser>
        <c:ser>
          <c:idx val="150"/>
          <c:order val="145"/>
          <c:tx>
            <c:strRef>
              <c:f>'CCG Data - Co-amoxiclav etc'!$D$150</c:f>
              <c:strCache>
                <c:ptCount val="1"/>
                <c:pt idx="0">
                  <c:v>SOUTH WEST LINCOLNSHIRE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etc'!$H$150:$AA$150</c:f>
              <c:numCache>
                <c:formatCode>0.0</c:formatCode>
                <c:ptCount val="20"/>
                <c:pt idx="0">
                  <c:v>10.4</c:v>
                </c:pt>
                <c:pt idx="1">
                  <c:v>10.4</c:v>
                </c:pt>
                <c:pt idx="2">
                  <c:v>10.199999999999999</c:v>
                </c:pt>
                <c:pt idx="3">
                  <c:v>10.1</c:v>
                </c:pt>
                <c:pt idx="4">
                  <c:v>10</c:v>
                </c:pt>
                <c:pt idx="5">
                  <c:v>10</c:v>
                </c:pt>
                <c:pt idx="6">
                  <c:v>9.9</c:v>
                </c:pt>
                <c:pt idx="7">
                  <c:v>9.9</c:v>
                </c:pt>
                <c:pt idx="8">
                  <c:v>10</c:v>
                </c:pt>
                <c:pt idx="9">
                  <c:v>10.1</c:v>
                </c:pt>
                <c:pt idx="10">
                  <c:v>10.1</c:v>
                </c:pt>
                <c:pt idx="11">
                  <c:v>10.1</c:v>
                </c:pt>
                <c:pt idx="12">
                  <c:v>10.1</c:v>
                </c:pt>
                <c:pt idx="13">
                  <c:v>10</c:v>
                </c:pt>
                <c:pt idx="14">
                  <c:v>9.9</c:v>
                </c:pt>
                <c:pt idx="15">
                  <c:v>9.8000000000000007</c:v>
                </c:pt>
                <c:pt idx="16">
                  <c:v>9.6999999999999993</c:v>
                </c:pt>
                <c:pt idx="17">
                  <c:v>9.6</c:v>
                </c:pt>
                <c:pt idx="18">
                  <c:v>9.5</c:v>
                </c:pt>
                <c:pt idx="19">
                  <c:v>9.4</c:v>
                </c:pt>
              </c:numCache>
            </c:numRef>
          </c:val>
          <c:smooth val="0"/>
        </c:ser>
        <c:ser>
          <c:idx val="151"/>
          <c:order val="146"/>
          <c:tx>
            <c:strRef>
              <c:f>'CCG Data - Co-amoxiclav etc'!$D$151</c:f>
              <c:strCache>
                <c:ptCount val="1"/>
                <c:pt idx="0">
                  <c:v>SOUTH WORCESTERSHIRE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etc'!$H$151:$AA$151</c:f>
              <c:numCache>
                <c:formatCode>0.0</c:formatCode>
                <c:ptCount val="20"/>
                <c:pt idx="0">
                  <c:v>10.4</c:v>
                </c:pt>
                <c:pt idx="1">
                  <c:v>10.4</c:v>
                </c:pt>
                <c:pt idx="2">
                  <c:v>10.3</c:v>
                </c:pt>
                <c:pt idx="3">
                  <c:v>10.3</c:v>
                </c:pt>
                <c:pt idx="4">
                  <c:v>10.199999999999999</c:v>
                </c:pt>
                <c:pt idx="5">
                  <c:v>10.1</c:v>
                </c:pt>
                <c:pt idx="6">
                  <c:v>10</c:v>
                </c:pt>
                <c:pt idx="7">
                  <c:v>9.9</c:v>
                </c:pt>
                <c:pt idx="8">
                  <c:v>9.8000000000000007</c:v>
                </c:pt>
                <c:pt idx="9">
                  <c:v>9.6999999999999993</c:v>
                </c:pt>
                <c:pt idx="10">
                  <c:v>9.6</c:v>
                </c:pt>
                <c:pt idx="11">
                  <c:v>9.5</c:v>
                </c:pt>
                <c:pt idx="12">
                  <c:v>9.3000000000000007</c:v>
                </c:pt>
                <c:pt idx="13">
                  <c:v>9.1999999999999993</c:v>
                </c:pt>
                <c:pt idx="14">
                  <c:v>9.1999999999999993</c:v>
                </c:pt>
                <c:pt idx="15">
                  <c:v>9.1</c:v>
                </c:pt>
                <c:pt idx="16">
                  <c:v>9</c:v>
                </c:pt>
                <c:pt idx="17">
                  <c:v>9</c:v>
                </c:pt>
                <c:pt idx="18">
                  <c:v>9</c:v>
                </c:pt>
                <c:pt idx="19">
                  <c:v>9</c:v>
                </c:pt>
              </c:numCache>
            </c:numRef>
          </c:val>
          <c:smooth val="0"/>
        </c:ser>
        <c:ser>
          <c:idx val="152"/>
          <c:order val="147"/>
          <c:tx>
            <c:strRef>
              <c:f>'CCG Data - Co-amoxiclav etc'!$D$152</c:f>
              <c:strCache>
                <c:ptCount val="1"/>
                <c:pt idx="0">
                  <c:v>SOUTHAMPTON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etc'!$H$152:$AA$152</c:f>
              <c:numCache>
                <c:formatCode>0.0</c:formatCode>
                <c:ptCount val="20"/>
                <c:pt idx="0">
                  <c:v>9.9</c:v>
                </c:pt>
                <c:pt idx="1">
                  <c:v>9.9</c:v>
                </c:pt>
                <c:pt idx="2">
                  <c:v>9.9</c:v>
                </c:pt>
                <c:pt idx="3">
                  <c:v>9.9</c:v>
                </c:pt>
                <c:pt idx="4">
                  <c:v>10</c:v>
                </c:pt>
                <c:pt idx="5">
                  <c:v>10</c:v>
                </c:pt>
                <c:pt idx="6">
                  <c:v>10.1</c:v>
                </c:pt>
                <c:pt idx="7">
                  <c:v>10.3</c:v>
                </c:pt>
                <c:pt idx="8">
                  <c:v>10.4</c:v>
                </c:pt>
                <c:pt idx="9">
                  <c:v>10.4</c:v>
                </c:pt>
                <c:pt idx="10">
                  <c:v>10.4</c:v>
                </c:pt>
                <c:pt idx="11">
                  <c:v>10.4</c:v>
                </c:pt>
                <c:pt idx="12">
                  <c:v>10.5</c:v>
                </c:pt>
                <c:pt idx="13">
                  <c:v>10.6</c:v>
                </c:pt>
                <c:pt idx="14">
                  <c:v>10.7</c:v>
                </c:pt>
                <c:pt idx="15">
                  <c:v>10.7</c:v>
                </c:pt>
                <c:pt idx="16">
                  <c:v>10.7</c:v>
                </c:pt>
                <c:pt idx="17">
                  <c:v>10.7</c:v>
                </c:pt>
                <c:pt idx="18">
                  <c:v>10.7</c:v>
                </c:pt>
                <c:pt idx="19">
                  <c:v>10.5</c:v>
                </c:pt>
              </c:numCache>
            </c:numRef>
          </c:val>
          <c:smooth val="0"/>
        </c:ser>
        <c:ser>
          <c:idx val="153"/>
          <c:order val="148"/>
          <c:tx>
            <c:strRef>
              <c:f>'CCG Data - Co-amoxiclav etc'!$D$153</c:f>
              <c:strCache>
                <c:ptCount val="1"/>
                <c:pt idx="0">
                  <c:v>SOUTHEND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etc'!$H$153:$AA$153</c:f>
              <c:numCache>
                <c:formatCode>0.0</c:formatCode>
                <c:ptCount val="20"/>
                <c:pt idx="0">
                  <c:v>11.7</c:v>
                </c:pt>
                <c:pt idx="1">
                  <c:v>11.7</c:v>
                </c:pt>
                <c:pt idx="2">
                  <c:v>11.7</c:v>
                </c:pt>
                <c:pt idx="3">
                  <c:v>11.7</c:v>
                </c:pt>
                <c:pt idx="4">
                  <c:v>11.7</c:v>
                </c:pt>
                <c:pt idx="5">
                  <c:v>11.7</c:v>
                </c:pt>
                <c:pt idx="6">
                  <c:v>11.7</c:v>
                </c:pt>
                <c:pt idx="7">
                  <c:v>11.6</c:v>
                </c:pt>
                <c:pt idx="8">
                  <c:v>11.7</c:v>
                </c:pt>
                <c:pt idx="9">
                  <c:v>11.6</c:v>
                </c:pt>
                <c:pt idx="10">
                  <c:v>11.5</c:v>
                </c:pt>
                <c:pt idx="11">
                  <c:v>11.4</c:v>
                </c:pt>
                <c:pt idx="12">
                  <c:v>11.4</c:v>
                </c:pt>
                <c:pt idx="13">
                  <c:v>11.3</c:v>
                </c:pt>
                <c:pt idx="14">
                  <c:v>11.3</c:v>
                </c:pt>
                <c:pt idx="15">
                  <c:v>11.2</c:v>
                </c:pt>
                <c:pt idx="16">
                  <c:v>11.3</c:v>
                </c:pt>
                <c:pt idx="17">
                  <c:v>11.2</c:v>
                </c:pt>
                <c:pt idx="18">
                  <c:v>11.2</c:v>
                </c:pt>
                <c:pt idx="19">
                  <c:v>11.2</c:v>
                </c:pt>
              </c:numCache>
            </c:numRef>
          </c:val>
          <c:smooth val="0"/>
        </c:ser>
        <c:ser>
          <c:idx val="155"/>
          <c:order val="149"/>
          <c:tx>
            <c:strRef>
              <c:f>'CCG Data - Co-amoxiclav etc'!$D$154</c:f>
              <c:strCache>
                <c:ptCount val="1"/>
                <c:pt idx="0">
                  <c:v>SOUTHPORT AND FORMBY</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etc'!$H$154:$AA$154</c:f>
              <c:numCache>
                <c:formatCode>0.0</c:formatCode>
                <c:ptCount val="20"/>
                <c:pt idx="0">
                  <c:v>8.3000000000000007</c:v>
                </c:pt>
                <c:pt idx="1">
                  <c:v>8.3000000000000007</c:v>
                </c:pt>
                <c:pt idx="2">
                  <c:v>8.3000000000000007</c:v>
                </c:pt>
                <c:pt idx="3">
                  <c:v>8.3000000000000007</c:v>
                </c:pt>
                <c:pt idx="4">
                  <c:v>8.4</c:v>
                </c:pt>
                <c:pt idx="5">
                  <c:v>8.5</c:v>
                </c:pt>
                <c:pt idx="6">
                  <c:v>8.5</c:v>
                </c:pt>
                <c:pt idx="7">
                  <c:v>8.6</c:v>
                </c:pt>
                <c:pt idx="8">
                  <c:v>8.6999999999999993</c:v>
                </c:pt>
                <c:pt idx="9">
                  <c:v>8.8000000000000007</c:v>
                </c:pt>
                <c:pt idx="10">
                  <c:v>8.8000000000000007</c:v>
                </c:pt>
                <c:pt idx="11">
                  <c:v>8.9</c:v>
                </c:pt>
                <c:pt idx="12">
                  <c:v>8.9</c:v>
                </c:pt>
                <c:pt idx="13">
                  <c:v>9</c:v>
                </c:pt>
                <c:pt idx="14">
                  <c:v>9</c:v>
                </c:pt>
                <c:pt idx="15">
                  <c:v>9</c:v>
                </c:pt>
                <c:pt idx="16">
                  <c:v>9</c:v>
                </c:pt>
                <c:pt idx="17">
                  <c:v>8.9</c:v>
                </c:pt>
                <c:pt idx="18">
                  <c:v>8.9</c:v>
                </c:pt>
                <c:pt idx="19">
                  <c:v>8.8000000000000007</c:v>
                </c:pt>
              </c:numCache>
            </c:numRef>
          </c:val>
          <c:smooth val="0"/>
        </c:ser>
        <c:ser>
          <c:idx val="156"/>
          <c:order val="150"/>
          <c:tx>
            <c:strRef>
              <c:f>'CCG Data - Co-amoxiclav etc'!$D$155</c:f>
              <c:strCache>
                <c:ptCount val="1"/>
                <c:pt idx="0">
                  <c:v>SOUTHWARK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etc'!$H$155:$AA$155</c:f>
              <c:numCache>
                <c:formatCode>0.0</c:formatCode>
                <c:ptCount val="20"/>
                <c:pt idx="0">
                  <c:v>7.2</c:v>
                </c:pt>
                <c:pt idx="1">
                  <c:v>7.1</c:v>
                </c:pt>
                <c:pt idx="2">
                  <c:v>7</c:v>
                </c:pt>
                <c:pt idx="3">
                  <c:v>7</c:v>
                </c:pt>
                <c:pt idx="4">
                  <c:v>6.8</c:v>
                </c:pt>
                <c:pt idx="5">
                  <c:v>6.8</c:v>
                </c:pt>
                <c:pt idx="6">
                  <c:v>6.8</c:v>
                </c:pt>
                <c:pt idx="7">
                  <c:v>6.8</c:v>
                </c:pt>
                <c:pt idx="8">
                  <c:v>6.9</c:v>
                </c:pt>
                <c:pt idx="9">
                  <c:v>6.9</c:v>
                </c:pt>
                <c:pt idx="10">
                  <c:v>6.9</c:v>
                </c:pt>
                <c:pt idx="11">
                  <c:v>6.9</c:v>
                </c:pt>
                <c:pt idx="12">
                  <c:v>6.9</c:v>
                </c:pt>
                <c:pt idx="13">
                  <c:v>6.8</c:v>
                </c:pt>
                <c:pt idx="14">
                  <c:v>6.8</c:v>
                </c:pt>
                <c:pt idx="15">
                  <c:v>6.8</c:v>
                </c:pt>
                <c:pt idx="16">
                  <c:v>6.8</c:v>
                </c:pt>
                <c:pt idx="17">
                  <c:v>6.9</c:v>
                </c:pt>
                <c:pt idx="18">
                  <c:v>6.8</c:v>
                </c:pt>
                <c:pt idx="19">
                  <c:v>6.8</c:v>
                </c:pt>
              </c:numCache>
            </c:numRef>
          </c:val>
          <c:smooth val="0"/>
        </c:ser>
        <c:ser>
          <c:idx val="157"/>
          <c:order val="151"/>
          <c:tx>
            <c:strRef>
              <c:f>'CCG Data - Co-amoxiclav etc'!$D$156</c:f>
              <c:strCache>
                <c:ptCount val="1"/>
                <c:pt idx="0">
                  <c:v>ST HELENS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etc'!$H$156:$AA$156</c:f>
              <c:numCache>
                <c:formatCode>0.0</c:formatCode>
                <c:ptCount val="20"/>
                <c:pt idx="0">
                  <c:v>6.6</c:v>
                </c:pt>
                <c:pt idx="1">
                  <c:v>6.6</c:v>
                </c:pt>
                <c:pt idx="2">
                  <c:v>6.6</c:v>
                </c:pt>
                <c:pt idx="3">
                  <c:v>6.6</c:v>
                </c:pt>
                <c:pt idx="4">
                  <c:v>6.6</c:v>
                </c:pt>
                <c:pt idx="5">
                  <c:v>6.6</c:v>
                </c:pt>
                <c:pt idx="6">
                  <c:v>6.6</c:v>
                </c:pt>
                <c:pt idx="7">
                  <c:v>6.6</c:v>
                </c:pt>
                <c:pt idx="8">
                  <c:v>6.7</c:v>
                </c:pt>
                <c:pt idx="9">
                  <c:v>6.8</c:v>
                </c:pt>
                <c:pt idx="10">
                  <c:v>6.8</c:v>
                </c:pt>
                <c:pt idx="11">
                  <c:v>6.9</c:v>
                </c:pt>
                <c:pt idx="12">
                  <c:v>6.9</c:v>
                </c:pt>
                <c:pt idx="13">
                  <c:v>6.9</c:v>
                </c:pt>
                <c:pt idx="14">
                  <c:v>6.9</c:v>
                </c:pt>
                <c:pt idx="15">
                  <c:v>6.8</c:v>
                </c:pt>
                <c:pt idx="16">
                  <c:v>6.8</c:v>
                </c:pt>
                <c:pt idx="17">
                  <c:v>6.8</c:v>
                </c:pt>
                <c:pt idx="18">
                  <c:v>6.7</c:v>
                </c:pt>
                <c:pt idx="19">
                  <c:v>6.7</c:v>
                </c:pt>
              </c:numCache>
            </c:numRef>
          </c:val>
          <c:smooth val="0"/>
        </c:ser>
        <c:ser>
          <c:idx val="158"/>
          <c:order val="152"/>
          <c:tx>
            <c:strRef>
              <c:f>'CCG Data - Co-amoxiclav etc'!$D$157</c:f>
              <c:strCache>
                <c:ptCount val="1"/>
                <c:pt idx="0">
                  <c:v>STAFFORD AND SURROUNDS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etc'!$H$157:$AA$157</c:f>
              <c:numCache>
                <c:formatCode>0.0</c:formatCode>
                <c:ptCount val="20"/>
                <c:pt idx="0">
                  <c:v>9.5</c:v>
                </c:pt>
                <c:pt idx="1">
                  <c:v>9.5</c:v>
                </c:pt>
                <c:pt idx="2">
                  <c:v>9.5</c:v>
                </c:pt>
                <c:pt idx="3">
                  <c:v>9.6</c:v>
                </c:pt>
                <c:pt idx="4">
                  <c:v>9.6</c:v>
                </c:pt>
                <c:pt idx="5">
                  <c:v>9.6999999999999993</c:v>
                </c:pt>
                <c:pt idx="6">
                  <c:v>9.6999999999999993</c:v>
                </c:pt>
                <c:pt idx="7">
                  <c:v>9.8000000000000007</c:v>
                </c:pt>
                <c:pt idx="8">
                  <c:v>9.9</c:v>
                </c:pt>
                <c:pt idx="9">
                  <c:v>10.1</c:v>
                </c:pt>
                <c:pt idx="10">
                  <c:v>10.1</c:v>
                </c:pt>
                <c:pt idx="11">
                  <c:v>10.199999999999999</c:v>
                </c:pt>
                <c:pt idx="12">
                  <c:v>10.199999999999999</c:v>
                </c:pt>
                <c:pt idx="13">
                  <c:v>10.199999999999999</c:v>
                </c:pt>
                <c:pt idx="14">
                  <c:v>10.3</c:v>
                </c:pt>
                <c:pt idx="15">
                  <c:v>10.199999999999999</c:v>
                </c:pt>
                <c:pt idx="16">
                  <c:v>10.199999999999999</c:v>
                </c:pt>
                <c:pt idx="17">
                  <c:v>10.1</c:v>
                </c:pt>
                <c:pt idx="18">
                  <c:v>10.199999999999999</c:v>
                </c:pt>
                <c:pt idx="19">
                  <c:v>10.199999999999999</c:v>
                </c:pt>
              </c:numCache>
            </c:numRef>
          </c:val>
          <c:smooth val="0"/>
        </c:ser>
        <c:ser>
          <c:idx val="159"/>
          <c:order val="153"/>
          <c:tx>
            <c:strRef>
              <c:f>'CCG Data - Co-amoxiclav etc'!$D$158</c:f>
              <c:strCache>
                <c:ptCount val="1"/>
                <c:pt idx="0">
                  <c:v>STOCKPORT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etc'!$H$158:$AA$158</c:f>
              <c:numCache>
                <c:formatCode>0.0</c:formatCode>
                <c:ptCount val="20"/>
                <c:pt idx="0">
                  <c:v>5.6</c:v>
                </c:pt>
                <c:pt idx="1">
                  <c:v>5.7</c:v>
                </c:pt>
                <c:pt idx="2">
                  <c:v>5.7</c:v>
                </c:pt>
                <c:pt idx="3">
                  <c:v>5.8</c:v>
                </c:pt>
                <c:pt idx="4">
                  <c:v>5.8</c:v>
                </c:pt>
                <c:pt idx="5">
                  <c:v>5.9</c:v>
                </c:pt>
                <c:pt idx="6">
                  <c:v>6</c:v>
                </c:pt>
                <c:pt idx="7">
                  <c:v>6.1</c:v>
                </c:pt>
                <c:pt idx="8">
                  <c:v>6.1</c:v>
                </c:pt>
                <c:pt idx="9">
                  <c:v>6.2</c:v>
                </c:pt>
                <c:pt idx="10">
                  <c:v>6.3</c:v>
                </c:pt>
                <c:pt idx="11">
                  <c:v>6.4</c:v>
                </c:pt>
                <c:pt idx="12">
                  <c:v>6.4</c:v>
                </c:pt>
                <c:pt idx="13">
                  <c:v>6.5</c:v>
                </c:pt>
                <c:pt idx="14">
                  <c:v>6.5</c:v>
                </c:pt>
                <c:pt idx="15">
                  <c:v>6.5</c:v>
                </c:pt>
                <c:pt idx="16">
                  <c:v>6.5</c:v>
                </c:pt>
                <c:pt idx="17">
                  <c:v>6.5</c:v>
                </c:pt>
                <c:pt idx="18">
                  <c:v>6.5</c:v>
                </c:pt>
                <c:pt idx="19">
                  <c:v>6.4</c:v>
                </c:pt>
              </c:numCache>
            </c:numRef>
          </c:val>
          <c:smooth val="0"/>
        </c:ser>
        <c:ser>
          <c:idx val="160"/>
          <c:order val="154"/>
          <c:tx>
            <c:strRef>
              <c:f>'CCG Data - Co-amoxiclav etc'!$D$159</c:f>
              <c:strCache>
                <c:ptCount val="1"/>
                <c:pt idx="0">
                  <c:v>STOKE ON TRENT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etc'!$H$159:$AA$159</c:f>
              <c:numCache>
                <c:formatCode>0.0</c:formatCode>
                <c:ptCount val="20"/>
                <c:pt idx="0">
                  <c:v>6.7</c:v>
                </c:pt>
                <c:pt idx="1">
                  <c:v>6.7</c:v>
                </c:pt>
                <c:pt idx="2">
                  <c:v>6.7</c:v>
                </c:pt>
                <c:pt idx="3">
                  <c:v>6.7</c:v>
                </c:pt>
                <c:pt idx="4">
                  <c:v>6.7</c:v>
                </c:pt>
                <c:pt idx="5">
                  <c:v>6.7</c:v>
                </c:pt>
                <c:pt idx="6">
                  <c:v>6.8</c:v>
                </c:pt>
                <c:pt idx="7">
                  <c:v>6.8</c:v>
                </c:pt>
                <c:pt idx="8">
                  <c:v>6.8</c:v>
                </c:pt>
                <c:pt idx="9">
                  <c:v>6.9</c:v>
                </c:pt>
                <c:pt idx="10">
                  <c:v>6.9</c:v>
                </c:pt>
                <c:pt idx="11">
                  <c:v>7</c:v>
                </c:pt>
                <c:pt idx="12">
                  <c:v>6.9</c:v>
                </c:pt>
                <c:pt idx="13">
                  <c:v>6.9</c:v>
                </c:pt>
                <c:pt idx="14">
                  <c:v>6.9</c:v>
                </c:pt>
                <c:pt idx="15">
                  <c:v>6.9</c:v>
                </c:pt>
                <c:pt idx="16">
                  <c:v>6.8</c:v>
                </c:pt>
                <c:pt idx="17">
                  <c:v>6.7</c:v>
                </c:pt>
                <c:pt idx="18">
                  <c:v>6.6</c:v>
                </c:pt>
                <c:pt idx="19">
                  <c:v>6.6</c:v>
                </c:pt>
              </c:numCache>
            </c:numRef>
          </c:val>
          <c:smooth val="0"/>
        </c:ser>
        <c:ser>
          <c:idx val="161"/>
          <c:order val="155"/>
          <c:tx>
            <c:strRef>
              <c:f>'CCG Data - Co-amoxiclav etc'!$D$160</c:f>
              <c:strCache>
                <c:ptCount val="1"/>
                <c:pt idx="0">
                  <c:v>SUNDERLAND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etc'!$H$160:$AA$160</c:f>
              <c:numCache>
                <c:formatCode>0.0</c:formatCode>
                <c:ptCount val="20"/>
                <c:pt idx="0">
                  <c:v>9.4</c:v>
                </c:pt>
                <c:pt idx="1">
                  <c:v>9.4</c:v>
                </c:pt>
                <c:pt idx="2">
                  <c:v>9.3000000000000007</c:v>
                </c:pt>
                <c:pt idx="3">
                  <c:v>9.3000000000000007</c:v>
                </c:pt>
                <c:pt idx="4">
                  <c:v>9.3000000000000007</c:v>
                </c:pt>
                <c:pt idx="5">
                  <c:v>9.3000000000000007</c:v>
                </c:pt>
                <c:pt idx="6">
                  <c:v>9.1999999999999993</c:v>
                </c:pt>
                <c:pt idx="7">
                  <c:v>9.3000000000000007</c:v>
                </c:pt>
                <c:pt idx="8">
                  <c:v>9.3000000000000007</c:v>
                </c:pt>
                <c:pt idx="9">
                  <c:v>9.3000000000000007</c:v>
                </c:pt>
                <c:pt idx="10">
                  <c:v>9.1999999999999993</c:v>
                </c:pt>
                <c:pt idx="11">
                  <c:v>9.1999999999999993</c:v>
                </c:pt>
                <c:pt idx="12">
                  <c:v>9.1999999999999993</c:v>
                </c:pt>
                <c:pt idx="13">
                  <c:v>9.1</c:v>
                </c:pt>
                <c:pt idx="14">
                  <c:v>9</c:v>
                </c:pt>
                <c:pt idx="15">
                  <c:v>9</c:v>
                </c:pt>
                <c:pt idx="16">
                  <c:v>8.9</c:v>
                </c:pt>
                <c:pt idx="17">
                  <c:v>8.8000000000000007</c:v>
                </c:pt>
                <c:pt idx="18">
                  <c:v>8.6999999999999993</c:v>
                </c:pt>
                <c:pt idx="19">
                  <c:v>8.5</c:v>
                </c:pt>
              </c:numCache>
            </c:numRef>
          </c:val>
          <c:smooth val="0"/>
        </c:ser>
        <c:ser>
          <c:idx val="162"/>
          <c:order val="156"/>
          <c:tx>
            <c:strRef>
              <c:f>'CCG Data - Co-amoxiclav etc'!$D$161</c:f>
              <c:strCache>
                <c:ptCount val="1"/>
                <c:pt idx="0">
                  <c:v>SURREY DOWNS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etc'!$H$161:$AA$161</c:f>
              <c:numCache>
                <c:formatCode>0.0</c:formatCode>
                <c:ptCount val="20"/>
                <c:pt idx="0">
                  <c:v>9.4</c:v>
                </c:pt>
                <c:pt idx="1">
                  <c:v>9.3000000000000007</c:v>
                </c:pt>
                <c:pt idx="2">
                  <c:v>9.3000000000000007</c:v>
                </c:pt>
                <c:pt idx="3">
                  <c:v>9.3000000000000007</c:v>
                </c:pt>
                <c:pt idx="4">
                  <c:v>9.3000000000000007</c:v>
                </c:pt>
                <c:pt idx="5">
                  <c:v>9.3000000000000007</c:v>
                </c:pt>
                <c:pt idx="6">
                  <c:v>9.3000000000000007</c:v>
                </c:pt>
                <c:pt idx="7">
                  <c:v>9.1999999999999993</c:v>
                </c:pt>
                <c:pt idx="8">
                  <c:v>9.1999999999999993</c:v>
                </c:pt>
                <c:pt idx="9">
                  <c:v>9.1999999999999993</c:v>
                </c:pt>
                <c:pt idx="10">
                  <c:v>9.3000000000000007</c:v>
                </c:pt>
                <c:pt idx="11">
                  <c:v>9.3000000000000007</c:v>
                </c:pt>
                <c:pt idx="12">
                  <c:v>9.1999999999999993</c:v>
                </c:pt>
                <c:pt idx="13">
                  <c:v>9.1</c:v>
                </c:pt>
                <c:pt idx="14">
                  <c:v>9.1</c:v>
                </c:pt>
                <c:pt idx="15">
                  <c:v>9</c:v>
                </c:pt>
                <c:pt idx="16">
                  <c:v>8.8000000000000007</c:v>
                </c:pt>
                <c:pt idx="17">
                  <c:v>8.6</c:v>
                </c:pt>
                <c:pt idx="18">
                  <c:v>8.5</c:v>
                </c:pt>
                <c:pt idx="19">
                  <c:v>8.4</c:v>
                </c:pt>
              </c:numCache>
            </c:numRef>
          </c:val>
          <c:smooth val="0"/>
        </c:ser>
        <c:ser>
          <c:idx val="163"/>
          <c:order val="157"/>
          <c:tx>
            <c:strRef>
              <c:f>'CCG Data - Co-amoxiclav etc'!$D$162</c:f>
              <c:strCache>
                <c:ptCount val="1"/>
                <c:pt idx="0">
                  <c:v>SURREY HEATH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etc'!$H$162:$AA$162</c:f>
              <c:numCache>
                <c:formatCode>0.0</c:formatCode>
                <c:ptCount val="20"/>
                <c:pt idx="0">
                  <c:v>9.3000000000000007</c:v>
                </c:pt>
                <c:pt idx="1">
                  <c:v>9.3000000000000007</c:v>
                </c:pt>
                <c:pt idx="2">
                  <c:v>9.4</c:v>
                </c:pt>
                <c:pt idx="3">
                  <c:v>9.3000000000000007</c:v>
                </c:pt>
                <c:pt idx="4">
                  <c:v>9.3000000000000007</c:v>
                </c:pt>
                <c:pt idx="5">
                  <c:v>9.1999999999999993</c:v>
                </c:pt>
                <c:pt idx="6">
                  <c:v>9.1</c:v>
                </c:pt>
                <c:pt idx="7">
                  <c:v>9.1</c:v>
                </c:pt>
                <c:pt idx="8">
                  <c:v>9.3000000000000007</c:v>
                </c:pt>
                <c:pt idx="9">
                  <c:v>9.3000000000000007</c:v>
                </c:pt>
                <c:pt idx="10">
                  <c:v>9.4</c:v>
                </c:pt>
                <c:pt idx="11">
                  <c:v>9.4</c:v>
                </c:pt>
                <c:pt idx="12">
                  <c:v>9.4</c:v>
                </c:pt>
                <c:pt idx="13">
                  <c:v>9.4</c:v>
                </c:pt>
                <c:pt idx="14">
                  <c:v>9.4</c:v>
                </c:pt>
                <c:pt idx="15">
                  <c:v>9.4</c:v>
                </c:pt>
                <c:pt idx="16">
                  <c:v>9.6</c:v>
                </c:pt>
                <c:pt idx="17">
                  <c:v>9.6</c:v>
                </c:pt>
                <c:pt idx="18">
                  <c:v>9.6999999999999993</c:v>
                </c:pt>
                <c:pt idx="19">
                  <c:v>9.6999999999999993</c:v>
                </c:pt>
              </c:numCache>
            </c:numRef>
          </c:val>
          <c:smooth val="0"/>
        </c:ser>
        <c:ser>
          <c:idx val="164"/>
          <c:order val="158"/>
          <c:tx>
            <c:strRef>
              <c:f>'CCG Data - Co-amoxiclav etc'!$D$163</c:f>
              <c:strCache>
                <c:ptCount val="1"/>
                <c:pt idx="0">
                  <c:v>SUTTON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etc'!$H$163:$AA$163</c:f>
              <c:numCache>
                <c:formatCode>0.0</c:formatCode>
                <c:ptCount val="20"/>
                <c:pt idx="0">
                  <c:v>9.3000000000000007</c:v>
                </c:pt>
                <c:pt idx="1">
                  <c:v>9.4</c:v>
                </c:pt>
                <c:pt idx="2">
                  <c:v>9.3000000000000007</c:v>
                </c:pt>
                <c:pt idx="3">
                  <c:v>9.3000000000000007</c:v>
                </c:pt>
                <c:pt idx="4">
                  <c:v>9.3000000000000007</c:v>
                </c:pt>
                <c:pt idx="5">
                  <c:v>9.3000000000000007</c:v>
                </c:pt>
                <c:pt idx="6">
                  <c:v>9.1999999999999993</c:v>
                </c:pt>
                <c:pt idx="7">
                  <c:v>9.1</c:v>
                </c:pt>
                <c:pt idx="8">
                  <c:v>9</c:v>
                </c:pt>
                <c:pt idx="9">
                  <c:v>9</c:v>
                </c:pt>
                <c:pt idx="10">
                  <c:v>8.9</c:v>
                </c:pt>
                <c:pt idx="11">
                  <c:v>8.8000000000000007</c:v>
                </c:pt>
                <c:pt idx="12">
                  <c:v>8.6999999999999993</c:v>
                </c:pt>
                <c:pt idx="13">
                  <c:v>8.6</c:v>
                </c:pt>
                <c:pt idx="14">
                  <c:v>8.5</c:v>
                </c:pt>
                <c:pt idx="15">
                  <c:v>8.5</c:v>
                </c:pt>
                <c:pt idx="16">
                  <c:v>8.4</c:v>
                </c:pt>
                <c:pt idx="17">
                  <c:v>8.4</c:v>
                </c:pt>
                <c:pt idx="18">
                  <c:v>8.3000000000000007</c:v>
                </c:pt>
                <c:pt idx="19">
                  <c:v>8.3000000000000007</c:v>
                </c:pt>
              </c:numCache>
            </c:numRef>
          </c:val>
          <c:smooth val="0"/>
        </c:ser>
        <c:ser>
          <c:idx val="165"/>
          <c:order val="159"/>
          <c:tx>
            <c:strRef>
              <c:f>'CCG Data - Co-amoxiclav etc'!$D$164</c:f>
              <c:strCache>
                <c:ptCount val="1"/>
                <c:pt idx="0">
                  <c:v>SWALE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etc'!$H$164:$AA$164</c:f>
              <c:numCache>
                <c:formatCode>0.0</c:formatCode>
                <c:ptCount val="20"/>
                <c:pt idx="0">
                  <c:v>9.1</c:v>
                </c:pt>
                <c:pt idx="1">
                  <c:v>9</c:v>
                </c:pt>
                <c:pt idx="2">
                  <c:v>9</c:v>
                </c:pt>
                <c:pt idx="3">
                  <c:v>8.9</c:v>
                </c:pt>
                <c:pt idx="4">
                  <c:v>9</c:v>
                </c:pt>
                <c:pt idx="5">
                  <c:v>8.9</c:v>
                </c:pt>
                <c:pt idx="6">
                  <c:v>9</c:v>
                </c:pt>
                <c:pt idx="7">
                  <c:v>9</c:v>
                </c:pt>
                <c:pt idx="8">
                  <c:v>9</c:v>
                </c:pt>
                <c:pt idx="9">
                  <c:v>9</c:v>
                </c:pt>
                <c:pt idx="10">
                  <c:v>9</c:v>
                </c:pt>
                <c:pt idx="11">
                  <c:v>8.9</c:v>
                </c:pt>
                <c:pt idx="12">
                  <c:v>8.9</c:v>
                </c:pt>
                <c:pt idx="13">
                  <c:v>8.9</c:v>
                </c:pt>
                <c:pt idx="14">
                  <c:v>9</c:v>
                </c:pt>
                <c:pt idx="15">
                  <c:v>8.9</c:v>
                </c:pt>
                <c:pt idx="16">
                  <c:v>8.8000000000000007</c:v>
                </c:pt>
                <c:pt idx="17">
                  <c:v>8.6999999999999993</c:v>
                </c:pt>
                <c:pt idx="18">
                  <c:v>8.6999999999999993</c:v>
                </c:pt>
                <c:pt idx="19">
                  <c:v>8.6999999999999993</c:v>
                </c:pt>
              </c:numCache>
            </c:numRef>
          </c:val>
          <c:smooth val="0"/>
        </c:ser>
        <c:ser>
          <c:idx val="166"/>
          <c:order val="160"/>
          <c:tx>
            <c:strRef>
              <c:f>'CCG Data - Co-amoxiclav etc'!$D$165</c:f>
              <c:strCache>
                <c:ptCount val="1"/>
                <c:pt idx="0">
                  <c:v>SWINDON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etc'!$H$165:$AA$165</c:f>
              <c:numCache>
                <c:formatCode>0.0</c:formatCode>
                <c:ptCount val="20"/>
                <c:pt idx="0">
                  <c:v>10</c:v>
                </c:pt>
                <c:pt idx="1">
                  <c:v>9.8000000000000007</c:v>
                </c:pt>
                <c:pt idx="2">
                  <c:v>9.8000000000000007</c:v>
                </c:pt>
                <c:pt idx="3">
                  <c:v>9.6999999999999993</c:v>
                </c:pt>
                <c:pt idx="4">
                  <c:v>9.6999999999999993</c:v>
                </c:pt>
                <c:pt idx="5">
                  <c:v>9.8000000000000007</c:v>
                </c:pt>
                <c:pt idx="6">
                  <c:v>9.8000000000000007</c:v>
                </c:pt>
                <c:pt idx="7">
                  <c:v>9.8000000000000007</c:v>
                </c:pt>
                <c:pt idx="8">
                  <c:v>9.9</c:v>
                </c:pt>
                <c:pt idx="9">
                  <c:v>9.9</c:v>
                </c:pt>
                <c:pt idx="10">
                  <c:v>9.9</c:v>
                </c:pt>
                <c:pt idx="11">
                  <c:v>9.9</c:v>
                </c:pt>
                <c:pt idx="12">
                  <c:v>9.9</c:v>
                </c:pt>
                <c:pt idx="13">
                  <c:v>10</c:v>
                </c:pt>
                <c:pt idx="14">
                  <c:v>10</c:v>
                </c:pt>
                <c:pt idx="15">
                  <c:v>10</c:v>
                </c:pt>
                <c:pt idx="16">
                  <c:v>10</c:v>
                </c:pt>
                <c:pt idx="17">
                  <c:v>9.8000000000000007</c:v>
                </c:pt>
                <c:pt idx="18">
                  <c:v>9.6999999999999993</c:v>
                </c:pt>
                <c:pt idx="19">
                  <c:v>9.6</c:v>
                </c:pt>
              </c:numCache>
            </c:numRef>
          </c:val>
          <c:smooth val="0"/>
        </c:ser>
        <c:ser>
          <c:idx val="167"/>
          <c:order val="161"/>
          <c:tx>
            <c:strRef>
              <c:f>'CCG Data - Co-amoxiclav etc'!$D$166</c:f>
              <c:strCache>
                <c:ptCount val="1"/>
                <c:pt idx="0">
                  <c:v>TAMESIDE AND GLOSSOP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etc'!$H$166:$AA$166</c:f>
              <c:numCache>
                <c:formatCode>0.0</c:formatCode>
                <c:ptCount val="20"/>
                <c:pt idx="0">
                  <c:v>8.4</c:v>
                </c:pt>
                <c:pt idx="1">
                  <c:v>8.5</c:v>
                </c:pt>
                <c:pt idx="2">
                  <c:v>8.5</c:v>
                </c:pt>
                <c:pt idx="3">
                  <c:v>8.5</c:v>
                </c:pt>
                <c:pt idx="4">
                  <c:v>8.6</c:v>
                </c:pt>
                <c:pt idx="5">
                  <c:v>8.6</c:v>
                </c:pt>
                <c:pt idx="6">
                  <c:v>8.6</c:v>
                </c:pt>
                <c:pt idx="7">
                  <c:v>8.6999999999999993</c:v>
                </c:pt>
                <c:pt idx="8">
                  <c:v>8.8000000000000007</c:v>
                </c:pt>
                <c:pt idx="9">
                  <c:v>8.8000000000000007</c:v>
                </c:pt>
                <c:pt idx="10">
                  <c:v>8.9</c:v>
                </c:pt>
                <c:pt idx="11">
                  <c:v>8.9</c:v>
                </c:pt>
                <c:pt idx="12">
                  <c:v>8.8000000000000007</c:v>
                </c:pt>
                <c:pt idx="13">
                  <c:v>8.8000000000000007</c:v>
                </c:pt>
                <c:pt idx="14">
                  <c:v>8.8000000000000007</c:v>
                </c:pt>
                <c:pt idx="15">
                  <c:v>8.8000000000000007</c:v>
                </c:pt>
                <c:pt idx="16">
                  <c:v>8.6999999999999993</c:v>
                </c:pt>
                <c:pt idx="17">
                  <c:v>8.6999999999999993</c:v>
                </c:pt>
                <c:pt idx="18">
                  <c:v>8.6</c:v>
                </c:pt>
                <c:pt idx="19">
                  <c:v>8.5</c:v>
                </c:pt>
              </c:numCache>
            </c:numRef>
          </c:val>
          <c:smooth val="0"/>
        </c:ser>
        <c:ser>
          <c:idx val="168"/>
          <c:order val="162"/>
          <c:tx>
            <c:strRef>
              <c:f>'CCG Data - Co-amoxiclav etc'!$D$167</c:f>
              <c:strCache>
                <c:ptCount val="1"/>
                <c:pt idx="0">
                  <c:v>TELFORD &amp; WREKIN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etc'!$H$167:$AA$167</c:f>
              <c:numCache>
                <c:formatCode>0.0</c:formatCode>
                <c:ptCount val="20"/>
                <c:pt idx="0">
                  <c:v>6.5</c:v>
                </c:pt>
                <c:pt idx="1">
                  <c:v>6.5</c:v>
                </c:pt>
                <c:pt idx="2">
                  <c:v>6.6</c:v>
                </c:pt>
                <c:pt idx="3">
                  <c:v>6.6</c:v>
                </c:pt>
                <c:pt idx="4">
                  <c:v>6.5</c:v>
                </c:pt>
                <c:pt idx="5">
                  <c:v>6.5</c:v>
                </c:pt>
                <c:pt idx="6">
                  <c:v>6.5</c:v>
                </c:pt>
                <c:pt idx="7">
                  <c:v>6.6</c:v>
                </c:pt>
                <c:pt idx="8">
                  <c:v>6.7</c:v>
                </c:pt>
                <c:pt idx="9">
                  <c:v>6.8</c:v>
                </c:pt>
                <c:pt idx="10">
                  <c:v>6.9</c:v>
                </c:pt>
                <c:pt idx="11">
                  <c:v>6.9</c:v>
                </c:pt>
                <c:pt idx="12">
                  <c:v>6.8</c:v>
                </c:pt>
                <c:pt idx="13">
                  <c:v>6.9</c:v>
                </c:pt>
                <c:pt idx="14">
                  <c:v>6.9</c:v>
                </c:pt>
                <c:pt idx="15">
                  <c:v>6.9</c:v>
                </c:pt>
                <c:pt idx="16">
                  <c:v>6.9</c:v>
                </c:pt>
                <c:pt idx="17">
                  <c:v>6.9</c:v>
                </c:pt>
                <c:pt idx="18">
                  <c:v>6.9</c:v>
                </c:pt>
                <c:pt idx="19">
                  <c:v>6.7</c:v>
                </c:pt>
              </c:numCache>
            </c:numRef>
          </c:val>
          <c:smooth val="0"/>
        </c:ser>
        <c:ser>
          <c:idx val="169"/>
          <c:order val="163"/>
          <c:tx>
            <c:strRef>
              <c:f>'CCG Data - Co-amoxiclav etc'!$D$168</c:f>
              <c:strCache>
                <c:ptCount val="1"/>
                <c:pt idx="0">
                  <c:v>THANET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etc'!$H$168:$AA$168</c:f>
              <c:numCache>
                <c:formatCode>0.0</c:formatCode>
                <c:ptCount val="20"/>
                <c:pt idx="0">
                  <c:v>8.6</c:v>
                </c:pt>
                <c:pt idx="1">
                  <c:v>8.6</c:v>
                </c:pt>
                <c:pt idx="2">
                  <c:v>8.5</c:v>
                </c:pt>
                <c:pt idx="3">
                  <c:v>8.5</c:v>
                </c:pt>
                <c:pt idx="4">
                  <c:v>8.4</c:v>
                </c:pt>
                <c:pt idx="5">
                  <c:v>8.4</c:v>
                </c:pt>
                <c:pt idx="6">
                  <c:v>8.4</c:v>
                </c:pt>
                <c:pt idx="7">
                  <c:v>8.4</c:v>
                </c:pt>
                <c:pt idx="8">
                  <c:v>8.5</c:v>
                </c:pt>
                <c:pt idx="9">
                  <c:v>8.5</c:v>
                </c:pt>
                <c:pt idx="10">
                  <c:v>8.6</c:v>
                </c:pt>
                <c:pt idx="11">
                  <c:v>8.6999999999999993</c:v>
                </c:pt>
                <c:pt idx="12">
                  <c:v>8.6999999999999993</c:v>
                </c:pt>
                <c:pt idx="13">
                  <c:v>8.6</c:v>
                </c:pt>
                <c:pt idx="14">
                  <c:v>8.6</c:v>
                </c:pt>
                <c:pt idx="15">
                  <c:v>8.5</c:v>
                </c:pt>
                <c:pt idx="16">
                  <c:v>8.6</c:v>
                </c:pt>
                <c:pt idx="17">
                  <c:v>8.5</c:v>
                </c:pt>
                <c:pt idx="18">
                  <c:v>8.5</c:v>
                </c:pt>
                <c:pt idx="19">
                  <c:v>8.5</c:v>
                </c:pt>
              </c:numCache>
            </c:numRef>
          </c:val>
          <c:smooth val="0"/>
        </c:ser>
        <c:ser>
          <c:idx val="170"/>
          <c:order val="164"/>
          <c:tx>
            <c:strRef>
              <c:f>'CCG Data - Co-amoxiclav etc'!$D$169</c:f>
              <c:strCache>
                <c:ptCount val="1"/>
                <c:pt idx="0">
                  <c:v>THURROCK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etc'!$H$169:$AA$169</c:f>
              <c:numCache>
                <c:formatCode>0.0</c:formatCode>
                <c:ptCount val="20"/>
                <c:pt idx="0">
                  <c:v>8.1</c:v>
                </c:pt>
                <c:pt idx="1">
                  <c:v>8</c:v>
                </c:pt>
                <c:pt idx="2">
                  <c:v>8</c:v>
                </c:pt>
                <c:pt idx="3">
                  <c:v>8</c:v>
                </c:pt>
                <c:pt idx="4">
                  <c:v>8</c:v>
                </c:pt>
                <c:pt idx="5">
                  <c:v>8</c:v>
                </c:pt>
                <c:pt idx="6">
                  <c:v>7.9</c:v>
                </c:pt>
                <c:pt idx="7">
                  <c:v>7.9</c:v>
                </c:pt>
                <c:pt idx="8">
                  <c:v>7.9</c:v>
                </c:pt>
                <c:pt idx="9">
                  <c:v>7.8</c:v>
                </c:pt>
                <c:pt idx="10">
                  <c:v>7.8</c:v>
                </c:pt>
                <c:pt idx="11">
                  <c:v>7.7</c:v>
                </c:pt>
                <c:pt idx="12">
                  <c:v>7.6</c:v>
                </c:pt>
                <c:pt idx="13">
                  <c:v>7.6</c:v>
                </c:pt>
                <c:pt idx="14">
                  <c:v>7.4</c:v>
                </c:pt>
                <c:pt idx="15">
                  <c:v>7.2</c:v>
                </c:pt>
                <c:pt idx="16">
                  <c:v>7.2</c:v>
                </c:pt>
                <c:pt idx="17">
                  <c:v>7.1</c:v>
                </c:pt>
                <c:pt idx="18">
                  <c:v>7.1</c:v>
                </c:pt>
                <c:pt idx="19">
                  <c:v>7</c:v>
                </c:pt>
              </c:numCache>
            </c:numRef>
          </c:val>
          <c:smooth val="0"/>
        </c:ser>
        <c:ser>
          <c:idx val="171"/>
          <c:order val="165"/>
          <c:tx>
            <c:strRef>
              <c:f>'CCG Data - Co-amoxiclav etc'!$D$170</c:f>
              <c:strCache>
                <c:ptCount val="1"/>
                <c:pt idx="0">
                  <c:v>TOWER HAMLETS</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etc'!$H$170:$AA$170</c:f>
              <c:numCache>
                <c:formatCode>0.0</c:formatCode>
                <c:ptCount val="20"/>
                <c:pt idx="0">
                  <c:v>9.1999999999999993</c:v>
                </c:pt>
                <c:pt idx="1">
                  <c:v>9.1999999999999993</c:v>
                </c:pt>
                <c:pt idx="2">
                  <c:v>9.1999999999999993</c:v>
                </c:pt>
                <c:pt idx="3">
                  <c:v>9.3000000000000007</c:v>
                </c:pt>
                <c:pt idx="4">
                  <c:v>9.3000000000000007</c:v>
                </c:pt>
                <c:pt idx="5">
                  <c:v>9.5</c:v>
                </c:pt>
                <c:pt idx="6">
                  <c:v>9.6</c:v>
                </c:pt>
                <c:pt idx="7">
                  <c:v>9.6</c:v>
                </c:pt>
                <c:pt idx="8">
                  <c:v>9.8000000000000007</c:v>
                </c:pt>
                <c:pt idx="9">
                  <c:v>9.8000000000000007</c:v>
                </c:pt>
                <c:pt idx="10">
                  <c:v>9.8000000000000007</c:v>
                </c:pt>
                <c:pt idx="11">
                  <c:v>9.9</c:v>
                </c:pt>
                <c:pt idx="12">
                  <c:v>10</c:v>
                </c:pt>
                <c:pt idx="13">
                  <c:v>10.1</c:v>
                </c:pt>
                <c:pt idx="14">
                  <c:v>10.199999999999999</c:v>
                </c:pt>
                <c:pt idx="15">
                  <c:v>10.199999999999999</c:v>
                </c:pt>
                <c:pt idx="16">
                  <c:v>10.3</c:v>
                </c:pt>
                <c:pt idx="17">
                  <c:v>10.3</c:v>
                </c:pt>
                <c:pt idx="18">
                  <c:v>10.3</c:v>
                </c:pt>
                <c:pt idx="19">
                  <c:v>10.3</c:v>
                </c:pt>
              </c:numCache>
            </c:numRef>
          </c:val>
          <c:smooth val="0"/>
        </c:ser>
        <c:ser>
          <c:idx val="172"/>
          <c:order val="166"/>
          <c:tx>
            <c:strRef>
              <c:f>'CCG Data - Co-amoxiclav etc'!$D$171</c:f>
              <c:strCache>
                <c:ptCount val="1"/>
                <c:pt idx="0">
                  <c:v>TRAFFORD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etc'!$H$171:$AA$171</c:f>
              <c:numCache>
                <c:formatCode>0.0</c:formatCode>
                <c:ptCount val="20"/>
                <c:pt idx="0">
                  <c:v>12.9</c:v>
                </c:pt>
                <c:pt idx="1">
                  <c:v>12.9</c:v>
                </c:pt>
                <c:pt idx="2">
                  <c:v>12.9</c:v>
                </c:pt>
                <c:pt idx="3">
                  <c:v>12.9</c:v>
                </c:pt>
                <c:pt idx="4">
                  <c:v>12.9</c:v>
                </c:pt>
                <c:pt idx="5">
                  <c:v>12.9</c:v>
                </c:pt>
                <c:pt idx="6">
                  <c:v>13.1</c:v>
                </c:pt>
                <c:pt idx="7">
                  <c:v>13.1</c:v>
                </c:pt>
                <c:pt idx="8">
                  <c:v>13.2</c:v>
                </c:pt>
                <c:pt idx="9">
                  <c:v>13.3</c:v>
                </c:pt>
                <c:pt idx="10">
                  <c:v>13.4</c:v>
                </c:pt>
                <c:pt idx="11">
                  <c:v>13.6</c:v>
                </c:pt>
                <c:pt idx="12">
                  <c:v>13.6</c:v>
                </c:pt>
                <c:pt idx="13">
                  <c:v>13.7</c:v>
                </c:pt>
                <c:pt idx="14">
                  <c:v>13.6</c:v>
                </c:pt>
                <c:pt idx="15">
                  <c:v>13.5</c:v>
                </c:pt>
                <c:pt idx="16">
                  <c:v>13.4</c:v>
                </c:pt>
                <c:pt idx="17">
                  <c:v>13.3</c:v>
                </c:pt>
                <c:pt idx="18">
                  <c:v>13</c:v>
                </c:pt>
                <c:pt idx="19">
                  <c:v>12.6</c:v>
                </c:pt>
              </c:numCache>
            </c:numRef>
          </c:val>
          <c:smooth val="0"/>
        </c:ser>
        <c:ser>
          <c:idx val="173"/>
          <c:order val="167"/>
          <c:tx>
            <c:strRef>
              <c:f>'CCG Data - Co-amoxiclav etc'!$D$172</c:f>
              <c:strCache>
                <c:ptCount val="1"/>
                <c:pt idx="0">
                  <c:v>VALE OF YORK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etc'!$H$172:$AA$172</c:f>
              <c:numCache>
                <c:formatCode>0.0</c:formatCode>
                <c:ptCount val="20"/>
                <c:pt idx="0">
                  <c:v>4.3</c:v>
                </c:pt>
                <c:pt idx="1">
                  <c:v>4.3</c:v>
                </c:pt>
                <c:pt idx="2">
                  <c:v>4.3</c:v>
                </c:pt>
                <c:pt idx="3">
                  <c:v>4.3</c:v>
                </c:pt>
                <c:pt idx="4">
                  <c:v>4.3</c:v>
                </c:pt>
                <c:pt idx="5">
                  <c:v>4.3</c:v>
                </c:pt>
                <c:pt idx="6">
                  <c:v>4.3</c:v>
                </c:pt>
                <c:pt idx="7">
                  <c:v>4.3</c:v>
                </c:pt>
                <c:pt idx="8">
                  <c:v>4.3</c:v>
                </c:pt>
                <c:pt idx="9">
                  <c:v>4.4000000000000004</c:v>
                </c:pt>
                <c:pt idx="10">
                  <c:v>4.4000000000000004</c:v>
                </c:pt>
                <c:pt idx="11">
                  <c:v>4.4000000000000004</c:v>
                </c:pt>
                <c:pt idx="12">
                  <c:v>4.4000000000000004</c:v>
                </c:pt>
                <c:pt idx="13">
                  <c:v>4.4000000000000004</c:v>
                </c:pt>
                <c:pt idx="14">
                  <c:v>4.5</c:v>
                </c:pt>
                <c:pt idx="15">
                  <c:v>4.5</c:v>
                </c:pt>
                <c:pt idx="16">
                  <c:v>4.5</c:v>
                </c:pt>
                <c:pt idx="17">
                  <c:v>4.5</c:v>
                </c:pt>
                <c:pt idx="18">
                  <c:v>4.5</c:v>
                </c:pt>
                <c:pt idx="19">
                  <c:v>4.5</c:v>
                </c:pt>
              </c:numCache>
            </c:numRef>
          </c:val>
          <c:smooth val="0"/>
        </c:ser>
        <c:ser>
          <c:idx val="174"/>
          <c:order val="168"/>
          <c:tx>
            <c:strRef>
              <c:f>'CCG Data - Co-amoxiclav etc'!$D$173</c:f>
              <c:strCache>
                <c:ptCount val="1"/>
                <c:pt idx="0">
                  <c:v>VALE ROYAL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etc'!$H$173:$AA$173</c:f>
              <c:numCache>
                <c:formatCode>0.0</c:formatCode>
                <c:ptCount val="20"/>
                <c:pt idx="0">
                  <c:v>7</c:v>
                </c:pt>
                <c:pt idx="1">
                  <c:v>6.9</c:v>
                </c:pt>
                <c:pt idx="2">
                  <c:v>6.9</c:v>
                </c:pt>
                <c:pt idx="3">
                  <c:v>6.9</c:v>
                </c:pt>
                <c:pt idx="4">
                  <c:v>6.9</c:v>
                </c:pt>
                <c:pt idx="5">
                  <c:v>6.9</c:v>
                </c:pt>
                <c:pt idx="6">
                  <c:v>6.9</c:v>
                </c:pt>
                <c:pt idx="7">
                  <c:v>6.9</c:v>
                </c:pt>
                <c:pt idx="8">
                  <c:v>7</c:v>
                </c:pt>
                <c:pt idx="9">
                  <c:v>7</c:v>
                </c:pt>
                <c:pt idx="10">
                  <c:v>6.9</c:v>
                </c:pt>
                <c:pt idx="11">
                  <c:v>7</c:v>
                </c:pt>
                <c:pt idx="12">
                  <c:v>7.1</c:v>
                </c:pt>
                <c:pt idx="13">
                  <c:v>7</c:v>
                </c:pt>
                <c:pt idx="14">
                  <c:v>6.9</c:v>
                </c:pt>
                <c:pt idx="15">
                  <c:v>6.9</c:v>
                </c:pt>
                <c:pt idx="16">
                  <c:v>6.9</c:v>
                </c:pt>
                <c:pt idx="17">
                  <c:v>6.9</c:v>
                </c:pt>
                <c:pt idx="18">
                  <c:v>6.9</c:v>
                </c:pt>
                <c:pt idx="19">
                  <c:v>6.8</c:v>
                </c:pt>
              </c:numCache>
            </c:numRef>
          </c:val>
          <c:smooth val="0"/>
        </c:ser>
        <c:ser>
          <c:idx val="175"/>
          <c:order val="169"/>
          <c:tx>
            <c:strRef>
              <c:f>'CCG Data - Co-amoxiclav etc'!$D$174</c:f>
              <c:strCache>
                <c:ptCount val="1"/>
                <c:pt idx="0">
                  <c:v>WAKEFIELD</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etc'!$H$174:$AA$174</c:f>
              <c:numCache>
                <c:formatCode>0.0</c:formatCode>
                <c:ptCount val="20"/>
                <c:pt idx="0">
                  <c:v>5.7</c:v>
                </c:pt>
                <c:pt idx="1">
                  <c:v>5.7</c:v>
                </c:pt>
                <c:pt idx="2">
                  <c:v>5.7</c:v>
                </c:pt>
                <c:pt idx="3">
                  <c:v>5.8</c:v>
                </c:pt>
                <c:pt idx="4">
                  <c:v>5.8</c:v>
                </c:pt>
                <c:pt idx="5">
                  <c:v>5.9</c:v>
                </c:pt>
                <c:pt idx="6">
                  <c:v>5.9</c:v>
                </c:pt>
                <c:pt idx="7">
                  <c:v>6</c:v>
                </c:pt>
                <c:pt idx="8">
                  <c:v>6.1</c:v>
                </c:pt>
                <c:pt idx="9">
                  <c:v>6.2</c:v>
                </c:pt>
                <c:pt idx="10">
                  <c:v>6.2</c:v>
                </c:pt>
                <c:pt idx="11">
                  <c:v>6.2</c:v>
                </c:pt>
                <c:pt idx="12">
                  <c:v>6.2</c:v>
                </c:pt>
                <c:pt idx="13">
                  <c:v>6.3</c:v>
                </c:pt>
                <c:pt idx="14">
                  <c:v>6.3</c:v>
                </c:pt>
                <c:pt idx="15">
                  <c:v>6.3</c:v>
                </c:pt>
                <c:pt idx="16">
                  <c:v>6.3</c:v>
                </c:pt>
                <c:pt idx="17">
                  <c:v>6.2</c:v>
                </c:pt>
                <c:pt idx="18">
                  <c:v>6.2</c:v>
                </c:pt>
                <c:pt idx="19">
                  <c:v>6.1</c:v>
                </c:pt>
              </c:numCache>
            </c:numRef>
          </c:val>
          <c:smooth val="0"/>
        </c:ser>
        <c:ser>
          <c:idx val="176"/>
          <c:order val="170"/>
          <c:tx>
            <c:strRef>
              <c:f>'CCG Data - Co-amoxiclav etc'!$D$175</c:f>
              <c:strCache>
                <c:ptCount val="1"/>
                <c:pt idx="0">
                  <c:v>WALSALL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etc'!$H$175:$AA$175</c:f>
              <c:numCache>
                <c:formatCode>0.0</c:formatCode>
                <c:ptCount val="20"/>
                <c:pt idx="0">
                  <c:v>5.6</c:v>
                </c:pt>
                <c:pt idx="1">
                  <c:v>5.6</c:v>
                </c:pt>
                <c:pt idx="2">
                  <c:v>5.6</c:v>
                </c:pt>
                <c:pt idx="3">
                  <c:v>5.6</c:v>
                </c:pt>
                <c:pt idx="4">
                  <c:v>5.6</c:v>
                </c:pt>
                <c:pt idx="5">
                  <c:v>5.6</c:v>
                </c:pt>
                <c:pt idx="6">
                  <c:v>5.6</c:v>
                </c:pt>
                <c:pt idx="7">
                  <c:v>5.6</c:v>
                </c:pt>
                <c:pt idx="8">
                  <c:v>5.6</c:v>
                </c:pt>
                <c:pt idx="9">
                  <c:v>5.7</c:v>
                </c:pt>
                <c:pt idx="10">
                  <c:v>5.7</c:v>
                </c:pt>
                <c:pt idx="11">
                  <c:v>5.7</c:v>
                </c:pt>
                <c:pt idx="12">
                  <c:v>5.7</c:v>
                </c:pt>
                <c:pt idx="13">
                  <c:v>5.7</c:v>
                </c:pt>
                <c:pt idx="14">
                  <c:v>5.8</c:v>
                </c:pt>
                <c:pt idx="15">
                  <c:v>5.8</c:v>
                </c:pt>
                <c:pt idx="16">
                  <c:v>5.8</c:v>
                </c:pt>
                <c:pt idx="17">
                  <c:v>5.8</c:v>
                </c:pt>
                <c:pt idx="18">
                  <c:v>5.8</c:v>
                </c:pt>
                <c:pt idx="19">
                  <c:v>5.8</c:v>
                </c:pt>
              </c:numCache>
            </c:numRef>
          </c:val>
          <c:smooth val="0"/>
        </c:ser>
        <c:ser>
          <c:idx val="177"/>
          <c:order val="171"/>
          <c:tx>
            <c:strRef>
              <c:f>'CCG Data - Co-amoxiclav etc'!$D$176</c:f>
              <c:strCache>
                <c:ptCount val="1"/>
                <c:pt idx="0">
                  <c:v>WALTHAM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etc'!$H$176:$AA$176</c:f>
              <c:numCache>
                <c:formatCode>0.0</c:formatCode>
                <c:ptCount val="20"/>
                <c:pt idx="0">
                  <c:v>10.7</c:v>
                </c:pt>
                <c:pt idx="1">
                  <c:v>10.5</c:v>
                </c:pt>
                <c:pt idx="2">
                  <c:v>10.3</c:v>
                </c:pt>
                <c:pt idx="3">
                  <c:v>10</c:v>
                </c:pt>
                <c:pt idx="4">
                  <c:v>9.9</c:v>
                </c:pt>
                <c:pt idx="5">
                  <c:v>9.8000000000000007</c:v>
                </c:pt>
                <c:pt idx="6">
                  <c:v>9.6</c:v>
                </c:pt>
                <c:pt idx="7">
                  <c:v>9.5</c:v>
                </c:pt>
                <c:pt idx="8">
                  <c:v>9.5</c:v>
                </c:pt>
                <c:pt idx="9">
                  <c:v>9.5</c:v>
                </c:pt>
                <c:pt idx="10">
                  <c:v>9.4</c:v>
                </c:pt>
                <c:pt idx="11">
                  <c:v>9.4</c:v>
                </c:pt>
                <c:pt idx="12">
                  <c:v>9.4</c:v>
                </c:pt>
                <c:pt idx="13">
                  <c:v>9.4</c:v>
                </c:pt>
                <c:pt idx="14">
                  <c:v>9.4</c:v>
                </c:pt>
                <c:pt idx="15">
                  <c:v>9.5</c:v>
                </c:pt>
                <c:pt idx="16">
                  <c:v>9.4</c:v>
                </c:pt>
                <c:pt idx="17">
                  <c:v>9.4</c:v>
                </c:pt>
                <c:pt idx="18">
                  <c:v>9.4</c:v>
                </c:pt>
                <c:pt idx="19">
                  <c:v>9.3000000000000007</c:v>
                </c:pt>
              </c:numCache>
            </c:numRef>
          </c:val>
          <c:smooth val="0"/>
        </c:ser>
        <c:ser>
          <c:idx val="178"/>
          <c:order val="172"/>
          <c:tx>
            <c:strRef>
              <c:f>'CCG Data - Co-amoxiclav etc'!$D$177</c:f>
              <c:strCache>
                <c:ptCount val="1"/>
                <c:pt idx="0">
                  <c:v>WANDSWORTH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etc'!$H$177:$AA$177</c:f>
              <c:numCache>
                <c:formatCode>0.0</c:formatCode>
                <c:ptCount val="20"/>
                <c:pt idx="0">
                  <c:v>10.199999999999999</c:v>
                </c:pt>
                <c:pt idx="1">
                  <c:v>10.1</c:v>
                </c:pt>
                <c:pt idx="2">
                  <c:v>10.1</c:v>
                </c:pt>
                <c:pt idx="3">
                  <c:v>10.1</c:v>
                </c:pt>
                <c:pt idx="4">
                  <c:v>10.1</c:v>
                </c:pt>
                <c:pt idx="5">
                  <c:v>10.1</c:v>
                </c:pt>
                <c:pt idx="6">
                  <c:v>10.199999999999999</c:v>
                </c:pt>
                <c:pt idx="7">
                  <c:v>10.3</c:v>
                </c:pt>
                <c:pt idx="8">
                  <c:v>10.4</c:v>
                </c:pt>
                <c:pt idx="9">
                  <c:v>10.4</c:v>
                </c:pt>
                <c:pt idx="10">
                  <c:v>10.4</c:v>
                </c:pt>
                <c:pt idx="11">
                  <c:v>10.4</c:v>
                </c:pt>
                <c:pt idx="12">
                  <c:v>10.4</c:v>
                </c:pt>
                <c:pt idx="13">
                  <c:v>10.4</c:v>
                </c:pt>
                <c:pt idx="14">
                  <c:v>10.4</c:v>
                </c:pt>
                <c:pt idx="15">
                  <c:v>10.3</c:v>
                </c:pt>
                <c:pt idx="16">
                  <c:v>10.199999999999999</c:v>
                </c:pt>
                <c:pt idx="17">
                  <c:v>10.199999999999999</c:v>
                </c:pt>
                <c:pt idx="18">
                  <c:v>10</c:v>
                </c:pt>
                <c:pt idx="19">
                  <c:v>9.9</c:v>
                </c:pt>
              </c:numCache>
            </c:numRef>
          </c:val>
          <c:smooth val="0"/>
        </c:ser>
        <c:ser>
          <c:idx val="179"/>
          <c:order val="173"/>
          <c:tx>
            <c:strRef>
              <c:f>'CCG Data - Co-amoxiclav etc'!$D$178</c:f>
              <c:strCache>
                <c:ptCount val="1"/>
                <c:pt idx="0">
                  <c:v>WARRINGTON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etc'!$H$178:$AA$178</c:f>
              <c:numCache>
                <c:formatCode>0.0</c:formatCode>
                <c:ptCount val="20"/>
                <c:pt idx="0">
                  <c:v>7.4</c:v>
                </c:pt>
                <c:pt idx="1">
                  <c:v>7.4</c:v>
                </c:pt>
                <c:pt idx="2">
                  <c:v>7.4</c:v>
                </c:pt>
                <c:pt idx="3">
                  <c:v>7.4</c:v>
                </c:pt>
                <c:pt idx="4">
                  <c:v>7.4</c:v>
                </c:pt>
                <c:pt idx="5">
                  <c:v>7.3</c:v>
                </c:pt>
                <c:pt idx="6">
                  <c:v>7.4</c:v>
                </c:pt>
                <c:pt idx="7">
                  <c:v>7.5</c:v>
                </c:pt>
                <c:pt idx="8">
                  <c:v>7.5</c:v>
                </c:pt>
                <c:pt idx="9">
                  <c:v>7.6</c:v>
                </c:pt>
                <c:pt idx="10">
                  <c:v>7.6</c:v>
                </c:pt>
                <c:pt idx="11">
                  <c:v>7.6</c:v>
                </c:pt>
                <c:pt idx="12">
                  <c:v>7.6</c:v>
                </c:pt>
                <c:pt idx="13">
                  <c:v>7.6</c:v>
                </c:pt>
                <c:pt idx="14">
                  <c:v>7.6</c:v>
                </c:pt>
                <c:pt idx="15">
                  <c:v>7.5</c:v>
                </c:pt>
                <c:pt idx="16">
                  <c:v>7.5</c:v>
                </c:pt>
                <c:pt idx="17">
                  <c:v>7.4</c:v>
                </c:pt>
                <c:pt idx="18">
                  <c:v>7.3</c:v>
                </c:pt>
                <c:pt idx="19">
                  <c:v>7.1</c:v>
                </c:pt>
              </c:numCache>
            </c:numRef>
          </c:val>
          <c:smooth val="0"/>
        </c:ser>
        <c:ser>
          <c:idx val="180"/>
          <c:order val="174"/>
          <c:tx>
            <c:strRef>
              <c:f>'CCG Data - Co-amoxiclav etc'!$D$179</c:f>
              <c:strCache>
                <c:ptCount val="1"/>
                <c:pt idx="0">
                  <c:v>WARWICKSHIRE NORTH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etc'!$H$179:$AA$179</c:f>
              <c:numCache>
                <c:formatCode>0.0</c:formatCode>
                <c:ptCount val="20"/>
                <c:pt idx="0">
                  <c:v>9.5</c:v>
                </c:pt>
                <c:pt idx="1">
                  <c:v>9.4</c:v>
                </c:pt>
                <c:pt idx="2">
                  <c:v>9.4</c:v>
                </c:pt>
                <c:pt idx="3">
                  <c:v>9.3000000000000007</c:v>
                </c:pt>
                <c:pt idx="4">
                  <c:v>9.4</c:v>
                </c:pt>
                <c:pt idx="5">
                  <c:v>9.4</c:v>
                </c:pt>
                <c:pt idx="6">
                  <c:v>9.3000000000000007</c:v>
                </c:pt>
                <c:pt idx="7">
                  <c:v>9.3000000000000007</c:v>
                </c:pt>
                <c:pt idx="8">
                  <c:v>9.3000000000000007</c:v>
                </c:pt>
                <c:pt idx="9">
                  <c:v>9.3000000000000007</c:v>
                </c:pt>
                <c:pt idx="10">
                  <c:v>9.3000000000000007</c:v>
                </c:pt>
                <c:pt idx="11">
                  <c:v>9.3000000000000007</c:v>
                </c:pt>
                <c:pt idx="12">
                  <c:v>9.1999999999999993</c:v>
                </c:pt>
                <c:pt idx="13">
                  <c:v>9.3000000000000007</c:v>
                </c:pt>
                <c:pt idx="14">
                  <c:v>9.3000000000000007</c:v>
                </c:pt>
                <c:pt idx="15">
                  <c:v>9.3000000000000007</c:v>
                </c:pt>
                <c:pt idx="16">
                  <c:v>9.4</c:v>
                </c:pt>
                <c:pt idx="17">
                  <c:v>9.4</c:v>
                </c:pt>
                <c:pt idx="18">
                  <c:v>9.5</c:v>
                </c:pt>
                <c:pt idx="19">
                  <c:v>9.5</c:v>
                </c:pt>
              </c:numCache>
            </c:numRef>
          </c:val>
          <c:smooth val="0"/>
        </c:ser>
        <c:ser>
          <c:idx val="181"/>
          <c:order val="175"/>
          <c:tx>
            <c:strRef>
              <c:f>'CCG Data - Co-amoxiclav etc'!$D$180</c:f>
              <c:strCache>
                <c:ptCount val="1"/>
                <c:pt idx="0">
                  <c:v>WEST CHESHIRE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etc'!$H$180:$AA$180</c:f>
              <c:numCache>
                <c:formatCode>0.0</c:formatCode>
                <c:ptCount val="20"/>
                <c:pt idx="0">
                  <c:v>10.5</c:v>
                </c:pt>
                <c:pt idx="1">
                  <c:v>10.5</c:v>
                </c:pt>
                <c:pt idx="2">
                  <c:v>10.5</c:v>
                </c:pt>
                <c:pt idx="3">
                  <c:v>10.4</c:v>
                </c:pt>
                <c:pt idx="4">
                  <c:v>10.4</c:v>
                </c:pt>
                <c:pt idx="5">
                  <c:v>10.4</c:v>
                </c:pt>
                <c:pt idx="6">
                  <c:v>10.3</c:v>
                </c:pt>
                <c:pt idx="7">
                  <c:v>10.3</c:v>
                </c:pt>
                <c:pt idx="8">
                  <c:v>10.199999999999999</c:v>
                </c:pt>
                <c:pt idx="9">
                  <c:v>10.199999999999999</c:v>
                </c:pt>
                <c:pt idx="10">
                  <c:v>10</c:v>
                </c:pt>
                <c:pt idx="11">
                  <c:v>10</c:v>
                </c:pt>
                <c:pt idx="12">
                  <c:v>9.9</c:v>
                </c:pt>
                <c:pt idx="13">
                  <c:v>9.8000000000000007</c:v>
                </c:pt>
                <c:pt idx="14">
                  <c:v>9.6999999999999993</c:v>
                </c:pt>
                <c:pt idx="15">
                  <c:v>9.5</c:v>
                </c:pt>
                <c:pt idx="16">
                  <c:v>9.4</c:v>
                </c:pt>
                <c:pt idx="17">
                  <c:v>9.1999999999999993</c:v>
                </c:pt>
                <c:pt idx="18">
                  <c:v>9.1</c:v>
                </c:pt>
                <c:pt idx="19">
                  <c:v>9</c:v>
                </c:pt>
              </c:numCache>
            </c:numRef>
          </c:val>
          <c:smooth val="0"/>
        </c:ser>
        <c:ser>
          <c:idx val="182"/>
          <c:order val="176"/>
          <c:tx>
            <c:strRef>
              <c:f>'CCG Data - Co-amoxiclav etc'!$D$181</c:f>
              <c:strCache>
                <c:ptCount val="1"/>
                <c:pt idx="0">
                  <c:v>WEST ESSEX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etc'!$H$181:$AA$181</c:f>
              <c:numCache>
                <c:formatCode>0.0</c:formatCode>
                <c:ptCount val="20"/>
                <c:pt idx="0">
                  <c:v>10</c:v>
                </c:pt>
                <c:pt idx="1">
                  <c:v>10</c:v>
                </c:pt>
                <c:pt idx="2">
                  <c:v>10</c:v>
                </c:pt>
                <c:pt idx="3">
                  <c:v>10</c:v>
                </c:pt>
                <c:pt idx="4">
                  <c:v>10.1</c:v>
                </c:pt>
                <c:pt idx="5">
                  <c:v>10</c:v>
                </c:pt>
                <c:pt idx="6">
                  <c:v>10</c:v>
                </c:pt>
                <c:pt idx="7">
                  <c:v>10.1</c:v>
                </c:pt>
                <c:pt idx="8">
                  <c:v>10.1</c:v>
                </c:pt>
                <c:pt idx="9">
                  <c:v>10.199999999999999</c:v>
                </c:pt>
                <c:pt idx="10">
                  <c:v>10.1</c:v>
                </c:pt>
                <c:pt idx="11">
                  <c:v>10.1</c:v>
                </c:pt>
                <c:pt idx="12">
                  <c:v>10.1</c:v>
                </c:pt>
                <c:pt idx="13">
                  <c:v>10.1</c:v>
                </c:pt>
                <c:pt idx="14">
                  <c:v>10.1</c:v>
                </c:pt>
                <c:pt idx="15">
                  <c:v>10.1</c:v>
                </c:pt>
                <c:pt idx="16">
                  <c:v>10.1</c:v>
                </c:pt>
                <c:pt idx="17">
                  <c:v>10.1</c:v>
                </c:pt>
                <c:pt idx="18">
                  <c:v>10</c:v>
                </c:pt>
                <c:pt idx="19">
                  <c:v>10</c:v>
                </c:pt>
              </c:numCache>
            </c:numRef>
          </c:val>
          <c:smooth val="0"/>
        </c:ser>
        <c:ser>
          <c:idx val="183"/>
          <c:order val="177"/>
          <c:tx>
            <c:strRef>
              <c:f>'CCG Data - Co-amoxiclav etc'!$D$182</c:f>
              <c:strCache>
                <c:ptCount val="1"/>
                <c:pt idx="0">
                  <c:v>WEST HAMPSHIRE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etc'!$H$182:$AA$182</c:f>
              <c:numCache>
                <c:formatCode>0.0</c:formatCode>
                <c:ptCount val="20"/>
                <c:pt idx="0">
                  <c:v>11.5</c:v>
                </c:pt>
                <c:pt idx="1">
                  <c:v>11.5</c:v>
                </c:pt>
                <c:pt idx="2">
                  <c:v>11.4</c:v>
                </c:pt>
                <c:pt idx="3">
                  <c:v>11.4</c:v>
                </c:pt>
                <c:pt idx="4">
                  <c:v>11.4</c:v>
                </c:pt>
                <c:pt idx="5">
                  <c:v>11.4</c:v>
                </c:pt>
                <c:pt idx="6">
                  <c:v>11.4</c:v>
                </c:pt>
                <c:pt idx="7">
                  <c:v>11.4</c:v>
                </c:pt>
                <c:pt idx="8">
                  <c:v>11.4</c:v>
                </c:pt>
                <c:pt idx="9">
                  <c:v>11.4</c:v>
                </c:pt>
                <c:pt idx="10">
                  <c:v>11.4</c:v>
                </c:pt>
                <c:pt idx="11">
                  <c:v>11.3</c:v>
                </c:pt>
                <c:pt idx="12">
                  <c:v>11.3</c:v>
                </c:pt>
                <c:pt idx="13">
                  <c:v>11.3</c:v>
                </c:pt>
                <c:pt idx="14">
                  <c:v>11.3</c:v>
                </c:pt>
                <c:pt idx="15">
                  <c:v>11.2</c:v>
                </c:pt>
                <c:pt idx="16">
                  <c:v>11.2</c:v>
                </c:pt>
                <c:pt idx="17">
                  <c:v>11.1</c:v>
                </c:pt>
                <c:pt idx="18">
                  <c:v>11</c:v>
                </c:pt>
                <c:pt idx="19">
                  <c:v>11</c:v>
                </c:pt>
              </c:numCache>
            </c:numRef>
          </c:val>
          <c:smooth val="0"/>
        </c:ser>
        <c:ser>
          <c:idx val="184"/>
          <c:order val="178"/>
          <c:tx>
            <c:strRef>
              <c:f>'CCG Data - Co-amoxiclav etc'!$D$183</c:f>
              <c:strCache>
                <c:ptCount val="1"/>
                <c:pt idx="0">
                  <c:v>WEST KENT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etc'!$H$183:$AA$183</c:f>
              <c:numCache>
                <c:formatCode>0.0</c:formatCode>
                <c:ptCount val="20"/>
                <c:pt idx="0">
                  <c:v>9.6</c:v>
                </c:pt>
                <c:pt idx="1">
                  <c:v>9.6</c:v>
                </c:pt>
                <c:pt idx="2">
                  <c:v>9.6</c:v>
                </c:pt>
                <c:pt idx="3">
                  <c:v>9.6</c:v>
                </c:pt>
                <c:pt idx="4">
                  <c:v>9.6999999999999993</c:v>
                </c:pt>
                <c:pt idx="5">
                  <c:v>9.6999999999999993</c:v>
                </c:pt>
                <c:pt idx="6">
                  <c:v>9.8000000000000007</c:v>
                </c:pt>
                <c:pt idx="7">
                  <c:v>9.9</c:v>
                </c:pt>
                <c:pt idx="8">
                  <c:v>10.1</c:v>
                </c:pt>
                <c:pt idx="9">
                  <c:v>10.199999999999999</c:v>
                </c:pt>
                <c:pt idx="10">
                  <c:v>10.199999999999999</c:v>
                </c:pt>
                <c:pt idx="11">
                  <c:v>10.3</c:v>
                </c:pt>
                <c:pt idx="12">
                  <c:v>10.4</c:v>
                </c:pt>
                <c:pt idx="13">
                  <c:v>10.5</c:v>
                </c:pt>
                <c:pt idx="14">
                  <c:v>10.5</c:v>
                </c:pt>
                <c:pt idx="15">
                  <c:v>10.5</c:v>
                </c:pt>
                <c:pt idx="16">
                  <c:v>10.6</c:v>
                </c:pt>
                <c:pt idx="17">
                  <c:v>10.6</c:v>
                </c:pt>
                <c:pt idx="18">
                  <c:v>10.5</c:v>
                </c:pt>
                <c:pt idx="19">
                  <c:v>10.4</c:v>
                </c:pt>
              </c:numCache>
            </c:numRef>
          </c:val>
          <c:smooth val="0"/>
        </c:ser>
        <c:ser>
          <c:idx val="185"/>
          <c:order val="179"/>
          <c:tx>
            <c:strRef>
              <c:f>'CCG Data - Co-amoxiclav etc'!$D$184</c:f>
              <c:strCache>
                <c:ptCount val="1"/>
                <c:pt idx="0">
                  <c:v>WEST LANCASHIRE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etc'!$H$184:$AA$184</c:f>
              <c:numCache>
                <c:formatCode>0.0</c:formatCode>
                <c:ptCount val="20"/>
                <c:pt idx="0">
                  <c:v>9.6</c:v>
                </c:pt>
                <c:pt idx="1">
                  <c:v>9.6</c:v>
                </c:pt>
                <c:pt idx="2">
                  <c:v>9.5</c:v>
                </c:pt>
                <c:pt idx="3">
                  <c:v>9.5</c:v>
                </c:pt>
                <c:pt idx="4">
                  <c:v>9.6</c:v>
                </c:pt>
                <c:pt idx="5">
                  <c:v>9.6</c:v>
                </c:pt>
                <c:pt idx="6">
                  <c:v>9.6999999999999993</c:v>
                </c:pt>
                <c:pt idx="7">
                  <c:v>9.6</c:v>
                </c:pt>
                <c:pt idx="8">
                  <c:v>9.6999999999999993</c:v>
                </c:pt>
                <c:pt idx="9">
                  <c:v>9.6</c:v>
                </c:pt>
                <c:pt idx="10">
                  <c:v>9.6</c:v>
                </c:pt>
                <c:pt idx="11">
                  <c:v>9.6</c:v>
                </c:pt>
                <c:pt idx="12">
                  <c:v>9.4</c:v>
                </c:pt>
                <c:pt idx="13">
                  <c:v>9.4</c:v>
                </c:pt>
                <c:pt idx="14">
                  <c:v>9.3000000000000007</c:v>
                </c:pt>
                <c:pt idx="15">
                  <c:v>9.1999999999999993</c:v>
                </c:pt>
                <c:pt idx="16">
                  <c:v>9.1999999999999993</c:v>
                </c:pt>
                <c:pt idx="17">
                  <c:v>9.1</c:v>
                </c:pt>
                <c:pt idx="18">
                  <c:v>8.9</c:v>
                </c:pt>
                <c:pt idx="19">
                  <c:v>8.6999999999999993</c:v>
                </c:pt>
              </c:numCache>
            </c:numRef>
          </c:val>
          <c:smooth val="0"/>
        </c:ser>
        <c:ser>
          <c:idx val="186"/>
          <c:order val="180"/>
          <c:tx>
            <c:strRef>
              <c:f>'CCG Data - Co-amoxiclav etc'!$D$185</c:f>
              <c:strCache>
                <c:ptCount val="1"/>
                <c:pt idx="0">
                  <c:v>WEST LEICESTERSHIRE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etc'!$H$185:$AA$185</c:f>
              <c:numCache>
                <c:formatCode>0.0</c:formatCode>
                <c:ptCount val="20"/>
                <c:pt idx="0">
                  <c:v>9.6</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9.6</c:v>
                </c:pt>
                <c:pt idx="16">
                  <c:v>9.5</c:v>
                </c:pt>
                <c:pt idx="17">
                  <c:v>9.5</c:v>
                </c:pt>
                <c:pt idx="18">
                  <c:v>9.5</c:v>
                </c:pt>
                <c:pt idx="19">
                  <c:v>9.5</c:v>
                </c:pt>
              </c:numCache>
            </c:numRef>
          </c:val>
          <c:smooth val="0"/>
        </c:ser>
        <c:ser>
          <c:idx val="187"/>
          <c:order val="181"/>
          <c:tx>
            <c:strRef>
              <c:f>'CCG Data - Co-amoxiclav etc'!$D$186</c:f>
              <c:strCache>
                <c:ptCount val="1"/>
                <c:pt idx="0">
                  <c:v>WEST LONDON (K&amp;C &amp; QPP)</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etc'!$H$186:$AA$186</c:f>
              <c:numCache>
                <c:formatCode>0.0</c:formatCode>
                <c:ptCount val="20"/>
                <c:pt idx="0">
                  <c:v>10.7</c:v>
                </c:pt>
                <c:pt idx="1">
                  <c:v>10.8</c:v>
                </c:pt>
                <c:pt idx="2">
                  <c:v>10.8</c:v>
                </c:pt>
                <c:pt idx="3">
                  <c:v>10.8</c:v>
                </c:pt>
                <c:pt idx="4">
                  <c:v>10.8</c:v>
                </c:pt>
                <c:pt idx="5">
                  <c:v>10.8</c:v>
                </c:pt>
                <c:pt idx="6">
                  <c:v>10.7</c:v>
                </c:pt>
                <c:pt idx="7">
                  <c:v>10.5</c:v>
                </c:pt>
                <c:pt idx="8">
                  <c:v>10.4</c:v>
                </c:pt>
                <c:pt idx="9">
                  <c:v>10.199999999999999</c:v>
                </c:pt>
                <c:pt idx="10">
                  <c:v>10</c:v>
                </c:pt>
                <c:pt idx="11">
                  <c:v>9.8000000000000007</c:v>
                </c:pt>
                <c:pt idx="12">
                  <c:v>9.8000000000000007</c:v>
                </c:pt>
                <c:pt idx="13">
                  <c:v>9.6</c:v>
                </c:pt>
                <c:pt idx="14">
                  <c:v>9.4</c:v>
                </c:pt>
                <c:pt idx="15">
                  <c:v>9.3000000000000007</c:v>
                </c:pt>
                <c:pt idx="16">
                  <c:v>9.1</c:v>
                </c:pt>
                <c:pt idx="17">
                  <c:v>9</c:v>
                </c:pt>
                <c:pt idx="18">
                  <c:v>8.8000000000000007</c:v>
                </c:pt>
                <c:pt idx="19">
                  <c:v>8.6999999999999993</c:v>
                </c:pt>
              </c:numCache>
            </c:numRef>
          </c:val>
          <c:smooth val="0"/>
        </c:ser>
        <c:ser>
          <c:idx val="200"/>
          <c:order val="182"/>
          <c:tx>
            <c:strRef>
              <c:f>'CCG Data - Co-amoxiclav etc'!$D$187</c:f>
              <c:strCache>
                <c:ptCount val="1"/>
                <c:pt idx="0">
                  <c:v>WEST NORFOLK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etc'!$H$187:$AA$187</c:f>
              <c:numCache>
                <c:formatCode>0.0</c:formatCode>
                <c:ptCount val="20"/>
                <c:pt idx="0">
                  <c:v>12.9</c:v>
                </c:pt>
                <c:pt idx="1">
                  <c:v>12.8</c:v>
                </c:pt>
                <c:pt idx="2">
                  <c:v>12.7</c:v>
                </c:pt>
                <c:pt idx="3">
                  <c:v>12.5</c:v>
                </c:pt>
                <c:pt idx="4">
                  <c:v>12.3</c:v>
                </c:pt>
                <c:pt idx="5">
                  <c:v>12.3</c:v>
                </c:pt>
                <c:pt idx="6">
                  <c:v>12.3</c:v>
                </c:pt>
                <c:pt idx="7">
                  <c:v>12.2</c:v>
                </c:pt>
                <c:pt idx="8">
                  <c:v>12.1</c:v>
                </c:pt>
                <c:pt idx="9">
                  <c:v>12.1</c:v>
                </c:pt>
                <c:pt idx="10">
                  <c:v>12.1</c:v>
                </c:pt>
                <c:pt idx="11">
                  <c:v>12</c:v>
                </c:pt>
                <c:pt idx="12">
                  <c:v>11.9</c:v>
                </c:pt>
                <c:pt idx="13">
                  <c:v>11.8</c:v>
                </c:pt>
                <c:pt idx="14">
                  <c:v>11.7</c:v>
                </c:pt>
                <c:pt idx="15">
                  <c:v>11.6</c:v>
                </c:pt>
                <c:pt idx="16">
                  <c:v>11.7</c:v>
                </c:pt>
                <c:pt idx="17">
                  <c:v>11.7</c:v>
                </c:pt>
                <c:pt idx="18">
                  <c:v>11.6</c:v>
                </c:pt>
                <c:pt idx="19">
                  <c:v>11.6</c:v>
                </c:pt>
              </c:numCache>
            </c:numRef>
          </c:val>
          <c:smooth val="0"/>
        </c:ser>
        <c:ser>
          <c:idx val="201"/>
          <c:order val="183"/>
          <c:tx>
            <c:strRef>
              <c:f>'CCG Data - Co-amoxiclav etc'!$D$188</c:f>
              <c:strCache>
                <c:ptCount val="1"/>
                <c:pt idx="0">
                  <c:v>WEST SUFFOLK</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etc'!$H$188:$AA$188</c:f>
              <c:numCache>
                <c:formatCode>0.0</c:formatCode>
                <c:ptCount val="20"/>
                <c:pt idx="0">
                  <c:v>10.9</c:v>
                </c:pt>
                <c:pt idx="1">
                  <c:v>10.9</c:v>
                </c:pt>
                <c:pt idx="2">
                  <c:v>10.8</c:v>
                </c:pt>
                <c:pt idx="3">
                  <c:v>10.7</c:v>
                </c:pt>
                <c:pt idx="4">
                  <c:v>10.6</c:v>
                </c:pt>
                <c:pt idx="5">
                  <c:v>10.6</c:v>
                </c:pt>
                <c:pt idx="6">
                  <c:v>10.5</c:v>
                </c:pt>
                <c:pt idx="7">
                  <c:v>10.5</c:v>
                </c:pt>
                <c:pt idx="8">
                  <c:v>10.6</c:v>
                </c:pt>
                <c:pt idx="9">
                  <c:v>10.6</c:v>
                </c:pt>
                <c:pt idx="10">
                  <c:v>10.6</c:v>
                </c:pt>
                <c:pt idx="11">
                  <c:v>10.6</c:v>
                </c:pt>
                <c:pt idx="12">
                  <c:v>10.4</c:v>
                </c:pt>
                <c:pt idx="13">
                  <c:v>10.5</c:v>
                </c:pt>
                <c:pt idx="14">
                  <c:v>10.5</c:v>
                </c:pt>
                <c:pt idx="15">
                  <c:v>10.4</c:v>
                </c:pt>
                <c:pt idx="16">
                  <c:v>10.3</c:v>
                </c:pt>
                <c:pt idx="17">
                  <c:v>10.199999999999999</c:v>
                </c:pt>
                <c:pt idx="18">
                  <c:v>10.1</c:v>
                </c:pt>
                <c:pt idx="19">
                  <c:v>10</c:v>
                </c:pt>
              </c:numCache>
            </c:numRef>
          </c:val>
          <c:smooth val="0"/>
        </c:ser>
        <c:ser>
          <c:idx val="202"/>
          <c:order val="184"/>
          <c:tx>
            <c:strRef>
              <c:f>'CCG Data - Co-amoxiclav etc'!$D$189</c:f>
              <c:strCache>
                <c:ptCount val="1"/>
                <c:pt idx="0">
                  <c:v>WIGAN BOROUGH</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etc'!$H$189:$AA$189</c:f>
              <c:numCache>
                <c:formatCode>0.0</c:formatCode>
                <c:ptCount val="20"/>
                <c:pt idx="0">
                  <c:v>8.1</c:v>
                </c:pt>
                <c:pt idx="1">
                  <c:v>8.1</c:v>
                </c:pt>
                <c:pt idx="2">
                  <c:v>8</c:v>
                </c:pt>
                <c:pt idx="3">
                  <c:v>8.1</c:v>
                </c:pt>
                <c:pt idx="4">
                  <c:v>8.1</c:v>
                </c:pt>
                <c:pt idx="5">
                  <c:v>8.1</c:v>
                </c:pt>
                <c:pt idx="6">
                  <c:v>8.1999999999999993</c:v>
                </c:pt>
                <c:pt idx="7">
                  <c:v>8.1999999999999993</c:v>
                </c:pt>
                <c:pt idx="8">
                  <c:v>8.3000000000000007</c:v>
                </c:pt>
                <c:pt idx="9">
                  <c:v>8.4</c:v>
                </c:pt>
                <c:pt idx="10">
                  <c:v>8.4</c:v>
                </c:pt>
                <c:pt idx="11">
                  <c:v>8.5</c:v>
                </c:pt>
                <c:pt idx="12">
                  <c:v>8.5</c:v>
                </c:pt>
                <c:pt idx="13">
                  <c:v>8.5</c:v>
                </c:pt>
                <c:pt idx="14">
                  <c:v>8.5</c:v>
                </c:pt>
                <c:pt idx="15">
                  <c:v>8.5</c:v>
                </c:pt>
                <c:pt idx="16">
                  <c:v>8.5</c:v>
                </c:pt>
                <c:pt idx="17">
                  <c:v>8.4</c:v>
                </c:pt>
                <c:pt idx="18">
                  <c:v>8.4</c:v>
                </c:pt>
                <c:pt idx="19">
                  <c:v>8.3000000000000007</c:v>
                </c:pt>
              </c:numCache>
            </c:numRef>
          </c:val>
          <c:smooth val="0"/>
        </c:ser>
        <c:ser>
          <c:idx val="203"/>
          <c:order val="185"/>
          <c:tx>
            <c:strRef>
              <c:f>'CCG Data - Co-amoxiclav etc'!$D$190</c:f>
              <c:strCache>
                <c:ptCount val="1"/>
                <c:pt idx="0">
                  <c:v>WILTSHIRE</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etc'!$H$190:$AA$190</c:f>
              <c:numCache>
                <c:formatCode>0.0</c:formatCode>
                <c:ptCount val="20"/>
                <c:pt idx="0">
                  <c:v>11.2</c:v>
                </c:pt>
                <c:pt idx="1">
                  <c:v>11.1</c:v>
                </c:pt>
                <c:pt idx="2">
                  <c:v>11</c:v>
                </c:pt>
                <c:pt idx="3">
                  <c:v>11</c:v>
                </c:pt>
                <c:pt idx="4">
                  <c:v>10.9</c:v>
                </c:pt>
                <c:pt idx="5">
                  <c:v>10.9</c:v>
                </c:pt>
                <c:pt idx="6">
                  <c:v>10.8</c:v>
                </c:pt>
                <c:pt idx="7">
                  <c:v>10.7</c:v>
                </c:pt>
                <c:pt idx="8">
                  <c:v>10.7</c:v>
                </c:pt>
                <c:pt idx="9">
                  <c:v>10.7</c:v>
                </c:pt>
                <c:pt idx="10">
                  <c:v>10.7</c:v>
                </c:pt>
                <c:pt idx="11">
                  <c:v>10.6</c:v>
                </c:pt>
                <c:pt idx="12">
                  <c:v>10.5</c:v>
                </c:pt>
                <c:pt idx="13">
                  <c:v>10.5</c:v>
                </c:pt>
                <c:pt idx="14">
                  <c:v>10.5</c:v>
                </c:pt>
                <c:pt idx="15">
                  <c:v>10.4</c:v>
                </c:pt>
                <c:pt idx="16">
                  <c:v>10.3</c:v>
                </c:pt>
                <c:pt idx="17">
                  <c:v>10.199999999999999</c:v>
                </c:pt>
                <c:pt idx="18">
                  <c:v>10.199999999999999</c:v>
                </c:pt>
                <c:pt idx="19">
                  <c:v>10.1</c:v>
                </c:pt>
              </c:numCache>
            </c:numRef>
          </c:val>
          <c:smooth val="0"/>
        </c:ser>
        <c:ser>
          <c:idx val="204"/>
          <c:order val="186"/>
          <c:tx>
            <c:strRef>
              <c:f>'CCG Data - Co-amoxiclav etc'!$D$191</c:f>
              <c:strCache>
                <c:ptCount val="1"/>
                <c:pt idx="0">
                  <c:v>WIRRAL</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etc'!$H$191:$AA$191</c:f>
              <c:numCache>
                <c:formatCode>0.0</c:formatCode>
                <c:ptCount val="20"/>
                <c:pt idx="0">
                  <c:v>10.8</c:v>
                </c:pt>
                <c:pt idx="1">
                  <c:v>10.7</c:v>
                </c:pt>
                <c:pt idx="2">
                  <c:v>10.7</c:v>
                </c:pt>
                <c:pt idx="3">
                  <c:v>10.6</c:v>
                </c:pt>
                <c:pt idx="4">
                  <c:v>10.6</c:v>
                </c:pt>
                <c:pt idx="5">
                  <c:v>10.5</c:v>
                </c:pt>
                <c:pt idx="6">
                  <c:v>10.4</c:v>
                </c:pt>
                <c:pt idx="7">
                  <c:v>10.4</c:v>
                </c:pt>
                <c:pt idx="8">
                  <c:v>10.4</c:v>
                </c:pt>
                <c:pt idx="9">
                  <c:v>10.4</c:v>
                </c:pt>
                <c:pt idx="10">
                  <c:v>10.3</c:v>
                </c:pt>
                <c:pt idx="11">
                  <c:v>10.4</c:v>
                </c:pt>
                <c:pt idx="12">
                  <c:v>10.4</c:v>
                </c:pt>
                <c:pt idx="13">
                  <c:v>10.4</c:v>
                </c:pt>
                <c:pt idx="14">
                  <c:v>10.4</c:v>
                </c:pt>
                <c:pt idx="15">
                  <c:v>10.3</c:v>
                </c:pt>
                <c:pt idx="16">
                  <c:v>10.3</c:v>
                </c:pt>
                <c:pt idx="17">
                  <c:v>10.3</c:v>
                </c:pt>
                <c:pt idx="18">
                  <c:v>10.199999999999999</c:v>
                </c:pt>
                <c:pt idx="19">
                  <c:v>10.1</c:v>
                </c:pt>
              </c:numCache>
            </c:numRef>
          </c:val>
          <c:smooth val="0"/>
        </c:ser>
        <c:ser>
          <c:idx val="205"/>
          <c:order val="187"/>
          <c:tx>
            <c:strRef>
              <c:f>'CCG Data - Co-amoxiclav etc'!$D$192</c:f>
              <c:strCache>
                <c:ptCount val="1"/>
                <c:pt idx="0">
                  <c:v>WOLVERHAMPTON</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etc'!$H$192:$AA$192</c:f>
              <c:numCache>
                <c:formatCode>0.0</c:formatCode>
                <c:ptCount val="20"/>
                <c:pt idx="0">
                  <c:v>6.2</c:v>
                </c:pt>
                <c:pt idx="1">
                  <c:v>6.2</c:v>
                </c:pt>
                <c:pt idx="2">
                  <c:v>6.2</c:v>
                </c:pt>
                <c:pt idx="3">
                  <c:v>6.2</c:v>
                </c:pt>
                <c:pt idx="4">
                  <c:v>6.2</c:v>
                </c:pt>
                <c:pt idx="5">
                  <c:v>6.2</c:v>
                </c:pt>
                <c:pt idx="6">
                  <c:v>6.3</c:v>
                </c:pt>
                <c:pt idx="7">
                  <c:v>6.2</c:v>
                </c:pt>
                <c:pt idx="8">
                  <c:v>6.3</c:v>
                </c:pt>
                <c:pt idx="9">
                  <c:v>6.3</c:v>
                </c:pt>
                <c:pt idx="10">
                  <c:v>6.3</c:v>
                </c:pt>
                <c:pt idx="11">
                  <c:v>6.3</c:v>
                </c:pt>
                <c:pt idx="12">
                  <c:v>6.2</c:v>
                </c:pt>
                <c:pt idx="13">
                  <c:v>6.2</c:v>
                </c:pt>
                <c:pt idx="14">
                  <c:v>6.2</c:v>
                </c:pt>
                <c:pt idx="15">
                  <c:v>6.1</c:v>
                </c:pt>
                <c:pt idx="16">
                  <c:v>6.1</c:v>
                </c:pt>
                <c:pt idx="17">
                  <c:v>6</c:v>
                </c:pt>
                <c:pt idx="18">
                  <c:v>5.9</c:v>
                </c:pt>
                <c:pt idx="19">
                  <c:v>5.8</c:v>
                </c:pt>
              </c:numCache>
            </c:numRef>
          </c:val>
          <c:smooth val="0"/>
        </c:ser>
        <c:ser>
          <c:idx val="206"/>
          <c:order val="188"/>
          <c:tx>
            <c:strRef>
              <c:f>'CCG Data - Co-amoxiclav etc'!$D$193</c:f>
              <c:strCache>
                <c:ptCount val="1"/>
                <c:pt idx="0">
                  <c:v>WYRE FOREST</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symbol val="circle"/>
            <c:size val="8"/>
            <c:spPr>
              <a:solidFill>
                <a:srgbClr val="4F81BD"/>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333399"/>
                    </a:solidFill>
                    <a:prstDash val="solid"/>
                    <a:round/>
                    <a:headEnd type="none" w="med" len="med"/>
                    <a:tailEnd type="none" w="med" len="med"/>
                  </a14:hiddenLine>
                </a:ext>
              </a:extLst>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etc'!$H$193:$AA$193</c:f>
              <c:numCache>
                <c:formatCode>0.0</c:formatCode>
                <c:ptCount val="20"/>
                <c:pt idx="0">
                  <c:v>8.1</c:v>
                </c:pt>
                <c:pt idx="1">
                  <c:v>8</c:v>
                </c:pt>
                <c:pt idx="2">
                  <c:v>8</c:v>
                </c:pt>
                <c:pt idx="3">
                  <c:v>7.9</c:v>
                </c:pt>
                <c:pt idx="4">
                  <c:v>8</c:v>
                </c:pt>
                <c:pt idx="5">
                  <c:v>8</c:v>
                </c:pt>
                <c:pt idx="6">
                  <c:v>8</c:v>
                </c:pt>
                <c:pt idx="7">
                  <c:v>8</c:v>
                </c:pt>
                <c:pt idx="8">
                  <c:v>8</c:v>
                </c:pt>
                <c:pt idx="9">
                  <c:v>7.9</c:v>
                </c:pt>
                <c:pt idx="10">
                  <c:v>7.9</c:v>
                </c:pt>
                <c:pt idx="11">
                  <c:v>7.8</c:v>
                </c:pt>
                <c:pt idx="12">
                  <c:v>7.8</c:v>
                </c:pt>
                <c:pt idx="13">
                  <c:v>7.7</c:v>
                </c:pt>
                <c:pt idx="14">
                  <c:v>7.7</c:v>
                </c:pt>
                <c:pt idx="15">
                  <c:v>7.7</c:v>
                </c:pt>
                <c:pt idx="16">
                  <c:v>7.6</c:v>
                </c:pt>
                <c:pt idx="17">
                  <c:v>7.5</c:v>
                </c:pt>
                <c:pt idx="18">
                  <c:v>7.5</c:v>
                </c:pt>
                <c:pt idx="19">
                  <c:v>7.5</c:v>
                </c:pt>
              </c:numCache>
            </c:numRef>
          </c:val>
          <c:smooth val="0"/>
        </c:ser>
        <c:ser>
          <c:idx val="208"/>
          <c:order val="189"/>
          <c:tx>
            <c:strRef>
              <c:f>'CCG chart - Co-amoxiclav etc'!$G$34:$G$35</c:f>
              <c:strCache>
                <c:ptCount val="1"/>
                <c:pt idx="0">
                  <c:v>Selected CCG:</c:v>
                </c:pt>
              </c:strCache>
            </c:strRef>
          </c:tx>
          <c:spPr>
            <a:ln w="28575">
              <a:solidFill>
                <a:srgbClr val="CC66FF"/>
              </a:solidFill>
            </a:ln>
          </c:spPr>
          <c:marker>
            <c:symbol val="circle"/>
            <c:size val="7"/>
            <c:spPr>
              <a:solidFill>
                <a:srgbClr val="CC66FF"/>
              </a:solidFill>
              <a:ln>
                <a:solidFill>
                  <a:srgbClr val="CC66FF"/>
                </a:solidFill>
              </a:ln>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'CCGChart Data (Co-amoxiclavetc)'!$A$8:$T$8</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210"/>
          <c:order val="190"/>
          <c:tx>
            <c:strRef>
              <c:f>'CCG Data - Co-amoxiclav etc'!$F$2</c:f>
              <c:strCache>
                <c:ptCount val="1"/>
                <c:pt idx="0">
                  <c:v>Target</c:v>
                </c:pt>
              </c:strCache>
            </c:strRef>
          </c:tx>
          <c:spPr>
            <a:ln w="28575">
              <a:solidFill>
                <a:srgbClr val="00CC66"/>
              </a:solidFill>
            </a:ln>
          </c:spPr>
          <c:marker>
            <c:symbol val="circle"/>
            <c:size val="7"/>
            <c:spPr>
              <a:solidFill>
                <a:srgbClr val="00CC66"/>
              </a:solidFill>
              <a:ln>
                <a:solidFill>
                  <a:srgbClr val="00CC66"/>
                </a:solidFill>
              </a:ln>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etc'!$H$201:$AA$201</c:f>
              <c:numCache>
                <c:formatCode>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ser>
        <c:ser>
          <c:idx val="211"/>
          <c:order val="191"/>
          <c:tx>
            <c:strRef>
              <c:f>'CCG Data - Co-amoxiclav etc'!$D$195</c:f>
              <c:strCache>
                <c:ptCount val="1"/>
                <c:pt idx="0">
                  <c:v>England CCGs median</c:v>
                </c:pt>
              </c:strCache>
            </c:strRef>
          </c:tx>
          <c:spPr>
            <a:ln w="28575">
              <a:solidFill>
                <a:srgbClr val="0070C0"/>
              </a:solidFill>
            </a:ln>
          </c:spPr>
          <c:marker>
            <c:symbol val="circle"/>
            <c:size val="7"/>
            <c:spPr>
              <a:solidFill>
                <a:srgbClr val="0070C0"/>
              </a:solidFill>
              <a:ln>
                <a:solidFill>
                  <a:srgbClr val="0070C0"/>
                </a:solidFill>
              </a:ln>
            </c:spPr>
          </c:marker>
          <c:cat>
            <c:numRef>
              <c:f>'CCG Data - Co-amoxiclav etc'!$H$2:$AA$2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'CCG Data - Co-amoxiclav etc'!$H$195:$AA$195</c:f>
              <c:numCache>
                <c:formatCode>0.0</c:formatCode>
                <c:ptCount val="20"/>
                <c:pt idx="0">
                  <c:v>8.6999999999999993</c:v>
                </c:pt>
                <c:pt idx="1">
                  <c:v>8.6999999999999993</c:v>
                </c:pt>
                <c:pt idx="2">
                  <c:v>8.6</c:v>
                </c:pt>
                <c:pt idx="3">
                  <c:v>8.6999999999999993</c:v>
                </c:pt>
                <c:pt idx="4">
                  <c:v>8.6999999999999993</c:v>
                </c:pt>
                <c:pt idx="5">
                  <c:v>8.6999999999999993</c:v>
                </c:pt>
                <c:pt idx="6">
                  <c:v>8.6999999999999993</c:v>
                </c:pt>
                <c:pt idx="7">
                  <c:v>8.8000000000000007</c:v>
                </c:pt>
                <c:pt idx="8">
                  <c:v>8.8000000000000007</c:v>
                </c:pt>
                <c:pt idx="9">
                  <c:v>8.9</c:v>
                </c:pt>
                <c:pt idx="10">
                  <c:v>8.9</c:v>
                </c:pt>
                <c:pt idx="11">
                  <c:v>8.9</c:v>
                </c:pt>
                <c:pt idx="12">
                  <c:v>8.9</c:v>
                </c:pt>
                <c:pt idx="13">
                  <c:v>8.9</c:v>
                </c:pt>
                <c:pt idx="14">
                  <c:v>8.9</c:v>
                </c:pt>
                <c:pt idx="15">
                  <c:v>8.8000000000000007</c:v>
                </c:pt>
                <c:pt idx="16">
                  <c:v>8.8000000000000007</c:v>
                </c:pt>
                <c:pt idx="17">
                  <c:v>8.6999999999999993</c:v>
                </c:pt>
                <c:pt idx="18">
                  <c:v>8.6999999999999993</c:v>
                </c:pt>
                <c:pt idx="19">
                  <c:v>8.6999999999999993</c:v>
                </c:pt>
              </c:numCache>
            </c:numRef>
          </c:val>
          <c:smooth val="0"/>
        </c:ser>
        <c:ser>
          <c:idx val="54"/>
          <c:order val="192"/>
          <c:tx>
            <c:strRef>
              <c:f>'CCG Data - Co-amoxiclav etc'!$D$42</c:f>
              <c:strCache>
                <c:ptCount val="1"/>
                <c:pt idx="0">
                  <c:v>DERBY &amp; DERBYSHIRE</c:v>
                </c:pt>
              </c:strCache>
            </c:strRef>
          </c:tx>
          <c:spPr>
            <a:ln w="28575">
              <a:noFill/>
            </a:ln>
          </c:spPr>
          <c:marker>
            <c:symbol val="circle"/>
            <c:size val="8"/>
            <c:spPr>
              <a:solidFill>
                <a:srgbClr val="4F81BD"/>
              </a:solidFill>
              <a:ln>
                <a:noFill/>
              </a:ln>
            </c:spPr>
          </c:marker>
          <c:cat>
            <c:numRef>
              <c:f>'CCG Data - Co-amoxiclav etc'!$H$2:$T$2</c:f>
              <c:numCache>
                <c:formatCode>mmm\-yy</c:formatCode>
                <c:ptCount val="1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numCache>
            </c:numRef>
          </c:cat>
          <c:val>
            <c:numRef>
              <c:f>'CCG Data - Co-amoxiclav etc'!$H$42</c:f>
              <c:numCache>
                <c:formatCode>0.0</c:formatCode>
                <c:ptCount val="1"/>
                <c:pt idx="0">
                  <c:v>7.3</c:v>
                </c:pt>
              </c:numCache>
            </c:numRef>
          </c:val>
          <c:smooth val="0"/>
        </c:ser>
        <c:ser>
          <c:idx val="66"/>
          <c:order val="193"/>
          <c:tx>
            <c:strRef>
              <c:f>'CCG Data - Co-amoxiclav etc'!$D$43</c:f>
              <c:strCache>
                <c:ptCount val="1"/>
                <c:pt idx="0">
                  <c:v>DEVON</c:v>
                </c:pt>
              </c:strCache>
            </c:strRef>
          </c:tx>
          <c:spPr>
            <a:ln w="28575">
              <a:noFill/>
            </a:ln>
          </c:spPr>
          <c:marker>
            <c:symbol val="circle"/>
            <c:size val="8"/>
            <c:spPr>
              <a:solidFill>
                <a:srgbClr val="4F81BD"/>
              </a:solidFill>
              <a:ln>
                <a:noFill/>
              </a:ln>
            </c:spPr>
          </c:marker>
          <c:cat>
            <c:numRef>
              <c:f>'CCG Data - Co-amoxiclav etc'!$H$2:$T$2</c:f>
              <c:numCache>
                <c:formatCode>mmm\-yy</c:formatCode>
                <c:ptCount val="13"/>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numCache>
            </c:numRef>
          </c:cat>
          <c:val>
            <c:numRef>
              <c:f>'CCG Data - Co-amoxiclav etc'!$H$43</c:f>
              <c:numCache>
                <c:formatCode>0.0</c:formatCode>
                <c:ptCount val="1"/>
                <c:pt idx="0">
                  <c:v>10.1</c:v>
                </c:pt>
              </c:numCache>
            </c:numRef>
          </c:val>
          <c:smooth val="0"/>
        </c:ser>
        <c:dLbls>
          <c:showLegendKey val="0"/>
          <c:showVal val="0"/>
          <c:showCatName val="0"/>
          <c:showSerName val="0"/>
          <c:showPercent val="0"/>
          <c:showBubbleSize val="0"/>
        </c:dLbls>
        <c:marker val="1"/>
        <c:smooth val="0"/>
        <c:axId val="169961984"/>
        <c:axId val="165369472"/>
      </c:lineChart>
      <c:catAx>
        <c:axId val="16996198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sz="1200"/>
                  <a:t>12</a:t>
                </a:r>
                <a:r>
                  <a:rPr lang="en-GB" sz="1200" baseline="0"/>
                  <a:t> Months</a:t>
                </a:r>
                <a:r>
                  <a:rPr lang="en-GB" sz="1200"/>
                  <a:t> to</a:t>
                </a:r>
              </a:p>
            </c:rich>
          </c:tx>
          <c:layout>
            <c:manualLayout>
              <c:xMode val="edge"/>
              <c:yMode val="edge"/>
              <c:x val="5.1290088976815766E-3"/>
              <c:y val="0.94381159968074346"/>
            </c:manualLayout>
          </c:layout>
          <c:overlay val="0"/>
          <c:spPr>
            <a:noFill/>
            <a:ln w="25400">
              <a:noFill/>
            </a:ln>
          </c:spPr>
        </c:title>
        <c:numFmt formatCode="mmm\-yy" sourceLinked="1"/>
        <c:majorTickMark val="none"/>
        <c:minorTickMark val="none"/>
        <c:tickLblPos val="nextTo"/>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165369472"/>
        <c:crosses val="autoZero"/>
        <c:auto val="0"/>
        <c:lblAlgn val="ctr"/>
        <c:lblOffset val="100"/>
        <c:tickLblSkip val="1"/>
        <c:tickMarkSkip val="1"/>
        <c:noMultiLvlLbl val="0"/>
      </c:catAx>
      <c:valAx>
        <c:axId val="165369472"/>
        <c:scaling>
          <c:orientation val="minMax"/>
          <c:max val="14"/>
          <c:min val="0"/>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 Items </a:t>
                </a:r>
              </a:p>
            </c:rich>
          </c:tx>
          <c:layout>
            <c:manualLayout>
              <c:xMode val="edge"/>
              <c:yMode val="edge"/>
              <c:x val="2.1493408797243149E-2"/>
              <c:y val="0.4124897807803657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69961984"/>
        <c:crosses val="autoZero"/>
        <c:crossBetween val="between"/>
        <c:majorUnit val="1"/>
        <c:minorUnit val="2.0000000000000004E-2"/>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 Antibacterial Items/STAR-PU 13 </a:t>
            </a:r>
          </a:p>
        </c:rich>
      </c:tx>
      <c:layout/>
      <c:overlay val="0"/>
    </c:title>
    <c:autoTitleDeleted val="0"/>
    <c:plotArea>
      <c:layout>
        <c:manualLayout>
          <c:layoutTarget val="inner"/>
          <c:xMode val="edge"/>
          <c:yMode val="edge"/>
          <c:x val="8.9250141350923407E-2"/>
          <c:y val="0.22749621866975037"/>
          <c:w val="0.88641130581166239"/>
          <c:h val="0.53304460371895679"/>
        </c:manualLayout>
      </c:layout>
      <c:barChart>
        <c:barDir val="col"/>
        <c:grouping val="stacked"/>
        <c:varyColors val="0"/>
        <c:ser>
          <c:idx val="1"/>
          <c:order val="0"/>
          <c:spPr>
            <a:solidFill>
              <a:srgbClr val="4F81BD"/>
            </a:solidFill>
            <a:ln>
              <a:solidFill>
                <a:schemeClr val="tx1"/>
              </a:solidFill>
            </a:ln>
          </c:spPr>
          <c:invertIfNegative val="0"/>
          <c:cat>
            <c:numRef>
              <c:f>'England - all CCGs charts data'!$B$2:$U$2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'England - all CCGs charts data'!$B$4:$U$4</c:f>
              <c:numCache>
                <c:formatCode>#,##0.000</c:formatCode>
                <c:ptCount val="20"/>
                <c:pt idx="0">
                  <c:v>1.0229999999999999</c:v>
                </c:pt>
                <c:pt idx="1">
                  <c:v>1.0189999999999999</c:v>
                </c:pt>
                <c:pt idx="2">
                  <c:v>1.0129999999999999</c:v>
                </c:pt>
                <c:pt idx="3">
                  <c:v>1.008</c:v>
                </c:pt>
                <c:pt idx="4">
                  <c:v>1.002</c:v>
                </c:pt>
                <c:pt idx="5">
                  <c:v>0.995</c:v>
                </c:pt>
                <c:pt idx="6">
                  <c:v>0.99299999999999999</c:v>
                </c:pt>
                <c:pt idx="7">
                  <c:v>0.98699999999999999</c:v>
                </c:pt>
                <c:pt idx="8">
                  <c:v>0.97699999999999998</c:v>
                </c:pt>
                <c:pt idx="9">
                  <c:v>0.96699999999999997</c:v>
                </c:pt>
                <c:pt idx="10">
                  <c:v>0.96199999999999997</c:v>
                </c:pt>
                <c:pt idx="11">
                  <c:v>0.95299999999999996</c:v>
                </c:pt>
                <c:pt idx="12">
                  <c:v>0.95</c:v>
                </c:pt>
                <c:pt idx="13">
                  <c:v>0.94499999999999995</c:v>
                </c:pt>
                <c:pt idx="14">
                  <c:v>0.94</c:v>
                </c:pt>
                <c:pt idx="15">
                  <c:v>0.94</c:v>
                </c:pt>
                <c:pt idx="16">
                  <c:v>0.93799999999999994</c:v>
                </c:pt>
                <c:pt idx="17">
                  <c:v>0.93700000000000006</c:v>
                </c:pt>
                <c:pt idx="18">
                  <c:v>0.93500000000000005</c:v>
                </c:pt>
                <c:pt idx="19">
                  <c:v>0.93500000000000005</c:v>
                </c:pt>
              </c:numCache>
            </c:numRef>
          </c:val>
        </c:ser>
        <c:dLbls>
          <c:showLegendKey val="0"/>
          <c:showVal val="0"/>
          <c:showCatName val="0"/>
          <c:showSerName val="0"/>
          <c:showPercent val="0"/>
          <c:showBubbleSize val="0"/>
        </c:dLbls>
        <c:gapWidth val="150"/>
        <c:overlap val="100"/>
        <c:axId val="165301760"/>
        <c:axId val="171082880"/>
      </c:barChart>
      <c:dateAx>
        <c:axId val="165301760"/>
        <c:scaling>
          <c:orientation val="minMax"/>
        </c:scaling>
        <c:delete val="0"/>
        <c:axPos val="b"/>
        <c:title>
          <c:tx>
            <c:rich>
              <a:bodyPr/>
              <a:lstStyle/>
              <a:p>
                <a:pPr>
                  <a:defRPr sz="800">
                    <a:latin typeface="Arial" pitchFamily="34" charset="0"/>
                    <a:cs typeface="Arial" pitchFamily="34" charset="0"/>
                  </a:defRPr>
                </a:pPr>
                <a:r>
                  <a:rPr lang="en-US" sz="800">
                    <a:latin typeface="Arial" pitchFamily="34" charset="0"/>
                    <a:cs typeface="Arial" pitchFamily="34" charset="0"/>
                  </a:rPr>
                  <a:t>12 mths to</a:t>
                </a:r>
              </a:p>
            </c:rich>
          </c:tx>
          <c:layout>
            <c:manualLayout>
              <c:xMode val="edge"/>
              <c:yMode val="edge"/>
              <c:x val="5.8504915207174086E-3"/>
              <c:y val="0.80899774462307494"/>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71082880"/>
        <c:crosses val="autoZero"/>
        <c:auto val="1"/>
        <c:lblOffset val="100"/>
        <c:baseTimeUnit val="months"/>
      </c:dateAx>
      <c:valAx>
        <c:axId val="171082880"/>
        <c:scaling>
          <c:orientation val="minMax"/>
          <c:min val="0"/>
        </c:scaling>
        <c:delete val="0"/>
        <c:axPos val="l"/>
        <c:numFmt formatCode="#,##0.000" sourceLinked="0"/>
        <c:majorTickMark val="out"/>
        <c:minorTickMark val="none"/>
        <c:tickLblPos val="nextTo"/>
        <c:crossAx val="165301760"/>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GB" sz="1000" baseline="0">
                <a:latin typeface="Arial" pitchFamily="34" charset="0"/>
                <a:cs typeface="Arial" pitchFamily="34" charset="0"/>
              </a:rPr>
              <a:t>Number of antibacterial items </a:t>
            </a:r>
          </a:p>
        </c:rich>
      </c:tx>
      <c:layout/>
      <c:overlay val="0"/>
    </c:title>
    <c:autoTitleDeleted val="0"/>
    <c:plotArea>
      <c:layout>
        <c:manualLayout>
          <c:layoutTarget val="inner"/>
          <c:xMode val="edge"/>
          <c:yMode val="edge"/>
          <c:x val="8.8858979463843871E-2"/>
          <c:y val="0.25161337555651997"/>
          <c:w val="0.88892627567019511"/>
          <c:h val="0.52912030686781464"/>
        </c:manualLayout>
      </c:layout>
      <c:barChart>
        <c:barDir val="col"/>
        <c:grouping val="stacked"/>
        <c:varyColors val="0"/>
        <c:ser>
          <c:idx val="2"/>
          <c:order val="0"/>
          <c:spPr>
            <a:solidFill>
              <a:srgbClr val="4F81BD"/>
            </a:solidFill>
            <a:ln>
              <a:solidFill>
                <a:schemeClr val="tx1"/>
              </a:solidFill>
            </a:ln>
          </c:spPr>
          <c:invertIfNegative val="0"/>
          <c:cat>
            <c:numRef>
              <c:f>'England - all CCGs charts data'!$B$2:$U$2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'England - all CCGs charts data'!$B$3:$U$3</c:f>
              <c:numCache>
                <c:formatCode>#,##0</c:formatCode>
                <c:ptCount val="20"/>
                <c:pt idx="0">
                  <c:v>33325180</c:v>
                </c:pt>
                <c:pt idx="1">
                  <c:v>33200844</c:v>
                </c:pt>
                <c:pt idx="2">
                  <c:v>33031725</c:v>
                </c:pt>
                <c:pt idx="3">
                  <c:v>32894484</c:v>
                </c:pt>
                <c:pt idx="4">
                  <c:v>32737365</c:v>
                </c:pt>
                <c:pt idx="5">
                  <c:v>32521118</c:v>
                </c:pt>
                <c:pt idx="6">
                  <c:v>32470068</c:v>
                </c:pt>
                <c:pt idx="7">
                  <c:v>32340131</c:v>
                </c:pt>
                <c:pt idx="8">
                  <c:v>32068927</c:v>
                </c:pt>
                <c:pt idx="9">
                  <c:v>31772996</c:v>
                </c:pt>
                <c:pt idx="10">
                  <c:v>31641998</c:v>
                </c:pt>
                <c:pt idx="11">
                  <c:v>31398507</c:v>
                </c:pt>
                <c:pt idx="12">
                  <c:v>31329363</c:v>
                </c:pt>
                <c:pt idx="13">
                  <c:v>31219639</c:v>
                </c:pt>
                <c:pt idx="14">
                  <c:v>31090636</c:v>
                </c:pt>
                <c:pt idx="15">
                  <c:v>31133646</c:v>
                </c:pt>
                <c:pt idx="16">
                  <c:v>31143025</c:v>
                </c:pt>
                <c:pt idx="17">
                  <c:v>31158963</c:v>
                </c:pt>
                <c:pt idx="18">
                  <c:v>31154328</c:v>
                </c:pt>
                <c:pt idx="19">
                  <c:v>31192194</c:v>
                </c:pt>
              </c:numCache>
            </c:numRef>
          </c:val>
        </c:ser>
        <c:dLbls>
          <c:showLegendKey val="0"/>
          <c:showVal val="0"/>
          <c:showCatName val="0"/>
          <c:showSerName val="0"/>
          <c:showPercent val="0"/>
          <c:showBubbleSize val="0"/>
        </c:dLbls>
        <c:gapWidth val="150"/>
        <c:overlap val="100"/>
        <c:axId val="169816064"/>
        <c:axId val="171084608"/>
      </c:barChart>
      <c:dateAx>
        <c:axId val="169816064"/>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 mths to</a:t>
                </a:r>
              </a:p>
            </c:rich>
          </c:tx>
          <c:layout>
            <c:manualLayout>
              <c:xMode val="edge"/>
              <c:yMode val="edge"/>
              <c:x val="4.4900181534378945E-3"/>
              <c:y val="0.81133880517110846"/>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71084608"/>
        <c:crosses val="autoZero"/>
        <c:auto val="1"/>
        <c:lblOffset val="100"/>
        <c:baseTimeUnit val="months"/>
      </c:dateAx>
      <c:valAx>
        <c:axId val="171084608"/>
        <c:scaling>
          <c:orientation val="minMax"/>
          <c:min val="0"/>
        </c:scaling>
        <c:delete val="0"/>
        <c:axPos val="l"/>
        <c:numFmt formatCode="#,##0" sourceLinked="1"/>
        <c:majorTickMark val="out"/>
        <c:minorTickMark val="none"/>
        <c:tickLblPos val="nextTo"/>
        <c:crossAx val="169816064"/>
        <c:crosses val="autoZero"/>
        <c:crossBetween val="between"/>
        <c:dispUnits>
          <c:builtInUnit val="millions"/>
          <c:dispUnitsLbl>
            <c:layout>
              <c:manualLayout>
                <c:xMode val="edge"/>
                <c:yMode val="edge"/>
                <c:x val="2.1852174934254467E-2"/>
                <c:y val="0.38720654833400064"/>
              </c:manualLayout>
            </c:layout>
            <c:txPr>
              <a:bodyPr/>
              <a:lstStyle/>
              <a:p>
                <a:pPr>
                  <a:defRPr sz="800" b="1">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Number of co-amoxiclav, cephalosporins and quinolones items</a:t>
            </a:r>
          </a:p>
        </c:rich>
      </c:tx>
      <c:layout/>
      <c:overlay val="0"/>
    </c:title>
    <c:autoTitleDeleted val="0"/>
    <c:plotArea>
      <c:layout>
        <c:manualLayout>
          <c:layoutTarget val="inner"/>
          <c:xMode val="edge"/>
          <c:yMode val="edge"/>
          <c:x val="0.11355648524388935"/>
          <c:y val="0.1908447667983747"/>
          <c:w val="0.86996465466289419"/>
          <c:h val="0.62027897543769672"/>
        </c:manualLayout>
      </c:layout>
      <c:barChart>
        <c:barDir val="col"/>
        <c:grouping val="stacked"/>
        <c:varyColors val="0"/>
        <c:ser>
          <c:idx val="0"/>
          <c:order val="0"/>
          <c:spPr>
            <a:solidFill>
              <a:srgbClr val="4F81BD"/>
            </a:solidFill>
            <a:ln>
              <a:solidFill>
                <a:schemeClr val="tx1"/>
              </a:solidFill>
            </a:ln>
          </c:spPr>
          <c:invertIfNegative val="0"/>
          <c:cat>
            <c:numRef>
              <c:f>'England - all CCGs charts data'!$B$2:$U$2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'England - all CCGs charts data'!$B$7:$U$7</c:f>
              <c:numCache>
                <c:formatCode>#,##0</c:formatCode>
                <c:ptCount val="20"/>
                <c:pt idx="0">
                  <c:v>2875849</c:v>
                </c:pt>
                <c:pt idx="1">
                  <c:v>2860545</c:v>
                </c:pt>
                <c:pt idx="2">
                  <c:v>2840071</c:v>
                </c:pt>
                <c:pt idx="3">
                  <c:v>2824085</c:v>
                </c:pt>
                <c:pt idx="4">
                  <c:v>2813390</c:v>
                </c:pt>
                <c:pt idx="5">
                  <c:v>2793240</c:v>
                </c:pt>
                <c:pt idx="6">
                  <c:v>2788991</c:v>
                </c:pt>
                <c:pt idx="7">
                  <c:v>2779743</c:v>
                </c:pt>
                <c:pt idx="8">
                  <c:v>2765868</c:v>
                </c:pt>
                <c:pt idx="9">
                  <c:v>2743882</c:v>
                </c:pt>
                <c:pt idx="10">
                  <c:v>2729649</c:v>
                </c:pt>
                <c:pt idx="11">
                  <c:v>2708545</c:v>
                </c:pt>
                <c:pt idx="12">
                  <c:v>2689005</c:v>
                </c:pt>
                <c:pt idx="13">
                  <c:v>2675943</c:v>
                </c:pt>
                <c:pt idx="14">
                  <c:v>2656668</c:v>
                </c:pt>
                <c:pt idx="15">
                  <c:v>2646894</c:v>
                </c:pt>
                <c:pt idx="16">
                  <c:v>2631314</c:v>
                </c:pt>
                <c:pt idx="17">
                  <c:v>2617637</c:v>
                </c:pt>
                <c:pt idx="18">
                  <c:v>2598628</c:v>
                </c:pt>
                <c:pt idx="19">
                  <c:v>2582927</c:v>
                </c:pt>
              </c:numCache>
            </c:numRef>
          </c:val>
        </c:ser>
        <c:dLbls>
          <c:showLegendKey val="0"/>
          <c:showVal val="0"/>
          <c:showCatName val="0"/>
          <c:showSerName val="0"/>
          <c:showPercent val="0"/>
          <c:showBubbleSize val="0"/>
        </c:dLbls>
        <c:gapWidth val="150"/>
        <c:overlap val="100"/>
        <c:axId val="169816576"/>
        <c:axId val="171086336"/>
      </c:barChart>
      <c:dateAx>
        <c:axId val="16981657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2.1582929177109089E-2"/>
              <c:y val="0.85462890178404005"/>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71086336"/>
        <c:crosses val="autoZero"/>
        <c:auto val="1"/>
        <c:lblOffset val="100"/>
        <c:baseTimeUnit val="months"/>
      </c:dateAx>
      <c:valAx>
        <c:axId val="171086336"/>
        <c:scaling>
          <c:orientation val="minMax"/>
          <c:min val="0"/>
        </c:scaling>
        <c:delete val="0"/>
        <c:axPos val="l"/>
        <c:numFmt formatCode="#,##0.0" sourceLinked="0"/>
        <c:majorTickMark val="out"/>
        <c:minorTickMark val="none"/>
        <c:tickLblPos val="nextTo"/>
        <c:crossAx val="169816576"/>
        <c:crosses val="autoZero"/>
        <c:crossBetween val="between"/>
        <c:dispUnits>
          <c:builtInUnit val="millions"/>
          <c:dispUnitsLbl>
            <c:layout>
              <c:manualLayout>
                <c:xMode val="edge"/>
                <c:yMode val="edge"/>
                <c:x val="2.5441698000738099E-2"/>
                <c:y val="0.42147203783573089"/>
              </c:manualLayout>
            </c:layout>
            <c:txPr>
              <a:bodyPr/>
              <a:lstStyle/>
              <a:p>
                <a:pPr>
                  <a:defRPr sz="800">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 Co-amoxiclav, cephalosporins and quinolones </a:t>
            </a:r>
          </a:p>
        </c:rich>
      </c:tx>
      <c:layout/>
      <c:overlay val="0"/>
    </c:title>
    <c:autoTitleDeleted val="0"/>
    <c:plotArea>
      <c:layout>
        <c:manualLayout>
          <c:layoutTarget val="inner"/>
          <c:xMode val="edge"/>
          <c:yMode val="edge"/>
          <c:x val="8.3524028808695777E-2"/>
          <c:y val="0.1986518100331798"/>
          <c:w val="0.89418810290099759"/>
          <c:h val="0.5937955407398825"/>
        </c:manualLayout>
      </c:layout>
      <c:barChart>
        <c:barDir val="col"/>
        <c:grouping val="stacked"/>
        <c:varyColors val="0"/>
        <c:ser>
          <c:idx val="0"/>
          <c:order val="0"/>
          <c:spPr>
            <a:solidFill>
              <a:srgbClr val="4F81BD"/>
            </a:solidFill>
            <a:ln>
              <a:solidFill>
                <a:schemeClr val="tx1"/>
              </a:solidFill>
            </a:ln>
          </c:spPr>
          <c:invertIfNegative val="0"/>
          <c:cat>
            <c:numRef>
              <c:f>'England - all CCGs charts data'!$B$2:$U$2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'England - all CCGs charts data'!$B$5:$U$5</c:f>
              <c:numCache>
                <c:formatCode>0.0</c:formatCode>
                <c:ptCount val="20"/>
                <c:pt idx="0">
                  <c:v>8.6999999999999993</c:v>
                </c:pt>
                <c:pt idx="1">
                  <c:v>8.6999999999999993</c:v>
                </c:pt>
                <c:pt idx="2">
                  <c:v>8.6999999999999993</c:v>
                </c:pt>
                <c:pt idx="3">
                  <c:v>8.6999999999999993</c:v>
                </c:pt>
                <c:pt idx="4">
                  <c:v>8.6999999999999993</c:v>
                </c:pt>
                <c:pt idx="5">
                  <c:v>8.6999999999999993</c:v>
                </c:pt>
                <c:pt idx="6">
                  <c:v>8.6999999999999993</c:v>
                </c:pt>
                <c:pt idx="7">
                  <c:v>8.6999999999999993</c:v>
                </c:pt>
                <c:pt idx="8">
                  <c:v>8.6999999999999993</c:v>
                </c:pt>
                <c:pt idx="9">
                  <c:v>8.6999999999999993</c:v>
                </c:pt>
                <c:pt idx="10">
                  <c:v>8.6999999999999993</c:v>
                </c:pt>
                <c:pt idx="11">
                  <c:v>8.6999999999999993</c:v>
                </c:pt>
                <c:pt idx="12">
                  <c:v>8.6999999999999993</c:v>
                </c:pt>
                <c:pt idx="13">
                  <c:v>8.6999999999999993</c:v>
                </c:pt>
                <c:pt idx="14">
                  <c:v>8.6</c:v>
                </c:pt>
                <c:pt idx="15">
                  <c:v>8.6</c:v>
                </c:pt>
                <c:pt idx="16">
                  <c:v>8.5</c:v>
                </c:pt>
                <c:pt idx="17">
                  <c:v>8.5</c:v>
                </c:pt>
                <c:pt idx="18">
                  <c:v>8.4</c:v>
                </c:pt>
                <c:pt idx="19">
                  <c:v>8.4</c:v>
                </c:pt>
              </c:numCache>
            </c:numRef>
          </c:val>
        </c:ser>
        <c:dLbls>
          <c:showLegendKey val="0"/>
          <c:showVal val="0"/>
          <c:showCatName val="0"/>
          <c:showSerName val="0"/>
          <c:showPercent val="0"/>
          <c:showBubbleSize val="0"/>
        </c:dLbls>
        <c:gapWidth val="150"/>
        <c:overlap val="100"/>
        <c:axId val="169817088"/>
        <c:axId val="171088064"/>
      </c:barChart>
      <c:dateAx>
        <c:axId val="169817088"/>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8.7096392058945166E-3"/>
              <c:y val="0.84014293985905553"/>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71088064"/>
        <c:crosses val="autoZero"/>
        <c:auto val="1"/>
        <c:lblOffset val="100"/>
        <c:baseTimeUnit val="months"/>
      </c:dateAx>
      <c:valAx>
        <c:axId val="171088064"/>
        <c:scaling>
          <c:orientation val="minMax"/>
          <c:min val="0"/>
        </c:scaling>
        <c:delete val="0"/>
        <c:axPos val="l"/>
        <c:numFmt formatCode="0" sourceLinked="0"/>
        <c:majorTickMark val="out"/>
        <c:minorTickMark val="none"/>
        <c:tickLblPos val="nextTo"/>
        <c:crossAx val="169817088"/>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2019)</a:t>
            </a:r>
            <a:endParaRPr lang="en-GB" sz="1100">
              <a:latin typeface="Arial" pitchFamily="34" charset="0"/>
              <a:cs typeface="Arial" pitchFamily="34" charset="0"/>
            </a:endParaRPr>
          </a:p>
        </c:rich>
      </c:tx>
      <c:layout/>
      <c:overlay val="0"/>
    </c:title>
    <c:autoTitleDeleted val="0"/>
    <c:plotArea>
      <c:layout/>
      <c:barChart>
        <c:barDir val="col"/>
        <c:grouping val="stacked"/>
        <c:varyColors val="0"/>
        <c:ser>
          <c:idx val="0"/>
          <c:order val="0"/>
          <c:tx>
            <c:strRef>
              <c:f>'NHS England STP data'!$B$160</c:f>
              <c:strCache>
                <c:ptCount val="1"/>
                <c:pt idx="0">
                  <c:v>Number of  CCGs ≤ 0.965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data'!$A$161:$A$202</c:f>
              <c:strCache>
                <c:ptCount val="42"/>
                <c:pt idx="0">
                  <c:v>Birmingham and Solihull</c:v>
                </c:pt>
                <c:pt idx="1">
                  <c:v>Bristol, North Somerset and South Gloucestershire</c:v>
                </c:pt>
                <c:pt idx="2">
                  <c:v>Cambridgeshire and Peterborough</c:v>
                </c:pt>
                <c:pt idx="3">
                  <c:v>Cornwall and the Isles of Scilly Health &amp; Social Care Partnership</c:v>
                </c:pt>
                <c:pt idx="4">
                  <c:v>Devon</c:v>
                </c:pt>
                <c:pt idx="5">
                  <c:v>Dorset</c:v>
                </c:pt>
                <c:pt idx="6">
                  <c:v>Gloucestershire</c:v>
                </c:pt>
                <c:pt idx="7">
                  <c:v>Joined Up Care Derbyshire</c:v>
                </c:pt>
                <c:pt idx="8">
                  <c:v>Somerset</c:v>
                </c:pt>
                <c:pt idx="9">
                  <c:v>Northamptonshire</c:v>
                </c:pt>
                <c:pt idx="10">
                  <c:v>Shropshire and Telford and Wrekin</c:v>
                </c:pt>
                <c:pt idx="11">
                  <c:v>Bath and North East Somerset, Swindon and Wiltshire</c:v>
                </c:pt>
                <c:pt idx="12">
                  <c:v>Bedfordshire, Luton and Milton Keynes</c:v>
                </c:pt>
                <c:pt idx="13">
                  <c:v>Buckinghamshire, Oxfordshire and Berkshire West</c:v>
                </c:pt>
                <c:pt idx="14">
                  <c:v>Coventry and Warwickshire</c:v>
                </c:pt>
                <c:pt idx="15">
                  <c:v>Frimley Health &amp; Care ICS</c:v>
                </c:pt>
                <c:pt idx="16">
                  <c:v>Hertfordshire and West Essex</c:v>
                </c:pt>
                <c:pt idx="17">
                  <c:v>Leicester, Leicestershire and Rutland</c:v>
                </c:pt>
                <c:pt idx="18">
                  <c:v>Suffolk and North East Essex</c:v>
                </c:pt>
                <c:pt idx="19">
                  <c:v>Surrey Heartlands Health &amp; Care Partnership</c:v>
                </c:pt>
                <c:pt idx="20">
                  <c:v>Herefordshire and Worcestershire</c:v>
                </c:pt>
                <c:pt idx="21">
                  <c:v>Lincolnshire</c:v>
                </c:pt>
                <c:pt idx="22">
                  <c:v>The Black Country and West Birmingham</c:v>
                </c:pt>
                <c:pt idx="23">
                  <c:v>South Yorkshire and Bassetlaw</c:v>
                </c:pt>
                <c:pt idx="24">
                  <c:v>Mid and South Essex</c:v>
                </c:pt>
                <c:pt idx="25">
                  <c:v>Norfolk and Waveney Health &amp; Care Partnership</c:v>
                </c:pt>
                <c:pt idx="26">
                  <c:v>North London Partners in Health &amp; Care</c:v>
                </c:pt>
                <c:pt idx="27">
                  <c:v>Humber, Coast and Vale</c:v>
                </c:pt>
                <c:pt idx="28">
                  <c:v>Nottingham and Nottinghamshire Health and Care</c:v>
                </c:pt>
                <c:pt idx="29">
                  <c:v>Staffordshire and Stoke on Trent</c:v>
                </c:pt>
                <c:pt idx="30">
                  <c:v>Our Healthier South East London</c:v>
                </c:pt>
                <c:pt idx="31">
                  <c:v>South West London Health &amp; Care Partnership</c:v>
                </c:pt>
                <c:pt idx="32">
                  <c:v>East London Health &amp; Care Partnership</c:v>
                </c:pt>
                <c:pt idx="33">
                  <c:v>Hampshire and the Isle of Wight</c:v>
                </c:pt>
                <c:pt idx="34">
                  <c:v>Kent and Medway</c:v>
                </c:pt>
                <c:pt idx="35">
                  <c:v>North West London Health &amp; Care Partnership</c:v>
                </c:pt>
                <c:pt idx="36">
                  <c:v>Healthier Lancashire and South Cumbria</c:v>
                </c:pt>
                <c:pt idx="37">
                  <c:v>Sussex and East Surrey</c:v>
                </c:pt>
                <c:pt idx="38">
                  <c:v>West Yorkshire and Harrogate (Health &amp; Care Partnership)</c:v>
                </c:pt>
                <c:pt idx="39">
                  <c:v>Greater Manchester Health and Social Care Partnership</c:v>
                </c:pt>
                <c:pt idx="40">
                  <c:v>Cheshire and Merseyside</c:v>
                </c:pt>
                <c:pt idx="41">
                  <c:v>Cumbria and North East</c:v>
                </c:pt>
              </c:strCache>
            </c:strRef>
          </c:cat>
          <c:val>
            <c:numRef>
              <c:f>'NHS England STP data'!$B$161:$B$202</c:f>
              <c:numCache>
                <c:formatCode>General</c:formatCode>
                <c:ptCount val="42"/>
                <c:pt idx="1">
                  <c:v>1</c:v>
                </c:pt>
                <c:pt idx="3">
                  <c:v>1</c:v>
                </c:pt>
                <c:pt idx="4">
                  <c:v>1</c:v>
                </c:pt>
                <c:pt idx="5">
                  <c:v>1</c:v>
                </c:pt>
                <c:pt idx="6">
                  <c:v>1</c:v>
                </c:pt>
                <c:pt idx="7">
                  <c:v>1</c:v>
                </c:pt>
                <c:pt idx="8">
                  <c:v>1</c:v>
                </c:pt>
                <c:pt idx="9">
                  <c:v>1</c:v>
                </c:pt>
                <c:pt idx="10">
                  <c:v>2</c:v>
                </c:pt>
                <c:pt idx="11">
                  <c:v>3</c:v>
                </c:pt>
                <c:pt idx="12">
                  <c:v>1</c:v>
                </c:pt>
                <c:pt idx="13">
                  <c:v>3</c:v>
                </c:pt>
                <c:pt idx="14">
                  <c:v>2</c:v>
                </c:pt>
                <c:pt idx="15">
                  <c:v>3</c:v>
                </c:pt>
                <c:pt idx="16">
                  <c:v>1</c:v>
                </c:pt>
                <c:pt idx="17">
                  <c:v>3</c:v>
                </c:pt>
                <c:pt idx="18">
                  <c:v>1</c:v>
                </c:pt>
                <c:pt idx="19">
                  <c:v>3</c:v>
                </c:pt>
                <c:pt idx="20">
                  <c:v>1</c:v>
                </c:pt>
                <c:pt idx="22">
                  <c:v>1</c:v>
                </c:pt>
                <c:pt idx="24">
                  <c:v>1</c:v>
                </c:pt>
                <c:pt idx="25">
                  <c:v>1</c:v>
                </c:pt>
                <c:pt idx="26">
                  <c:v>5</c:v>
                </c:pt>
                <c:pt idx="27">
                  <c:v>1</c:v>
                </c:pt>
                <c:pt idx="28">
                  <c:v>5</c:v>
                </c:pt>
                <c:pt idx="30">
                  <c:v>5</c:v>
                </c:pt>
                <c:pt idx="31">
                  <c:v>5</c:v>
                </c:pt>
                <c:pt idx="32">
                  <c:v>6</c:v>
                </c:pt>
                <c:pt idx="33">
                  <c:v>7</c:v>
                </c:pt>
                <c:pt idx="34">
                  <c:v>2</c:v>
                </c:pt>
                <c:pt idx="35">
                  <c:v>8</c:v>
                </c:pt>
                <c:pt idx="36">
                  <c:v>2</c:v>
                </c:pt>
                <c:pt idx="37">
                  <c:v>7</c:v>
                </c:pt>
                <c:pt idx="38">
                  <c:v>4</c:v>
                </c:pt>
                <c:pt idx="39">
                  <c:v>1</c:v>
                </c:pt>
                <c:pt idx="40">
                  <c:v>5</c:v>
                </c:pt>
                <c:pt idx="41">
                  <c:v>1</c:v>
                </c:pt>
              </c:numCache>
            </c:numRef>
          </c:val>
        </c:ser>
        <c:ser>
          <c:idx val="1"/>
          <c:order val="1"/>
          <c:tx>
            <c:strRef>
              <c:f>'NHS England STP data'!$C$160</c:f>
              <c:strCache>
                <c:ptCount val="1"/>
                <c:pt idx="0">
                  <c:v>Number of CCGs ≤ 1.161 but &gt; 0.965 target</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data'!$A$161:$A$202</c:f>
              <c:strCache>
                <c:ptCount val="42"/>
                <c:pt idx="0">
                  <c:v>Birmingham and Solihull</c:v>
                </c:pt>
                <c:pt idx="1">
                  <c:v>Bristol, North Somerset and South Gloucestershire</c:v>
                </c:pt>
                <c:pt idx="2">
                  <c:v>Cambridgeshire and Peterborough</c:v>
                </c:pt>
                <c:pt idx="3">
                  <c:v>Cornwall and the Isles of Scilly Health &amp; Social Care Partnership</c:v>
                </c:pt>
                <c:pt idx="4">
                  <c:v>Devon</c:v>
                </c:pt>
                <c:pt idx="5">
                  <c:v>Dorset</c:v>
                </c:pt>
                <c:pt idx="6">
                  <c:v>Gloucestershire</c:v>
                </c:pt>
                <c:pt idx="7">
                  <c:v>Joined Up Care Derbyshire</c:v>
                </c:pt>
                <c:pt idx="8">
                  <c:v>Somerset</c:v>
                </c:pt>
                <c:pt idx="9">
                  <c:v>Northamptonshire</c:v>
                </c:pt>
                <c:pt idx="10">
                  <c:v>Shropshire and Telford and Wrekin</c:v>
                </c:pt>
                <c:pt idx="11">
                  <c:v>Bath and North East Somerset, Swindon and Wiltshire</c:v>
                </c:pt>
                <c:pt idx="12">
                  <c:v>Bedfordshire, Luton and Milton Keynes</c:v>
                </c:pt>
                <c:pt idx="13">
                  <c:v>Buckinghamshire, Oxfordshire and Berkshire West</c:v>
                </c:pt>
                <c:pt idx="14">
                  <c:v>Coventry and Warwickshire</c:v>
                </c:pt>
                <c:pt idx="15">
                  <c:v>Frimley Health &amp; Care ICS</c:v>
                </c:pt>
                <c:pt idx="16">
                  <c:v>Hertfordshire and West Essex</c:v>
                </c:pt>
                <c:pt idx="17">
                  <c:v>Leicester, Leicestershire and Rutland</c:v>
                </c:pt>
                <c:pt idx="18">
                  <c:v>Suffolk and North East Essex</c:v>
                </c:pt>
                <c:pt idx="19">
                  <c:v>Surrey Heartlands Health &amp; Care Partnership</c:v>
                </c:pt>
                <c:pt idx="20">
                  <c:v>Herefordshire and Worcestershire</c:v>
                </c:pt>
                <c:pt idx="21">
                  <c:v>Lincolnshire</c:v>
                </c:pt>
                <c:pt idx="22">
                  <c:v>The Black Country and West Birmingham</c:v>
                </c:pt>
                <c:pt idx="23">
                  <c:v>South Yorkshire and Bassetlaw</c:v>
                </c:pt>
                <c:pt idx="24">
                  <c:v>Mid and South Essex</c:v>
                </c:pt>
                <c:pt idx="25">
                  <c:v>Norfolk and Waveney Health &amp; Care Partnership</c:v>
                </c:pt>
                <c:pt idx="26">
                  <c:v>North London Partners in Health &amp; Care</c:v>
                </c:pt>
                <c:pt idx="27">
                  <c:v>Humber, Coast and Vale</c:v>
                </c:pt>
                <c:pt idx="28">
                  <c:v>Nottingham and Nottinghamshire Health and Care</c:v>
                </c:pt>
                <c:pt idx="29">
                  <c:v>Staffordshire and Stoke on Trent</c:v>
                </c:pt>
                <c:pt idx="30">
                  <c:v>Our Healthier South East London</c:v>
                </c:pt>
                <c:pt idx="31">
                  <c:v>South West London Health &amp; Care Partnership</c:v>
                </c:pt>
                <c:pt idx="32">
                  <c:v>East London Health &amp; Care Partnership</c:v>
                </c:pt>
                <c:pt idx="33">
                  <c:v>Hampshire and the Isle of Wight</c:v>
                </c:pt>
                <c:pt idx="34">
                  <c:v>Kent and Medway</c:v>
                </c:pt>
                <c:pt idx="35">
                  <c:v>North West London Health &amp; Care Partnership</c:v>
                </c:pt>
                <c:pt idx="36">
                  <c:v>Healthier Lancashire and South Cumbria</c:v>
                </c:pt>
                <c:pt idx="37">
                  <c:v>Sussex and East Surrey</c:v>
                </c:pt>
                <c:pt idx="38">
                  <c:v>West Yorkshire and Harrogate (Health &amp; Care Partnership)</c:v>
                </c:pt>
                <c:pt idx="39">
                  <c:v>Greater Manchester Health and Social Care Partnership</c:v>
                </c:pt>
                <c:pt idx="40">
                  <c:v>Cheshire and Merseyside</c:v>
                </c:pt>
                <c:pt idx="41">
                  <c:v>Cumbria and North East</c:v>
                </c:pt>
              </c:strCache>
            </c:strRef>
          </c:cat>
          <c:val>
            <c:numRef>
              <c:f>'NHS England STP data'!$C$161:$C$202</c:f>
              <c:numCache>
                <c:formatCode>General</c:formatCode>
                <c:ptCount val="42"/>
                <c:pt idx="0">
                  <c:v>1</c:v>
                </c:pt>
                <c:pt idx="2">
                  <c:v>1</c:v>
                </c:pt>
                <c:pt idx="9">
                  <c:v>1</c:v>
                </c:pt>
                <c:pt idx="12">
                  <c:v>2</c:v>
                </c:pt>
                <c:pt idx="14">
                  <c:v>1</c:v>
                </c:pt>
                <c:pt idx="16">
                  <c:v>2</c:v>
                </c:pt>
                <c:pt idx="18">
                  <c:v>2</c:v>
                </c:pt>
                <c:pt idx="20">
                  <c:v>3</c:v>
                </c:pt>
                <c:pt idx="21">
                  <c:v>4</c:v>
                </c:pt>
                <c:pt idx="22">
                  <c:v>3</c:v>
                </c:pt>
                <c:pt idx="23">
                  <c:v>5</c:v>
                </c:pt>
                <c:pt idx="24">
                  <c:v>4</c:v>
                </c:pt>
                <c:pt idx="25">
                  <c:v>4</c:v>
                </c:pt>
                <c:pt idx="27">
                  <c:v>5</c:v>
                </c:pt>
                <c:pt idx="28">
                  <c:v>1</c:v>
                </c:pt>
                <c:pt idx="29">
                  <c:v>6</c:v>
                </c:pt>
                <c:pt idx="30">
                  <c:v>1</c:v>
                </c:pt>
                <c:pt idx="31">
                  <c:v>1</c:v>
                </c:pt>
                <c:pt idx="32">
                  <c:v>1</c:v>
                </c:pt>
                <c:pt idx="34">
                  <c:v>6</c:v>
                </c:pt>
                <c:pt idx="36">
                  <c:v>6</c:v>
                </c:pt>
                <c:pt idx="37">
                  <c:v>1</c:v>
                </c:pt>
                <c:pt idx="38">
                  <c:v>5</c:v>
                </c:pt>
                <c:pt idx="39">
                  <c:v>8</c:v>
                </c:pt>
                <c:pt idx="40">
                  <c:v>4</c:v>
                </c:pt>
                <c:pt idx="41">
                  <c:v>7</c:v>
                </c:pt>
              </c:numCache>
            </c:numRef>
          </c:val>
        </c:ser>
        <c:ser>
          <c:idx val="2"/>
          <c:order val="2"/>
          <c:tx>
            <c:strRef>
              <c:f>'NHS England STP data'!$D$160</c:f>
              <c:strCache>
                <c:ptCount val="1"/>
                <c:pt idx="0">
                  <c:v>Number of CCGs &gt; 1.161 target</c:v>
                </c:pt>
              </c:strCache>
            </c:strRef>
          </c:tx>
          <c:spPr>
            <a:solidFill>
              <a:srgbClr val="4F81BD"/>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STP data'!$A$161:$A$202</c:f>
              <c:strCache>
                <c:ptCount val="42"/>
                <c:pt idx="0">
                  <c:v>Birmingham and Solihull</c:v>
                </c:pt>
                <c:pt idx="1">
                  <c:v>Bristol, North Somerset and South Gloucestershire</c:v>
                </c:pt>
                <c:pt idx="2">
                  <c:v>Cambridgeshire and Peterborough</c:v>
                </c:pt>
                <c:pt idx="3">
                  <c:v>Cornwall and the Isles of Scilly Health &amp; Social Care Partnership</c:v>
                </c:pt>
                <c:pt idx="4">
                  <c:v>Devon</c:v>
                </c:pt>
                <c:pt idx="5">
                  <c:v>Dorset</c:v>
                </c:pt>
                <c:pt idx="6">
                  <c:v>Gloucestershire</c:v>
                </c:pt>
                <c:pt idx="7">
                  <c:v>Joined Up Care Derbyshire</c:v>
                </c:pt>
                <c:pt idx="8">
                  <c:v>Somerset</c:v>
                </c:pt>
                <c:pt idx="9">
                  <c:v>Northamptonshire</c:v>
                </c:pt>
                <c:pt idx="10">
                  <c:v>Shropshire and Telford and Wrekin</c:v>
                </c:pt>
                <c:pt idx="11">
                  <c:v>Bath and North East Somerset, Swindon and Wiltshire</c:v>
                </c:pt>
                <c:pt idx="12">
                  <c:v>Bedfordshire, Luton and Milton Keynes</c:v>
                </c:pt>
                <c:pt idx="13">
                  <c:v>Buckinghamshire, Oxfordshire and Berkshire West</c:v>
                </c:pt>
                <c:pt idx="14">
                  <c:v>Coventry and Warwickshire</c:v>
                </c:pt>
                <c:pt idx="15">
                  <c:v>Frimley Health &amp; Care ICS</c:v>
                </c:pt>
                <c:pt idx="16">
                  <c:v>Hertfordshire and West Essex</c:v>
                </c:pt>
                <c:pt idx="17">
                  <c:v>Leicester, Leicestershire and Rutland</c:v>
                </c:pt>
                <c:pt idx="18">
                  <c:v>Suffolk and North East Essex</c:v>
                </c:pt>
                <c:pt idx="19">
                  <c:v>Surrey Heartlands Health &amp; Care Partnership</c:v>
                </c:pt>
                <c:pt idx="20">
                  <c:v>Herefordshire and Worcestershire</c:v>
                </c:pt>
                <c:pt idx="21">
                  <c:v>Lincolnshire</c:v>
                </c:pt>
                <c:pt idx="22">
                  <c:v>The Black Country and West Birmingham</c:v>
                </c:pt>
                <c:pt idx="23">
                  <c:v>South Yorkshire and Bassetlaw</c:v>
                </c:pt>
                <c:pt idx="24">
                  <c:v>Mid and South Essex</c:v>
                </c:pt>
                <c:pt idx="25">
                  <c:v>Norfolk and Waveney Health &amp; Care Partnership</c:v>
                </c:pt>
                <c:pt idx="26">
                  <c:v>North London Partners in Health &amp; Care</c:v>
                </c:pt>
                <c:pt idx="27">
                  <c:v>Humber, Coast and Vale</c:v>
                </c:pt>
                <c:pt idx="28">
                  <c:v>Nottingham and Nottinghamshire Health and Care</c:v>
                </c:pt>
                <c:pt idx="29">
                  <c:v>Staffordshire and Stoke on Trent</c:v>
                </c:pt>
                <c:pt idx="30">
                  <c:v>Our Healthier South East London</c:v>
                </c:pt>
                <c:pt idx="31">
                  <c:v>South West London Health &amp; Care Partnership</c:v>
                </c:pt>
                <c:pt idx="32">
                  <c:v>East London Health &amp; Care Partnership</c:v>
                </c:pt>
                <c:pt idx="33">
                  <c:v>Hampshire and the Isle of Wight</c:v>
                </c:pt>
                <c:pt idx="34">
                  <c:v>Kent and Medway</c:v>
                </c:pt>
                <c:pt idx="35">
                  <c:v>North West London Health &amp; Care Partnership</c:v>
                </c:pt>
                <c:pt idx="36">
                  <c:v>Healthier Lancashire and South Cumbria</c:v>
                </c:pt>
                <c:pt idx="37">
                  <c:v>Sussex and East Surrey</c:v>
                </c:pt>
                <c:pt idx="38">
                  <c:v>West Yorkshire and Harrogate (Health &amp; Care Partnership)</c:v>
                </c:pt>
                <c:pt idx="39">
                  <c:v>Greater Manchester Health and Social Care Partnership</c:v>
                </c:pt>
                <c:pt idx="40">
                  <c:v>Cheshire and Merseyside</c:v>
                </c:pt>
                <c:pt idx="41">
                  <c:v>Cumbria and North East</c:v>
                </c:pt>
              </c:strCache>
            </c:strRef>
          </c:cat>
          <c:val>
            <c:numRef>
              <c:f>'NHS England STP data'!$D$161:$D$202</c:f>
              <c:numCache>
                <c:formatCode>General</c:formatCode>
                <c:ptCount val="42"/>
                <c:pt idx="39">
                  <c:v>1</c:v>
                </c:pt>
                <c:pt idx="40">
                  <c:v>3</c:v>
                </c:pt>
                <c:pt idx="41">
                  <c:v>4</c:v>
                </c:pt>
              </c:numCache>
            </c:numRef>
          </c:val>
        </c:ser>
        <c:dLbls>
          <c:showLegendKey val="0"/>
          <c:showVal val="1"/>
          <c:showCatName val="0"/>
          <c:showSerName val="0"/>
          <c:showPercent val="0"/>
          <c:showBubbleSize val="0"/>
        </c:dLbls>
        <c:gapWidth val="40"/>
        <c:overlap val="100"/>
        <c:axId val="145698816"/>
        <c:axId val="149303808"/>
      </c:barChart>
      <c:catAx>
        <c:axId val="145698816"/>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49303808"/>
        <c:crosses val="autoZero"/>
        <c:auto val="1"/>
        <c:lblAlgn val="ctr"/>
        <c:lblOffset val="100"/>
        <c:noMultiLvlLbl val="0"/>
      </c:catAx>
      <c:valAx>
        <c:axId val="149303808"/>
        <c:scaling>
          <c:orientation val="minMax"/>
        </c:scaling>
        <c:delete val="1"/>
        <c:axPos val="l"/>
        <c:numFmt formatCode="General" sourceLinked="1"/>
        <c:majorTickMark val="none"/>
        <c:minorTickMark val="none"/>
        <c:tickLblPos val="nextTo"/>
        <c:crossAx val="145698816"/>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egendEntry>
        <c:idx val="2"/>
        <c:txPr>
          <a:bodyPr/>
          <a:lstStyle/>
          <a:p>
            <a:pPr>
              <a:defRPr sz="1000" b="1" baseline="0">
                <a:solidFill>
                  <a:srgbClr val="4F81BD"/>
                </a:solidFill>
                <a:latin typeface="Arial" pitchFamily="34" charset="0"/>
                <a:cs typeface="Arial" pitchFamily="34" charset="0"/>
              </a:defRPr>
            </a:pPr>
            <a:endParaRPr lang="en-US"/>
          </a:p>
        </c:txPr>
      </c:legendEntry>
      <c:layout>
        <c:manualLayout>
          <c:xMode val="edge"/>
          <c:yMode val="edge"/>
          <c:x val="4.1766712892213287E-2"/>
          <c:y val="0.14267662210087947"/>
          <c:w val="0.90845760541192466"/>
          <c:h val="9.8168927967120956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sz="1000" baseline="0">
                <a:latin typeface="Arial" pitchFamily="34" charset="0"/>
                <a:cs typeface="Arial" pitchFamily="34" charset="0"/>
              </a:rPr>
              <a:t>Number of trimethoprim items for people aged 70+</a:t>
            </a:r>
          </a:p>
        </c:rich>
      </c:tx>
      <c:layout/>
      <c:overlay val="0"/>
    </c:title>
    <c:autoTitleDeleted val="0"/>
    <c:plotArea>
      <c:layout>
        <c:manualLayout>
          <c:layoutTarget val="inner"/>
          <c:xMode val="edge"/>
          <c:yMode val="edge"/>
          <c:x val="0.11355648524388935"/>
          <c:y val="0.1908447667983747"/>
          <c:w val="0.86996465466289419"/>
          <c:h val="0.62027897543769672"/>
        </c:manualLayout>
      </c:layout>
      <c:barChart>
        <c:barDir val="col"/>
        <c:grouping val="stacked"/>
        <c:varyColors val="0"/>
        <c:ser>
          <c:idx val="0"/>
          <c:order val="0"/>
          <c:spPr>
            <a:solidFill>
              <a:srgbClr val="4F81BD"/>
            </a:solidFill>
            <a:ln>
              <a:solidFill>
                <a:schemeClr val="tx1"/>
              </a:solidFill>
            </a:ln>
          </c:spPr>
          <c:invertIfNegative val="0"/>
          <c:cat>
            <c:numRef>
              <c:f>'England - all CCGs charts data'!$B$2:$U$2</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'England - all CCGs charts data'!$B$6:$U$6</c:f>
              <c:numCache>
                <c:formatCode>#,##0</c:formatCode>
                <c:ptCount val="20"/>
                <c:pt idx="0">
                  <c:v>951669</c:v>
                </c:pt>
                <c:pt idx="1">
                  <c:v>925931</c:v>
                </c:pt>
                <c:pt idx="2">
                  <c:v>899131</c:v>
                </c:pt>
                <c:pt idx="3">
                  <c:v>877653</c:v>
                </c:pt>
                <c:pt idx="4">
                  <c:v>858937</c:v>
                </c:pt>
                <c:pt idx="5">
                  <c:v>838577</c:v>
                </c:pt>
                <c:pt idx="6">
                  <c:v>823868</c:v>
                </c:pt>
                <c:pt idx="7">
                  <c:v>808661</c:v>
                </c:pt>
                <c:pt idx="8">
                  <c:v>795775</c:v>
                </c:pt>
                <c:pt idx="9">
                  <c:v>781408</c:v>
                </c:pt>
                <c:pt idx="10">
                  <c:v>768927</c:v>
                </c:pt>
                <c:pt idx="11">
                  <c:v>755712</c:v>
                </c:pt>
                <c:pt idx="12">
                  <c:v>743453</c:v>
                </c:pt>
                <c:pt idx="13">
                  <c:v>734136</c:v>
                </c:pt>
                <c:pt idx="14">
                  <c:v>723198</c:v>
                </c:pt>
                <c:pt idx="15">
                  <c:v>714570</c:v>
                </c:pt>
                <c:pt idx="16">
                  <c:v>705733</c:v>
                </c:pt>
                <c:pt idx="17">
                  <c:v>699004</c:v>
                </c:pt>
                <c:pt idx="18">
                  <c:v>691263</c:v>
                </c:pt>
                <c:pt idx="19">
                  <c:v>684405</c:v>
                </c:pt>
              </c:numCache>
            </c:numRef>
          </c:val>
        </c:ser>
        <c:dLbls>
          <c:showLegendKey val="0"/>
          <c:showVal val="0"/>
          <c:showCatName val="0"/>
          <c:showSerName val="0"/>
          <c:showPercent val="0"/>
          <c:showBubbleSize val="0"/>
        </c:dLbls>
        <c:gapWidth val="150"/>
        <c:overlap val="100"/>
        <c:axId val="169962496"/>
        <c:axId val="171108608"/>
      </c:barChart>
      <c:dateAx>
        <c:axId val="169962496"/>
        <c:scaling>
          <c:orientation val="minMax"/>
        </c:scaling>
        <c:delete val="0"/>
        <c:axPos val="b"/>
        <c:title>
          <c:tx>
            <c:rich>
              <a:bodyPr/>
              <a:lstStyle/>
              <a:p>
                <a:pPr>
                  <a:defRPr sz="800">
                    <a:latin typeface="Arial" pitchFamily="34" charset="0"/>
                    <a:cs typeface="Arial" pitchFamily="34" charset="0"/>
                  </a:defRPr>
                </a:pPr>
                <a:r>
                  <a:rPr lang="en-GB" sz="800">
                    <a:latin typeface="Arial" pitchFamily="34" charset="0"/>
                    <a:cs typeface="Arial" pitchFamily="34" charset="0"/>
                  </a:rPr>
                  <a:t>12</a:t>
                </a:r>
                <a:r>
                  <a:rPr lang="en-GB" sz="800" baseline="0">
                    <a:latin typeface="Arial" pitchFamily="34" charset="0"/>
                    <a:cs typeface="Arial" pitchFamily="34" charset="0"/>
                  </a:rPr>
                  <a:t> mths to</a:t>
                </a:r>
                <a:endParaRPr lang="en-GB" sz="800">
                  <a:latin typeface="Arial" pitchFamily="34" charset="0"/>
                  <a:cs typeface="Arial" pitchFamily="34" charset="0"/>
                </a:endParaRPr>
              </a:p>
            </c:rich>
          </c:tx>
          <c:layout>
            <c:manualLayout>
              <c:xMode val="edge"/>
              <c:yMode val="edge"/>
              <c:x val="2.1582929177109089E-2"/>
              <c:y val="0.85462890178404005"/>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171108608"/>
        <c:crosses val="autoZero"/>
        <c:auto val="1"/>
        <c:lblOffset val="100"/>
        <c:baseTimeUnit val="months"/>
      </c:dateAx>
      <c:valAx>
        <c:axId val="171108608"/>
        <c:scaling>
          <c:orientation val="minMax"/>
          <c:min val="0"/>
        </c:scaling>
        <c:delete val="0"/>
        <c:axPos val="l"/>
        <c:numFmt formatCode="#,##0" sourceLinked="1"/>
        <c:majorTickMark val="out"/>
        <c:minorTickMark val="none"/>
        <c:tickLblPos val="nextTo"/>
        <c:crossAx val="169962496"/>
        <c:crosses val="autoZero"/>
        <c:crossBetween val="between"/>
        <c:dispUnits>
          <c:builtInUnit val="thousands"/>
          <c:dispUnitsLbl>
            <c:layout>
              <c:manualLayout>
                <c:xMode val="edge"/>
                <c:yMode val="edge"/>
                <c:x val="2.5441698000738099E-2"/>
                <c:y val="0.35616590978978285"/>
              </c:manualLayout>
            </c:layout>
            <c:txPr>
              <a:bodyPr/>
              <a:lstStyle/>
              <a:p>
                <a:pPr>
                  <a:defRPr sz="800">
                    <a:latin typeface="Arial" pitchFamily="34" charset="0"/>
                    <a:cs typeface="Arial" pitchFamily="34" charset="0"/>
                  </a:defRPr>
                </a:pPr>
                <a:endParaRPr lang="en-US"/>
              </a:p>
            </c:txPr>
          </c:dispUnitsLbl>
        </c:dispUnits>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GB" sz="1100" baseline="0">
                <a:latin typeface="Arial" pitchFamily="34" charset="0"/>
                <a:cs typeface="Arial" pitchFamily="34" charset="0"/>
              </a:rPr>
              <a:t>Number of antibacterial items </a:t>
            </a:r>
          </a:p>
        </c:rich>
      </c:tx>
      <c:layout/>
      <c:overlay val="0"/>
    </c:title>
    <c:autoTitleDeleted val="0"/>
    <c:plotArea>
      <c:layout>
        <c:manualLayout>
          <c:layoutTarget val="inner"/>
          <c:xMode val="edge"/>
          <c:yMode val="edge"/>
          <c:x val="8.8858979463843871E-2"/>
          <c:y val="0.13066520315518373"/>
          <c:w val="0.88892627567019511"/>
          <c:h val="0.54133404799197815"/>
        </c:manualLayout>
      </c:layout>
      <c:barChart>
        <c:barDir val="col"/>
        <c:grouping val="clustered"/>
        <c:varyColors val="0"/>
        <c:ser>
          <c:idx val="2"/>
          <c:order val="0"/>
          <c:tx>
            <c:strRef>
              <c:f>'England - all CCGs charts data'!$A$13</c:f>
              <c:strCache>
                <c:ptCount val="1"/>
                <c:pt idx="0">
                  <c:v>LONDON</c:v>
                </c:pt>
              </c:strCache>
            </c:strRef>
          </c:tx>
          <c:spPr>
            <a:solidFill>
              <a:schemeClr val="accent3">
                <a:lumMod val="60000"/>
                <a:lumOff val="40000"/>
              </a:schemeClr>
            </a:solidFill>
            <a:ln>
              <a:solidFill>
                <a:schemeClr val="tx1"/>
              </a:solidFill>
            </a:ln>
          </c:spPr>
          <c:invertIfNegative val="0"/>
          <c:cat>
            <c:numRef>
              <c:f>'England - all CCGs charts data'!$B$12:$M$12</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data'!$B$13:$M$13</c:f>
              <c:numCache>
                <c:formatCode>#,##0</c:formatCode>
                <c:ptCount val="12"/>
                <c:pt idx="0">
                  <c:v>3968457</c:v>
                </c:pt>
                <c:pt idx="1">
                  <c:v>3957715</c:v>
                </c:pt>
                <c:pt idx="2">
                  <c:v>3942244</c:v>
                </c:pt>
                <c:pt idx="3">
                  <c:v>3949979</c:v>
                </c:pt>
                <c:pt idx="4">
                  <c:v>3949769</c:v>
                </c:pt>
                <c:pt idx="5">
                  <c:v>3950481</c:v>
                </c:pt>
                <c:pt idx="6">
                  <c:v>3951143</c:v>
                </c:pt>
                <c:pt idx="7">
                  <c:v>3956404</c:v>
                </c:pt>
              </c:numCache>
            </c:numRef>
          </c:val>
        </c:ser>
        <c:ser>
          <c:idx val="0"/>
          <c:order val="1"/>
          <c:tx>
            <c:strRef>
              <c:f>'England - all CCGs charts data'!$A$14</c:f>
              <c:strCache>
                <c:ptCount val="1"/>
                <c:pt idx="0">
                  <c:v>MIDLANDS AND EAST OF ENGLAND</c:v>
                </c:pt>
              </c:strCache>
            </c:strRef>
          </c:tx>
          <c:spPr>
            <a:solidFill>
              <a:schemeClr val="tx2">
                <a:lumMod val="20000"/>
                <a:lumOff val="80000"/>
              </a:schemeClr>
            </a:solidFill>
            <a:ln>
              <a:solidFill>
                <a:schemeClr val="tx1"/>
              </a:solidFill>
            </a:ln>
          </c:spPr>
          <c:invertIfNegative val="0"/>
          <c:val>
            <c:numRef>
              <c:f>'England - all CCGs charts data'!$B$14:$M$14</c:f>
              <c:numCache>
                <c:formatCode>#,##0</c:formatCode>
                <c:ptCount val="12"/>
                <c:pt idx="0">
                  <c:v>9980332</c:v>
                </c:pt>
                <c:pt idx="1">
                  <c:v>9941817</c:v>
                </c:pt>
                <c:pt idx="2">
                  <c:v>9901191</c:v>
                </c:pt>
                <c:pt idx="3">
                  <c:v>9925616</c:v>
                </c:pt>
                <c:pt idx="4">
                  <c:v>9938730</c:v>
                </c:pt>
                <c:pt idx="5">
                  <c:v>9948644</c:v>
                </c:pt>
                <c:pt idx="6">
                  <c:v>9955638</c:v>
                </c:pt>
                <c:pt idx="7">
                  <c:v>9966187</c:v>
                </c:pt>
              </c:numCache>
            </c:numRef>
          </c:val>
        </c:ser>
        <c:ser>
          <c:idx val="1"/>
          <c:order val="2"/>
          <c:tx>
            <c:strRef>
              <c:f>'England - all CCGs charts data'!$A$15</c:f>
              <c:strCache>
                <c:ptCount val="1"/>
                <c:pt idx="0">
                  <c:v>NORTH OF ENGLAND</c:v>
                </c:pt>
              </c:strCache>
            </c:strRef>
          </c:tx>
          <c:spPr>
            <a:solidFill>
              <a:schemeClr val="accent6">
                <a:lumMod val="60000"/>
                <a:lumOff val="40000"/>
              </a:schemeClr>
            </a:solidFill>
            <a:ln>
              <a:solidFill>
                <a:schemeClr val="tx1"/>
              </a:solidFill>
            </a:ln>
          </c:spPr>
          <c:invertIfNegative val="0"/>
          <c:val>
            <c:numRef>
              <c:f>'England - all CCGs charts data'!$B$15:$M$15</c:f>
              <c:numCache>
                <c:formatCode>#,##0</c:formatCode>
                <c:ptCount val="12"/>
                <c:pt idx="0">
                  <c:v>9625704</c:v>
                </c:pt>
                <c:pt idx="1">
                  <c:v>9597016</c:v>
                </c:pt>
                <c:pt idx="2">
                  <c:v>9552474</c:v>
                </c:pt>
                <c:pt idx="3">
                  <c:v>9563960</c:v>
                </c:pt>
                <c:pt idx="4">
                  <c:v>9562971</c:v>
                </c:pt>
                <c:pt idx="5">
                  <c:v>9569748</c:v>
                </c:pt>
                <c:pt idx="6">
                  <c:v>9563145</c:v>
                </c:pt>
                <c:pt idx="7">
                  <c:v>9579308</c:v>
                </c:pt>
              </c:numCache>
            </c:numRef>
          </c:val>
        </c:ser>
        <c:ser>
          <c:idx val="3"/>
          <c:order val="3"/>
          <c:tx>
            <c:strRef>
              <c:f>'England - all CCGs charts data'!$A$16</c:f>
              <c:strCache>
                <c:ptCount val="1"/>
                <c:pt idx="0">
                  <c:v>SOUTH OF ENGLAND</c:v>
                </c:pt>
              </c:strCache>
            </c:strRef>
          </c:tx>
          <c:spPr>
            <a:solidFill>
              <a:schemeClr val="accent4">
                <a:lumMod val="40000"/>
                <a:lumOff val="60000"/>
              </a:schemeClr>
            </a:solidFill>
            <a:ln>
              <a:solidFill>
                <a:schemeClr val="tx1"/>
              </a:solidFill>
            </a:ln>
          </c:spPr>
          <c:invertIfNegative val="0"/>
          <c:val>
            <c:numRef>
              <c:f>'England - all CCGs charts data'!$B$16:$M$16</c:f>
              <c:numCache>
                <c:formatCode>#,##0</c:formatCode>
                <c:ptCount val="12"/>
                <c:pt idx="0">
                  <c:v>7754870</c:v>
                </c:pt>
                <c:pt idx="1">
                  <c:v>7723091</c:v>
                </c:pt>
                <c:pt idx="2">
                  <c:v>7694727</c:v>
                </c:pt>
                <c:pt idx="3">
                  <c:v>7694091</c:v>
                </c:pt>
                <c:pt idx="4">
                  <c:v>7691555</c:v>
                </c:pt>
                <c:pt idx="5">
                  <c:v>7690090</c:v>
                </c:pt>
                <c:pt idx="6">
                  <c:v>7684402</c:v>
                </c:pt>
                <c:pt idx="7">
                  <c:v>7690295</c:v>
                </c:pt>
              </c:numCache>
            </c:numRef>
          </c:val>
        </c:ser>
        <c:dLbls>
          <c:showLegendKey val="0"/>
          <c:showVal val="0"/>
          <c:showCatName val="0"/>
          <c:showSerName val="0"/>
          <c:showPercent val="0"/>
          <c:showBubbleSize val="0"/>
        </c:dLbls>
        <c:gapWidth val="150"/>
        <c:axId val="163970560"/>
        <c:axId val="171111488"/>
      </c:barChart>
      <c:dateAx>
        <c:axId val="163970560"/>
        <c:scaling>
          <c:orientation val="minMax"/>
        </c:scaling>
        <c:delete val="0"/>
        <c:axPos val="b"/>
        <c:title>
          <c:tx>
            <c:rich>
              <a:bodyPr/>
              <a:lstStyle/>
              <a:p>
                <a:pPr>
                  <a:defRPr sz="1000" b="1">
                    <a:latin typeface="Arial" pitchFamily="34" charset="0"/>
                    <a:cs typeface="Arial" pitchFamily="34" charset="0"/>
                  </a:defRPr>
                </a:pPr>
                <a:r>
                  <a:rPr lang="en-GB" sz="1000" b="1">
                    <a:latin typeface="Arial" pitchFamily="34" charset="0"/>
                    <a:cs typeface="Arial" pitchFamily="34" charset="0"/>
                  </a:rPr>
                  <a:t>12 mths to</a:t>
                </a:r>
              </a:p>
            </c:rich>
          </c:tx>
          <c:layout>
            <c:manualLayout>
              <c:xMode val="edge"/>
              <c:yMode val="edge"/>
              <c:x val="7.4043867767464725E-3"/>
              <c:y val="0.71155381098246573"/>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71111488"/>
        <c:crosses val="autoZero"/>
        <c:auto val="1"/>
        <c:lblOffset val="100"/>
        <c:baseTimeUnit val="months"/>
      </c:dateAx>
      <c:valAx>
        <c:axId val="171111488"/>
        <c:scaling>
          <c:orientation val="minMax"/>
          <c:min val="0"/>
        </c:scaling>
        <c:delete val="0"/>
        <c:axPos val="l"/>
        <c:numFmt formatCode="#,##0" sourceLinked="1"/>
        <c:majorTickMark val="out"/>
        <c:minorTickMark val="none"/>
        <c:tickLblPos val="nextTo"/>
        <c:txPr>
          <a:bodyPr/>
          <a:lstStyle/>
          <a:p>
            <a:pPr>
              <a:defRPr b="1">
                <a:latin typeface="Arial" pitchFamily="34" charset="0"/>
                <a:cs typeface="Arial" pitchFamily="34" charset="0"/>
              </a:defRPr>
            </a:pPr>
            <a:endParaRPr lang="en-US"/>
          </a:p>
        </c:txPr>
        <c:crossAx val="163970560"/>
        <c:crosses val="autoZero"/>
        <c:crossBetween val="between"/>
        <c:dispUnits>
          <c:builtInUnit val="millions"/>
          <c:dispUnitsLbl>
            <c:layout>
              <c:manualLayout>
                <c:xMode val="edge"/>
                <c:yMode val="edge"/>
                <c:x val="2.1852174934254467E-2"/>
                <c:y val="0.38720654833400064"/>
              </c:manualLayout>
            </c:layout>
            <c:txPr>
              <a:bodyPr/>
              <a:lstStyle/>
              <a:p>
                <a:pPr>
                  <a:defRPr sz="1000" b="1">
                    <a:latin typeface="Arial" pitchFamily="34" charset="0"/>
                    <a:cs typeface="Arial" pitchFamily="34" charset="0"/>
                  </a:defRPr>
                </a:pPr>
                <a:endParaRPr lang="en-US"/>
              </a:p>
            </c:txPr>
          </c:dispUnitsLbl>
        </c:dispUnits>
      </c:valAx>
    </c:plotArea>
    <c:legend>
      <c:legendPos val="b"/>
      <c:layout>
        <c:manualLayout>
          <c:xMode val="edge"/>
          <c:yMode val="edge"/>
          <c:x val="0.11868735256417756"/>
          <c:y val="0.8734538080256764"/>
          <c:w val="0.80148375349889367"/>
          <c:h val="0.10211871497365872"/>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co-amoxiclav, cephalosporins and quinolones items</a:t>
            </a:r>
          </a:p>
        </c:rich>
      </c:tx>
      <c:layout/>
      <c:overlay val="0"/>
    </c:title>
    <c:autoTitleDeleted val="0"/>
    <c:plotArea>
      <c:layout>
        <c:manualLayout>
          <c:layoutTarget val="inner"/>
          <c:xMode val="edge"/>
          <c:yMode val="edge"/>
          <c:x val="8.0556782366087376E-2"/>
          <c:y val="0.12575989140015897"/>
          <c:w val="0.90296438608299334"/>
          <c:h val="0.57327328985999093"/>
        </c:manualLayout>
      </c:layout>
      <c:barChart>
        <c:barDir val="col"/>
        <c:grouping val="clustered"/>
        <c:varyColors val="0"/>
        <c:ser>
          <c:idx val="0"/>
          <c:order val="0"/>
          <c:tx>
            <c:strRef>
              <c:f>'England - all CCGs charts data'!$A$38</c:f>
              <c:strCache>
                <c:ptCount val="1"/>
                <c:pt idx="0">
                  <c:v>LONDON</c:v>
                </c:pt>
              </c:strCache>
            </c:strRef>
          </c:tx>
          <c:spPr>
            <a:solidFill>
              <a:schemeClr val="accent3">
                <a:lumMod val="60000"/>
                <a:lumOff val="40000"/>
              </a:schemeClr>
            </a:solidFill>
            <a:ln>
              <a:solidFill>
                <a:schemeClr val="tx1"/>
              </a:solidFill>
            </a:ln>
          </c:spPr>
          <c:invertIfNegative val="0"/>
          <c:cat>
            <c:numRef>
              <c:f>'England - all CCGs charts data'!$B$37:$M$37</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data'!$B$38:$M$38</c:f>
              <c:numCache>
                <c:formatCode>#,##0</c:formatCode>
                <c:ptCount val="12"/>
                <c:pt idx="0">
                  <c:v>377773</c:v>
                </c:pt>
                <c:pt idx="1">
                  <c:v>375263</c:v>
                </c:pt>
                <c:pt idx="2">
                  <c:v>371922</c:v>
                </c:pt>
                <c:pt idx="3">
                  <c:v>369888</c:v>
                </c:pt>
                <c:pt idx="4">
                  <c:v>366732</c:v>
                </c:pt>
                <c:pt idx="5">
                  <c:v>363684</c:v>
                </c:pt>
                <c:pt idx="6">
                  <c:v>360015</c:v>
                </c:pt>
                <c:pt idx="7">
                  <c:v>357105</c:v>
                </c:pt>
              </c:numCache>
            </c:numRef>
          </c:val>
        </c:ser>
        <c:ser>
          <c:idx val="1"/>
          <c:order val="1"/>
          <c:tx>
            <c:strRef>
              <c:f>'England - all CCGs charts data'!$A$39</c:f>
              <c:strCache>
                <c:ptCount val="1"/>
                <c:pt idx="0">
                  <c:v>MIDLANDS AND EAST OF ENGLAND</c:v>
                </c:pt>
              </c:strCache>
            </c:strRef>
          </c:tx>
          <c:spPr>
            <a:solidFill>
              <a:schemeClr val="tx2">
                <a:lumMod val="20000"/>
                <a:lumOff val="80000"/>
              </a:schemeClr>
            </a:solidFill>
            <a:ln>
              <a:solidFill>
                <a:schemeClr val="tx1"/>
              </a:solidFill>
            </a:ln>
          </c:spPr>
          <c:invertIfNegative val="0"/>
          <c:val>
            <c:numRef>
              <c:f>'England - all CCGs charts data'!$B$39:$M$39</c:f>
              <c:numCache>
                <c:formatCode>#,##0</c:formatCode>
                <c:ptCount val="12"/>
                <c:pt idx="0">
                  <c:v>867843</c:v>
                </c:pt>
                <c:pt idx="1">
                  <c:v>862188</c:v>
                </c:pt>
                <c:pt idx="2">
                  <c:v>854937</c:v>
                </c:pt>
                <c:pt idx="3">
                  <c:v>851916</c:v>
                </c:pt>
                <c:pt idx="4">
                  <c:v>846706</c:v>
                </c:pt>
                <c:pt idx="5">
                  <c:v>842493</c:v>
                </c:pt>
                <c:pt idx="6">
                  <c:v>836931</c:v>
                </c:pt>
                <c:pt idx="7">
                  <c:v>833106</c:v>
                </c:pt>
              </c:numCache>
            </c:numRef>
          </c:val>
        </c:ser>
        <c:ser>
          <c:idx val="2"/>
          <c:order val="2"/>
          <c:tx>
            <c:strRef>
              <c:f>'England - all CCGs charts data'!$A$40</c:f>
              <c:strCache>
                <c:ptCount val="1"/>
                <c:pt idx="0">
                  <c:v>NORTH OF ENGLAND</c:v>
                </c:pt>
              </c:strCache>
            </c:strRef>
          </c:tx>
          <c:spPr>
            <a:solidFill>
              <a:schemeClr val="accent6">
                <a:lumMod val="60000"/>
                <a:lumOff val="40000"/>
              </a:schemeClr>
            </a:solidFill>
            <a:ln>
              <a:solidFill>
                <a:schemeClr val="tx1"/>
              </a:solidFill>
            </a:ln>
          </c:spPr>
          <c:invertIfNegative val="0"/>
          <c:val>
            <c:numRef>
              <c:f>'England - all CCGs charts data'!$B$40:$M$40</c:f>
              <c:numCache>
                <c:formatCode>#,##0</c:formatCode>
                <c:ptCount val="12"/>
                <c:pt idx="0">
                  <c:v>719654</c:v>
                </c:pt>
                <c:pt idx="1">
                  <c:v>717603</c:v>
                </c:pt>
                <c:pt idx="2">
                  <c:v>713049</c:v>
                </c:pt>
                <c:pt idx="3">
                  <c:v>711152</c:v>
                </c:pt>
                <c:pt idx="4">
                  <c:v>707811</c:v>
                </c:pt>
                <c:pt idx="5">
                  <c:v>705321</c:v>
                </c:pt>
                <c:pt idx="6">
                  <c:v>699551</c:v>
                </c:pt>
                <c:pt idx="7">
                  <c:v>693963</c:v>
                </c:pt>
              </c:numCache>
            </c:numRef>
          </c:val>
        </c:ser>
        <c:ser>
          <c:idx val="3"/>
          <c:order val="3"/>
          <c:tx>
            <c:strRef>
              <c:f>'England - all CCGs charts data'!$A$41</c:f>
              <c:strCache>
                <c:ptCount val="1"/>
                <c:pt idx="0">
                  <c:v>SOUTH OF ENGLAND</c:v>
                </c:pt>
              </c:strCache>
            </c:strRef>
          </c:tx>
          <c:spPr>
            <a:solidFill>
              <a:schemeClr val="accent4">
                <a:lumMod val="40000"/>
                <a:lumOff val="60000"/>
              </a:schemeClr>
            </a:solidFill>
            <a:ln>
              <a:solidFill>
                <a:schemeClr val="tx1"/>
              </a:solidFill>
            </a:ln>
          </c:spPr>
          <c:invertIfNegative val="0"/>
          <c:val>
            <c:numRef>
              <c:f>'England - all CCGs charts data'!$B$41:$M$41</c:f>
              <c:numCache>
                <c:formatCode>#,##0</c:formatCode>
                <c:ptCount val="12"/>
                <c:pt idx="0">
                  <c:v>723735</c:v>
                </c:pt>
                <c:pt idx="1">
                  <c:v>720889</c:v>
                </c:pt>
                <c:pt idx="2">
                  <c:v>716760</c:v>
                </c:pt>
                <c:pt idx="3">
                  <c:v>713938</c:v>
                </c:pt>
                <c:pt idx="4">
                  <c:v>710065</c:v>
                </c:pt>
                <c:pt idx="5">
                  <c:v>706139</c:v>
                </c:pt>
                <c:pt idx="6">
                  <c:v>702131</c:v>
                </c:pt>
                <c:pt idx="7">
                  <c:v>698753</c:v>
                </c:pt>
              </c:numCache>
            </c:numRef>
          </c:val>
        </c:ser>
        <c:dLbls>
          <c:showLegendKey val="0"/>
          <c:showVal val="0"/>
          <c:showCatName val="0"/>
          <c:showSerName val="0"/>
          <c:showPercent val="0"/>
          <c:showBubbleSize val="0"/>
        </c:dLbls>
        <c:gapWidth val="150"/>
        <c:axId val="168947712"/>
        <c:axId val="171113792"/>
      </c:barChart>
      <c:dateAx>
        <c:axId val="168947712"/>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6730035814376022E-2"/>
              <c:y val="0.74977023890598415"/>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71113792"/>
        <c:crosses val="autoZero"/>
        <c:auto val="1"/>
        <c:lblOffset val="100"/>
        <c:baseTimeUnit val="months"/>
      </c:dateAx>
      <c:valAx>
        <c:axId val="171113792"/>
        <c:scaling>
          <c:orientation val="minMax"/>
          <c:min val="0"/>
        </c:scaling>
        <c:delete val="0"/>
        <c:axPos val="l"/>
        <c:numFmt formatCode="#,##0.0" sourceLinked="0"/>
        <c:majorTickMark val="out"/>
        <c:minorTickMark val="none"/>
        <c:tickLblPos val="nextTo"/>
        <c:txPr>
          <a:bodyPr/>
          <a:lstStyle/>
          <a:p>
            <a:pPr>
              <a:defRPr b="1">
                <a:latin typeface="Arial" pitchFamily="34" charset="0"/>
                <a:cs typeface="Arial" pitchFamily="34" charset="0"/>
              </a:defRPr>
            </a:pPr>
            <a:endParaRPr lang="en-US"/>
          </a:p>
        </c:txPr>
        <c:crossAx val="168947712"/>
        <c:crosses val="autoZero"/>
        <c:crossBetween val="between"/>
        <c:dispUnits>
          <c:builtInUnit val="millions"/>
          <c:dispUnitsLbl>
            <c:layout>
              <c:manualLayout>
                <c:xMode val="edge"/>
                <c:yMode val="edge"/>
                <c:x val="2.1559393835782106E-2"/>
                <c:y val="0.42508791849545491"/>
              </c:manualLayout>
            </c:layout>
            <c:txPr>
              <a:bodyPr/>
              <a:lstStyle/>
              <a:p>
                <a:pPr>
                  <a:defRPr sz="1000">
                    <a:latin typeface="Arial" pitchFamily="34" charset="0"/>
                    <a:cs typeface="Arial" pitchFamily="34" charset="0"/>
                  </a:defRPr>
                </a:pPr>
                <a:endParaRPr lang="en-US"/>
              </a:p>
            </c:txPr>
          </c:dispUnitsLbl>
        </c:dispUnits>
      </c:valAx>
    </c:plotArea>
    <c:legend>
      <c:legendPos val="b"/>
      <c:layout>
        <c:manualLayout>
          <c:xMode val="edge"/>
          <c:yMode val="edge"/>
          <c:x val="0.14329884923686101"/>
          <c:y val="0.87676235585124929"/>
          <c:w val="0.74543134187020232"/>
          <c:h val="0.10154273043870418"/>
        </c:manualLayout>
      </c:layout>
      <c:overlay val="0"/>
      <c:txPr>
        <a:bodyPr/>
        <a:lstStyle/>
        <a:p>
          <a:pPr>
            <a:defRPr sz="140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Number of trimethoprim items for people aged 70+</a:t>
            </a:r>
          </a:p>
        </c:rich>
      </c:tx>
      <c:layout/>
      <c:overlay val="0"/>
    </c:title>
    <c:autoTitleDeleted val="0"/>
    <c:plotArea>
      <c:layout>
        <c:manualLayout>
          <c:layoutTarget val="inner"/>
          <c:xMode val="edge"/>
          <c:yMode val="edge"/>
          <c:x val="7.9862114708585619E-2"/>
          <c:y val="0.11439428229246064"/>
          <c:w val="0.90365896320721639"/>
          <c:h val="0.58023334177050456"/>
        </c:manualLayout>
      </c:layout>
      <c:barChart>
        <c:barDir val="col"/>
        <c:grouping val="clustered"/>
        <c:varyColors val="0"/>
        <c:ser>
          <c:idx val="0"/>
          <c:order val="0"/>
          <c:tx>
            <c:strRef>
              <c:f>'England - all CCGs charts data'!$A$47</c:f>
              <c:strCache>
                <c:ptCount val="1"/>
                <c:pt idx="0">
                  <c:v>LONDON</c:v>
                </c:pt>
              </c:strCache>
            </c:strRef>
          </c:tx>
          <c:spPr>
            <a:solidFill>
              <a:schemeClr val="accent3">
                <a:lumMod val="60000"/>
                <a:lumOff val="40000"/>
              </a:schemeClr>
            </a:solidFill>
            <a:ln>
              <a:solidFill>
                <a:schemeClr val="tx1"/>
              </a:solidFill>
            </a:ln>
          </c:spPr>
          <c:invertIfNegative val="0"/>
          <c:cat>
            <c:numRef>
              <c:f>'England - all CCGs charts data'!$B$46:$M$46</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data'!$B$47:$M$47</c:f>
              <c:numCache>
                <c:formatCode>#,##0</c:formatCode>
                <c:ptCount val="12"/>
                <c:pt idx="0">
                  <c:v>61630</c:v>
                </c:pt>
                <c:pt idx="1">
                  <c:v>60766</c:v>
                </c:pt>
                <c:pt idx="2">
                  <c:v>59754</c:v>
                </c:pt>
                <c:pt idx="3">
                  <c:v>59012</c:v>
                </c:pt>
                <c:pt idx="4">
                  <c:v>58417</c:v>
                </c:pt>
                <c:pt idx="5">
                  <c:v>57776</c:v>
                </c:pt>
                <c:pt idx="6">
                  <c:v>57088</c:v>
                </c:pt>
                <c:pt idx="7">
                  <c:v>56705</c:v>
                </c:pt>
              </c:numCache>
            </c:numRef>
          </c:val>
        </c:ser>
        <c:ser>
          <c:idx val="1"/>
          <c:order val="1"/>
          <c:tx>
            <c:strRef>
              <c:f>'England - all CCGs charts data'!$A$48</c:f>
              <c:strCache>
                <c:ptCount val="1"/>
                <c:pt idx="0">
                  <c:v>MIDLANDS AND EAST OF ENGLAND</c:v>
                </c:pt>
              </c:strCache>
            </c:strRef>
          </c:tx>
          <c:spPr>
            <a:solidFill>
              <a:schemeClr val="tx2">
                <a:lumMod val="20000"/>
                <a:lumOff val="80000"/>
              </a:schemeClr>
            </a:solidFill>
            <a:ln>
              <a:solidFill>
                <a:schemeClr val="tx1"/>
              </a:solidFill>
            </a:ln>
          </c:spPr>
          <c:invertIfNegative val="0"/>
          <c:val>
            <c:numRef>
              <c:f>'England - all CCGs charts data'!$B$48:$M$48</c:f>
              <c:numCache>
                <c:formatCode>#,##0</c:formatCode>
                <c:ptCount val="12"/>
                <c:pt idx="0">
                  <c:v>256568</c:v>
                </c:pt>
                <c:pt idx="1">
                  <c:v>252821</c:v>
                </c:pt>
                <c:pt idx="2">
                  <c:v>249030</c:v>
                </c:pt>
                <c:pt idx="3">
                  <c:v>245828</c:v>
                </c:pt>
                <c:pt idx="4">
                  <c:v>242160</c:v>
                </c:pt>
                <c:pt idx="5">
                  <c:v>239645</c:v>
                </c:pt>
                <c:pt idx="6">
                  <c:v>237013</c:v>
                </c:pt>
                <c:pt idx="7">
                  <c:v>234341</c:v>
                </c:pt>
              </c:numCache>
            </c:numRef>
          </c:val>
        </c:ser>
        <c:ser>
          <c:idx val="2"/>
          <c:order val="2"/>
          <c:tx>
            <c:strRef>
              <c:f>'England - all CCGs charts data'!$A$49</c:f>
              <c:strCache>
                <c:ptCount val="1"/>
                <c:pt idx="0">
                  <c:v>NORTH OF ENGLAND</c:v>
                </c:pt>
              </c:strCache>
            </c:strRef>
          </c:tx>
          <c:spPr>
            <a:solidFill>
              <a:schemeClr val="accent6">
                <a:lumMod val="60000"/>
                <a:lumOff val="40000"/>
              </a:schemeClr>
            </a:solidFill>
            <a:ln>
              <a:solidFill>
                <a:schemeClr val="tx1"/>
              </a:solidFill>
            </a:ln>
          </c:spPr>
          <c:invertIfNegative val="0"/>
          <c:val>
            <c:numRef>
              <c:f>'England - all CCGs charts data'!$B$49:$M$49</c:f>
              <c:numCache>
                <c:formatCode>#,##0</c:formatCode>
                <c:ptCount val="12"/>
                <c:pt idx="0">
                  <c:v>204139</c:v>
                </c:pt>
                <c:pt idx="1">
                  <c:v>201915</c:v>
                </c:pt>
                <c:pt idx="2">
                  <c:v>198732</c:v>
                </c:pt>
                <c:pt idx="3">
                  <c:v>196332</c:v>
                </c:pt>
                <c:pt idx="4">
                  <c:v>193704</c:v>
                </c:pt>
                <c:pt idx="5">
                  <c:v>191772</c:v>
                </c:pt>
                <c:pt idx="6">
                  <c:v>189136</c:v>
                </c:pt>
                <c:pt idx="7">
                  <c:v>186791</c:v>
                </c:pt>
              </c:numCache>
            </c:numRef>
          </c:val>
        </c:ser>
        <c:ser>
          <c:idx val="3"/>
          <c:order val="3"/>
          <c:tx>
            <c:strRef>
              <c:f>'England - all CCGs charts data'!$A$50</c:f>
              <c:strCache>
                <c:ptCount val="1"/>
                <c:pt idx="0">
                  <c:v>SOUTH OF ENGLAND</c:v>
                </c:pt>
              </c:strCache>
            </c:strRef>
          </c:tx>
          <c:spPr>
            <a:solidFill>
              <a:schemeClr val="accent4">
                <a:lumMod val="40000"/>
                <a:lumOff val="60000"/>
              </a:schemeClr>
            </a:solidFill>
            <a:ln>
              <a:solidFill>
                <a:schemeClr val="tx1"/>
              </a:solidFill>
            </a:ln>
          </c:spPr>
          <c:invertIfNegative val="0"/>
          <c:val>
            <c:numRef>
              <c:f>'England - all CCGs charts data'!$B$50:$M$50</c:f>
              <c:numCache>
                <c:formatCode>#,##0</c:formatCode>
                <c:ptCount val="12"/>
                <c:pt idx="0">
                  <c:v>221116</c:v>
                </c:pt>
                <c:pt idx="1">
                  <c:v>218634</c:v>
                </c:pt>
                <c:pt idx="2">
                  <c:v>215682</c:v>
                </c:pt>
                <c:pt idx="3">
                  <c:v>213398</c:v>
                </c:pt>
                <c:pt idx="4">
                  <c:v>211452</c:v>
                </c:pt>
                <c:pt idx="5">
                  <c:v>209811</c:v>
                </c:pt>
                <c:pt idx="6">
                  <c:v>208026</c:v>
                </c:pt>
                <c:pt idx="7">
                  <c:v>206568</c:v>
                </c:pt>
              </c:numCache>
            </c:numRef>
          </c:val>
        </c:ser>
        <c:dLbls>
          <c:showLegendKey val="0"/>
          <c:showVal val="0"/>
          <c:showCatName val="0"/>
          <c:showSerName val="0"/>
          <c:showPercent val="0"/>
          <c:showBubbleSize val="0"/>
        </c:dLbls>
        <c:gapWidth val="150"/>
        <c:axId val="168948736"/>
        <c:axId val="171116224"/>
      </c:barChart>
      <c:dateAx>
        <c:axId val="168948736"/>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4844083117769125E-2"/>
              <c:y val="0.7490542580816969"/>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71116224"/>
        <c:crosses val="autoZero"/>
        <c:auto val="1"/>
        <c:lblOffset val="100"/>
        <c:baseTimeUnit val="months"/>
      </c:dateAx>
      <c:valAx>
        <c:axId val="171116224"/>
        <c:scaling>
          <c:orientation val="minMax"/>
          <c:min val="0"/>
        </c:scaling>
        <c:delete val="0"/>
        <c:axPos val="l"/>
        <c:numFmt formatCode="#,##0" sourceLinked="1"/>
        <c:majorTickMark val="out"/>
        <c:minorTickMark val="none"/>
        <c:tickLblPos val="nextTo"/>
        <c:txPr>
          <a:bodyPr/>
          <a:lstStyle/>
          <a:p>
            <a:pPr>
              <a:defRPr b="1">
                <a:latin typeface="Arial" pitchFamily="34" charset="0"/>
                <a:cs typeface="Arial" pitchFamily="34" charset="0"/>
              </a:defRPr>
            </a:pPr>
            <a:endParaRPr lang="en-US"/>
          </a:p>
        </c:txPr>
        <c:crossAx val="168948736"/>
        <c:crosses val="autoZero"/>
        <c:crossBetween val="between"/>
        <c:dispUnits>
          <c:builtInUnit val="thousands"/>
          <c:dispUnitsLbl>
            <c:layout>
              <c:manualLayout>
                <c:xMode val="edge"/>
                <c:yMode val="edge"/>
                <c:x val="1.1963955769066772E-2"/>
                <c:y val="0.31976095382268349"/>
              </c:manualLayout>
            </c:layout>
            <c:txPr>
              <a:bodyPr/>
              <a:lstStyle/>
              <a:p>
                <a:pPr>
                  <a:defRPr sz="1000">
                    <a:latin typeface="Arial" pitchFamily="34" charset="0"/>
                    <a:cs typeface="Arial" pitchFamily="34" charset="0"/>
                  </a:defRPr>
                </a:pPr>
                <a:endParaRPr lang="en-US"/>
              </a:p>
            </c:txPr>
          </c:dispUnitsLbl>
        </c:dispUnits>
      </c:valAx>
    </c:plotArea>
    <c:legend>
      <c:legendPos val="b"/>
      <c:layout>
        <c:manualLayout>
          <c:xMode val="edge"/>
          <c:yMode val="edge"/>
          <c:x val="0.13464388792556164"/>
          <c:y val="0.87592112553966128"/>
          <c:w val="0.7740334479850669"/>
          <c:h val="0.10223586948202552"/>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 </a:t>
            </a:r>
          </a:p>
        </c:rich>
      </c:tx>
      <c:layout/>
      <c:overlay val="0"/>
    </c:title>
    <c:autoTitleDeleted val="0"/>
    <c:plotArea>
      <c:layout>
        <c:manualLayout>
          <c:layoutTarget val="inner"/>
          <c:xMode val="edge"/>
          <c:yMode val="edge"/>
          <c:x val="8.9250141350923407E-2"/>
          <c:y val="0.12811735992339743"/>
          <c:w val="0.88641130581166239"/>
          <c:h val="0.58935920974758027"/>
        </c:manualLayout>
      </c:layout>
      <c:barChart>
        <c:barDir val="col"/>
        <c:grouping val="clustered"/>
        <c:varyColors val="0"/>
        <c:ser>
          <c:idx val="1"/>
          <c:order val="0"/>
          <c:tx>
            <c:strRef>
              <c:f>'England - all CCGs charts data'!$A$22</c:f>
              <c:strCache>
                <c:ptCount val="1"/>
                <c:pt idx="0">
                  <c:v>LONDON</c:v>
                </c:pt>
              </c:strCache>
            </c:strRef>
          </c:tx>
          <c:spPr>
            <a:solidFill>
              <a:schemeClr val="accent3">
                <a:lumMod val="60000"/>
                <a:lumOff val="40000"/>
              </a:schemeClr>
            </a:solidFill>
            <a:ln>
              <a:solidFill>
                <a:schemeClr val="tx1"/>
              </a:solidFill>
            </a:ln>
          </c:spPr>
          <c:invertIfNegative val="0"/>
          <c:cat>
            <c:numRef>
              <c:f>'England - all CCGs charts data'!$B$21:$M$21</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data'!$B$22:$M$22</c:f>
              <c:numCache>
                <c:formatCode>General</c:formatCode>
                <c:ptCount val="12"/>
                <c:pt idx="0">
                  <c:v>0.77200000000000002</c:v>
                </c:pt>
                <c:pt idx="1">
                  <c:v>0.76800000000000002</c:v>
                </c:pt>
                <c:pt idx="2">
                  <c:v>0.76300000000000001</c:v>
                </c:pt>
                <c:pt idx="3">
                  <c:v>0.76300000000000001</c:v>
                </c:pt>
                <c:pt idx="4" formatCode="0.000">
                  <c:v>0.76</c:v>
                </c:pt>
                <c:pt idx="5">
                  <c:v>0.75800000000000001</c:v>
                </c:pt>
                <c:pt idx="6">
                  <c:v>0.75600000000000001</c:v>
                </c:pt>
                <c:pt idx="7">
                  <c:v>0.75600000000000001</c:v>
                </c:pt>
              </c:numCache>
            </c:numRef>
          </c:val>
        </c:ser>
        <c:ser>
          <c:idx val="0"/>
          <c:order val="1"/>
          <c:tx>
            <c:strRef>
              <c:f>'England - all CCGs charts data'!$A$23</c:f>
              <c:strCache>
                <c:ptCount val="1"/>
                <c:pt idx="0">
                  <c:v>MIDLANDS AND EAST OF ENGLAND</c:v>
                </c:pt>
              </c:strCache>
            </c:strRef>
          </c:tx>
          <c:spPr>
            <a:solidFill>
              <a:schemeClr val="tx2">
                <a:lumMod val="20000"/>
                <a:lumOff val="80000"/>
              </a:schemeClr>
            </a:solidFill>
            <a:ln>
              <a:solidFill>
                <a:schemeClr val="tx1"/>
              </a:solidFill>
            </a:ln>
          </c:spPr>
          <c:invertIfNegative val="0"/>
          <c:val>
            <c:numRef>
              <c:f>'England - all CCGs charts data'!$B$23:$M$23</c:f>
              <c:numCache>
                <c:formatCode>General</c:formatCode>
                <c:ptCount val="12"/>
                <c:pt idx="0">
                  <c:v>0.99299999999999999</c:v>
                </c:pt>
                <c:pt idx="1">
                  <c:v>0.98799999999999999</c:v>
                </c:pt>
                <c:pt idx="2">
                  <c:v>0.98299999999999998</c:v>
                </c:pt>
                <c:pt idx="3">
                  <c:v>0.98399999999999999</c:v>
                </c:pt>
                <c:pt idx="4">
                  <c:v>0.98299999999999998</c:v>
                </c:pt>
                <c:pt idx="5">
                  <c:v>0.98299999999999998</c:v>
                </c:pt>
                <c:pt idx="6">
                  <c:v>0.98199999999999998</c:v>
                </c:pt>
                <c:pt idx="7">
                  <c:v>0.98199999999999998</c:v>
                </c:pt>
              </c:numCache>
            </c:numRef>
          </c:val>
        </c:ser>
        <c:ser>
          <c:idx val="2"/>
          <c:order val="2"/>
          <c:tx>
            <c:strRef>
              <c:f>'England - all CCGs charts data'!$A$24</c:f>
              <c:strCache>
                <c:ptCount val="1"/>
                <c:pt idx="0">
                  <c:v>NORTH OF ENGLAND</c:v>
                </c:pt>
              </c:strCache>
            </c:strRef>
          </c:tx>
          <c:spPr>
            <a:solidFill>
              <a:schemeClr val="accent6">
                <a:lumMod val="60000"/>
                <a:lumOff val="40000"/>
              </a:schemeClr>
            </a:solidFill>
            <a:ln>
              <a:solidFill>
                <a:schemeClr val="tx1"/>
              </a:solidFill>
            </a:ln>
          </c:spPr>
          <c:invertIfNegative val="0"/>
          <c:val>
            <c:numRef>
              <c:f>'England - all CCGs charts data'!$B$24:$M$24</c:f>
              <c:numCache>
                <c:formatCode>General</c:formatCode>
                <c:ptCount val="12"/>
                <c:pt idx="0">
                  <c:v>1.048</c:v>
                </c:pt>
                <c:pt idx="1">
                  <c:v>1.044</c:v>
                </c:pt>
                <c:pt idx="2">
                  <c:v>1.038</c:v>
                </c:pt>
                <c:pt idx="3">
                  <c:v>1.038</c:v>
                </c:pt>
                <c:pt idx="4">
                  <c:v>1.036</c:v>
                </c:pt>
                <c:pt idx="5">
                  <c:v>1.036</c:v>
                </c:pt>
                <c:pt idx="6">
                  <c:v>1.0329999999999999</c:v>
                </c:pt>
                <c:pt idx="7">
                  <c:v>1.034</c:v>
                </c:pt>
              </c:numCache>
            </c:numRef>
          </c:val>
        </c:ser>
        <c:ser>
          <c:idx val="3"/>
          <c:order val="3"/>
          <c:tx>
            <c:strRef>
              <c:f>'England - all CCGs charts data'!$A$25</c:f>
              <c:strCache>
                <c:ptCount val="1"/>
                <c:pt idx="0">
                  <c:v>SOUTH OF ENGLAND</c:v>
                </c:pt>
              </c:strCache>
            </c:strRef>
          </c:tx>
          <c:spPr>
            <a:solidFill>
              <a:schemeClr val="accent4">
                <a:lumMod val="40000"/>
                <a:lumOff val="60000"/>
              </a:schemeClr>
            </a:solidFill>
            <a:ln>
              <a:solidFill>
                <a:schemeClr val="tx1"/>
              </a:solidFill>
            </a:ln>
          </c:spPr>
          <c:invertIfNegative val="0"/>
          <c:val>
            <c:numRef>
              <c:f>'England - all CCGs charts data'!$B$25:$M$25</c:f>
              <c:numCache>
                <c:formatCode>General</c:formatCode>
                <c:ptCount val="12"/>
                <c:pt idx="0">
                  <c:v>0.90100000000000002</c:v>
                </c:pt>
                <c:pt idx="1">
                  <c:v>0.89600000000000002</c:v>
                </c:pt>
                <c:pt idx="2">
                  <c:v>0.89100000000000001</c:v>
                </c:pt>
                <c:pt idx="3" formatCode="0.000">
                  <c:v>0.89</c:v>
                </c:pt>
                <c:pt idx="4">
                  <c:v>0.88800000000000001</c:v>
                </c:pt>
                <c:pt idx="5">
                  <c:v>0.88700000000000001</c:v>
                </c:pt>
                <c:pt idx="6">
                  <c:v>0.88400000000000001</c:v>
                </c:pt>
                <c:pt idx="7">
                  <c:v>0.88400000000000001</c:v>
                </c:pt>
              </c:numCache>
            </c:numRef>
          </c:val>
        </c:ser>
        <c:dLbls>
          <c:showLegendKey val="0"/>
          <c:showVal val="0"/>
          <c:showCatName val="0"/>
          <c:showSerName val="0"/>
          <c:showPercent val="0"/>
          <c:showBubbleSize val="0"/>
        </c:dLbls>
        <c:gapWidth val="150"/>
        <c:axId val="168949248"/>
        <c:axId val="171118528"/>
      </c:barChart>
      <c:dateAx>
        <c:axId val="168949248"/>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1.7465699969391846E-2"/>
              <c:y val="0.76924617867381639"/>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71118528"/>
        <c:crosses val="autoZero"/>
        <c:auto val="1"/>
        <c:lblOffset val="100"/>
        <c:baseTimeUnit val="months"/>
      </c:dateAx>
      <c:valAx>
        <c:axId val="171118528"/>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68949248"/>
        <c:crosses val="autoZero"/>
        <c:crossBetween val="between"/>
      </c:valAx>
    </c:plotArea>
    <c:legend>
      <c:legendPos val="b"/>
      <c:layout>
        <c:manualLayout>
          <c:xMode val="edge"/>
          <c:yMode val="edge"/>
          <c:x val="0.12491120892441006"/>
          <c:y val="0.88047069588422811"/>
          <c:w val="0.75888901557601252"/>
          <c:h val="9.9653530310424634E-2"/>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 </a:t>
            </a:r>
          </a:p>
        </c:rich>
      </c:tx>
      <c:layout/>
      <c:overlay val="0"/>
    </c:title>
    <c:autoTitleDeleted val="0"/>
    <c:plotArea>
      <c:layout>
        <c:manualLayout>
          <c:layoutTarget val="inner"/>
          <c:xMode val="edge"/>
          <c:yMode val="edge"/>
          <c:x val="6.9960585961425403E-2"/>
          <c:y val="0.13312279581290809"/>
          <c:w val="0.90775152929933001"/>
          <c:h val="0.53554748402694441"/>
        </c:manualLayout>
      </c:layout>
      <c:barChart>
        <c:barDir val="col"/>
        <c:grouping val="clustered"/>
        <c:varyColors val="0"/>
        <c:ser>
          <c:idx val="0"/>
          <c:order val="0"/>
          <c:tx>
            <c:strRef>
              <c:f>'England - all CCGs charts data'!$A$30</c:f>
              <c:strCache>
                <c:ptCount val="1"/>
                <c:pt idx="0">
                  <c:v>LONDON</c:v>
                </c:pt>
              </c:strCache>
            </c:strRef>
          </c:tx>
          <c:spPr>
            <a:solidFill>
              <a:schemeClr val="accent3">
                <a:lumMod val="60000"/>
                <a:lumOff val="40000"/>
              </a:schemeClr>
            </a:solidFill>
            <a:ln>
              <a:solidFill>
                <a:schemeClr val="tx1"/>
              </a:solidFill>
            </a:ln>
          </c:spPr>
          <c:invertIfNegative val="0"/>
          <c:cat>
            <c:numRef>
              <c:f>'England - all CCGs charts data'!$B$29:$M$29</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data'!$B$30:$M$30</c:f>
              <c:numCache>
                <c:formatCode>General</c:formatCode>
                <c:ptCount val="12"/>
                <c:pt idx="0">
                  <c:v>9.6</c:v>
                </c:pt>
                <c:pt idx="1">
                  <c:v>9.6</c:v>
                </c:pt>
                <c:pt idx="2">
                  <c:v>9.5</c:v>
                </c:pt>
                <c:pt idx="3">
                  <c:v>9.5</c:v>
                </c:pt>
                <c:pt idx="4">
                  <c:v>9.4</c:v>
                </c:pt>
                <c:pt idx="5">
                  <c:v>9.3000000000000007</c:v>
                </c:pt>
                <c:pt idx="6">
                  <c:v>9.1999999999999993</c:v>
                </c:pt>
                <c:pt idx="7">
                  <c:v>9.1</c:v>
                </c:pt>
              </c:numCache>
            </c:numRef>
          </c:val>
        </c:ser>
        <c:ser>
          <c:idx val="1"/>
          <c:order val="1"/>
          <c:tx>
            <c:strRef>
              <c:f>'England - all CCGs charts data'!$A$31</c:f>
              <c:strCache>
                <c:ptCount val="1"/>
                <c:pt idx="0">
                  <c:v>MIDLANDS AND EAST OF ENGLAND</c:v>
                </c:pt>
              </c:strCache>
            </c:strRef>
          </c:tx>
          <c:spPr>
            <a:solidFill>
              <a:schemeClr val="tx2">
                <a:lumMod val="20000"/>
                <a:lumOff val="80000"/>
              </a:schemeClr>
            </a:solidFill>
            <a:ln>
              <a:solidFill>
                <a:schemeClr val="tx1"/>
              </a:solidFill>
            </a:ln>
          </c:spPr>
          <c:invertIfNegative val="0"/>
          <c:val>
            <c:numRef>
              <c:f>'England - all CCGs charts data'!$B$31:$M$31</c:f>
              <c:numCache>
                <c:formatCode>General</c:formatCode>
                <c:ptCount val="12"/>
                <c:pt idx="0">
                  <c:v>8.8000000000000007</c:v>
                </c:pt>
                <c:pt idx="1">
                  <c:v>8.6999999999999993</c:v>
                </c:pt>
                <c:pt idx="2">
                  <c:v>8.6999999999999993</c:v>
                </c:pt>
                <c:pt idx="3">
                  <c:v>8.6999999999999993</c:v>
                </c:pt>
                <c:pt idx="4">
                  <c:v>8.6</c:v>
                </c:pt>
                <c:pt idx="5">
                  <c:v>8.5</c:v>
                </c:pt>
                <c:pt idx="6">
                  <c:v>8.5</c:v>
                </c:pt>
                <c:pt idx="7">
                  <c:v>8.4</c:v>
                </c:pt>
              </c:numCache>
            </c:numRef>
          </c:val>
        </c:ser>
        <c:ser>
          <c:idx val="2"/>
          <c:order val="2"/>
          <c:tx>
            <c:strRef>
              <c:f>'England - all CCGs charts data'!$A$32</c:f>
              <c:strCache>
                <c:ptCount val="1"/>
                <c:pt idx="0">
                  <c:v>NORTH OF ENGLAND</c:v>
                </c:pt>
              </c:strCache>
            </c:strRef>
          </c:tx>
          <c:spPr>
            <a:solidFill>
              <a:schemeClr val="accent6">
                <a:lumMod val="60000"/>
                <a:lumOff val="40000"/>
              </a:schemeClr>
            </a:solidFill>
            <a:ln>
              <a:solidFill>
                <a:schemeClr val="tx1"/>
              </a:solidFill>
            </a:ln>
          </c:spPr>
          <c:invertIfNegative val="0"/>
          <c:dPt>
            <c:idx val="0"/>
            <c:invertIfNegative val="0"/>
            <c:bubble3D val="0"/>
          </c:dPt>
          <c:val>
            <c:numRef>
              <c:f>'England - all CCGs charts data'!$B$32:$M$32</c:f>
              <c:numCache>
                <c:formatCode>General</c:formatCode>
                <c:ptCount val="12"/>
                <c:pt idx="0">
                  <c:v>7.6</c:v>
                </c:pt>
                <c:pt idx="1">
                  <c:v>7.6</c:v>
                </c:pt>
                <c:pt idx="2">
                  <c:v>7.5</c:v>
                </c:pt>
                <c:pt idx="3">
                  <c:v>7.5</c:v>
                </c:pt>
                <c:pt idx="4">
                  <c:v>7.5</c:v>
                </c:pt>
                <c:pt idx="5">
                  <c:v>7.5</c:v>
                </c:pt>
                <c:pt idx="6">
                  <c:v>7.4</c:v>
                </c:pt>
                <c:pt idx="7">
                  <c:v>7.3</c:v>
                </c:pt>
              </c:numCache>
            </c:numRef>
          </c:val>
        </c:ser>
        <c:ser>
          <c:idx val="3"/>
          <c:order val="3"/>
          <c:tx>
            <c:strRef>
              <c:f>'England - all CCGs charts data'!$A$33</c:f>
              <c:strCache>
                <c:ptCount val="1"/>
                <c:pt idx="0">
                  <c:v>SOUTH OF ENGLAND</c:v>
                </c:pt>
              </c:strCache>
            </c:strRef>
          </c:tx>
          <c:spPr>
            <a:solidFill>
              <a:schemeClr val="accent4">
                <a:lumMod val="40000"/>
                <a:lumOff val="60000"/>
              </a:schemeClr>
            </a:solidFill>
            <a:ln>
              <a:solidFill>
                <a:schemeClr val="tx1"/>
              </a:solidFill>
            </a:ln>
          </c:spPr>
          <c:invertIfNegative val="0"/>
          <c:val>
            <c:numRef>
              <c:f>'England - all CCGs charts data'!$B$33:$M$33</c:f>
              <c:numCache>
                <c:formatCode>General</c:formatCode>
                <c:ptCount val="12"/>
                <c:pt idx="0">
                  <c:v>9.4</c:v>
                </c:pt>
                <c:pt idx="1">
                  <c:v>9.4</c:v>
                </c:pt>
                <c:pt idx="2">
                  <c:v>9.4</c:v>
                </c:pt>
                <c:pt idx="3">
                  <c:v>9.4</c:v>
                </c:pt>
                <c:pt idx="4">
                  <c:v>9.3000000000000007</c:v>
                </c:pt>
                <c:pt idx="5">
                  <c:v>9.3000000000000007</c:v>
                </c:pt>
                <c:pt idx="6">
                  <c:v>9.1999999999999993</c:v>
                </c:pt>
                <c:pt idx="7">
                  <c:v>9.1999999999999993</c:v>
                </c:pt>
              </c:numCache>
            </c:numRef>
          </c:val>
        </c:ser>
        <c:dLbls>
          <c:showLegendKey val="0"/>
          <c:showVal val="0"/>
          <c:showCatName val="0"/>
          <c:showSerName val="0"/>
          <c:showPercent val="0"/>
          <c:showBubbleSize val="0"/>
        </c:dLbls>
        <c:gapWidth val="150"/>
        <c:axId val="168950272"/>
        <c:axId val="171120832"/>
      </c:barChart>
      <c:dateAx>
        <c:axId val="168950272"/>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775911124E-2"/>
              <c:y val="0.71636600047412502"/>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71120832"/>
        <c:crosses val="autoZero"/>
        <c:auto val="1"/>
        <c:lblOffset val="100"/>
        <c:baseTimeUnit val="months"/>
      </c:dateAx>
      <c:valAx>
        <c:axId val="171120832"/>
        <c:scaling>
          <c:orientation val="minMax"/>
        </c:scaling>
        <c:delete val="0"/>
        <c:axPos val="l"/>
        <c:numFmt formatCode="General" sourceLinked="1"/>
        <c:majorTickMark val="out"/>
        <c:minorTickMark val="none"/>
        <c:tickLblPos val="nextTo"/>
        <c:txPr>
          <a:bodyPr/>
          <a:lstStyle/>
          <a:p>
            <a:pPr>
              <a:defRPr b="1">
                <a:latin typeface="Arial" pitchFamily="34" charset="0"/>
                <a:cs typeface="Arial" pitchFamily="34" charset="0"/>
              </a:defRPr>
            </a:pPr>
            <a:endParaRPr lang="en-US"/>
          </a:p>
        </c:txPr>
        <c:crossAx val="168950272"/>
        <c:crosses val="autoZero"/>
        <c:crossBetween val="between"/>
      </c:valAx>
    </c:plotArea>
    <c:legend>
      <c:legendPos val="b"/>
      <c:layout>
        <c:manualLayout>
          <c:xMode val="edge"/>
          <c:yMode val="edge"/>
          <c:x val="0.13813389666056669"/>
          <c:y val="0.8649996230505046"/>
          <c:w val="0.75860951525546116"/>
          <c:h val="0.11315737197118214"/>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Antibacterial Items/STAR-PU 13</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layout/>
      <c:overlay val="0"/>
    </c:title>
    <c:autoTitleDeleted val="0"/>
    <c:plotArea>
      <c:layout>
        <c:manualLayout>
          <c:layoutTarget val="inner"/>
          <c:xMode val="edge"/>
          <c:yMode val="edge"/>
          <c:x val="8.9250141350923407E-2"/>
          <c:y val="0.12811735992339743"/>
          <c:w val="0.88641130581166239"/>
          <c:h val="0.58935920974758027"/>
        </c:manualLayout>
      </c:layout>
      <c:lineChart>
        <c:grouping val="standard"/>
        <c:varyColors val="0"/>
        <c:ser>
          <c:idx val="1"/>
          <c:order val="0"/>
          <c:tx>
            <c:strRef>
              <c:f>'England - all CCGs charts data'!$A$22</c:f>
              <c:strCache>
                <c:ptCount val="1"/>
                <c:pt idx="0">
                  <c:v>LONDON</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 all CCGs charts data'!$B$21:$M$21</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data'!$B$22:$M$22</c:f>
              <c:numCache>
                <c:formatCode>General</c:formatCode>
                <c:ptCount val="12"/>
                <c:pt idx="0">
                  <c:v>0.77200000000000002</c:v>
                </c:pt>
                <c:pt idx="1">
                  <c:v>0.76800000000000002</c:v>
                </c:pt>
                <c:pt idx="2">
                  <c:v>0.76300000000000001</c:v>
                </c:pt>
                <c:pt idx="3">
                  <c:v>0.76300000000000001</c:v>
                </c:pt>
                <c:pt idx="4" formatCode="0.000">
                  <c:v>0.76</c:v>
                </c:pt>
                <c:pt idx="5">
                  <c:v>0.75800000000000001</c:v>
                </c:pt>
                <c:pt idx="6">
                  <c:v>0.75600000000000001</c:v>
                </c:pt>
                <c:pt idx="7">
                  <c:v>0.75600000000000001</c:v>
                </c:pt>
              </c:numCache>
            </c:numRef>
          </c:val>
          <c:smooth val="0"/>
        </c:ser>
        <c:ser>
          <c:idx val="0"/>
          <c:order val="1"/>
          <c:tx>
            <c:strRef>
              <c:f>'England - all CCGs charts data'!$A$23</c:f>
              <c:strCache>
                <c:ptCount val="1"/>
                <c:pt idx="0">
                  <c:v>MIDLANDS AND EAST OF ENGLAND</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val>
            <c:numRef>
              <c:f>'England - all CCGs charts data'!$B$23:$M$23</c:f>
              <c:numCache>
                <c:formatCode>General</c:formatCode>
                <c:ptCount val="12"/>
                <c:pt idx="0">
                  <c:v>0.99299999999999999</c:v>
                </c:pt>
                <c:pt idx="1">
                  <c:v>0.98799999999999999</c:v>
                </c:pt>
                <c:pt idx="2">
                  <c:v>0.98299999999999998</c:v>
                </c:pt>
                <c:pt idx="3">
                  <c:v>0.98399999999999999</c:v>
                </c:pt>
                <c:pt idx="4">
                  <c:v>0.98299999999999998</c:v>
                </c:pt>
                <c:pt idx="5">
                  <c:v>0.98299999999999998</c:v>
                </c:pt>
                <c:pt idx="6">
                  <c:v>0.98199999999999998</c:v>
                </c:pt>
                <c:pt idx="7">
                  <c:v>0.98199999999999998</c:v>
                </c:pt>
              </c:numCache>
            </c:numRef>
          </c:val>
          <c:smooth val="0"/>
        </c:ser>
        <c:ser>
          <c:idx val="2"/>
          <c:order val="2"/>
          <c:tx>
            <c:strRef>
              <c:f>'England - all CCGs charts data'!$A$24</c:f>
              <c:strCache>
                <c:ptCount val="1"/>
                <c:pt idx="0">
                  <c:v>NORTH OF ENGLAND</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val>
            <c:numRef>
              <c:f>'England - all CCGs charts data'!$B$24:$M$24</c:f>
              <c:numCache>
                <c:formatCode>General</c:formatCode>
                <c:ptCount val="12"/>
                <c:pt idx="0">
                  <c:v>1.048</c:v>
                </c:pt>
                <c:pt idx="1">
                  <c:v>1.044</c:v>
                </c:pt>
                <c:pt idx="2">
                  <c:v>1.038</c:v>
                </c:pt>
                <c:pt idx="3">
                  <c:v>1.038</c:v>
                </c:pt>
                <c:pt idx="4">
                  <c:v>1.036</c:v>
                </c:pt>
                <c:pt idx="5">
                  <c:v>1.036</c:v>
                </c:pt>
                <c:pt idx="6">
                  <c:v>1.0329999999999999</c:v>
                </c:pt>
                <c:pt idx="7">
                  <c:v>1.034</c:v>
                </c:pt>
              </c:numCache>
            </c:numRef>
          </c:val>
          <c:smooth val="0"/>
        </c:ser>
        <c:ser>
          <c:idx val="3"/>
          <c:order val="3"/>
          <c:tx>
            <c:strRef>
              <c:f>'England - all CCGs charts data'!$A$25</c:f>
              <c:strCache>
                <c:ptCount val="1"/>
                <c:pt idx="0">
                  <c:v>SOUTH OF ENGLAND</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val>
            <c:numRef>
              <c:f>'England - all CCGs charts data'!$B$25:$M$25</c:f>
              <c:numCache>
                <c:formatCode>General</c:formatCode>
                <c:ptCount val="12"/>
                <c:pt idx="0">
                  <c:v>0.90100000000000002</c:v>
                </c:pt>
                <c:pt idx="1">
                  <c:v>0.89600000000000002</c:v>
                </c:pt>
                <c:pt idx="2">
                  <c:v>0.89100000000000001</c:v>
                </c:pt>
                <c:pt idx="3" formatCode="0.000">
                  <c:v>0.89</c:v>
                </c:pt>
                <c:pt idx="4">
                  <c:v>0.88800000000000001</c:v>
                </c:pt>
                <c:pt idx="5">
                  <c:v>0.88700000000000001</c:v>
                </c:pt>
                <c:pt idx="6">
                  <c:v>0.88400000000000001</c:v>
                </c:pt>
                <c:pt idx="7">
                  <c:v>0.88400000000000001</c:v>
                </c:pt>
              </c:numCache>
            </c:numRef>
          </c:val>
          <c:smooth val="0"/>
        </c:ser>
        <c:dLbls>
          <c:showLegendKey val="0"/>
          <c:showVal val="0"/>
          <c:showCatName val="0"/>
          <c:showSerName val="0"/>
          <c:showPercent val="0"/>
          <c:showBubbleSize val="0"/>
        </c:dLbls>
        <c:marker val="1"/>
        <c:smooth val="0"/>
        <c:axId val="168951296"/>
        <c:axId val="171803776"/>
      </c:lineChart>
      <c:dateAx>
        <c:axId val="168951296"/>
        <c:scaling>
          <c:orientation val="minMax"/>
        </c:scaling>
        <c:delete val="0"/>
        <c:axPos val="b"/>
        <c:title>
          <c:tx>
            <c:rich>
              <a:bodyPr/>
              <a:lstStyle/>
              <a:p>
                <a:pPr>
                  <a:defRPr sz="1000">
                    <a:latin typeface="Arial" pitchFamily="34" charset="0"/>
                    <a:cs typeface="Arial" pitchFamily="34" charset="0"/>
                  </a:defRPr>
                </a:pPr>
                <a:r>
                  <a:rPr lang="en-US" sz="1000">
                    <a:latin typeface="Arial" pitchFamily="34" charset="0"/>
                    <a:cs typeface="Arial" pitchFamily="34" charset="0"/>
                  </a:rPr>
                  <a:t>12 mths to</a:t>
                </a:r>
              </a:p>
            </c:rich>
          </c:tx>
          <c:layout>
            <c:manualLayout>
              <c:xMode val="edge"/>
              <c:yMode val="edge"/>
              <c:x val="1.7465699969391846E-2"/>
              <c:y val="0.76924617867381639"/>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71803776"/>
        <c:crosses val="autoZero"/>
        <c:auto val="1"/>
        <c:lblOffset val="100"/>
        <c:baseTimeUnit val="months"/>
      </c:dateAx>
      <c:valAx>
        <c:axId val="171803776"/>
        <c:scaling>
          <c:orientation val="minMax"/>
          <c:min val="0"/>
        </c:scaling>
        <c:delete val="0"/>
        <c:axPos val="l"/>
        <c:numFmt formatCode="#,##0.000" sourceLinked="0"/>
        <c:majorTickMark val="out"/>
        <c:minorTickMark val="none"/>
        <c:tickLblPos val="nextTo"/>
        <c:txPr>
          <a:bodyPr/>
          <a:lstStyle/>
          <a:p>
            <a:pPr>
              <a:defRPr b="1">
                <a:latin typeface="Arial" pitchFamily="34" charset="0"/>
                <a:cs typeface="Arial" pitchFamily="34" charset="0"/>
              </a:defRPr>
            </a:pPr>
            <a:endParaRPr lang="en-US"/>
          </a:p>
        </c:txPr>
        <c:crossAx val="168951296"/>
        <c:crosses val="autoZero"/>
        <c:crossBetween val="between"/>
      </c:valAx>
    </c:plotArea>
    <c:legend>
      <c:legendPos val="b"/>
      <c:layout>
        <c:manualLayout>
          <c:xMode val="edge"/>
          <c:yMode val="edge"/>
          <c:x val="0.12491120892441006"/>
          <c:y val="0.88047069588422811"/>
          <c:w val="0.79638201899168704"/>
          <c:h val="7.1167268721766028E-2"/>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aseline="0">
                <a:latin typeface="Arial" pitchFamily="34" charset="0"/>
                <a:cs typeface="Arial" pitchFamily="34" charset="0"/>
              </a:defRPr>
            </a:pPr>
            <a:r>
              <a:rPr lang="en-US" sz="1100" baseline="0">
                <a:latin typeface="Arial" pitchFamily="34" charset="0"/>
                <a:cs typeface="Arial" pitchFamily="34" charset="0"/>
              </a:rPr>
              <a:t>% Co-amoxiclav, cephalosporins and quinolones</a:t>
            </a:r>
          </a:p>
          <a:p>
            <a:pPr>
              <a:defRPr sz="1100" baseline="0">
                <a:latin typeface="Arial" pitchFamily="34" charset="0"/>
                <a:cs typeface="Arial" pitchFamily="34" charset="0"/>
              </a:defRPr>
            </a:pPr>
            <a:r>
              <a:rPr lang="en-US" sz="1100" baseline="0">
                <a:latin typeface="Arial" pitchFamily="34" charset="0"/>
                <a:cs typeface="Arial" pitchFamily="34" charset="0"/>
              </a:rPr>
              <a:t>(Trend line) </a:t>
            </a:r>
          </a:p>
        </c:rich>
      </c:tx>
      <c:layout/>
      <c:overlay val="0"/>
    </c:title>
    <c:autoTitleDeleted val="0"/>
    <c:plotArea>
      <c:layout>
        <c:manualLayout>
          <c:layoutTarget val="inner"/>
          <c:xMode val="edge"/>
          <c:yMode val="edge"/>
          <c:x val="6.9960585961425403E-2"/>
          <c:y val="0.13312279581290809"/>
          <c:w val="0.90775152929933001"/>
          <c:h val="0.53554748402694441"/>
        </c:manualLayout>
      </c:layout>
      <c:lineChart>
        <c:grouping val="standard"/>
        <c:varyColors val="0"/>
        <c:ser>
          <c:idx val="0"/>
          <c:order val="0"/>
          <c:tx>
            <c:strRef>
              <c:f>'England - all CCGs charts data'!$A$30</c:f>
              <c:strCache>
                <c:ptCount val="1"/>
                <c:pt idx="0">
                  <c:v>LONDON</c:v>
                </c:pt>
              </c:strCache>
            </c:strRef>
          </c:tx>
          <c:spPr>
            <a:ln w="34925">
              <a:solidFill>
                <a:schemeClr val="accent3">
                  <a:lumMod val="60000"/>
                  <a:lumOff val="40000"/>
                </a:schemeClr>
              </a:solidFill>
            </a:ln>
          </c:spPr>
          <c:marker>
            <c:symbol val="circle"/>
            <c:size val="7"/>
            <c:spPr>
              <a:solidFill>
                <a:schemeClr val="accent3">
                  <a:lumMod val="60000"/>
                  <a:lumOff val="40000"/>
                </a:schemeClr>
              </a:solidFill>
              <a:ln>
                <a:solidFill>
                  <a:schemeClr val="accent3">
                    <a:lumMod val="60000"/>
                    <a:lumOff val="40000"/>
                  </a:schemeClr>
                </a:solidFill>
              </a:ln>
            </c:spPr>
          </c:marker>
          <c:cat>
            <c:numRef>
              <c:f>'England - all CCGs charts data'!$B$29:$M$29</c:f>
              <c:numCache>
                <c:formatCode>mmm\-yy</c:formatCode>
                <c:ptCount val="1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numCache>
            </c:numRef>
          </c:cat>
          <c:val>
            <c:numRef>
              <c:f>'England - all CCGs charts data'!$B$30:$M$30</c:f>
              <c:numCache>
                <c:formatCode>General</c:formatCode>
                <c:ptCount val="12"/>
                <c:pt idx="0">
                  <c:v>9.6</c:v>
                </c:pt>
                <c:pt idx="1">
                  <c:v>9.6</c:v>
                </c:pt>
                <c:pt idx="2">
                  <c:v>9.5</c:v>
                </c:pt>
                <c:pt idx="3">
                  <c:v>9.5</c:v>
                </c:pt>
                <c:pt idx="4">
                  <c:v>9.4</c:v>
                </c:pt>
                <c:pt idx="5">
                  <c:v>9.3000000000000007</c:v>
                </c:pt>
                <c:pt idx="6">
                  <c:v>9.1999999999999993</c:v>
                </c:pt>
                <c:pt idx="7">
                  <c:v>9.1</c:v>
                </c:pt>
              </c:numCache>
            </c:numRef>
          </c:val>
          <c:smooth val="0"/>
        </c:ser>
        <c:ser>
          <c:idx val="1"/>
          <c:order val="1"/>
          <c:tx>
            <c:strRef>
              <c:f>'England - all CCGs charts data'!$A$31</c:f>
              <c:strCache>
                <c:ptCount val="1"/>
                <c:pt idx="0">
                  <c:v>MIDLANDS AND EAST OF ENGLAND</c:v>
                </c:pt>
              </c:strCache>
            </c:strRef>
          </c:tx>
          <c:spPr>
            <a:ln w="34925">
              <a:solidFill>
                <a:schemeClr val="tx2">
                  <a:lumMod val="20000"/>
                  <a:lumOff val="80000"/>
                </a:schemeClr>
              </a:solidFill>
            </a:ln>
          </c:spPr>
          <c:marker>
            <c:symbol val="circle"/>
            <c:size val="7"/>
            <c:spPr>
              <a:solidFill>
                <a:schemeClr val="tx2">
                  <a:lumMod val="20000"/>
                  <a:lumOff val="80000"/>
                </a:schemeClr>
              </a:solidFill>
              <a:ln>
                <a:solidFill>
                  <a:schemeClr val="tx2">
                    <a:lumMod val="20000"/>
                    <a:lumOff val="80000"/>
                  </a:schemeClr>
                </a:solidFill>
              </a:ln>
            </c:spPr>
          </c:marker>
          <c:val>
            <c:numRef>
              <c:f>'England - all CCGs charts data'!$B$31:$M$31</c:f>
              <c:numCache>
                <c:formatCode>General</c:formatCode>
                <c:ptCount val="12"/>
                <c:pt idx="0">
                  <c:v>8.8000000000000007</c:v>
                </c:pt>
                <c:pt idx="1">
                  <c:v>8.6999999999999993</c:v>
                </c:pt>
                <c:pt idx="2">
                  <c:v>8.6999999999999993</c:v>
                </c:pt>
                <c:pt idx="3">
                  <c:v>8.6999999999999993</c:v>
                </c:pt>
                <c:pt idx="4">
                  <c:v>8.6</c:v>
                </c:pt>
                <c:pt idx="5">
                  <c:v>8.5</c:v>
                </c:pt>
                <c:pt idx="6">
                  <c:v>8.5</c:v>
                </c:pt>
                <c:pt idx="7">
                  <c:v>8.4</c:v>
                </c:pt>
              </c:numCache>
            </c:numRef>
          </c:val>
          <c:smooth val="0"/>
        </c:ser>
        <c:ser>
          <c:idx val="2"/>
          <c:order val="2"/>
          <c:tx>
            <c:strRef>
              <c:f>'England - all CCGs charts data'!$A$32</c:f>
              <c:strCache>
                <c:ptCount val="1"/>
                <c:pt idx="0">
                  <c:v>NORTH OF ENGLAND</c:v>
                </c:pt>
              </c:strCache>
            </c:strRef>
          </c:tx>
          <c:spPr>
            <a:ln w="34925">
              <a:solidFill>
                <a:schemeClr val="accent6">
                  <a:lumMod val="60000"/>
                  <a:lumOff val="40000"/>
                </a:schemeClr>
              </a:solidFill>
            </a:ln>
          </c:spPr>
          <c:marker>
            <c:symbol val="circle"/>
            <c:size val="7"/>
            <c:spPr>
              <a:solidFill>
                <a:schemeClr val="accent6">
                  <a:lumMod val="60000"/>
                  <a:lumOff val="40000"/>
                </a:schemeClr>
              </a:solidFill>
              <a:ln>
                <a:solidFill>
                  <a:schemeClr val="accent6">
                    <a:lumMod val="60000"/>
                    <a:lumOff val="40000"/>
                  </a:schemeClr>
                </a:solidFill>
              </a:ln>
            </c:spPr>
          </c:marker>
          <c:dPt>
            <c:idx val="0"/>
            <c:bubble3D val="0"/>
          </c:dPt>
          <c:val>
            <c:numRef>
              <c:f>'England - all CCGs charts data'!$B$32:$M$32</c:f>
              <c:numCache>
                <c:formatCode>General</c:formatCode>
                <c:ptCount val="12"/>
                <c:pt idx="0">
                  <c:v>7.6</c:v>
                </c:pt>
                <c:pt idx="1">
                  <c:v>7.6</c:v>
                </c:pt>
                <c:pt idx="2">
                  <c:v>7.5</c:v>
                </c:pt>
                <c:pt idx="3">
                  <c:v>7.5</c:v>
                </c:pt>
                <c:pt idx="4">
                  <c:v>7.5</c:v>
                </c:pt>
                <c:pt idx="5">
                  <c:v>7.5</c:v>
                </c:pt>
                <c:pt idx="6">
                  <c:v>7.4</c:v>
                </c:pt>
                <c:pt idx="7">
                  <c:v>7.3</c:v>
                </c:pt>
              </c:numCache>
            </c:numRef>
          </c:val>
          <c:smooth val="0"/>
        </c:ser>
        <c:ser>
          <c:idx val="3"/>
          <c:order val="3"/>
          <c:tx>
            <c:strRef>
              <c:f>'England - all CCGs charts data'!$A$33</c:f>
              <c:strCache>
                <c:ptCount val="1"/>
                <c:pt idx="0">
                  <c:v>SOUTH OF ENGLAND</c:v>
                </c:pt>
              </c:strCache>
            </c:strRef>
          </c:tx>
          <c:spPr>
            <a:ln w="34925">
              <a:solidFill>
                <a:schemeClr val="accent4">
                  <a:lumMod val="40000"/>
                  <a:lumOff val="60000"/>
                </a:schemeClr>
              </a:solidFill>
            </a:ln>
          </c:spPr>
          <c:marker>
            <c:symbol val="circle"/>
            <c:size val="7"/>
            <c:spPr>
              <a:solidFill>
                <a:schemeClr val="accent4">
                  <a:lumMod val="40000"/>
                  <a:lumOff val="60000"/>
                </a:schemeClr>
              </a:solidFill>
              <a:ln>
                <a:solidFill>
                  <a:schemeClr val="accent4">
                    <a:lumMod val="40000"/>
                    <a:lumOff val="60000"/>
                  </a:schemeClr>
                </a:solidFill>
              </a:ln>
            </c:spPr>
          </c:marker>
          <c:val>
            <c:numRef>
              <c:f>'England - all CCGs charts data'!$B$33:$M$33</c:f>
              <c:numCache>
                <c:formatCode>General</c:formatCode>
                <c:ptCount val="12"/>
                <c:pt idx="0">
                  <c:v>9.4</c:v>
                </c:pt>
                <c:pt idx="1">
                  <c:v>9.4</c:v>
                </c:pt>
                <c:pt idx="2">
                  <c:v>9.4</c:v>
                </c:pt>
                <c:pt idx="3">
                  <c:v>9.4</c:v>
                </c:pt>
                <c:pt idx="4">
                  <c:v>9.3000000000000007</c:v>
                </c:pt>
                <c:pt idx="5">
                  <c:v>9.3000000000000007</c:v>
                </c:pt>
                <c:pt idx="6">
                  <c:v>9.1999999999999993</c:v>
                </c:pt>
                <c:pt idx="7">
                  <c:v>9.1999999999999993</c:v>
                </c:pt>
              </c:numCache>
            </c:numRef>
          </c:val>
          <c:smooth val="0"/>
        </c:ser>
        <c:dLbls>
          <c:showLegendKey val="0"/>
          <c:showVal val="0"/>
          <c:showCatName val="0"/>
          <c:showSerName val="0"/>
          <c:showPercent val="0"/>
          <c:showBubbleSize val="0"/>
        </c:dLbls>
        <c:marker val="1"/>
        <c:smooth val="0"/>
        <c:axId val="171872768"/>
        <c:axId val="171806080"/>
      </c:lineChart>
      <c:dateAx>
        <c:axId val="171872768"/>
        <c:scaling>
          <c:orientation val="minMax"/>
        </c:scaling>
        <c:delete val="0"/>
        <c:axPos val="b"/>
        <c:title>
          <c:tx>
            <c:rich>
              <a:bodyPr/>
              <a:lstStyle/>
              <a:p>
                <a:pPr>
                  <a:defRPr sz="1000">
                    <a:latin typeface="Arial" pitchFamily="34" charset="0"/>
                    <a:cs typeface="Arial" pitchFamily="34" charset="0"/>
                  </a:defRPr>
                </a:pPr>
                <a:r>
                  <a:rPr lang="en-GB" sz="1000">
                    <a:latin typeface="Arial" pitchFamily="34" charset="0"/>
                    <a:cs typeface="Arial" pitchFamily="34" charset="0"/>
                  </a:rPr>
                  <a:t>12</a:t>
                </a:r>
                <a:r>
                  <a:rPr lang="en-GB" sz="1000" baseline="0">
                    <a:latin typeface="Arial" pitchFamily="34" charset="0"/>
                    <a:cs typeface="Arial" pitchFamily="34" charset="0"/>
                  </a:rPr>
                  <a:t> mths to</a:t>
                </a:r>
                <a:endParaRPr lang="en-GB" sz="1000">
                  <a:latin typeface="Arial" pitchFamily="34" charset="0"/>
                  <a:cs typeface="Arial" pitchFamily="34" charset="0"/>
                </a:endParaRPr>
              </a:p>
            </c:rich>
          </c:tx>
          <c:layout>
            <c:manualLayout>
              <c:xMode val="edge"/>
              <c:yMode val="edge"/>
              <c:x val="1.5491371775911124E-2"/>
              <c:y val="0.71636600047412502"/>
            </c:manualLayout>
          </c:layout>
          <c:overlay val="0"/>
        </c:title>
        <c:numFmt formatCode="mmm\-yy" sourceLinked="1"/>
        <c:majorTickMark val="none"/>
        <c:minorTickMark val="none"/>
        <c:tickLblPos val="nextTo"/>
        <c:txPr>
          <a:bodyPr rot="5400000" vert="horz"/>
          <a:lstStyle/>
          <a:p>
            <a:pPr>
              <a:defRPr sz="1000" b="1">
                <a:latin typeface="Arial" pitchFamily="34" charset="0"/>
                <a:cs typeface="Arial" pitchFamily="34" charset="0"/>
              </a:defRPr>
            </a:pPr>
            <a:endParaRPr lang="en-US"/>
          </a:p>
        </c:txPr>
        <c:crossAx val="171806080"/>
        <c:crosses val="autoZero"/>
        <c:auto val="1"/>
        <c:lblOffset val="100"/>
        <c:baseTimeUnit val="months"/>
      </c:dateAx>
      <c:valAx>
        <c:axId val="171806080"/>
        <c:scaling>
          <c:orientation val="minMax"/>
        </c:scaling>
        <c:delete val="0"/>
        <c:axPos val="l"/>
        <c:numFmt formatCode="General" sourceLinked="1"/>
        <c:majorTickMark val="out"/>
        <c:minorTickMark val="none"/>
        <c:tickLblPos val="nextTo"/>
        <c:txPr>
          <a:bodyPr/>
          <a:lstStyle/>
          <a:p>
            <a:pPr>
              <a:defRPr b="1">
                <a:latin typeface="Arial" pitchFamily="34" charset="0"/>
                <a:cs typeface="Arial" pitchFamily="34" charset="0"/>
              </a:defRPr>
            </a:pPr>
            <a:endParaRPr lang="en-US"/>
          </a:p>
        </c:txPr>
        <c:crossAx val="171872768"/>
        <c:crosses val="autoZero"/>
        <c:crossBetween val="between"/>
      </c:valAx>
    </c:plotArea>
    <c:legend>
      <c:legendPos val="b"/>
      <c:layout>
        <c:manualLayout>
          <c:xMode val="edge"/>
          <c:yMode val="edge"/>
          <c:x val="0.13813389666056669"/>
          <c:y val="0.8649996230505046"/>
          <c:w val="0.79710539065379149"/>
          <c:h val="7.8211143888358745E-2"/>
        </c:manualLayout>
      </c:layout>
      <c:overlay val="0"/>
      <c:txPr>
        <a:bodyPr/>
        <a:lstStyle/>
        <a:p>
          <a:pPr>
            <a:defRPr sz="1400" b="0" i="0" baseline="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aseline="0">
                <a:latin typeface="Arial" pitchFamily="34" charset="0"/>
                <a:cs typeface="Arial" pitchFamily="34" charset="0"/>
              </a:rPr>
              <a:t>Trimethoprim Items Prescribed to Patients aged 70 years or greater  </a:t>
            </a:r>
          </a:p>
          <a:p>
            <a:pPr>
              <a:defRPr/>
            </a:pPr>
            <a:r>
              <a:rPr lang="en-GB" sz="1100" baseline="0">
                <a:latin typeface="Arial" pitchFamily="34" charset="0"/>
                <a:cs typeface="Arial" pitchFamily="34" charset="0"/>
              </a:rPr>
              <a:t>(12 months to November 2019)</a:t>
            </a:r>
            <a:endParaRPr lang="en-GB" sz="1100">
              <a:latin typeface="Arial" pitchFamily="34" charset="0"/>
              <a:cs typeface="Arial" pitchFamily="34" charset="0"/>
            </a:endParaRPr>
          </a:p>
        </c:rich>
      </c:tx>
      <c:layout>
        <c:manualLayout>
          <c:xMode val="edge"/>
          <c:yMode val="edge"/>
          <c:x val="0.2725419890657374"/>
          <c:y val="1.8658895554995624E-2"/>
        </c:manualLayout>
      </c:layout>
      <c:overlay val="0"/>
    </c:title>
    <c:autoTitleDeleted val="0"/>
    <c:plotArea>
      <c:layout/>
      <c:barChart>
        <c:barDir val="col"/>
        <c:grouping val="stacked"/>
        <c:varyColors val="0"/>
        <c:ser>
          <c:idx val="0"/>
          <c:order val="0"/>
          <c:tx>
            <c:strRef>
              <c:f>'NHS England Area data'!$C$77</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data'!$B$78:$B$104</c:f>
              <c:strCache>
                <c:ptCount val="27"/>
                <c:pt idx="0">
                  <c:v>BRISTOL, N SOM, SOM &amp; S GLOS</c:v>
                </c:pt>
                <c:pt idx="1">
                  <c:v>DEVON,CORNWALL&amp;ISLES OF SCILLY</c:v>
                </c:pt>
                <c:pt idx="2">
                  <c:v>BATH,GLOS,SWINDON &amp; WILTSHIRE</c:v>
                </c:pt>
                <c:pt idx="3">
                  <c:v>THAMES VALLEY</c:v>
                </c:pt>
                <c:pt idx="4">
                  <c:v>SOUTH YORKSHIRE AND BASSETLAW</c:v>
                </c:pt>
                <c:pt idx="5">
                  <c:v>BIRMINGHAM &amp; THE BLACK COUNTRY</c:v>
                </c:pt>
                <c:pt idx="6">
                  <c:v>DURHAM, DARLINGTON AND TEES</c:v>
                </c:pt>
                <c:pt idx="7">
                  <c:v>CHESHIRE, WARRINGTON &amp; WIRRAL</c:v>
                </c:pt>
                <c:pt idx="8">
                  <c:v>CUMBRIA,NORTHUMB,TYNE &amp; WEAR</c:v>
                </c:pt>
                <c:pt idx="9">
                  <c:v>MERSEYSIDE</c:v>
                </c:pt>
                <c:pt idx="10">
                  <c:v>DERBYSHIRE AND NOTTINGHAMSHIRE</c:v>
                </c:pt>
                <c:pt idx="11">
                  <c:v>ARDEN,HEREFORDS &amp; WORCESTER</c:v>
                </c:pt>
                <c:pt idx="12">
                  <c:v>ESSEX</c:v>
                </c:pt>
                <c:pt idx="13">
                  <c:v>HERTFORDSHIRE &amp; SOUTH MIDLANDS</c:v>
                </c:pt>
                <c:pt idx="14">
                  <c:v>LEICESTERSHIRE &amp; LINCOLNSHIRE</c:v>
                </c:pt>
                <c:pt idx="15">
                  <c:v>KENT AND MEDWAY</c:v>
                </c:pt>
                <c:pt idx="16">
                  <c:v>NORTH WEST LONDON</c:v>
                </c:pt>
                <c:pt idx="17">
                  <c:v>NORTH YORKSHIRE AND HUMBER</c:v>
                </c:pt>
                <c:pt idx="18">
                  <c:v>SHROPSHIRE AND STAFFORDSHIRE</c:v>
                </c:pt>
                <c:pt idx="19">
                  <c:v>WEST YORKSHIRE</c:v>
                </c:pt>
                <c:pt idx="20">
                  <c:v>EAST ANGLIA</c:v>
                </c:pt>
                <c:pt idx="21">
                  <c:v>LANCASHIRE</c:v>
                </c:pt>
                <c:pt idx="22">
                  <c:v>WESSEX</c:v>
                </c:pt>
                <c:pt idx="23">
                  <c:v>GREATER MANCHESTER</c:v>
                </c:pt>
                <c:pt idx="24">
                  <c:v>NORTH EAST LONDON</c:v>
                </c:pt>
                <c:pt idx="25">
                  <c:v>SOUTH LONDON</c:v>
                </c:pt>
                <c:pt idx="26">
                  <c:v>SURREY AND SUSSEX</c:v>
                </c:pt>
              </c:strCache>
            </c:strRef>
          </c:cat>
          <c:val>
            <c:numRef>
              <c:f>'NHS England Area data'!$C$78:$C$104</c:f>
              <c:numCache>
                <c:formatCode>General</c:formatCode>
                <c:ptCount val="27"/>
                <c:pt idx="0">
                  <c:v>2</c:v>
                </c:pt>
                <c:pt idx="1">
                  <c:v>2</c:v>
                </c:pt>
                <c:pt idx="2">
                  <c:v>4</c:v>
                </c:pt>
                <c:pt idx="3">
                  <c:v>4</c:v>
                </c:pt>
                <c:pt idx="4">
                  <c:v>4</c:v>
                </c:pt>
                <c:pt idx="5">
                  <c:v>5</c:v>
                </c:pt>
                <c:pt idx="6">
                  <c:v>5</c:v>
                </c:pt>
                <c:pt idx="7">
                  <c:v>6</c:v>
                </c:pt>
                <c:pt idx="8">
                  <c:v>6</c:v>
                </c:pt>
                <c:pt idx="9">
                  <c:v>6</c:v>
                </c:pt>
                <c:pt idx="10">
                  <c:v>6</c:v>
                </c:pt>
                <c:pt idx="11">
                  <c:v>7</c:v>
                </c:pt>
                <c:pt idx="12">
                  <c:v>7</c:v>
                </c:pt>
                <c:pt idx="13">
                  <c:v>7</c:v>
                </c:pt>
                <c:pt idx="14">
                  <c:v>7</c:v>
                </c:pt>
                <c:pt idx="15">
                  <c:v>7</c:v>
                </c:pt>
                <c:pt idx="16">
                  <c:v>7</c:v>
                </c:pt>
                <c:pt idx="17">
                  <c:v>7</c:v>
                </c:pt>
                <c:pt idx="18">
                  <c:v>7</c:v>
                </c:pt>
                <c:pt idx="19">
                  <c:v>7</c:v>
                </c:pt>
                <c:pt idx="20">
                  <c:v>8</c:v>
                </c:pt>
                <c:pt idx="21">
                  <c:v>8</c:v>
                </c:pt>
                <c:pt idx="22">
                  <c:v>9</c:v>
                </c:pt>
                <c:pt idx="23">
                  <c:v>10</c:v>
                </c:pt>
                <c:pt idx="24">
                  <c:v>12</c:v>
                </c:pt>
                <c:pt idx="25">
                  <c:v>12</c:v>
                </c:pt>
                <c:pt idx="26">
                  <c:v>12</c:v>
                </c:pt>
              </c:numCache>
            </c:numRef>
          </c:val>
        </c:ser>
        <c:ser>
          <c:idx val="1"/>
          <c:order val="1"/>
          <c:tx>
            <c:strRef>
              <c:f>'NHS England Area data'!$D$77</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data'!$B$78:$B$104</c:f>
              <c:strCache>
                <c:ptCount val="27"/>
                <c:pt idx="0">
                  <c:v>BRISTOL, N SOM, SOM &amp; S GLOS</c:v>
                </c:pt>
                <c:pt idx="1">
                  <c:v>DEVON,CORNWALL&amp;ISLES OF SCILLY</c:v>
                </c:pt>
                <c:pt idx="2">
                  <c:v>BATH,GLOS,SWINDON &amp; WILTSHIRE</c:v>
                </c:pt>
                <c:pt idx="3">
                  <c:v>THAMES VALLEY</c:v>
                </c:pt>
                <c:pt idx="4">
                  <c:v>SOUTH YORKSHIRE AND BASSETLAW</c:v>
                </c:pt>
                <c:pt idx="5">
                  <c:v>BIRMINGHAM &amp; THE BLACK COUNTRY</c:v>
                </c:pt>
                <c:pt idx="6">
                  <c:v>DURHAM, DARLINGTON AND TEES</c:v>
                </c:pt>
                <c:pt idx="7">
                  <c:v>CHESHIRE, WARRINGTON &amp; WIRRAL</c:v>
                </c:pt>
                <c:pt idx="8">
                  <c:v>CUMBRIA,NORTHUMB,TYNE &amp; WEAR</c:v>
                </c:pt>
                <c:pt idx="9">
                  <c:v>MERSEYSIDE</c:v>
                </c:pt>
                <c:pt idx="10">
                  <c:v>DERBYSHIRE AND NOTTINGHAMSHIRE</c:v>
                </c:pt>
                <c:pt idx="11">
                  <c:v>ARDEN,HEREFORDS &amp; WORCESTER</c:v>
                </c:pt>
                <c:pt idx="12">
                  <c:v>ESSEX</c:v>
                </c:pt>
                <c:pt idx="13">
                  <c:v>HERTFORDSHIRE &amp; SOUTH MIDLANDS</c:v>
                </c:pt>
                <c:pt idx="14">
                  <c:v>LEICESTERSHIRE &amp; LINCOLNSHIRE</c:v>
                </c:pt>
                <c:pt idx="15">
                  <c:v>KENT AND MEDWAY</c:v>
                </c:pt>
                <c:pt idx="16">
                  <c:v>NORTH WEST LONDON</c:v>
                </c:pt>
                <c:pt idx="17">
                  <c:v>NORTH YORKSHIRE AND HUMBER</c:v>
                </c:pt>
                <c:pt idx="18">
                  <c:v>SHROPSHIRE AND STAFFORDSHIRE</c:v>
                </c:pt>
                <c:pt idx="19">
                  <c:v>WEST YORKSHIRE</c:v>
                </c:pt>
                <c:pt idx="20">
                  <c:v>EAST ANGLIA</c:v>
                </c:pt>
                <c:pt idx="21">
                  <c:v>LANCASHIRE</c:v>
                </c:pt>
                <c:pt idx="22">
                  <c:v>WESSEX</c:v>
                </c:pt>
                <c:pt idx="23">
                  <c:v>GREATER MANCHESTER</c:v>
                </c:pt>
                <c:pt idx="24">
                  <c:v>NORTH EAST LONDON</c:v>
                </c:pt>
                <c:pt idx="25">
                  <c:v>SOUTH LONDON</c:v>
                </c:pt>
                <c:pt idx="26">
                  <c:v>SURREY AND SUSSEX</c:v>
                </c:pt>
              </c:strCache>
            </c:strRef>
          </c:cat>
          <c:val>
            <c:numRef>
              <c:f>'NHS England Area data'!$D$78:$D$104</c:f>
              <c:numCache>
                <c:formatCode>General</c:formatCode>
                <c:ptCount val="27"/>
                <c:pt idx="4">
                  <c:v>1</c:v>
                </c:pt>
                <c:pt idx="10">
                  <c:v>1</c:v>
                </c:pt>
                <c:pt idx="15">
                  <c:v>1</c:v>
                </c:pt>
                <c:pt idx="16">
                  <c:v>1</c:v>
                </c:pt>
                <c:pt idx="17">
                  <c:v>1</c:v>
                </c:pt>
                <c:pt idx="18">
                  <c:v>1</c:v>
                </c:pt>
                <c:pt idx="19">
                  <c:v>1</c:v>
                </c:pt>
              </c:numCache>
            </c:numRef>
          </c:val>
        </c:ser>
        <c:dLbls>
          <c:showLegendKey val="0"/>
          <c:showVal val="1"/>
          <c:showCatName val="0"/>
          <c:showSerName val="0"/>
          <c:showPercent val="0"/>
          <c:showBubbleSize val="0"/>
        </c:dLbls>
        <c:gapWidth val="40"/>
        <c:overlap val="100"/>
        <c:axId val="130777600"/>
        <c:axId val="151937024"/>
      </c:barChart>
      <c:catAx>
        <c:axId val="130777600"/>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51937024"/>
        <c:crosses val="autoZero"/>
        <c:auto val="1"/>
        <c:lblAlgn val="ctr"/>
        <c:lblOffset val="100"/>
        <c:noMultiLvlLbl val="0"/>
      </c:catAx>
      <c:valAx>
        <c:axId val="151937024"/>
        <c:scaling>
          <c:orientation val="minMax"/>
        </c:scaling>
        <c:delete val="1"/>
        <c:axPos val="l"/>
        <c:numFmt formatCode="General" sourceLinked="1"/>
        <c:majorTickMark val="none"/>
        <c:minorTickMark val="none"/>
        <c:tickLblPos val="nextTo"/>
        <c:crossAx val="130777600"/>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4.0918150013523995E-2"/>
          <c:y val="0.14289604179200815"/>
          <c:w val="0.92642923204940986"/>
          <c:h val="7.1045581331113855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 </a:t>
            </a:r>
          </a:p>
          <a:p>
            <a:pPr>
              <a:defRPr sz="1100"/>
            </a:pPr>
            <a:r>
              <a:rPr lang="en-GB" sz="1100" baseline="0">
                <a:latin typeface="Arial" pitchFamily="34" charset="0"/>
                <a:cs typeface="Arial" pitchFamily="34" charset="0"/>
              </a:rPr>
              <a:t>(12 months to November 2019)</a:t>
            </a:r>
            <a:endParaRPr lang="en-GB" sz="1100">
              <a:latin typeface="Arial" pitchFamily="34" charset="0"/>
              <a:cs typeface="Arial" pitchFamily="34" charset="0"/>
            </a:endParaRPr>
          </a:p>
        </c:rich>
      </c:tx>
      <c:layout/>
      <c:overlay val="0"/>
    </c:title>
    <c:autoTitleDeleted val="0"/>
    <c:plotArea>
      <c:layout/>
      <c:barChart>
        <c:barDir val="col"/>
        <c:grouping val="stacked"/>
        <c:varyColors val="0"/>
        <c:ser>
          <c:idx val="0"/>
          <c:order val="0"/>
          <c:tx>
            <c:strRef>
              <c:f>'NHS England Area data'!$C$113</c:f>
              <c:strCache>
                <c:ptCount val="1"/>
                <c:pt idx="0">
                  <c:v>Number of CCGs ≤ 0.965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data'!$B$114:$B$140</c:f>
              <c:strCache>
                <c:ptCount val="27"/>
                <c:pt idx="0">
                  <c:v>BRISTOL, N SOM, SOM &amp; S GLOS</c:v>
                </c:pt>
                <c:pt idx="1">
                  <c:v>DEVON,CORNWALL&amp;ISLES OF SCILLY</c:v>
                </c:pt>
                <c:pt idx="2">
                  <c:v>BATH,GLOS,SWINDON &amp; WILTSHIRE</c:v>
                </c:pt>
                <c:pt idx="3">
                  <c:v>THAMES VALLEY</c:v>
                </c:pt>
                <c:pt idx="4">
                  <c:v>SOUTH YORKSHIRE AND BASSETLAW</c:v>
                </c:pt>
                <c:pt idx="5">
                  <c:v>BIRMINGHAM &amp; THE BLACK COUNTRY</c:v>
                </c:pt>
                <c:pt idx="6">
                  <c:v>DURHAM, DARLINGTON AND TEES</c:v>
                </c:pt>
                <c:pt idx="7">
                  <c:v>CHESHIRE, WARRINGTON &amp; WIRRAL</c:v>
                </c:pt>
                <c:pt idx="8">
                  <c:v>CUMBRIA,NORTHUMB,TYNE &amp; WEAR</c:v>
                </c:pt>
                <c:pt idx="9">
                  <c:v>MERSEYSIDE</c:v>
                </c:pt>
                <c:pt idx="10">
                  <c:v>DERBYSHIRE AND NOTTINGHAMSHIRE</c:v>
                </c:pt>
                <c:pt idx="11">
                  <c:v>ARDEN,HEREFORDS &amp; WORCESTER</c:v>
                </c:pt>
                <c:pt idx="12">
                  <c:v>ESSEX</c:v>
                </c:pt>
                <c:pt idx="13">
                  <c:v>HERTFORDSHIRE &amp; SOUTH MIDLANDS</c:v>
                </c:pt>
                <c:pt idx="14">
                  <c:v>LEICESTERSHIRE &amp; LINCOLNSHIRE</c:v>
                </c:pt>
                <c:pt idx="15">
                  <c:v>KENT AND MEDWAY</c:v>
                </c:pt>
                <c:pt idx="16">
                  <c:v>NORTH WEST LONDON</c:v>
                </c:pt>
                <c:pt idx="17">
                  <c:v>NORTH YORKSHIRE AND HUMBER</c:v>
                </c:pt>
                <c:pt idx="18">
                  <c:v>SHROPSHIRE AND STAFFORDSHIRE</c:v>
                </c:pt>
                <c:pt idx="19">
                  <c:v>WEST YORKSHIRE</c:v>
                </c:pt>
                <c:pt idx="20">
                  <c:v>EAST ANGLIA</c:v>
                </c:pt>
                <c:pt idx="21">
                  <c:v>LANCASHIRE</c:v>
                </c:pt>
                <c:pt idx="22">
                  <c:v>WESSEX</c:v>
                </c:pt>
                <c:pt idx="23">
                  <c:v>GREATER MANCHESTER</c:v>
                </c:pt>
                <c:pt idx="24">
                  <c:v>NORTH EAST LONDON</c:v>
                </c:pt>
                <c:pt idx="25">
                  <c:v>SOUTH LONDON</c:v>
                </c:pt>
                <c:pt idx="26">
                  <c:v>SURREY AND SUSSEX</c:v>
                </c:pt>
              </c:strCache>
            </c:strRef>
          </c:cat>
          <c:val>
            <c:numRef>
              <c:f>'NHS England Area data'!$C$114:$C$140</c:f>
              <c:numCache>
                <c:formatCode>General</c:formatCode>
                <c:ptCount val="27"/>
                <c:pt idx="0">
                  <c:v>2</c:v>
                </c:pt>
                <c:pt idx="1">
                  <c:v>2</c:v>
                </c:pt>
                <c:pt idx="2">
                  <c:v>4</c:v>
                </c:pt>
                <c:pt idx="3">
                  <c:v>4</c:v>
                </c:pt>
                <c:pt idx="5">
                  <c:v>1</c:v>
                </c:pt>
                <c:pt idx="7">
                  <c:v>5</c:v>
                </c:pt>
                <c:pt idx="10">
                  <c:v>6</c:v>
                </c:pt>
                <c:pt idx="11">
                  <c:v>3</c:v>
                </c:pt>
                <c:pt idx="12">
                  <c:v>1</c:v>
                </c:pt>
                <c:pt idx="13">
                  <c:v>3</c:v>
                </c:pt>
                <c:pt idx="14">
                  <c:v>3</c:v>
                </c:pt>
                <c:pt idx="15">
                  <c:v>2</c:v>
                </c:pt>
                <c:pt idx="16">
                  <c:v>8</c:v>
                </c:pt>
                <c:pt idx="17">
                  <c:v>3</c:v>
                </c:pt>
                <c:pt idx="18">
                  <c:v>2</c:v>
                </c:pt>
                <c:pt idx="19">
                  <c:v>3</c:v>
                </c:pt>
                <c:pt idx="20">
                  <c:v>2</c:v>
                </c:pt>
                <c:pt idx="21">
                  <c:v>2</c:v>
                </c:pt>
                <c:pt idx="22">
                  <c:v>9</c:v>
                </c:pt>
                <c:pt idx="23">
                  <c:v>1</c:v>
                </c:pt>
                <c:pt idx="24">
                  <c:v>11</c:v>
                </c:pt>
                <c:pt idx="25">
                  <c:v>10</c:v>
                </c:pt>
                <c:pt idx="26">
                  <c:v>11</c:v>
                </c:pt>
              </c:numCache>
            </c:numRef>
          </c:val>
        </c:ser>
        <c:ser>
          <c:idx val="1"/>
          <c:order val="1"/>
          <c:tx>
            <c:strRef>
              <c:f>'NHS England Area data'!$D$113</c:f>
              <c:strCache>
                <c:ptCount val="1"/>
                <c:pt idx="0">
                  <c:v>Number of CCGs ≤ 1.161 but &gt; 0.965 target</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data'!$B$114:$B$140</c:f>
              <c:strCache>
                <c:ptCount val="27"/>
                <c:pt idx="0">
                  <c:v>BRISTOL, N SOM, SOM &amp; S GLOS</c:v>
                </c:pt>
                <c:pt idx="1">
                  <c:v>DEVON,CORNWALL&amp;ISLES OF SCILLY</c:v>
                </c:pt>
                <c:pt idx="2">
                  <c:v>BATH,GLOS,SWINDON &amp; WILTSHIRE</c:v>
                </c:pt>
                <c:pt idx="3">
                  <c:v>THAMES VALLEY</c:v>
                </c:pt>
                <c:pt idx="4">
                  <c:v>SOUTH YORKSHIRE AND BASSETLAW</c:v>
                </c:pt>
                <c:pt idx="5">
                  <c:v>BIRMINGHAM &amp; THE BLACK COUNTRY</c:v>
                </c:pt>
                <c:pt idx="6">
                  <c:v>DURHAM, DARLINGTON AND TEES</c:v>
                </c:pt>
                <c:pt idx="7">
                  <c:v>CHESHIRE, WARRINGTON &amp; WIRRAL</c:v>
                </c:pt>
                <c:pt idx="8">
                  <c:v>CUMBRIA,NORTHUMB,TYNE &amp; WEAR</c:v>
                </c:pt>
                <c:pt idx="9">
                  <c:v>MERSEYSIDE</c:v>
                </c:pt>
                <c:pt idx="10">
                  <c:v>DERBYSHIRE AND NOTTINGHAMSHIRE</c:v>
                </c:pt>
                <c:pt idx="11">
                  <c:v>ARDEN,HEREFORDS &amp; WORCESTER</c:v>
                </c:pt>
                <c:pt idx="12">
                  <c:v>ESSEX</c:v>
                </c:pt>
                <c:pt idx="13">
                  <c:v>HERTFORDSHIRE &amp; SOUTH MIDLANDS</c:v>
                </c:pt>
                <c:pt idx="14">
                  <c:v>LEICESTERSHIRE &amp; LINCOLNSHIRE</c:v>
                </c:pt>
                <c:pt idx="15">
                  <c:v>KENT AND MEDWAY</c:v>
                </c:pt>
                <c:pt idx="16">
                  <c:v>NORTH WEST LONDON</c:v>
                </c:pt>
                <c:pt idx="17">
                  <c:v>NORTH YORKSHIRE AND HUMBER</c:v>
                </c:pt>
                <c:pt idx="18">
                  <c:v>SHROPSHIRE AND STAFFORDSHIRE</c:v>
                </c:pt>
                <c:pt idx="19">
                  <c:v>WEST YORKSHIRE</c:v>
                </c:pt>
                <c:pt idx="20">
                  <c:v>EAST ANGLIA</c:v>
                </c:pt>
                <c:pt idx="21">
                  <c:v>LANCASHIRE</c:v>
                </c:pt>
                <c:pt idx="22">
                  <c:v>WESSEX</c:v>
                </c:pt>
                <c:pt idx="23">
                  <c:v>GREATER MANCHESTER</c:v>
                </c:pt>
                <c:pt idx="24">
                  <c:v>NORTH EAST LONDON</c:v>
                </c:pt>
                <c:pt idx="25">
                  <c:v>SOUTH LONDON</c:v>
                </c:pt>
                <c:pt idx="26">
                  <c:v>SURREY AND SUSSEX</c:v>
                </c:pt>
              </c:strCache>
            </c:strRef>
          </c:cat>
          <c:val>
            <c:numRef>
              <c:f>'NHS England Area data'!$D$114:$D$140</c:f>
              <c:numCache>
                <c:formatCode>General</c:formatCode>
                <c:ptCount val="27"/>
                <c:pt idx="4">
                  <c:v>5</c:v>
                </c:pt>
                <c:pt idx="5">
                  <c:v>4</c:v>
                </c:pt>
                <c:pt idx="6">
                  <c:v>2</c:v>
                </c:pt>
                <c:pt idx="7">
                  <c:v>1</c:v>
                </c:pt>
                <c:pt idx="8">
                  <c:v>5</c:v>
                </c:pt>
                <c:pt idx="9">
                  <c:v>3</c:v>
                </c:pt>
                <c:pt idx="10">
                  <c:v>1</c:v>
                </c:pt>
                <c:pt idx="11">
                  <c:v>4</c:v>
                </c:pt>
                <c:pt idx="12">
                  <c:v>6</c:v>
                </c:pt>
                <c:pt idx="13">
                  <c:v>4</c:v>
                </c:pt>
                <c:pt idx="14">
                  <c:v>4</c:v>
                </c:pt>
                <c:pt idx="15">
                  <c:v>6</c:v>
                </c:pt>
                <c:pt idx="17">
                  <c:v>5</c:v>
                </c:pt>
                <c:pt idx="18">
                  <c:v>6</c:v>
                </c:pt>
                <c:pt idx="19">
                  <c:v>5</c:v>
                </c:pt>
                <c:pt idx="20">
                  <c:v>6</c:v>
                </c:pt>
                <c:pt idx="21">
                  <c:v>6</c:v>
                </c:pt>
                <c:pt idx="23">
                  <c:v>8</c:v>
                </c:pt>
                <c:pt idx="24">
                  <c:v>1</c:v>
                </c:pt>
                <c:pt idx="25">
                  <c:v>2</c:v>
                </c:pt>
                <c:pt idx="26">
                  <c:v>1</c:v>
                </c:pt>
              </c:numCache>
            </c:numRef>
          </c:val>
        </c:ser>
        <c:ser>
          <c:idx val="2"/>
          <c:order val="2"/>
          <c:tx>
            <c:strRef>
              <c:f>'NHS England Area data'!$E$113</c:f>
              <c:strCache>
                <c:ptCount val="1"/>
                <c:pt idx="0">
                  <c:v>Number of CCGs &gt; 1.161 target</c:v>
                </c:pt>
              </c:strCache>
            </c:strRef>
          </c:tx>
          <c:spPr>
            <a:solidFill>
              <a:srgbClr val="4F81BD"/>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Area data'!$B$114:$B$140</c:f>
              <c:strCache>
                <c:ptCount val="27"/>
                <c:pt idx="0">
                  <c:v>BRISTOL, N SOM, SOM &amp; S GLOS</c:v>
                </c:pt>
                <c:pt idx="1">
                  <c:v>DEVON,CORNWALL&amp;ISLES OF SCILLY</c:v>
                </c:pt>
                <c:pt idx="2">
                  <c:v>BATH,GLOS,SWINDON &amp; WILTSHIRE</c:v>
                </c:pt>
                <c:pt idx="3">
                  <c:v>THAMES VALLEY</c:v>
                </c:pt>
                <c:pt idx="4">
                  <c:v>SOUTH YORKSHIRE AND BASSETLAW</c:v>
                </c:pt>
                <c:pt idx="5">
                  <c:v>BIRMINGHAM &amp; THE BLACK COUNTRY</c:v>
                </c:pt>
                <c:pt idx="6">
                  <c:v>DURHAM, DARLINGTON AND TEES</c:v>
                </c:pt>
                <c:pt idx="7">
                  <c:v>CHESHIRE, WARRINGTON &amp; WIRRAL</c:v>
                </c:pt>
                <c:pt idx="8">
                  <c:v>CUMBRIA,NORTHUMB,TYNE &amp; WEAR</c:v>
                </c:pt>
                <c:pt idx="9">
                  <c:v>MERSEYSIDE</c:v>
                </c:pt>
                <c:pt idx="10">
                  <c:v>DERBYSHIRE AND NOTTINGHAMSHIRE</c:v>
                </c:pt>
                <c:pt idx="11">
                  <c:v>ARDEN,HEREFORDS &amp; WORCESTER</c:v>
                </c:pt>
                <c:pt idx="12">
                  <c:v>ESSEX</c:v>
                </c:pt>
                <c:pt idx="13">
                  <c:v>HERTFORDSHIRE &amp; SOUTH MIDLANDS</c:v>
                </c:pt>
                <c:pt idx="14">
                  <c:v>LEICESTERSHIRE &amp; LINCOLNSHIRE</c:v>
                </c:pt>
                <c:pt idx="15">
                  <c:v>KENT AND MEDWAY</c:v>
                </c:pt>
                <c:pt idx="16">
                  <c:v>NORTH WEST LONDON</c:v>
                </c:pt>
                <c:pt idx="17">
                  <c:v>NORTH YORKSHIRE AND HUMBER</c:v>
                </c:pt>
                <c:pt idx="18">
                  <c:v>SHROPSHIRE AND STAFFORDSHIRE</c:v>
                </c:pt>
                <c:pt idx="19">
                  <c:v>WEST YORKSHIRE</c:v>
                </c:pt>
                <c:pt idx="20">
                  <c:v>EAST ANGLIA</c:v>
                </c:pt>
                <c:pt idx="21">
                  <c:v>LANCASHIRE</c:v>
                </c:pt>
                <c:pt idx="22">
                  <c:v>WESSEX</c:v>
                </c:pt>
                <c:pt idx="23">
                  <c:v>GREATER MANCHESTER</c:v>
                </c:pt>
                <c:pt idx="24">
                  <c:v>NORTH EAST LONDON</c:v>
                </c:pt>
                <c:pt idx="25">
                  <c:v>SOUTH LONDON</c:v>
                </c:pt>
                <c:pt idx="26">
                  <c:v>SURREY AND SUSSEX</c:v>
                </c:pt>
              </c:strCache>
            </c:strRef>
          </c:cat>
          <c:val>
            <c:numRef>
              <c:f>'NHS England Area data'!$E$114:$E$140</c:f>
              <c:numCache>
                <c:formatCode>General</c:formatCode>
                <c:ptCount val="27"/>
                <c:pt idx="6">
                  <c:v>3</c:v>
                </c:pt>
                <c:pt idx="8">
                  <c:v>1</c:v>
                </c:pt>
                <c:pt idx="9">
                  <c:v>3</c:v>
                </c:pt>
                <c:pt idx="23">
                  <c:v>1</c:v>
                </c:pt>
              </c:numCache>
            </c:numRef>
          </c:val>
        </c:ser>
        <c:dLbls>
          <c:showLegendKey val="0"/>
          <c:showVal val="1"/>
          <c:showCatName val="0"/>
          <c:showSerName val="0"/>
          <c:showPercent val="0"/>
          <c:showBubbleSize val="0"/>
        </c:dLbls>
        <c:gapWidth val="40"/>
        <c:overlap val="100"/>
        <c:axId val="147852288"/>
        <c:axId val="151939328"/>
      </c:barChart>
      <c:catAx>
        <c:axId val="147852288"/>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51939328"/>
        <c:crosses val="autoZero"/>
        <c:auto val="1"/>
        <c:lblAlgn val="ctr"/>
        <c:lblOffset val="100"/>
        <c:noMultiLvlLbl val="0"/>
      </c:catAx>
      <c:valAx>
        <c:axId val="151939328"/>
        <c:scaling>
          <c:orientation val="minMax"/>
        </c:scaling>
        <c:delete val="1"/>
        <c:axPos val="l"/>
        <c:numFmt formatCode="General" sourceLinked="1"/>
        <c:majorTickMark val="none"/>
        <c:minorTickMark val="none"/>
        <c:tickLblPos val="nextTo"/>
        <c:crossAx val="147852288"/>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egendEntry>
        <c:idx val="2"/>
        <c:txPr>
          <a:bodyPr/>
          <a:lstStyle/>
          <a:p>
            <a:pPr>
              <a:defRPr sz="1000" b="1" baseline="0">
                <a:solidFill>
                  <a:srgbClr val="4F81BD"/>
                </a:solidFill>
                <a:latin typeface="Arial" pitchFamily="34" charset="0"/>
                <a:cs typeface="Arial" pitchFamily="34" charset="0"/>
              </a:defRPr>
            </a:pPr>
            <a:endParaRPr lang="en-US"/>
          </a:p>
        </c:txPr>
      </c:legendEntry>
      <c:layout>
        <c:manualLayout>
          <c:xMode val="edge"/>
          <c:yMode val="edge"/>
          <c:x val="6.5465489944961486E-2"/>
          <c:y val="0.12726335353401974"/>
          <c:w val="0.85345974645353151"/>
          <c:h val="0.12041840591850096"/>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Trimethoprim</a:t>
            </a:r>
            <a:r>
              <a:rPr lang="en-GB" sz="1100" baseline="0">
                <a:latin typeface="Arial" pitchFamily="34" charset="0"/>
                <a:cs typeface="Arial" pitchFamily="34" charset="0"/>
              </a:rPr>
              <a:t> Items Prescribed to Patients aged 70 years or greater</a:t>
            </a:r>
            <a:endParaRPr lang="en-GB" sz="1100">
              <a:latin typeface="Arial" pitchFamily="34" charset="0"/>
              <a:cs typeface="Arial" pitchFamily="34" charset="0"/>
            </a:endParaRPr>
          </a:p>
          <a:p>
            <a:pPr>
              <a:defRPr/>
            </a:pPr>
            <a:r>
              <a:rPr lang="en-GB" sz="1100">
                <a:latin typeface="Arial" pitchFamily="34" charset="0"/>
                <a:cs typeface="Arial" pitchFamily="34" charset="0"/>
              </a:rPr>
              <a:t> (12 months to</a:t>
            </a:r>
            <a:r>
              <a:rPr lang="en-GB" sz="1100" baseline="0">
                <a:latin typeface="Arial" pitchFamily="34" charset="0"/>
                <a:cs typeface="Arial" pitchFamily="34" charset="0"/>
              </a:rPr>
              <a:t> November </a:t>
            </a:r>
            <a:r>
              <a:rPr lang="en-GB" sz="1100">
                <a:latin typeface="Arial" pitchFamily="34" charset="0"/>
                <a:cs typeface="Arial" pitchFamily="34" charset="0"/>
              </a:rPr>
              <a:t>2019)</a:t>
            </a:r>
            <a:r>
              <a:rPr lang="en-GB" sz="1100" baseline="0">
                <a:latin typeface="Arial" pitchFamily="34" charset="0"/>
                <a:cs typeface="Arial" pitchFamily="34" charset="0"/>
              </a:rPr>
              <a:t> </a:t>
            </a:r>
            <a:endParaRPr lang="en-GB" sz="1100">
              <a:latin typeface="Arial" pitchFamily="34" charset="0"/>
              <a:cs typeface="Arial" pitchFamily="34" charset="0"/>
            </a:endParaRPr>
          </a:p>
        </c:rich>
      </c:tx>
      <c:layout/>
      <c:overlay val="0"/>
    </c:title>
    <c:autoTitleDeleted val="0"/>
    <c:plotArea>
      <c:layout>
        <c:manualLayout>
          <c:layoutTarget val="inner"/>
          <c:xMode val="edge"/>
          <c:yMode val="edge"/>
          <c:x val="1.3109871799154887E-2"/>
          <c:y val="0.23120781107576591"/>
          <c:w val="0.97378025640169019"/>
          <c:h val="0.36857750229457198"/>
        </c:manualLayout>
      </c:layout>
      <c:barChart>
        <c:barDir val="col"/>
        <c:grouping val="stacked"/>
        <c:varyColors val="0"/>
        <c:ser>
          <c:idx val="0"/>
          <c:order val="0"/>
          <c:tx>
            <c:strRef>
              <c:f>'NHS England Loc Off-data'!$C$52</c:f>
              <c:strCache>
                <c:ptCount val="1"/>
                <c:pt idx="0">
                  <c:v>Number of CCGs who have met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Off-data'!$B$53:$B$66</c:f>
              <c:strCache>
                <c:ptCount val="14"/>
                <c:pt idx="0">
                  <c:v>South (South West)</c:v>
                </c:pt>
                <c:pt idx="1">
                  <c:v>North (Lancashire)</c:v>
                </c:pt>
                <c:pt idx="2">
                  <c:v>South (South Central)</c:v>
                </c:pt>
                <c:pt idx="3">
                  <c:v>South (Wessex)</c:v>
                </c:pt>
                <c:pt idx="4">
                  <c:v>North (Greater Manchester)</c:v>
                </c:pt>
                <c:pt idx="5">
                  <c:v>North (Cumbria and North East)</c:v>
                </c:pt>
                <c:pt idx="6">
                  <c:v>Midlands and East (West Midlands)</c:v>
                </c:pt>
                <c:pt idx="7">
                  <c:v>North (Cheshire and Merseyside)</c:v>
                </c:pt>
                <c:pt idx="8">
                  <c:v>Midlands and East (North Midlands)</c:v>
                </c:pt>
                <c:pt idx="9">
                  <c:v>Midlands and East (Central Midlands)</c:v>
                </c:pt>
                <c:pt idx="10">
                  <c:v>Midlands and East (East)</c:v>
                </c:pt>
                <c:pt idx="11">
                  <c:v>North (Yorkshire and Humber)</c:v>
                </c:pt>
                <c:pt idx="12">
                  <c:v>South (South East)</c:v>
                </c:pt>
                <c:pt idx="13">
                  <c:v>London</c:v>
                </c:pt>
              </c:strCache>
            </c:strRef>
          </c:cat>
          <c:val>
            <c:numRef>
              <c:f>'NHS England Loc Off-data'!$C$53:$C$66</c:f>
              <c:numCache>
                <c:formatCode>General</c:formatCode>
                <c:ptCount val="14"/>
                <c:pt idx="0">
                  <c:v>4</c:v>
                </c:pt>
                <c:pt idx="1">
                  <c:v>8</c:v>
                </c:pt>
                <c:pt idx="2">
                  <c:v>8</c:v>
                </c:pt>
                <c:pt idx="3">
                  <c:v>9</c:v>
                </c:pt>
                <c:pt idx="4">
                  <c:v>10</c:v>
                </c:pt>
                <c:pt idx="5">
                  <c:v>11</c:v>
                </c:pt>
                <c:pt idx="6">
                  <c:v>12</c:v>
                </c:pt>
                <c:pt idx="7">
                  <c:v>12</c:v>
                </c:pt>
                <c:pt idx="8">
                  <c:v>13</c:v>
                </c:pt>
                <c:pt idx="9">
                  <c:v>14</c:v>
                </c:pt>
                <c:pt idx="10">
                  <c:v>15</c:v>
                </c:pt>
                <c:pt idx="11">
                  <c:v>18</c:v>
                </c:pt>
                <c:pt idx="12">
                  <c:v>19</c:v>
                </c:pt>
                <c:pt idx="13">
                  <c:v>31</c:v>
                </c:pt>
              </c:numCache>
            </c:numRef>
          </c:val>
        </c:ser>
        <c:ser>
          <c:idx val="1"/>
          <c:order val="1"/>
          <c:tx>
            <c:strRef>
              <c:f>'NHS England Loc Off-data'!$D$52</c:f>
              <c:strCache>
                <c:ptCount val="1"/>
                <c:pt idx="0">
                  <c:v>Number of CCGs who have not met target </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Off-data'!$B$53:$B$66</c:f>
              <c:strCache>
                <c:ptCount val="14"/>
                <c:pt idx="0">
                  <c:v>South (South West)</c:v>
                </c:pt>
                <c:pt idx="1">
                  <c:v>North (Lancashire)</c:v>
                </c:pt>
                <c:pt idx="2">
                  <c:v>South (South Central)</c:v>
                </c:pt>
                <c:pt idx="3">
                  <c:v>South (Wessex)</c:v>
                </c:pt>
                <c:pt idx="4">
                  <c:v>North (Greater Manchester)</c:v>
                </c:pt>
                <c:pt idx="5">
                  <c:v>North (Cumbria and North East)</c:v>
                </c:pt>
                <c:pt idx="6">
                  <c:v>Midlands and East (West Midlands)</c:v>
                </c:pt>
                <c:pt idx="7">
                  <c:v>North (Cheshire and Merseyside)</c:v>
                </c:pt>
                <c:pt idx="8">
                  <c:v>Midlands and East (North Midlands)</c:v>
                </c:pt>
                <c:pt idx="9">
                  <c:v>Midlands and East (Central Midlands)</c:v>
                </c:pt>
                <c:pt idx="10">
                  <c:v>Midlands and East (East)</c:v>
                </c:pt>
                <c:pt idx="11">
                  <c:v>North (Yorkshire and Humber)</c:v>
                </c:pt>
                <c:pt idx="12">
                  <c:v>South (South East)</c:v>
                </c:pt>
                <c:pt idx="13">
                  <c:v>London</c:v>
                </c:pt>
              </c:strCache>
            </c:strRef>
          </c:cat>
          <c:val>
            <c:numRef>
              <c:f>'NHS England Loc Off-data'!$D$53:$D$66</c:f>
              <c:numCache>
                <c:formatCode>General</c:formatCode>
                <c:ptCount val="14"/>
                <c:pt idx="8">
                  <c:v>2</c:v>
                </c:pt>
                <c:pt idx="11">
                  <c:v>3</c:v>
                </c:pt>
                <c:pt idx="12">
                  <c:v>1</c:v>
                </c:pt>
                <c:pt idx="13">
                  <c:v>1</c:v>
                </c:pt>
              </c:numCache>
            </c:numRef>
          </c:val>
        </c:ser>
        <c:dLbls>
          <c:showLegendKey val="0"/>
          <c:showVal val="1"/>
          <c:showCatName val="0"/>
          <c:showSerName val="0"/>
          <c:showPercent val="0"/>
          <c:showBubbleSize val="0"/>
        </c:dLbls>
        <c:gapWidth val="40"/>
        <c:overlap val="100"/>
        <c:axId val="145700864"/>
        <c:axId val="152543232"/>
      </c:barChart>
      <c:catAx>
        <c:axId val="145700864"/>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52543232"/>
        <c:crosses val="autoZero"/>
        <c:auto val="1"/>
        <c:lblAlgn val="ctr"/>
        <c:lblOffset val="100"/>
        <c:noMultiLvlLbl val="0"/>
      </c:catAx>
      <c:valAx>
        <c:axId val="152543232"/>
        <c:scaling>
          <c:orientation val="minMax"/>
        </c:scaling>
        <c:delete val="1"/>
        <c:axPos val="l"/>
        <c:numFmt formatCode="General" sourceLinked="1"/>
        <c:majorTickMark val="out"/>
        <c:minorTickMark val="none"/>
        <c:tickLblPos val="nextTo"/>
        <c:crossAx val="14570086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ayout>
        <c:manualLayout>
          <c:xMode val="edge"/>
          <c:yMode val="edge"/>
          <c:x val="7.5480274388372987E-2"/>
          <c:y val="0.18036599410125184"/>
          <c:w val="0.8228517546582742"/>
          <c:h val="6.6157006544748084E-2"/>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a:latin typeface="Arial" pitchFamily="34" charset="0"/>
                <a:cs typeface="Arial" pitchFamily="34" charset="0"/>
              </a:rPr>
              <a:t>Antibacterial</a:t>
            </a:r>
            <a:r>
              <a:rPr lang="en-GB" sz="1100" baseline="0">
                <a:latin typeface="Arial" pitchFamily="34" charset="0"/>
                <a:cs typeface="Arial" pitchFamily="34" charset="0"/>
              </a:rPr>
              <a:t> items / STAR PU</a:t>
            </a:r>
          </a:p>
          <a:p>
            <a:pPr>
              <a:defRPr/>
            </a:pPr>
            <a:r>
              <a:rPr lang="en-GB" sz="1100" baseline="0">
                <a:latin typeface="Arial" pitchFamily="34" charset="0"/>
                <a:cs typeface="Arial" pitchFamily="34" charset="0"/>
              </a:rPr>
              <a:t>(12 months to November 2019) </a:t>
            </a:r>
            <a:endParaRPr lang="en-GB" sz="1100">
              <a:latin typeface="Arial" pitchFamily="34" charset="0"/>
              <a:cs typeface="Arial" pitchFamily="34" charset="0"/>
            </a:endParaRPr>
          </a:p>
        </c:rich>
      </c:tx>
      <c:layout>
        <c:manualLayout>
          <c:xMode val="edge"/>
          <c:yMode val="edge"/>
          <c:x val="0.39700100690545365"/>
          <c:y val="4.3750021530522404E-2"/>
        </c:manualLayout>
      </c:layout>
      <c:overlay val="0"/>
    </c:title>
    <c:autoTitleDeleted val="0"/>
    <c:plotArea>
      <c:layout/>
      <c:barChart>
        <c:barDir val="col"/>
        <c:grouping val="stacked"/>
        <c:varyColors val="0"/>
        <c:ser>
          <c:idx val="0"/>
          <c:order val="0"/>
          <c:tx>
            <c:strRef>
              <c:f>'NHS England Loc Off-data'!$C$74</c:f>
              <c:strCache>
                <c:ptCount val="1"/>
                <c:pt idx="0">
                  <c:v>Number of CCGs ≤ 0.965 target </c:v>
                </c:pt>
              </c:strCache>
            </c:strRef>
          </c:tx>
          <c:spPr>
            <a:solidFill>
              <a:srgbClr val="00CC66"/>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Off-data'!$B$75:$B$88</c:f>
              <c:strCache>
                <c:ptCount val="14"/>
                <c:pt idx="0">
                  <c:v>South (South West)</c:v>
                </c:pt>
                <c:pt idx="1">
                  <c:v>North (Lancashire)</c:v>
                </c:pt>
                <c:pt idx="2">
                  <c:v>South (South Central)</c:v>
                </c:pt>
                <c:pt idx="3">
                  <c:v>South (Wessex)</c:v>
                </c:pt>
                <c:pt idx="4">
                  <c:v>North (Greater Manchester)</c:v>
                </c:pt>
                <c:pt idx="5">
                  <c:v>North (Cumbria and North East)</c:v>
                </c:pt>
                <c:pt idx="6">
                  <c:v>Midlands and East (West Midlands)</c:v>
                </c:pt>
                <c:pt idx="7">
                  <c:v>North (Cheshire and Merseyside)</c:v>
                </c:pt>
                <c:pt idx="8">
                  <c:v>Midlands and East (North Midlands)</c:v>
                </c:pt>
                <c:pt idx="9">
                  <c:v>Midlands and East (Central Midlands)</c:v>
                </c:pt>
                <c:pt idx="10">
                  <c:v>Midlands and East (East)</c:v>
                </c:pt>
                <c:pt idx="11">
                  <c:v>North (Yorkshire and Humber)</c:v>
                </c:pt>
                <c:pt idx="12">
                  <c:v>South (South East)</c:v>
                </c:pt>
                <c:pt idx="13">
                  <c:v>London</c:v>
                </c:pt>
              </c:strCache>
            </c:strRef>
          </c:cat>
          <c:val>
            <c:numRef>
              <c:f>'NHS England Loc Off-data'!$C$75:$C$88</c:f>
              <c:numCache>
                <c:formatCode>General</c:formatCode>
                <c:ptCount val="14"/>
                <c:pt idx="0">
                  <c:v>4</c:v>
                </c:pt>
                <c:pt idx="1">
                  <c:v>2</c:v>
                </c:pt>
                <c:pt idx="2">
                  <c:v>8</c:v>
                </c:pt>
                <c:pt idx="3">
                  <c:v>9</c:v>
                </c:pt>
                <c:pt idx="4">
                  <c:v>1</c:v>
                </c:pt>
                <c:pt idx="6">
                  <c:v>4</c:v>
                </c:pt>
                <c:pt idx="7">
                  <c:v>5</c:v>
                </c:pt>
                <c:pt idx="8">
                  <c:v>8</c:v>
                </c:pt>
                <c:pt idx="9">
                  <c:v>6</c:v>
                </c:pt>
                <c:pt idx="10">
                  <c:v>3</c:v>
                </c:pt>
                <c:pt idx="11">
                  <c:v>6</c:v>
                </c:pt>
                <c:pt idx="12">
                  <c:v>13</c:v>
                </c:pt>
                <c:pt idx="13">
                  <c:v>29</c:v>
                </c:pt>
              </c:numCache>
            </c:numRef>
          </c:val>
        </c:ser>
        <c:ser>
          <c:idx val="1"/>
          <c:order val="1"/>
          <c:tx>
            <c:strRef>
              <c:f>'NHS England Loc Off-data'!$D$74</c:f>
              <c:strCache>
                <c:ptCount val="1"/>
                <c:pt idx="0">
                  <c:v>Number of CCGs ≤ 1.161 but &gt; 0.965 target</c:v>
                </c:pt>
              </c:strCache>
            </c:strRef>
          </c:tx>
          <c:spPr>
            <a:solidFill>
              <a:srgbClr val="00B0F0"/>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Off-data'!$B$75:$B$88</c:f>
              <c:strCache>
                <c:ptCount val="14"/>
                <c:pt idx="0">
                  <c:v>South (South West)</c:v>
                </c:pt>
                <c:pt idx="1">
                  <c:v>North (Lancashire)</c:v>
                </c:pt>
                <c:pt idx="2">
                  <c:v>South (South Central)</c:v>
                </c:pt>
                <c:pt idx="3">
                  <c:v>South (Wessex)</c:v>
                </c:pt>
                <c:pt idx="4">
                  <c:v>North (Greater Manchester)</c:v>
                </c:pt>
                <c:pt idx="5">
                  <c:v>North (Cumbria and North East)</c:v>
                </c:pt>
                <c:pt idx="6">
                  <c:v>Midlands and East (West Midlands)</c:v>
                </c:pt>
                <c:pt idx="7">
                  <c:v>North (Cheshire and Merseyside)</c:v>
                </c:pt>
                <c:pt idx="8">
                  <c:v>Midlands and East (North Midlands)</c:v>
                </c:pt>
                <c:pt idx="9">
                  <c:v>Midlands and East (Central Midlands)</c:v>
                </c:pt>
                <c:pt idx="10">
                  <c:v>Midlands and East (East)</c:v>
                </c:pt>
                <c:pt idx="11">
                  <c:v>North (Yorkshire and Humber)</c:v>
                </c:pt>
                <c:pt idx="12">
                  <c:v>South (South East)</c:v>
                </c:pt>
                <c:pt idx="13">
                  <c:v>London</c:v>
                </c:pt>
              </c:strCache>
            </c:strRef>
          </c:cat>
          <c:val>
            <c:numRef>
              <c:f>'NHS England Loc Off-data'!$D$75:$D$88</c:f>
              <c:numCache>
                <c:formatCode>General</c:formatCode>
                <c:ptCount val="14"/>
                <c:pt idx="1">
                  <c:v>6</c:v>
                </c:pt>
                <c:pt idx="4">
                  <c:v>8</c:v>
                </c:pt>
                <c:pt idx="5">
                  <c:v>7</c:v>
                </c:pt>
                <c:pt idx="6">
                  <c:v>8</c:v>
                </c:pt>
                <c:pt idx="7">
                  <c:v>4</c:v>
                </c:pt>
                <c:pt idx="8">
                  <c:v>7</c:v>
                </c:pt>
                <c:pt idx="9">
                  <c:v>8</c:v>
                </c:pt>
                <c:pt idx="10">
                  <c:v>12</c:v>
                </c:pt>
                <c:pt idx="11">
                  <c:v>15</c:v>
                </c:pt>
                <c:pt idx="12">
                  <c:v>7</c:v>
                </c:pt>
                <c:pt idx="13">
                  <c:v>3</c:v>
                </c:pt>
              </c:numCache>
            </c:numRef>
          </c:val>
        </c:ser>
        <c:ser>
          <c:idx val="2"/>
          <c:order val="2"/>
          <c:tx>
            <c:strRef>
              <c:f>'NHS England Loc Off-data'!$E$74</c:f>
              <c:strCache>
                <c:ptCount val="1"/>
                <c:pt idx="0">
                  <c:v>Number of CCGs &gt; 1.161 target</c:v>
                </c:pt>
              </c:strCache>
            </c:strRef>
          </c:tx>
          <c:spPr>
            <a:solidFill>
              <a:srgbClr val="4F81BD"/>
            </a:solidFill>
            <a:ln>
              <a:solidFill>
                <a:schemeClr val="tx1"/>
              </a:solidFill>
            </a:ln>
          </c:spPr>
          <c:invertIfNegative val="0"/>
          <c:dLbls>
            <c:txPr>
              <a:bodyPr/>
              <a:lstStyle/>
              <a:p>
                <a:pPr>
                  <a:defRPr b="1"/>
                </a:pPr>
                <a:endParaRPr lang="en-US"/>
              </a:p>
            </c:txPr>
            <c:showLegendKey val="0"/>
            <c:showVal val="1"/>
            <c:showCatName val="0"/>
            <c:showSerName val="0"/>
            <c:showPercent val="0"/>
            <c:showBubbleSize val="0"/>
            <c:showLeaderLines val="0"/>
          </c:dLbls>
          <c:cat>
            <c:strRef>
              <c:f>'NHS England Loc Off-data'!$B$75:$B$88</c:f>
              <c:strCache>
                <c:ptCount val="14"/>
                <c:pt idx="0">
                  <c:v>South (South West)</c:v>
                </c:pt>
                <c:pt idx="1">
                  <c:v>North (Lancashire)</c:v>
                </c:pt>
                <c:pt idx="2">
                  <c:v>South (South Central)</c:v>
                </c:pt>
                <c:pt idx="3">
                  <c:v>South (Wessex)</c:v>
                </c:pt>
                <c:pt idx="4">
                  <c:v>North (Greater Manchester)</c:v>
                </c:pt>
                <c:pt idx="5">
                  <c:v>North (Cumbria and North East)</c:v>
                </c:pt>
                <c:pt idx="6">
                  <c:v>Midlands and East (West Midlands)</c:v>
                </c:pt>
                <c:pt idx="7">
                  <c:v>North (Cheshire and Merseyside)</c:v>
                </c:pt>
                <c:pt idx="8">
                  <c:v>Midlands and East (North Midlands)</c:v>
                </c:pt>
                <c:pt idx="9">
                  <c:v>Midlands and East (Central Midlands)</c:v>
                </c:pt>
                <c:pt idx="10">
                  <c:v>Midlands and East (East)</c:v>
                </c:pt>
                <c:pt idx="11">
                  <c:v>North (Yorkshire and Humber)</c:v>
                </c:pt>
                <c:pt idx="12">
                  <c:v>South (South East)</c:v>
                </c:pt>
                <c:pt idx="13">
                  <c:v>London</c:v>
                </c:pt>
              </c:strCache>
            </c:strRef>
          </c:cat>
          <c:val>
            <c:numRef>
              <c:f>'NHS England Loc Off-data'!$E$75:$E$88</c:f>
              <c:numCache>
                <c:formatCode>General</c:formatCode>
                <c:ptCount val="14"/>
                <c:pt idx="4">
                  <c:v>1</c:v>
                </c:pt>
                <c:pt idx="5">
                  <c:v>4</c:v>
                </c:pt>
                <c:pt idx="7">
                  <c:v>3</c:v>
                </c:pt>
              </c:numCache>
            </c:numRef>
          </c:val>
        </c:ser>
        <c:dLbls>
          <c:showLegendKey val="0"/>
          <c:showVal val="1"/>
          <c:showCatName val="0"/>
          <c:showSerName val="0"/>
          <c:showPercent val="0"/>
          <c:showBubbleSize val="0"/>
        </c:dLbls>
        <c:gapWidth val="40"/>
        <c:overlap val="100"/>
        <c:axId val="150219264"/>
        <c:axId val="152545536"/>
      </c:barChart>
      <c:catAx>
        <c:axId val="150219264"/>
        <c:scaling>
          <c:orientation val="minMax"/>
        </c:scaling>
        <c:delete val="0"/>
        <c:axPos val="b"/>
        <c:numFmt formatCode="General" sourceLinked="1"/>
        <c:majorTickMark val="none"/>
        <c:minorTickMark val="none"/>
        <c:tickLblPos val="nextTo"/>
        <c:txPr>
          <a:bodyPr rot="5400000" vert="horz"/>
          <a:lstStyle/>
          <a:p>
            <a:pPr>
              <a:defRPr sz="700">
                <a:latin typeface="Arial" pitchFamily="34" charset="0"/>
                <a:cs typeface="Arial" pitchFamily="34" charset="0"/>
              </a:defRPr>
            </a:pPr>
            <a:endParaRPr lang="en-US"/>
          </a:p>
        </c:txPr>
        <c:crossAx val="152545536"/>
        <c:crosses val="autoZero"/>
        <c:auto val="1"/>
        <c:lblAlgn val="ctr"/>
        <c:lblOffset val="100"/>
        <c:noMultiLvlLbl val="0"/>
      </c:catAx>
      <c:valAx>
        <c:axId val="152545536"/>
        <c:scaling>
          <c:orientation val="minMax"/>
        </c:scaling>
        <c:delete val="1"/>
        <c:axPos val="l"/>
        <c:numFmt formatCode="General" sourceLinked="1"/>
        <c:majorTickMark val="out"/>
        <c:minorTickMark val="none"/>
        <c:tickLblPos val="nextTo"/>
        <c:crossAx val="150219264"/>
        <c:crosses val="autoZero"/>
        <c:crossBetween val="between"/>
      </c:valAx>
    </c:plotArea>
    <c:legend>
      <c:legendPos val="t"/>
      <c:legendEntry>
        <c:idx val="0"/>
        <c:txPr>
          <a:bodyPr/>
          <a:lstStyle/>
          <a:p>
            <a:pPr>
              <a:defRPr sz="1000" b="1" baseline="0">
                <a:solidFill>
                  <a:srgbClr val="00B050"/>
                </a:solidFill>
                <a:latin typeface="Arial" pitchFamily="34" charset="0"/>
                <a:cs typeface="Arial" pitchFamily="34" charset="0"/>
              </a:defRPr>
            </a:pPr>
            <a:endParaRPr lang="en-US"/>
          </a:p>
        </c:txPr>
      </c:legendEntry>
      <c:legendEntry>
        <c:idx val="1"/>
        <c:txPr>
          <a:bodyPr/>
          <a:lstStyle/>
          <a:p>
            <a:pPr>
              <a:defRPr sz="1000" b="1" baseline="0">
                <a:solidFill>
                  <a:srgbClr val="00B0F0"/>
                </a:solidFill>
                <a:latin typeface="Arial" pitchFamily="34" charset="0"/>
                <a:cs typeface="Arial" pitchFamily="34" charset="0"/>
              </a:defRPr>
            </a:pPr>
            <a:endParaRPr lang="en-US"/>
          </a:p>
        </c:txPr>
      </c:legendEntry>
      <c:legendEntry>
        <c:idx val="2"/>
        <c:txPr>
          <a:bodyPr/>
          <a:lstStyle/>
          <a:p>
            <a:pPr>
              <a:defRPr sz="1000" b="1" baseline="0">
                <a:solidFill>
                  <a:srgbClr val="4F81BD"/>
                </a:solidFill>
                <a:latin typeface="Arial" pitchFamily="34" charset="0"/>
                <a:cs typeface="Arial" pitchFamily="34" charset="0"/>
              </a:defRPr>
            </a:pPr>
            <a:endParaRPr lang="en-US"/>
          </a:p>
        </c:txPr>
      </c:legendEntry>
      <c:layout>
        <c:manualLayout>
          <c:xMode val="edge"/>
          <c:yMode val="edge"/>
          <c:x val="3.3204597517662748E-2"/>
          <c:y val="0.1818289315293547"/>
          <c:w val="0.92390728762308272"/>
          <c:h val="0.1146701978681709"/>
        </c:manualLayout>
      </c:layout>
      <c:overlay val="0"/>
      <c:txPr>
        <a:bodyPr/>
        <a:lstStyle/>
        <a:p>
          <a:pPr>
            <a:defRPr sz="1000" b="1">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Arial" pitchFamily="34" charset="0"/>
                <a:cs typeface="Arial" pitchFamily="34" charset="0"/>
              </a:defRPr>
            </a:pPr>
            <a:r>
              <a:rPr lang="en-US"/>
              <a:t>Number of </a:t>
            </a:r>
            <a:r>
              <a:rPr lang="en-US" baseline="0"/>
              <a:t> </a:t>
            </a:r>
            <a:r>
              <a:rPr lang="en-US"/>
              <a:t>CCGs who have not</a:t>
            </a:r>
            <a:r>
              <a:rPr lang="en-US" baseline="0"/>
              <a:t> </a:t>
            </a:r>
            <a:r>
              <a:rPr lang="en-US"/>
              <a:t>met either GNBSI QP</a:t>
            </a:r>
          </a:p>
          <a:p>
            <a:pPr>
              <a:defRPr sz="1000" baseline="0">
                <a:latin typeface="Arial" pitchFamily="34" charset="0"/>
                <a:cs typeface="Arial" pitchFamily="34" charset="0"/>
              </a:defRPr>
            </a:pPr>
            <a:r>
              <a:rPr lang="en-US"/>
              <a:t> comparator targets</a:t>
            </a:r>
          </a:p>
        </c:rich>
      </c:tx>
      <c:overlay val="0"/>
    </c:title>
    <c:autoTitleDeleted val="0"/>
    <c:plotArea>
      <c:layout>
        <c:manualLayout>
          <c:layoutTarget val="inner"/>
          <c:xMode val="edge"/>
          <c:yMode val="edge"/>
          <c:x val="0.12465960273484333"/>
          <c:y val="0.16132011161088289"/>
          <c:w val="0.85529287234157458"/>
          <c:h val="0.62269584504235143"/>
        </c:manualLayout>
      </c:layout>
      <c:barChart>
        <c:barDir val="col"/>
        <c:grouping val="stacked"/>
        <c:varyColors val="0"/>
        <c:ser>
          <c:idx val="0"/>
          <c:order val="0"/>
          <c:tx>
            <c:strRef>
              <c:f>'National QP dashboard-chartdata'!$A$17</c:f>
              <c:strCache>
                <c:ptCount val="1"/>
                <c:pt idx="0">
                  <c:v>Number of CCGs who have not met either GNBSI QP comparator targets</c:v>
                </c:pt>
              </c:strCache>
            </c:strRef>
          </c:tx>
          <c:spPr>
            <a:solidFill>
              <a:srgbClr val="00B0F0"/>
            </a:solidFill>
            <a:ln>
              <a:solidFill>
                <a:srgbClr val="0000FF"/>
              </a:solidFill>
            </a:ln>
          </c:spPr>
          <c:invertIfNegative val="0"/>
          <c:dPt>
            <c:idx val="0"/>
            <c:invertIfNegative val="0"/>
            <c:bubble3D val="0"/>
          </c:dPt>
          <c:dLbls>
            <c:txPr>
              <a:bodyPr/>
              <a:lstStyle/>
              <a:p>
                <a:pPr>
                  <a:defRPr sz="800" b="1">
                    <a:latin typeface="Arial" pitchFamily="34" charset="0"/>
                    <a:cs typeface="Arial" pitchFamily="34" charset="0"/>
                  </a:defRPr>
                </a:pPr>
                <a:endParaRPr lang="en-US"/>
              </a:p>
            </c:txPr>
            <c:showLegendKey val="0"/>
            <c:showVal val="1"/>
            <c:showCatName val="0"/>
            <c:showSerName val="0"/>
            <c:showPercent val="0"/>
            <c:showBubbleSize val="0"/>
            <c:showLeaderLines val="0"/>
          </c:dLbls>
          <c:cat>
            <c:numRef>
              <c:f>'National QP dashboard-chartdata'!$B$16:$U$16</c:f>
              <c:numCache>
                <c:formatCode>mmm\-yy</c:formatCode>
                <c:ptCount val="20"/>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numCache>
            </c:numRef>
          </c:cat>
          <c:val>
            <c:numRef>
              <c:f>'National QP dashboard-chartdata'!$B$17:$U$17</c:f>
              <c:numCache>
                <c:formatCode>General</c:formatCode>
                <c:ptCount val="20"/>
                <c:pt idx="0">
                  <c:v>8</c:v>
                </c:pt>
                <c:pt idx="1">
                  <c:v>7</c:v>
                </c:pt>
                <c:pt idx="2">
                  <c:v>7</c:v>
                </c:pt>
                <c:pt idx="3">
                  <c:v>6</c:v>
                </c:pt>
                <c:pt idx="4">
                  <c:v>6</c:v>
                </c:pt>
                <c:pt idx="5">
                  <c:v>2</c:v>
                </c:pt>
                <c:pt idx="6">
                  <c:v>2</c:v>
                </c:pt>
                <c:pt idx="7">
                  <c:v>3</c:v>
                </c:pt>
                <c:pt idx="8">
                  <c:v>2</c:v>
                </c:pt>
                <c:pt idx="9">
                  <c:v>1</c:v>
                </c:pt>
                <c:pt idx="10">
                  <c:v>1</c:v>
                </c:pt>
                <c:pt idx="11">
                  <c:v>1</c:v>
                </c:pt>
                <c:pt idx="12">
                  <c:v>1</c:v>
                </c:pt>
                <c:pt idx="13">
                  <c:v>1</c:v>
                </c:pt>
                <c:pt idx="14">
                  <c:v>1</c:v>
                </c:pt>
                <c:pt idx="15">
                  <c:v>0</c:v>
                </c:pt>
                <c:pt idx="16">
                  <c:v>0</c:v>
                </c:pt>
                <c:pt idx="17">
                  <c:v>0</c:v>
                </c:pt>
                <c:pt idx="18">
                  <c:v>0</c:v>
                </c:pt>
                <c:pt idx="19">
                  <c:v>0</c:v>
                </c:pt>
              </c:numCache>
            </c:numRef>
          </c:val>
        </c:ser>
        <c:dLbls>
          <c:showLegendKey val="0"/>
          <c:showVal val="1"/>
          <c:showCatName val="0"/>
          <c:showSerName val="0"/>
          <c:showPercent val="0"/>
          <c:showBubbleSize val="0"/>
        </c:dLbls>
        <c:gapWidth val="40"/>
        <c:overlap val="100"/>
        <c:axId val="149638656"/>
        <c:axId val="74577536"/>
      </c:barChart>
      <c:dateAx>
        <c:axId val="149638656"/>
        <c:scaling>
          <c:orientation val="minMax"/>
        </c:scaling>
        <c:delete val="0"/>
        <c:axPos val="b"/>
        <c:title>
          <c:tx>
            <c:rich>
              <a:bodyPr/>
              <a:lstStyle/>
              <a:p>
                <a:pPr>
                  <a:defRPr sz="800" b="1">
                    <a:latin typeface="Arial" pitchFamily="34" charset="0"/>
                    <a:cs typeface="Arial" pitchFamily="34" charset="0"/>
                  </a:defRPr>
                </a:pPr>
                <a:r>
                  <a:rPr lang="en-GB" sz="800" b="1">
                    <a:latin typeface="Arial" pitchFamily="34" charset="0"/>
                    <a:cs typeface="Arial" pitchFamily="34" charset="0"/>
                  </a:rPr>
                  <a:t>12</a:t>
                </a:r>
                <a:r>
                  <a:rPr lang="en-GB" sz="800" b="1" baseline="0">
                    <a:latin typeface="Arial" pitchFamily="34" charset="0"/>
                    <a:cs typeface="Arial" pitchFamily="34" charset="0"/>
                  </a:rPr>
                  <a:t> mths to</a:t>
                </a:r>
                <a:endParaRPr lang="en-GB" sz="800" b="1">
                  <a:latin typeface="Arial" pitchFamily="34" charset="0"/>
                  <a:cs typeface="Arial" pitchFamily="34" charset="0"/>
                </a:endParaRPr>
              </a:p>
            </c:rich>
          </c:tx>
          <c:layout>
            <c:manualLayout>
              <c:xMode val="edge"/>
              <c:yMode val="edge"/>
              <c:x val="6.3674675537883675E-3"/>
              <c:y val="0.80467177387702449"/>
            </c:manualLayout>
          </c:layout>
          <c:overlay val="0"/>
        </c:title>
        <c:numFmt formatCode="mmm\-yy" sourceLinked="1"/>
        <c:majorTickMark val="none"/>
        <c:minorTickMark val="none"/>
        <c:tickLblPos val="nextTo"/>
        <c:txPr>
          <a:bodyPr rot="5400000" vert="horz"/>
          <a:lstStyle/>
          <a:p>
            <a:pPr>
              <a:defRPr sz="800" b="1">
                <a:latin typeface="Arial" pitchFamily="34" charset="0"/>
                <a:cs typeface="Arial" pitchFamily="34" charset="0"/>
              </a:defRPr>
            </a:pPr>
            <a:endParaRPr lang="en-US"/>
          </a:p>
        </c:txPr>
        <c:crossAx val="74577536"/>
        <c:crosses val="autoZero"/>
        <c:auto val="1"/>
        <c:lblOffset val="100"/>
        <c:baseTimeUnit val="months"/>
      </c:dateAx>
      <c:valAx>
        <c:axId val="74577536"/>
        <c:scaling>
          <c:orientation val="minMax"/>
        </c:scaling>
        <c:delete val="1"/>
        <c:axPos val="l"/>
        <c:numFmt formatCode="General" sourceLinked="1"/>
        <c:majorTickMark val="out"/>
        <c:minorTickMark val="none"/>
        <c:tickLblPos val="nextTo"/>
        <c:crossAx val="14963865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Quality Premium)'!A1"/><Relationship Id="rId4" Type="http://schemas.openxmlformats.org/officeDocument/2006/relationships/image" Target="cid:image024.png@01D53D4D.8CEFF590"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9.xml"/><Relationship Id="rId1" Type="http://schemas.openxmlformats.org/officeDocument/2006/relationships/hyperlink" Target="#'Menu (Quality Premium)'!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0.xml"/><Relationship Id="rId1" Type="http://schemas.openxmlformats.org/officeDocument/2006/relationships/hyperlink" Target="#'Menu (Quality Premium)'!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16.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2.xml"/><Relationship Id="rId7"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hyperlink" Target="#'Menu (Quality Premium)'!A1"/><Relationship Id="rId6" Type="http://schemas.openxmlformats.org/officeDocument/2006/relationships/chart" Target="../charts/chart15.xml"/><Relationship Id="rId11" Type="http://schemas.openxmlformats.org/officeDocument/2006/relationships/image" Target="cid:image024.png@01D53D4D.8CEFF590" TargetMode="External"/><Relationship Id="rId5" Type="http://schemas.openxmlformats.org/officeDocument/2006/relationships/chart" Target="../charts/chart14.xml"/><Relationship Id="rId10" Type="http://schemas.openxmlformats.org/officeDocument/2006/relationships/image" Target="../media/image2.png"/><Relationship Id="rId4" Type="http://schemas.openxmlformats.org/officeDocument/2006/relationships/chart" Target="../charts/chart13.xml"/><Relationship Id="rId9"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8" Type="http://schemas.openxmlformats.org/officeDocument/2006/relationships/hyperlink" Target="#'Antibiot- CCGs &#8804;0.965  '!A1"/><Relationship Id="rId13" Type="http://schemas.openxmlformats.org/officeDocument/2006/relationships/hyperlink" Target="#'CCG chart-Trimeth presc(age70+)'!A1"/><Relationship Id="rId18" Type="http://schemas.openxmlformats.org/officeDocument/2006/relationships/hyperlink" Target="#'Trimeth-pres (age 70+) - Data'!A1"/><Relationship Id="rId3" Type="http://schemas.openxmlformats.org/officeDocument/2006/relationships/hyperlink" Target="#'NHS England Area Dashboard-QP'!A1"/><Relationship Id="rId21" Type="http://schemas.openxmlformats.org/officeDocument/2006/relationships/hyperlink" Target="#'England all CCGs charts'!A1"/><Relationship Id="rId7" Type="http://schemas.openxmlformats.org/officeDocument/2006/relationships/hyperlink" Target="#'CCG chart-antibstarpu - QP'!A1"/><Relationship Id="rId12" Type="http://schemas.openxmlformats.org/officeDocument/2006/relationships/hyperlink" Target="#'Trimeth-pres (age 70+)'!A1"/><Relationship Id="rId17" Type="http://schemas.openxmlformats.org/officeDocument/2006/relationships/hyperlink" Target="#'Antibiotics STAR-PU 13-Data'!A1"/><Relationship Id="rId2" Type="http://schemas.openxmlformats.org/officeDocument/2006/relationships/hyperlink" Target="#'Local Office Dashboard-QP'!A1"/><Relationship Id="rId16" Type="http://schemas.openxmlformats.org/officeDocument/2006/relationships/hyperlink" Target="#Home!A1"/><Relationship Id="rId20" Type="http://schemas.openxmlformats.org/officeDocument/2006/relationships/hyperlink" Target="#'Antibiot-CCGs &#8804;1.161 &gt; 0.965'!A1"/><Relationship Id="rId1" Type="http://schemas.openxmlformats.org/officeDocument/2006/relationships/hyperlink" Target="#'National QP Dashboard'!A1"/><Relationship Id="rId6" Type="http://schemas.openxmlformats.org/officeDocument/2006/relationships/hyperlink" Target="#'All QP comparators not met'!A1"/><Relationship Id="rId11" Type="http://schemas.openxmlformats.org/officeDocument/2006/relationships/image" Target="../media/image1.emf"/><Relationship Id="rId24" Type="http://schemas.openxmlformats.org/officeDocument/2006/relationships/image" Target="cid:image024.png@01D53D4D.8CEFF590" TargetMode="External"/><Relationship Id="rId5" Type="http://schemas.openxmlformats.org/officeDocument/2006/relationships/hyperlink" Target="#'All QP comparator targets met'!A1"/><Relationship Id="rId15" Type="http://schemas.openxmlformats.org/officeDocument/2006/relationships/hyperlink" Target="#'Trimeth-pres age70+targetnotmet'!A1"/><Relationship Id="rId23" Type="http://schemas.openxmlformats.org/officeDocument/2006/relationships/image" Target="../media/image2.png"/><Relationship Id="rId10" Type="http://schemas.openxmlformats.org/officeDocument/2006/relationships/hyperlink" Target="#'Antibiot-CCGs&gt;1.161'!A1"/><Relationship Id="rId19" Type="http://schemas.openxmlformats.org/officeDocument/2006/relationships/hyperlink" Target="#'NHS England STP Dashboard-QP'!A1"/><Relationship Id="rId4" Type="http://schemas.openxmlformats.org/officeDocument/2006/relationships/hyperlink" Target="#'Information - QP'!A1"/><Relationship Id="rId9" Type="http://schemas.openxmlformats.org/officeDocument/2006/relationships/hyperlink" Target="#'Antibiotics STAR PU 13 - QP'!A1"/><Relationship Id="rId14" Type="http://schemas.openxmlformats.org/officeDocument/2006/relationships/hyperlink" Target="#'Trimeth-pres age70+ target met'!A1"/><Relationship Id="rId22" Type="http://schemas.openxmlformats.org/officeDocument/2006/relationships/hyperlink" Target="#'Regional (CCGs only) charts'!A1"/></Relationships>
</file>

<file path=xl/drawings/_rels/drawing18.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emf"/><Relationship Id="rId1" Type="http://schemas.openxmlformats.org/officeDocument/2006/relationships/hyperlink" Target="#'Menu (Quality Premium)'!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Menu (OF)'!A1"/><Relationship Id="rId7" Type="http://schemas.openxmlformats.org/officeDocument/2006/relationships/image" Target="cid:image024.png@01D53D4D.8CEFF590" TargetMode="External"/><Relationship Id="rId2" Type="http://schemas.openxmlformats.org/officeDocument/2006/relationships/hyperlink" Target="#'Menu (Quality Premium)'!A1"/><Relationship Id="rId1" Type="http://schemas.openxmlformats.org/officeDocument/2006/relationships/hyperlink" Target="#'Information - QP'!A1"/><Relationship Id="rId6" Type="http://schemas.openxmlformats.org/officeDocument/2006/relationships/image" Target="../media/image2.png"/><Relationship Id="rId5" Type="http://schemas.openxmlformats.org/officeDocument/2006/relationships/image" Target="../media/image1.emf"/><Relationship Id="rId4" Type="http://schemas.openxmlformats.org/officeDocument/2006/relationships/hyperlink" Target="#'Information - OF'!A1"/></Relationships>
</file>

<file path=xl/drawings/_rels/drawing2.xml.rels><?xml version="1.0" encoding="UTF-8" standalone="yes"?>
<Relationships xmlns="http://schemas.openxmlformats.org/package/2006/relationships"><Relationship Id="rId3" Type="http://schemas.openxmlformats.org/officeDocument/2006/relationships/hyperlink" Target="#'Menu (Quality Premium)'!A1"/><Relationship Id="rId2" Type="http://schemas.openxmlformats.org/officeDocument/2006/relationships/image" Target="../media/image1.emf"/><Relationship Id="rId1" Type="http://schemas.openxmlformats.org/officeDocument/2006/relationships/chart" Target="../charts/chart1.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emf"/><Relationship Id="rId1" Type="http://schemas.openxmlformats.org/officeDocument/2006/relationships/hyperlink" Target="#'Menu (OF)'!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1.xml.rels><?xml version="1.0" encoding="UTF-8" standalone="yes"?>
<Relationships xmlns="http://schemas.openxmlformats.org/package/2006/relationships"><Relationship Id="rId8" Type="http://schemas.openxmlformats.org/officeDocument/2006/relationships/hyperlink" Target="#'CCG chart-antibstarpu OF'!A1"/><Relationship Id="rId13" Type="http://schemas.openxmlformats.org/officeDocument/2006/relationships/hyperlink" Target="#'Co-amoxiclav-CCG target not met'!A1"/><Relationship Id="rId18" Type="http://schemas.openxmlformats.org/officeDocument/2006/relationships/hyperlink" Target="#'NHS England STP Dashboard-OF'!A1"/><Relationship Id="rId3" Type="http://schemas.openxmlformats.org/officeDocument/2006/relationships/hyperlink" Target="#'NHS England Area Dashboard-OF'!A1"/><Relationship Id="rId21" Type="http://schemas.openxmlformats.org/officeDocument/2006/relationships/hyperlink" Target="#'Regional (CCGs only) charts'!A1"/><Relationship Id="rId7" Type="http://schemas.openxmlformats.org/officeDocument/2006/relationships/hyperlink" Target="#'OF -Antibiotics STAR PU 13'!A1"/><Relationship Id="rId12" Type="http://schemas.openxmlformats.org/officeDocument/2006/relationships/hyperlink" Target="#'Antibiot-CCG 0.965 targ not met'!A1"/><Relationship Id="rId17" Type="http://schemas.openxmlformats.org/officeDocument/2006/relationships/hyperlink" Target="#'Co-amoxiclav etc - Data'!A1"/><Relationship Id="rId2" Type="http://schemas.openxmlformats.org/officeDocument/2006/relationships/hyperlink" Target="#'Local Office Dashboard-OF'!A1"/><Relationship Id="rId16" Type="http://schemas.openxmlformats.org/officeDocument/2006/relationships/hyperlink" Target="#'Antibiotics STAR-PU 13-Data'!A1"/><Relationship Id="rId20" Type="http://schemas.openxmlformats.org/officeDocument/2006/relationships/hyperlink" Target="#'England all CCGs charts'!A1"/><Relationship Id="rId1" Type="http://schemas.openxmlformats.org/officeDocument/2006/relationships/hyperlink" Target="#'CCG OF Dashboard '!A1"/><Relationship Id="rId6" Type="http://schemas.openxmlformats.org/officeDocument/2006/relationships/hyperlink" Target="#'Both OF Indicator-tget not met'!A1"/><Relationship Id="rId11" Type="http://schemas.openxmlformats.org/officeDocument/2006/relationships/hyperlink" Target="#'Co-amoxiclav etc.'!A1"/><Relationship Id="rId5" Type="http://schemas.openxmlformats.org/officeDocument/2006/relationships/hyperlink" Target="#'Both OF Indicators-target met'!A1"/><Relationship Id="rId15" Type="http://schemas.openxmlformats.org/officeDocument/2006/relationships/hyperlink" Target="#Home!A1"/><Relationship Id="rId23" Type="http://schemas.openxmlformats.org/officeDocument/2006/relationships/image" Target="cid:image024.png@01D53D4D.8CEFF590" TargetMode="External"/><Relationship Id="rId10" Type="http://schemas.openxmlformats.org/officeDocument/2006/relationships/hyperlink" Target="#'Co-amoxiclav-CCG target met'!A1"/><Relationship Id="rId19" Type="http://schemas.openxmlformats.org/officeDocument/2006/relationships/hyperlink" Target="#'Antibiot-CCG target 0.965 met'!A1"/><Relationship Id="rId4" Type="http://schemas.openxmlformats.org/officeDocument/2006/relationships/hyperlink" Target="#'Information - OF'!A1"/><Relationship Id="rId9" Type="http://schemas.openxmlformats.org/officeDocument/2006/relationships/hyperlink" Target="#'CCG chart - Co-amoxiclav etc'!A1"/><Relationship Id="rId14" Type="http://schemas.openxmlformats.org/officeDocument/2006/relationships/image" Target="../media/image1.emf"/><Relationship Id="rId22" Type="http://schemas.openxmlformats.org/officeDocument/2006/relationships/image" Target="../media/image2.png"/></Relationships>
</file>

<file path=xl/drawings/_rels/drawing22.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image" Target="cid:image024.png@01D53D4D.8CEFF590" TargetMode="External"/><Relationship Id="rId2" Type="http://schemas.openxmlformats.org/officeDocument/2006/relationships/chart" Target="../charts/chart18.xml"/><Relationship Id="rId1" Type="http://schemas.openxmlformats.org/officeDocument/2006/relationships/hyperlink" Target="#'Menu (OF)'!A1"/><Relationship Id="rId6" Type="http://schemas.openxmlformats.org/officeDocument/2006/relationships/chart" Target="../charts/chart22.xml"/><Relationship Id="rId11" Type="http://schemas.openxmlformats.org/officeDocument/2006/relationships/image" Target="../media/image2.png"/><Relationship Id="rId5" Type="http://schemas.openxmlformats.org/officeDocument/2006/relationships/chart" Target="../charts/chart21.xml"/><Relationship Id="rId10" Type="http://schemas.openxmlformats.org/officeDocument/2006/relationships/image" Target="../media/image1.emf"/><Relationship Id="rId4" Type="http://schemas.openxmlformats.org/officeDocument/2006/relationships/chart" Target="../charts/chart20.xml"/><Relationship Id="rId9"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6.xml"/><Relationship Id="rId1" Type="http://schemas.openxmlformats.org/officeDocument/2006/relationships/hyperlink" Target="#'Menu (OF)'!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7.xml"/><Relationship Id="rId1" Type="http://schemas.openxmlformats.org/officeDocument/2006/relationships/hyperlink" Target="#'Menu (OF)'!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Menu (Quality Premium)'!A1"/><Relationship Id="rId2" Type="http://schemas.openxmlformats.org/officeDocument/2006/relationships/image" Target="../media/image1.emf"/><Relationship Id="rId1" Type="http://schemas.openxmlformats.org/officeDocument/2006/relationships/chart" Target="../charts/chart2.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Menu (OF)'!A1"/><Relationship Id="rId4" Type="http://schemas.openxmlformats.org/officeDocument/2006/relationships/image" Target="cid:image024.png@01D53D4D.8CEFF590" TargetMode="External"/></Relationships>
</file>

<file path=xl/drawings/_rels/drawing31.xml.rels><?xml version="1.0" encoding="UTF-8" standalone="yes"?>
<Relationships xmlns="http://schemas.openxmlformats.org/package/2006/relationships"><Relationship Id="rId3" Type="http://schemas.openxmlformats.org/officeDocument/2006/relationships/hyperlink" Target="#'Menu (OF)'!A1"/><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3" Type="http://schemas.openxmlformats.org/officeDocument/2006/relationships/hyperlink" Target="#'Menu (OF)'!A1"/><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3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3" Type="http://schemas.openxmlformats.org/officeDocument/2006/relationships/hyperlink" Target="#'Menu (OF)'!A1"/><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image" Target="../media/image1.emf"/></Relationships>
</file>

<file path=xl/drawings/_rels/drawing3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OF)'!A1"/><Relationship Id="rId1" Type="http://schemas.openxmlformats.org/officeDocument/2006/relationships/chart" Target="../charts/chart34.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OF)'!A1"/><Relationship Id="rId1" Type="http://schemas.openxmlformats.org/officeDocument/2006/relationships/chart" Target="../charts/chart35.xml"/><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hyperlink" Target="#'Menu (OF)'!A1"/><Relationship Id="rId2" Type="http://schemas.openxmlformats.org/officeDocument/2006/relationships/image" Target="../media/image1.emf"/><Relationship Id="rId1" Type="http://schemas.openxmlformats.org/officeDocument/2006/relationships/hyperlink" Target="#'Menu (Quality Premium)'!A1"/><Relationship Id="rId5" Type="http://schemas.openxmlformats.org/officeDocument/2006/relationships/image" Target="cid:image024.png@01D53D4D.8CEFF590" TargetMode="External"/><Relationship Id="rId4"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OF)'!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Quality Premium)'!A1"/><Relationship Id="rId1" Type="http://schemas.openxmlformats.org/officeDocument/2006/relationships/chart" Target="../charts/chart3.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7.xml"/><Relationship Id="rId7" Type="http://schemas.openxmlformats.org/officeDocument/2006/relationships/hyperlink" Target="#'Menu (Quality Premium)'!A1"/><Relationship Id="rId2" Type="http://schemas.openxmlformats.org/officeDocument/2006/relationships/chart" Target="../charts/chart36.xml"/><Relationship Id="rId1" Type="http://schemas.openxmlformats.org/officeDocument/2006/relationships/hyperlink" Target="#'Menu (OF)'!A1"/><Relationship Id="rId6" Type="http://schemas.openxmlformats.org/officeDocument/2006/relationships/image" Target="../media/image1.emf"/><Relationship Id="rId5" Type="http://schemas.openxmlformats.org/officeDocument/2006/relationships/chart" Target="../charts/chart39.xml"/><Relationship Id="rId10" Type="http://schemas.openxmlformats.org/officeDocument/2006/relationships/image" Target="cid:image024.png@01D53D4D.8CEFF590" TargetMode="External"/><Relationship Id="rId4" Type="http://schemas.openxmlformats.org/officeDocument/2006/relationships/chart" Target="../charts/chart38.xml"/><Relationship Id="rId9" Type="http://schemas.openxmlformats.org/officeDocument/2006/relationships/image" Target="../media/image2.png"/></Relationships>
</file>

<file path=xl/drawings/_rels/drawing41.xml.rels><?xml version="1.0" encoding="UTF-8" standalone="yes"?>
<Relationships xmlns="http://schemas.openxmlformats.org/package/2006/relationships"><Relationship Id="rId8" Type="http://schemas.openxmlformats.org/officeDocument/2006/relationships/chart" Target="../charts/chart45.xml"/><Relationship Id="rId3" Type="http://schemas.openxmlformats.org/officeDocument/2006/relationships/chart" Target="../charts/chart42.xml"/><Relationship Id="rId7" Type="http://schemas.openxmlformats.org/officeDocument/2006/relationships/chart" Target="../charts/chart44.xml"/><Relationship Id="rId12" Type="http://schemas.openxmlformats.org/officeDocument/2006/relationships/chart" Target="../charts/chart47.xml"/><Relationship Id="rId2" Type="http://schemas.openxmlformats.org/officeDocument/2006/relationships/chart" Target="../charts/chart41.xml"/><Relationship Id="rId1" Type="http://schemas.openxmlformats.org/officeDocument/2006/relationships/hyperlink" Target="#'Menu (OF)'!A1"/><Relationship Id="rId6" Type="http://schemas.openxmlformats.org/officeDocument/2006/relationships/chart" Target="../charts/chart43.xml"/><Relationship Id="rId11" Type="http://schemas.openxmlformats.org/officeDocument/2006/relationships/chart" Target="../charts/chart46.xml"/><Relationship Id="rId5" Type="http://schemas.openxmlformats.org/officeDocument/2006/relationships/hyperlink" Target="#'Menu (Quality Premium)'!A1"/><Relationship Id="rId10" Type="http://schemas.openxmlformats.org/officeDocument/2006/relationships/image" Target="cid:image024.png@01D53D4D.8CEFF590" TargetMode="External"/><Relationship Id="rId4" Type="http://schemas.openxmlformats.org/officeDocument/2006/relationships/image" Target="../media/image1.emf"/><Relationship Id="rId9"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Quality Premium)'!A1"/><Relationship Id="rId1" Type="http://schemas.openxmlformats.org/officeDocument/2006/relationships/chart" Target="../charts/chart5.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hyperlink" Target="#'Menu (Quality Premium)'!A1"/><Relationship Id="rId1" Type="http://schemas.openxmlformats.org/officeDocument/2006/relationships/chart" Target="../charts/chart7.xml"/><Relationship Id="rId6" Type="http://schemas.openxmlformats.org/officeDocument/2006/relationships/image" Target="cid:image024.png@01D53D4D.8CEFF590" TargetMode="External"/><Relationship Id="rId5" Type="http://schemas.openxmlformats.org/officeDocument/2006/relationships/image" Target="../media/image2.png"/><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 (Quality Premium)'!A1"/><Relationship Id="rId1" Type="http://schemas.openxmlformats.org/officeDocument/2006/relationships/image" Target="../media/image1.emf"/><Relationship Id="rId4" Type="http://schemas.openxmlformats.org/officeDocument/2006/relationships/image" Target="cid:image024.png@01D53D4D.8CEFF590" TargetMode="External"/></Relationships>
</file>

<file path=xl/drawings/drawing1.xml><?xml version="1.0" encoding="utf-8"?>
<xdr:wsDr xmlns:xdr="http://schemas.openxmlformats.org/drawingml/2006/spreadsheetDrawing" xmlns:a="http://schemas.openxmlformats.org/drawingml/2006/main">
  <xdr:twoCellAnchor>
    <xdr:from>
      <xdr:col>2</xdr:col>
      <xdr:colOff>352425</xdr:colOff>
      <xdr:row>1</xdr:row>
      <xdr:rowOff>9526</xdr:rowOff>
    </xdr:from>
    <xdr:to>
      <xdr:col>3</xdr:col>
      <xdr:colOff>1419226</xdr:colOff>
      <xdr:row>3</xdr:row>
      <xdr:rowOff>66675</xdr:rowOff>
    </xdr:to>
    <xdr:sp macro="" textlink="">
      <xdr:nvSpPr>
        <xdr:cNvPr id="2" name="TextBox 1">
          <a:hlinkClick xmlns:r="http://schemas.openxmlformats.org/officeDocument/2006/relationships" r:id="rId1"/>
        </xdr:cNvPr>
        <xdr:cNvSpPr txBox="1"/>
      </xdr:nvSpPr>
      <xdr:spPr>
        <a:xfrm>
          <a:off x="5457825" y="171451"/>
          <a:ext cx="1838326" cy="342899"/>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baseline="0">
              <a:latin typeface="Arial" pitchFamily="34" charset="0"/>
              <a:cs typeface="Arial" pitchFamily="34" charset="0"/>
            </a:rPr>
            <a:t>Back to QP Menu</a:t>
          </a:r>
          <a:endParaRPr lang="en-GB" sz="1200" b="1">
            <a:latin typeface="Arial" pitchFamily="34" charset="0"/>
            <a:cs typeface="Arial" pitchFamily="34" charset="0"/>
          </a:endParaRPr>
        </a:p>
      </xdr:txBody>
    </xdr:sp>
    <xdr:clientData/>
  </xdr:twoCellAnchor>
  <xdr:twoCellAnchor editAs="oneCell">
    <xdr:from>
      <xdr:col>72</xdr:col>
      <xdr:colOff>161925</xdr:colOff>
      <xdr:row>0</xdr:row>
      <xdr:rowOff>85724</xdr:rowOff>
    </xdr:from>
    <xdr:to>
      <xdr:col>75</xdr:col>
      <xdr:colOff>361950</xdr:colOff>
      <xdr:row>4</xdr:row>
      <xdr:rowOff>47625</xdr:rowOff>
    </xdr:to>
    <xdr:pic>
      <xdr:nvPicPr>
        <xdr:cNvPr id="4" name="Picture 3"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62550675" y="85724"/>
          <a:ext cx="1800225" cy="533401"/>
        </a:xfrm>
        <a:prstGeom prst="rect">
          <a:avLst/>
        </a:prstGeom>
        <a:noFill/>
        <a:ln>
          <a:noFill/>
        </a:ln>
        <a:extLst>
          <a:ext uri="{53640926-AAD7-44D8-BBD7-CCE9431645EC}">
            <a14:shadowObscured xmlns:a14="http://schemas.microsoft.com/office/drawing/2010/main"/>
          </a:ext>
        </a:extLst>
      </xdr:spPr>
    </xdr:pic>
    <xdr:clientData/>
  </xdr:twoCellAnchor>
  <xdr:twoCellAnchor>
    <xdr:from>
      <xdr:col>67</xdr:col>
      <xdr:colOff>0</xdr:colOff>
      <xdr:row>0</xdr:row>
      <xdr:rowOff>114300</xdr:rowOff>
    </xdr:from>
    <xdr:to>
      <xdr:col>71</xdr:col>
      <xdr:colOff>295274</xdr:colOff>
      <xdr:row>3</xdr:row>
      <xdr:rowOff>109462</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59721750" y="11430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381000</xdr:colOff>
      <xdr:row>0</xdr:row>
      <xdr:rowOff>85725</xdr:rowOff>
    </xdr:from>
    <xdr:to>
      <xdr:col>17</xdr:col>
      <xdr:colOff>108584</xdr:colOff>
      <xdr:row>3</xdr:row>
      <xdr:rowOff>247650</xdr:rowOff>
    </xdr:to>
    <xdr:pic>
      <xdr:nvPicPr>
        <xdr:cNvPr id="3" name="Picture 2"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5411450" y="85725"/>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47625</xdr:colOff>
      <xdr:row>0</xdr:row>
      <xdr:rowOff>57150</xdr:rowOff>
    </xdr:from>
    <xdr:ext cx="1450269" cy="269369"/>
    <xdr:sp macro="" textlink="">
      <xdr:nvSpPr>
        <xdr:cNvPr id="4" name="TextBox 3">
          <a:hlinkClick xmlns:r="http://schemas.openxmlformats.org/officeDocument/2006/relationships" r:id="rId2"/>
        </xdr:cNvPr>
        <xdr:cNvSpPr txBox="1"/>
      </xdr:nvSpPr>
      <xdr:spPr>
        <a:xfrm>
          <a:off x="5991225" y="57150"/>
          <a:ext cx="1450269"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QP Menu</a:t>
          </a:r>
        </a:p>
      </xdr:txBody>
    </xdr:sp>
    <xdr:clientData/>
  </xdr:oneCellAnchor>
  <xdr:twoCellAnchor>
    <xdr:from>
      <xdr:col>9</xdr:col>
      <xdr:colOff>0</xdr:colOff>
      <xdr:row>1</xdr:row>
      <xdr:rowOff>19050</xdr:rowOff>
    </xdr:from>
    <xdr:to>
      <xdr:col>13</xdr:col>
      <xdr:colOff>295274</xdr:colOff>
      <xdr:row>3</xdr:row>
      <xdr:rowOff>157087</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896850"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285750</xdr:colOff>
      <xdr:row>0</xdr:row>
      <xdr:rowOff>57150</xdr:rowOff>
    </xdr:from>
    <xdr:to>
      <xdr:col>17</xdr:col>
      <xdr:colOff>13334</xdr:colOff>
      <xdr:row>3</xdr:row>
      <xdr:rowOff>219075</xdr:rowOff>
    </xdr:to>
    <xdr:pic>
      <xdr:nvPicPr>
        <xdr:cNvPr id="3" name="Picture 2"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5525750" y="57150"/>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57150</xdr:colOff>
      <xdr:row>0</xdr:row>
      <xdr:rowOff>47625</xdr:rowOff>
    </xdr:from>
    <xdr:ext cx="1450269" cy="269369"/>
    <xdr:sp macro="" textlink="">
      <xdr:nvSpPr>
        <xdr:cNvPr id="4" name="TextBox 3">
          <a:hlinkClick xmlns:r="http://schemas.openxmlformats.org/officeDocument/2006/relationships" r:id="rId2"/>
        </xdr:cNvPr>
        <xdr:cNvSpPr txBox="1"/>
      </xdr:nvSpPr>
      <xdr:spPr>
        <a:xfrm>
          <a:off x="5981700" y="47625"/>
          <a:ext cx="1450269"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QP Menu</a:t>
          </a:r>
        </a:p>
      </xdr:txBody>
    </xdr:sp>
    <xdr:clientData/>
  </xdr:oneCellAnchor>
  <xdr:twoCellAnchor>
    <xdr:from>
      <xdr:col>8</xdr:col>
      <xdr:colOff>266700</xdr:colOff>
      <xdr:row>1</xdr:row>
      <xdr:rowOff>0</xdr:rowOff>
    </xdr:from>
    <xdr:to>
      <xdr:col>13</xdr:col>
      <xdr:colOff>28574</xdr:colOff>
      <xdr:row>3</xdr:row>
      <xdr:rowOff>138037</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839700" y="1428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7</xdr:col>
      <xdr:colOff>476250</xdr:colOff>
      <xdr:row>0</xdr:row>
      <xdr:rowOff>123825</xdr:rowOff>
    </xdr:from>
    <xdr:ext cx="1485900" cy="323850"/>
    <xdr:sp macro="" textlink="">
      <xdr:nvSpPr>
        <xdr:cNvPr id="2" name="TextBox 1">
          <a:hlinkClick xmlns:r="http://schemas.openxmlformats.org/officeDocument/2006/relationships" r:id="rId1"/>
        </xdr:cNvPr>
        <xdr:cNvSpPr txBox="1"/>
      </xdr:nvSpPr>
      <xdr:spPr>
        <a:xfrm>
          <a:off x="13315950" y="123825"/>
          <a:ext cx="1485900" cy="3238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200" b="1">
              <a:latin typeface="Arial" pitchFamily="34" charset="0"/>
              <a:cs typeface="Arial" pitchFamily="34" charset="0"/>
            </a:rPr>
            <a:t>Back</a:t>
          </a:r>
          <a:r>
            <a:rPr lang="en-GB" sz="1200" b="1" baseline="0">
              <a:latin typeface="Arial" pitchFamily="34" charset="0"/>
              <a:cs typeface="Arial" pitchFamily="34" charset="0"/>
            </a:rPr>
            <a:t> to QP Menu</a:t>
          </a:r>
        </a:p>
      </xdr:txBody>
    </xdr:sp>
    <xdr:clientData/>
  </xdr:oneCellAnchor>
  <xdr:twoCellAnchor>
    <xdr:from>
      <xdr:col>28</xdr:col>
      <xdr:colOff>0</xdr:colOff>
      <xdr:row>6</xdr:row>
      <xdr:rowOff>47625</xdr:rowOff>
    </xdr:from>
    <xdr:to>
      <xdr:col>37</xdr:col>
      <xdr:colOff>66675</xdr:colOff>
      <xdr:row>24</xdr:row>
      <xdr:rowOff>142874</xdr:rowOff>
    </xdr:to>
    <xdr:graphicFrame macro="">
      <xdr:nvGraphicFramePr>
        <xdr:cNvPr id="3" name="Chart 4"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33</xdr:col>
      <xdr:colOff>247650</xdr:colOff>
      <xdr:row>0</xdr:row>
      <xdr:rowOff>66675</xdr:rowOff>
    </xdr:from>
    <xdr:to>
      <xdr:col>36</xdr:col>
      <xdr:colOff>508634</xdr:colOff>
      <xdr:row>2</xdr:row>
      <xdr:rowOff>200025</xdr:rowOff>
    </xdr:to>
    <xdr:pic>
      <xdr:nvPicPr>
        <xdr:cNvPr id="5" name="Picture 4"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32613600" y="6667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28</xdr:col>
      <xdr:colOff>247650</xdr:colOff>
      <xdr:row>0</xdr:row>
      <xdr:rowOff>161925</xdr:rowOff>
    </xdr:from>
    <xdr:to>
      <xdr:col>33</xdr:col>
      <xdr:colOff>9524</xdr:colOff>
      <xdr:row>2</xdr:row>
      <xdr:rowOff>128512</xdr:rowOff>
    </xdr:to>
    <xdr:pic>
      <xdr:nvPicPr>
        <xdr:cNvPr id="6"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29946600"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7</xdr:col>
      <xdr:colOff>942975</xdr:colOff>
      <xdr:row>0</xdr:row>
      <xdr:rowOff>95250</xdr:rowOff>
    </xdr:from>
    <xdr:ext cx="1724025" cy="323850"/>
    <xdr:sp macro="" textlink="">
      <xdr:nvSpPr>
        <xdr:cNvPr id="2" name="TextBox 1">
          <a:hlinkClick xmlns:r="http://schemas.openxmlformats.org/officeDocument/2006/relationships" r:id="rId1"/>
        </xdr:cNvPr>
        <xdr:cNvSpPr txBox="1"/>
      </xdr:nvSpPr>
      <xdr:spPr>
        <a:xfrm>
          <a:off x="12401550" y="95250"/>
          <a:ext cx="1724025" cy="3238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200" b="1">
              <a:latin typeface="Arial" pitchFamily="34" charset="0"/>
              <a:cs typeface="Arial" pitchFamily="34" charset="0"/>
            </a:rPr>
            <a:t>Back</a:t>
          </a:r>
          <a:r>
            <a:rPr lang="en-GB" sz="1200" b="1" baseline="0">
              <a:latin typeface="Arial" pitchFamily="34" charset="0"/>
              <a:cs typeface="Arial" pitchFamily="34" charset="0"/>
            </a:rPr>
            <a:t> to QP Menu</a:t>
          </a:r>
        </a:p>
      </xdr:txBody>
    </xdr:sp>
    <xdr:clientData/>
  </xdr:oneCellAnchor>
  <xdr:twoCellAnchor>
    <xdr:from>
      <xdr:col>28</xdr:col>
      <xdr:colOff>0</xdr:colOff>
      <xdr:row>5</xdr:row>
      <xdr:rowOff>76200</xdr:rowOff>
    </xdr:from>
    <xdr:to>
      <xdr:col>37</xdr:col>
      <xdr:colOff>390525</xdr:colOff>
      <xdr:row>25</xdr:row>
      <xdr:rowOff>0</xdr:rowOff>
    </xdr:to>
    <xdr:graphicFrame macro="">
      <xdr:nvGraphicFramePr>
        <xdr:cNvPr id="3" name="Chart 4"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33</xdr:col>
      <xdr:colOff>28575</xdr:colOff>
      <xdr:row>0</xdr:row>
      <xdr:rowOff>76200</xdr:rowOff>
    </xdr:from>
    <xdr:to>
      <xdr:col>36</xdr:col>
      <xdr:colOff>260984</xdr:colOff>
      <xdr:row>2</xdr:row>
      <xdr:rowOff>209550</xdr:rowOff>
    </xdr:to>
    <xdr:pic>
      <xdr:nvPicPr>
        <xdr:cNvPr id="5" name="Picture 4"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30708600" y="7620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28</xdr:col>
      <xdr:colOff>85725</xdr:colOff>
      <xdr:row>0</xdr:row>
      <xdr:rowOff>161925</xdr:rowOff>
    </xdr:from>
    <xdr:to>
      <xdr:col>32</xdr:col>
      <xdr:colOff>380999</xdr:colOff>
      <xdr:row>2</xdr:row>
      <xdr:rowOff>128512</xdr:rowOff>
    </xdr:to>
    <xdr:pic>
      <xdr:nvPicPr>
        <xdr:cNvPr id="6"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28098750"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74</xdr:col>
      <xdr:colOff>142875</xdr:colOff>
      <xdr:row>0</xdr:row>
      <xdr:rowOff>133350</xdr:rowOff>
    </xdr:from>
    <xdr:to>
      <xdr:col>77</xdr:col>
      <xdr:colOff>403859</xdr:colOff>
      <xdr:row>2</xdr:row>
      <xdr:rowOff>95250</xdr:rowOff>
    </xdr:to>
    <xdr:pic>
      <xdr:nvPicPr>
        <xdr:cNvPr id="8" name="Picture 7"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28432125" y="133350"/>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971550</xdr:colOff>
      <xdr:row>0</xdr:row>
      <xdr:rowOff>161925</xdr:rowOff>
    </xdr:from>
    <xdr:ext cx="1466850" cy="428625"/>
    <xdr:sp macro="" textlink="">
      <xdr:nvSpPr>
        <xdr:cNvPr id="5" name="TextBox 4">
          <a:hlinkClick xmlns:r="http://schemas.openxmlformats.org/officeDocument/2006/relationships" r:id="rId2"/>
        </xdr:cNvPr>
        <xdr:cNvSpPr txBox="1"/>
      </xdr:nvSpPr>
      <xdr:spPr>
        <a:xfrm>
          <a:off x="4276725" y="161925"/>
          <a:ext cx="1466850" cy="42862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200" b="1">
              <a:latin typeface="Arial" pitchFamily="34" charset="0"/>
              <a:cs typeface="Arial" pitchFamily="34" charset="0"/>
            </a:rPr>
            <a:t>Back to QP</a:t>
          </a:r>
          <a:r>
            <a:rPr lang="en-GB" sz="1200" b="1" baseline="0">
              <a:latin typeface="Arial" pitchFamily="34" charset="0"/>
              <a:cs typeface="Arial" pitchFamily="34" charset="0"/>
            </a:rPr>
            <a:t> </a:t>
          </a:r>
          <a:r>
            <a:rPr lang="en-GB" sz="1200" b="1">
              <a:latin typeface="Arial" pitchFamily="34" charset="0"/>
              <a:cs typeface="Arial" pitchFamily="34" charset="0"/>
            </a:rPr>
            <a:t>Menu</a:t>
          </a:r>
        </a:p>
      </xdr:txBody>
    </xdr:sp>
    <xdr:clientData/>
  </xdr:oneCellAnchor>
  <xdr:twoCellAnchor>
    <xdr:from>
      <xdr:col>69</xdr:col>
      <xdr:colOff>285750</xdr:colOff>
      <xdr:row>0</xdr:row>
      <xdr:rowOff>238125</xdr:rowOff>
    </xdr:from>
    <xdr:to>
      <xdr:col>74</xdr:col>
      <xdr:colOff>47624</xdr:colOff>
      <xdr:row>2</xdr:row>
      <xdr:rowOff>33262</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5908000" y="2381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53</xdr:col>
      <xdr:colOff>247650</xdr:colOff>
      <xdr:row>0</xdr:row>
      <xdr:rowOff>114300</xdr:rowOff>
    </xdr:from>
    <xdr:to>
      <xdr:col>56</xdr:col>
      <xdr:colOff>508634</xdr:colOff>
      <xdr:row>3</xdr:row>
      <xdr:rowOff>0</xdr:rowOff>
    </xdr:to>
    <xdr:pic>
      <xdr:nvPicPr>
        <xdr:cNvPr id="3" name="Picture 2"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28755975" y="114300"/>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952500</xdr:colOff>
      <xdr:row>1</xdr:row>
      <xdr:rowOff>0</xdr:rowOff>
    </xdr:from>
    <xdr:ext cx="1466850" cy="428625"/>
    <xdr:sp macro="" textlink="">
      <xdr:nvSpPr>
        <xdr:cNvPr id="4" name="TextBox 3">
          <a:hlinkClick xmlns:r="http://schemas.openxmlformats.org/officeDocument/2006/relationships" r:id="rId2"/>
        </xdr:cNvPr>
        <xdr:cNvSpPr txBox="1"/>
      </xdr:nvSpPr>
      <xdr:spPr>
        <a:xfrm>
          <a:off x="4257675" y="161925"/>
          <a:ext cx="1466850" cy="42862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200" b="1">
              <a:latin typeface="Arial" pitchFamily="34" charset="0"/>
              <a:cs typeface="Arial" pitchFamily="34" charset="0"/>
            </a:rPr>
            <a:t>Back to QP</a:t>
          </a:r>
          <a:r>
            <a:rPr lang="en-GB" sz="1200" b="1" baseline="0">
              <a:latin typeface="Arial" pitchFamily="34" charset="0"/>
              <a:cs typeface="Arial" pitchFamily="34" charset="0"/>
            </a:rPr>
            <a:t> </a:t>
          </a:r>
          <a:r>
            <a:rPr lang="en-GB" sz="1200" b="1">
              <a:latin typeface="Arial" pitchFamily="34" charset="0"/>
              <a:cs typeface="Arial" pitchFamily="34" charset="0"/>
            </a:rPr>
            <a:t>Menu</a:t>
          </a:r>
        </a:p>
      </xdr:txBody>
    </xdr:sp>
    <xdr:clientData/>
  </xdr:oneCellAnchor>
  <xdr:twoCellAnchor>
    <xdr:from>
      <xdr:col>48</xdr:col>
      <xdr:colOff>390525</xdr:colOff>
      <xdr:row>1</xdr:row>
      <xdr:rowOff>76200</xdr:rowOff>
    </xdr:from>
    <xdr:to>
      <xdr:col>53</xdr:col>
      <xdr:colOff>152399</xdr:colOff>
      <xdr:row>2</xdr:row>
      <xdr:rowOff>223762</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6231850" y="2190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261938</xdr:colOff>
      <xdr:row>1</xdr:row>
      <xdr:rowOff>56887</xdr:rowOff>
    </xdr:from>
    <xdr:to>
      <xdr:col>10</xdr:col>
      <xdr:colOff>178594</xdr:colOff>
      <xdr:row>2</xdr:row>
      <xdr:rowOff>619126</xdr:rowOff>
    </xdr:to>
    <xdr:sp macro="" textlink="">
      <xdr:nvSpPr>
        <xdr:cNvPr id="2" name="TextBox 1">
          <a:hlinkClick xmlns:r="http://schemas.openxmlformats.org/officeDocument/2006/relationships" r:id="rId1"/>
        </xdr:cNvPr>
        <xdr:cNvSpPr txBox="1"/>
      </xdr:nvSpPr>
      <xdr:spPr>
        <a:xfrm>
          <a:off x="8524876" y="199762"/>
          <a:ext cx="988218" cy="705114"/>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QP Menu</a:t>
          </a:r>
        </a:p>
      </xdr:txBody>
    </xdr:sp>
    <xdr:clientData/>
  </xdr:twoCellAnchor>
  <xdr:twoCellAnchor>
    <xdr:from>
      <xdr:col>7</xdr:col>
      <xdr:colOff>333375</xdr:colOff>
      <xdr:row>6</xdr:row>
      <xdr:rowOff>119063</xdr:rowOff>
    </xdr:from>
    <xdr:to>
      <xdr:col>20</xdr:col>
      <xdr:colOff>154781</xdr:colOff>
      <xdr:row>26</xdr:row>
      <xdr:rowOff>71438</xdr:rowOff>
    </xdr:to>
    <xdr:graphicFrame macro="">
      <xdr:nvGraphicFramePr>
        <xdr:cNvPr id="4"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2262188</xdr:colOff>
      <xdr:row>29</xdr:row>
      <xdr:rowOff>0</xdr:rowOff>
    </xdr:from>
    <xdr:to>
      <xdr:col>16</xdr:col>
      <xdr:colOff>95249</xdr:colOff>
      <xdr:row>91</xdr:row>
      <xdr:rowOff>83344</xdr:rowOff>
    </xdr:to>
    <xdr:graphicFrame macro="">
      <xdr:nvGraphicFramePr>
        <xdr:cNvPr id="6"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1362865</xdr:colOff>
      <xdr:row>48</xdr:row>
      <xdr:rowOff>1</xdr:rowOff>
    </xdr:from>
    <xdr:to>
      <xdr:col>4</xdr:col>
      <xdr:colOff>380927</xdr:colOff>
      <xdr:row>64</xdr:row>
      <xdr:rowOff>90001</xdr:rowOff>
    </xdr:to>
    <xdr:graphicFrame macro="">
      <xdr:nvGraphicFramePr>
        <xdr:cNvPr id="7" name="Chart 1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71437</xdr:colOff>
      <xdr:row>68</xdr:row>
      <xdr:rowOff>64292</xdr:rowOff>
    </xdr:from>
    <xdr:to>
      <xdr:col>7</xdr:col>
      <xdr:colOff>291562</xdr:colOff>
      <xdr:row>88</xdr:row>
      <xdr:rowOff>14792</xdr:rowOff>
    </xdr:to>
    <xdr:graphicFrame macro="">
      <xdr:nvGraphicFramePr>
        <xdr:cNvPr id="9"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619125</xdr:colOff>
      <xdr:row>68</xdr:row>
      <xdr:rowOff>50004</xdr:rowOff>
    </xdr:from>
    <xdr:to>
      <xdr:col>19</xdr:col>
      <xdr:colOff>458250</xdr:colOff>
      <xdr:row>88</xdr:row>
      <xdr:rowOff>504</xdr:rowOff>
    </xdr:to>
    <xdr:graphicFrame macro="">
      <xdr:nvGraphicFramePr>
        <xdr:cNvPr id="10" name="Chart 2"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16</xdr:col>
      <xdr:colOff>166689</xdr:colOff>
      <xdr:row>0</xdr:row>
      <xdr:rowOff>142874</xdr:rowOff>
    </xdr:from>
    <xdr:to>
      <xdr:col>20</xdr:col>
      <xdr:colOff>47626</xdr:colOff>
      <xdr:row>2</xdr:row>
      <xdr:rowOff>547688</xdr:rowOff>
    </xdr:to>
    <xdr:pic>
      <xdr:nvPicPr>
        <xdr:cNvPr id="12" name="Picture 11" descr="NHSBSA Logo" title="NHSBSA Logo"/>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4291" t="12224" r="2802" b="35058"/>
        <a:stretch/>
      </xdr:blipFill>
      <xdr:spPr bwMode="auto">
        <a:xfrm>
          <a:off x="12715877" y="142874"/>
          <a:ext cx="2024062" cy="690564"/>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285750</xdr:colOff>
      <xdr:row>6</xdr:row>
      <xdr:rowOff>107158</xdr:rowOff>
    </xdr:from>
    <xdr:to>
      <xdr:col>7</xdr:col>
      <xdr:colOff>146845</xdr:colOff>
      <xdr:row>26</xdr:row>
      <xdr:rowOff>59533</xdr:rowOff>
    </xdr:to>
    <xdr:graphicFrame macro="">
      <xdr:nvGraphicFramePr>
        <xdr:cNvPr id="16" name="Chart 15"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428626</xdr:colOff>
      <xdr:row>47</xdr:row>
      <xdr:rowOff>47625</xdr:rowOff>
    </xdr:from>
    <xdr:to>
      <xdr:col>16</xdr:col>
      <xdr:colOff>530157</xdr:colOff>
      <xdr:row>63</xdr:row>
      <xdr:rowOff>137625</xdr:rowOff>
    </xdr:to>
    <xdr:graphicFrame macro="">
      <xdr:nvGraphicFramePr>
        <xdr:cNvPr id="20" name="Chart 12"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35720</xdr:colOff>
      <xdr:row>2</xdr:row>
      <xdr:rowOff>0</xdr:rowOff>
    </xdr:from>
    <xdr:to>
      <xdr:col>15</xdr:col>
      <xdr:colOff>526187</xdr:colOff>
      <xdr:row>2</xdr:row>
      <xdr:rowOff>459506</xdr:rowOff>
    </xdr:to>
    <xdr:pic>
      <xdr:nvPicPr>
        <xdr:cNvPr id="13" name="Picture 11" descr="NHS_E_I"/>
        <xdr:cNvPicPr>
          <a:picLocks noChangeAspect="1" noChangeArrowheads="1"/>
        </xdr:cNvPicPr>
      </xdr:nvPicPr>
      <xdr:blipFill>
        <a:blip xmlns:r="http://schemas.openxmlformats.org/officeDocument/2006/relationships" r:embed="rId10" r:link="rId11">
          <a:extLst>
            <a:ext uri="{28A0092B-C50C-407E-A947-70E740481C1C}">
              <a14:useLocalDpi xmlns:a14="http://schemas.microsoft.com/office/drawing/2010/main" val="0"/>
            </a:ext>
          </a:extLst>
        </a:blip>
        <a:srcRect/>
        <a:stretch>
          <a:fillRect/>
        </a:stretch>
      </xdr:blipFill>
      <xdr:spPr bwMode="auto">
        <a:xfrm>
          <a:off x="9906001" y="285750"/>
          <a:ext cx="2633592" cy="459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9522</xdr:colOff>
      <xdr:row>7</xdr:row>
      <xdr:rowOff>19050</xdr:rowOff>
    </xdr:from>
    <xdr:to>
      <xdr:col>20</xdr:col>
      <xdr:colOff>504825</xdr:colOff>
      <xdr:row>13</xdr:row>
      <xdr:rowOff>133349</xdr:rowOff>
    </xdr:to>
    <xdr:sp macro="" textlink="">
      <xdr:nvSpPr>
        <xdr:cNvPr id="2" name="TextBox 1">
          <a:hlinkClick xmlns:r="http://schemas.openxmlformats.org/officeDocument/2006/relationships" r:id="rId1"/>
        </xdr:cNvPr>
        <xdr:cNvSpPr txBox="1"/>
      </xdr:nvSpPr>
      <xdr:spPr>
        <a:xfrm>
          <a:off x="542922" y="1533525"/>
          <a:ext cx="10706103" cy="942974"/>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200" b="1">
              <a:latin typeface="Arial" pitchFamily="34" charset="0"/>
              <a:cs typeface="Arial" pitchFamily="34" charset="0"/>
            </a:rPr>
            <a:t>National Reducing Gram Negative Bloodstream Infections and inappropriate antibiotic prescribing</a:t>
          </a:r>
          <a:r>
            <a:rPr lang="en-GB" sz="1200" b="1" baseline="0">
              <a:latin typeface="Arial" pitchFamily="34" charset="0"/>
              <a:cs typeface="Arial" pitchFamily="34" charset="0"/>
            </a:rPr>
            <a:t> in at risk groups (GNBSI)</a:t>
          </a:r>
          <a:r>
            <a:rPr lang="en-GB" sz="1200" b="1">
              <a:latin typeface="Arial" pitchFamily="34" charset="0"/>
              <a:cs typeface="Arial" pitchFamily="34" charset="0"/>
            </a:rPr>
            <a:t> Quality Premium Dashboard </a:t>
          </a:r>
        </a:p>
        <a:p>
          <a:pPr algn="l"/>
          <a:r>
            <a:rPr lang="en-GB" sz="1100">
              <a:latin typeface="Arial" pitchFamily="34" charset="0"/>
              <a:cs typeface="Arial" pitchFamily="34" charset="0"/>
            </a:rPr>
            <a:t>National</a:t>
          </a:r>
          <a:r>
            <a:rPr lang="en-GB" sz="1100" baseline="0">
              <a:latin typeface="Arial" pitchFamily="34" charset="0"/>
              <a:cs typeface="Arial" pitchFamily="34" charset="0"/>
            </a:rPr>
            <a:t> view trend charts for the two GNBSI comparators showing number of CCGs who have met / not met each of the comparator targets, National CCG median trend chart &amp; chart showing direction of travel from previous time period.</a:t>
          </a:r>
        </a:p>
        <a:p>
          <a:pPr algn="l"/>
          <a:r>
            <a:rPr lang="en-GB" sz="1100" baseline="0">
              <a:latin typeface="Arial" pitchFamily="34" charset="0"/>
              <a:cs typeface="Arial" pitchFamily="34" charset="0"/>
            </a:rPr>
            <a:t>Trend charts showing number of CCGs who have met none / have not met both comparator target.</a:t>
          </a:r>
          <a:endParaRPr lang="en-GB" sz="1100">
            <a:latin typeface="Arial" pitchFamily="34" charset="0"/>
            <a:cs typeface="Arial" pitchFamily="34" charset="0"/>
          </a:endParaRPr>
        </a:p>
      </xdr:txBody>
    </xdr:sp>
    <xdr:clientData/>
  </xdr:twoCellAnchor>
  <xdr:oneCellAnchor>
    <xdr:from>
      <xdr:col>1</xdr:col>
      <xdr:colOff>19051</xdr:colOff>
      <xdr:row>14</xdr:row>
      <xdr:rowOff>66675</xdr:rowOff>
    </xdr:from>
    <xdr:ext cx="10696574" cy="416782"/>
    <xdr:sp macro="" textlink="">
      <xdr:nvSpPr>
        <xdr:cNvPr id="4" name="TextBox 3">
          <a:hlinkClick xmlns:r="http://schemas.openxmlformats.org/officeDocument/2006/relationships" r:id="rId2"/>
        </xdr:cNvPr>
        <xdr:cNvSpPr txBox="1"/>
      </xdr:nvSpPr>
      <xdr:spPr>
        <a:xfrm>
          <a:off x="552451" y="2495550"/>
          <a:ext cx="10696574" cy="416782"/>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Local</a:t>
          </a:r>
          <a:r>
            <a:rPr lang="en-GB" sz="1100" b="1" baseline="0">
              <a:latin typeface="Arial" pitchFamily="34" charset="0"/>
              <a:cs typeface="Arial" pitchFamily="34" charset="0"/>
            </a:rPr>
            <a:t> Office</a:t>
          </a:r>
          <a:r>
            <a:rPr lang="en-GB" sz="1100" b="1">
              <a:latin typeface="Arial" pitchFamily="34" charset="0"/>
              <a:cs typeface="Arial" pitchFamily="34" charset="0"/>
            </a:rPr>
            <a:t> GNBSI Quality Premium Dashboard</a:t>
          </a:r>
        </a:p>
        <a:p>
          <a:r>
            <a:rPr lang="en-GB" sz="1100" b="0">
              <a:latin typeface="Arial" pitchFamily="34" charset="0"/>
              <a:cs typeface="Arial" pitchFamily="34" charset="0"/>
            </a:rPr>
            <a:t>Local</a:t>
          </a:r>
          <a:r>
            <a:rPr lang="en-GB" sz="1100" b="0" baseline="0">
              <a:latin typeface="Arial" pitchFamily="34" charset="0"/>
              <a:cs typeface="Arial" pitchFamily="34" charset="0"/>
            </a:rPr>
            <a:t> Office</a:t>
          </a:r>
          <a:r>
            <a:rPr lang="en-GB" sz="1100" b="0">
              <a:latin typeface="Arial" pitchFamily="34" charset="0"/>
              <a:cs typeface="Arial" pitchFamily="34" charset="0"/>
            </a:rPr>
            <a:t> view charts for the</a:t>
          </a:r>
          <a:r>
            <a:rPr lang="en-GB" sz="1100" b="0" baseline="0">
              <a:latin typeface="Arial" pitchFamily="34" charset="0"/>
              <a:cs typeface="Arial" pitchFamily="34" charset="0"/>
            </a:rPr>
            <a:t> two</a:t>
          </a:r>
          <a:r>
            <a:rPr lang="en-GB" sz="1100" b="0">
              <a:latin typeface="Arial" pitchFamily="34" charset="0"/>
              <a:cs typeface="Arial" pitchFamily="34" charset="0"/>
            </a:rPr>
            <a:t> GNBSI comparators showing number of CCGs within each Local</a:t>
          </a:r>
          <a:r>
            <a:rPr lang="en-GB" sz="1100" b="0" baseline="0">
              <a:latin typeface="Arial" pitchFamily="34" charset="0"/>
              <a:cs typeface="Arial" pitchFamily="34" charset="0"/>
            </a:rPr>
            <a:t> Office</a:t>
          </a:r>
          <a:r>
            <a:rPr lang="en-GB" sz="1100" b="0">
              <a:latin typeface="Arial" pitchFamily="34" charset="0"/>
              <a:cs typeface="Arial" pitchFamily="34" charset="0"/>
            </a:rPr>
            <a:t> who have met / not met each of the comparator targets. </a:t>
          </a:r>
        </a:p>
      </xdr:txBody>
    </xdr:sp>
    <xdr:clientData/>
  </xdr:oneCellAnchor>
  <xdr:oneCellAnchor>
    <xdr:from>
      <xdr:col>1</xdr:col>
      <xdr:colOff>9526</xdr:colOff>
      <xdr:row>19</xdr:row>
      <xdr:rowOff>19050</xdr:rowOff>
    </xdr:from>
    <xdr:ext cx="10725150" cy="416781"/>
    <xdr:sp macro="" textlink="">
      <xdr:nvSpPr>
        <xdr:cNvPr id="6" name="TextBox 5">
          <a:hlinkClick xmlns:r="http://schemas.openxmlformats.org/officeDocument/2006/relationships" r:id="rId3"/>
        </xdr:cNvPr>
        <xdr:cNvSpPr txBox="1"/>
      </xdr:nvSpPr>
      <xdr:spPr>
        <a:xfrm>
          <a:off x="542926" y="3238500"/>
          <a:ext cx="10725150" cy="416781"/>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Area GNBSI Quality Premium Dashboard</a:t>
          </a:r>
        </a:p>
        <a:p>
          <a:r>
            <a:rPr lang="en-GB" sz="1100" b="0" baseline="0">
              <a:latin typeface="Arial" pitchFamily="34" charset="0"/>
              <a:cs typeface="Arial" pitchFamily="34" charset="0"/>
            </a:rPr>
            <a:t>Area view charts for the two GNBSI comparators showing number of CCGs within each Area who have met / not met each of the comparator targets.</a:t>
          </a:r>
          <a:endParaRPr lang="en-GB" sz="1100" b="0">
            <a:latin typeface="Arial" pitchFamily="34" charset="0"/>
            <a:cs typeface="Arial" pitchFamily="34" charset="0"/>
          </a:endParaRPr>
        </a:p>
      </xdr:txBody>
    </xdr:sp>
    <xdr:clientData/>
  </xdr:oneCellAnchor>
  <xdr:oneCellAnchor>
    <xdr:from>
      <xdr:col>1</xdr:col>
      <xdr:colOff>19049</xdr:colOff>
      <xdr:row>3</xdr:row>
      <xdr:rowOff>200025</xdr:rowOff>
    </xdr:from>
    <xdr:ext cx="10687051" cy="419100"/>
    <xdr:sp macro="" textlink="">
      <xdr:nvSpPr>
        <xdr:cNvPr id="7" name="TextBox 6">
          <a:hlinkClick xmlns:r="http://schemas.openxmlformats.org/officeDocument/2006/relationships" r:id="rId4"/>
        </xdr:cNvPr>
        <xdr:cNvSpPr txBox="1"/>
      </xdr:nvSpPr>
      <xdr:spPr>
        <a:xfrm>
          <a:off x="552449" y="800100"/>
          <a:ext cx="10687051" cy="41910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l"/>
          <a:r>
            <a:rPr lang="en-GB" sz="1200" b="1">
              <a:latin typeface="Arial" pitchFamily="34" charset="0"/>
              <a:cs typeface="Arial" pitchFamily="34" charset="0"/>
            </a:rPr>
            <a:t>Information </a:t>
          </a:r>
        </a:p>
        <a:p>
          <a:pPr algn="ctr"/>
          <a:endParaRPr lang="en-GB" sz="1100" b="0">
            <a:latin typeface="Arial" pitchFamily="34" charset="0"/>
            <a:cs typeface="Arial" pitchFamily="34" charset="0"/>
          </a:endParaRPr>
        </a:p>
      </xdr:txBody>
    </xdr:sp>
    <xdr:clientData/>
  </xdr:oneCellAnchor>
  <xdr:twoCellAnchor>
    <xdr:from>
      <xdr:col>1</xdr:col>
      <xdr:colOff>285749</xdr:colOff>
      <xdr:row>48</xdr:row>
      <xdr:rowOff>85726</xdr:rowOff>
    </xdr:from>
    <xdr:to>
      <xdr:col>20</xdr:col>
      <xdr:colOff>409576</xdr:colOff>
      <xdr:row>50</xdr:row>
      <xdr:rowOff>66676</xdr:rowOff>
    </xdr:to>
    <xdr:sp macro="" textlink="">
      <xdr:nvSpPr>
        <xdr:cNvPr id="22" name="TextBox 21">
          <a:hlinkClick xmlns:r="http://schemas.openxmlformats.org/officeDocument/2006/relationships" r:id="rId5"/>
        </xdr:cNvPr>
        <xdr:cNvSpPr txBox="1"/>
      </xdr:nvSpPr>
      <xdr:spPr>
        <a:xfrm>
          <a:off x="819149" y="7058026"/>
          <a:ext cx="10153652" cy="2667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itchFamily="34" charset="0"/>
              <a:ea typeface="+mn-ea"/>
              <a:cs typeface="Arial" pitchFamily="34" charset="0"/>
            </a:rPr>
            <a:t>Trend</a:t>
          </a:r>
          <a:r>
            <a:rPr lang="en-GB" sz="1100" baseline="0">
              <a:solidFill>
                <a:schemeClr val="dk1"/>
              </a:solidFill>
              <a:effectLst/>
              <a:latin typeface="Arial" pitchFamily="34" charset="0"/>
              <a:ea typeface="+mn-ea"/>
              <a:cs typeface="Arial" pitchFamily="34" charset="0"/>
            </a:rPr>
            <a:t> chart &amp; data showing number of CCGs who have met both GNBSI comparator targets</a:t>
          </a:r>
          <a:endParaRPr lang="en-GB">
            <a:effectLst/>
            <a:latin typeface="Arial" pitchFamily="34" charset="0"/>
            <a:cs typeface="Arial" pitchFamily="34" charset="0"/>
          </a:endParaRPr>
        </a:p>
      </xdr:txBody>
    </xdr:sp>
    <xdr:clientData/>
  </xdr:twoCellAnchor>
  <xdr:oneCellAnchor>
    <xdr:from>
      <xdr:col>1</xdr:col>
      <xdr:colOff>266702</xdr:colOff>
      <xdr:row>51</xdr:row>
      <xdr:rowOff>38099</xdr:rowOff>
    </xdr:from>
    <xdr:ext cx="10372724" cy="255035"/>
    <xdr:sp macro="" textlink="">
      <xdr:nvSpPr>
        <xdr:cNvPr id="23" name="TextBox 22">
          <a:hlinkClick xmlns:r="http://schemas.openxmlformats.org/officeDocument/2006/relationships" r:id="rId6"/>
        </xdr:cNvPr>
        <xdr:cNvSpPr txBox="1"/>
      </xdr:nvSpPr>
      <xdr:spPr>
        <a:xfrm>
          <a:off x="800102" y="7439024"/>
          <a:ext cx="10372724" cy="25503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latin typeface="Arial" pitchFamily="34" charset="0"/>
              <a:cs typeface="Arial" pitchFamily="34" charset="0"/>
            </a:rPr>
            <a:t>Trend</a:t>
          </a:r>
          <a:r>
            <a:rPr lang="en-GB" sz="1100" baseline="0">
              <a:latin typeface="Arial" pitchFamily="34" charset="0"/>
              <a:cs typeface="Arial" pitchFamily="34" charset="0"/>
            </a:rPr>
            <a:t> chart &amp; data showing number of CCGs who have not met either of the GNBSI comparator target</a:t>
          </a:r>
          <a:endParaRPr lang="en-GB" sz="1100">
            <a:latin typeface="Arial" pitchFamily="34" charset="0"/>
            <a:cs typeface="Arial" pitchFamily="34" charset="0"/>
          </a:endParaRPr>
        </a:p>
      </xdr:txBody>
    </xdr:sp>
    <xdr:clientData/>
  </xdr:oneCellAnchor>
  <xdr:twoCellAnchor>
    <xdr:from>
      <xdr:col>12</xdr:col>
      <xdr:colOff>285750</xdr:colOff>
      <xdr:row>33</xdr:row>
      <xdr:rowOff>133351</xdr:rowOff>
    </xdr:from>
    <xdr:to>
      <xdr:col>17</xdr:col>
      <xdr:colOff>371475</xdr:colOff>
      <xdr:row>35</xdr:row>
      <xdr:rowOff>104773</xdr:rowOff>
    </xdr:to>
    <xdr:sp macro="" textlink="">
      <xdr:nvSpPr>
        <xdr:cNvPr id="34" name="TextBox 33">
          <a:hlinkClick xmlns:r="http://schemas.openxmlformats.org/officeDocument/2006/relationships" r:id="rId7"/>
        </xdr:cNvPr>
        <xdr:cNvSpPr txBox="1"/>
      </xdr:nvSpPr>
      <xdr:spPr>
        <a:xfrm>
          <a:off x="6962775" y="5457826"/>
          <a:ext cx="2752725" cy="257172"/>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 Trend Chart</a:t>
          </a:r>
        </a:p>
      </xdr:txBody>
    </xdr:sp>
    <xdr:clientData/>
  </xdr:twoCellAnchor>
  <xdr:twoCellAnchor>
    <xdr:from>
      <xdr:col>12</xdr:col>
      <xdr:colOff>285750</xdr:colOff>
      <xdr:row>36</xdr:row>
      <xdr:rowOff>85725</xdr:rowOff>
    </xdr:from>
    <xdr:to>
      <xdr:col>17</xdr:col>
      <xdr:colOff>390524</xdr:colOff>
      <xdr:row>38</xdr:row>
      <xdr:rowOff>114300</xdr:rowOff>
    </xdr:to>
    <xdr:sp macro="" textlink="">
      <xdr:nvSpPr>
        <xdr:cNvPr id="36" name="TextBox 35">
          <a:hlinkClick xmlns:r="http://schemas.openxmlformats.org/officeDocument/2006/relationships" r:id="rId8"/>
        </xdr:cNvPr>
        <xdr:cNvSpPr txBox="1"/>
      </xdr:nvSpPr>
      <xdr:spPr>
        <a:xfrm>
          <a:off x="6962775" y="5838825"/>
          <a:ext cx="2771774" cy="457200"/>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CCGs who</a:t>
          </a:r>
          <a:r>
            <a:rPr lang="en-GB" sz="1100" baseline="0">
              <a:latin typeface="Arial" pitchFamily="34" charset="0"/>
              <a:cs typeface="Arial" pitchFamily="34" charset="0"/>
            </a:rPr>
            <a:t> are ≤ 0.965 target  </a:t>
          </a:r>
          <a:endParaRPr lang="en-GB" sz="1100">
            <a:latin typeface="Arial" pitchFamily="34" charset="0"/>
            <a:cs typeface="Arial" pitchFamily="34" charset="0"/>
          </a:endParaRPr>
        </a:p>
      </xdr:txBody>
    </xdr:sp>
    <xdr:clientData/>
  </xdr:twoCellAnchor>
  <xdr:twoCellAnchor>
    <xdr:from>
      <xdr:col>12</xdr:col>
      <xdr:colOff>285750</xdr:colOff>
      <xdr:row>31</xdr:row>
      <xdr:rowOff>38099</xdr:rowOff>
    </xdr:from>
    <xdr:to>
      <xdr:col>17</xdr:col>
      <xdr:colOff>381000</xdr:colOff>
      <xdr:row>33</xdr:row>
      <xdr:rowOff>9524</xdr:rowOff>
    </xdr:to>
    <xdr:sp macro="" textlink="">
      <xdr:nvSpPr>
        <xdr:cNvPr id="37" name="TextBox 36">
          <a:hlinkClick xmlns:r="http://schemas.openxmlformats.org/officeDocument/2006/relationships" r:id="rId9"/>
        </xdr:cNvPr>
        <xdr:cNvSpPr txBox="1"/>
      </xdr:nvSpPr>
      <xdr:spPr>
        <a:xfrm>
          <a:off x="6962775" y="5076824"/>
          <a:ext cx="2762250" cy="25717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0">
              <a:latin typeface="Arial" pitchFamily="34" charset="0"/>
              <a:cs typeface="Arial" pitchFamily="34" charset="0"/>
            </a:rPr>
            <a:t>12 month rolling CCG data</a:t>
          </a:r>
        </a:p>
      </xdr:txBody>
    </xdr:sp>
    <xdr:clientData/>
  </xdr:twoCellAnchor>
  <xdr:oneCellAnchor>
    <xdr:from>
      <xdr:col>12</xdr:col>
      <xdr:colOff>295275</xdr:colOff>
      <xdr:row>43</xdr:row>
      <xdr:rowOff>28575</xdr:rowOff>
    </xdr:from>
    <xdr:ext cx="2762250" cy="247649"/>
    <xdr:sp macro="" textlink="">
      <xdr:nvSpPr>
        <xdr:cNvPr id="39" name="TextBox 38">
          <a:hlinkClick xmlns:r="http://schemas.openxmlformats.org/officeDocument/2006/relationships" r:id="rId10"/>
        </xdr:cNvPr>
        <xdr:cNvSpPr txBox="1"/>
      </xdr:nvSpPr>
      <xdr:spPr>
        <a:xfrm>
          <a:off x="6972300" y="6781800"/>
          <a:ext cx="2762250" cy="247649"/>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0">
              <a:latin typeface="Arial" pitchFamily="34" charset="0"/>
              <a:cs typeface="Arial" pitchFamily="34" charset="0"/>
            </a:rPr>
            <a:t>CCGs who are</a:t>
          </a:r>
          <a:r>
            <a:rPr lang="en-GB" sz="1100" b="0" baseline="0">
              <a:latin typeface="Arial" pitchFamily="34" charset="0"/>
              <a:cs typeface="Arial" pitchFamily="34" charset="0"/>
            </a:rPr>
            <a:t>  &gt; 1.161 target</a:t>
          </a:r>
          <a:endParaRPr lang="en-GB" sz="1100" b="0">
            <a:latin typeface="Arial" pitchFamily="34" charset="0"/>
            <a:cs typeface="Arial" pitchFamily="34" charset="0"/>
          </a:endParaRPr>
        </a:p>
      </xdr:txBody>
    </xdr:sp>
    <xdr:clientData/>
  </xdr:oneCellAnchor>
  <xdr:twoCellAnchor editAs="oneCell">
    <xdr:from>
      <xdr:col>22</xdr:col>
      <xdr:colOff>104776</xdr:colOff>
      <xdr:row>0</xdr:row>
      <xdr:rowOff>95250</xdr:rowOff>
    </xdr:from>
    <xdr:to>
      <xdr:col>25</xdr:col>
      <xdr:colOff>365760</xdr:colOff>
      <xdr:row>1</xdr:row>
      <xdr:rowOff>466725</xdr:rowOff>
    </xdr:to>
    <xdr:pic>
      <xdr:nvPicPr>
        <xdr:cNvPr id="18" name="Picture 17" descr="NHSBSA Logo" title="NHSBSA Logo"/>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54291" t="12224" r="2802" b="35058"/>
        <a:stretch/>
      </xdr:blipFill>
      <xdr:spPr bwMode="auto">
        <a:xfrm>
          <a:off x="11268076" y="95250"/>
          <a:ext cx="1861184" cy="51435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247651</xdr:colOff>
      <xdr:row>31</xdr:row>
      <xdr:rowOff>28575</xdr:rowOff>
    </xdr:from>
    <xdr:to>
      <xdr:col>7</xdr:col>
      <xdr:colOff>228600</xdr:colOff>
      <xdr:row>33</xdr:row>
      <xdr:rowOff>9525</xdr:rowOff>
    </xdr:to>
    <xdr:sp macro="" textlink="">
      <xdr:nvSpPr>
        <xdr:cNvPr id="29" name="TextBox 28">
          <a:hlinkClick xmlns:r="http://schemas.openxmlformats.org/officeDocument/2006/relationships" r:id="rId12"/>
        </xdr:cNvPr>
        <xdr:cNvSpPr txBox="1"/>
      </xdr:nvSpPr>
      <xdr:spPr>
        <a:xfrm>
          <a:off x="781051" y="4543425"/>
          <a:ext cx="2724149" cy="266700"/>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12 month rolling CCG</a:t>
          </a:r>
          <a:r>
            <a:rPr lang="en-GB" sz="1100" baseline="0">
              <a:latin typeface="Arial" pitchFamily="34" charset="0"/>
              <a:cs typeface="Arial" pitchFamily="34" charset="0"/>
            </a:rPr>
            <a:t> data</a:t>
          </a:r>
          <a:endParaRPr lang="en-GB" sz="1100">
            <a:latin typeface="Arial" pitchFamily="34" charset="0"/>
            <a:cs typeface="Arial" pitchFamily="34" charset="0"/>
          </a:endParaRPr>
        </a:p>
      </xdr:txBody>
    </xdr:sp>
    <xdr:clientData/>
  </xdr:twoCellAnchor>
  <xdr:twoCellAnchor>
    <xdr:from>
      <xdr:col>2</xdr:col>
      <xdr:colOff>247650</xdr:colOff>
      <xdr:row>33</xdr:row>
      <xdr:rowOff>133351</xdr:rowOff>
    </xdr:from>
    <xdr:to>
      <xdr:col>7</xdr:col>
      <xdr:colOff>238125</xdr:colOff>
      <xdr:row>35</xdr:row>
      <xdr:rowOff>106061</xdr:rowOff>
    </xdr:to>
    <xdr:sp macro="" textlink="">
      <xdr:nvSpPr>
        <xdr:cNvPr id="30" name="TextBox 29">
          <a:hlinkClick xmlns:r="http://schemas.openxmlformats.org/officeDocument/2006/relationships" r:id="rId13"/>
        </xdr:cNvPr>
        <xdr:cNvSpPr txBox="1"/>
      </xdr:nvSpPr>
      <xdr:spPr>
        <a:xfrm>
          <a:off x="781050" y="4933951"/>
          <a:ext cx="2733675" cy="258460"/>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 Trend Chart</a:t>
          </a:r>
        </a:p>
      </xdr:txBody>
    </xdr:sp>
    <xdr:clientData/>
  </xdr:twoCellAnchor>
  <xdr:twoCellAnchor>
    <xdr:from>
      <xdr:col>2</xdr:col>
      <xdr:colOff>238126</xdr:colOff>
      <xdr:row>36</xdr:row>
      <xdr:rowOff>95250</xdr:rowOff>
    </xdr:from>
    <xdr:to>
      <xdr:col>7</xdr:col>
      <xdr:colOff>228600</xdr:colOff>
      <xdr:row>38</xdr:row>
      <xdr:rowOff>95250</xdr:rowOff>
    </xdr:to>
    <xdr:sp macro="" textlink="">
      <xdr:nvSpPr>
        <xdr:cNvPr id="31" name="TextBox 30">
          <a:hlinkClick xmlns:r="http://schemas.openxmlformats.org/officeDocument/2006/relationships" r:id="rId14"/>
        </xdr:cNvPr>
        <xdr:cNvSpPr txBox="1"/>
      </xdr:nvSpPr>
      <xdr:spPr>
        <a:xfrm>
          <a:off x="1304926" y="5848350"/>
          <a:ext cx="2733674" cy="42862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CCGs who</a:t>
          </a:r>
          <a:r>
            <a:rPr lang="en-GB" sz="1100" baseline="0">
              <a:latin typeface="Arial" pitchFamily="34" charset="0"/>
              <a:cs typeface="Arial" pitchFamily="34" charset="0"/>
            </a:rPr>
            <a:t> have met target</a:t>
          </a:r>
          <a:endParaRPr lang="en-GB" sz="1100">
            <a:latin typeface="Arial" pitchFamily="34" charset="0"/>
            <a:cs typeface="Arial" pitchFamily="34" charset="0"/>
          </a:endParaRPr>
        </a:p>
      </xdr:txBody>
    </xdr:sp>
    <xdr:clientData/>
  </xdr:twoCellAnchor>
  <xdr:oneCellAnchor>
    <xdr:from>
      <xdr:col>2</xdr:col>
      <xdr:colOff>228600</xdr:colOff>
      <xdr:row>39</xdr:row>
      <xdr:rowOff>114299</xdr:rowOff>
    </xdr:from>
    <xdr:ext cx="2743199" cy="276225"/>
    <xdr:sp macro="" textlink="">
      <xdr:nvSpPr>
        <xdr:cNvPr id="40" name="TextBox 39">
          <a:hlinkClick xmlns:r="http://schemas.openxmlformats.org/officeDocument/2006/relationships" r:id="rId15"/>
        </xdr:cNvPr>
        <xdr:cNvSpPr txBox="1"/>
      </xdr:nvSpPr>
      <xdr:spPr>
        <a:xfrm>
          <a:off x="1295400" y="6438899"/>
          <a:ext cx="2743199" cy="276225"/>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0">
              <a:latin typeface="Arial" pitchFamily="34" charset="0"/>
              <a:cs typeface="Arial" pitchFamily="34" charset="0"/>
            </a:rPr>
            <a:t>CCGs</a:t>
          </a:r>
          <a:r>
            <a:rPr lang="en-GB" sz="1100" baseline="0">
              <a:latin typeface="Arial" pitchFamily="34" charset="0"/>
              <a:cs typeface="Arial" pitchFamily="34" charset="0"/>
            </a:rPr>
            <a:t> who have not met target</a:t>
          </a:r>
          <a:endParaRPr lang="en-GB" sz="1100">
            <a:latin typeface="Arial" pitchFamily="34" charset="0"/>
            <a:cs typeface="Arial" pitchFamily="34" charset="0"/>
          </a:endParaRPr>
        </a:p>
      </xdr:txBody>
    </xdr:sp>
    <xdr:clientData/>
  </xdr:oneCellAnchor>
  <xdr:twoCellAnchor>
    <xdr:from>
      <xdr:col>14</xdr:col>
      <xdr:colOff>38099</xdr:colOff>
      <xdr:row>0</xdr:row>
      <xdr:rowOff>133351</xdr:rowOff>
    </xdr:from>
    <xdr:to>
      <xdr:col>15</xdr:col>
      <xdr:colOff>466724</xdr:colOff>
      <xdr:row>1</xdr:row>
      <xdr:rowOff>552450</xdr:rowOff>
    </xdr:to>
    <xdr:sp macro="" textlink="">
      <xdr:nvSpPr>
        <xdr:cNvPr id="24" name="TextBox 23">
          <a:hlinkClick xmlns:r="http://schemas.openxmlformats.org/officeDocument/2006/relationships" r:id="rId16"/>
        </xdr:cNvPr>
        <xdr:cNvSpPr txBox="1"/>
      </xdr:nvSpPr>
      <xdr:spPr>
        <a:xfrm>
          <a:off x="7543799" y="133351"/>
          <a:ext cx="962025" cy="561974"/>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oneCellAnchor>
    <xdr:from>
      <xdr:col>1</xdr:col>
      <xdr:colOff>266701</xdr:colOff>
      <xdr:row>60</xdr:row>
      <xdr:rowOff>38099</xdr:rowOff>
    </xdr:from>
    <xdr:ext cx="10334624" cy="255035"/>
    <xdr:sp macro="" textlink="">
      <xdr:nvSpPr>
        <xdr:cNvPr id="26" name="TextBox 25">
          <a:hlinkClick xmlns:r="http://schemas.openxmlformats.org/officeDocument/2006/relationships" r:id="rId17"/>
        </xdr:cNvPr>
        <xdr:cNvSpPr txBox="1"/>
      </xdr:nvSpPr>
      <xdr:spPr>
        <a:xfrm>
          <a:off x="800101" y="9086849"/>
          <a:ext cx="10334624" cy="25503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latin typeface="Arial" pitchFamily="34" charset="0"/>
              <a:cs typeface="Arial" pitchFamily="34" charset="0"/>
            </a:rPr>
            <a:t>Data</a:t>
          </a:r>
          <a:r>
            <a:rPr lang="en-GB" sz="1100" baseline="0">
              <a:latin typeface="Arial" pitchFamily="34" charset="0"/>
              <a:cs typeface="Arial" pitchFamily="34" charset="0"/>
            </a:rPr>
            <a:t> set for Antibiotics/STAR-PU</a:t>
          </a:r>
          <a:endParaRPr lang="en-GB" sz="1100">
            <a:latin typeface="Arial" pitchFamily="34" charset="0"/>
            <a:cs typeface="Arial" pitchFamily="34" charset="0"/>
          </a:endParaRPr>
        </a:p>
      </xdr:txBody>
    </xdr:sp>
    <xdr:clientData/>
  </xdr:oneCellAnchor>
  <xdr:twoCellAnchor>
    <xdr:from>
      <xdr:col>1</xdr:col>
      <xdr:colOff>276225</xdr:colOff>
      <xdr:row>57</xdr:row>
      <xdr:rowOff>66675</xdr:rowOff>
    </xdr:from>
    <xdr:to>
      <xdr:col>20</xdr:col>
      <xdr:colOff>371476</xdr:colOff>
      <xdr:row>59</xdr:row>
      <xdr:rowOff>57150</xdr:rowOff>
    </xdr:to>
    <xdr:sp macro="" textlink="">
      <xdr:nvSpPr>
        <xdr:cNvPr id="27" name="TextBox 26">
          <a:hlinkClick xmlns:r="http://schemas.openxmlformats.org/officeDocument/2006/relationships" r:id="rId18"/>
        </xdr:cNvPr>
        <xdr:cNvSpPr txBox="1"/>
      </xdr:nvSpPr>
      <xdr:spPr>
        <a:xfrm>
          <a:off x="809625" y="8124825"/>
          <a:ext cx="10306051" cy="27622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Data</a:t>
          </a:r>
          <a:r>
            <a:rPr lang="en-GB" sz="1100" baseline="0">
              <a:latin typeface="Arial" pitchFamily="34" charset="0"/>
              <a:cs typeface="Arial" pitchFamily="34" charset="0"/>
            </a:rPr>
            <a:t> set for Trimethoprim Items Prescribed to Patients aged 70 years or greater</a:t>
          </a:r>
          <a:endParaRPr lang="en-GB" sz="1100">
            <a:latin typeface="Arial" pitchFamily="34" charset="0"/>
            <a:cs typeface="Arial" pitchFamily="34" charset="0"/>
          </a:endParaRPr>
        </a:p>
      </xdr:txBody>
    </xdr:sp>
    <xdr:clientData/>
  </xdr:twoCellAnchor>
  <xdr:oneCellAnchor>
    <xdr:from>
      <xdr:col>1</xdr:col>
      <xdr:colOff>0</xdr:colOff>
      <xdr:row>24</xdr:row>
      <xdr:rowOff>0</xdr:rowOff>
    </xdr:from>
    <xdr:ext cx="10725150" cy="416781"/>
    <xdr:sp macro="" textlink="">
      <xdr:nvSpPr>
        <xdr:cNvPr id="28" name="TextBox 27">
          <a:hlinkClick xmlns:r="http://schemas.openxmlformats.org/officeDocument/2006/relationships" r:id="rId19"/>
        </xdr:cNvPr>
        <xdr:cNvSpPr txBox="1"/>
      </xdr:nvSpPr>
      <xdr:spPr>
        <a:xfrm>
          <a:off x="533400" y="3838575"/>
          <a:ext cx="10725150" cy="416781"/>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Sustainability</a:t>
          </a:r>
          <a:r>
            <a:rPr lang="en-GB" sz="1100" b="1" baseline="0">
              <a:latin typeface="Arial" pitchFamily="34" charset="0"/>
              <a:cs typeface="Arial" pitchFamily="34" charset="0"/>
            </a:rPr>
            <a:t> and Transformation Plan (STP)</a:t>
          </a:r>
          <a:r>
            <a:rPr lang="en-GB" sz="1100" b="1">
              <a:latin typeface="Arial" pitchFamily="34" charset="0"/>
              <a:cs typeface="Arial" pitchFamily="34" charset="0"/>
            </a:rPr>
            <a:t> GNBSI Quality Premium Dashboard</a:t>
          </a:r>
        </a:p>
        <a:p>
          <a:r>
            <a:rPr lang="en-GB" sz="1100" b="0" baseline="0">
              <a:latin typeface="Arial" pitchFamily="34" charset="0"/>
              <a:cs typeface="Arial" pitchFamily="34" charset="0"/>
            </a:rPr>
            <a:t>STP view charts for the two GNBSI comparators showing number of CCGs within each STP who have met / not met each of the comparator targets.</a:t>
          </a:r>
          <a:endParaRPr lang="en-GB" sz="1100" b="0">
            <a:latin typeface="Arial" pitchFamily="34" charset="0"/>
            <a:cs typeface="Arial" pitchFamily="34" charset="0"/>
          </a:endParaRPr>
        </a:p>
      </xdr:txBody>
    </xdr:sp>
    <xdr:clientData/>
  </xdr:oneCellAnchor>
  <xdr:twoCellAnchor>
    <xdr:from>
      <xdr:col>12</xdr:col>
      <xdr:colOff>285750</xdr:colOff>
      <xdr:row>39</xdr:row>
      <xdr:rowOff>57150</xdr:rowOff>
    </xdr:from>
    <xdr:to>
      <xdr:col>17</xdr:col>
      <xdr:colOff>381000</xdr:colOff>
      <xdr:row>42</xdr:row>
      <xdr:rowOff>85725</xdr:rowOff>
    </xdr:to>
    <xdr:sp macro="" textlink="">
      <xdr:nvSpPr>
        <xdr:cNvPr id="42" name="TextBox 41">
          <a:hlinkClick xmlns:r="http://schemas.openxmlformats.org/officeDocument/2006/relationships" r:id="rId20"/>
        </xdr:cNvPr>
        <xdr:cNvSpPr txBox="1"/>
      </xdr:nvSpPr>
      <xdr:spPr>
        <a:xfrm>
          <a:off x="6962775" y="6381750"/>
          <a:ext cx="2762250" cy="31432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CCGs who</a:t>
          </a:r>
          <a:r>
            <a:rPr lang="en-GB" sz="1100" baseline="0">
              <a:latin typeface="Arial" pitchFamily="34" charset="0"/>
              <a:cs typeface="Arial" pitchFamily="34" charset="0"/>
            </a:rPr>
            <a:t> are  ≤ 1.161 but &gt; 0.965 target</a:t>
          </a:r>
          <a:endParaRPr lang="en-GB" sz="1100">
            <a:latin typeface="Arial" pitchFamily="34" charset="0"/>
            <a:cs typeface="Arial" pitchFamily="34" charset="0"/>
          </a:endParaRPr>
        </a:p>
      </xdr:txBody>
    </xdr:sp>
    <xdr:clientData/>
  </xdr:twoCellAnchor>
  <xdr:twoCellAnchor>
    <xdr:from>
      <xdr:col>1</xdr:col>
      <xdr:colOff>276225</xdr:colOff>
      <xdr:row>65</xdr:row>
      <xdr:rowOff>66675</xdr:rowOff>
    </xdr:from>
    <xdr:to>
      <xdr:col>20</xdr:col>
      <xdr:colOff>371476</xdr:colOff>
      <xdr:row>70</xdr:row>
      <xdr:rowOff>114300</xdr:rowOff>
    </xdr:to>
    <xdr:sp macro="" textlink="">
      <xdr:nvSpPr>
        <xdr:cNvPr id="25" name="TextBox 24">
          <a:hlinkClick xmlns:r="http://schemas.openxmlformats.org/officeDocument/2006/relationships" r:id="rId21"/>
        </xdr:cNvPr>
        <xdr:cNvSpPr txBox="1"/>
      </xdr:nvSpPr>
      <xdr:spPr>
        <a:xfrm>
          <a:off x="809625" y="10191750"/>
          <a:ext cx="10325101" cy="7620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Trend</a:t>
          </a:r>
          <a:r>
            <a:rPr lang="en-GB" sz="1100" baseline="0">
              <a:latin typeface="Arial" pitchFamily="34" charset="0"/>
              <a:cs typeface="Arial" pitchFamily="34" charset="0"/>
            </a:rPr>
            <a:t> chart and data showing England (all CCGs) for :</a:t>
          </a:r>
        </a:p>
        <a:p>
          <a:r>
            <a:rPr lang="en-GB" sz="1100" baseline="0">
              <a:latin typeface="Arial" pitchFamily="34" charset="0"/>
              <a:cs typeface="Arial" pitchFamily="34" charset="0"/>
            </a:rPr>
            <a:t>Number of antibacterial items</a:t>
          </a:r>
        </a:p>
        <a:p>
          <a:r>
            <a:rPr lang="en-GB" sz="1100" baseline="0">
              <a:latin typeface="Arial" pitchFamily="34" charset="0"/>
              <a:cs typeface="Arial" pitchFamily="34" charset="0"/>
            </a:rPr>
            <a:t>Antibacterial / STAR-PU indicator</a:t>
          </a:r>
        </a:p>
        <a:p>
          <a:r>
            <a:rPr lang="en-GB" sz="1100" baseline="0">
              <a:latin typeface="Arial" pitchFamily="34" charset="0"/>
              <a:cs typeface="Arial" pitchFamily="34" charset="0"/>
            </a:rPr>
            <a:t>Number of trimethoprim items prescribed to patients aged 70 years or greater</a:t>
          </a:r>
          <a:endParaRPr lang="en-GB" sz="1100">
            <a:latin typeface="Arial" pitchFamily="34" charset="0"/>
            <a:cs typeface="Arial" pitchFamily="34" charset="0"/>
          </a:endParaRPr>
        </a:p>
      </xdr:txBody>
    </xdr:sp>
    <xdr:clientData/>
  </xdr:twoCellAnchor>
  <xdr:twoCellAnchor>
    <xdr:from>
      <xdr:col>1</xdr:col>
      <xdr:colOff>276225</xdr:colOff>
      <xdr:row>74</xdr:row>
      <xdr:rowOff>66675</xdr:rowOff>
    </xdr:from>
    <xdr:to>
      <xdr:col>20</xdr:col>
      <xdr:colOff>371476</xdr:colOff>
      <xdr:row>79</xdr:row>
      <xdr:rowOff>114300</xdr:rowOff>
    </xdr:to>
    <xdr:sp macro="" textlink="">
      <xdr:nvSpPr>
        <xdr:cNvPr id="32" name="TextBox 31">
          <a:hlinkClick xmlns:r="http://schemas.openxmlformats.org/officeDocument/2006/relationships" r:id="rId22"/>
        </xdr:cNvPr>
        <xdr:cNvSpPr txBox="1"/>
      </xdr:nvSpPr>
      <xdr:spPr>
        <a:xfrm>
          <a:off x="809625" y="10106025"/>
          <a:ext cx="10325101" cy="7620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Trend</a:t>
          </a:r>
          <a:r>
            <a:rPr lang="en-GB" sz="1100" baseline="0">
              <a:latin typeface="Arial" pitchFamily="34" charset="0"/>
              <a:cs typeface="Arial" pitchFamily="34" charset="0"/>
            </a:rPr>
            <a:t> chart and data showing 4 Regions (all CCGs) for :</a:t>
          </a:r>
        </a:p>
        <a:p>
          <a:r>
            <a:rPr lang="en-GB" sz="1100" baseline="0">
              <a:latin typeface="Arial" pitchFamily="34" charset="0"/>
              <a:cs typeface="Arial" pitchFamily="34" charset="0"/>
            </a:rPr>
            <a:t>Number of antibacterial items</a:t>
          </a:r>
        </a:p>
        <a:p>
          <a:r>
            <a:rPr lang="en-GB" sz="1100" baseline="0">
              <a:latin typeface="Arial" pitchFamily="34" charset="0"/>
              <a:cs typeface="Arial" pitchFamily="34" charset="0"/>
            </a:rPr>
            <a:t>Antibacterial / STAR-PU indicator</a:t>
          </a:r>
        </a:p>
        <a:p>
          <a:r>
            <a:rPr lang="en-GB" sz="1100" baseline="0">
              <a:latin typeface="Arial" pitchFamily="34" charset="0"/>
              <a:cs typeface="Arial" pitchFamily="34" charset="0"/>
            </a:rPr>
            <a:t>Number of trimethoprim items prescribed to patients aged 70 years or greater</a:t>
          </a:r>
          <a:endParaRPr lang="en-GB" sz="1100">
            <a:latin typeface="Arial" pitchFamily="34" charset="0"/>
            <a:cs typeface="Arial" pitchFamily="34" charset="0"/>
          </a:endParaRPr>
        </a:p>
      </xdr:txBody>
    </xdr:sp>
    <xdr:clientData/>
  </xdr:twoCellAnchor>
  <xdr:twoCellAnchor>
    <xdr:from>
      <xdr:col>16</xdr:col>
      <xdr:colOff>95250</xdr:colOff>
      <xdr:row>1</xdr:row>
      <xdr:rowOff>19050</xdr:rowOff>
    </xdr:from>
    <xdr:to>
      <xdr:col>21</xdr:col>
      <xdr:colOff>38099</xdr:colOff>
      <xdr:row>1</xdr:row>
      <xdr:rowOff>442837</xdr:rowOff>
    </xdr:to>
    <xdr:pic>
      <xdr:nvPicPr>
        <xdr:cNvPr id="33" name="Picture 11" descr="NHS_E_I"/>
        <xdr:cNvPicPr>
          <a:picLocks noChangeAspect="1" noChangeArrowheads="1"/>
        </xdr:cNvPicPr>
      </xdr:nvPicPr>
      <xdr:blipFill>
        <a:blip xmlns:r="http://schemas.openxmlformats.org/officeDocument/2006/relationships" r:embed="rId23" r:link="rId24">
          <a:extLst>
            <a:ext uri="{28A0092B-C50C-407E-A947-70E740481C1C}">
              <a14:useLocalDpi xmlns:a14="http://schemas.microsoft.com/office/drawing/2010/main" val="0"/>
            </a:ext>
          </a:extLst>
        </a:blip>
        <a:srcRect/>
        <a:stretch>
          <a:fillRect/>
        </a:stretch>
      </xdr:blipFill>
      <xdr:spPr bwMode="auto">
        <a:xfrm>
          <a:off x="8667750"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5153025</xdr:colOff>
      <xdr:row>0</xdr:row>
      <xdr:rowOff>76200</xdr:rowOff>
    </xdr:from>
    <xdr:to>
      <xdr:col>1</xdr:col>
      <xdr:colOff>6477000</xdr:colOff>
      <xdr:row>1</xdr:row>
      <xdr:rowOff>133350</xdr:rowOff>
    </xdr:to>
    <xdr:sp macro="" textlink="">
      <xdr:nvSpPr>
        <xdr:cNvPr id="2" name="TextBox 1">
          <a:hlinkClick xmlns:r="http://schemas.openxmlformats.org/officeDocument/2006/relationships" r:id="rId1"/>
        </xdr:cNvPr>
        <xdr:cNvSpPr txBox="1"/>
      </xdr:nvSpPr>
      <xdr:spPr>
        <a:xfrm>
          <a:off x="5543550" y="76200"/>
          <a:ext cx="1323975" cy="52387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QP Menu</a:t>
          </a:r>
        </a:p>
      </xdr:txBody>
    </xdr:sp>
    <xdr:clientData/>
  </xdr:twoCellAnchor>
  <xdr:twoCellAnchor editAs="oneCell">
    <xdr:from>
      <xdr:col>3</xdr:col>
      <xdr:colOff>0</xdr:colOff>
      <xdr:row>0</xdr:row>
      <xdr:rowOff>47625</xdr:rowOff>
    </xdr:from>
    <xdr:to>
      <xdr:col>6</xdr:col>
      <xdr:colOff>260984</xdr:colOff>
      <xdr:row>2</xdr:row>
      <xdr:rowOff>28575</xdr:rowOff>
    </xdr:to>
    <xdr:pic>
      <xdr:nvPicPr>
        <xdr:cNvPr id="4" name="Picture 3"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9915525" y="4762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3390900</xdr:colOff>
      <xdr:row>0</xdr:row>
      <xdr:rowOff>85724</xdr:rowOff>
    </xdr:from>
    <xdr:to>
      <xdr:col>1</xdr:col>
      <xdr:colOff>4695825</xdr:colOff>
      <xdr:row>1</xdr:row>
      <xdr:rowOff>104774</xdr:rowOff>
    </xdr:to>
    <xdr:sp macro="" textlink="">
      <xdr:nvSpPr>
        <xdr:cNvPr id="5" name="TextBox 4">
          <a:hlinkClick xmlns:r="http://schemas.openxmlformats.org/officeDocument/2006/relationships" r:id="rId3"/>
        </xdr:cNvPr>
        <xdr:cNvSpPr txBox="1"/>
      </xdr:nvSpPr>
      <xdr:spPr>
        <a:xfrm>
          <a:off x="3781425" y="85724"/>
          <a:ext cx="1304925" cy="48577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1</xdr:col>
      <xdr:colOff>6896100</xdr:colOff>
      <xdr:row>0</xdr:row>
      <xdr:rowOff>161925</xdr:rowOff>
    </xdr:from>
    <xdr:to>
      <xdr:col>2</xdr:col>
      <xdr:colOff>476249</xdr:colOff>
      <xdr:row>1</xdr:row>
      <xdr:rowOff>118987</xdr:rowOff>
    </xdr:to>
    <xdr:pic>
      <xdr:nvPicPr>
        <xdr:cNvPr id="6"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7286625"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504825</xdr:colOff>
      <xdr:row>12</xdr:row>
      <xdr:rowOff>42396</xdr:rowOff>
    </xdr:from>
    <xdr:to>
      <xdr:col>7</xdr:col>
      <xdr:colOff>371474</xdr:colOff>
      <xdr:row>15</xdr:row>
      <xdr:rowOff>0</xdr:rowOff>
    </xdr:to>
    <xdr:sp macro="" textlink="">
      <xdr:nvSpPr>
        <xdr:cNvPr id="8" name="TextBox 7">
          <a:hlinkClick xmlns:r="http://schemas.openxmlformats.org/officeDocument/2006/relationships" r:id="rId1"/>
        </xdr:cNvPr>
        <xdr:cNvSpPr txBox="1"/>
      </xdr:nvSpPr>
      <xdr:spPr>
        <a:xfrm>
          <a:off x="1400175" y="3195171"/>
          <a:ext cx="3143249" cy="386229"/>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Information</a:t>
          </a:r>
        </a:p>
      </xdr:txBody>
    </xdr:sp>
    <xdr:clientData/>
  </xdr:twoCellAnchor>
  <xdr:twoCellAnchor>
    <xdr:from>
      <xdr:col>1</xdr:col>
      <xdr:colOff>485776</xdr:colOff>
      <xdr:row>17</xdr:row>
      <xdr:rowOff>85725</xdr:rowOff>
    </xdr:from>
    <xdr:to>
      <xdr:col>7</xdr:col>
      <xdr:colOff>361950</xdr:colOff>
      <xdr:row>20</xdr:row>
      <xdr:rowOff>38099</xdr:rowOff>
    </xdr:to>
    <xdr:sp macro="" textlink="">
      <xdr:nvSpPr>
        <xdr:cNvPr id="9" name="TextBox 8">
          <a:hlinkClick xmlns:r="http://schemas.openxmlformats.org/officeDocument/2006/relationships" r:id="rId2"/>
        </xdr:cNvPr>
        <xdr:cNvSpPr txBox="1"/>
      </xdr:nvSpPr>
      <xdr:spPr>
        <a:xfrm>
          <a:off x="1381126" y="3952875"/>
          <a:ext cx="3152774" cy="380999"/>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Menu</a:t>
          </a:r>
        </a:p>
      </xdr:txBody>
    </xdr:sp>
    <xdr:clientData/>
  </xdr:twoCellAnchor>
  <xdr:twoCellAnchor>
    <xdr:from>
      <xdr:col>10</xdr:col>
      <xdr:colOff>495300</xdr:colOff>
      <xdr:row>17</xdr:row>
      <xdr:rowOff>104774</xdr:rowOff>
    </xdr:from>
    <xdr:to>
      <xdr:col>17</xdr:col>
      <xdr:colOff>0</xdr:colOff>
      <xdr:row>20</xdr:row>
      <xdr:rowOff>9524</xdr:rowOff>
    </xdr:to>
    <xdr:sp macro="" textlink="">
      <xdr:nvSpPr>
        <xdr:cNvPr id="10" name="TextBox 9">
          <a:hlinkClick xmlns:r="http://schemas.openxmlformats.org/officeDocument/2006/relationships" r:id="rId3"/>
        </xdr:cNvPr>
        <xdr:cNvSpPr txBox="1"/>
      </xdr:nvSpPr>
      <xdr:spPr>
        <a:xfrm>
          <a:off x="7124700" y="3971924"/>
          <a:ext cx="3048000" cy="33337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Menu</a:t>
          </a:r>
        </a:p>
      </xdr:txBody>
    </xdr:sp>
    <xdr:clientData/>
  </xdr:twoCellAnchor>
  <xdr:twoCellAnchor>
    <xdr:from>
      <xdr:col>11</xdr:col>
      <xdr:colOff>0</xdr:colOff>
      <xdr:row>12</xdr:row>
      <xdr:rowOff>47624</xdr:rowOff>
    </xdr:from>
    <xdr:to>
      <xdr:col>17</xdr:col>
      <xdr:colOff>28575</xdr:colOff>
      <xdr:row>14</xdr:row>
      <xdr:rowOff>133350</xdr:rowOff>
    </xdr:to>
    <xdr:sp macro="" textlink="">
      <xdr:nvSpPr>
        <xdr:cNvPr id="13" name="TextBox 12">
          <a:hlinkClick xmlns:r="http://schemas.openxmlformats.org/officeDocument/2006/relationships" r:id="rId4"/>
        </xdr:cNvPr>
        <xdr:cNvSpPr txBox="1"/>
      </xdr:nvSpPr>
      <xdr:spPr>
        <a:xfrm>
          <a:off x="7162800" y="3200399"/>
          <a:ext cx="3038475" cy="371476"/>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0">
              <a:latin typeface="Arial" pitchFamily="34" charset="0"/>
              <a:cs typeface="Arial" pitchFamily="34" charset="0"/>
            </a:rPr>
            <a:t>Information</a:t>
          </a:r>
        </a:p>
      </xdr:txBody>
    </xdr:sp>
    <xdr:clientData/>
  </xdr:twoCellAnchor>
  <xdr:twoCellAnchor editAs="oneCell">
    <xdr:from>
      <xdr:col>19</xdr:col>
      <xdr:colOff>390526</xdr:colOff>
      <xdr:row>0</xdr:row>
      <xdr:rowOff>123825</xdr:rowOff>
    </xdr:from>
    <xdr:to>
      <xdr:col>23</xdr:col>
      <xdr:colOff>118110</xdr:colOff>
      <xdr:row>3</xdr:row>
      <xdr:rowOff>171450</xdr:rowOff>
    </xdr:to>
    <xdr:pic>
      <xdr:nvPicPr>
        <xdr:cNvPr id="17" name="Picture 16" descr="NHSBSA Logo" title="NHSBSA Logo"/>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4291" t="12224" r="2802" b="35058"/>
        <a:stretch/>
      </xdr:blipFill>
      <xdr:spPr bwMode="auto">
        <a:xfrm>
          <a:off x="11630026" y="12382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15</xdr:col>
      <xdr:colOff>28575</xdr:colOff>
      <xdr:row>1</xdr:row>
      <xdr:rowOff>47625</xdr:rowOff>
    </xdr:from>
    <xdr:to>
      <xdr:col>19</xdr:col>
      <xdr:colOff>323849</xdr:colOff>
      <xdr:row>3</xdr:row>
      <xdr:rowOff>71362</xdr:rowOff>
    </xdr:to>
    <xdr:pic>
      <xdr:nvPicPr>
        <xdr:cNvPr id="7" name="Picture 11" descr="NHS_E_I"/>
        <xdr:cNvPicPr>
          <a:picLocks noChangeAspect="1" noChangeArrowheads="1"/>
        </xdr:cNvPicPr>
      </xdr:nvPicPr>
      <xdr:blipFill>
        <a:blip xmlns:r="http://schemas.openxmlformats.org/officeDocument/2006/relationships" r:embed="rId6" r:link="rId7">
          <a:extLst>
            <a:ext uri="{28A0092B-C50C-407E-A947-70E740481C1C}">
              <a14:useLocalDpi xmlns:a14="http://schemas.microsoft.com/office/drawing/2010/main" val="0"/>
            </a:ext>
          </a:extLst>
        </a:blip>
        <a:srcRect/>
        <a:stretch>
          <a:fillRect/>
        </a:stretch>
      </xdr:blipFill>
      <xdr:spPr bwMode="auto">
        <a:xfrm>
          <a:off x="9134475" y="19050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204107</xdr:colOff>
      <xdr:row>1</xdr:row>
      <xdr:rowOff>585107</xdr:rowOff>
    </xdr:from>
    <xdr:to>
      <xdr:col>27</xdr:col>
      <xdr:colOff>340178</xdr:colOff>
      <xdr:row>32</xdr:row>
      <xdr:rowOff>68036</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40822</xdr:colOff>
      <xdr:row>0</xdr:row>
      <xdr:rowOff>108856</xdr:rowOff>
    </xdr:from>
    <xdr:to>
      <xdr:col>25</xdr:col>
      <xdr:colOff>296364</xdr:colOff>
      <xdr:row>1</xdr:row>
      <xdr:rowOff>721180</xdr:rowOff>
    </xdr:to>
    <xdr:pic>
      <xdr:nvPicPr>
        <xdr:cNvPr id="5" name="Picture 4"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5035893" y="108856"/>
          <a:ext cx="2133327" cy="734788"/>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1129392</xdr:colOff>
      <xdr:row>0</xdr:row>
      <xdr:rowOff>122463</xdr:rowOff>
    </xdr:from>
    <xdr:to>
      <xdr:col>8</xdr:col>
      <xdr:colOff>462640</xdr:colOff>
      <xdr:row>1</xdr:row>
      <xdr:rowOff>653143</xdr:rowOff>
    </xdr:to>
    <xdr:sp macro="" textlink="">
      <xdr:nvSpPr>
        <xdr:cNvPr id="6" name="TextBox 5">
          <a:hlinkClick xmlns:r="http://schemas.openxmlformats.org/officeDocument/2006/relationships" r:id="rId3"/>
        </xdr:cNvPr>
        <xdr:cNvSpPr txBox="1"/>
      </xdr:nvSpPr>
      <xdr:spPr>
        <a:xfrm>
          <a:off x="4320267" y="122463"/>
          <a:ext cx="1304923" cy="654505"/>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Arial" pitchFamily="34" charset="0"/>
              <a:cs typeface="Arial" pitchFamily="34" charset="0"/>
            </a:rPr>
            <a:t>Back</a:t>
          </a:r>
          <a:r>
            <a:rPr lang="en-GB" sz="1800" b="1" baseline="0">
              <a:latin typeface="Arial" pitchFamily="34" charset="0"/>
              <a:cs typeface="Arial" pitchFamily="34" charset="0"/>
            </a:rPr>
            <a:t> to QP Menu</a:t>
          </a:r>
          <a:endParaRPr lang="en-GB" sz="1800" b="1">
            <a:latin typeface="Arial" pitchFamily="34" charset="0"/>
            <a:cs typeface="Arial" pitchFamily="34" charset="0"/>
          </a:endParaRPr>
        </a:p>
      </xdr:txBody>
    </xdr:sp>
    <xdr:clientData/>
  </xdr:twoCellAnchor>
  <xdr:twoCellAnchor editAs="oneCell">
    <xdr:from>
      <xdr:col>1</xdr:col>
      <xdr:colOff>53560</xdr:colOff>
      <xdr:row>1</xdr:row>
      <xdr:rowOff>54431</xdr:rowOff>
    </xdr:from>
    <xdr:to>
      <xdr:col>5</xdr:col>
      <xdr:colOff>489857</xdr:colOff>
      <xdr:row>42</xdr:row>
      <xdr:rowOff>138794</xdr:rowOff>
    </xdr:to>
    <mc:AlternateContent xmlns:mc="http://schemas.openxmlformats.org/markup-compatibility/2006" xmlns:a14="http://schemas.microsoft.com/office/drawing/2010/main">
      <mc:Choice Requires="a14">
        <xdr:graphicFrame macro="">
          <xdr:nvGraphicFramePr>
            <xdr:cNvPr id="9" name="CCG Name 5" descr="CCG Table" title="CCG Table"/>
            <xdr:cNvGraphicFramePr/>
          </xdr:nvGraphicFramePr>
          <xdr:xfrm>
            <a:off x="0" y="0"/>
            <a:ext cx="0" cy="0"/>
          </xdr:xfrm>
          <a:graphic>
            <a:graphicData uri="http://schemas.microsoft.com/office/drawing/2010/slicer">
              <sle:slicer xmlns:sle="http://schemas.microsoft.com/office/drawing/2010/slicer" name="CCG Name 5"/>
            </a:graphicData>
          </a:graphic>
        </xdr:graphicFrame>
      </mc:Choice>
      <mc:Fallback xmlns="">
        <xdr:sp macro="" textlink="">
          <xdr:nvSpPr>
            <xdr:cNvPr id="0" name=""/>
            <xdr:cNvSpPr>
              <a:spLocks noTextEdit="1"/>
            </xdr:cNvSpPr>
          </xdr:nvSpPr>
          <xdr:spPr>
            <a:xfrm>
              <a:off x="148810" y="176895"/>
              <a:ext cx="2940011" cy="10314214"/>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18</xdr:col>
      <xdr:colOff>68036</xdr:colOff>
      <xdr:row>1</xdr:row>
      <xdr:rowOff>157901</xdr:rowOff>
    </xdr:from>
    <xdr:to>
      <xdr:col>21</xdr:col>
      <xdr:colOff>442231</xdr:colOff>
      <xdr:row>1</xdr:row>
      <xdr:rowOff>600681</xdr:rowOff>
    </xdr:to>
    <xdr:pic>
      <xdr:nvPicPr>
        <xdr:cNvPr id="7"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368893" y="280365"/>
          <a:ext cx="2537731" cy="442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5324475</xdr:colOff>
      <xdr:row>0</xdr:row>
      <xdr:rowOff>104774</xdr:rowOff>
    </xdr:from>
    <xdr:to>
      <xdr:col>1</xdr:col>
      <xdr:colOff>6505575</xdr:colOff>
      <xdr:row>1</xdr:row>
      <xdr:rowOff>104774</xdr:rowOff>
    </xdr:to>
    <xdr:sp macro="" textlink="">
      <xdr:nvSpPr>
        <xdr:cNvPr id="2" name="TextBox 1">
          <a:hlinkClick xmlns:r="http://schemas.openxmlformats.org/officeDocument/2006/relationships" r:id="rId1"/>
        </xdr:cNvPr>
        <xdr:cNvSpPr txBox="1"/>
      </xdr:nvSpPr>
      <xdr:spPr>
        <a:xfrm>
          <a:off x="5857875" y="104774"/>
          <a:ext cx="1181100" cy="46672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OF Menu</a:t>
          </a:r>
        </a:p>
      </xdr:txBody>
    </xdr:sp>
    <xdr:clientData/>
  </xdr:twoCellAnchor>
  <xdr:twoCellAnchor editAs="oneCell">
    <xdr:from>
      <xdr:col>3</xdr:col>
      <xdr:colOff>0</xdr:colOff>
      <xdr:row>0</xdr:row>
      <xdr:rowOff>47625</xdr:rowOff>
    </xdr:from>
    <xdr:to>
      <xdr:col>6</xdr:col>
      <xdr:colOff>260984</xdr:colOff>
      <xdr:row>2</xdr:row>
      <xdr:rowOff>28575</xdr:rowOff>
    </xdr:to>
    <xdr:pic>
      <xdr:nvPicPr>
        <xdr:cNvPr id="6" name="Picture 5"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9915525" y="4762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3800475</xdr:colOff>
      <xdr:row>0</xdr:row>
      <xdr:rowOff>114300</xdr:rowOff>
    </xdr:from>
    <xdr:to>
      <xdr:col>1</xdr:col>
      <xdr:colOff>4981575</xdr:colOff>
      <xdr:row>1</xdr:row>
      <xdr:rowOff>114300</xdr:rowOff>
    </xdr:to>
    <xdr:sp macro="" textlink="">
      <xdr:nvSpPr>
        <xdr:cNvPr id="7" name="TextBox 6">
          <a:hlinkClick xmlns:r="http://schemas.openxmlformats.org/officeDocument/2006/relationships" r:id="rId3"/>
        </xdr:cNvPr>
        <xdr:cNvSpPr txBox="1"/>
      </xdr:nvSpPr>
      <xdr:spPr>
        <a:xfrm>
          <a:off x="4333875" y="114300"/>
          <a:ext cx="1181100" cy="46672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1</xdr:col>
      <xdr:colOff>6877050</xdr:colOff>
      <xdr:row>0</xdr:row>
      <xdr:rowOff>161925</xdr:rowOff>
    </xdr:from>
    <xdr:to>
      <xdr:col>2</xdr:col>
      <xdr:colOff>457199</xdr:colOff>
      <xdr:row>1</xdr:row>
      <xdr:rowOff>118987</xdr:rowOff>
    </xdr:to>
    <xdr:pic>
      <xdr:nvPicPr>
        <xdr:cNvPr id="8"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7410450" y="16192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9523</xdr:colOff>
      <xdr:row>6</xdr:row>
      <xdr:rowOff>28575</xdr:rowOff>
    </xdr:from>
    <xdr:to>
      <xdr:col>15</xdr:col>
      <xdr:colOff>27931</xdr:colOff>
      <xdr:row>12</xdr:row>
      <xdr:rowOff>133350</xdr:rowOff>
    </xdr:to>
    <xdr:sp macro="" textlink="">
      <xdr:nvSpPr>
        <xdr:cNvPr id="2" name="TextBox 1">
          <a:hlinkClick xmlns:r="http://schemas.openxmlformats.org/officeDocument/2006/relationships" r:id="rId1"/>
        </xdr:cNvPr>
        <xdr:cNvSpPr txBox="1"/>
      </xdr:nvSpPr>
      <xdr:spPr>
        <a:xfrm>
          <a:off x="542923" y="1143000"/>
          <a:ext cx="7800333" cy="933450"/>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1">
              <a:latin typeface="Arial" pitchFamily="34" charset="0"/>
              <a:cs typeface="Arial" pitchFamily="34" charset="0"/>
            </a:rPr>
            <a:t>National AMR</a:t>
          </a:r>
          <a:r>
            <a:rPr lang="en-GB" sz="1100" b="1" baseline="0">
              <a:latin typeface="Arial" pitchFamily="34" charset="0"/>
              <a:cs typeface="Arial" pitchFamily="34" charset="0"/>
            </a:rPr>
            <a:t> NHS Oversight Framework</a:t>
          </a:r>
          <a:r>
            <a:rPr lang="en-GB" sz="1100" b="1">
              <a:latin typeface="Arial" pitchFamily="34" charset="0"/>
              <a:cs typeface="Arial" pitchFamily="34" charset="0"/>
            </a:rPr>
            <a:t> Dashboard </a:t>
          </a:r>
        </a:p>
        <a:p>
          <a:pPr algn="l"/>
          <a:r>
            <a:rPr lang="en-GB" sz="1100">
              <a:latin typeface="Arial" pitchFamily="34" charset="0"/>
              <a:cs typeface="Arial" pitchFamily="34" charset="0"/>
            </a:rPr>
            <a:t>National</a:t>
          </a:r>
          <a:r>
            <a:rPr lang="en-GB" sz="1100" baseline="0">
              <a:latin typeface="Arial" pitchFamily="34" charset="0"/>
              <a:cs typeface="Arial" pitchFamily="34" charset="0"/>
            </a:rPr>
            <a:t> view trend charts for both AMR NHS Oversight Framework (OF) indicators showing number of CCGs who have met / not met each of the indicator targets, National CCG median trend chart &amp; chart showing direction of travel from previous time period.</a:t>
          </a:r>
        </a:p>
        <a:p>
          <a:pPr algn="l"/>
          <a:r>
            <a:rPr lang="en-GB" sz="1100" baseline="0">
              <a:latin typeface="Arial" pitchFamily="34" charset="0"/>
              <a:cs typeface="Arial" pitchFamily="34" charset="0"/>
            </a:rPr>
            <a:t>Trend charts showing number of CCGs who have met both / have not met either AMR NHS OF indicator target.</a:t>
          </a:r>
          <a:endParaRPr lang="en-GB" sz="1100">
            <a:latin typeface="Arial" pitchFamily="34" charset="0"/>
            <a:cs typeface="Arial" pitchFamily="34" charset="0"/>
          </a:endParaRPr>
        </a:p>
      </xdr:txBody>
    </xdr:sp>
    <xdr:clientData/>
  </xdr:twoCellAnchor>
  <xdr:oneCellAnchor>
    <xdr:from>
      <xdr:col>1</xdr:col>
      <xdr:colOff>19050</xdr:colOff>
      <xdr:row>14</xdr:row>
      <xdr:rowOff>57150</xdr:rowOff>
    </xdr:from>
    <xdr:ext cx="7781925" cy="579005"/>
    <xdr:sp macro="" textlink="">
      <xdr:nvSpPr>
        <xdr:cNvPr id="3" name="TextBox 2">
          <a:hlinkClick xmlns:r="http://schemas.openxmlformats.org/officeDocument/2006/relationships" r:id="rId2"/>
        </xdr:cNvPr>
        <xdr:cNvSpPr txBox="1"/>
      </xdr:nvSpPr>
      <xdr:spPr>
        <a:xfrm>
          <a:off x="552450" y="2286000"/>
          <a:ext cx="7781925" cy="579005"/>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Local</a:t>
          </a:r>
          <a:r>
            <a:rPr lang="en-GB" sz="1100" b="1" baseline="0">
              <a:latin typeface="Arial" pitchFamily="34" charset="0"/>
              <a:cs typeface="Arial" pitchFamily="34" charset="0"/>
            </a:rPr>
            <a:t> Office</a:t>
          </a:r>
          <a:r>
            <a:rPr lang="en-GB" sz="1100" b="1">
              <a:latin typeface="Arial" pitchFamily="34" charset="0"/>
              <a:cs typeface="Arial" pitchFamily="34" charset="0"/>
            </a:rPr>
            <a:t> AMR</a:t>
          </a:r>
          <a:r>
            <a:rPr lang="en-GB" sz="1100" b="1" baseline="0">
              <a:latin typeface="Arial" pitchFamily="34" charset="0"/>
              <a:cs typeface="Arial" pitchFamily="34" charset="0"/>
            </a:rPr>
            <a:t> NHS Oversight Framework</a:t>
          </a:r>
          <a:r>
            <a:rPr lang="en-GB" sz="1100" b="1">
              <a:latin typeface="Arial" pitchFamily="34" charset="0"/>
              <a:cs typeface="Arial" pitchFamily="34" charset="0"/>
            </a:rPr>
            <a:t> Dashboard</a:t>
          </a:r>
        </a:p>
        <a:p>
          <a:r>
            <a:rPr lang="en-GB" sz="1100" b="0">
              <a:latin typeface="Arial" pitchFamily="34" charset="0"/>
              <a:cs typeface="Arial" pitchFamily="34" charset="0"/>
            </a:rPr>
            <a:t>Local</a:t>
          </a:r>
          <a:r>
            <a:rPr lang="en-GB" sz="1100" b="0" baseline="0">
              <a:latin typeface="Arial" pitchFamily="34" charset="0"/>
              <a:cs typeface="Arial" pitchFamily="34" charset="0"/>
            </a:rPr>
            <a:t> Office</a:t>
          </a:r>
          <a:r>
            <a:rPr lang="en-GB" sz="1100" b="0">
              <a:latin typeface="Arial" pitchFamily="34" charset="0"/>
              <a:cs typeface="Arial" pitchFamily="34" charset="0"/>
            </a:rPr>
            <a:t> view charts for both AMR NHS OF</a:t>
          </a:r>
          <a:r>
            <a:rPr lang="en-GB" sz="1100" b="0" baseline="0">
              <a:latin typeface="Arial" pitchFamily="34" charset="0"/>
              <a:cs typeface="Arial" pitchFamily="34" charset="0"/>
            </a:rPr>
            <a:t> indicators</a:t>
          </a:r>
          <a:r>
            <a:rPr lang="en-GB" sz="1100" b="0">
              <a:latin typeface="Arial" pitchFamily="34" charset="0"/>
              <a:cs typeface="Arial" pitchFamily="34" charset="0"/>
            </a:rPr>
            <a:t> showing number of CCGs within each Local</a:t>
          </a:r>
          <a:r>
            <a:rPr lang="en-GB" sz="1100" b="0" baseline="0">
              <a:latin typeface="Arial" pitchFamily="34" charset="0"/>
              <a:cs typeface="Arial" pitchFamily="34" charset="0"/>
            </a:rPr>
            <a:t> Office</a:t>
          </a:r>
          <a:r>
            <a:rPr lang="en-GB" sz="1100" b="0">
              <a:latin typeface="Arial" pitchFamily="34" charset="0"/>
              <a:cs typeface="Arial" pitchFamily="34" charset="0"/>
            </a:rPr>
            <a:t> who have met / not met each of the indicator targets. </a:t>
          </a:r>
        </a:p>
      </xdr:txBody>
    </xdr:sp>
    <xdr:clientData/>
  </xdr:oneCellAnchor>
  <xdr:oneCellAnchor>
    <xdr:from>
      <xdr:col>1</xdr:col>
      <xdr:colOff>9525</xdr:colOff>
      <xdr:row>20</xdr:row>
      <xdr:rowOff>47625</xdr:rowOff>
    </xdr:from>
    <xdr:ext cx="7772400" cy="579005"/>
    <xdr:sp macro="" textlink="">
      <xdr:nvSpPr>
        <xdr:cNvPr id="4" name="TextBox 3">
          <a:hlinkClick xmlns:r="http://schemas.openxmlformats.org/officeDocument/2006/relationships" r:id="rId3"/>
        </xdr:cNvPr>
        <xdr:cNvSpPr txBox="1"/>
      </xdr:nvSpPr>
      <xdr:spPr>
        <a:xfrm>
          <a:off x="542925" y="3067050"/>
          <a:ext cx="7772400" cy="579005"/>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Area AMR </a:t>
          </a:r>
          <a:r>
            <a:rPr lang="en-GB" sz="1100" b="1" baseline="0">
              <a:latin typeface="Arial" pitchFamily="34" charset="0"/>
              <a:cs typeface="Arial" pitchFamily="34" charset="0"/>
            </a:rPr>
            <a:t>NHS Oversight Framework</a:t>
          </a:r>
          <a:r>
            <a:rPr lang="en-GB" sz="1100" b="1">
              <a:latin typeface="Arial" pitchFamily="34" charset="0"/>
              <a:cs typeface="Arial" pitchFamily="34" charset="0"/>
            </a:rPr>
            <a:t> Dashboard</a:t>
          </a:r>
        </a:p>
        <a:p>
          <a:r>
            <a:rPr lang="en-GB" sz="1100" b="0" baseline="0">
              <a:latin typeface="Arial" pitchFamily="34" charset="0"/>
              <a:cs typeface="Arial" pitchFamily="34" charset="0"/>
            </a:rPr>
            <a:t>Area view charts for both AMR NHS OF indicators showing number of CCGs within each Area who have met / not met each of the indicator targets.</a:t>
          </a:r>
          <a:endParaRPr lang="en-GB" sz="1100" b="0">
            <a:latin typeface="Arial" pitchFamily="34" charset="0"/>
            <a:cs typeface="Arial" pitchFamily="34" charset="0"/>
          </a:endParaRPr>
        </a:p>
      </xdr:txBody>
    </xdr:sp>
    <xdr:clientData/>
  </xdr:oneCellAnchor>
  <xdr:oneCellAnchor>
    <xdr:from>
      <xdr:col>1</xdr:col>
      <xdr:colOff>19049</xdr:colOff>
      <xdr:row>2</xdr:row>
      <xdr:rowOff>123824</xdr:rowOff>
    </xdr:from>
    <xdr:ext cx="7781925" cy="495301"/>
    <xdr:sp macro="" textlink="">
      <xdr:nvSpPr>
        <xdr:cNvPr id="5" name="TextBox 4">
          <a:hlinkClick xmlns:r="http://schemas.openxmlformats.org/officeDocument/2006/relationships" r:id="rId4"/>
        </xdr:cNvPr>
        <xdr:cNvSpPr txBox="1"/>
      </xdr:nvSpPr>
      <xdr:spPr>
        <a:xfrm>
          <a:off x="552449" y="523874"/>
          <a:ext cx="7781925" cy="495301"/>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l"/>
          <a:r>
            <a:rPr lang="en-GB" sz="1200" b="1">
              <a:latin typeface="Arial" pitchFamily="34" charset="0"/>
              <a:cs typeface="Arial" pitchFamily="34" charset="0"/>
            </a:rPr>
            <a:t>Information </a:t>
          </a:r>
        </a:p>
        <a:p>
          <a:pPr algn="ctr"/>
          <a:endParaRPr lang="en-GB" sz="1100" b="0">
            <a:latin typeface="Arial" pitchFamily="34" charset="0"/>
            <a:cs typeface="Arial" pitchFamily="34" charset="0"/>
          </a:endParaRPr>
        </a:p>
      </xdr:txBody>
    </xdr:sp>
    <xdr:clientData/>
  </xdr:oneCellAnchor>
  <xdr:twoCellAnchor>
    <xdr:from>
      <xdr:col>1</xdr:col>
      <xdr:colOff>285749</xdr:colOff>
      <xdr:row>54</xdr:row>
      <xdr:rowOff>66675</xdr:rowOff>
    </xdr:from>
    <xdr:to>
      <xdr:col>14</xdr:col>
      <xdr:colOff>95249</xdr:colOff>
      <xdr:row>56</xdr:row>
      <xdr:rowOff>66674</xdr:rowOff>
    </xdr:to>
    <xdr:sp macro="" textlink="">
      <xdr:nvSpPr>
        <xdr:cNvPr id="6" name="TextBox 5">
          <a:hlinkClick xmlns:r="http://schemas.openxmlformats.org/officeDocument/2006/relationships" r:id="rId5"/>
        </xdr:cNvPr>
        <xdr:cNvSpPr txBox="1"/>
      </xdr:nvSpPr>
      <xdr:spPr>
        <a:xfrm>
          <a:off x="819149" y="6457950"/>
          <a:ext cx="7058025" cy="285749"/>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Trend</a:t>
          </a:r>
          <a:r>
            <a:rPr lang="en-GB" sz="1100" baseline="0">
              <a:latin typeface="Arial" pitchFamily="34" charset="0"/>
              <a:cs typeface="Arial" pitchFamily="34" charset="0"/>
            </a:rPr>
            <a:t> chart &amp; data showing number of CCGs who have met both AMR NHS OF indicator targets</a:t>
          </a:r>
          <a:endParaRPr lang="en-GB" sz="1100">
            <a:latin typeface="Arial" pitchFamily="34" charset="0"/>
            <a:cs typeface="Arial" pitchFamily="34" charset="0"/>
          </a:endParaRPr>
        </a:p>
      </xdr:txBody>
    </xdr:sp>
    <xdr:clientData/>
  </xdr:twoCellAnchor>
  <xdr:oneCellAnchor>
    <xdr:from>
      <xdr:col>1</xdr:col>
      <xdr:colOff>266701</xdr:colOff>
      <xdr:row>57</xdr:row>
      <xdr:rowOff>28575</xdr:rowOff>
    </xdr:from>
    <xdr:ext cx="7067550" cy="264560"/>
    <xdr:sp macro="" textlink="">
      <xdr:nvSpPr>
        <xdr:cNvPr id="7" name="TextBox 6">
          <a:hlinkClick xmlns:r="http://schemas.openxmlformats.org/officeDocument/2006/relationships" r:id="rId6"/>
        </xdr:cNvPr>
        <xdr:cNvSpPr txBox="1"/>
      </xdr:nvSpPr>
      <xdr:spPr>
        <a:xfrm>
          <a:off x="800101" y="6848475"/>
          <a:ext cx="7067550" cy="26456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latin typeface="Arial" pitchFamily="34" charset="0"/>
              <a:cs typeface="Arial" pitchFamily="34" charset="0"/>
            </a:rPr>
            <a:t>Trend</a:t>
          </a:r>
          <a:r>
            <a:rPr lang="en-GB" sz="1100" baseline="0">
              <a:latin typeface="Arial" pitchFamily="34" charset="0"/>
              <a:cs typeface="Arial" pitchFamily="34" charset="0"/>
            </a:rPr>
            <a:t> chart &amp; data showing number of CCGs who have not met either AMR NHS OF indicator target</a:t>
          </a:r>
          <a:endParaRPr lang="en-GB" sz="1100">
            <a:latin typeface="Arial" pitchFamily="34" charset="0"/>
            <a:cs typeface="Arial" pitchFamily="34" charset="0"/>
          </a:endParaRPr>
        </a:p>
      </xdr:txBody>
    </xdr:sp>
    <xdr:clientData/>
  </xdr:oneCellAnchor>
  <xdr:twoCellAnchor>
    <xdr:from>
      <xdr:col>1</xdr:col>
      <xdr:colOff>457200</xdr:colOff>
      <xdr:row>36</xdr:row>
      <xdr:rowOff>19050</xdr:rowOff>
    </xdr:from>
    <xdr:to>
      <xdr:col>6</xdr:col>
      <xdr:colOff>409575</xdr:colOff>
      <xdr:row>38</xdr:row>
      <xdr:rowOff>142874</xdr:rowOff>
    </xdr:to>
    <xdr:sp macro="" textlink="">
      <xdr:nvSpPr>
        <xdr:cNvPr id="8" name="TextBox 7">
          <a:hlinkClick xmlns:r="http://schemas.openxmlformats.org/officeDocument/2006/relationships" r:id="rId7"/>
        </xdr:cNvPr>
        <xdr:cNvSpPr txBox="1"/>
      </xdr:nvSpPr>
      <xdr:spPr>
        <a:xfrm>
          <a:off x="838200" y="5191125"/>
          <a:ext cx="2695575" cy="409574"/>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12 month rolling CCG</a:t>
          </a:r>
          <a:r>
            <a:rPr lang="en-GB" sz="1100" baseline="0">
              <a:latin typeface="Arial" pitchFamily="34" charset="0"/>
              <a:cs typeface="Arial" pitchFamily="34" charset="0"/>
            </a:rPr>
            <a:t> data</a:t>
          </a:r>
          <a:endParaRPr lang="en-GB" sz="1100">
            <a:latin typeface="Arial" pitchFamily="34" charset="0"/>
            <a:cs typeface="Arial" pitchFamily="34" charset="0"/>
          </a:endParaRPr>
        </a:p>
      </xdr:txBody>
    </xdr:sp>
    <xdr:clientData/>
  </xdr:twoCellAnchor>
  <xdr:twoCellAnchor>
    <xdr:from>
      <xdr:col>1</xdr:col>
      <xdr:colOff>447676</xdr:colOff>
      <xdr:row>40</xdr:row>
      <xdr:rowOff>9525</xdr:rowOff>
    </xdr:from>
    <xdr:to>
      <xdr:col>6</xdr:col>
      <xdr:colOff>390526</xdr:colOff>
      <xdr:row>42</xdr:row>
      <xdr:rowOff>114300</xdr:rowOff>
    </xdr:to>
    <xdr:sp macro="" textlink="">
      <xdr:nvSpPr>
        <xdr:cNvPr id="9" name="TextBox 8">
          <a:hlinkClick xmlns:r="http://schemas.openxmlformats.org/officeDocument/2006/relationships" r:id="rId8"/>
        </xdr:cNvPr>
        <xdr:cNvSpPr txBox="1"/>
      </xdr:nvSpPr>
      <xdr:spPr>
        <a:xfrm>
          <a:off x="828676" y="5753100"/>
          <a:ext cx="2686050" cy="390525"/>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 Trend Chart</a:t>
          </a:r>
        </a:p>
      </xdr:txBody>
    </xdr:sp>
    <xdr:clientData/>
  </xdr:twoCellAnchor>
  <xdr:twoCellAnchor>
    <xdr:from>
      <xdr:col>8</xdr:col>
      <xdr:colOff>447675</xdr:colOff>
      <xdr:row>40</xdr:row>
      <xdr:rowOff>19051</xdr:rowOff>
    </xdr:from>
    <xdr:to>
      <xdr:col>14</xdr:col>
      <xdr:colOff>19050</xdr:colOff>
      <xdr:row>42</xdr:row>
      <xdr:rowOff>123825</xdr:rowOff>
    </xdr:to>
    <xdr:sp macro="" textlink="">
      <xdr:nvSpPr>
        <xdr:cNvPr id="10" name="TextBox 9">
          <a:hlinkClick xmlns:r="http://schemas.openxmlformats.org/officeDocument/2006/relationships" r:id="rId9"/>
        </xdr:cNvPr>
        <xdr:cNvSpPr txBox="1"/>
      </xdr:nvSpPr>
      <xdr:spPr>
        <a:xfrm>
          <a:off x="5067300" y="5762626"/>
          <a:ext cx="2581275" cy="390524"/>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 Trend Chart</a:t>
          </a:r>
        </a:p>
      </xdr:txBody>
    </xdr:sp>
    <xdr:clientData/>
  </xdr:twoCellAnchor>
  <xdr:twoCellAnchor>
    <xdr:from>
      <xdr:col>8</xdr:col>
      <xdr:colOff>466725</xdr:colOff>
      <xdr:row>43</xdr:row>
      <xdr:rowOff>133349</xdr:rowOff>
    </xdr:from>
    <xdr:to>
      <xdr:col>14</xdr:col>
      <xdr:colOff>38100</xdr:colOff>
      <xdr:row>46</xdr:row>
      <xdr:rowOff>104775</xdr:rowOff>
    </xdr:to>
    <xdr:sp macro="" textlink="">
      <xdr:nvSpPr>
        <xdr:cNvPr id="12" name="TextBox 11">
          <a:hlinkClick xmlns:r="http://schemas.openxmlformats.org/officeDocument/2006/relationships" r:id="rId10"/>
        </xdr:cNvPr>
        <xdr:cNvSpPr txBox="1"/>
      </xdr:nvSpPr>
      <xdr:spPr>
        <a:xfrm>
          <a:off x="5086350" y="6305549"/>
          <a:ext cx="2581275" cy="400051"/>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CCGs who</a:t>
          </a:r>
          <a:r>
            <a:rPr lang="en-GB" sz="1100" baseline="0">
              <a:latin typeface="Arial" pitchFamily="34" charset="0"/>
              <a:cs typeface="Arial" pitchFamily="34" charset="0"/>
            </a:rPr>
            <a:t> have met target</a:t>
          </a:r>
          <a:endParaRPr lang="en-GB" sz="1100">
            <a:latin typeface="Arial" pitchFamily="34" charset="0"/>
            <a:cs typeface="Arial" pitchFamily="34" charset="0"/>
          </a:endParaRPr>
        </a:p>
      </xdr:txBody>
    </xdr:sp>
    <xdr:clientData/>
  </xdr:twoCellAnchor>
  <xdr:twoCellAnchor>
    <xdr:from>
      <xdr:col>8</xdr:col>
      <xdr:colOff>447675</xdr:colOff>
      <xdr:row>36</xdr:row>
      <xdr:rowOff>9525</xdr:rowOff>
    </xdr:from>
    <xdr:to>
      <xdr:col>14</xdr:col>
      <xdr:colOff>28576</xdr:colOff>
      <xdr:row>39</xdr:row>
      <xdr:rowOff>1</xdr:rowOff>
    </xdr:to>
    <xdr:sp macro="" textlink="">
      <xdr:nvSpPr>
        <xdr:cNvPr id="13" name="TextBox 12">
          <a:hlinkClick xmlns:r="http://schemas.openxmlformats.org/officeDocument/2006/relationships" r:id="rId11"/>
        </xdr:cNvPr>
        <xdr:cNvSpPr txBox="1"/>
      </xdr:nvSpPr>
      <xdr:spPr>
        <a:xfrm>
          <a:off x="5067300" y="5181600"/>
          <a:ext cx="2590801" cy="419101"/>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0">
              <a:latin typeface="Arial" pitchFamily="34" charset="0"/>
              <a:cs typeface="Arial" pitchFamily="34" charset="0"/>
            </a:rPr>
            <a:t>12 month rolling CCG data</a:t>
          </a:r>
        </a:p>
      </xdr:txBody>
    </xdr:sp>
    <xdr:clientData/>
  </xdr:twoCellAnchor>
  <xdr:oneCellAnchor>
    <xdr:from>
      <xdr:col>1</xdr:col>
      <xdr:colOff>419101</xdr:colOff>
      <xdr:row>47</xdr:row>
      <xdr:rowOff>114300</xdr:rowOff>
    </xdr:from>
    <xdr:ext cx="2714626" cy="333375"/>
    <xdr:sp macro="" textlink="">
      <xdr:nvSpPr>
        <xdr:cNvPr id="14" name="TextBox 13">
          <a:hlinkClick xmlns:r="http://schemas.openxmlformats.org/officeDocument/2006/relationships" r:id="rId12"/>
        </xdr:cNvPr>
        <xdr:cNvSpPr txBox="1"/>
      </xdr:nvSpPr>
      <xdr:spPr>
        <a:xfrm>
          <a:off x="800101" y="6858000"/>
          <a:ext cx="2714626" cy="333375"/>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0">
              <a:latin typeface="Arial" pitchFamily="34" charset="0"/>
              <a:cs typeface="Arial" pitchFamily="34" charset="0"/>
            </a:rPr>
            <a:t>CCGs</a:t>
          </a:r>
          <a:r>
            <a:rPr lang="en-GB" sz="1100" baseline="0">
              <a:latin typeface="Arial" pitchFamily="34" charset="0"/>
              <a:cs typeface="Arial" pitchFamily="34" charset="0"/>
            </a:rPr>
            <a:t> who have not met target</a:t>
          </a:r>
          <a:endParaRPr lang="en-GB" sz="1100">
            <a:latin typeface="Arial" pitchFamily="34" charset="0"/>
            <a:cs typeface="Arial" pitchFamily="34" charset="0"/>
          </a:endParaRPr>
        </a:p>
      </xdr:txBody>
    </xdr:sp>
    <xdr:clientData/>
  </xdr:oneCellAnchor>
  <xdr:oneCellAnchor>
    <xdr:from>
      <xdr:col>8</xdr:col>
      <xdr:colOff>466725</xdr:colOff>
      <xdr:row>47</xdr:row>
      <xdr:rowOff>104775</xdr:rowOff>
    </xdr:from>
    <xdr:ext cx="2571749" cy="361950"/>
    <xdr:sp macro="" textlink="">
      <xdr:nvSpPr>
        <xdr:cNvPr id="15" name="TextBox 14">
          <a:hlinkClick xmlns:r="http://schemas.openxmlformats.org/officeDocument/2006/relationships" r:id="rId13"/>
        </xdr:cNvPr>
        <xdr:cNvSpPr txBox="1"/>
      </xdr:nvSpPr>
      <xdr:spPr>
        <a:xfrm>
          <a:off x="5086350" y="6848475"/>
          <a:ext cx="2571749" cy="361950"/>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0">
              <a:latin typeface="Arial" pitchFamily="34" charset="0"/>
              <a:cs typeface="Arial" pitchFamily="34" charset="0"/>
            </a:rPr>
            <a:t>CCGs who have not met target</a:t>
          </a:r>
        </a:p>
      </xdr:txBody>
    </xdr:sp>
    <xdr:clientData/>
  </xdr:oneCellAnchor>
  <xdr:twoCellAnchor editAs="oneCell">
    <xdr:from>
      <xdr:col>18</xdr:col>
      <xdr:colOff>152400</xdr:colOff>
      <xdr:row>3</xdr:row>
      <xdr:rowOff>152400</xdr:rowOff>
    </xdr:from>
    <xdr:to>
      <xdr:col>21</xdr:col>
      <xdr:colOff>381000</xdr:colOff>
      <xdr:row>7</xdr:row>
      <xdr:rowOff>114301</xdr:rowOff>
    </xdr:to>
    <xdr:pic>
      <xdr:nvPicPr>
        <xdr:cNvPr id="17" name="Picture 16" descr="NHSBSA Logo" title="NHSBSA Logo"/>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54291" t="12224" r="2802" b="35058"/>
        <a:stretch/>
      </xdr:blipFill>
      <xdr:spPr bwMode="auto">
        <a:xfrm>
          <a:off x="9915525" y="809625"/>
          <a:ext cx="1828800" cy="561976"/>
        </a:xfrm>
        <a:prstGeom prst="rect">
          <a:avLst/>
        </a:prstGeom>
        <a:noFill/>
        <a:ln>
          <a:noFill/>
        </a:ln>
        <a:extLst>
          <a:ext uri="{53640926-AAD7-44D8-BBD7-CCE9431645EC}">
            <a14:shadowObscured xmlns:a14="http://schemas.microsoft.com/office/drawing/2010/main"/>
          </a:ext>
        </a:extLst>
      </xdr:spPr>
    </xdr:pic>
    <xdr:clientData/>
  </xdr:twoCellAnchor>
  <xdr:twoCellAnchor>
    <xdr:from>
      <xdr:col>15</xdr:col>
      <xdr:colOff>123825</xdr:colOff>
      <xdr:row>2</xdr:row>
      <xdr:rowOff>133350</xdr:rowOff>
    </xdr:from>
    <xdr:to>
      <xdr:col>17</xdr:col>
      <xdr:colOff>238125</xdr:colOff>
      <xdr:row>5</xdr:row>
      <xdr:rowOff>28575</xdr:rowOff>
    </xdr:to>
    <xdr:sp macro="" textlink="">
      <xdr:nvSpPr>
        <xdr:cNvPr id="18" name="TextBox 17">
          <a:hlinkClick xmlns:r="http://schemas.openxmlformats.org/officeDocument/2006/relationships" r:id="rId15"/>
        </xdr:cNvPr>
        <xdr:cNvSpPr txBox="1"/>
      </xdr:nvSpPr>
      <xdr:spPr>
        <a:xfrm>
          <a:off x="8286750" y="533400"/>
          <a:ext cx="1181100" cy="46672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Home</a:t>
          </a:r>
        </a:p>
      </xdr:txBody>
    </xdr:sp>
    <xdr:clientData/>
  </xdr:twoCellAnchor>
  <xdr:twoCellAnchor>
    <xdr:from>
      <xdr:col>1</xdr:col>
      <xdr:colOff>285749</xdr:colOff>
      <xdr:row>62</xdr:row>
      <xdr:rowOff>66675</xdr:rowOff>
    </xdr:from>
    <xdr:to>
      <xdr:col>14</xdr:col>
      <xdr:colOff>95249</xdr:colOff>
      <xdr:row>64</xdr:row>
      <xdr:rowOff>66674</xdr:rowOff>
    </xdr:to>
    <xdr:sp macro="" textlink="">
      <xdr:nvSpPr>
        <xdr:cNvPr id="19" name="TextBox 18">
          <a:hlinkClick xmlns:r="http://schemas.openxmlformats.org/officeDocument/2006/relationships" r:id="rId16"/>
        </xdr:cNvPr>
        <xdr:cNvSpPr txBox="1"/>
      </xdr:nvSpPr>
      <xdr:spPr>
        <a:xfrm>
          <a:off x="666749" y="6457950"/>
          <a:ext cx="7058025" cy="285749"/>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Data</a:t>
          </a:r>
          <a:r>
            <a:rPr lang="en-GB" sz="1100" baseline="0">
              <a:latin typeface="Arial" pitchFamily="34" charset="0"/>
              <a:cs typeface="Arial" pitchFamily="34" charset="0"/>
            </a:rPr>
            <a:t> set for Antibiotics/STAR-PU</a:t>
          </a:r>
          <a:endParaRPr lang="en-GB" sz="1100">
            <a:latin typeface="Arial" pitchFamily="34" charset="0"/>
            <a:cs typeface="Arial" pitchFamily="34" charset="0"/>
          </a:endParaRPr>
        </a:p>
      </xdr:txBody>
    </xdr:sp>
    <xdr:clientData/>
  </xdr:twoCellAnchor>
  <xdr:oneCellAnchor>
    <xdr:from>
      <xdr:col>1</xdr:col>
      <xdr:colOff>266701</xdr:colOff>
      <xdr:row>65</xdr:row>
      <xdr:rowOff>28575</xdr:rowOff>
    </xdr:from>
    <xdr:ext cx="7067550" cy="264560"/>
    <xdr:sp macro="" textlink="">
      <xdr:nvSpPr>
        <xdr:cNvPr id="20" name="TextBox 19">
          <a:hlinkClick xmlns:r="http://schemas.openxmlformats.org/officeDocument/2006/relationships" r:id="rId17"/>
        </xdr:cNvPr>
        <xdr:cNvSpPr txBox="1"/>
      </xdr:nvSpPr>
      <xdr:spPr>
        <a:xfrm>
          <a:off x="647701" y="6848475"/>
          <a:ext cx="7067550" cy="26456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a:latin typeface="Arial" pitchFamily="34" charset="0"/>
              <a:cs typeface="Arial" pitchFamily="34" charset="0"/>
            </a:rPr>
            <a:t>Data</a:t>
          </a:r>
          <a:r>
            <a:rPr lang="en-GB" sz="1100" baseline="0">
              <a:latin typeface="Arial" pitchFamily="34" charset="0"/>
              <a:cs typeface="Arial" pitchFamily="34" charset="0"/>
            </a:rPr>
            <a:t> set for Co-amoxiclav, cephalosporins &amp; quinolones</a:t>
          </a:r>
          <a:endParaRPr lang="en-GB" sz="1100">
            <a:latin typeface="Arial" pitchFamily="34" charset="0"/>
            <a:cs typeface="Arial" pitchFamily="34" charset="0"/>
          </a:endParaRPr>
        </a:p>
      </xdr:txBody>
    </xdr:sp>
    <xdr:clientData/>
  </xdr:oneCellAnchor>
  <xdr:oneCellAnchor>
    <xdr:from>
      <xdr:col>1</xdr:col>
      <xdr:colOff>0</xdr:colOff>
      <xdr:row>26</xdr:row>
      <xdr:rowOff>0</xdr:rowOff>
    </xdr:from>
    <xdr:ext cx="7772400" cy="579005"/>
    <xdr:sp macro="" textlink="">
      <xdr:nvSpPr>
        <xdr:cNvPr id="21" name="TextBox 20">
          <a:hlinkClick xmlns:r="http://schemas.openxmlformats.org/officeDocument/2006/relationships" r:id="rId18"/>
        </xdr:cNvPr>
        <xdr:cNvSpPr txBox="1"/>
      </xdr:nvSpPr>
      <xdr:spPr>
        <a:xfrm>
          <a:off x="381000" y="3819525"/>
          <a:ext cx="7772400" cy="579005"/>
        </a:xfrm>
        <a:prstGeom prst="rect">
          <a:avLst/>
        </a:prstGeom>
        <a:solidFill>
          <a:schemeClr val="accent1">
            <a:lumMod val="40000"/>
            <a:lumOff val="60000"/>
          </a:schemeClr>
        </a:solidFill>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100" b="1">
              <a:latin typeface="Arial" pitchFamily="34" charset="0"/>
              <a:cs typeface="Arial" pitchFamily="34" charset="0"/>
            </a:rPr>
            <a:t>NHS England Sustainability</a:t>
          </a:r>
          <a:r>
            <a:rPr lang="en-GB" sz="1100" b="1" baseline="0">
              <a:latin typeface="Arial" pitchFamily="34" charset="0"/>
              <a:cs typeface="Arial" pitchFamily="34" charset="0"/>
            </a:rPr>
            <a:t> and Transformation Plan (STP)</a:t>
          </a:r>
          <a:r>
            <a:rPr lang="en-GB" sz="1100" b="1">
              <a:latin typeface="Arial" pitchFamily="34" charset="0"/>
              <a:cs typeface="Arial" pitchFamily="34" charset="0"/>
            </a:rPr>
            <a:t> AMR </a:t>
          </a:r>
          <a:r>
            <a:rPr lang="en-GB" sz="1100" b="1" baseline="0">
              <a:latin typeface="Arial" pitchFamily="34" charset="0"/>
              <a:cs typeface="Arial" pitchFamily="34" charset="0"/>
            </a:rPr>
            <a:t>NHS Oversight Framework</a:t>
          </a:r>
          <a:r>
            <a:rPr lang="en-GB" sz="1100" b="1">
              <a:latin typeface="Arial" pitchFamily="34" charset="0"/>
              <a:cs typeface="Arial" pitchFamily="34" charset="0"/>
            </a:rPr>
            <a:t> Dashboard</a:t>
          </a:r>
        </a:p>
        <a:p>
          <a:r>
            <a:rPr lang="en-GB" sz="1100" b="0" baseline="0">
              <a:latin typeface="Arial" pitchFamily="34" charset="0"/>
              <a:cs typeface="Arial" pitchFamily="34" charset="0"/>
            </a:rPr>
            <a:t>STP view charts for both AMR NHS OF indicators showing number of CCGs within each STP who have met / not met each of the indicator targets.</a:t>
          </a:r>
          <a:endParaRPr lang="en-GB" sz="1100" b="0">
            <a:latin typeface="Arial" pitchFamily="34" charset="0"/>
            <a:cs typeface="Arial" pitchFamily="34" charset="0"/>
          </a:endParaRPr>
        </a:p>
      </xdr:txBody>
    </xdr:sp>
    <xdr:clientData/>
  </xdr:oneCellAnchor>
  <xdr:twoCellAnchor>
    <xdr:from>
      <xdr:col>1</xdr:col>
      <xdr:colOff>447674</xdr:colOff>
      <xdr:row>43</xdr:row>
      <xdr:rowOff>114300</xdr:rowOff>
    </xdr:from>
    <xdr:to>
      <xdr:col>6</xdr:col>
      <xdr:colOff>390523</xdr:colOff>
      <xdr:row>46</xdr:row>
      <xdr:rowOff>85725</xdr:rowOff>
    </xdr:to>
    <xdr:sp macro="" textlink="">
      <xdr:nvSpPr>
        <xdr:cNvPr id="22" name="TextBox 21">
          <a:hlinkClick xmlns:r="http://schemas.openxmlformats.org/officeDocument/2006/relationships" r:id="rId19"/>
        </xdr:cNvPr>
        <xdr:cNvSpPr txBox="1"/>
      </xdr:nvSpPr>
      <xdr:spPr>
        <a:xfrm>
          <a:off x="828674" y="6286500"/>
          <a:ext cx="2686049" cy="400050"/>
        </a:xfrm>
        <a:prstGeom prst="rect">
          <a:avLst/>
        </a:prstGeom>
        <a:solidFill>
          <a:schemeClr val="accent1">
            <a:lumMod val="40000"/>
            <a:lumOff val="60000"/>
          </a:schemeClr>
        </a:solidFill>
        <a:ln w="2540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latin typeface="Arial" pitchFamily="34" charset="0"/>
              <a:cs typeface="Arial" pitchFamily="34" charset="0"/>
            </a:rPr>
            <a:t>CCGs who</a:t>
          </a:r>
          <a:r>
            <a:rPr lang="en-GB" sz="1100" baseline="0">
              <a:latin typeface="Arial" pitchFamily="34" charset="0"/>
              <a:cs typeface="Arial" pitchFamily="34" charset="0"/>
            </a:rPr>
            <a:t> have met 0.965 target</a:t>
          </a:r>
          <a:endParaRPr lang="en-GB" sz="1100">
            <a:latin typeface="Arial" pitchFamily="34" charset="0"/>
            <a:cs typeface="Arial" pitchFamily="34" charset="0"/>
          </a:endParaRPr>
        </a:p>
      </xdr:txBody>
    </xdr:sp>
    <xdr:clientData/>
  </xdr:twoCellAnchor>
  <xdr:twoCellAnchor>
    <xdr:from>
      <xdr:col>1</xdr:col>
      <xdr:colOff>276225</xdr:colOff>
      <xdr:row>70</xdr:row>
      <xdr:rowOff>66675</xdr:rowOff>
    </xdr:from>
    <xdr:to>
      <xdr:col>14</xdr:col>
      <xdr:colOff>76200</xdr:colOff>
      <xdr:row>76</xdr:row>
      <xdr:rowOff>114300</xdr:rowOff>
    </xdr:to>
    <xdr:sp macro="" textlink="">
      <xdr:nvSpPr>
        <xdr:cNvPr id="23" name="TextBox 22">
          <a:hlinkClick xmlns:r="http://schemas.openxmlformats.org/officeDocument/2006/relationships" r:id="rId20"/>
        </xdr:cNvPr>
        <xdr:cNvSpPr txBox="1"/>
      </xdr:nvSpPr>
      <xdr:spPr>
        <a:xfrm>
          <a:off x="657225" y="10325100"/>
          <a:ext cx="7048500" cy="762000"/>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Trend</a:t>
          </a:r>
          <a:r>
            <a:rPr lang="en-GB" sz="1100" baseline="0">
              <a:latin typeface="Arial" pitchFamily="34" charset="0"/>
              <a:cs typeface="Arial" pitchFamily="34" charset="0"/>
            </a:rPr>
            <a:t> chart and data showing England (all CCGs) for :</a:t>
          </a:r>
        </a:p>
        <a:p>
          <a:r>
            <a:rPr lang="en-GB" sz="1100" baseline="0">
              <a:latin typeface="Arial" pitchFamily="34" charset="0"/>
              <a:cs typeface="Arial" pitchFamily="34" charset="0"/>
            </a:rPr>
            <a:t>Number of antibacterial items</a:t>
          </a:r>
        </a:p>
        <a:p>
          <a:r>
            <a:rPr lang="en-GB" sz="1100" baseline="0">
              <a:latin typeface="Arial" pitchFamily="34" charset="0"/>
              <a:cs typeface="Arial" pitchFamily="34" charset="0"/>
            </a:rPr>
            <a:t>Antibacterial / STAR-PU indicator</a:t>
          </a:r>
        </a:p>
        <a:p>
          <a:r>
            <a:rPr lang="en-GB" sz="1100" baseline="0">
              <a:latin typeface="Arial" pitchFamily="34" charset="0"/>
              <a:cs typeface="Arial" pitchFamily="34" charset="0"/>
            </a:rPr>
            <a:t>Number of co-amoxiclav, cephalosporins &amp; quinolones items</a:t>
          </a:r>
        </a:p>
        <a:p>
          <a:r>
            <a:rPr lang="en-GB" sz="1100" baseline="0">
              <a:latin typeface="Arial" pitchFamily="34" charset="0"/>
              <a:cs typeface="Arial" pitchFamily="34" charset="0"/>
            </a:rPr>
            <a:t>% Co-amoxiclav, cephalosporins &amp; quinolones indicator</a:t>
          </a:r>
          <a:endParaRPr lang="en-GB" sz="1100">
            <a:latin typeface="Arial" pitchFamily="34" charset="0"/>
            <a:cs typeface="Arial" pitchFamily="34" charset="0"/>
          </a:endParaRPr>
        </a:p>
      </xdr:txBody>
    </xdr:sp>
    <xdr:clientData/>
  </xdr:twoCellAnchor>
  <xdr:twoCellAnchor>
    <xdr:from>
      <xdr:col>1</xdr:col>
      <xdr:colOff>276225</xdr:colOff>
      <xdr:row>80</xdr:row>
      <xdr:rowOff>66675</xdr:rowOff>
    </xdr:from>
    <xdr:to>
      <xdr:col>14</xdr:col>
      <xdr:colOff>76200</xdr:colOff>
      <xdr:row>86</xdr:row>
      <xdr:rowOff>114300</xdr:rowOff>
    </xdr:to>
    <xdr:sp macro="" textlink="">
      <xdr:nvSpPr>
        <xdr:cNvPr id="24" name="TextBox 23">
          <a:hlinkClick xmlns:r="http://schemas.openxmlformats.org/officeDocument/2006/relationships" r:id="rId21"/>
        </xdr:cNvPr>
        <xdr:cNvSpPr txBox="1"/>
      </xdr:nvSpPr>
      <xdr:spPr>
        <a:xfrm>
          <a:off x="657225" y="10325100"/>
          <a:ext cx="7048500" cy="904875"/>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itchFamily="34" charset="0"/>
              <a:cs typeface="Arial" pitchFamily="34" charset="0"/>
            </a:rPr>
            <a:t>Trend</a:t>
          </a:r>
          <a:r>
            <a:rPr lang="en-GB" sz="1100" baseline="0">
              <a:latin typeface="Arial" pitchFamily="34" charset="0"/>
              <a:cs typeface="Arial" pitchFamily="34" charset="0"/>
            </a:rPr>
            <a:t> chart and data showing 4 Regions (all CCGs) for :</a:t>
          </a:r>
        </a:p>
        <a:p>
          <a:r>
            <a:rPr lang="en-GB" sz="1100" baseline="0">
              <a:latin typeface="Arial" pitchFamily="34" charset="0"/>
              <a:cs typeface="Arial" pitchFamily="34" charset="0"/>
            </a:rPr>
            <a:t>Number of antibacterial items</a:t>
          </a:r>
        </a:p>
        <a:p>
          <a:r>
            <a:rPr lang="en-GB" sz="1100" baseline="0">
              <a:latin typeface="Arial" pitchFamily="34" charset="0"/>
              <a:cs typeface="Arial" pitchFamily="34" charset="0"/>
            </a:rPr>
            <a:t>Antibacterial / STAR-PU indicator</a:t>
          </a:r>
        </a:p>
        <a:p>
          <a:r>
            <a:rPr lang="en-GB" sz="1100" baseline="0">
              <a:latin typeface="Arial" pitchFamily="34" charset="0"/>
              <a:cs typeface="Arial" pitchFamily="34" charset="0"/>
            </a:rPr>
            <a:t>Number of co-amoxiclav, cephalosporins &amp; quinolones items</a:t>
          </a:r>
        </a:p>
        <a:p>
          <a:r>
            <a:rPr lang="en-GB" sz="1100" baseline="0">
              <a:latin typeface="Arial" pitchFamily="34" charset="0"/>
              <a:cs typeface="Arial" pitchFamily="34" charset="0"/>
            </a:rPr>
            <a:t>% Co-amoxiclav, cephalosporins &amp; quinolones indicator</a:t>
          </a:r>
          <a:endParaRPr lang="en-GB" sz="1100">
            <a:latin typeface="Arial" pitchFamily="34" charset="0"/>
            <a:cs typeface="Arial" pitchFamily="34" charset="0"/>
          </a:endParaRPr>
        </a:p>
      </xdr:txBody>
    </xdr:sp>
    <xdr:clientData/>
  </xdr:twoCellAnchor>
  <xdr:twoCellAnchor>
    <xdr:from>
      <xdr:col>17</xdr:col>
      <xdr:colOff>371475</xdr:colOff>
      <xdr:row>0</xdr:row>
      <xdr:rowOff>133350</xdr:rowOff>
    </xdr:from>
    <xdr:to>
      <xdr:col>22</xdr:col>
      <xdr:colOff>133349</xdr:colOff>
      <xdr:row>2</xdr:row>
      <xdr:rowOff>157087</xdr:rowOff>
    </xdr:to>
    <xdr:pic>
      <xdr:nvPicPr>
        <xdr:cNvPr id="25" name="Picture 11" descr="NHS_E_I"/>
        <xdr:cNvPicPr>
          <a:picLocks noChangeAspect="1" noChangeArrowheads="1"/>
        </xdr:cNvPicPr>
      </xdr:nvPicPr>
      <xdr:blipFill>
        <a:blip xmlns:r="http://schemas.openxmlformats.org/officeDocument/2006/relationships" r:embed="rId22" r:link="rId23">
          <a:extLst>
            <a:ext uri="{28A0092B-C50C-407E-A947-70E740481C1C}">
              <a14:useLocalDpi xmlns:a14="http://schemas.microsoft.com/office/drawing/2010/main" val="0"/>
            </a:ext>
          </a:extLst>
        </a:blip>
        <a:srcRect/>
        <a:stretch>
          <a:fillRect/>
        </a:stretch>
      </xdr:blipFill>
      <xdr:spPr bwMode="auto">
        <a:xfrm>
          <a:off x="9601200" y="13335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964406</xdr:colOff>
      <xdr:row>1</xdr:row>
      <xdr:rowOff>104511</xdr:rowOff>
    </xdr:from>
    <xdr:to>
      <xdr:col>10</xdr:col>
      <xdr:colOff>154781</xdr:colOff>
      <xdr:row>4</xdr:row>
      <xdr:rowOff>71437</xdr:rowOff>
    </xdr:to>
    <xdr:sp macro="" textlink="">
      <xdr:nvSpPr>
        <xdr:cNvPr id="3" name="TextBox 2">
          <a:hlinkClick xmlns:r="http://schemas.openxmlformats.org/officeDocument/2006/relationships" r:id="rId1"/>
        </xdr:cNvPr>
        <xdr:cNvSpPr txBox="1"/>
      </xdr:nvSpPr>
      <xdr:spPr>
        <a:xfrm>
          <a:off x="8120062" y="247386"/>
          <a:ext cx="1369219" cy="514614"/>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OF Menu</a:t>
          </a:r>
        </a:p>
      </xdr:txBody>
    </xdr:sp>
    <xdr:clientData/>
  </xdr:twoCellAnchor>
  <xdr:twoCellAnchor>
    <xdr:from>
      <xdr:col>7</xdr:col>
      <xdr:colOff>500063</xdr:colOff>
      <xdr:row>6</xdr:row>
      <xdr:rowOff>59531</xdr:rowOff>
    </xdr:from>
    <xdr:to>
      <xdr:col>20</xdr:col>
      <xdr:colOff>190499</xdr:colOff>
      <xdr:row>26</xdr:row>
      <xdr:rowOff>83343</xdr:rowOff>
    </xdr:to>
    <xdr:graphicFrame macro="">
      <xdr:nvGraphicFramePr>
        <xdr:cNvPr id="2" name="Chart 1"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166687</xdr:colOff>
      <xdr:row>6</xdr:row>
      <xdr:rowOff>83344</xdr:rowOff>
    </xdr:from>
    <xdr:to>
      <xdr:col>7</xdr:col>
      <xdr:colOff>404813</xdr:colOff>
      <xdr:row>26</xdr:row>
      <xdr:rowOff>35719</xdr:rowOff>
    </xdr:to>
    <xdr:graphicFrame macro="">
      <xdr:nvGraphicFramePr>
        <xdr:cNvPr id="4" name="Chart 3"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500063</xdr:colOff>
      <xdr:row>28</xdr:row>
      <xdr:rowOff>11907</xdr:rowOff>
    </xdr:from>
    <xdr:to>
      <xdr:col>20</xdr:col>
      <xdr:colOff>178593</xdr:colOff>
      <xdr:row>43</xdr:row>
      <xdr:rowOff>11906</xdr:rowOff>
    </xdr:to>
    <xdr:graphicFrame macro="">
      <xdr:nvGraphicFramePr>
        <xdr:cNvPr id="8" name="Chart 5"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178594</xdr:colOff>
      <xdr:row>28</xdr:row>
      <xdr:rowOff>11906</xdr:rowOff>
    </xdr:from>
    <xdr:to>
      <xdr:col>7</xdr:col>
      <xdr:colOff>392906</xdr:colOff>
      <xdr:row>43</xdr:row>
      <xdr:rowOff>11906</xdr:rowOff>
    </xdr:to>
    <xdr:graphicFrame macro="">
      <xdr:nvGraphicFramePr>
        <xdr:cNvPr id="9" name="Chart 6"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76992</xdr:colOff>
      <xdr:row>45</xdr:row>
      <xdr:rowOff>1</xdr:rowOff>
    </xdr:from>
    <xdr:to>
      <xdr:col>17</xdr:col>
      <xdr:colOff>178523</xdr:colOff>
      <xdr:row>61</xdr:row>
      <xdr:rowOff>90001</xdr:rowOff>
    </xdr:to>
    <xdr:graphicFrame macro="">
      <xdr:nvGraphicFramePr>
        <xdr:cNvPr id="11" name="Chart 11"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1661587</xdr:colOff>
      <xdr:row>44</xdr:row>
      <xdr:rowOff>107159</xdr:rowOff>
    </xdr:from>
    <xdr:to>
      <xdr:col>4</xdr:col>
      <xdr:colOff>679649</xdr:colOff>
      <xdr:row>61</xdr:row>
      <xdr:rowOff>54284</xdr:rowOff>
    </xdr:to>
    <xdr:graphicFrame macro="">
      <xdr:nvGraphicFramePr>
        <xdr:cNvPr id="12" name="Chart 12"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119061</xdr:colOff>
      <xdr:row>63</xdr:row>
      <xdr:rowOff>64292</xdr:rowOff>
    </xdr:from>
    <xdr:to>
      <xdr:col>7</xdr:col>
      <xdr:colOff>428624</xdr:colOff>
      <xdr:row>83</xdr:row>
      <xdr:rowOff>14792</xdr:rowOff>
    </xdr:to>
    <xdr:graphicFrame macro="">
      <xdr:nvGraphicFramePr>
        <xdr:cNvPr id="5" name="Chart 1"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535782</xdr:colOff>
      <xdr:row>63</xdr:row>
      <xdr:rowOff>50004</xdr:rowOff>
    </xdr:from>
    <xdr:to>
      <xdr:col>20</xdr:col>
      <xdr:colOff>178593</xdr:colOff>
      <xdr:row>83</xdr:row>
      <xdr:rowOff>504</xdr:rowOff>
    </xdr:to>
    <xdr:graphicFrame macro="">
      <xdr:nvGraphicFramePr>
        <xdr:cNvPr id="6" name="Chart 2"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15</xdr:col>
      <xdr:colOff>345283</xdr:colOff>
      <xdr:row>0</xdr:row>
      <xdr:rowOff>142874</xdr:rowOff>
    </xdr:from>
    <xdr:to>
      <xdr:col>19</xdr:col>
      <xdr:colOff>226220</xdr:colOff>
      <xdr:row>5</xdr:row>
      <xdr:rowOff>0</xdr:rowOff>
    </xdr:to>
    <xdr:pic>
      <xdr:nvPicPr>
        <xdr:cNvPr id="13" name="Picture 12" descr="NHSBSA Logo" title="NHSBSA Logo"/>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4291" t="12224" r="2802" b="35058"/>
        <a:stretch/>
      </xdr:blipFill>
      <xdr:spPr bwMode="auto">
        <a:xfrm>
          <a:off x="12358689" y="142874"/>
          <a:ext cx="2024062" cy="690564"/>
        </a:xfrm>
        <a:prstGeom prst="rect">
          <a:avLst/>
        </a:prstGeom>
        <a:noFill/>
        <a:ln>
          <a:noFill/>
        </a:ln>
        <a:extLst>
          <a:ext uri="{53640926-AAD7-44D8-BBD7-CCE9431645EC}">
            <a14:shadowObscured xmlns:a14="http://schemas.microsoft.com/office/drawing/2010/main"/>
          </a:ext>
        </a:extLst>
      </xdr:spPr>
    </xdr:pic>
    <xdr:clientData/>
  </xdr:twoCellAnchor>
  <xdr:twoCellAnchor>
    <xdr:from>
      <xdr:col>11</xdr:col>
      <xdr:colOff>0</xdr:colOff>
      <xdr:row>2</xdr:row>
      <xdr:rowOff>47625</xdr:rowOff>
    </xdr:from>
    <xdr:to>
      <xdr:col>15</xdr:col>
      <xdr:colOff>285749</xdr:colOff>
      <xdr:row>4</xdr:row>
      <xdr:rowOff>66599</xdr:rowOff>
    </xdr:to>
    <xdr:pic>
      <xdr:nvPicPr>
        <xdr:cNvPr id="15" name="Picture 11" descr="NHS_E_I"/>
        <xdr:cNvPicPr>
          <a:picLocks noChangeAspect="1" noChangeArrowheads="1"/>
        </xdr:cNvPicPr>
      </xdr:nvPicPr>
      <xdr:blipFill>
        <a:blip xmlns:r="http://schemas.openxmlformats.org/officeDocument/2006/relationships" r:embed="rId11" r:link="rId12">
          <a:extLst>
            <a:ext uri="{28A0092B-C50C-407E-A947-70E740481C1C}">
              <a14:useLocalDpi xmlns:a14="http://schemas.microsoft.com/office/drawing/2010/main" val="0"/>
            </a:ext>
          </a:extLst>
        </a:blip>
        <a:srcRect/>
        <a:stretch>
          <a:fillRect/>
        </a:stretch>
      </xdr:blipFill>
      <xdr:spPr bwMode="auto">
        <a:xfrm>
          <a:off x="9870281" y="3333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3</xdr:col>
      <xdr:colOff>38101</xdr:colOff>
      <xdr:row>0</xdr:row>
      <xdr:rowOff>171450</xdr:rowOff>
    </xdr:from>
    <xdr:ext cx="1466850" cy="428625"/>
    <xdr:sp macro="" textlink="">
      <xdr:nvSpPr>
        <xdr:cNvPr id="2" name="TextBox 1">
          <a:hlinkClick xmlns:r="http://schemas.openxmlformats.org/officeDocument/2006/relationships" r:id="rId1"/>
        </xdr:cNvPr>
        <xdr:cNvSpPr txBox="1"/>
      </xdr:nvSpPr>
      <xdr:spPr>
        <a:xfrm>
          <a:off x="6353176" y="171450"/>
          <a:ext cx="1466850" cy="428625"/>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200" b="1">
              <a:latin typeface="Arial" pitchFamily="34" charset="0"/>
              <a:cs typeface="Arial" pitchFamily="34" charset="0"/>
            </a:rPr>
            <a:t>Back to OF</a:t>
          </a:r>
          <a:r>
            <a:rPr lang="en-GB" sz="1200" b="1" baseline="0">
              <a:latin typeface="Arial" pitchFamily="34" charset="0"/>
              <a:cs typeface="Arial" pitchFamily="34" charset="0"/>
            </a:rPr>
            <a:t> </a:t>
          </a:r>
          <a:r>
            <a:rPr lang="en-GB" sz="1200" b="1">
              <a:latin typeface="Arial" pitchFamily="34" charset="0"/>
              <a:cs typeface="Arial" pitchFamily="34" charset="0"/>
            </a:rPr>
            <a:t>Menu</a:t>
          </a:r>
        </a:p>
      </xdr:txBody>
    </xdr:sp>
    <xdr:clientData/>
  </xdr:oneCellAnchor>
  <xdr:twoCellAnchor editAs="oneCell">
    <xdr:from>
      <xdr:col>54</xdr:col>
      <xdr:colOff>438150</xdr:colOff>
      <xdr:row>0</xdr:row>
      <xdr:rowOff>209550</xdr:rowOff>
    </xdr:from>
    <xdr:to>
      <xdr:col>58</xdr:col>
      <xdr:colOff>165734</xdr:colOff>
      <xdr:row>2</xdr:row>
      <xdr:rowOff>171450</xdr:rowOff>
    </xdr:to>
    <xdr:pic>
      <xdr:nvPicPr>
        <xdr:cNvPr id="4" name="Picture 3"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37680900" y="20955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50</xdr:col>
      <xdr:colOff>38100</xdr:colOff>
      <xdr:row>0</xdr:row>
      <xdr:rowOff>323527</xdr:rowOff>
    </xdr:from>
    <xdr:to>
      <xdr:col>54</xdr:col>
      <xdr:colOff>171450</xdr:colOff>
      <xdr:row>2</xdr:row>
      <xdr:rowOff>90412</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35147250" y="323527"/>
          <a:ext cx="2266950" cy="395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3</xdr:col>
      <xdr:colOff>85725</xdr:colOff>
      <xdr:row>0</xdr:row>
      <xdr:rowOff>114300</xdr:rowOff>
    </xdr:from>
    <xdr:ext cx="1571625" cy="304800"/>
    <xdr:sp macro="" textlink="">
      <xdr:nvSpPr>
        <xdr:cNvPr id="2" name="TextBox 1">
          <a:hlinkClick xmlns:r="http://schemas.openxmlformats.org/officeDocument/2006/relationships" r:id="rId1"/>
        </xdr:cNvPr>
        <xdr:cNvSpPr txBox="1"/>
      </xdr:nvSpPr>
      <xdr:spPr>
        <a:xfrm>
          <a:off x="6762750" y="114300"/>
          <a:ext cx="1571625" cy="30480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200" b="1">
              <a:latin typeface="Arial" pitchFamily="34" charset="0"/>
              <a:cs typeface="Arial" pitchFamily="34" charset="0"/>
            </a:rPr>
            <a:t>Back</a:t>
          </a:r>
          <a:r>
            <a:rPr lang="en-GB" sz="1200" b="1" baseline="0">
              <a:latin typeface="Arial" pitchFamily="34" charset="0"/>
              <a:cs typeface="Arial" pitchFamily="34" charset="0"/>
            </a:rPr>
            <a:t> to OF Menu</a:t>
          </a:r>
        </a:p>
      </xdr:txBody>
    </xdr:sp>
    <xdr:clientData/>
  </xdr:oneCellAnchor>
  <xdr:twoCellAnchor editAs="oneCell">
    <xdr:from>
      <xdr:col>56</xdr:col>
      <xdr:colOff>333375</xdr:colOff>
      <xdr:row>0</xdr:row>
      <xdr:rowOff>0</xdr:rowOff>
    </xdr:from>
    <xdr:to>
      <xdr:col>60</xdr:col>
      <xdr:colOff>60959</xdr:colOff>
      <xdr:row>2</xdr:row>
      <xdr:rowOff>285750</xdr:rowOff>
    </xdr:to>
    <xdr:pic>
      <xdr:nvPicPr>
        <xdr:cNvPr id="7" name="Picture 6"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7935575" y="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52</xdr:col>
      <xdr:colOff>47625</xdr:colOff>
      <xdr:row>0</xdr:row>
      <xdr:rowOff>123825</xdr:rowOff>
    </xdr:from>
    <xdr:to>
      <xdr:col>56</xdr:col>
      <xdr:colOff>124534</xdr:colOff>
      <xdr:row>2</xdr:row>
      <xdr:rowOff>204712</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5516225" y="123825"/>
          <a:ext cx="2210509" cy="385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7</xdr:col>
      <xdr:colOff>876299</xdr:colOff>
      <xdr:row>0</xdr:row>
      <xdr:rowOff>133350</xdr:rowOff>
    </xdr:from>
    <xdr:ext cx="1724025" cy="323850"/>
    <xdr:sp macro="" textlink="">
      <xdr:nvSpPr>
        <xdr:cNvPr id="2" name="TextBox 1">
          <a:hlinkClick xmlns:r="http://schemas.openxmlformats.org/officeDocument/2006/relationships" r:id="rId1"/>
        </xdr:cNvPr>
        <xdr:cNvSpPr txBox="1"/>
      </xdr:nvSpPr>
      <xdr:spPr>
        <a:xfrm>
          <a:off x="13125449" y="133350"/>
          <a:ext cx="1724025" cy="3238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200" b="1">
              <a:latin typeface="Arial" pitchFamily="34" charset="0"/>
              <a:cs typeface="Arial" pitchFamily="34" charset="0"/>
            </a:rPr>
            <a:t>Back</a:t>
          </a:r>
          <a:r>
            <a:rPr lang="en-GB" sz="1200" b="1" baseline="0">
              <a:latin typeface="Arial" pitchFamily="34" charset="0"/>
              <a:cs typeface="Arial" pitchFamily="34" charset="0"/>
            </a:rPr>
            <a:t> to OF Menu</a:t>
          </a:r>
        </a:p>
      </xdr:txBody>
    </xdr:sp>
    <xdr:clientData/>
  </xdr:oneCellAnchor>
  <xdr:twoCellAnchor>
    <xdr:from>
      <xdr:col>32</xdr:col>
      <xdr:colOff>0</xdr:colOff>
      <xdr:row>6</xdr:row>
      <xdr:rowOff>38101</xdr:rowOff>
    </xdr:from>
    <xdr:to>
      <xdr:col>41</xdr:col>
      <xdr:colOff>295274</xdr:colOff>
      <xdr:row>25</xdr:row>
      <xdr:rowOff>0</xdr:rowOff>
    </xdr:to>
    <xdr:graphicFrame macro="">
      <xdr:nvGraphicFramePr>
        <xdr:cNvPr id="3" name="Chart 4" descr="Antibiotic Chart" title="Antibiotic 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39</xdr:col>
      <xdr:colOff>123825</xdr:colOff>
      <xdr:row>0</xdr:row>
      <xdr:rowOff>38100</xdr:rowOff>
    </xdr:from>
    <xdr:to>
      <xdr:col>43</xdr:col>
      <xdr:colOff>51434</xdr:colOff>
      <xdr:row>2</xdr:row>
      <xdr:rowOff>171450</xdr:rowOff>
    </xdr:to>
    <xdr:pic>
      <xdr:nvPicPr>
        <xdr:cNvPr id="9" name="Picture 8"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7783175" y="3810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34</xdr:col>
      <xdr:colOff>161925</xdr:colOff>
      <xdr:row>0</xdr:row>
      <xdr:rowOff>171450</xdr:rowOff>
    </xdr:from>
    <xdr:to>
      <xdr:col>38</xdr:col>
      <xdr:colOff>457199</xdr:colOff>
      <xdr:row>2</xdr:row>
      <xdr:rowOff>138037</xdr:rowOff>
    </xdr:to>
    <xdr:pic>
      <xdr:nvPicPr>
        <xdr:cNvPr id="6"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5154275" y="17145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7</xdr:col>
      <xdr:colOff>304800</xdr:colOff>
      <xdr:row>0</xdr:row>
      <xdr:rowOff>133350</xdr:rowOff>
    </xdr:from>
    <xdr:ext cx="1485900" cy="323850"/>
    <xdr:sp macro="" textlink="">
      <xdr:nvSpPr>
        <xdr:cNvPr id="2" name="TextBox 1">
          <a:hlinkClick xmlns:r="http://schemas.openxmlformats.org/officeDocument/2006/relationships" r:id="rId1"/>
        </xdr:cNvPr>
        <xdr:cNvSpPr txBox="1"/>
      </xdr:nvSpPr>
      <xdr:spPr>
        <a:xfrm>
          <a:off x="13258800" y="133350"/>
          <a:ext cx="1485900" cy="323850"/>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200" b="1">
              <a:latin typeface="Arial" pitchFamily="34" charset="0"/>
              <a:cs typeface="Arial" pitchFamily="34" charset="0"/>
            </a:rPr>
            <a:t>Back</a:t>
          </a:r>
          <a:r>
            <a:rPr lang="en-GB" sz="1200" b="1" baseline="0">
              <a:latin typeface="Arial" pitchFamily="34" charset="0"/>
              <a:cs typeface="Arial" pitchFamily="34" charset="0"/>
            </a:rPr>
            <a:t> to OF Menu</a:t>
          </a:r>
        </a:p>
      </xdr:txBody>
    </xdr:sp>
    <xdr:clientData/>
  </xdr:oneCellAnchor>
  <xdr:twoCellAnchor>
    <xdr:from>
      <xdr:col>31</xdr:col>
      <xdr:colOff>219074</xdr:colOff>
      <xdr:row>6</xdr:row>
      <xdr:rowOff>47625</xdr:rowOff>
    </xdr:from>
    <xdr:to>
      <xdr:col>41</xdr:col>
      <xdr:colOff>247650</xdr:colOff>
      <xdr:row>24</xdr:row>
      <xdr:rowOff>142874</xdr:rowOff>
    </xdr:to>
    <xdr:graphicFrame macro="">
      <xdr:nvGraphicFramePr>
        <xdr:cNvPr id="3" name="Chart 4"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38</xdr:col>
      <xdr:colOff>38100</xdr:colOff>
      <xdr:row>0</xdr:row>
      <xdr:rowOff>85725</xdr:rowOff>
    </xdr:from>
    <xdr:to>
      <xdr:col>41</xdr:col>
      <xdr:colOff>299084</xdr:colOff>
      <xdr:row>3</xdr:row>
      <xdr:rowOff>0</xdr:rowOff>
    </xdr:to>
    <xdr:pic>
      <xdr:nvPicPr>
        <xdr:cNvPr id="6" name="Picture 5"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7811750" y="8572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33</xdr:col>
      <xdr:colOff>523875</xdr:colOff>
      <xdr:row>0</xdr:row>
      <xdr:rowOff>238126</xdr:rowOff>
    </xdr:from>
    <xdr:to>
      <xdr:col>38</xdr:col>
      <xdr:colOff>19049</xdr:colOff>
      <xdr:row>2</xdr:row>
      <xdr:rowOff>158180</xdr:rowOff>
    </xdr:to>
    <xdr:pic>
      <xdr:nvPicPr>
        <xdr:cNvPr id="8"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5630525" y="238126"/>
          <a:ext cx="2162174" cy="377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5</xdr:col>
      <xdr:colOff>638175</xdr:colOff>
      <xdr:row>0</xdr:row>
      <xdr:rowOff>66675</xdr:rowOff>
    </xdr:from>
    <xdr:ext cx="1441613" cy="269369"/>
    <xdr:sp macro="" textlink="">
      <xdr:nvSpPr>
        <xdr:cNvPr id="2" name="TextBox 1">
          <a:hlinkClick xmlns:r="http://schemas.openxmlformats.org/officeDocument/2006/relationships" r:id="rId1"/>
        </xdr:cNvPr>
        <xdr:cNvSpPr txBox="1"/>
      </xdr:nvSpPr>
      <xdr:spPr>
        <a:xfrm>
          <a:off x="8982075" y="66675"/>
          <a:ext cx="1441613"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OF Menu</a:t>
          </a:r>
        </a:p>
      </xdr:txBody>
    </xdr:sp>
    <xdr:clientData/>
  </xdr:oneCellAnchor>
  <xdr:twoCellAnchor editAs="oneCell">
    <xdr:from>
      <xdr:col>12</xdr:col>
      <xdr:colOff>352425</xdr:colOff>
      <xdr:row>0</xdr:row>
      <xdr:rowOff>57150</xdr:rowOff>
    </xdr:from>
    <xdr:to>
      <xdr:col>16</xdr:col>
      <xdr:colOff>80009</xdr:colOff>
      <xdr:row>3</xdr:row>
      <xdr:rowOff>219075</xdr:rowOff>
    </xdr:to>
    <xdr:pic>
      <xdr:nvPicPr>
        <xdr:cNvPr id="7" name="Picture 6"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4430375" y="5715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171449</xdr:colOff>
      <xdr:row>1</xdr:row>
      <xdr:rowOff>28575</xdr:rowOff>
    </xdr:from>
    <xdr:to>
      <xdr:col>12</xdr:col>
      <xdr:colOff>266698</xdr:colOff>
      <xdr:row>3</xdr:row>
      <xdr:rowOff>131712</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115799" y="171450"/>
          <a:ext cx="2228849" cy="388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4</xdr:col>
      <xdr:colOff>57150</xdr:colOff>
      <xdr:row>0</xdr:row>
      <xdr:rowOff>66675</xdr:rowOff>
    </xdr:from>
    <xdr:ext cx="1441613" cy="269369"/>
    <xdr:sp macro="" textlink="">
      <xdr:nvSpPr>
        <xdr:cNvPr id="2" name="TextBox 1">
          <a:hlinkClick xmlns:r="http://schemas.openxmlformats.org/officeDocument/2006/relationships" r:id="rId1"/>
        </xdr:cNvPr>
        <xdr:cNvSpPr txBox="1"/>
      </xdr:nvSpPr>
      <xdr:spPr>
        <a:xfrm>
          <a:off x="8020050" y="66675"/>
          <a:ext cx="1441613"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OF Menu</a:t>
          </a:r>
        </a:p>
      </xdr:txBody>
    </xdr:sp>
    <xdr:clientData/>
  </xdr:oneCellAnchor>
  <xdr:twoCellAnchor editAs="oneCell">
    <xdr:from>
      <xdr:col>12</xdr:col>
      <xdr:colOff>438150</xdr:colOff>
      <xdr:row>0</xdr:row>
      <xdr:rowOff>0</xdr:rowOff>
    </xdr:from>
    <xdr:to>
      <xdr:col>16</xdr:col>
      <xdr:colOff>165734</xdr:colOff>
      <xdr:row>3</xdr:row>
      <xdr:rowOff>161925</xdr:rowOff>
    </xdr:to>
    <xdr:pic>
      <xdr:nvPicPr>
        <xdr:cNvPr id="5" name="Picture 4"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4658975" y="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209550</xdr:colOff>
      <xdr:row>1</xdr:row>
      <xdr:rowOff>0</xdr:rowOff>
    </xdr:from>
    <xdr:to>
      <xdr:col>12</xdr:col>
      <xdr:colOff>295274</xdr:colOff>
      <xdr:row>3</xdr:row>
      <xdr:rowOff>101475</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296775" y="142875"/>
          <a:ext cx="2219324" cy="38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3</xdr:col>
      <xdr:colOff>1447800</xdr:colOff>
      <xdr:row>0</xdr:row>
      <xdr:rowOff>57150</xdr:rowOff>
    </xdr:from>
    <xdr:ext cx="1571625" cy="269369"/>
    <xdr:sp macro="" textlink="">
      <xdr:nvSpPr>
        <xdr:cNvPr id="2" name="TextBox 1">
          <a:hlinkClick xmlns:r="http://schemas.openxmlformats.org/officeDocument/2006/relationships" r:id="rId1"/>
        </xdr:cNvPr>
        <xdr:cNvSpPr txBox="1"/>
      </xdr:nvSpPr>
      <xdr:spPr>
        <a:xfrm>
          <a:off x="5124450" y="57150"/>
          <a:ext cx="1571625"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200" b="1">
              <a:latin typeface="Arial" pitchFamily="34" charset="0"/>
              <a:cs typeface="Arial" pitchFamily="34" charset="0"/>
            </a:rPr>
            <a:t>Back to OF Menu</a:t>
          </a:r>
        </a:p>
      </xdr:txBody>
    </xdr:sp>
    <xdr:clientData/>
  </xdr:oneCellAnchor>
  <xdr:twoCellAnchor editAs="oneCell">
    <xdr:from>
      <xdr:col>12</xdr:col>
      <xdr:colOff>342900</xdr:colOff>
      <xdr:row>0</xdr:row>
      <xdr:rowOff>38100</xdr:rowOff>
    </xdr:from>
    <xdr:to>
      <xdr:col>16</xdr:col>
      <xdr:colOff>70484</xdr:colOff>
      <xdr:row>3</xdr:row>
      <xdr:rowOff>200025</xdr:rowOff>
    </xdr:to>
    <xdr:pic>
      <xdr:nvPicPr>
        <xdr:cNvPr id="5" name="Picture 4"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5763875" y="38100"/>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142875</xdr:colOff>
      <xdr:row>1</xdr:row>
      <xdr:rowOff>0</xdr:rowOff>
    </xdr:from>
    <xdr:to>
      <xdr:col>12</xdr:col>
      <xdr:colOff>247649</xdr:colOff>
      <xdr:row>3</xdr:row>
      <xdr:rowOff>104799</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3430250" y="142875"/>
          <a:ext cx="2238374" cy="390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204107</xdr:colOff>
      <xdr:row>1</xdr:row>
      <xdr:rowOff>585107</xdr:rowOff>
    </xdr:from>
    <xdr:to>
      <xdr:col>26</xdr:col>
      <xdr:colOff>231323</xdr:colOff>
      <xdr:row>32</xdr:row>
      <xdr:rowOff>68036</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108857</xdr:colOff>
      <xdr:row>0</xdr:row>
      <xdr:rowOff>0</xdr:rowOff>
    </xdr:from>
    <xdr:to>
      <xdr:col>26</xdr:col>
      <xdr:colOff>10613</xdr:colOff>
      <xdr:row>1</xdr:row>
      <xdr:rowOff>693965</xdr:rowOff>
    </xdr:to>
    <xdr:pic>
      <xdr:nvPicPr>
        <xdr:cNvPr id="5" name="Picture 4"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4831786" y="0"/>
          <a:ext cx="2133327" cy="816429"/>
        </a:xfrm>
        <a:prstGeom prst="rect">
          <a:avLst/>
        </a:prstGeom>
        <a:noFill/>
        <a:ln>
          <a:noFill/>
        </a:ln>
        <a:extLst>
          <a:ext uri="{53640926-AAD7-44D8-BBD7-CCE9431645EC}">
            <a14:shadowObscured xmlns:a14="http://schemas.microsoft.com/office/drawing/2010/main"/>
          </a:ext>
        </a:extLst>
      </xdr:spPr>
    </xdr:pic>
    <xdr:clientData/>
  </xdr:twoCellAnchor>
  <xdr:twoCellAnchor>
    <xdr:from>
      <xdr:col>6</xdr:col>
      <xdr:colOff>1129392</xdr:colOff>
      <xdr:row>0</xdr:row>
      <xdr:rowOff>122463</xdr:rowOff>
    </xdr:from>
    <xdr:to>
      <xdr:col>8</xdr:col>
      <xdr:colOff>462640</xdr:colOff>
      <xdr:row>1</xdr:row>
      <xdr:rowOff>653143</xdr:rowOff>
    </xdr:to>
    <xdr:sp macro="" textlink="">
      <xdr:nvSpPr>
        <xdr:cNvPr id="6" name="TextBox 5">
          <a:hlinkClick xmlns:r="http://schemas.openxmlformats.org/officeDocument/2006/relationships" r:id="rId3"/>
        </xdr:cNvPr>
        <xdr:cNvSpPr txBox="1"/>
      </xdr:nvSpPr>
      <xdr:spPr>
        <a:xfrm>
          <a:off x="4320267" y="122463"/>
          <a:ext cx="1304923" cy="654505"/>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Arial" pitchFamily="34" charset="0"/>
              <a:cs typeface="Arial" pitchFamily="34" charset="0"/>
            </a:rPr>
            <a:t>Back</a:t>
          </a:r>
          <a:r>
            <a:rPr lang="en-GB" sz="1800" b="1" baseline="0">
              <a:latin typeface="Arial" pitchFamily="34" charset="0"/>
              <a:cs typeface="Arial" pitchFamily="34" charset="0"/>
            </a:rPr>
            <a:t> to QP Menu</a:t>
          </a:r>
          <a:endParaRPr lang="en-GB" sz="1800" b="1">
            <a:latin typeface="Arial" pitchFamily="34" charset="0"/>
            <a:cs typeface="Arial" pitchFamily="34" charset="0"/>
          </a:endParaRPr>
        </a:p>
      </xdr:txBody>
    </xdr:sp>
    <xdr:clientData/>
  </xdr:twoCellAnchor>
  <xdr:twoCellAnchor editAs="oneCell">
    <xdr:from>
      <xdr:col>0</xdr:col>
      <xdr:colOff>80775</xdr:colOff>
      <xdr:row>1</xdr:row>
      <xdr:rowOff>55789</xdr:rowOff>
    </xdr:from>
    <xdr:to>
      <xdr:col>5</xdr:col>
      <xdr:colOff>517072</xdr:colOff>
      <xdr:row>43</xdr:row>
      <xdr:rowOff>35377</xdr:rowOff>
    </xdr:to>
    <mc:AlternateContent xmlns:mc="http://schemas.openxmlformats.org/markup-compatibility/2006" xmlns:a14="http://schemas.microsoft.com/office/drawing/2010/main">
      <mc:Choice Requires="a14">
        <xdr:graphicFrame macro="">
          <xdr:nvGraphicFramePr>
            <xdr:cNvPr id="7" name="CCG Name 6" descr="CCG Table" title="CCG Table"/>
            <xdr:cNvGraphicFramePr/>
          </xdr:nvGraphicFramePr>
          <xdr:xfrm>
            <a:off x="0" y="0"/>
            <a:ext cx="0" cy="0"/>
          </xdr:xfrm>
          <a:graphic>
            <a:graphicData uri="http://schemas.microsoft.com/office/drawing/2010/slicer">
              <sle:slicer xmlns:sle="http://schemas.microsoft.com/office/drawing/2010/slicer" name="CCG Name 6"/>
            </a:graphicData>
          </a:graphic>
        </xdr:graphicFrame>
      </mc:Choice>
      <mc:Fallback xmlns="">
        <xdr:sp macro="" textlink="">
          <xdr:nvSpPr>
            <xdr:cNvPr id="0" name=""/>
            <xdr:cNvSpPr>
              <a:spLocks noTextEdit="1"/>
            </xdr:cNvSpPr>
          </xdr:nvSpPr>
          <xdr:spPr>
            <a:xfrm>
              <a:off x="80775" y="178253"/>
              <a:ext cx="3035261" cy="10408103"/>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18</xdr:col>
      <xdr:colOff>190501</xdr:colOff>
      <xdr:row>1</xdr:row>
      <xdr:rowOff>146668</xdr:rowOff>
    </xdr:from>
    <xdr:to>
      <xdr:col>22</xdr:col>
      <xdr:colOff>20409</xdr:colOff>
      <xdr:row>1</xdr:row>
      <xdr:rowOff>587074</xdr:rowOff>
    </xdr:to>
    <xdr:pic>
      <xdr:nvPicPr>
        <xdr:cNvPr id="8"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219215" y="269132"/>
          <a:ext cx="2524123" cy="440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3</xdr:col>
      <xdr:colOff>1438275</xdr:colOff>
      <xdr:row>0</xdr:row>
      <xdr:rowOff>57150</xdr:rowOff>
    </xdr:from>
    <xdr:ext cx="1441613" cy="269369"/>
    <xdr:sp macro="" textlink="">
      <xdr:nvSpPr>
        <xdr:cNvPr id="2" name="TextBox 1">
          <a:hlinkClick xmlns:r="http://schemas.openxmlformats.org/officeDocument/2006/relationships" r:id="rId1"/>
        </xdr:cNvPr>
        <xdr:cNvSpPr txBox="1"/>
      </xdr:nvSpPr>
      <xdr:spPr>
        <a:xfrm>
          <a:off x="7972425" y="57150"/>
          <a:ext cx="1441613"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OF Menu</a:t>
          </a:r>
        </a:p>
      </xdr:txBody>
    </xdr:sp>
    <xdr:clientData/>
  </xdr:oneCellAnchor>
  <xdr:twoCellAnchor editAs="oneCell">
    <xdr:from>
      <xdr:col>12</xdr:col>
      <xdr:colOff>238125</xdr:colOff>
      <xdr:row>0</xdr:row>
      <xdr:rowOff>47625</xdr:rowOff>
    </xdr:from>
    <xdr:to>
      <xdr:col>15</xdr:col>
      <xdr:colOff>499109</xdr:colOff>
      <xdr:row>3</xdr:row>
      <xdr:rowOff>209550</xdr:rowOff>
    </xdr:to>
    <xdr:pic>
      <xdr:nvPicPr>
        <xdr:cNvPr id="5" name="Picture 4"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5287625" y="47625"/>
          <a:ext cx="1861184" cy="590550"/>
        </a:xfrm>
        <a:prstGeom prst="rect">
          <a:avLst/>
        </a:prstGeom>
        <a:noFill/>
        <a:ln>
          <a:noFill/>
        </a:ln>
        <a:extLst>
          <a:ext uri="{53640926-AAD7-44D8-BBD7-CCE9431645EC}">
            <a14:shadowObscured xmlns:a14="http://schemas.microsoft.com/office/drawing/2010/main"/>
          </a:ext>
        </a:extLst>
      </xdr:spPr>
    </xdr:pic>
    <xdr:clientData/>
  </xdr:twoCellAnchor>
  <xdr:twoCellAnchor>
    <xdr:from>
      <xdr:col>8</xdr:col>
      <xdr:colOff>161925</xdr:colOff>
      <xdr:row>1</xdr:row>
      <xdr:rowOff>38101</xdr:rowOff>
    </xdr:from>
    <xdr:to>
      <xdr:col>12</xdr:col>
      <xdr:colOff>171449</xdr:colOff>
      <xdr:row>3</xdr:row>
      <xdr:rowOff>126281</xdr:rowOff>
    </xdr:to>
    <xdr:pic>
      <xdr:nvPicPr>
        <xdr:cNvPr id="7"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3077825" y="180976"/>
          <a:ext cx="2143124" cy="37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411427</xdr:colOff>
      <xdr:row>4</xdr:row>
      <xdr:rowOff>6615</xdr:rowOff>
    </xdr:from>
    <xdr:to>
      <xdr:col>22</xdr:col>
      <xdr:colOff>320144</xdr:colOff>
      <xdr:row>29</xdr:row>
      <xdr:rowOff>96572</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400844</xdr:colOff>
      <xdr:row>31</xdr:row>
      <xdr:rowOff>107156</xdr:rowOff>
    </xdr:from>
    <xdr:to>
      <xdr:col>22</xdr:col>
      <xdr:colOff>341311</xdr:colOff>
      <xdr:row>58</xdr:row>
      <xdr:rowOff>47625</xdr:rowOff>
    </xdr:to>
    <xdr:graphicFrame macro="">
      <xdr:nvGraphicFramePr>
        <xdr:cNvPr id="3" name="Chart 2"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19</xdr:col>
      <xdr:colOff>334696</xdr:colOff>
      <xdr:row>0</xdr:row>
      <xdr:rowOff>152136</xdr:rowOff>
    </xdr:from>
    <xdr:ext cx="1238250" cy="478895"/>
    <xdr:sp macro="" textlink="">
      <xdr:nvSpPr>
        <xdr:cNvPr id="5" name="TextBox 4">
          <a:hlinkClick xmlns:r="http://schemas.openxmlformats.org/officeDocument/2006/relationships" r:id="rId3"/>
        </xdr:cNvPr>
        <xdr:cNvSpPr txBox="1"/>
      </xdr:nvSpPr>
      <xdr:spPr>
        <a:xfrm>
          <a:off x="10514540" y="152136"/>
          <a:ext cx="1238250" cy="47889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OF Menu</a:t>
          </a:r>
        </a:p>
      </xdr:txBody>
    </xdr:sp>
    <xdr:clientData/>
  </xdr:oneCellAnchor>
  <xdr:twoCellAnchor editAs="oneCell">
    <xdr:from>
      <xdr:col>27</xdr:col>
      <xdr:colOff>11904</xdr:colOff>
      <xdr:row>0</xdr:row>
      <xdr:rowOff>47625</xdr:rowOff>
    </xdr:from>
    <xdr:to>
      <xdr:col>30</xdr:col>
      <xdr:colOff>440529</xdr:colOff>
      <xdr:row>3</xdr:row>
      <xdr:rowOff>71438</xdr:rowOff>
    </xdr:to>
    <xdr:pic>
      <xdr:nvPicPr>
        <xdr:cNvPr id="7" name="Picture 6" descr="NHSBSA Logo" title="NHSBSA Logo"/>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4477998" y="47625"/>
          <a:ext cx="2035969" cy="631032"/>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154781</xdr:colOff>
      <xdr:row>0</xdr:row>
      <xdr:rowOff>190500</xdr:rowOff>
    </xdr:from>
    <xdr:to>
      <xdr:col>26</xdr:col>
      <xdr:colOff>440530</xdr:colOff>
      <xdr:row>3</xdr:row>
      <xdr:rowOff>7068</xdr:rowOff>
    </xdr:to>
    <xdr:pic>
      <xdr:nvPicPr>
        <xdr:cNvPr id="9"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1941969" y="19050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190500</xdr:colOff>
      <xdr:row>1</xdr:row>
      <xdr:rowOff>76200</xdr:rowOff>
    </xdr:from>
    <xdr:to>
      <xdr:col>7</xdr:col>
      <xdr:colOff>285750</xdr:colOff>
      <xdr:row>4</xdr:row>
      <xdr:rowOff>132849</xdr:rowOff>
    </xdr:to>
    <xdr:pic>
      <xdr:nvPicPr>
        <xdr:cNvPr id="5" name="Picture 4" descr="NHS England logo" title="NHS England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9075" y="219075"/>
          <a:ext cx="628650" cy="485274"/>
        </a:xfrm>
        <a:prstGeom prst="rect">
          <a:avLst/>
        </a:prstGeom>
      </xdr:spPr>
    </xdr:pic>
    <xdr:clientData/>
  </xdr:twoCellAnchor>
  <xdr:twoCellAnchor editAs="oneCell">
    <xdr:from>
      <xdr:col>7</xdr:col>
      <xdr:colOff>361950</xdr:colOff>
      <xdr:row>1</xdr:row>
      <xdr:rowOff>19050</xdr:rowOff>
    </xdr:from>
    <xdr:to>
      <xdr:col>11</xdr:col>
      <xdr:colOff>184784</xdr:colOff>
      <xdr:row>5</xdr:row>
      <xdr:rowOff>38100</xdr:rowOff>
    </xdr:to>
    <xdr:pic>
      <xdr:nvPicPr>
        <xdr:cNvPr id="6" name="Picture 5" descr="NHS Business services authority logo" title="NHS Business services authority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8543925" y="161925"/>
          <a:ext cx="1861184" cy="5905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508000</xdr:colOff>
      <xdr:row>4</xdr:row>
      <xdr:rowOff>19580</xdr:rowOff>
    </xdr:from>
    <xdr:to>
      <xdr:col>22</xdr:col>
      <xdr:colOff>510116</xdr:colOff>
      <xdr:row>32</xdr:row>
      <xdr:rowOff>138907</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500062</xdr:colOff>
      <xdr:row>34</xdr:row>
      <xdr:rowOff>107156</xdr:rowOff>
    </xdr:from>
    <xdr:to>
      <xdr:col>22</xdr:col>
      <xdr:colOff>476249</xdr:colOff>
      <xdr:row>63</xdr:row>
      <xdr:rowOff>47624</xdr:rowOff>
    </xdr:to>
    <xdr:graphicFrame macro="">
      <xdr:nvGraphicFramePr>
        <xdr:cNvPr id="3"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19</xdr:col>
      <xdr:colOff>250031</xdr:colOff>
      <xdr:row>1</xdr:row>
      <xdr:rowOff>23812</xdr:rowOff>
    </xdr:from>
    <xdr:ext cx="1238250" cy="488157"/>
    <xdr:sp macro="" textlink="">
      <xdr:nvSpPr>
        <xdr:cNvPr id="4" name="TextBox 3">
          <a:hlinkClick xmlns:r="http://schemas.openxmlformats.org/officeDocument/2006/relationships" r:id="rId3"/>
        </xdr:cNvPr>
        <xdr:cNvSpPr txBox="1"/>
      </xdr:nvSpPr>
      <xdr:spPr>
        <a:xfrm>
          <a:off x="10429875" y="166687"/>
          <a:ext cx="1238250" cy="488157"/>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OF Menu</a:t>
          </a:r>
        </a:p>
      </xdr:txBody>
    </xdr:sp>
    <xdr:clientData/>
  </xdr:oneCellAnchor>
  <xdr:twoCellAnchor editAs="oneCell">
    <xdr:from>
      <xdr:col>26</xdr:col>
      <xdr:colOff>444497</xdr:colOff>
      <xdr:row>0</xdr:row>
      <xdr:rowOff>66145</xdr:rowOff>
    </xdr:from>
    <xdr:to>
      <xdr:col>30</xdr:col>
      <xdr:colOff>325435</xdr:colOff>
      <xdr:row>3</xdr:row>
      <xdr:rowOff>50269</xdr:rowOff>
    </xdr:to>
    <xdr:pic>
      <xdr:nvPicPr>
        <xdr:cNvPr id="9" name="Picture 8" descr="NHSBSA Logo" title="NHSBSA Logo"/>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4202830" y="66145"/>
          <a:ext cx="1997605" cy="640291"/>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52917</xdr:colOff>
      <xdr:row>1</xdr:row>
      <xdr:rowOff>52917</xdr:rowOff>
    </xdr:from>
    <xdr:to>
      <xdr:col>26</xdr:col>
      <xdr:colOff>365125</xdr:colOff>
      <xdr:row>2</xdr:row>
      <xdr:rowOff>222704</xdr:rowOff>
    </xdr:to>
    <xdr:pic>
      <xdr:nvPicPr>
        <xdr:cNvPr id="7"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1694584" y="201084"/>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104125</xdr:colOff>
      <xdr:row>1</xdr:row>
      <xdr:rowOff>38100</xdr:rowOff>
    </xdr:from>
    <xdr:to>
      <xdr:col>6</xdr:col>
      <xdr:colOff>733425</xdr:colOff>
      <xdr:row>4</xdr:row>
      <xdr:rowOff>95250</xdr:rowOff>
    </xdr:to>
    <xdr:pic>
      <xdr:nvPicPr>
        <xdr:cNvPr id="4" name="Picture 3" descr="NHS England logo" title="NHS England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71700" y="180975"/>
          <a:ext cx="629300" cy="485775"/>
        </a:xfrm>
        <a:prstGeom prst="rect">
          <a:avLst/>
        </a:prstGeom>
      </xdr:spPr>
    </xdr:pic>
    <xdr:clientData/>
  </xdr:twoCellAnchor>
  <xdr:twoCellAnchor editAs="oneCell">
    <xdr:from>
      <xdr:col>6</xdr:col>
      <xdr:colOff>1047750</xdr:colOff>
      <xdr:row>0</xdr:row>
      <xdr:rowOff>133350</xdr:rowOff>
    </xdr:from>
    <xdr:to>
      <xdr:col>9</xdr:col>
      <xdr:colOff>527684</xdr:colOff>
      <xdr:row>5</xdr:row>
      <xdr:rowOff>9525</xdr:rowOff>
    </xdr:to>
    <xdr:pic>
      <xdr:nvPicPr>
        <xdr:cNvPr id="6" name="Picture 5" descr="NHS Business services authority logo" title="NHS Business services authority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8315325" y="133350"/>
          <a:ext cx="1861184" cy="5905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508000</xdr:colOff>
      <xdr:row>4</xdr:row>
      <xdr:rowOff>19580</xdr:rowOff>
    </xdr:from>
    <xdr:to>
      <xdr:col>22</xdr:col>
      <xdr:colOff>510116</xdr:colOff>
      <xdr:row>32</xdr:row>
      <xdr:rowOff>138907</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500062</xdr:colOff>
      <xdr:row>34</xdr:row>
      <xdr:rowOff>107156</xdr:rowOff>
    </xdr:from>
    <xdr:to>
      <xdr:col>22</xdr:col>
      <xdr:colOff>476249</xdr:colOff>
      <xdr:row>63</xdr:row>
      <xdr:rowOff>47624</xdr:rowOff>
    </xdr:to>
    <xdr:graphicFrame macro="">
      <xdr:nvGraphicFramePr>
        <xdr:cNvPr id="3"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19</xdr:col>
      <xdr:colOff>250031</xdr:colOff>
      <xdr:row>1</xdr:row>
      <xdr:rowOff>23812</xdr:rowOff>
    </xdr:from>
    <xdr:ext cx="1238250" cy="488157"/>
    <xdr:sp macro="" textlink="">
      <xdr:nvSpPr>
        <xdr:cNvPr id="4" name="TextBox 3">
          <a:hlinkClick xmlns:r="http://schemas.openxmlformats.org/officeDocument/2006/relationships" r:id="rId3"/>
        </xdr:cNvPr>
        <xdr:cNvSpPr txBox="1"/>
      </xdr:nvSpPr>
      <xdr:spPr>
        <a:xfrm>
          <a:off x="10384631" y="166687"/>
          <a:ext cx="1238250" cy="488157"/>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OF Menu</a:t>
          </a:r>
        </a:p>
      </xdr:txBody>
    </xdr:sp>
    <xdr:clientData/>
  </xdr:oneCellAnchor>
  <xdr:twoCellAnchor editAs="oneCell">
    <xdr:from>
      <xdr:col>26</xdr:col>
      <xdr:colOff>464342</xdr:colOff>
      <xdr:row>0</xdr:row>
      <xdr:rowOff>11906</xdr:rowOff>
    </xdr:from>
    <xdr:to>
      <xdr:col>30</xdr:col>
      <xdr:colOff>345280</xdr:colOff>
      <xdr:row>2</xdr:row>
      <xdr:rowOff>254792</xdr:rowOff>
    </xdr:to>
    <xdr:pic>
      <xdr:nvPicPr>
        <xdr:cNvPr id="6" name="Picture 5" descr="NHSBSA Logo" title="NHSBSA Logo"/>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4394655" y="11906"/>
          <a:ext cx="2024063" cy="647699"/>
        </a:xfrm>
        <a:prstGeom prst="rect">
          <a:avLst/>
        </a:prstGeom>
        <a:noFill/>
        <a:ln>
          <a:noFill/>
        </a:ln>
        <a:extLst>
          <a:ext uri="{53640926-AAD7-44D8-BBD7-CCE9431645EC}">
            <a14:shadowObscured xmlns:a14="http://schemas.microsoft.com/office/drawing/2010/main"/>
          </a:ext>
        </a:extLst>
      </xdr:spPr>
    </xdr:pic>
    <xdr:clientData/>
  </xdr:twoCellAnchor>
  <xdr:twoCellAnchor>
    <xdr:from>
      <xdr:col>22</xdr:col>
      <xdr:colOff>0</xdr:colOff>
      <xdr:row>1</xdr:row>
      <xdr:rowOff>0</xdr:rowOff>
    </xdr:from>
    <xdr:to>
      <xdr:col>26</xdr:col>
      <xdr:colOff>285749</xdr:colOff>
      <xdr:row>2</xdr:row>
      <xdr:rowOff>161849</xdr:rowOff>
    </xdr:to>
    <xdr:pic>
      <xdr:nvPicPr>
        <xdr:cNvPr id="7"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1787188" y="1428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6</xdr:col>
      <xdr:colOff>204107</xdr:colOff>
      <xdr:row>1</xdr:row>
      <xdr:rowOff>585107</xdr:rowOff>
    </xdr:from>
    <xdr:to>
      <xdr:col>27</xdr:col>
      <xdr:colOff>435428</xdr:colOff>
      <xdr:row>32</xdr:row>
      <xdr:rowOff>40821</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163288</xdr:colOff>
      <xdr:row>0</xdr:row>
      <xdr:rowOff>108855</xdr:rowOff>
    </xdr:from>
    <xdr:to>
      <xdr:col>11</xdr:col>
      <xdr:colOff>231322</xdr:colOff>
      <xdr:row>1</xdr:row>
      <xdr:rowOff>639535</xdr:rowOff>
    </xdr:to>
    <xdr:sp macro="" textlink="">
      <xdr:nvSpPr>
        <xdr:cNvPr id="5" name="TextBox 4">
          <a:hlinkClick xmlns:r="http://schemas.openxmlformats.org/officeDocument/2006/relationships" r:id="rId2"/>
        </xdr:cNvPr>
        <xdr:cNvSpPr txBox="1"/>
      </xdr:nvSpPr>
      <xdr:spPr>
        <a:xfrm>
          <a:off x="5987145" y="108855"/>
          <a:ext cx="1319891" cy="653144"/>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Arial" pitchFamily="34" charset="0"/>
              <a:cs typeface="Arial" pitchFamily="34" charset="0"/>
            </a:rPr>
            <a:t>Back</a:t>
          </a:r>
          <a:r>
            <a:rPr lang="en-GB" sz="1800" b="1" baseline="0">
              <a:latin typeface="Arial" pitchFamily="34" charset="0"/>
              <a:cs typeface="Arial" pitchFamily="34" charset="0"/>
            </a:rPr>
            <a:t> to OF Menu</a:t>
          </a:r>
          <a:endParaRPr lang="en-GB" sz="1800" b="1">
            <a:latin typeface="Arial" pitchFamily="34" charset="0"/>
            <a:cs typeface="Arial" pitchFamily="34" charset="0"/>
          </a:endParaRPr>
        </a:p>
      </xdr:txBody>
    </xdr:sp>
    <xdr:clientData/>
  </xdr:twoCellAnchor>
  <xdr:twoCellAnchor editAs="oneCell">
    <xdr:from>
      <xdr:col>23</xdr:col>
      <xdr:colOff>13607</xdr:colOff>
      <xdr:row>0</xdr:row>
      <xdr:rowOff>0</xdr:rowOff>
    </xdr:from>
    <xdr:to>
      <xdr:col>27</xdr:col>
      <xdr:colOff>95250</xdr:colOff>
      <xdr:row>1</xdr:row>
      <xdr:rowOff>693965</xdr:rowOff>
    </xdr:to>
    <xdr:pic>
      <xdr:nvPicPr>
        <xdr:cNvPr id="7" name="Picture 6"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3171714" y="0"/>
          <a:ext cx="2299607" cy="81642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80775</xdr:colOff>
      <xdr:row>1</xdr:row>
      <xdr:rowOff>55789</xdr:rowOff>
    </xdr:from>
    <xdr:to>
      <xdr:col>5</xdr:col>
      <xdr:colOff>517072</xdr:colOff>
      <xdr:row>43</xdr:row>
      <xdr:rowOff>27213</xdr:rowOff>
    </xdr:to>
    <mc:AlternateContent xmlns:mc="http://schemas.openxmlformats.org/markup-compatibility/2006" xmlns:a14="http://schemas.microsoft.com/office/drawing/2010/main">
      <mc:Choice Requires="a14">
        <xdr:graphicFrame macro="">
          <xdr:nvGraphicFramePr>
            <xdr:cNvPr id="11" name="CCG Name 4" descr="CCG Table" title="CCG Table"/>
            <xdr:cNvGraphicFramePr/>
          </xdr:nvGraphicFramePr>
          <xdr:xfrm>
            <a:off x="0" y="0"/>
            <a:ext cx="0" cy="0"/>
          </xdr:xfrm>
          <a:graphic>
            <a:graphicData uri="http://schemas.microsoft.com/office/drawing/2010/slicer">
              <sle:slicer xmlns:sle="http://schemas.microsoft.com/office/drawing/2010/slicer" name="CCG Name 4"/>
            </a:graphicData>
          </a:graphic>
        </xdr:graphicFrame>
      </mc:Choice>
      <mc:Fallback xmlns="">
        <xdr:sp macro="" textlink="">
          <xdr:nvSpPr>
            <xdr:cNvPr id="0" name=""/>
            <xdr:cNvSpPr>
              <a:spLocks noTextEdit="1"/>
            </xdr:cNvSpPr>
          </xdr:nvSpPr>
          <xdr:spPr>
            <a:xfrm>
              <a:off x="80775" y="178253"/>
              <a:ext cx="3035261" cy="10408103"/>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18</xdr:col>
      <xdr:colOff>1359</xdr:colOff>
      <xdr:row>1</xdr:row>
      <xdr:rowOff>95622</xdr:rowOff>
    </xdr:from>
    <xdr:to>
      <xdr:col>22</xdr:col>
      <xdr:colOff>231322</xdr:colOff>
      <xdr:row>1</xdr:row>
      <xdr:rowOff>587073</xdr:rowOff>
    </xdr:to>
    <xdr:pic>
      <xdr:nvPicPr>
        <xdr:cNvPr id="9"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0370002" y="218086"/>
          <a:ext cx="2461534" cy="491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6</xdr:col>
      <xdr:colOff>163286</xdr:colOff>
      <xdr:row>1</xdr:row>
      <xdr:rowOff>748392</xdr:rowOff>
    </xdr:from>
    <xdr:to>
      <xdr:col>27</xdr:col>
      <xdr:colOff>435429</xdr:colOff>
      <xdr:row>32</xdr:row>
      <xdr:rowOff>95250</xdr:rowOff>
    </xdr:to>
    <xdr:graphicFrame macro="">
      <xdr:nvGraphicFramePr>
        <xdr:cNvPr id="2" name="Chart 1"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94383</xdr:colOff>
      <xdr:row>1</xdr:row>
      <xdr:rowOff>54429</xdr:rowOff>
    </xdr:from>
    <xdr:to>
      <xdr:col>5</xdr:col>
      <xdr:colOff>517073</xdr:colOff>
      <xdr:row>41</xdr:row>
      <xdr:rowOff>54427</xdr:rowOff>
    </xdr:to>
    <mc:AlternateContent xmlns:mc="http://schemas.openxmlformats.org/markup-compatibility/2006" xmlns:a14="http://schemas.microsoft.com/office/drawing/2010/main">
      <mc:Choice Requires="a14">
        <xdr:graphicFrame macro="">
          <xdr:nvGraphicFramePr>
            <xdr:cNvPr id="3" name="CCG Name" descr="CCG table" title="CCG table"/>
            <xdr:cNvGraphicFramePr/>
          </xdr:nvGraphicFramePr>
          <xdr:xfrm>
            <a:off x="0" y="0"/>
            <a:ext cx="0" cy="0"/>
          </xdr:xfrm>
          <a:graphic>
            <a:graphicData uri="http://schemas.microsoft.com/office/drawing/2010/slicer">
              <sle:slicer xmlns:sle="http://schemas.microsoft.com/office/drawing/2010/slicer" name="CCG Name"/>
            </a:graphicData>
          </a:graphic>
        </xdr:graphicFrame>
      </mc:Choice>
      <mc:Fallback xmlns="">
        <xdr:sp macro="" textlink="">
          <xdr:nvSpPr>
            <xdr:cNvPr id="0" name=""/>
            <xdr:cNvSpPr>
              <a:spLocks noTextEdit="1"/>
            </xdr:cNvSpPr>
          </xdr:nvSpPr>
          <xdr:spPr>
            <a:xfrm>
              <a:off x="94383" y="176893"/>
              <a:ext cx="3021654" cy="10055677"/>
            </a:xfrm>
            <a:prstGeom prst="rect">
              <a:avLst/>
            </a:prstGeom>
            <a:solidFill>
              <a:prstClr val="white"/>
            </a:solidFill>
            <a:ln w="1">
              <a:solidFill>
                <a:prstClr val="green"/>
              </a:solidFill>
            </a:ln>
          </xdr:spPr>
          <xdr:txBody>
            <a:bodyPr vertOverflow="clip" horzOverflow="clip"/>
            <a:lstStyle/>
            <a:p>
              <a:r>
                <a:rPr lang="en-GB"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oneCellAnchor>
    <xdr:from>
      <xdr:col>7</xdr:col>
      <xdr:colOff>68036</xdr:colOff>
      <xdr:row>1</xdr:row>
      <xdr:rowOff>204109</xdr:rowOff>
    </xdr:from>
    <xdr:ext cx="1700892" cy="625928"/>
    <xdr:sp macro="" textlink="">
      <xdr:nvSpPr>
        <xdr:cNvPr id="6" name="TextBox 5">
          <a:hlinkClick xmlns:r="http://schemas.openxmlformats.org/officeDocument/2006/relationships" r:id="rId2"/>
        </xdr:cNvPr>
        <xdr:cNvSpPr txBox="1"/>
      </xdr:nvSpPr>
      <xdr:spPr>
        <a:xfrm>
          <a:off x="4640036" y="326573"/>
          <a:ext cx="1700892" cy="625928"/>
        </a:xfrm>
        <a:prstGeom prst="rect">
          <a:avLst/>
        </a:prstGeom>
        <a:solidFill>
          <a:schemeClr val="accent1">
            <a:lumMod val="40000"/>
            <a:lumOff val="60000"/>
          </a:schemeClr>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b="1">
              <a:latin typeface="Arial" pitchFamily="34" charset="0"/>
              <a:cs typeface="Arial" pitchFamily="34" charset="0"/>
            </a:rPr>
            <a:t>Back</a:t>
          </a:r>
          <a:r>
            <a:rPr lang="en-GB" sz="1800" b="1" baseline="0">
              <a:latin typeface="Arial" pitchFamily="34" charset="0"/>
              <a:cs typeface="Arial" pitchFamily="34" charset="0"/>
            </a:rPr>
            <a:t> to OF Menu</a:t>
          </a:r>
        </a:p>
      </xdr:txBody>
    </xdr:sp>
    <xdr:clientData/>
  </xdr:oneCellAnchor>
  <xdr:twoCellAnchor editAs="oneCell">
    <xdr:from>
      <xdr:col>23</xdr:col>
      <xdr:colOff>27215</xdr:colOff>
      <xdr:row>0</xdr:row>
      <xdr:rowOff>95250</xdr:rowOff>
    </xdr:from>
    <xdr:to>
      <xdr:col>26</xdr:col>
      <xdr:colOff>517072</xdr:colOff>
      <xdr:row>1</xdr:row>
      <xdr:rowOff>762000</xdr:rowOff>
    </xdr:to>
    <xdr:pic>
      <xdr:nvPicPr>
        <xdr:cNvPr id="10" name="Picture 9"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4995072" y="95250"/>
          <a:ext cx="2163535" cy="789214"/>
        </a:xfrm>
        <a:prstGeom prst="rect">
          <a:avLst/>
        </a:prstGeom>
        <a:noFill/>
        <a:ln>
          <a:noFill/>
        </a:ln>
        <a:extLst>
          <a:ext uri="{53640926-AAD7-44D8-BBD7-CCE9431645EC}">
            <a14:shadowObscured xmlns:a14="http://schemas.microsoft.com/office/drawing/2010/main"/>
          </a:ext>
        </a:extLst>
      </xdr:spPr>
    </xdr:pic>
    <xdr:clientData/>
  </xdr:twoCellAnchor>
  <xdr:twoCellAnchor>
    <xdr:from>
      <xdr:col>18</xdr:col>
      <xdr:colOff>108856</xdr:colOff>
      <xdr:row>1</xdr:row>
      <xdr:rowOff>176895</xdr:rowOff>
    </xdr:from>
    <xdr:to>
      <xdr:col>22</xdr:col>
      <xdr:colOff>155467</xdr:colOff>
      <xdr:row>1</xdr:row>
      <xdr:rowOff>655111</xdr:rowOff>
    </xdr:to>
    <xdr:pic>
      <xdr:nvPicPr>
        <xdr:cNvPr id="8"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2137570" y="299359"/>
          <a:ext cx="2740826" cy="478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oneCellAnchor>
    <xdr:from>
      <xdr:col>1</xdr:col>
      <xdr:colOff>95250</xdr:colOff>
      <xdr:row>0</xdr:row>
      <xdr:rowOff>95250</xdr:rowOff>
    </xdr:from>
    <xdr:ext cx="1647825" cy="269369"/>
    <xdr:sp macro="" textlink="">
      <xdr:nvSpPr>
        <xdr:cNvPr id="2" name="TextBox 1">
          <a:hlinkClick xmlns:r="http://schemas.openxmlformats.org/officeDocument/2006/relationships" r:id="rId1"/>
        </xdr:cNvPr>
        <xdr:cNvSpPr txBox="1"/>
      </xdr:nvSpPr>
      <xdr:spPr>
        <a:xfrm>
          <a:off x="3400425" y="95250"/>
          <a:ext cx="1647825"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GB" sz="1200" b="1">
              <a:latin typeface="Arial" pitchFamily="34" charset="0"/>
              <a:cs typeface="Arial" pitchFamily="34" charset="0"/>
            </a:rPr>
            <a:t>Back to QP Menu</a:t>
          </a:r>
        </a:p>
      </xdr:txBody>
    </xdr:sp>
    <xdr:clientData/>
  </xdr:oneCellAnchor>
  <xdr:twoCellAnchor editAs="oneCell">
    <xdr:from>
      <xdr:col>10</xdr:col>
      <xdr:colOff>180974</xdr:colOff>
      <xdr:row>0</xdr:row>
      <xdr:rowOff>47625</xdr:rowOff>
    </xdr:from>
    <xdr:to>
      <xdr:col>12</xdr:col>
      <xdr:colOff>13333</xdr:colOff>
      <xdr:row>3</xdr:row>
      <xdr:rowOff>133350</xdr:rowOff>
    </xdr:to>
    <xdr:pic>
      <xdr:nvPicPr>
        <xdr:cNvPr id="4" name="Picture 3" descr="NHSBSA Logo" title="NHSBSA Logo"/>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291" t="12224" r="2802" b="35058"/>
        <a:stretch/>
      </xdr:blipFill>
      <xdr:spPr bwMode="auto">
        <a:xfrm>
          <a:off x="14477999" y="47625"/>
          <a:ext cx="1756409" cy="5143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95250</xdr:colOff>
      <xdr:row>0</xdr:row>
      <xdr:rowOff>114301</xdr:rowOff>
    </xdr:from>
    <xdr:ext cx="1590676" cy="257174"/>
    <xdr:sp macro="" textlink="">
      <xdr:nvSpPr>
        <xdr:cNvPr id="5" name="TextBox 4">
          <a:hlinkClick xmlns:r="http://schemas.openxmlformats.org/officeDocument/2006/relationships" r:id="rId3"/>
        </xdr:cNvPr>
        <xdr:cNvSpPr txBox="1"/>
      </xdr:nvSpPr>
      <xdr:spPr>
        <a:xfrm>
          <a:off x="5972175" y="114301"/>
          <a:ext cx="1590676" cy="257174"/>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200" b="1">
              <a:latin typeface="Arial" pitchFamily="34" charset="0"/>
              <a:cs typeface="Arial" pitchFamily="34" charset="0"/>
            </a:rPr>
            <a:t>Back to OF Menu</a:t>
          </a:r>
        </a:p>
      </xdr:txBody>
    </xdr:sp>
    <xdr:clientData/>
  </xdr:oneCellAnchor>
  <xdr:twoCellAnchor>
    <xdr:from>
      <xdr:col>7</xdr:col>
      <xdr:colOff>333375</xdr:colOff>
      <xdr:row>0</xdr:row>
      <xdr:rowOff>95250</xdr:rowOff>
    </xdr:from>
    <xdr:to>
      <xdr:col>9</xdr:col>
      <xdr:colOff>838199</xdr:colOff>
      <xdr:row>3</xdr:row>
      <xdr:rowOff>90412</xdr:rowOff>
    </xdr:to>
    <xdr:pic>
      <xdr:nvPicPr>
        <xdr:cNvPr id="6" name="Picture 11" descr="NHS_E_I"/>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11744325" y="9525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12</xdr:col>
      <xdr:colOff>280034</xdr:colOff>
      <xdr:row>3</xdr:row>
      <xdr:rowOff>76200</xdr:rowOff>
    </xdr:to>
    <xdr:pic>
      <xdr:nvPicPr>
        <xdr:cNvPr id="3" name="Picture 2"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4687550" y="0"/>
          <a:ext cx="1842134" cy="504825"/>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981075</xdr:colOff>
      <xdr:row>0</xdr:row>
      <xdr:rowOff>152400</xdr:rowOff>
    </xdr:from>
    <xdr:ext cx="1590676" cy="257174"/>
    <xdr:sp macro="" textlink="">
      <xdr:nvSpPr>
        <xdr:cNvPr id="4" name="TextBox 3">
          <a:hlinkClick xmlns:r="http://schemas.openxmlformats.org/officeDocument/2006/relationships" r:id="rId2"/>
        </xdr:cNvPr>
        <xdr:cNvSpPr txBox="1"/>
      </xdr:nvSpPr>
      <xdr:spPr>
        <a:xfrm>
          <a:off x="4286250" y="152400"/>
          <a:ext cx="1590676" cy="257174"/>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200" b="1">
              <a:latin typeface="Arial" pitchFamily="34" charset="0"/>
              <a:cs typeface="Arial" pitchFamily="34" charset="0"/>
            </a:rPr>
            <a:t>Back to OF Menu</a:t>
          </a:r>
        </a:p>
      </xdr:txBody>
    </xdr:sp>
    <xdr:clientData/>
  </xdr:oneCellAnchor>
  <xdr:twoCellAnchor>
    <xdr:from>
      <xdr:col>7</xdr:col>
      <xdr:colOff>257175</xdr:colOff>
      <xdr:row>0</xdr:row>
      <xdr:rowOff>28576</xdr:rowOff>
    </xdr:from>
    <xdr:to>
      <xdr:col>9</xdr:col>
      <xdr:colOff>666749</xdr:colOff>
      <xdr:row>3</xdr:row>
      <xdr:rowOff>7119</xdr:rowOff>
    </xdr:to>
    <xdr:pic>
      <xdr:nvPicPr>
        <xdr:cNvPr id="5"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1696700" y="28576"/>
          <a:ext cx="2333624" cy="407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490537</xdr:colOff>
      <xdr:row>4</xdr:row>
      <xdr:rowOff>78581</xdr:rowOff>
    </xdr:from>
    <xdr:to>
      <xdr:col>22</xdr:col>
      <xdr:colOff>466724</xdr:colOff>
      <xdr:row>33</xdr:row>
      <xdr:rowOff>19049</xdr:rowOff>
    </xdr:to>
    <xdr:graphicFrame macro="">
      <xdr:nvGraphicFramePr>
        <xdr:cNvPr id="3"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15</xdr:col>
      <xdr:colOff>178594</xdr:colOff>
      <xdr:row>1</xdr:row>
      <xdr:rowOff>59531</xdr:rowOff>
    </xdr:from>
    <xdr:ext cx="1238250" cy="488157"/>
    <xdr:sp macro="" textlink="">
      <xdr:nvSpPr>
        <xdr:cNvPr id="4" name="TextBox 3">
          <a:hlinkClick xmlns:r="http://schemas.openxmlformats.org/officeDocument/2006/relationships" r:id="rId2"/>
        </xdr:cNvPr>
        <xdr:cNvSpPr txBox="1"/>
      </xdr:nvSpPr>
      <xdr:spPr>
        <a:xfrm>
          <a:off x="8215313" y="202406"/>
          <a:ext cx="1238250" cy="488157"/>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a:t>
          </a:r>
          <a:r>
            <a:rPr lang="en-GB" sz="1100" b="1" baseline="0">
              <a:latin typeface="Arial" pitchFamily="34" charset="0"/>
              <a:cs typeface="Arial" pitchFamily="34" charset="0"/>
            </a:rPr>
            <a:t> QP</a:t>
          </a:r>
          <a:r>
            <a:rPr lang="en-GB" sz="1100" b="1">
              <a:latin typeface="Arial" pitchFamily="34" charset="0"/>
              <a:cs typeface="Arial" pitchFamily="34" charset="0"/>
            </a:rPr>
            <a:t> Menu</a:t>
          </a:r>
        </a:p>
      </xdr:txBody>
    </xdr:sp>
    <xdr:clientData/>
  </xdr:oneCellAnchor>
  <xdr:twoCellAnchor editAs="oneCell">
    <xdr:from>
      <xdr:col>23</xdr:col>
      <xdr:colOff>380998</xdr:colOff>
      <xdr:row>0</xdr:row>
      <xdr:rowOff>23812</xdr:rowOff>
    </xdr:from>
    <xdr:to>
      <xdr:col>27</xdr:col>
      <xdr:colOff>261936</xdr:colOff>
      <xdr:row>3</xdr:row>
      <xdr:rowOff>4761</xdr:rowOff>
    </xdr:to>
    <xdr:pic>
      <xdr:nvPicPr>
        <xdr:cNvPr id="6" name="Picture 5"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2649198" y="23812"/>
          <a:ext cx="2014538" cy="638174"/>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0</xdr:colOff>
      <xdr:row>36</xdr:row>
      <xdr:rowOff>0</xdr:rowOff>
    </xdr:from>
    <xdr:to>
      <xdr:col>23</xdr:col>
      <xdr:colOff>2116</xdr:colOff>
      <xdr:row>64</xdr:row>
      <xdr:rowOff>119327</xdr:rowOff>
    </xdr:to>
    <xdr:graphicFrame macro="">
      <xdr:nvGraphicFramePr>
        <xdr:cNvPr id="7"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345281</xdr:colOff>
      <xdr:row>1</xdr:row>
      <xdr:rowOff>23812</xdr:rowOff>
    </xdr:from>
    <xdr:to>
      <xdr:col>23</xdr:col>
      <xdr:colOff>95249</xdr:colOff>
      <xdr:row>2</xdr:row>
      <xdr:rowOff>185661</xdr:rowOff>
    </xdr:to>
    <xdr:pic>
      <xdr:nvPicPr>
        <xdr:cNvPr id="8"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9989344" y="166687"/>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964406</xdr:colOff>
      <xdr:row>1</xdr:row>
      <xdr:rowOff>104511</xdr:rowOff>
    </xdr:from>
    <xdr:to>
      <xdr:col>10</xdr:col>
      <xdr:colOff>154781</xdr:colOff>
      <xdr:row>5</xdr:row>
      <xdr:rowOff>71437</xdr:rowOff>
    </xdr:to>
    <xdr:sp macro="" textlink="">
      <xdr:nvSpPr>
        <xdr:cNvPr id="2" name="TextBox 1">
          <a:hlinkClick xmlns:r="http://schemas.openxmlformats.org/officeDocument/2006/relationships" r:id="rId1"/>
        </xdr:cNvPr>
        <xdr:cNvSpPr txBox="1"/>
      </xdr:nvSpPr>
      <xdr:spPr>
        <a:xfrm>
          <a:off x="8108156" y="247386"/>
          <a:ext cx="1362075" cy="509851"/>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OF Menu</a:t>
          </a:r>
        </a:p>
      </xdr:txBody>
    </xdr:sp>
    <xdr:clientData/>
  </xdr:twoCellAnchor>
  <xdr:twoCellAnchor>
    <xdr:from>
      <xdr:col>7</xdr:col>
      <xdr:colOff>615157</xdr:colOff>
      <xdr:row>8</xdr:row>
      <xdr:rowOff>83344</xdr:rowOff>
    </xdr:from>
    <xdr:to>
      <xdr:col>19</xdr:col>
      <xdr:colOff>452438</xdr:colOff>
      <xdr:row>28</xdr:row>
      <xdr:rowOff>11906</xdr:rowOff>
    </xdr:to>
    <xdr:graphicFrame macro="">
      <xdr:nvGraphicFramePr>
        <xdr:cNvPr id="3" name="Chart 2"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11908</xdr:colOff>
      <xdr:row>8</xdr:row>
      <xdr:rowOff>83344</xdr:rowOff>
    </xdr:from>
    <xdr:to>
      <xdr:col>7</xdr:col>
      <xdr:colOff>166688</xdr:colOff>
      <xdr:row>28</xdr:row>
      <xdr:rowOff>35719</xdr:rowOff>
    </xdr:to>
    <xdr:graphicFrame macro="">
      <xdr:nvGraphicFramePr>
        <xdr:cNvPr id="4"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35719</xdr:colOff>
      <xdr:row>30</xdr:row>
      <xdr:rowOff>119062</xdr:rowOff>
    </xdr:from>
    <xdr:to>
      <xdr:col>7</xdr:col>
      <xdr:colOff>154781</xdr:colOff>
      <xdr:row>51</xdr:row>
      <xdr:rowOff>59531</xdr:rowOff>
    </xdr:to>
    <xdr:graphicFrame macro="">
      <xdr:nvGraphicFramePr>
        <xdr:cNvPr id="5" name="Chart 5"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607220</xdr:colOff>
      <xdr:row>30</xdr:row>
      <xdr:rowOff>130968</xdr:rowOff>
    </xdr:from>
    <xdr:to>
      <xdr:col>19</xdr:col>
      <xdr:colOff>452438</xdr:colOff>
      <xdr:row>51</xdr:row>
      <xdr:rowOff>47624</xdr:rowOff>
    </xdr:to>
    <xdr:graphicFrame macro="">
      <xdr:nvGraphicFramePr>
        <xdr:cNvPr id="6"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345283</xdr:colOff>
      <xdr:row>0</xdr:row>
      <xdr:rowOff>142874</xdr:rowOff>
    </xdr:from>
    <xdr:to>
      <xdr:col>19</xdr:col>
      <xdr:colOff>226220</xdr:colOff>
      <xdr:row>3</xdr:row>
      <xdr:rowOff>166688</xdr:rowOff>
    </xdr:to>
    <xdr:pic>
      <xdr:nvPicPr>
        <xdr:cNvPr id="12" name="Picture 11" descr="NHSBSA Logo" title="NHSBSA Logo"/>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291" t="12224" r="2802" b="35058"/>
        <a:stretch/>
      </xdr:blipFill>
      <xdr:spPr bwMode="auto">
        <a:xfrm>
          <a:off x="12327733" y="142874"/>
          <a:ext cx="2014537" cy="685801"/>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452437</xdr:colOff>
      <xdr:row>1</xdr:row>
      <xdr:rowOff>95250</xdr:rowOff>
    </xdr:from>
    <xdr:to>
      <xdr:col>7</xdr:col>
      <xdr:colOff>678656</xdr:colOff>
      <xdr:row>5</xdr:row>
      <xdr:rowOff>59531</xdr:rowOff>
    </xdr:to>
    <xdr:sp macro="" textlink="">
      <xdr:nvSpPr>
        <xdr:cNvPr id="9" name="TextBox 8">
          <a:hlinkClick xmlns:r="http://schemas.openxmlformats.org/officeDocument/2006/relationships" r:id="rId7"/>
        </xdr:cNvPr>
        <xdr:cNvSpPr txBox="1"/>
      </xdr:nvSpPr>
      <xdr:spPr>
        <a:xfrm>
          <a:off x="6524625" y="238125"/>
          <a:ext cx="1309687" cy="631031"/>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QP Menu</a:t>
          </a:r>
        </a:p>
      </xdr:txBody>
    </xdr:sp>
    <xdr:clientData/>
  </xdr:twoCellAnchor>
  <xdr:twoCellAnchor>
    <xdr:from>
      <xdr:col>2</xdr:col>
      <xdr:colOff>1190626</xdr:colOff>
      <xdr:row>55</xdr:row>
      <xdr:rowOff>71437</xdr:rowOff>
    </xdr:from>
    <xdr:to>
      <xdr:col>13</xdr:col>
      <xdr:colOff>142875</xdr:colOff>
      <xdr:row>75</xdr:row>
      <xdr:rowOff>130968</xdr:rowOff>
    </xdr:to>
    <xdr:graphicFrame macro="">
      <xdr:nvGraphicFramePr>
        <xdr:cNvPr id="10" name="Chart 5"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500062</xdr:colOff>
      <xdr:row>1</xdr:row>
      <xdr:rowOff>166688</xdr:rowOff>
    </xdr:from>
    <xdr:to>
      <xdr:col>15</xdr:col>
      <xdr:colOff>250030</xdr:colOff>
      <xdr:row>3</xdr:row>
      <xdr:rowOff>66600</xdr:rowOff>
    </xdr:to>
    <xdr:pic>
      <xdr:nvPicPr>
        <xdr:cNvPr id="13" name="Picture 11" descr="NHS_E_I"/>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9834562" y="309563"/>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7</xdr:col>
      <xdr:colOff>964406</xdr:colOff>
      <xdr:row>1</xdr:row>
      <xdr:rowOff>104511</xdr:rowOff>
    </xdr:from>
    <xdr:to>
      <xdr:col>10</xdr:col>
      <xdr:colOff>154781</xdr:colOff>
      <xdr:row>5</xdr:row>
      <xdr:rowOff>71437</xdr:rowOff>
    </xdr:to>
    <xdr:sp macro="" textlink="">
      <xdr:nvSpPr>
        <xdr:cNvPr id="2" name="TextBox 1">
          <a:hlinkClick xmlns:r="http://schemas.openxmlformats.org/officeDocument/2006/relationships" r:id="rId1"/>
        </xdr:cNvPr>
        <xdr:cNvSpPr txBox="1"/>
      </xdr:nvSpPr>
      <xdr:spPr>
        <a:xfrm>
          <a:off x="8108156" y="247386"/>
          <a:ext cx="1362075" cy="881326"/>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OF Menu</a:t>
          </a:r>
        </a:p>
      </xdr:txBody>
    </xdr:sp>
    <xdr:clientData/>
  </xdr:twoCellAnchor>
  <xdr:twoCellAnchor>
    <xdr:from>
      <xdr:col>1</xdr:col>
      <xdr:colOff>11907</xdr:colOff>
      <xdr:row>8</xdr:row>
      <xdr:rowOff>59531</xdr:rowOff>
    </xdr:from>
    <xdr:to>
      <xdr:col>17</xdr:col>
      <xdr:colOff>535780</xdr:colOff>
      <xdr:row>34</xdr:row>
      <xdr:rowOff>35719</xdr:rowOff>
    </xdr:to>
    <xdr:graphicFrame macro="">
      <xdr:nvGraphicFramePr>
        <xdr:cNvPr id="4"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35719</xdr:colOff>
      <xdr:row>95</xdr:row>
      <xdr:rowOff>119062</xdr:rowOff>
    </xdr:from>
    <xdr:to>
      <xdr:col>18</xdr:col>
      <xdr:colOff>35719</xdr:colOff>
      <xdr:row>120</xdr:row>
      <xdr:rowOff>59531</xdr:rowOff>
    </xdr:to>
    <xdr:graphicFrame macro="">
      <xdr:nvGraphicFramePr>
        <xdr:cNvPr id="5" name="Chart 5"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345283</xdr:colOff>
      <xdr:row>0</xdr:row>
      <xdr:rowOff>142874</xdr:rowOff>
    </xdr:from>
    <xdr:to>
      <xdr:col>19</xdr:col>
      <xdr:colOff>226220</xdr:colOff>
      <xdr:row>3</xdr:row>
      <xdr:rowOff>166688</xdr:rowOff>
    </xdr:to>
    <xdr:pic>
      <xdr:nvPicPr>
        <xdr:cNvPr id="8" name="Picture 7" descr="NHSBSA Logo" title="NHSBSA Logo"/>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291" t="12224" r="2802" b="35058"/>
        <a:stretch/>
      </xdr:blipFill>
      <xdr:spPr bwMode="auto">
        <a:xfrm>
          <a:off x="12327733" y="142874"/>
          <a:ext cx="2014537" cy="681039"/>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452437</xdr:colOff>
      <xdr:row>1</xdr:row>
      <xdr:rowOff>95250</xdr:rowOff>
    </xdr:from>
    <xdr:to>
      <xdr:col>7</xdr:col>
      <xdr:colOff>678656</xdr:colOff>
      <xdr:row>5</xdr:row>
      <xdr:rowOff>59531</xdr:rowOff>
    </xdr:to>
    <xdr:sp macro="" textlink="">
      <xdr:nvSpPr>
        <xdr:cNvPr id="9" name="TextBox 8">
          <a:hlinkClick xmlns:r="http://schemas.openxmlformats.org/officeDocument/2006/relationships" r:id="rId5"/>
        </xdr:cNvPr>
        <xdr:cNvSpPr txBox="1"/>
      </xdr:nvSpPr>
      <xdr:spPr>
        <a:xfrm>
          <a:off x="6519862" y="238125"/>
          <a:ext cx="1302544" cy="878681"/>
        </a:xfrm>
        <a:prstGeom prst="rect">
          <a:avLst/>
        </a:prstGeom>
        <a:solidFill>
          <a:schemeClr val="accent1">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latin typeface="Arial" pitchFamily="34" charset="0"/>
              <a:cs typeface="Arial" pitchFamily="34" charset="0"/>
            </a:rPr>
            <a:t>Back to QP Menu</a:t>
          </a:r>
        </a:p>
      </xdr:txBody>
    </xdr:sp>
    <xdr:clientData/>
  </xdr:twoCellAnchor>
  <xdr:twoCellAnchor>
    <xdr:from>
      <xdr:col>0</xdr:col>
      <xdr:colOff>511969</xdr:colOff>
      <xdr:row>178</xdr:row>
      <xdr:rowOff>95249</xdr:rowOff>
    </xdr:from>
    <xdr:to>
      <xdr:col>18</xdr:col>
      <xdr:colOff>83344</xdr:colOff>
      <xdr:row>203</xdr:row>
      <xdr:rowOff>11905</xdr:rowOff>
    </xdr:to>
    <xdr:graphicFrame macro="">
      <xdr:nvGraphicFramePr>
        <xdr:cNvPr id="10" name="Chart 5"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36</xdr:row>
      <xdr:rowOff>95249</xdr:rowOff>
    </xdr:from>
    <xdr:to>
      <xdr:col>18</xdr:col>
      <xdr:colOff>35719</xdr:colOff>
      <xdr:row>63</xdr:row>
      <xdr:rowOff>71437</xdr:rowOff>
    </xdr:to>
    <xdr:graphicFrame macro="">
      <xdr:nvGraphicFramePr>
        <xdr:cNvPr id="11" name="Chart 10"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125</xdr:row>
      <xdr:rowOff>0</xdr:rowOff>
    </xdr:from>
    <xdr:to>
      <xdr:col>18</xdr:col>
      <xdr:colOff>23812</xdr:colOff>
      <xdr:row>149</xdr:row>
      <xdr:rowOff>59531</xdr:rowOff>
    </xdr:to>
    <xdr:graphicFrame macro="">
      <xdr:nvGraphicFramePr>
        <xdr:cNvPr id="12"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476250</xdr:colOff>
      <xdr:row>1</xdr:row>
      <xdr:rowOff>190501</xdr:rowOff>
    </xdr:from>
    <xdr:to>
      <xdr:col>15</xdr:col>
      <xdr:colOff>226218</xdr:colOff>
      <xdr:row>3</xdr:row>
      <xdr:rowOff>90413</xdr:rowOff>
    </xdr:to>
    <xdr:pic>
      <xdr:nvPicPr>
        <xdr:cNvPr id="13" name="Picture 11" descr="NHS_E_I"/>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9810750" y="333376"/>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66</xdr:row>
      <xdr:rowOff>0</xdr:rowOff>
    </xdr:from>
    <xdr:to>
      <xdr:col>18</xdr:col>
      <xdr:colOff>35719</xdr:colOff>
      <xdr:row>92</xdr:row>
      <xdr:rowOff>119063</xdr:rowOff>
    </xdr:to>
    <xdr:graphicFrame macro="">
      <xdr:nvGraphicFramePr>
        <xdr:cNvPr id="15" name="Chart 14"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152</xdr:row>
      <xdr:rowOff>0</xdr:rowOff>
    </xdr:from>
    <xdr:to>
      <xdr:col>18</xdr:col>
      <xdr:colOff>23812</xdr:colOff>
      <xdr:row>176</xdr:row>
      <xdr:rowOff>59531</xdr:rowOff>
    </xdr:to>
    <xdr:graphicFrame macro="">
      <xdr:nvGraphicFramePr>
        <xdr:cNvPr id="16"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500062</xdr:colOff>
      <xdr:row>3</xdr:row>
      <xdr:rowOff>107156</xdr:rowOff>
    </xdr:from>
    <xdr:to>
      <xdr:col>22</xdr:col>
      <xdr:colOff>476249</xdr:colOff>
      <xdr:row>32</xdr:row>
      <xdr:rowOff>47624</xdr:rowOff>
    </xdr:to>
    <xdr:graphicFrame macro="">
      <xdr:nvGraphicFramePr>
        <xdr:cNvPr id="3" name="Chart 3"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238124</xdr:colOff>
      <xdr:row>1</xdr:row>
      <xdr:rowOff>23813</xdr:rowOff>
    </xdr:from>
    <xdr:ext cx="1238250" cy="488157"/>
    <xdr:sp macro="" textlink="">
      <xdr:nvSpPr>
        <xdr:cNvPr id="4" name="TextBox 3">
          <a:hlinkClick xmlns:r="http://schemas.openxmlformats.org/officeDocument/2006/relationships" r:id="rId2"/>
        </xdr:cNvPr>
        <xdr:cNvSpPr txBox="1"/>
      </xdr:nvSpPr>
      <xdr:spPr>
        <a:xfrm>
          <a:off x="7739062" y="166688"/>
          <a:ext cx="1238250" cy="488157"/>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a:t>
          </a:r>
          <a:r>
            <a:rPr lang="en-GB" sz="1100" b="1" baseline="0">
              <a:latin typeface="Arial" pitchFamily="34" charset="0"/>
              <a:cs typeface="Arial" pitchFamily="34" charset="0"/>
            </a:rPr>
            <a:t> QP</a:t>
          </a:r>
          <a:r>
            <a:rPr lang="en-GB" sz="1100" b="1">
              <a:latin typeface="Arial" pitchFamily="34" charset="0"/>
              <a:cs typeface="Arial" pitchFamily="34" charset="0"/>
            </a:rPr>
            <a:t> Menu</a:t>
          </a:r>
        </a:p>
      </xdr:txBody>
    </xdr:sp>
    <xdr:clientData/>
  </xdr:oneCellAnchor>
  <xdr:twoCellAnchor editAs="oneCell">
    <xdr:from>
      <xdr:col>23</xdr:col>
      <xdr:colOff>380998</xdr:colOff>
      <xdr:row>0</xdr:row>
      <xdr:rowOff>23812</xdr:rowOff>
    </xdr:from>
    <xdr:to>
      <xdr:col>27</xdr:col>
      <xdr:colOff>261936</xdr:colOff>
      <xdr:row>3</xdr:row>
      <xdr:rowOff>4761</xdr:rowOff>
    </xdr:to>
    <xdr:pic>
      <xdr:nvPicPr>
        <xdr:cNvPr id="6" name="Picture 5"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2649198" y="23812"/>
          <a:ext cx="2014538" cy="638174"/>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500062</xdr:colOff>
      <xdr:row>35</xdr:row>
      <xdr:rowOff>0</xdr:rowOff>
    </xdr:from>
    <xdr:to>
      <xdr:col>22</xdr:col>
      <xdr:colOff>502178</xdr:colOff>
      <xdr:row>63</xdr:row>
      <xdr:rowOff>119327</xdr:rowOff>
    </xdr:to>
    <xdr:graphicFrame macro="">
      <xdr:nvGraphicFramePr>
        <xdr:cNvPr id="7"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309561</xdr:colOff>
      <xdr:row>1</xdr:row>
      <xdr:rowOff>11906</xdr:rowOff>
    </xdr:from>
    <xdr:to>
      <xdr:col>23</xdr:col>
      <xdr:colOff>59529</xdr:colOff>
      <xdr:row>2</xdr:row>
      <xdr:rowOff>173755</xdr:rowOff>
    </xdr:to>
    <xdr:pic>
      <xdr:nvPicPr>
        <xdr:cNvPr id="8"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9953624" y="154781"/>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400844</xdr:colOff>
      <xdr:row>3</xdr:row>
      <xdr:rowOff>107156</xdr:rowOff>
    </xdr:from>
    <xdr:to>
      <xdr:col>22</xdr:col>
      <xdr:colOff>341311</xdr:colOff>
      <xdr:row>30</xdr:row>
      <xdr:rowOff>47625</xdr:rowOff>
    </xdr:to>
    <xdr:graphicFrame macro="">
      <xdr:nvGraphicFramePr>
        <xdr:cNvPr id="3" name="Chart 2"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15</xdr:col>
      <xdr:colOff>465665</xdr:colOff>
      <xdr:row>0</xdr:row>
      <xdr:rowOff>140230</xdr:rowOff>
    </xdr:from>
    <xdr:ext cx="1238250" cy="478895"/>
    <xdr:sp macro="" textlink="">
      <xdr:nvSpPr>
        <xdr:cNvPr id="4" name="TextBox 3">
          <a:hlinkClick xmlns:r="http://schemas.openxmlformats.org/officeDocument/2006/relationships" r:id="rId2"/>
        </xdr:cNvPr>
        <xdr:cNvSpPr txBox="1"/>
      </xdr:nvSpPr>
      <xdr:spPr>
        <a:xfrm>
          <a:off x="8502384" y="140230"/>
          <a:ext cx="1238250" cy="478895"/>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lang="en-GB" sz="1100" b="1">
              <a:latin typeface="Arial" pitchFamily="34" charset="0"/>
              <a:cs typeface="Arial" pitchFamily="34" charset="0"/>
            </a:rPr>
            <a:t>Back to QP Menu</a:t>
          </a:r>
        </a:p>
      </xdr:txBody>
    </xdr:sp>
    <xdr:clientData/>
  </xdr:oneCellAnchor>
  <xdr:twoCellAnchor editAs="oneCell">
    <xdr:from>
      <xdr:col>23</xdr:col>
      <xdr:colOff>488155</xdr:colOff>
      <xdr:row>0</xdr:row>
      <xdr:rowOff>35718</xdr:rowOff>
    </xdr:from>
    <xdr:to>
      <xdr:col>27</xdr:col>
      <xdr:colOff>380999</xdr:colOff>
      <xdr:row>3</xdr:row>
      <xdr:rowOff>59531</xdr:rowOff>
    </xdr:to>
    <xdr:pic>
      <xdr:nvPicPr>
        <xdr:cNvPr id="6" name="Picture 5" descr="NHSBSA Logo" title="NHSBSA Logo"/>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4291" t="12224" r="2802" b="35058"/>
        <a:stretch/>
      </xdr:blipFill>
      <xdr:spPr bwMode="auto">
        <a:xfrm>
          <a:off x="12756355" y="35718"/>
          <a:ext cx="2026444" cy="623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428625</xdr:colOff>
      <xdr:row>33</xdr:row>
      <xdr:rowOff>0</xdr:rowOff>
    </xdr:from>
    <xdr:to>
      <xdr:col>22</xdr:col>
      <xdr:colOff>337342</xdr:colOff>
      <xdr:row>58</xdr:row>
      <xdr:rowOff>89957</xdr:rowOff>
    </xdr:to>
    <xdr:graphicFrame macro="">
      <xdr:nvGraphicFramePr>
        <xdr:cNvPr id="7" name="Chart 6" descr="Antibiotic Chart" title="Antibiotic 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1</xdr:row>
      <xdr:rowOff>0</xdr:rowOff>
    </xdr:from>
    <xdr:to>
      <xdr:col>23</xdr:col>
      <xdr:colOff>285749</xdr:colOff>
      <xdr:row>3</xdr:row>
      <xdr:rowOff>18974</xdr:rowOff>
    </xdr:to>
    <xdr:pic>
      <xdr:nvPicPr>
        <xdr:cNvPr id="8" name="Picture 11" descr="NHS_E_I"/>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10179844" y="202406"/>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428625</xdr:colOff>
      <xdr:row>0</xdr:row>
      <xdr:rowOff>95250</xdr:rowOff>
    </xdr:from>
    <xdr:to>
      <xdr:col>17</xdr:col>
      <xdr:colOff>156209</xdr:colOff>
      <xdr:row>3</xdr:row>
      <xdr:rowOff>257175</xdr:rowOff>
    </xdr:to>
    <xdr:pic>
      <xdr:nvPicPr>
        <xdr:cNvPr id="4" name="Picture 3"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5192375" y="95250"/>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66675</xdr:colOff>
      <xdr:row>0</xdr:row>
      <xdr:rowOff>66675</xdr:rowOff>
    </xdr:from>
    <xdr:ext cx="1450269" cy="269369"/>
    <xdr:sp macro="" textlink="">
      <xdr:nvSpPr>
        <xdr:cNvPr id="5" name="TextBox 4">
          <a:hlinkClick xmlns:r="http://schemas.openxmlformats.org/officeDocument/2006/relationships" r:id="rId2"/>
        </xdr:cNvPr>
        <xdr:cNvSpPr txBox="1"/>
      </xdr:nvSpPr>
      <xdr:spPr>
        <a:xfrm>
          <a:off x="6105525" y="66675"/>
          <a:ext cx="1450269"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QP Menu</a:t>
          </a:r>
        </a:p>
      </xdr:txBody>
    </xdr:sp>
    <xdr:clientData/>
  </xdr:oneCellAnchor>
  <xdr:twoCellAnchor>
    <xdr:from>
      <xdr:col>9</xdr:col>
      <xdr:colOff>0</xdr:colOff>
      <xdr:row>1</xdr:row>
      <xdr:rowOff>0</xdr:rowOff>
    </xdr:from>
    <xdr:to>
      <xdr:col>13</xdr:col>
      <xdr:colOff>295274</xdr:colOff>
      <xdr:row>3</xdr:row>
      <xdr:rowOff>138037</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630150" y="1428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333375</xdr:colOff>
      <xdr:row>0</xdr:row>
      <xdr:rowOff>0</xdr:rowOff>
    </xdr:from>
    <xdr:to>
      <xdr:col>17</xdr:col>
      <xdr:colOff>60959</xdr:colOff>
      <xdr:row>3</xdr:row>
      <xdr:rowOff>161925</xdr:rowOff>
    </xdr:to>
    <xdr:pic>
      <xdr:nvPicPr>
        <xdr:cNvPr id="4" name="Picture 3"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5011400" y="0"/>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1190625</xdr:colOff>
      <xdr:row>0</xdr:row>
      <xdr:rowOff>76200</xdr:rowOff>
    </xdr:from>
    <xdr:ext cx="1450269" cy="269369"/>
    <xdr:sp macro="" textlink="">
      <xdr:nvSpPr>
        <xdr:cNvPr id="5" name="TextBox 4">
          <a:hlinkClick xmlns:r="http://schemas.openxmlformats.org/officeDocument/2006/relationships" r:id="rId2"/>
        </xdr:cNvPr>
        <xdr:cNvSpPr txBox="1"/>
      </xdr:nvSpPr>
      <xdr:spPr>
        <a:xfrm>
          <a:off x="6905625" y="76200"/>
          <a:ext cx="1450269"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QP Menu</a:t>
          </a:r>
        </a:p>
      </xdr:txBody>
    </xdr:sp>
    <xdr:clientData/>
  </xdr:oneCellAnchor>
  <xdr:twoCellAnchor>
    <xdr:from>
      <xdr:col>8</xdr:col>
      <xdr:colOff>523875</xdr:colOff>
      <xdr:row>0</xdr:row>
      <xdr:rowOff>95250</xdr:rowOff>
    </xdr:from>
    <xdr:to>
      <xdr:col>13</xdr:col>
      <xdr:colOff>285749</xdr:colOff>
      <xdr:row>3</xdr:row>
      <xdr:rowOff>90412</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534900" y="95250"/>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352425</xdr:colOff>
      <xdr:row>0</xdr:row>
      <xdr:rowOff>28575</xdr:rowOff>
    </xdr:from>
    <xdr:to>
      <xdr:col>17</xdr:col>
      <xdr:colOff>80009</xdr:colOff>
      <xdr:row>3</xdr:row>
      <xdr:rowOff>190500</xdr:rowOff>
    </xdr:to>
    <xdr:pic>
      <xdr:nvPicPr>
        <xdr:cNvPr id="4" name="Picture 3" descr="NHSBSA logo" title="NHSBSA 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4291" t="12224" r="2802" b="35058"/>
        <a:stretch/>
      </xdr:blipFill>
      <xdr:spPr bwMode="auto">
        <a:xfrm>
          <a:off x="14916150" y="28575"/>
          <a:ext cx="1861184" cy="590550"/>
        </a:xfrm>
        <a:prstGeom prst="rect">
          <a:avLst/>
        </a:prstGeom>
        <a:noFill/>
        <a:ln>
          <a:noFill/>
        </a:ln>
        <a:extLst>
          <a:ext uri="{53640926-AAD7-44D8-BBD7-CCE9431645EC}">
            <a14:shadowObscured xmlns:a14="http://schemas.microsoft.com/office/drawing/2010/main"/>
          </a:ext>
        </a:extLst>
      </xdr:spPr>
    </xdr:pic>
    <xdr:clientData/>
  </xdr:twoCellAnchor>
  <xdr:oneCellAnchor>
    <xdr:from>
      <xdr:col>3</xdr:col>
      <xdr:colOff>1152525</xdr:colOff>
      <xdr:row>0</xdr:row>
      <xdr:rowOff>66675</xdr:rowOff>
    </xdr:from>
    <xdr:ext cx="1450269" cy="269369"/>
    <xdr:sp macro="" textlink="">
      <xdr:nvSpPr>
        <xdr:cNvPr id="5" name="TextBox 4">
          <a:hlinkClick xmlns:r="http://schemas.openxmlformats.org/officeDocument/2006/relationships" r:id="rId2"/>
        </xdr:cNvPr>
        <xdr:cNvSpPr txBox="1"/>
      </xdr:nvSpPr>
      <xdr:spPr>
        <a:xfrm>
          <a:off x="6867525" y="66675"/>
          <a:ext cx="1450269" cy="269369"/>
        </a:xfrm>
        <a:prstGeom prst="rect">
          <a:avLst/>
        </a:prstGeom>
        <a:solidFill>
          <a:schemeClr val="accent1">
            <a:lumMod val="40000"/>
            <a:lumOff val="60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GB" sz="1200" b="1">
              <a:latin typeface="Arial" pitchFamily="34" charset="0"/>
              <a:cs typeface="Arial" pitchFamily="34" charset="0"/>
            </a:rPr>
            <a:t>Back to QP Menu</a:t>
          </a:r>
        </a:p>
      </xdr:txBody>
    </xdr:sp>
    <xdr:clientData/>
  </xdr:oneCellAnchor>
  <xdr:twoCellAnchor>
    <xdr:from>
      <xdr:col>9</xdr:col>
      <xdr:colOff>0</xdr:colOff>
      <xdr:row>1</xdr:row>
      <xdr:rowOff>0</xdr:rowOff>
    </xdr:from>
    <xdr:to>
      <xdr:col>13</xdr:col>
      <xdr:colOff>295274</xdr:colOff>
      <xdr:row>3</xdr:row>
      <xdr:rowOff>138037</xdr:rowOff>
    </xdr:to>
    <xdr:pic>
      <xdr:nvPicPr>
        <xdr:cNvPr id="6" name="Picture 11" descr="NHS_E_I"/>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12430125" y="142875"/>
          <a:ext cx="2428874" cy="423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Debra Sampson" refreshedDate="43864.602696643517" createdVersion="4" refreshedVersion="4" minRefreshableVersion="3" recordCount="191">
  <cacheSource type="worksheet">
    <worksheetSource ref="B2:AC193" sheet="CCG Data-antibstarpu"/>
  </cacheSource>
  <cacheFields count="28">
    <cacheField name="NHS England Area" numFmtId="0">
      <sharedItems/>
    </cacheField>
    <cacheField name="NHS England Area Code" numFmtId="0">
      <sharedItems/>
    </cacheField>
    <cacheField name="CCG Name" numFmtId="0">
      <sharedItems count="191">
        <s v="AIREDALE, WHARFEDALE AND CRAVEN"/>
        <s v="ASHFORD"/>
        <s v="BARKING &amp; DAGENHAM"/>
        <s v="BARNET"/>
        <s v="BARNSLEY"/>
        <s v="BASILDON AND BRENTWOOD"/>
        <s v="BASSETLAW"/>
        <s v="BATH AND NORTH EAST SOMERSET"/>
        <s v="BEDFORDSHIRE"/>
        <s v="BERKSHIRE WEST"/>
        <s v="BEXLEY"/>
        <s v="BIRMINGHAM AND SOLIHULL"/>
        <s v="BLACKBURN WITH DARWEN"/>
        <s v="BLACKPOOL"/>
        <s v="BOLTON"/>
        <s v="BRADFORD CITY"/>
        <s v="BRADFORD DISTRICTS"/>
        <s v="BRENT"/>
        <s v="BRIGHTON &amp; HOVE"/>
        <s v="BRISTOL, NORTH SOMERSET &amp; S GLOS"/>
        <s v="BROMLEY"/>
        <s v="BUCKINGHAMSHIRE"/>
        <s v="BURY"/>
        <s v="CALDERDALE"/>
        <s v="CAMBRIDGESHIRE AND PETERBOROUGH"/>
        <s v="CAMDEN"/>
        <s v="CANNOCK CHASE"/>
        <s v="CANTERBURY AND COASTAL"/>
        <s v="CASTLE POINT AND ROCHFORD"/>
        <s v="CENTRAL LONDON (WESTMINSTER)"/>
        <s v="CHORLEY AND SOUTH RIBBLE"/>
        <s v="CITY AND HACKNEY"/>
        <s v="COASTAL WEST SUSSEX"/>
        <s v="CORBY"/>
        <s v="COVENTRY AND RUGBY"/>
        <s v="CRAWLEY"/>
        <s v="CROYDON"/>
        <s v="DARLINGTON"/>
        <s v="DARTFORD, GRAVESHAM AND SWANLEY"/>
        <s v="DERBY &amp; DERBYSHIRE"/>
        <s v="DEVON"/>
        <s v="DONCASTER"/>
        <s v="DORSET"/>
        <s v="DUDLEY"/>
        <s v="DURHAM DALES,EASINGTON &amp; SEDGEFIELD"/>
        <s v="EALING"/>
        <s v="EAST AND NORTH HERTFORDSHIRE"/>
        <s v="EAST BERKSHIRE"/>
        <s v="EAST LANCASHIRE"/>
        <s v="EAST LEICESTERSHIRE AND RUTLAND"/>
        <s v="EAST RIDING OF YORKSHIRE"/>
        <s v="EAST STAFFORDSHIRE"/>
        <s v="EAST SURREY"/>
        <s v="EASTBOURNE, HAILSHAM AND SEAFORD"/>
        <s v="EASTERN CHESHIRE"/>
        <s v="ENFIELD"/>
        <s v="FAREHAM AND GOSPORT"/>
        <s v="FYLDE &amp; WYRE"/>
        <s v="GLOUCESTERSHIRE"/>
        <s v="GREAT YARMOUTH &amp; WAVENEY"/>
        <s v="GREATER HUDDERSFIELD"/>
        <s v="GREATER PRESTON"/>
        <s v="GREENWICH"/>
        <s v="GUILDFORD AND WAVERLEY"/>
        <s v="HALTON"/>
        <s v="HAMBLETON, RICHMONDSHIRE AND WHITBY"/>
        <s v="HAMMERSMITH AND FULHAM"/>
        <s v="HARINGEY"/>
        <s v="HARROGATE AND RURAL DISTRICT"/>
        <s v="HARROW"/>
        <s v="HARTLEPOOL AND STOCKTON-ON-TEES"/>
        <s v="HASTINGS &amp; ROTHER"/>
        <s v="HAVERING"/>
        <s v="HEREFORDSHIRE"/>
        <s v="HERTS VALLEYS"/>
        <s v="HEYWOOD, MIDDLETON &amp; ROCHDALE"/>
        <s v="HIGH WEALD LEWES HAVENS"/>
        <s v="HILLINGDON"/>
        <s v="HORSHAM AND MID SUSSEX"/>
        <s v="HOUNSLOW"/>
        <s v="HULL"/>
        <s v="IPSWICH AND EAST SUFFOLK"/>
        <s v="ISLE OF WIGHT"/>
        <s v="ISLINGTON"/>
        <s v="KERNOW"/>
        <s v="KINGSTON"/>
        <s v="KNOWSLEY"/>
        <s v="LAMBETH"/>
        <s v="LEEDS"/>
        <s v="LEICESTER CITY"/>
        <s v="LEWISHAM"/>
        <s v="LINCOLNSHIRE EAST"/>
        <s v="LINCOLNSHIRE WEST"/>
        <s v="LIVERPOOL"/>
        <s v="LUTON"/>
        <s v="MANCHESTER"/>
        <s v="MANSFIELD &amp; ASHFIELD"/>
        <s v="MEDWAY"/>
        <s v="MERTON"/>
        <s v="MID ESSEX"/>
        <s v="MILTON KEYNES"/>
        <s v="MORECAMBE BAY"/>
        <s v="NENE"/>
        <s v="NEWARK &amp; SHERWOOD"/>
        <s v="NEWCASTLE GATESHEAD"/>
        <s v="NEWHAM"/>
        <s v="NORTH CUMBRIA"/>
        <s v="NORTH DURHAM"/>
        <s v="NORTH EAST ESSEX"/>
        <s v="NORTH EAST HAMPSHIRE AND FARNHAM"/>
        <s v="NORTH EAST LINCOLNSHIRE"/>
        <s v="NORTH HAMPSHIRE"/>
        <s v="NORTH KIRKLEES"/>
        <s v="NORTH LINCOLNSHIRE"/>
        <s v="NORTH NORFOLK"/>
        <s v="NORTH STAFFORDSHIRE"/>
        <s v="NORTH TYNESIDE"/>
        <s v="NORTH WEST SURREY"/>
        <s v="NORTHUMBERLAND"/>
        <s v="NORWICH"/>
        <s v="NOTTINGHAM CITY"/>
        <s v="NOTTINGHAM NORTH &amp; EAST"/>
        <s v="NOTTINGHAM WEST"/>
        <s v="OLDHAM"/>
        <s v="OXFORDSHIRE"/>
        <s v="PORTSMOUTH"/>
        <s v="REDBRIDGE"/>
        <s v="REDDITCH AND BROMSGROVE"/>
        <s v="RICHMOND"/>
        <s v="ROTHERHAM"/>
        <s v="RUSHCLIFFE"/>
        <s v="SALFORD"/>
        <s v="SANDWELL AND WEST BIRMINGHAM"/>
        <s v="SCARBOROUGH AND RYEDALE"/>
        <s v="SE STAFFS &amp; SEISDON PENINSULAR"/>
        <s v="SHEFFIELD"/>
        <s v="SHROPSHIRE"/>
        <s v="SOMERSET"/>
        <s v="SOUTH CHESHIRE"/>
        <s v="SOUTH EASTERN HAMPSHIRE"/>
        <s v="SOUTH KENT COAST"/>
        <s v="SOUTH LINCOLNSHIRE"/>
        <s v="SOUTH NORFOLK"/>
        <s v="SOUTH SEFTON"/>
        <s v="SOUTH TEES"/>
        <s v="SOUTH TYNESIDE"/>
        <s v="SOUTH WARWICKSHIRE"/>
        <s v="SOUTH WEST LINCOLNSHIRE"/>
        <s v="SOUTH WORCESTERSHIRE"/>
        <s v="SOUTHAMPTON"/>
        <s v="SOUTHEND"/>
        <s v="SOUTHPORT AND FORMBY"/>
        <s v="SOUTHWARK"/>
        <s v="ST HELENS"/>
        <s v="STAFFORD AND SURROUNDS"/>
        <s v="STOCKPORT"/>
        <s v="STOKE ON TRENT"/>
        <s v="SUNDERLAND"/>
        <s v="SURREY DOWNS"/>
        <s v="SURREY HEATH"/>
        <s v="SUTTON"/>
        <s v="SWALE"/>
        <s v="SWINDON"/>
        <s v="TAMESIDE AND GLOSSOP"/>
        <s v="TELFORD &amp; WREKIN"/>
        <s v="THANET"/>
        <s v="THURROCK"/>
        <s v="TOWER HAMLETS"/>
        <s v="TRAFFORD"/>
        <s v="VALE OF YORK"/>
        <s v="VALE ROYAL"/>
        <s v="WAKEFIELD"/>
        <s v="WALSALL"/>
        <s v="WALTHAM FOREST"/>
        <s v="WANDSWORTH"/>
        <s v="WARRINGTON"/>
        <s v="WARWICKSHIRE NORTH"/>
        <s v="WEST CHESHIRE"/>
        <s v="WEST ESSEX"/>
        <s v="WEST HAMPSHIRE"/>
        <s v="WEST KENT"/>
        <s v="WEST LANCASHIRE"/>
        <s v="WEST LEICESTERSHIRE"/>
        <s v="WEST LONDON (K&amp;C &amp; QPP)"/>
        <s v="WEST NORFOLK"/>
        <s v="WEST SUFFOLK"/>
        <s v="WIGAN BOROUGH"/>
        <s v="WILTSHIRE"/>
        <s v="WIRRAL"/>
        <s v="WOLVERHAMPTON"/>
        <s v="WYRE FOREST"/>
      </sharedItems>
    </cacheField>
    <cacheField name="CCG Code" numFmtId="0">
      <sharedItems/>
    </cacheField>
    <cacheField name="target (2017/18)" numFmtId="166">
      <sharedItems/>
    </cacheField>
    <cacheField name="Target_x000a_for chart" numFmtId="166">
      <sharedItems containsSemiMixedTypes="0" containsString="0" containsNumber="1" minValue="1.161" maxValue="1.161"/>
    </cacheField>
    <cacheField name="target (2018/19)" numFmtId="166">
      <sharedItems/>
    </cacheField>
    <cacheField name="Target_x000a_for chart2" numFmtId="166">
      <sharedItems containsSemiMixedTypes="0" containsString="0" containsNumber="1" minValue="0.96499999999999997" maxValue="0.96499999999999997"/>
    </cacheField>
    <cacheField name="Apr-18" numFmtId="165">
      <sharedItems containsSemiMixedTypes="0" containsString="0" containsNumber="1" minValue="0.57499999999999996" maxValue="1.3859999999999999"/>
    </cacheField>
    <cacheField name="May-18" numFmtId="165">
      <sharedItems containsSemiMixedTypes="0" containsString="0" containsNumber="1" minValue="0.57299999999999995" maxValue="1.3939999999999999"/>
    </cacheField>
    <cacheField name="Jun-18" numFmtId="165">
      <sharedItems containsSemiMixedTypes="0" containsString="0" containsNumber="1" minValue="0.57199999999999995" maxValue="1.391"/>
    </cacheField>
    <cacheField name="Jul-18" numFmtId="165">
      <sharedItems containsSemiMixedTypes="0" containsString="0" containsNumber="1" minValue="0.56699999999999995" maxValue="1.385"/>
    </cacheField>
    <cacheField name="Aug-18" numFmtId="165">
      <sharedItems containsSemiMixedTypes="0" containsString="0" containsNumber="1" minValue="0.56000000000000005" maxValue="1.381"/>
    </cacheField>
    <cacheField name="Sep-18" numFmtId="165">
      <sharedItems containsSemiMixedTypes="0" containsString="0" containsNumber="1" minValue="0.55700000000000005" maxValue="1.371"/>
    </cacheField>
    <cacheField name="Oct-18" numFmtId="166">
      <sharedItems containsSemiMixedTypes="0" containsString="0" containsNumber="1" minValue="0.55400000000000005" maxValue="1.3680000000000001"/>
    </cacheField>
    <cacheField name="Nov-18" numFmtId="165">
      <sharedItems containsSemiMixedTypes="0" containsString="0" containsNumber="1" minValue="0.55400000000000005" maxValue="1.3620000000000001"/>
    </cacheField>
    <cacheField name="Dec-18" numFmtId="165">
      <sharedItems containsSemiMixedTypes="0" containsString="0" containsNumber="1" minValue="0.54900000000000004" maxValue="1.3480000000000001"/>
    </cacheField>
    <cacheField name="Jan-19" numFmtId="165">
      <sharedItems containsSemiMixedTypes="0" containsString="0" containsNumber="1" minValue="0.54700000000000004" maxValue="1.32"/>
    </cacheField>
    <cacheField name="Feb-19" numFmtId="165">
      <sharedItems containsSemiMixedTypes="0" containsString="0" containsNumber="1" minValue="0.54800000000000004" maxValue="1.304"/>
    </cacheField>
    <cacheField name="Mar-19" numFmtId="165">
      <sharedItems containsSemiMixedTypes="0" containsString="0" containsNumber="1" minValue="0.54700000000000004" maxValue="1.2769999999999999"/>
    </cacheField>
    <cacheField name="Apr-19" numFmtId="166">
      <sharedItems containsSemiMixedTypes="0" containsString="0" containsNumber="1" minValue="0.54700000000000004" maxValue="1.2709999999999999"/>
    </cacheField>
    <cacheField name="May-19" numFmtId="166">
      <sharedItems containsSemiMixedTypes="0" containsString="0" containsNumber="1" minValue="0.54600000000000004" maxValue="1.254"/>
    </cacheField>
    <cacheField name="Jun-19" numFmtId="166">
      <sharedItems containsSemiMixedTypes="0" containsString="0" containsNumber="1" minValue="0.54400000000000004" maxValue="1.244"/>
    </cacheField>
    <cacheField name="Jul-19" numFmtId="166">
      <sharedItems containsSemiMixedTypes="0" containsString="0" containsNumber="1" minValue="0.54700000000000004" maxValue="1.24"/>
    </cacheField>
    <cacheField name="Aug-19" numFmtId="166">
      <sharedItems containsSemiMixedTypes="0" containsString="0" containsNumber="1" minValue="0.54600000000000004" maxValue="1.23"/>
    </cacheField>
    <cacheField name="Sep-19" numFmtId="165">
      <sharedItems containsSemiMixedTypes="0" containsString="0" containsNumber="1" minValue="0.54600000000000004" maxValue="1.2330000000000001"/>
    </cacheField>
    <cacheField name="Oct-19" numFmtId="165">
      <sharedItems containsSemiMixedTypes="0" containsString="0" containsNumber="1" minValue="0.54600000000000004" maxValue="1.2350000000000001"/>
    </cacheField>
    <cacheField name="Nov-19" numFmtId="165">
      <sharedItems containsSemiMixedTypes="0" containsString="0" containsNumber="1" minValue="0.54700000000000004" maxValue="1.24"/>
    </cacheField>
  </cacheFields>
  <extLst>
    <ext xmlns:x14="http://schemas.microsoft.com/office/spreadsheetml/2009/9/main" uri="{725AE2AE-9491-48be-B2B4-4EB974FC3084}">
      <x14:pivotCacheDefinition pivotCacheId="98"/>
    </ext>
  </extLst>
</pivotCacheDefinition>
</file>

<file path=xl/pivotCache/pivotCacheDefinition2.xml><?xml version="1.0" encoding="utf-8"?>
<pivotCacheDefinition xmlns="http://schemas.openxmlformats.org/spreadsheetml/2006/main" xmlns:r="http://schemas.openxmlformats.org/officeDocument/2006/relationships" r:id="rId1" refreshedBy="Debra Sampson" refreshedDate="43864.60978136574" createdVersion="4" refreshedVersion="4" minRefreshableVersion="3" recordCount="191">
  <cacheSource type="worksheet">
    <worksheetSource ref="B2:AA193" sheet="CCG Data - Co-amoxiclav etc"/>
  </cacheSource>
  <cacheFields count="26">
    <cacheField name="NHS England Area" numFmtId="0">
      <sharedItems/>
    </cacheField>
    <cacheField name="NHS England Area Code" numFmtId="0">
      <sharedItems/>
    </cacheField>
    <cacheField name="CCG Name" numFmtId="0">
      <sharedItems count="191">
        <s v="AIREDALE, WHARFEDALE AND CRAVEN"/>
        <s v="ASHFORD"/>
        <s v="BARKING &amp; DAGENHAM"/>
        <s v="BARNET"/>
        <s v="BARNSLEY"/>
        <s v="BASILDON AND BRENTWOOD"/>
        <s v="BASSETLAW"/>
        <s v="BATH AND NORTH EAST SOMERSET"/>
        <s v="BEDFORDSHIRE"/>
        <s v="BERKSHIRE WEST"/>
        <s v="BEXLEY"/>
        <s v="BIRMINGHAM AND SOLIHULL"/>
        <s v="BLACKBURN WITH DARWEN"/>
        <s v="BLACKPOOL"/>
        <s v="BOLTON"/>
        <s v="BRADFORD CITY"/>
        <s v="BRADFORD DISTRICTS"/>
        <s v="BRENT"/>
        <s v="BRIGHTON &amp; HOVE"/>
        <s v="BRISTOL, NORTH SOMERSET &amp; S GLOS"/>
        <s v="BROMLEY"/>
        <s v="BUCKINGHAMSHIRE"/>
        <s v="BURY"/>
        <s v="CALDERDALE"/>
        <s v="CAMBRIDGESHIRE AND PETERBOROUGH"/>
        <s v="CAMDEN"/>
        <s v="CANNOCK CHASE"/>
        <s v="CANTERBURY AND COASTAL"/>
        <s v="CASTLE POINT AND ROCHFORD"/>
        <s v="CENTRAL LONDON (WESTMINSTER)"/>
        <s v="CHORLEY AND SOUTH RIBBLE"/>
        <s v="CITY AND HACKNEY"/>
        <s v="COASTAL WEST SUSSEX"/>
        <s v="CORBY"/>
        <s v="COVENTRY AND RUGBY"/>
        <s v="CRAWLEY"/>
        <s v="CROYDON"/>
        <s v="DARLINGTON"/>
        <s v="DARTFORD, GRAVESHAM AND SWANLEY"/>
        <s v="DERBY &amp; DERBYSHIRE"/>
        <s v="DEVON"/>
        <s v="DONCASTER"/>
        <s v="DORSET"/>
        <s v="DUDLEY"/>
        <s v="DURHAM DALES,EASINGTON &amp; SEDGEFIELD"/>
        <s v="EALING"/>
        <s v="EAST AND NORTH HERTFORDSHIRE"/>
        <s v="EAST BERKSHIRE"/>
        <s v="EAST LANCASHIRE"/>
        <s v="EAST LEICESTERSHIRE AND RUTLAND"/>
        <s v="EAST RIDING OF YORKSHIRE"/>
        <s v="EAST STAFFORDSHIRE"/>
        <s v="EAST SURREY"/>
        <s v="EASTBOURNE, HAILSHAM AND SEAFORD"/>
        <s v="EASTERN CHESHIRE"/>
        <s v="ENFIELD"/>
        <s v="FAREHAM AND GOSPORT"/>
        <s v="FYLDE &amp; WYRE"/>
        <s v="GLOUCESTERSHIRE"/>
        <s v="GREAT YARMOUTH &amp; WAVENEY"/>
        <s v="GREATER HUDDERSFIELD"/>
        <s v="GREATER PRESTON"/>
        <s v="GREENWICH"/>
        <s v="GUILDFORD AND WAVERLEY"/>
        <s v="HALTON"/>
        <s v="HAMBLETON, RICHMONDSHIRE AND WHITBY"/>
        <s v="HAMMERSMITH AND FULHAM"/>
        <s v="HARINGEY"/>
        <s v="HARROGATE AND RURAL DISTRICT"/>
        <s v="HARROW"/>
        <s v="HARTLEPOOL AND STOCKTON-ON-TEES"/>
        <s v="HASTINGS &amp; ROTHER"/>
        <s v="HAVERING"/>
        <s v="HEREFORDSHIRE"/>
        <s v="HERTS VALLEYS"/>
        <s v="HEYWOOD, MIDDLETON &amp; ROCHDALE"/>
        <s v="HIGH WEALD LEWES HAVENS"/>
        <s v="HILLINGDON"/>
        <s v="HORSHAM AND MID SUSSEX"/>
        <s v="HOUNSLOW"/>
        <s v="HULL"/>
        <s v="IPSWICH AND EAST SUFFOLK"/>
        <s v="ISLE OF WIGHT"/>
        <s v="ISLINGTON"/>
        <s v="KERNOW"/>
        <s v="KINGSTON"/>
        <s v="KNOWSLEY"/>
        <s v="LAMBETH"/>
        <s v="LEEDS"/>
        <s v="LEICESTER CITY"/>
        <s v="LEWISHAM"/>
        <s v="LINCOLNSHIRE EAST"/>
        <s v="LINCOLNSHIRE WEST"/>
        <s v="LIVERPOOL"/>
        <s v="LUTON"/>
        <s v="MANCHESTER"/>
        <s v="MANSFIELD &amp; ASHFIELD"/>
        <s v="MEDWAY"/>
        <s v="MERTON"/>
        <s v="MID ESSEX"/>
        <s v="MILTON KEYNES"/>
        <s v="MORECAMBE BAY"/>
        <s v="NENE"/>
        <s v="NEWARK &amp; SHERWOOD"/>
        <s v="NEWCASTLE GATESHEAD"/>
        <s v="NEWHAM"/>
        <s v="NORTH CUMBRIA"/>
        <s v="NORTH DURHAM"/>
        <s v="NORTH EAST ESSEX"/>
        <s v="NORTH EAST HAMPSHIRE AND FARNHAM"/>
        <s v="NORTH EAST LINCOLNSHIRE"/>
        <s v="NORTH HAMPSHIRE"/>
        <s v="NORTH KIRKLEES"/>
        <s v="NORTH LINCOLNSHIRE"/>
        <s v="NORTH NORFOLK"/>
        <s v="NORTH STAFFORDSHIRE"/>
        <s v="NORTH TYNESIDE"/>
        <s v="NORTH WEST SURREY"/>
        <s v="NORTHUMBERLAND"/>
        <s v="NORWICH"/>
        <s v="NOTTINGHAM CITY"/>
        <s v="NOTTINGHAM NORTH &amp; EAST"/>
        <s v="NOTTINGHAM WEST"/>
        <s v="OLDHAM"/>
        <s v="OXFORDSHIRE"/>
        <s v="PORTSMOUTH"/>
        <s v="REDBRIDGE"/>
        <s v="REDDITCH AND BROMSGROVE"/>
        <s v="RICHMOND"/>
        <s v="ROTHERHAM"/>
        <s v="RUSHCLIFFE"/>
        <s v="SALFORD"/>
        <s v="SANDWELL AND WEST BIRMINGHAM"/>
        <s v="SCARBOROUGH AND RYEDALE"/>
        <s v="SE STAFFS &amp; SEISDON PENINSULAR"/>
        <s v="SHEFFIELD"/>
        <s v="SHROPSHIRE"/>
        <s v="SOMERSET"/>
        <s v="SOUTH CHESHIRE"/>
        <s v="SOUTH EASTERN HAMPSHIRE"/>
        <s v="SOUTH KENT COAST"/>
        <s v="SOUTH LINCOLNSHIRE"/>
        <s v="SOUTH NORFOLK"/>
        <s v="SOUTH SEFTON"/>
        <s v="SOUTH TEES"/>
        <s v="SOUTH TYNESIDE"/>
        <s v="SOUTH WARWICKSHIRE"/>
        <s v="SOUTH WEST LINCOLNSHIRE"/>
        <s v="SOUTH WORCESTERSHIRE"/>
        <s v="SOUTHAMPTON"/>
        <s v="SOUTHEND"/>
        <s v="SOUTHPORT AND FORMBY"/>
        <s v="SOUTHWARK"/>
        <s v="ST HELENS"/>
        <s v="STAFFORD AND SURROUNDS"/>
        <s v="STOCKPORT"/>
        <s v="STOKE ON TRENT"/>
        <s v="SUNDERLAND"/>
        <s v="SURREY DOWNS"/>
        <s v="SURREY HEATH"/>
        <s v="SUTTON"/>
        <s v="SWALE"/>
        <s v="SWINDON"/>
        <s v="TAMESIDE AND GLOSSOP"/>
        <s v="TELFORD &amp; WREKIN"/>
        <s v="THANET"/>
        <s v="THURROCK"/>
        <s v="TOWER HAMLETS"/>
        <s v="TRAFFORD"/>
        <s v="VALE OF YORK"/>
        <s v="VALE ROYAL"/>
        <s v="WAKEFIELD"/>
        <s v="WALSALL"/>
        <s v="WALTHAM FOREST"/>
        <s v="WANDSWORTH"/>
        <s v="WARRINGTON"/>
        <s v="WARWICKSHIRE NORTH"/>
        <s v="WEST CHESHIRE"/>
        <s v="WEST ESSEX"/>
        <s v="WEST HAMPSHIRE"/>
        <s v="WEST KENT"/>
        <s v="WEST LANCASHIRE"/>
        <s v="WEST LEICESTERSHIRE"/>
        <s v="WEST LONDON (K&amp;C &amp; QPP)"/>
        <s v="WEST NORFOLK"/>
        <s v="WEST SUFFOLK"/>
        <s v="WIGAN BOROUGH"/>
        <s v="WILTSHIRE"/>
        <s v="WIRRAL"/>
        <s v="WOLVERHAMPTON"/>
        <s v="WYRE FOREST"/>
      </sharedItems>
    </cacheField>
    <cacheField name="CCG Code" numFmtId="0">
      <sharedItems/>
    </cacheField>
    <cacheField name="Target" numFmtId="164">
      <sharedItems/>
    </cacheField>
    <cacheField name="Target_x000a_for chart" numFmtId="164">
      <sharedItems containsSemiMixedTypes="0" containsString="0" containsNumber="1" containsInteger="1" minValue="10" maxValue="10"/>
    </cacheField>
    <cacheField name="Apr-18" numFmtId="164">
      <sharedItems containsSemiMixedTypes="0" containsString="0" containsNumber="1" minValue="4.2" maxValue="12.9"/>
    </cacheField>
    <cacheField name="May-18" numFmtId="164">
      <sharedItems containsSemiMixedTypes="0" containsString="0" containsNumber="1" minValue="4.3" maxValue="12.9"/>
    </cacheField>
    <cacheField name="Jun-18" numFmtId="164">
      <sharedItems containsSemiMixedTypes="0" containsString="0" containsNumber="1" minValue="4.3" maxValue="12.9"/>
    </cacheField>
    <cacheField name="Jul-18" numFmtId="164">
      <sharedItems containsSemiMixedTypes="0" containsString="0" containsNumber="1" minValue="4.3" maxValue="12.9"/>
    </cacheField>
    <cacheField name="Aug-18" numFmtId="164">
      <sharedItems containsSemiMixedTypes="0" containsString="0" containsNumber="1" minValue="4.3" maxValue="12.9"/>
    </cacheField>
    <cacheField name="Sep-18" numFmtId="164">
      <sharedItems containsSemiMixedTypes="0" containsString="0" containsNumber="1" minValue="4.2" maxValue="12.9"/>
    </cacheField>
    <cacheField name="Oct-18" numFmtId="164">
      <sharedItems containsSemiMixedTypes="0" containsString="0" containsNumber="1" minValue="4.2" maxValue="13.1"/>
    </cacheField>
    <cacheField name="Nov-18" numFmtId="164">
      <sharedItems containsSemiMixedTypes="0" containsString="0" containsNumber="1" minValue="4.2" maxValue="13.1"/>
    </cacheField>
    <cacheField name="Dec-18" numFmtId="164">
      <sharedItems containsSemiMixedTypes="0" containsString="0" containsNumber="1" minValue="4.2" maxValue="13.2"/>
    </cacheField>
    <cacheField name="Jan-19" numFmtId="164">
      <sharedItems containsSemiMixedTypes="0" containsString="0" containsNumber="1" minValue="4.2" maxValue="13.3"/>
    </cacheField>
    <cacheField name="Feb-19" numFmtId="164">
      <sharedItems containsSemiMixedTypes="0" containsString="0" containsNumber="1" minValue="4.3" maxValue="13.4"/>
    </cacheField>
    <cacheField name="Mar-19" numFmtId="164">
      <sharedItems containsSemiMixedTypes="0" containsString="0" containsNumber="1" minValue="4.3" maxValue="13.6"/>
    </cacheField>
    <cacheField name="Apr-19" numFmtId="164">
      <sharedItems containsSemiMixedTypes="0" containsString="0" containsNumber="1" minValue="4.3" maxValue="13.6"/>
    </cacheField>
    <cacheField name="May-19" numFmtId="164">
      <sharedItems containsSemiMixedTypes="0" containsString="0" containsNumber="1" minValue="4.4000000000000004" maxValue="13.7"/>
    </cacheField>
    <cacheField name="Jun-19" numFmtId="164">
      <sharedItems containsSemiMixedTypes="0" containsString="0" containsNumber="1" minValue="4.4000000000000004" maxValue="13.6"/>
    </cacheField>
    <cacheField name="Jul-19" numFmtId="164">
      <sharedItems containsSemiMixedTypes="0" containsString="0" containsNumber="1" minValue="4.4000000000000004" maxValue="13.5"/>
    </cacheField>
    <cacheField name="Aug-19" numFmtId="164">
      <sharedItems containsSemiMixedTypes="0" containsString="0" containsNumber="1" minValue="4.4000000000000004" maxValue="13.4"/>
    </cacheField>
    <cacheField name="Sep-19" numFmtId="164">
      <sharedItems containsSemiMixedTypes="0" containsString="0" containsNumber="1" minValue="4.4000000000000004" maxValue="13.3"/>
    </cacheField>
    <cacheField name="Oct-19" numFmtId="164">
      <sharedItems containsSemiMixedTypes="0" containsString="0" containsNumber="1" minValue="4.4000000000000004" maxValue="13"/>
    </cacheField>
    <cacheField name="Nov-19" numFmtId="164">
      <sharedItems containsSemiMixedTypes="0" containsString="0" containsNumber="1" minValue="4.4000000000000004" maxValue="12.6"/>
    </cacheField>
  </cacheFields>
  <extLst>
    <ext xmlns:x14="http://schemas.microsoft.com/office/spreadsheetml/2009/9/main" uri="{725AE2AE-9491-48be-B2B4-4EB974FC3084}">
      <x14:pivotCacheDefinition pivotCacheId="99"/>
    </ext>
  </extLst>
</pivotCacheDefinition>
</file>

<file path=xl/pivotCache/pivotCacheDefinition3.xml><?xml version="1.0" encoding="utf-8"?>
<pivotCacheDefinition xmlns="http://schemas.openxmlformats.org/spreadsheetml/2006/main" xmlns:r="http://schemas.openxmlformats.org/officeDocument/2006/relationships" r:id="rId1" refreshedBy="Debra Sampson" refreshedDate="43865.64924027778" createdVersion="4" refreshedVersion="4" minRefreshableVersion="3" recordCount="191">
  <cacheSource type="worksheet">
    <worksheetSource ref="B2:Z193" sheet="CCG Data-Trimeth-presc(age70+)"/>
  </cacheSource>
  <cacheFields count="25">
    <cacheField name="NHS England Area" numFmtId="0">
      <sharedItems/>
    </cacheField>
    <cacheField name="NHS England Area Code" numFmtId="0">
      <sharedItems/>
    </cacheField>
    <cacheField name="CCG Name" numFmtId="0">
      <sharedItems count="191">
        <s v="AIREDALE, WHARFEDALE AND CRAVEN"/>
        <s v="ASHFORD"/>
        <s v="BARKING &amp; DAGENHAM"/>
        <s v="BARNET"/>
        <s v="BARNSLEY"/>
        <s v="BASILDON AND BRENTWOOD"/>
        <s v="BASSETLAW"/>
        <s v="BATH AND NORTH EAST SOMERSET"/>
        <s v="BEDFORDSHIRE"/>
        <s v="BERKSHIRE WEST"/>
        <s v="BEXLEY"/>
        <s v="BIRMINGHAM AND SOLIHULL"/>
        <s v="BLACKBURN WITH DARWEN"/>
        <s v="BLACKPOOL"/>
        <s v="BOLTON"/>
        <s v="BRADFORD CITY"/>
        <s v="BRADFORD DISTRICTS"/>
        <s v="BRENT"/>
        <s v="BRIGHTON &amp; HOVE"/>
        <s v="BRISTOL, NORTH SOMERSET &amp; S GLOS"/>
        <s v="BROMLEY"/>
        <s v="BUCKINGHAMSHIRE"/>
        <s v="BURY"/>
        <s v="CALDERDALE"/>
        <s v="CAMBRIDGESHIRE AND PETERBOROUGH"/>
        <s v="CAMDEN"/>
        <s v="CANNOCK CHASE"/>
        <s v="CANTERBURY AND COASTAL"/>
        <s v="CASTLE POINT AND ROCHFORD"/>
        <s v="CENTRAL LONDON (WESTMINSTER)"/>
        <s v="CHORLEY AND SOUTH RIBBLE"/>
        <s v="CITY AND HACKNEY"/>
        <s v="COASTAL WEST SUSSEX"/>
        <s v="CORBY"/>
        <s v="COVENTRY AND RUGBY"/>
        <s v="CRAWLEY"/>
        <s v="CROYDON"/>
        <s v="DARLINGTON"/>
        <s v="DARTFORD, GRAVESHAM AND SWANLEY"/>
        <s v="DERBY &amp; DERBYSHIRE"/>
        <s v="DEVON"/>
        <s v="DONCASTER"/>
        <s v="DORSET"/>
        <s v="DUDLEY"/>
        <s v="DURHAM DALES,EASINGTON &amp; SEDGEFIELD"/>
        <s v="EALING"/>
        <s v="EAST AND NORTH HERTFORDSHIRE"/>
        <s v="EAST BERKSHIRE"/>
        <s v="EAST LANCASHIRE"/>
        <s v="EAST LEICESTERSHIRE AND RUTLAND"/>
        <s v="EAST RIDING OF YORKSHIRE"/>
        <s v="EAST STAFFORDSHIRE"/>
        <s v="EAST SURREY"/>
        <s v="EASTBOURNE, HAILSHAM AND SEAFORD"/>
        <s v="EASTERN CHESHIRE"/>
        <s v="ENFIELD"/>
        <s v="FAREHAM AND GOSPORT"/>
        <s v="FYLDE &amp; WYRE"/>
        <s v="GLOUCESTERSHIRE"/>
        <s v="GREAT YARMOUTH &amp; WAVENEY"/>
        <s v="GREATER HUDDERSFIELD"/>
        <s v="GREATER PRESTON"/>
        <s v="GREENWICH"/>
        <s v="GUILDFORD AND WAVERLEY"/>
        <s v="HALTON"/>
        <s v="HAMBLETON, RICHMONDSHIRE AND WHITBY"/>
        <s v="HAMMERSMITH AND FULHAM"/>
        <s v="HARINGEY"/>
        <s v="HARROGATE AND RURAL DISTRICT"/>
        <s v="HARROW"/>
        <s v="HARTLEPOOL AND STOCKTON-ON-TEES"/>
        <s v="HASTINGS &amp; ROTHER"/>
        <s v="HAVERING"/>
        <s v="HEREFORDSHIRE"/>
        <s v="HERTS VALLEYS"/>
        <s v="HEYWOOD, MIDDLETON &amp; ROCHDALE"/>
        <s v="HIGH WEALD LEWES HAVENS"/>
        <s v="HILLINGDON"/>
        <s v="HORSHAM AND MID SUSSEX"/>
        <s v="HOUNSLOW"/>
        <s v="HULL"/>
        <s v="IPSWICH AND EAST SUFFOLK"/>
        <s v="ISLE OF WIGHT"/>
        <s v="ISLINGTON"/>
        <s v="KERNOW"/>
        <s v="KINGSTON"/>
        <s v="KNOWSLEY"/>
        <s v="LAMBETH"/>
        <s v="LEEDS"/>
        <s v="LEICESTER CITY"/>
        <s v="LEWISHAM"/>
        <s v="LINCOLNSHIRE EAST"/>
        <s v="LINCOLNSHIRE WEST"/>
        <s v="LIVERPOOL"/>
        <s v="LUTON"/>
        <s v="MANCHESTER"/>
        <s v="MANSFIELD &amp; ASHFIELD"/>
        <s v="MEDWAY"/>
        <s v="MERTON"/>
        <s v="MID ESSEX"/>
        <s v="MILTON KEYNES"/>
        <s v="MORECAMBE BAY"/>
        <s v="NENE"/>
        <s v="NEWARK &amp; SHERWOOD"/>
        <s v="NEWCASTLE GATESHEAD"/>
        <s v="NEWHAM"/>
        <s v="NORTH CUMBRIA"/>
        <s v="NORTH DURHAM"/>
        <s v="NORTH EAST ESSEX"/>
        <s v="NORTH EAST HAMPSHIRE AND FARNHAM"/>
        <s v="NORTH EAST LINCOLNSHIRE"/>
        <s v="NORTH HAMPSHIRE"/>
        <s v="NORTH KIRKLEES"/>
        <s v="NORTH LINCOLNSHIRE"/>
        <s v="NORTH NORFOLK"/>
        <s v="NORTH STAFFORDSHIRE"/>
        <s v="NORTH TYNESIDE"/>
        <s v="NORTH WEST SURREY"/>
        <s v="NORTHUMBERLAND"/>
        <s v="NORWICH"/>
        <s v="NOTTINGHAM CITY"/>
        <s v="NOTTINGHAM NORTH &amp; EAST"/>
        <s v="NOTTINGHAM WEST"/>
        <s v="OLDHAM"/>
        <s v="OXFORDSHIRE"/>
        <s v="PORTSMOUTH"/>
        <s v="REDBRIDGE"/>
        <s v="REDDITCH AND BROMSGROVE"/>
        <s v="RICHMOND"/>
        <s v="ROTHERHAM"/>
        <s v="RUSHCLIFFE"/>
        <s v="SALFORD"/>
        <s v="SANDWELL AND WEST BIRMINGHAM"/>
        <s v="SCARBOROUGH AND RYEDALE"/>
        <s v="SE STAFFS &amp; SEISDON PENINSULAR"/>
        <s v="SHEFFIELD"/>
        <s v="SHROPSHIRE"/>
        <s v="SOMERSET"/>
        <s v="SOUTH CHESHIRE"/>
        <s v="SOUTH EASTERN HAMPSHIRE"/>
        <s v="SOUTH KENT COAST"/>
        <s v="SOUTH LINCOLNSHIRE"/>
        <s v="SOUTH NORFOLK"/>
        <s v="SOUTH SEFTON"/>
        <s v="SOUTH TEES"/>
        <s v="SOUTH TYNESIDE"/>
        <s v="SOUTH WARWICKSHIRE"/>
        <s v="SOUTH WEST LINCOLNSHIRE"/>
        <s v="SOUTH WORCESTERSHIRE"/>
        <s v="SOUTHAMPTON"/>
        <s v="SOUTHEND"/>
        <s v="SOUTHPORT AND FORMBY"/>
        <s v="SOUTHWARK"/>
        <s v="ST HELENS"/>
        <s v="STAFFORD AND SURROUNDS"/>
        <s v="STOCKPORT"/>
        <s v="STOKE ON TRENT"/>
        <s v="SUNDERLAND"/>
        <s v="SURREY DOWNS"/>
        <s v="SURREY HEATH"/>
        <s v="SUTTON"/>
        <s v="SWALE"/>
        <s v="SWINDON"/>
        <s v="TAMESIDE AND GLOSSOP"/>
        <s v="TELFORD &amp; WREKIN"/>
        <s v="THANET"/>
        <s v="THURROCK"/>
        <s v="TOWER HAMLETS"/>
        <s v="TRAFFORD"/>
        <s v="VALE OF YORK"/>
        <s v="VALE ROYAL"/>
        <s v="WAKEFIELD"/>
        <s v="WALSALL"/>
        <s v="WALTHAM FOREST"/>
        <s v="WANDSWORTH"/>
        <s v="WARRINGTON"/>
        <s v="WARWICKSHIRE NORTH"/>
        <s v="WEST CHESHIRE"/>
        <s v="WEST ESSEX"/>
        <s v="WEST HAMPSHIRE"/>
        <s v="WEST KENT"/>
        <s v="WEST LANCASHIRE"/>
        <s v="WEST LEICESTERSHIRE"/>
        <s v="WEST LONDON (K&amp;C &amp; QPP)"/>
        <s v="WEST NORFOLK"/>
        <s v="WEST SUFFOLK"/>
        <s v="WIGAN BOROUGH"/>
        <s v="WILTSHIRE"/>
        <s v="WIRRAL"/>
        <s v="WOLVERHAMPTON"/>
        <s v="WYRE FOREST"/>
      </sharedItems>
    </cacheField>
    <cacheField name="CCG Code" numFmtId="0">
      <sharedItems/>
    </cacheField>
    <cacheField name="target" numFmtId="3">
      <sharedItems containsSemiMixedTypes="0" containsString="0" containsNumber="1" containsInteger="1" minValue="695" maxValue="31869"/>
    </cacheField>
    <cacheField name="Apr-18" numFmtId="3">
      <sharedItems containsSemiMixedTypes="0" containsString="0" containsNumber="1" containsInteger="1" minValue="729" maxValue="30898"/>
    </cacheField>
    <cacheField name="May-18" numFmtId="3">
      <sharedItems containsSemiMixedTypes="0" containsString="0" containsNumber="1" containsInteger="1" minValue="725" maxValue="29935"/>
    </cacheField>
    <cacheField name="Jun-18" numFmtId="3">
      <sharedItems containsSemiMixedTypes="0" containsString="0" containsNumber="1" containsInteger="1" minValue="713" maxValue="28927"/>
    </cacheField>
    <cacheField name="Jul-18" numFmtId="3">
      <sharedItems containsSemiMixedTypes="0" containsString="0" containsNumber="1" containsInteger="1" minValue="705" maxValue="28159"/>
    </cacheField>
    <cacheField name="Aug-18" numFmtId="3">
      <sharedItems containsSemiMixedTypes="0" containsString="0" containsNumber="1" containsInteger="1" minValue="685" maxValue="27557"/>
    </cacheField>
    <cacheField name="Sep-18" numFmtId="3">
      <sharedItems containsSemiMixedTypes="0" containsString="0" containsNumber="1" containsInteger="1" minValue="674" maxValue="26872"/>
    </cacheField>
    <cacheField name="Oct-18" numFmtId="3">
      <sharedItems containsSemiMixedTypes="0" containsString="0" containsNumber="1" containsInteger="1" minValue="683" maxValue="26448"/>
    </cacheField>
    <cacheField name="Nov-18" numFmtId="3">
      <sharedItems containsSemiMixedTypes="0" containsString="0" containsNumber="1" containsInteger="1" minValue="669" maxValue="25969"/>
    </cacheField>
    <cacheField name="Dec-18" numFmtId="3">
      <sharedItems containsSemiMixedTypes="0" containsString="0" containsNumber="1" containsInteger="1" minValue="658" maxValue="25566"/>
    </cacheField>
    <cacheField name="Jan-19" numFmtId="3">
      <sharedItems containsSemiMixedTypes="0" containsString="0" containsNumber="1" containsInteger="1" minValue="632" maxValue="25171"/>
    </cacheField>
    <cacheField name="Feb-19" numFmtId="3">
      <sharedItems containsSemiMixedTypes="0" containsString="0" containsNumber="1" containsInteger="1" minValue="629" maxValue="24933"/>
    </cacheField>
    <cacheField name="Mar-19" numFmtId="3">
      <sharedItems containsSemiMixedTypes="0" containsString="0" containsNumber="1" containsInteger="1" minValue="600" maxValue="24666"/>
    </cacheField>
    <cacheField name="Apr-19" numFmtId="3">
      <sharedItems containsSemiMixedTypes="0" containsString="0" containsNumber="1" containsInteger="1" minValue="631" maxValue="24379"/>
    </cacheField>
    <cacheField name="May-19" numFmtId="3">
      <sharedItems containsSemiMixedTypes="0" containsString="0" containsNumber="1" containsInteger="1" minValue="601" maxValue="24266"/>
    </cacheField>
    <cacheField name="Jun-19" numFmtId="3">
      <sharedItems containsSemiMixedTypes="0" containsString="0" containsNumber="1" containsInteger="1" minValue="587" maxValue="23997"/>
    </cacheField>
    <cacheField name="Jul-19" numFmtId="3">
      <sharedItems containsSemiMixedTypes="0" containsString="0" containsNumber="1" containsInteger="1" minValue="584" maxValue="23744"/>
    </cacheField>
    <cacheField name="Aug-19" numFmtId="3">
      <sharedItems containsSemiMixedTypes="0" containsString="0" containsNumber="1" containsInteger="1" minValue="557" maxValue="23589"/>
    </cacheField>
    <cacheField name="Sep-19" numFmtId="3">
      <sharedItems containsSemiMixedTypes="0" containsString="0" containsNumber="1" containsInteger="1" minValue="545" maxValue="23316"/>
    </cacheField>
    <cacheField name="Oct-19" numFmtId="3">
      <sharedItems containsSemiMixedTypes="0" containsString="0" containsNumber="1" containsInteger="1" minValue="525" maxValue="23078"/>
    </cacheField>
    <cacheField name="Nov-19" numFmtId="3">
      <sharedItems containsSemiMixedTypes="0" containsString="0" containsNumber="1" containsInteger="1" minValue="535" maxValue="22948"/>
    </cacheField>
  </cacheFields>
  <extLst>
    <ext xmlns:x14="http://schemas.microsoft.com/office/spreadsheetml/2009/9/main" uri="{725AE2AE-9491-48be-B2B4-4EB974FC3084}">
      <x14:pivotCacheDefinition pivotCacheId="100"/>
    </ext>
  </extLst>
</pivotCacheDefinition>
</file>

<file path=xl/pivotCache/pivotCacheRecords1.xml><?xml version="1.0" encoding="utf-8"?>
<pivotCacheRecords xmlns="http://schemas.openxmlformats.org/spreadsheetml/2006/main" xmlns:r="http://schemas.openxmlformats.org/officeDocument/2006/relationships" count="191">
  <r>
    <s v="WEST YORKSHIRE"/>
    <s v="Q52"/>
    <x v="0"/>
    <s v="02N00"/>
    <s v="1.161 or below"/>
    <n v="1.161"/>
    <s v="0.965 or below"/>
    <n v="0.96499999999999997"/>
    <n v="0.99299999999999999"/>
    <n v="0.98599999999999999"/>
    <n v="0.97499999999999998"/>
    <n v="0.97"/>
    <n v="0.96799999999999997"/>
    <n v="0.95899999999999996"/>
    <n v="0.95699999999999996"/>
    <n v="0.95"/>
    <n v="0.94199999999999995"/>
    <n v="0.93300000000000005"/>
    <n v="0.93300000000000005"/>
    <n v="0.92900000000000005"/>
    <n v="0.92500000000000004"/>
    <n v="0.92"/>
    <n v="0.91600000000000004"/>
    <n v="0.91600000000000004"/>
    <n v="0.91"/>
    <n v="0.91300000000000003"/>
    <n v="0.91200000000000003"/>
    <n v="0.91200000000000003"/>
  </r>
  <r>
    <s v="KENT AND MEDWAY"/>
    <s v="Q67"/>
    <x v="1"/>
    <s v="09C00"/>
    <s v="1.161 or below"/>
    <n v="1.161"/>
    <s v="0.965 or below"/>
    <n v="0.96499999999999997"/>
    <n v="1.139"/>
    <n v="1.1419999999999999"/>
    <n v="1.1459999999999999"/>
    <n v="1.151"/>
    <n v="1.155"/>
    <n v="1.151"/>
    <n v="1.1599999999999999"/>
    <n v="1.1639999999999999"/>
    <n v="1.157"/>
    <n v="1.1479999999999999"/>
    <n v="1.1459999999999999"/>
    <n v="1.1359999999999999"/>
    <n v="1.137"/>
    <n v="1.1279999999999999"/>
    <n v="1.1259999999999999"/>
    <n v="1.123"/>
    <n v="1.117"/>
    <n v="1.1140000000000001"/>
    <n v="1.1020000000000001"/>
    <n v="1.1040000000000001"/>
  </r>
  <r>
    <s v="NORTH EAST LONDON"/>
    <s v="Q61"/>
    <x v="2"/>
    <s v="07L00"/>
    <s v="1.161 or below"/>
    <n v="1.161"/>
    <s v="0.965 or below"/>
    <n v="0.96499999999999997"/>
    <n v="0.93700000000000006"/>
    <n v="0.93"/>
    <n v="0.92200000000000004"/>
    <n v="0.91600000000000004"/>
    <n v="0.90900000000000003"/>
    <n v="0.89900000000000002"/>
    <n v="0.89200000000000002"/>
    <n v="0.88100000000000001"/>
    <n v="0.873"/>
    <n v="0.86"/>
    <n v="0.85199999999999998"/>
    <n v="0.84199999999999997"/>
    <n v="0.84199999999999997"/>
    <n v="0.83799999999999997"/>
    <n v="0.83399999999999996"/>
    <n v="0.83399999999999996"/>
    <n v="0.83199999999999996"/>
    <n v="0.83099999999999996"/>
    <n v="0.83299999999999996"/>
    <n v="0.83399999999999996"/>
  </r>
  <r>
    <s v="NORTH EAST LONDON"/>
    <s v="Q61"/>
    <x v="3"/>
    <s v="07M00"/>
    <s v="1.161 or below"/>
    <n v="1.161"/>
    <s v="0.965 or below"/>
    <n v="0.96499999999999997"/>
    <n v="0.81299999999999994"/>
    <n v="0.80800000000000005"/>
    <n v="0.80700000000000005"/>
    <n v="0.80700000000000005"/>
    <n v="0.80300000000000005"/>
    <n v="0.79600000000000004"/>
    <n v="0.79500000000000004"/>
    <n v="0.79300000000000004"/>
    <n v="0.78900000000000003"/>
    <n v="0.78200000000000003"/>
    <n v="0.78"/>
    <n v="0.77700000000000002"/>
    <n v="0.77600000000000002"/>
    <n v="0.77400000000000002"/>
    <n v="0.77100000000000002"/>
    <n v="0.77"/>
    <n v="0.76900000000000002"/>
    <n v="0.76900000000000002"/>
    <n v="0.76800000000000002"/>
    <n v="0.76900000000000002"/>
  </r>
  <r>
    <s v="SOUTH YORKSHIRE AND BASSETLAW"/>
    <s v="Q51"/>
    <x v="4"/>
    <s v="02P00"/>
    <s v="1.161 or below"/>
    <n v="1.161"/>
    <s v="0.965 or below"/>
    <n v="0.96499999999999997"/>
    <n v="1.1259999999999999"/>
    <n v="1.125"/>
    <n v="1.119"/>
    <n v="1.1160000000000001"/>
    <n v="1.1140000000000001"/>
    <n v="1.1040000000000001"/>
    <n v="1.1020000000000001"/>
    <n v="1.099"/>
    <n v="1.093"/>
    <n v="1.0880000000000001"/>
    <n v="1.083"/>
    <n v="1.0720000000000001"/>
    <n v="1.069"/>
    <n v="1.0640000000000001"/>
    <n v="1.0589999999999999"/>
    <n v="1.0609999999999999"/>
    <n v="1.06"/>
    <n v="1.0640000000000001"/>
    <n v="1.0640000000000001"/>
    <n v="1.0640000000000001"/>
  </r>
  <r>
    <s v="ESSEX"/>
    <s v="Q57"/>
    <x v="5"/>
    <s v="99E00"/>
    <s v="1.161 or below"/>
    <n v="1.161"/>
    <s v="0.965 or below"/>
    <n v="0.96499999999999997"/>
    <n v="1.1839999999999999"/>
    <n v="1.18"/>
    <n v="1.177"/>
    <n v="1.1739999999999999"/>
    <n v="1.167"/>
    <n v="1.157"/>
    <n v="1.151"/>
    <n v="1.143"/>
    <n v="1.137"/>
    <n v="1.1259999999999999"/>
    <n v="1.123"/>
    <n v="1.1100000000000001"/>
    <n v="1.113"/>
    <n v="1.1100000000000001"/>
    <n v="1.103"/>
    <n v="1.103"/>
    <n v="1.1040000000000001"/>
    <n v="1.1040000000000001"/>
    <n v="1.1060000000000001"/>
    <n v="1.1120000000000001"/>
  </r>
  <r>
    <s v="SOUTH YORKSHIRE AND BASSETLAW"/>
    <s v="Q51"/>
    <x v="6"/>
    <s v="02Q00"/>
    <s v="1.161 or below"/>
    <n v="1.161"/>
    <s v="0.965 or below"/>
    <n v="0.96499999999999997"/>
    <n v="1.1040000000000001"/>
    <n v="1.0920000000000001"/>
    <n v="1.08"/>
    <n v="1.071"/>
    <n v="1.0589999999999999"/>
    <n v="1.05"/>
    <n v="1.0449999999999999"/>
    <n v="1.034"/>
    <n v="1.018"/>
    <n v="1.0049999999999999"/>
    <n v="0.996"/>
    <n v="0.98099999999999998"/>
    <n v="0.97599999999999998"/>
    <n v="0.97599999999999998"/>
    <n v="0.97399999999999998"/>
    <n v="0.97699999999999998"/>
    <n v="0.97699999999999998"/>
    <n v="0.97799999999999998"/>
    <n v="0.97699999999999998"/>
    <n v="0.98"/>
  </r>
  <r>
    <s v="BATH,GLOS,SWINDON &amp; WILTSHIRE"/>
    <s v="Q64"/>
    <x v="7"/>
    <s v="11E00"/>
    <s v="1.161 or below"/>
    <n v="1.161"/>
    <s v="0.965 or below"/>
    <n v="0.96499999999999997"/>
    <n v="0.85799999999999998"/>
    <n v="0.85199999999999998"/>
    <n v="0.84399999999999997"/>
    <n v="0.84199999999999997"/>
    <n v="0.83799999999999997"/>
    <n v="0.83199999999999996"/>
    <n v="0.82899999999999996"/>
    <n v="0.82099999999999995"/>
    <n v="0.81299999999999994"/>
    <n v="0.80500000000000005"/>
    <n v="0.79800000000000004"/>
    <n v="0.79300000000000004"/>
    <n v="0.78800000000000003"/>
    <n v="0.78600000000000003"/>
    <n v="0.78100000000000003"/>
    <n v="0.77900000000000003"/>
    <n v="0.77900000000000003"/>
    <n v="0.77900000000000003"/>
    <n v="0.77900000000000003"/>
    <n v="0.78200000000000003"/>
  </r>
  <r>
    <s v="HERTFORDSHIRE &amp; SOUTH MIDLANDS"/>
    <s v="Q58"/>
    <x v="8"/>
    <s v="06F00"/>
    <s v="1.161 or below"/>
    <n v="1.161"/>
    <s v="0.965 or below"/>
    <n v="0.96499999999999997"/>
    <n v="1.0469999999999999"/>
    <n v="1.044"/>
    <n v="1.038"/>
    <n v="1.0309999999999999"/>
    <n v="1.022"/>
    <n v="1.0149999999999999"/>
    <n v="1.0089999999999999"/>
    <n v="1.0029999999999999"/>
    <n v="0.995"/>
    <n v="0.98399999999999999"/>
    <n v="0.97599999999999998"/>
    <n v="0.96199999999999997"/>
    <n v="0.95799999999999996"/>
    <n v="0.95099999999999996"/>
    <n v="0.94699999999999995"/>
    <n v="0.94699999999999995"/>
    <n v="0.94699999999999995"/>
    <n v="0.94599999999999995"/>
    <n v="0.94599999999999995"/>
    <n v="0.94599999999999995"/>
  </r>
  <r>
    <s v="THAMES VALLEY"/>
    <s v="Q69"/>
    <x v="9"/>
    <s v="15A00"/>
    <s v="1.161 or below"/>
    <n v="1.161"/>
    <s v="0.965 or below"/>
    <n v="0.96499999999999997"/>
    <n v="0.89"/>
    <n v="0.88800000000000001"/>
    <n v="0.88200000000000001"/>
    <n v="0.875"/>
    <n v="0.86899999999999999"/>
    <n v="0.86199999999999999"/>
    <n v="0.86"/>
    <n v="0.85599999999999998"/>
    <n v="0.84799999999999998"/>
    <n v="0.83899999999999997"/>
    <n v="0.83199999999999996"/>
    <n v="0.82299999999999995"/>
    <n v="0.81699999999999995"/>
    <n v="0.81200000000000006"/>
    <n v="0.80500000000000005"/>
    <n v="0.80400000000000005"/>
    <n v="0.79900000000000004"/>
    <n v="0.79900000000000004"/>
    <n v="0.79700000000000004"/>
    <n v="0.79800000000000004"/>
  </r>
  <r>
    <s v="SOUTH LONDON"/>
    <s v="Q63"/>
    <x v="10"/>
    <s v="07N00"/>
    <s v="1.161 or below"/>
    <n v="1.161"/>
    <s v="0.965 or below"/>
    <n v="0.96499999999999997"/>
    <n v="1.1579999999999999"/>
    <n v="1.157"/>
    <n v="1.149"/>
    <n v="1.145"/>
    <n v="1.1399999999999999"/>
    <n v="1.131"/>
    <n v="1.1279999999999999"/>
    <n v="1.1220000000000001"/>
    <n v="1.1040000000000001"/>
    <n v="1.0960000000000001"/>
    <n v="1.0920000000000001"/>
    <n v="1.079"/>
    <n v="1.0780000000000001"/>
    <n v="1.069"/>
    <n v="1.0640000000000001"/>
    <n v="1.0620000000000001"/>
    <n v="1.06"/>
    <n v="1.0620000000000001"/>
    <n v="1.0620000000000001"/>
    <n v="1.0640000000000001"/>
  </r>
  <r>
    <s v="BIRMINGHAM &amp; THE BLACK COUNTRY"/>
    <s v="Q54"/>
    <x v="11"/>
    <s v="15E00"/>
    <s v="1.161 or below"/>
    <n v="1.161"/>
    <s v="0.965 or below"/>
    <n v="0.96499999999999997"/>
    <n v="1.0409999999999999"/>
    <n v="1.036"/>
    <n v="1.0309999999999999"/>
    <n v="1.0249999999999999"/>
    <n v="1.02"/>
    <n v="1.012"/>
    <n v="1.0089999999999999"/>
    <n v="1"/>
    <n v="0.995"/>
    <n v="0.98899999999999999"/>
    <n v="0.98"/>
    <n v="0.97299999999999998"/>
    <n v="0.97499999999999998"/>
    <n v="0.97"/>
    <n v="0.96499999999999997"/>
    <n v="0.96799999999999997"/>
    <n v="0.97099999999999997"/>
    <n v="0.97299999999999998"/>
    <n v="0.97499999999999998"/>
    <n v="0.97899999999999998"/>
  </r>
  <r>
    <s v="LANCASHIRE"/>
    <s v="Q47"/>
    <x v="12"/>
    <s v="00Q00"/>
    <s v="1.161 or below"/>
    <n v="1.161"/>
    <s v="0.965 or below"/>
    <n v="0.96499999999999997"/>
    <n v="1.161"/>
    <n v="1.1559999999999999"/>
    <n v="1.151"/>
    <n v="1.143"/>
    <n v="1.1399999999999999"/>
    <n v="1.1359999999999999"/>
    <n v="1.1319999999999999"/>
    <n v="1.129"/>
    <n v="1.1200000000000001"/>
    <n v="1.113"/>
    <n v="1.101"/>
    <n v="1.0860000000000001"/>
    <n v="1.087"/>
    <n v="1.0840000000000001"/>
    <n v="1.081"/>
    <n v="1.085"/>
    <n v="1.0820000000000001"/>
    <n v="1.079"/>
    <n v="1.075"/>
    <n v="1.0720000000000001"/>
  </r>
  <r>
    <s v="LANCASHIRE"/>
    <s v="Q47"/>
    <x v="13"/>
    <s v="00R00"/>
    <s v="1.161 or below"/>
    <n v="1.161"/>
    <s v="0.965 or below"/>
    <n v="0.96499999999999997"/>
    <n v="1.224"/>
    <n v="1.2230000000000001"/>
    <n v="1.2130000000000001"/>
    <n v="1.204"/>
    <n v="1.1950000000000001"/>
    <n v="1.1819999999999999"/>
    <n v="1.173"/>
    <n v="1.163"/>
    <n v="1.149"/>
    <n v="1.141"/>
    <n v="1.1359999999999999"/>
    <n v="1.1220000000000001"/>
    <n v="1.1200000000000001"/>
    <n v="1.113"/>
    <n v="1.1100000000000001"/>
    <n v="1.113"/>
    <n v="1.1200000000000001"/>
    <n v="1.1259999999999999"/>
    <n v="1.129"/>
    <n v="1.137"/>
  </r>
  <r>
    <s v="GREATER MANCHESTER"/>
    <s v="Q46"/>
    <x v="14"/>
    <s v="00T00"/>
    <s v="1.161 or below"/>
    <n v="1.161"/>
    <s v="0.965 or below"/>
    <n v="0.96499999999999997"/>
    <n v="1.1990000000000001"/>
    <n v="1.1930000000000001"/>
    <n v="1.1870000000000001"/>
    <n v="1.1759999999999999"/>
    <n v="1.1679999999999999"/>
    <n v="1.161"/>
    <n v="1.1579999999999999"/>
    <n v="1.1459999999999999"/>
    <n v="1.127"/>
    <n v="1.105"/>
    <n v="1.091"/>
    <n v="1.075"/>
    <n v="1.07"/>
    <n v="1.0660000000000001"/>
    <n v="1.056"/>
    <n v="1.0549999999999999"/>
    <n v="1.052"/>
    <n v="1.048"/>
    <n v="1.0409999999999999"/>
    <n v="1.036"/>
  </r>
  <r>
    <s v="WEST YORKSHIRE"/>
    <s v="Q52"/>
    <x v="15"/>
    <s v="02W00"/>
    <s v="1.161 or below"/>
    <n v="1.161"/>
    <s v="0.965 or below"/>
    <n v="0.96499999999999997"/>
    <n v="1.0229999999999999"/>
    <n v="1.0109999999999999"/>
    <n v="1.004"/>
    <n v="0.998"/>
    <n v="0.99099999999999999"/>
    <n v="0.98399999999999999"/>
    <n v="0.98199999999999998"/>
    <n v="0.98499999999999999"/>
    <n v="0.97899999999999998"/>
    <n v="0.97"/>
    <n v="0.96799999999999997"/>
    <n v="0.97499999999999998"/>
    <n v="0.97699999999999998"/>
    <n v="0.97299999999999998"/>
    <n v="0.96499999999999997"/>
    <n v="0.96199999999999997"/>
    <n v="0.95799999999999996"/>
    <n v="0.95499999999999996"/>
    <n v="0.95099999999999996"/>
    <n v="0.94"/>
  </r>
  <r>
    <s v="WEST YORKSHIRE"/>
    <s v="Q52"/>
    <x v="16"/>
    <s v="02R00"/>
    <s v="1.161 or below"/>
    <n v="1.161"/>
    <s v="0.965 or below"/>
    <n v="0.96499999999999997"/>
    <n v="1.115"/>
    <n v="1.111"/>
    <n v="1.1060000000000001"/>
    <n v="1.101"/>
    <n v="1.0980000000000001"/>
    <n v="1.0920000000000001"/>
    <n v="1.0880000000000001"/>
    <n v="1.0840000000000001"/>
    <n v="1.077"/>
    <n v="1.0669999999999999"/>
    <n v="1.0620000000000001"/>
    <n v="1.0640000000000001"/>
    <n v="1.07"/>
    <n v="1.0669999999999999"/>
    <n v="1.0649999999999999"/>
    <n v="1.0669999999999999"/>
    <n v="1.0669999999999999"/>
    <n v="1.069"/>
    <n v="1.069"/>
    <n v="1.07"/>
  </r>
  <r>
    <s v="NORTH WEST LONDON"/>
    <s v="Q62"/>
    <x v="17"/>
    <s v="07P00"/>
    <s v="1.161 or below"/>
    <n v="1.161"/>
    <s v="0.965 or below"/>
    <n v="0.96499999999999997"/>
    <n v="0.75600000000000001"/>
    <n v="0.75"/>
    <n v="0.747"/>
    <n v="0.74299999999999999"/>
    <n v="0.73599999999999999"/>
    <n v="0.73"/>
    <n v="0.72399999999999998"/>
    <n v="0.71699999999999997"/>
    <n v="0.70599999999999996"/>
    <n v="0.69799999999999995"/>
    <n v="0.69099999999999995"/>
    <n v="0.68500000000000005"/>
    <n v="0.68200000000000005"/>
    <n v="0.67700000000000005"/>
    <n v="0.67100000000000004"/>
    <n v="0.66800000000000004"/>
    <n v="0.66600000000000004"/>
    <n v="0.66300000000000003"/>
    <n v="0.66"/>
    <n v="0.65800000000000003"/>
  </r>
  <r>
    <s v="SURREY AND SUSSEX"/>
    <s v="Q68"/>
    <x v="18"/>
    <s v="09D00"/>
    <s v="1.161 or below"/>
    <n v="1.161"/>
    <s v="0.965 or below"/>
    <n v="0.96499999999999997"/>
    <n v="0.80700000000000005"/>
    <n v="0.80300000000000005"/>
    <n v="0.79600000000000004"/>
    <n v="0.79400000000000004"/>
    <n v="0.79"/>
    <n v="0.78700000000000003"/>
    <n v="0.78600000000000003"/>
    <n v="0.78100000000000003"/>
    <n v="0.77400000000000002"/>
    <n v="0.76700000000000002"/>
    <n v="0.76700000000000002"/>
    <n v="0.76"/>
    <n v="0.75700000000000001"/>
    <n v="0.754"/>
    <n v="0.752"/>
    <n v="0.752"/>
    <n v="0.752"/>
    <n v="0.75"/>
    <n v="0.748"/>
    <n v="0.747"/>
  </r>
  <r>
    <s v="BRISTOL, N SOM, SOM &amp; S GLOS"/>
    <s v="Q65"/>
    <x v="19"/>
    <s v="15C00"/>
    <s v="1.161 or below"/>
    <n v="1.161"/>
    <s v="0.965 or below"/>
    <n v="0.96499999999999997"/>
    <n v="0.90700000000000003"/>
    <n v="0.9"/>
    <n v="0.89400000000000002"/>
    <n v="0.88900000000000001"/>
    <n v="0.88500000000000001"/>
    <n v="0.878"/>
    <n v="0.877"/>
    <n v="0.871"/>
    <n v="0.86299999999999999"/>
    <n v="0.85299999999999998"/>
    <n v="0.84599999999999997"/>
    <n v="0.84199999999999997"/>
    <n v="0.83699999999999997"/>
    <n v="0.83299999999999996"/>
    <n v="0.82799999999999996"/>
    <n v="0.82399999999999995"/>
    <n v="0.82499999999999996"/>
    <n v="0.82099999999999995"/>
    <n v="0.81799999999999995"/>
    <n v="0.81699999999999995"/>
  </r>
  <r>
    <s v="SOUTH LONDON"/>
    <s v="Q63"/>
    <x v="20"/>
    <s v="07Q00"/>
    <s v="1.161 or below"/>
    <n v="1.161"/>
    <s v="0.965 or below"/>
    <n v="0.96499999999999997"/>
    <n v="0.85399999999999998"/>
    <n v="0.85099999999999998"/>
    <n v="0.84799999999999998"/>
    <n v="0.84799999999999998"/>
    <n v="0.84299999999999997"/>
    <n v="0.83599999999999997"/>
    <n v="0.83699999999999997"/>
    <n v="0.83599999999999997"/>
    <n v="0.83199999999999996"/>
    <n v="0.82799999999999996"/>
    <n v="0.82799999999999996"/>
    <n v="0.82399999999999995"/>
    <n v="0.82499999999999996"/>
    <n v="0.82099999999999995"/>
    <n v="0.81699999999999995"/>
    <n v="0.81899999999999995"/>
    <n v="0.81799999999999995"/>
    <n v="0.81899999999999995"/>
    <n v="0.81799999999999995"/>
    <n v="0.81899999999999995"/>
  </r>
  <r>
    <s v="THAMES VALLEY"/>
    <s v="Q69"/>
    <x v="21"/>
    <s v="14Y00"/>
    <s v="1.161 or below"/>
    <n v="1.161"/>
    <s v="0.965 or below"/>
    <n v="0.96499999999999997"/>
    <n v="1.0389999999999999"/>
    <n v="1.032"/>
    <n v="1.0249999999999999"/>
    <n v="1.02"/>
    <n v="1.018"/>
    <n v="1.0089999999999999"/>
    <n v="1.0049999999999999"/>
    <n v="0.996"/>
    <n v="0.98399999999999999"/>
    <n v="0.97399999999999998"/>
    <n v="0.96499999999999997"/>
    <n v="0.95399999999999996"/>
    <n v="0.94799999999999995"/>
    <n v="0.94199999999999995"/>
    <n v="0.93600000000000005"/>
    <n v="0.93600000000000005"/>
    <n v="0.93100000000000005"/>
    <n v="0.93"/>
    <n v="0.92700000000000005"/>
    <n v="0.92900000000000005"/>
  </r>
  <r>
    <s v="GREATER MANCHESTER"/>
    <s v="Q46"/>
    <x v="22"/>
    <s v="00V00"/>
    <s v="1.161 or below"/>
    <n v="1.161"/>
    <s v="0.965 or below"/>
    <n v="0.96499999999999997"/>
    <n v="1.1379999999999999"/>
    <n v="1.139"/>
    <n v="1.141"/>
    <n v="1.139"/>
    <n v="1.1379999999999999"/>
    <n v="1.135"/>
    <n v="1.137"/>
    <n v="1.1319999999999999"/>
    <n v="1.123"/>
    <n v="1.111"/>
    <n v="1.107"/>
    <n v="1.097"/>
    <n v="1.095"/>
    <n v="1.0920000000000001"/>
    <n v="1.0860000000000001"/>
    <n v="1.0840000000000001"/>
    <n v="1.083"/>
    <n v="1.08"/>
    <n v="1.075"/>
    <n v="1.0720000000000001"/>
  </r>
  <r>
    <s v="WEST YORKSHIRE"/>
    <s v="Q52"/>
    <x v="23"/>
    <s v="02T00"/>
    <s v="1.161 or below"/>
    <n v="1.161"/>
    <s v="0.965 or below"/>
    <n v="0.96499999999999997"/>
    <n v="1.1579999999999999"/>
    <n v="1.153"/>
    <n v="1.1459999999999999"/>
    <n v="1.137"/>
    <n v="1.133"/>
    <n v="1.127"/>
    <n v="1.123"/>
    <n v="1.1200000000000001"/>
    <n v="1.113"/>
    <n v="1.1000000000000001"/>
    <n v="1.0920000000000001"/>
    <n v="1.085"/>
    <n v="1.0860000000000001"/>
    <n v="1.08"/>
    <n v="1.0780000000000001"/>
    <n v="1.081"/>
    <n v="1.08"/>
    <n v="1.08"/>
    <n v="1.0840000000000001"/>
    <n v="1.0840000000000001"/>
  </r>
  <r>
    <s v="EAST ANGLIA"/>
    <s v="Q56"/>
    <x v="24"/>
    <s v="06H00"/>
    <s v="1.161 or below"/>
    <n v="1.161"/>
    <s v="0.965 or below"/>
    <n v="0.96499999999999997"/>
    <n v="1.079"/>
    <n v="1.0740000000000001"/>
    <n v="1.0680000000000001"/>
    <n v="1.0629999999999999"/>
    <n v="1.0589999999999999"/>
    <n v="1.0529999999999999"/>
    <n v="1.0509999999999999"/>
    <n v="1.0449999999999999"/>
    <n v="1.034"/>
    <n v="1.022"/>
    <n v="1.018"/>
    <n v="1.0049999999999999"/>
    <n v="0.998"/>
    <n v="0.99299999999999999"/>
    <n v="0.98599999999999999"/>
    <n v="0.98699999999999999"/>
    <n v="0.98399999999999999"/>
    <n v="0.97899999999999998"/>
    <n v="0.97799999999999998"/>
    <n v="0.97599999999999998"/>
  </r>
  <r>
    <s v="NORTH EAST LONDON"/>
    <s v="Q61"/>
    <x v="25"/>
    <s v="07R00"/>
    <s v="1.161 or below"/>
    <n v="1.161"/>
    <s v="0.965 or below"/>
    <n v="0.96499999999999997"/>
    <n v="0.57499999999999996"/>
    <n v="0.57299999999999995"/>
    <n v="0.57199999999999995"/>
    <n v="0.56699999999999995"/>
    <n v="0.56000000000000005"/>
    <n v="0.55700000000000005"/>
    <n v="0.55400000000000005"/>
    <n v="0.55400000000000005"/>
    <n v="0.54900000000000004"/>
    <n v="0.54700000000000004"/>
    <n v="0.54800000000000004"/>
    <n v="0.54700000000000004"/>
    <n v="0.54700000000000004"/>
    <n v="0.54600000000000004"/>
    <n v="0.54400000000000004"/>
    <n v="0.54700000000000004"/>
    <n v="0.54600000000000004"/>
    <n v="0.54600000000000004"/>
    <n v="0.54600000000000004"/>
    <n v="0.54700000000000004"/>
  </r>
  <r>
    <s v="SHROPSHIRE AND STAFFORDSHIRE"/>
    <s v="Q60"/>
    <x v="26"/>
    <s v="04Y00"/>
    <s v="1.161 or below"/>
    <n v="1.161"/>
    <s v="0.965 or below"/>
    <n v="0.96499999999999997"/>
    <n v="1.206"/>
    <n v="1.198"/>
    <n v="1.1910000000000001"/>
    <n v="1.1859999999999999"/>
    <n v="1.1779999999999999"/>
    <n v="1.1739999999999999"/>
    <n v="1.175"/>
    <n v="1.1639999999999999"/>
    <n v="1.1519999999999999"/>
    <n v="1.1379999999999999"/>
    <n v="1.133"/>
    <n v="1.125"/>
    <n v="1.1200000000000001"/>
    <n v="1.119"/>
    <n v="1.1120000000000001"/>
    <n v="1.1080000000000001"/>
    <n v="1.1080000000000001"/>
    <n v="1.101"/>
    <n v="1.089"/>
    <n v="1.0840000000000001"/>
  </r>
  <r>
    <s v="KENT AND MEDWAY"/>
    <s v="Q67"/>
    <x v="27"/>
    <s v="09E00"/>
    <s v="1.161 or below"/>
    <n v="1.161"/>
    <s v="0.965 or below"/>
    <n v="0.96499999999999997"/>
    <n v="1.101"/>
    <n v="1.0880000000000001"/>
    <n v="1.073"/>
    <n v="1.0620000000000001"/>
    <n v="1.046"/>
    <n v="1.03"/>
    <n v="1.0189999999999999"/>
    <n v="1.0009999999999999"/>
    <n v="0.98799999999999999"/>
    <n v="0.97399999999999998"/>
    <n v="0.97"/>
    <n v="0.95799999999999996"/>
    <n v="0.95199999999999996"/>
    <n v="0.94599999999999995"/>
    <n v="0.94199999999999995"/>
    <n v="0.94199999999999995"/>
    <n v="0.93899999999999995"/>
    <n v="0.93300000000000005"/>
    <n v="0.92500000000000004"/>
    <n v="0.93400000000000005"/>
  </r>
  <r>
    <s v="ESSEX"/>
    <s v="Q57"/>
    <x v="28"/>
    <s v="99F00"/>
    <s v="1.161 or below"/>
    <n v="1.161"/>
    <s v="0.965 or below"/>
    <n v="0.96499999999999997"/>
    <n v="1.0569999999999999"/>
    <n v="1.0529999999999999"/>
    <n v="1.046"/>
    <n v="1.0449999999999999"/>
    <n v="1.038"/>
    <n v="1.032"/>
    <n v="1.028"/>
    <n v="1.0229999999999999"/>
    <n v="1.0089999999999999"/>
    <n v="0.995"/>
    <n v="0.99399999999999999"/>
    <n v="0.98399999999999999"/>
    <n v="0.97899999999999998"/>
    <n v="0.97399999999999998"/>
    <n v="0.96599999999999997"/>
    <n v="0.96399999999999997"/>
    <n v="0.96199999999999997"/>
    <n v="0.95799999999999996"/>
    <n v="0.95299999999999996"/>
    <n v="0.95199999999999996"/>
  </r>
  <r>
    <s v="NORTH WEST LONDON"/>
    <s v="Q62"/>
    <x v="29"/>
    <s v="09A00"/>
    <s v="1.161 or below"/>
    <n v="1.161"/>
    <s v="0.965 or below"/>
    <n v="0.96499999999999997"/>
    <n v="0.65700000000000003"/>
    <n v="0.65200000000000002"/>
    <n v="0.64800000000000002"/>
    <n v="0.64500000000000002"/>
    <n v="0.64100000000000001"/>
    <n v="0.63600000000000001"/>
    <n v="0.63400000000000001"/>
    <n v="0.63"/>
    <n v="0.622"/>
    <n v="0.61399999999999999"/>
    <n v="0.60699999999999998"/>
    <n v="0.60199999999999998"/>
    <n v="0.59799999999999998"/>
    <n v="0.59299999999999997"/>
    <n v="0.58899999999999997"/>
    <n v="0.58699999999999997"/>
    <n v="0.58199999999999996"/>
    <n v="0.57599999999999996"/>
    <n v="0.56899999999999995"/>
    <n v="0.56599999999999995"/>
  </r>
  <r>
    <s v="LANCASHIRE"/>
    <s v="Q47"/>
    <x v="30"/>
    <s v="00X00"/>
    <s v="1.161 or below"/>
    <n v="1.161"/>
    <s v="0.965 or below"/>
    <n v="0.96499999999999997"/>
    <n v="1.032"/>
    <n v="1.0309999999999999"/>
    <n v="1.022"/>
    <n v="1.016"/>
    <n v="1.012"/>
    <n v="1.008"/>
    <n v="1.014"/>
    <n v="1.0129999999999999"/>
    <n v="1.0049999999999999"/>
    <n v="1"/>
    <n v="0.997"/>
    <n v="0.98899999999999999"/>
    <n v="0.98599999999999999"/>
    <n v="0.98599999999999999"/>
    <n v="0.98599999999999999"/>
    <n v="0.99099999999999999"/>
    <n v="0.99199999999999999"/>
    <n v="0.99399999999999999"/>
    <n v="0.99"/>
    <n v="0.98799999999999999"/>
  </r>
  <r>
    <s v="NORTH EAST LONDON"/>
    <s v="Q61"/>
    <x v="31"/>
    <s v="07T00"/>
    <s v="1.161 or below"/>
    <n v="1.161"/>
    <s v="0.965 or below"/>
    <n v="0.96499999999999997"/>
    <n v="0.68100000000000005"/>
    <n v="0.67700000000000005"/>
    <n v="0.67500000000000004"/>
    <n v="0.67"/>
    <n v="0.66800000000000004"/>
    <n v="0.66300000000000003"/>
    <n v="0.66100000000000003"/>
    <n v="0.65800000000000003"/>
    <n v="0.65300000000000002"/>
    <n v="0.65"/>
    <n v="0.64800000000000002"/>
    <n v="0.64300000000000002"/>
    <n v="0.64100000000000001"/>
    <n v="0.63700000000000001"/>
    <n v="0.63"/>
    <n v="0.629"/>
    <n v="0.623"/>
    <n v="0.61799999999999999"/>
    <n v="0.61099999999999999"/>
    <n v="0.60599999999999998"/>
  </r>
  <r>
    <s v="SURREY AND SUSSEX"/>
    <s v="Q68"/>
    <x v="32"/>
    <s v="09G00"/>
    <s v="1.161 or below"/>
    <n v="1.161"/>
    <s v="0.965 or below"/>
    <n v="0.96499999999999997"/>
    <n v="0.98399999999999999"/>
    <n v="0.97899999999999998"/>
    <n v="0.97099999999999997"/>
    <n v="0.96599999999999997"/>
    <n v="0.96199999999999997"/>
    <n v="0.95499999999999996"/>
    <n v="0.95599999999999996"/>
    <n v="0.95"/>
    <n v="0.93899999999999995"/>
    <n v="0.93100000000000005"/>
    <n v="0.92700000000000005"/>
    <n v="0.91500000000000004"/>
    <n v="0.91100000000000003"/>
    <n v="0.90700000000000003"/>
    <n v="0.90300000000000002"/>
    <n v="0.90200000000000002"/>
    <n v="0.90200000000000002"/>
    <n v="0.9"/>
    <n v="0.90100000000000002"/>
    <n v="0.89900000000000002"/>
  </r>
  <r>
    <s v="HERTFORDSHIRE &amp; SOUTH MIDLANDS"/>
    <s v="Q58"/>
    <x v="33"/>
    <s v="03V00"/>
    <s v="1.161 or below"/>
    <n v="1.161"/>
    <s v="0.965 or below"/>
    <n v="0.96499999999999997"/>
    <n v="1.014"/>
    <n v="1.008"/>
    <n v="1.004"/>
    <n v="1.0009999999999999"/>
    <n v="0.997"/>
    <n v="0.995"/>
    <n v="0.997"/>
    <n v="1"/>
    <n v="0.996"/>
    <n v="0.98799999999999999"/>
    <n v="0.97699999999999998"/>
    <n v="0.96799999999999997"/>
    <n v="0.96799999999999997"/>
    <n v="0.96699999999999997"/>
    <n v="0.96599999999999997"/>
    <n v="0.96899999999999997"/>
    <n v="0.96799999999999997"/>
    <n v="0.96699999999999997"/>
    <n v="0.96699999999999997"/>
    <n v="0.95699999999999996"/>
  </r>
  <r>
    <s v="ARDEN,HEREFORDS &amp; WORCESTER"/>
    <s v="Q53"/>
    <x v="34"/>
    <s v="05A00"/>
    <s v="1.161 or below"/>
    <n v="1.161"/>
    <s v="0.965 or below"/>
    <n v="0.96499999999999997"/>
    <n v="0.95699999999999996"/>
    <n v="0.95299999999999996"/>
    <n v="0.94899999999999995"/>
    <n v="0.94399999999999995"/>
    <n v="0.93700000000000006"/>
    <n v="0.93"/>
    <n v="0.92600000000000005"/>
    <n v="0.92100000000000004"/>
    <n v="0.91700000000000004"/>
    <n v="0.90600000000000003"/>
    <n v="0.90100000000000002"/>
    <n v="0.89600000000000002"/>
    <n v="0.89500000000000002"/>
    <n v="0.88900000000000001"/>
    <n v="0.88400000000000001"/>
    <n v="0.88500000000000001"/>
    <n v="0.88900000000000001"/>
    <n v="0.89100000000000001"/>
    <n v="0.89100000000000001"/>
    <n v="0.89200000000000002"/>
  </r>
  <r>
    <s v="SURREY AND SUSSEX"/>
    <s v="Q68"/>
    <x v="35"/>
    <s v="09H00"/>
    <s v="1.161 or below"/>
    <n v="1.161"/>
    <s v="0.965 or below"/>
    <n v="0.96499999999999997"/>
    <n v="0.91200000000000003"/>
    <n v="0.91"/>
    <n v="0.90600000000000003"/>
    <n v="0.90200000000000002"/>
    <n v="0.89500000000000002"/>
    <n v="0.89"/>
    <n v="0.89"/>
    <n v="0.88400000000000001"/>
    <n v="0.873"/>
    <n v="0.86099999999999999"/>
    <n v="0.85599999999999998"/>
    <n v="0.84699999999999998"/>
    <n v="0.84599999999999997"/>
    <n v="0.83899999999999997"/>
    <n v="0.83299999999999996"/>
    <n v="0.83199999999999996"/>
    <n v="0.83299999999999996"/>
    <n v="0.82799999999999996"/>
    <n v="0.82399999999999995"/>
    <n v="0.82499999999999996"/>
  </r>
  <r>
    <s v="SOUTH LONDON"/>
    <s v="Q63"/>
    <x v="36"/>
    <s v="07V00"/>
    <s v="1.161 or below"/>
    <n v="1.161"/>
    <s v="0.965 or below"/>
    <n v="0.96499999999999997"/>
    <n v="0.88500000000000001"/>
    <n v="0.88600000000000001"/>
    <n v="0.88300000000000001"/>
    <n v="0.88100000000000001"/>
    <n v="0.876"/>
    <n v="0.872"/>
    <n v="0.871"/>
    <n v="0.86899999999999999"/>
    <n v="0.86299999999999999"/>
    <n v="0.85599999999999998"/>
    <n v="0.85099999999999998"/>
    <n v="0.84399999999999997"/>
    <n v="0.84299999999999997"/>
    <n v="0.83899999999999997"/>
    <n v="0.83399999999999996"/>
    <n v="0.83399999999999996"/>
    <n v="0.83199999999999996"/>
    <n v="0.83099999999999996"/>
    <n v="0.82899999999999996"/>
    <n v="0.83"/>
  </r>
  <r>
    <s v="DURHAM, DARLINGTON AND TEES"/>
    <s v="Q45"/>
    <x v="37"/>
    <s v="00C00"/>
    <s v="1.161 or below"/>
    <n v="1.161"/>
    <s v="0.965 or below"/>
    <n v="0.96499999999999997"/>
    <n v="1.226"/>
    <n v="1.2190000000000001"/>
    <n v="1.214"/>
    <n v="1.206"/>
    <n v="1.1990000000000001"/>
    <n v="1.1919999999999999"/>
    <n v="1.1919999999999999"/>
    <n v="1.1950000000000001"/>
    <n v="1.1870000000000001"/>
    <n v="1.18"/>
    <n v="1.1850000000000001"/>
    <n v="1.179"/>
    <n v="1.169"/>
    <n v="1.165"/>
    <n v="1.1599999999999999"/>
    <n v="1.1619999999999999"/>
    <n v="1.161"/>
    <n v="1.163"/>
    <n v="1.163"/>
    <n v="1.1619999999999999"/>
  </r>
  <r>
    <s v="KENT AND MEDWAY"/>
    <s v="Q67"/>
    <x v="38"/>
    <s v="09J00"/>
    <s v="1.161 or below"/>
    <n v="1.161"/>
    <s v="0.965 or below"/>
    <n v="0.96499999999999997"/>
    <n v="1.1160000000000001"/>
    <n v="1.1140000000000001"/>
    <n v="1.1080000000000001"/>
    <n v="1.103"/>
    <n v="1.097"/>
    <n v="1.093"/>
    <n v="1.089"/>
    <n v="1.085"/>
    <n v="1.0740000000000001"/>
    <n v="1.0680000000000001"/>
    <n v="1.07"/>
    <n v="1.0589999999999999"/>
    <n v="1.052"/>
    <n v="1.0449999999999999"/>
    <n v="1.04"/>
    <n v="1.0409999999999999"/>
    <n v="1.036"/>
    <n v="1.0309999999999999"/>
    <n v="1.03"/>
    <n v="1.0309999999999999"/>
  </r>
  <r>
    <s v="DERBYSHIRE AND NOTTINGHAMSHIRE"/>
    <s v="Q55"/>
    <x v="39"/>
    <s v="15M00"/>
    <s v="1.161 or below"/>
    <n v="1.161"/>
    <s v="0.965 or below"/>
    <n v="0.96499999999999997"/>
    <n v="0.97799999999999998"/>
    <n v="0.97499999999999998"/>
    <n v="0.97"/>
    <n v="0.96599999999999997"/>
    <n v="0.96"/>
    <n v="0.95499999999999996"/>
    <n v="0.95299999999999996"/>
    <n v="0.95"/>
    <n v="0.94199999999999995"/>
    <n v="0.93400000000000005"/>
    <n v="0.92700000000000005"/>
    <n v="0.92200000000000004"/>
    <n v="0.92"/>
    <n v="0.91300000000000003"/>
    <n v="0.90800000000000003"/>
    <n v="0.91100000000000003"/>
    <n v="0.91300000000000003"/>
    <n v="0.91600000000000004"/>
    <n v="0.91800000000000004"/>
    <n v="0.92100000000000004"/>
  </r>
  <r>
    <s v="DEVON,CORNWALL&amp;ISLES OF SCILLY"/>
    <s v="Q66"/>
    <x v="40"/>
    <s v="15N00"/>
    <s v="1.161 or below"/>
    <n v="1.161"/>
    <s v="0.965 or below"/>
    <n v="0.96499999999999997"/>
    <n v="1.0149999999999999"/>
    <n v="1.01"/>
    <n v="1.002"/>
    <n v="0.998"/>
    <n v="0.99199999999999999"/>
    <n v="0.98499999999999999"/>
    <n v="0.98499999999999999"/>
    <n v="0.98099999999999998"/>
    <n v="0.97399999999999998"/>
    <n v="0.96799999999999997"/>
    <n v="0.96499999999999997"/>
    <n v="0.95899999999999996"/>
    <n v="0.95699999999999996"/>
    <n v="0.95399999999999996"/>
    <n v="0.95"/>
    <n v="0.94799999999999995"/>
    <n v="0.94699999999999995"/>
    <n v="0.94599999999999995"/>
    <n v="0.94199999999999995"/>
    <n v="0.94"/>
  </r>
  <r>
    <s v="SOUTH YORKSHIRE AND BASSETLAW"/>
    <s v="Q51"/>
    <x v="41"/>
    <s v="02X00"/>
    <s v="1.161 or below"/>
    <n v="1.161"/>
    <s v="0.965 or below"/>
    <n v="0.96499999999999997"/>
    <n v="1.153"/>
    <n v="1.149"/>
    <n v="1.1439999999999999"/>
    <n v="1.1379999999999999"/>
    <n v="1.131"/>
    <n v="1.123"/>
    <n v="1.1180000000000001"/>
    <n v="1.115"/>
    <n v="1.1060000000000001"/>
    <n v="1.095"/>
    <n v="1.0860000000000001"/>
    <n v="1.0760000000000001"/>
    <n v="1.073"/>
    <n v="1.0680000000000001"/>
    <n v="1.0589999999999999"/>
    <n v="1.0620000000000001"/>
    <n v="1.06"/>
    <n v="1.056"/>
    <n v="1.0549999999999999"/>
    <n v="1.054"/>
  </r>
  <r>
    <s v="WESSEX"/>
    <s v="Q70"/>
    <x v="42"/>
    <s v="11J00"/>
    <s v="1.161 or below"/>
    <n v="1.161"/>
    <s v="0.965 or below"/>
    <n v="0.96499999999999997"/>
    <n v="0.97199999999999998"/>
    <n v="0.96599999999999997"/>
    <n v="0.95899999999999996"/>
    <n v="0.95499999999999996"/>
    <n v="0.94799999999999995"/>
    <n v="0.93799999999999994"/>
    <n v="0.93500000000000005"/>
    <n v="0.92900000000000005"/>
    <n v="0.91700000000000004"/>
    <n v="0.90700000000000003"/>
    <n v="0.90100000000000002"/>
    <n v="0.89300000000000002"/>
    <n v="0.89"/>
    <n v="0.88800000000000001"/>
    <n v="0.88600000000000001"/>
    <n v="0.88600000000000001"/>
    <n v="0.88500000000000001"/>
    <n v="0.88700000000000001"/>
    <n v="0.88700000000000001"/>
    <n v="0.88400000000000001"/>
  </r>
  <r>
    <s v="BIRMINGHAM &amp; THE BLACK COUNTRY"/>
    <s v="Q54"/>
    <x v="43"/>
    <s v="05C00"/>
    <s v="1.161 or below"/>
    <n v="1.161"/>
    <s v="0.965 or below"/>
    <n v="0.96499999999999997"/>
    <n v="1.0880000000000001"/>
    <n v="1.0820000000000001"/>
    <n v="1.077"/>
    <n v="1.0760000000000001"/>
    <n v="1.071"/>
    <n v="1.0660000000000001"/>
    <n v="1.0640000000000001"/>
    <n v="1.0620000000000001"/>
    <n v="1.0569999999999999"/>
    <n v="1.052"/>
    <n v="1.044"/>
    <n v="1.036"/>
    <n v="1.0429999999999999"/>
    <n v="1.04"/>
    <n v="1.034"/>
    <n v="1.0329999999999999"/>
    <n v="1.038"/>
    <n v="1.0369999999999999"/>
    <n v="1.0389999999999999"/>
    <n v="1.0389999999999999"/>
  </r>
  <r>
    <s v="DURHAM, DARLINGTON AND TEES"/>
    <s v="Q45"/>
    <x v="44"/>
    <s v="00D00"/>
    <s v="1.161 or below"/>
    <n v="1.161"/>
    <s v="0.965 or below"/>
    <n v="0.96499999999999997"/>
    <n v="1.2889999999999999"/>
    <n v="1.286"/>
    <n v="1.2809999999999999"/>
    <n v="1.278"/>
    <n v="1.2749999999999999"/>
    <n v="1.2689999999999999"/>
    <n v="1.2709999999999999"/>
    <n v="1.2649999999999999"/>
    <n v="1.252"/>
    <n v="1.234"/>
    <n v="1.2330000000000001"/>
    <n v="1.2270000000000001"/>
    <n v="1.2250000000000001"/>
    <n v="1.2210000000000001"/>
    <n v="1.2130000000000001"/>
    <n v="1.2110000000000001"/>
    <n v="1.21"/>
    <n v="1.2070000000000001"/>
    <n v="1.204"/>
    <n v="1.206"/>
  </r>
  <r>
    <s v="NORTH WEST LONDON"/>
    <s v="Q62"/>
    <x v="45"/>
    <s v="07W00"/>
    <s v="1.161 or below"/>
    <n v="1.161"/>
    <s v="0.965 or below"/>
    <n v="0.96499999999999997"/>
    <n v="0.81200000000000006"/>
    <n v="0.80900000000000005"/>
    <n v="0.80700000000000005"/>
    <n v="0.80400000000000005"/>
    <n v="0.80100000000000005"/>
    <n v="0.79500000000000004"/>
    <n v="0.79400000000000004"/>
    <n v="0.79200000000000004"/>
    <n v="0.78400000000000003"/>
    <n v="0.77400000000000002"/>
    <n v="0.77200000000000002"/>
    <n v="0.76600000000000001"/>
    <n v="0.76400000000000001"/>
    <n v="0.76"/>
    <n v="0.75600000000000001"/>
    <n v="0.754"/>
    <n v="0.752"/>
    <n v="0.751"/>
    <n v="0.749"/>
    <n v="0.749"/>
  </r>
  <r>
    <s v="HERTFORDSHIRE &amp; SOUTH MIDLANDS"/>
    <s v="Q58"/>
    <x v="46"/>
    <s v="06K00"/>
    <s v="1.161 or below"/>
    <n v="1.161"/>
    <s v="0.965 or below"/>
    <n v="0.96499999999999997"/>
    <n v="1.081"/>
    <n v="1.0760000000000001"/>
    <n v="1.069"/>
    <n v="1.0660000000000001"/>
    <n v="1.06"/>
    <n v="1.05"/>
    <n v="1.046"/>
    <n v="1.0409999999999999"/>
    <n v="1.0309999999999999"/>
    <n v="1.02"/>
    <n v="1.0169999999999999"/>
    <n v="1.002"/>
    <n v="0.997"/>
    <n v="0.99"/>
    <n v="0.98399999999999999"/>
    <n v="0.98199999999999998"/>
    <n v="0.97799999999999998"/>
    <n v="0.97599999999999998"/>
    <n v="0.97299999999999998"/>
    <n v="0.97199999999999998"/>
  </r>
  <r>
    <s v="THAMES VALLEY"/>
    <s v="Q69"/>
    <x v="47"/>
    <s v="15D00"/>
    <s v="1.161 or below"/>
    <n v="1.161"/>
    <s v="0.965 or below"/>
    <n v="0.96499999999999997"/>
    <n v="1.0369999999999999"/>
    <n v="1.0289999999999999"/>
    <n v="1.0169999999999999"/>
    <n v="1.0069999999999999"/>
    <n v="0.997"/>
    <n v="0.98699999999999999"/>
    <n v="0.98199999999999998"/>
    <n v="0.97799999999999998"/>
    <n v="0.96699999999999997"/>
    <n v="0.95499999999999996"/>
    <n v="0.94899999999999995"/>
    <n v="0.93500000000000005"/>
    <n v="0.93"/>
    <n v="0.92400000000000004"/>
    <n v="0.91900000000000004"/>
    <n v="0.91800000000000004"/>
    <n v="0.91800000000000004"/>
    <n v="0.91700000000000004"/>
    <n v="0.91900000000000004"/>
    <n v="0.91900000000000004"/>
  </r>
  <r>
    <s v="LANCASHIRE"/>
    <s v="Q47"/>
    <x v="48"/>
    <s v="01A00"/>
    <s v="1.161 or below"/>
    <n v="1.161"/>
    <s v="0.965 or below"/>
    <n v="0.96499999999999997"/>
    <n v="1.131"/>
    <n v="1.129"/>
    <n v="1.123"/>
    <n v="1.115"/>
    <n v="1.1080000000000001"/>
    <n v="1.1020000000000001"/>
    <n v="1.1040000000000001"/>
    <n v="1.1020000000000001"/>
    <n v="1.093"/>
    <n v="1.0780000000000001"/>
    <n v="1.0680000000000001"/>
    <n v="1.0580000000000001"/>
    <n v="1.0529999999999999"/>
    <n v="1.048"/>
    <n v="0.98799999999999999"/>
    <n v="0.99"/>
    <n v="0.98799999999999999"/>
    <n v="0.98799999999999999"/>
    <n v="0.98299999999999998"/>
    <n v="0.98299999999999998"/>
  </r>
  <r>
    <s v="LEICESTERSHIRE &amp; LINCOLNSHIRE"/>
    <s v="Q59"/>
    <x v="49"/>
    <s v="03W00"/>
    <s v="1.161 or below"/>
    <n v="1.161"/>
    <s v="0.965 or below"/>
    <n v="0.96499999999999997"/>
    <n v="0.998"/>
    <n v="0.99299999999999999"/>
    <n v="0.98799999999999999"/>
    <n v="0.98399999999999999"/>
    <n v="0.98"/>
    <n v="0.97499999999999998"/>
    <n v="0.97399999999999998"/>
    <n v="0.97299999999999998"/>
    <n v="0.96699999999999997"/>
    <n v="0.95899999999999996"/>
    <n v="0.95299999999999996"/>
    <n v="0.94599999999999995"/>
    <n v="0.94599999999999995"/>
    <n v="0.94"/>
    <n v="0.93400000000000005"/>
    <n v="0.93600000000000005"/>
    <n v="0.94"/>
    <n v="0.94199999999999995"/>
    <n v="0.94299999999999995"/>
    <n v="0.94299999999999995"/>
  </r>
  <r>
    <s v="NORTH YORKSHIRE AND HUMBER"/>
    <s v="Q50"/>
    <x v="50"/>
    <s v="02Y00"/>
    <s v="1.161 or below"/>
    <n v="1.161"/>
    <s v="0.965 or below"/>
    <n v="0.96499999999999997"/>
    <n v="1.0780000000000001"/>
    <n v="1.0649999999999999"/>
    <n v="1.0549999999999999"/>
    <n v="1.044"/>
    <n v="1.036"/>
    <n v="1.0269999999999999"/>
    <n v="1.024"/>
    <n v="1.0209999999999999"/>
    <n v="1.014"/>
    <n v="1.002"/>
    <n v="0.995"/>
    <n v="0.98399999999999999"/>
    <n v="0.98299999999999998"/>
    <n v="0.98299999999999998"/>
    <n v="0.98099999999999998"/>
    <n v="0.98299999999999998"/>
    <n v="0.98199999999999998"/>
    <n v="0.98299999999999998"/>
    <n v="0.98099999999999998"/>
    <n v="0.98099999999999998"/>
  </r>
  <r>
    <s v="SHROPSHIRE AND STAFFORDSHIRE"/>
    <s v="Q60"/>
    <x v="51"/>
    <s v="05D00"/>
    <s v="1.161 or below"/>
    <n v="1.161"/>
    <s v="0.965 or below"/>
    <n v="0.96499999999999997"/>
    <n v="1.1459999999999999"/>
    <n v="1.1379999999999999"/>
    <n v="1.1359999999999999"/>
    <n v="1.1279999999999999"/>
    <n v="1.119"/>
    <n v="1.1100000000000001"/>
    <n v="1.103"/>
    <n v="1.095"/>
    <n v="1.085"/>
    <n v="1.069"/>
    <n v="1.0580000000000001"/>
    <n v="1.0529999999999999"/>
    <n v="1.048"/>
    <n v="1.0409999999999999"/>
    <n v="1.0289999999999999"/>
    <n v="1.0389999999999999"/>
    <n v="1.04"/>
    <n v="1.0369999999999999"/>
    <n v="1.0329999999999999"/>
    <n v="1.0289999999999999"/>
  </r>
  <r>
    <s v="SURREY AND SUSSEX"/>
    <s v="Q68"/>
    <x v="52"/>
    <s v="09L00"/>
    <s v="1.161 or below"/>
    <n v="1.161"/>
    <s v="0.965 or below"/>
    <n v="0.96499999999999997"/>
    <n v="0.97699999999999998"/>
    <n v="0.97"/>
    <n v="0.96299999999999997"/>
    <n v="0.95599999999999996"/>
    <n v="0.95"/>
    <n v="0.94199999999999995"/>
    <n v="0.93799999999999994"/>
    <n v="0.93100000000000005"/>
    <n v="0.92500000000000004"/>
    <n v="0.91600000000000004"/>
    <n v="0.91100000000000003"/>
    <n v="0.9"/>
    <n v="0.89700000000000002"/>
    <n v="0.89300000000000002"/>
    <n v="0.88800000000000001"/>
    <n v="0.89200000000000002"/>
    <n v="0.88800000000000001"/>
    <n v="0.89"/>
    <n v="0.89100000000000001"/>
    <n v="0.88900000000000001"/>
  </r>
  <r>
    <s v="SURREY AND SUSSEX"/>
    <s v="Q68"/>
    <x v="53"/>
    <s v="09F00"/>
    <s v="1.161 or below"/>
    <n v="1.161"/>
    <s v="0.965 or below"/>
    <n v="0.96499999999999997"/>
    <n v="1.0169999999999999"/>
    <n v="1.012"/>
    <n v="1.0069999999999999"/>
    <n v="1.0029999999999999"/>
    <n v="1.0009999999999999"/>
    <n v="0.99099999999999999"/>
    <n v="0.98799999999999999"/>
    <n v="0.98699999999999999"/>
    <n v="0.96899999999999997"/>
    <n v="0.95799999999999996"/>
    <n v="0.95599999999999996"/>
    <n v="0.94299999999999995"/>
    <n v="0.94"/>
    <n v="0.93799999999999994"/>
    <n v="0.93200000000000005"/>
    <n v="0.93100000000000005"/>
    <n v="0.93100000000000005"/>
    <n v="0.93"/>
    <n v="0.93100000000000005"/>
    <n v="0.93400000000000005"/>
  </r>
  <r>
    <s v="CHESHIRE, WARRINGTON &amp; WIRRAL"/>
    <s v="Q44"/>
    <x v="54"/>
    <s v="01C00"/>
    <s v="1.161 or below"/>
    <n v="1.161"/>
    <s v="0.965 or below"/>
    <n v="0.96499999999999997"/>
    <n v="1.0029999999999999"/>
    <n v="1"/>
    <n v="0.996"/>
    <n v="0.99399999999999999"/>
    <n v="0.99"/>
    <n v="0.98599999999999999"/>
    <n v="0.98399999999999999"/>
    <n v="0.97399999999999998"/>
    <n v="0.96199999999999997"/>
    <n v="0.94899999999999995"/>
    <n v="0.94399999999999995"/>
    <n v="0.92800000000000005"/>
    <n v="0.92"/>
    <n v="0.91900000000000004"/>
    <n v="0.91600000000000004"/>
    <n v="0.91800000000000004"/>
    <n v="0.92100000000000004"/>
    <n v="0.91900000000000004"/>
    <n v="0.91900000000000004"/>
    <n v="0.92700000000000005"/>
  </r>
  <r>
    <s v="NORTH EAST LONDON"/>
    <s v="Q61"/>
    <x v="55"/>
    <s v="07X00"/>
    <s v="1.161 or below"/>
    <n v="1.161"/>
    <s v="0.965 or below"/>
    <n v="0.96499999999999997"/>
    <n v="0.86299999999999999"/>
    <n v="0.86"/>
    <n v="0.85799999999999998"/>
    <n v="0.85599999999999998"/>
    <n v="0.84699999999999998"/>
    <n v="0.84399999999999997"/>
    <n v="0.84499999999999997"/>
    <n v="0.84399999999999997"/>
    <n v="0.84399999999999997"/>
    <n v="0.83899999999999997"/>
    <n v="0.83599999999999997"/>
    <n v="0.83199999999999996"/>
    <n v="0.83199999999999996"/>
    <n v="0.83199999999999996"/>
    <n v="0.82899999999999996"/>
    <n v="0.82899999999999996"/>
    <n v="0.83299999999999996"/>
    <n v="0.82899999999999996"/>
    <n v="0.82599999999999996"/>
    <n v="0.82099999999999995"/>
  </r>
  <r>
    <s v="WESSEX"/>
    <s v="Q70"/>
    <x v="56"/>
    <s v="10K00"/>
    <s v="1.161 or below"/>
    <n v="1.161"/>
    <s v="0.965 or below"/>
    <n v="0.96499999999999997"/>
    <n v="0.90800000000000003"/>
    <n v="0.90300000000000002"/>
    <n v="0.89600000000000002"/>
    <n v="0.89200000000000002"/>
    <n v="0.88500000000000001"/>
    <n v="0.876"/>
    <n v="0.874"/>
    <n v="0.86899999999999999"/>
    <n v="0.85799999999999998"/>
    <n v="0.84699999999999998"/>
    <n v="0.84799999999999998"/>
    <n v="0.83899999999999997"/>
    <n v="0.83499999999999996"/>
    <n v="0.83099999999999996"/>
    <n v="0.82799999999999996"/>
    <n v="0.82799999999999996"/>
    <n v="0.82799999999999996"/>
    <n v="0.82699999999999996"/>
    <n v="0.82499999999999996"/>
    <n v="0.82399999999999995"/>
  </r>
  <r>
    <s v="LANCASHIRE"/>
    <s v="Q47"/>
    <x v="57"/>
    <s v="02M00"/>
    <s v="1.161 or below"/>
    <n v="1.161"/>
    <s v="0.965 or below"/>
    <n v="0.96499999999999997"/>
    <n v="1.103"/>
    <n v="1.101"/>
    <n v="1.1020000000000001"/>
    <n v="1.097"/>
    <n v="1.0960000000000001"/>
    <n v="1.0960000000000001"/>
    <n v="1.091"/>
    <n v="1.079"/>
    <n v="1.0669999999999999"/>
    <n v="1.0529999999999999"/>
    <n v="1.0509999999999999"/>
    <n v="1.038"/>
    <n v="1.034"/>
    <n v="1.03"/>
    <n v="1.0249999999999999"/>
    <n v="1.0249999999999999"/>
    <n v="1.028"/>
    <n v="1.0309999999999999"/>
    <n v="1.036"/>
    <n v="1.046"/>
  </r>
  <r>
    <s v="BATH,GLOS,SWINDON &amp; WILTSHIRE"/>
    <s v="Q64"/>
    <x v="58"/>
    <s v="11M00"/>
    <s v="1.161 or below"/>
    <n v="1.161"/>
    <s v="0.965 or below"/>
    <n v="0.96499999999999997"/>
    <n v="0.96599999999999997"/>
    <n v="0.95899999999999996"/>
    <n v="0.94799999999999995"/>
    <n v="0.93899999999999995"/>
    <n v="0.93100000000000005"/>
    <n v="0.92100000000000004"/>
    <n v="0.91500000000000004"/>
    <n v="0.90900000000000003"/>
    <n v="0.89900000000000002"/>
    <n v="0.88600000000000001"/>
    <n v="0.877"/>
    <n v="0.86799999999999999"/>
    <n v="0.86299999999999999"/>
    <n v="0.85799999999999998"/>
    <n v="0.85499999999999998"/>
    <n v="0.85499999999999998"/>
    <n v="0.85299999999999998"/>
    <n v="0.85299999999999998"/>
    <n v="0.85199999999999998"/>
    <n v="0.85199999999999998"/>
  </r>
  <r>
    <s v="EAST ANGLIA"/>
    <s v="Q56"/>
    <x v="59"/>
    <s v="06M00"/>
    <s v="1.161 or below"/>
    <n v="1.161"/>
    <s v="0.965 or below"/>
    <n v="0.96499999999999997"/>
    <n v="1.0920000000000001"/>
    <n v="1.0840000000000001"/>
    <n v="1.073"/>
    <n v="1.0660000000000001"/>
    <n v="1.06"/>
    <n v="1.0509999999999999"/>
    <n v="1.048"/>
    <n v="1.038"/>
    <n v="1.0249999999999999"/>
    <n v="1.01"/>
    <n v="1.01"/>
    <n v="1.0029999999999999"/>
    <n v="0.997"/>
    <n v="0.99299999999999999"/>
    <n v="0.98699999999999999"/>
    <n v="0.98399999999999999"/>
    <n v="0.97899999999999998"/>
    <n v="0.97499999999999998"/>
    <n v="0.97299999999999998"/>
    <n v="0.97599999999999998"/>
  </r>
  <r>
    <s v="WEST YORKSHIRE"/>
    <s v="Q52"/>
    <x v="60"/>
    <s v="03A00"/>
    <s v="1.161 or below"/>
    <n v="1.161"/>
    <s v="0.965 or below"/>
    <n v="0.96499999999999997"/>
    <n v="1.1619999999999999"/>
    <n v="1.161"/>
    <n v="1.1539999999999999"/>
    <n v="1.149"/>
    <n v="1.1399999999999999"/>
    <n v="1.133"/>
    <n v="1.1379999999999999"/>
    <n v="1.135"/>
    <n v="1.1319999999999999"/>
    <n v="1.1279999999999999"/>
    <n v="1.123"/>
    <n v="1.119"/>
    <n v="1.117"/>
    <n v="1.1120000000000001"/>
    <n v="1.111"/>
    <n v="1.1160000000000001"/>
    <n v="1.1160000000000001"/>
    <n v="1.1160000000000001"/>
    <n v="1.109"/>
    <n v="1.1080000000000001"/>
  </r>
  <r>
    <s v="LANCASHIRE"/>
    <s v="Q47"/>
    <x v="61"/>
    <s v="01E00"/>
    <s v="1.161 or below"/>
    <n v="1.161"/>
    <s v="0.965 or below"/>
    <n v="0.96499999999999997"/>
    <n v="1.1419999999999999"/>
    <n v="1.141"/>
    <n v="1.1319999999999999"/>
    <n v="1.127"/>
    <n v="1.125"/>
    <n v="1.121"/>
    <n v="1.121"/>
    <n v="1.119"/>
    <n v="1.1060000000000001"/>
    <n v="1.093"/>
    <n v="1.0860000000000001"/>
    <n v="1.075"/>
    <n v="1.0660000000000001"/>
    <n v="1.0620000000000001"/>
    <n v="1.0640000000000001"/>
    <n v="1.07"/>
    <n v="1.071"/>
    <n v="1.0720000000000001"/>
    <n v="1.071"/>
    <n v="1.077"/>
  </r>
  <r>
    <s v="SOUTH LONDON"/>
    <s v="Q63"/>
    <x v="62"/>
    <s v="08A00"/>
    <s v="1.161 or below"/>
    <n v="1.161"/>
    <s v="0.965 or below"/>
    <n v="0.96499999999999997"/>
    <n v="0.86199999999999999"/>
    <n v="0.85199999999999998"/>
    <n v="0.84599999999999997"/>
    <n v="0.84299999999999997"/>
    <n v="0.83499999999999996"/>
    <n v="0.82499999999999996"/>
    <n v="0.82199999999999995"/>
    <n v="0.81899999999999995"/>
    <n v="0.81"/>
    <n v="0.79800000000000004"/>
    <n v="0.79200000000000004"/>
    <n v="0.78200000000000003"/>
    <n v="0.77900000000000003"/>
    <n v="0.77300000000000002"/>
    <n v="0.76700000000000002"/>
    <n v="0.76400000000000001"/>
    <n v="0.76"/>
    <n v="0.75600000000000001"/>
    <n v="0.752"/>
    <n v="0.747"/>
  </r>
  <r>
    <s v="SURREY AND SUSSEX"/>
    <s v="Q68"/>
    <x v="63"/>
    <s v="09N00"/>
    <s v="1.161 or below"/>
    <n v="1.161"/>
    <s v="0.965 or below"/>
    <n v="0.96499999999999997"/>
    <n v="0.876"/>
    <n v="0.874"/>
    <n v="0.86899999999999999"/>
    <n v="0.86799999999999999"/>
    <n v="0.86399999999999999"/>
    <n v="0.85799999999999998"/>
    <n v="0.85699999999999998"/>
    <n v="0.85699999999999998"/>
    <n v="0.85399999999999998"/>
    <n v="0.85299999999999998"/>
    <n v="0.85399999999999998"/>
    <n v="0.84799999999999998"/>
    <n v="0.84499999999999997"/>
    <n v="0.84099999999999997"/>
    <n v="0.83799999999999997"/>
    <n v="0.84"/>
    <n v="0.84"/>
    <n v="0.84"/>
    <n v="0.83899999999999997"/>
    <n v="0.84099999999999997"/>
  </r>
  <r>
    <s v="MERSEYSIDE"/>
    <s v="Q48"/>
    <x v="64"/>
    <s v="01F00"/>
    <s v="1.161 or below"/>
    <n v="1.161"/>
    <s v="0.965 or below"/>
    <n v="0.96499999999999997"/>
    <n v="1.2829999999999999"/>
    <n v="1.2809999999999999"/>
    <n v="1.2689999999999999"/>
    <n v="1.2589999999999999"/>
    <n v="1.25"/>
    <n v="1.244"/>
    <n v="1.238"/>
    <n v="1.23"/>
    <n v="1.2190000000000001"/>
    <n v="1.2050000000000001"/>
    <n v="1.2010000000000001"/>
    <n v="1.1819999999999999"/>
    <n v="1.169"/>
    <n v="1.161"/>
    <n v="1.1599999999999999"/>
    <n v="1.159"/>
    <n v="1.1579999999999999"/>
    <n v="1.1559999999999999"/>
    <n v="1.1519999999999999"/>
    <n v="1.1539999999999999"/>
  </r>
  <r>
    <s v="NORTH YORKSHIRE AND HUMBER"/>
    <s v="Q50"/>
    <x v="65"/>
    <s v="03D00"/>
    <s v="1.161 or below"/>
    <n v="1.161"/>
    <s v="0.965 or below"/>
    <n v="0.96499999999999997"/>
    <n v="0.95299999999999996"/>
    <n v="0.94599999999999995"/>
    <n v="0.93600000000000005"/>
    <n v="0.93300000000000005"/>
    <n v="0.93200000000000005"/>
    <n v="0.92600000000000005"/>
    <n v="0.92500000000000004"/>
    <n v="0.92400000000000004"/>
    <n v="0.91300000000000003"/>
    <n v="0.90900000000000003"/>
    <n v="0.90800000000000003"/>
    <n v="0.90400000000000003"/>
    <n v="0.89800000000000002"/>
    <n v="0.89300000000000002"/>
    <n v="0.89"/>
    <n v="0.89"/>
    <n v="0.88500000000000001"/>
    <n v="0.88400000000000001"/>
    <n v="0.88100000000000001"/>
    <n v="0.88100000000000001"/>
  </r>
  <r>
    <s v="NORTH WEST LONDON"/>
    <s v="Q62"/>
    <x v="66"/>
    <s v="08C00"/>
    <s v="1.161 or below"/>
    <n v="1.161"/>
    <s v="0.965 or below"/>
    <n v="0.96499999999999997"/>
    <n v="0.78900000000000003"/>
    <n v="0.78300000000000003"/>
    <n v="0.77700000000000002"/>
    <n v="0.77100000000000002"/>
    <n v="0.77100000000000002"/>
    <n v="0.76400000000000001"/>
    <n v="0.76600000000000001"/>
    <n v="0.75800000000000001"/>
    <n v="0.746"/>
    <n v="0.73699999999999999"/>
    <n v="0.72899999999999998"/>
    <n v="0.72"/>
    <n v="0.71599999999999997"/>
    <n v="0.71"/>
    <n v="0.70299999999999996"/>
    <n v="0.70099999999999996"/>
    <n v="0.69199999999999995"/>
    <n v="0.68600000000000005"/>
    <n v="0.67500000000000004"/>
    <n v="0.67400000000000004"/>
  </r>
  <r>
    <s v="NORTH EAST LONDON"/>
    <s v="Q61"/>
    <x v="67"/>
    <s v="08D00"/>
    <s v="1.161 or below"/>
    <n v="1.161"/>
    <s v="0.965 or below"/>
    <n v="0.96499999999999997"/>
    <n v="0.64700000000000002"/>
    <n v="0.64500000000000002"/>
    <n v="0.64400000000000002"/>
    <n v="0.64500000000000002"/>
    <n v="0.64100000000000001"/>
    <n v="0.64"/>
    <n v="0.63800000000000001"/>
    <n v="0.63700000000000001"/>
    <n v="0.63400000000000001"/>
    <n v="0.63"/>
    <n v="0.628"/>
    <n v="0.628"/>
    <n v="0.629"/>
    <n v="0.628"/>
    <n v="0.626"/>
    <n v="0.627"/>
    <n v="0.628"/>
    <n v="0.627"/>
    <n v="0.624"/>
    <n v="0.625"/>
  </r>
  <r>
    <s v="NORTH YORKSHIRE AND HUMBER"/>
    <s v="Q50"/>
    <x v="68"/>
    <s v="03E00"/>
    <s v="1.161 or below"/>
    <n v="1.161"/>
    <s v="0.965 or below"/>
    <n v="0.96499999999999997"/>
    <n v="0.83699999999999997"/>
    <n v="0.82899999999999996"/>
    <n v="0.82099999999999995"/>
    <n v="0.81699999999999995"/>
    <n v="0.81399999999999995"/>
    <n v="0.80600000000000005"/>
    <n v="0.80400000000000005"/>
    <n v="0.8"/>
    <n v="0.79500000000000004"/>
    <n v="0.78800000000000003"/>
    <n v="0.78600000000000003"/>
    <n v="0.77900000000000003"/>
    <n v="0.77700000000000002"/>
    <n v="0.77500000000000002"/>
    <n v="0.77200000000000002"/>
    <n v="0.77300000000000002"/>
    <n v="0.77100000000000002"/>
    <n v="0.77"/>
    <n v="0.77300000000000002"/>
    <n v="0.77900000000000003"/>
  </r>
  <r>
    <s v="NORTH WEST LONDON"/>
    <s v="Q62"/>
    <x v="69"/>
    <s v="08E00"/>
    <s v="1.161 or below"/>
    <n v="1.161"/>
    <s v="0.965 or below"/>
    <n v="0.96499999999999997"/>
    <n v="1.008"/>
    <n v="1.004"/>
    <n v="0.999"/>
    <n v="0.99199999999999999"/>
    <n v="0.98599999999999999"/>
    <n v="0.97899999999999998"/>
    <n v="0.97199999999999998"/>
    <n v="0.96299999999999997"/>
    <n v="0.94699999999999995"/>
    <n v="0.93600000000000005"/>
    <n v="0.93100000000000005"/>
    <n v="0.92200000000000004"/>
    <n v="0.91700000000000004"/>
    <n v="0.90800000000000003"/>
    <n v="0.9"/>
    <n v="0.89500000000000002"/>
    <n v="0.89200000000000002"/>
    <n v="0.88800000000000001"/>
    <n v="0.88500000000000001"/>
    <n v="0.88300000000000001"/>
  </r>
  <r>
    <s v="DURHAM, DARLINGTON AND TEES"/>
    <s v="Q45"/>
    <x v="70"/>
    <s v="00K00"/>
    <s v="1.161 or below"/>
    <n v="1.161"/>
    <s v="0.965 or below"/>
    <n v="0.96499999999999997"/>
    <n v="1.0980000000000001"/>
    <n v="1.0900000000000001"/>
    <n v="1.0820000000000001"/>
    <n v="1.077"/>
    <n v="1.073"/>
    <n v="1.0660000000000001"/>
    <n v="1.0680000000000001"/>
    <n v="1.0589999999999999"/>
    <n v="1.042"/>
    <n v="1.0329999999999999"/>
    <n v="1.032"/>
    <n v="1.026"/>
    <n v="1.0229999999999999"/>
    <n v="1.022"/>
    <n v="1.016"/>
    <n v="1.0169999999999999"/>
    <n v="1.014"/>
    <n v="1.0129999999999999"/>
    <n v="1.008"/>
    <n v="1.008"/>
  </r>
  <r>
    <s v="SURREY AND SUSSEX"/>
    <s v="Q68"/>
    <x v="71"/>
    <s v="09P00"/>
    <s v="1.161 or below"/>
    <n v="1.161"/>
    <s v="0.965 or below"/>
    <n v="0.96499999999999997"/>
    <n v="1.0900000000000001"/>
    <n v="1.0840000000000001"/>
    <n v="1.079"/>
    <n v="1.0760000000000001"/>
    <n v="1.071"/>
    <n v="1.0649999999999999"/>
    <n v="1.06"/>
    <n v="1.052"/>
    <n v="1.032"/>
    <n v="1.022"/>
    <n v="1.012"/>
    <n v="1"/>
    <n v="0.99199999999999999"/>
    <n v="0.98599999999999999"/>
    <n v="0.98"/>
    <n v="0.98"/>
    <n v="0.98199999999999998"/>
    <n v="0.97399999999999998"/>
    <n v="0.97099999999999997"/>
    <n v="0.97199999999999998"/>
  </r>
  <r>
    <s v="NORTH EAST LONDON"/>
    <s v="Q61"/>
    <x v="72"/>
    <s v="08F00"/>
    <s v="1.161 or below"/>
    <n v="1.161"/>
    <s v="0.965 or below"/>
    <n v="0.96499999999999997"/>
    <n v="1.036"/>
    <n v="1.036"/>
    <n v="1.038"/>
    <n v="1.04"/>
    <n v="1.0389999999999999"/>
    <n v="1.036"/>
    <n v="1.034"/>
    <n v="1.0289999999999999"/>
    <n v="1.0189999999999999"/>
    <n v="1.0069999999999999"/>
    <n v="1.0049999999999999"/>
    <n v="0.995"/>
    <n v="0.99099999999999999"/>
    <n v="0.98699999999999999"/>
    <n v="0.98"/>
    <n v="0.98"/>
    <n v="0.97599999999999998"/>
    <n v="0.97299999999999998"/>
    <n v="0.97699999999999998"/>
    <n v="0.98299999999999998"/>
  </r>
  <r>
    <s v="ARDEN,HEREFORDS &amp; WORCESTER"/>
    <s v="Q53"/>
    <x v="73"/>
    <s v="05F00"/>
    <s v="1.161 or below"/>
    <n v="1.161"/>
    <s v="0.965 or below"/>
    <n v="0.96499999999999997"/>
    <n v="0.98199999999999998"/>
    <n v="0.97399999999999998"/>
    <n v="0.96499999999999997"/>
    <n v="0.95799999999999996"/>
    <n v="0.95399999999999996"/>
    <n v="0.94699999999999995"/>
    <n v="0.95199999999999996"/>
    <n v="0.94799999999999995"/>
    <n v="0.94"/>
    <n v="0.92500000000000004"/>
    <n v="0.91800000000000004"/>
    <n v="0.91300000000000003"/>
    <n v="0.91200000000000003"/>
    <n v="0.90500000000000003"/>
    <n v="0.90600000000000003"/>
    <n v="0.90900000000000003"/>
    <n v="0.90800000000000003"/>
    <n v="0.90700000000000003"/>
    <n v="0.90200000000000002"/>
    <n v="0.90200000000000002"/>
  </r>
  <r>
    <s v="HERTFORDSHIRE &amp; SOUTH MIDLANDS"/>
    <s v="Q58"/>
    <x v="74"/>
    <s v="06N00"/>
    <s v="1.161 or below"/>
    <n v="1.161"/>
    <s v="0.965 or below"/>
    <n v="0.96499999999999997"/>
    <n v="0.99299999999999999"/>
    <n v="0.98599999999999999"/>
    <n v="0.98"/>
    <n v="0.97799999999999998"/>
    <n v="0.97399999999999998"/>
    <n v="0.96599999999999997"/>
    <n v="0.96299999999999997"/>
    <n v="0.95499999999999996"/>
    <n v="0.94799999999999995"/>
    <n v="0.93899999999999995"/>
    <n v="0.93500000000000005"/>
    <n v="0.92800000000000005"/>
    <n v="0.92600000000000005"/>
    <n v="0.92200000000000004"/>
    <n v="0.91600000000000004"/>
    <n v="0.91400000000000003"/>
    <n v="0.91100000000000003"/>
    <n v="0.90900000000000003"/>
    <n v="0.90900000000000003"/>
    <n v="0.91200000000000003"/>
  </r>
  <r>
    <s v="GREATER MANCHESTER"/>
    <s v="Q46"/>
    <x v="75"/>
    <s v="01D00"/>
    <s v="1.161 or below"/>
    <n v="1.161"/>
    <s v="0.965 or below"/>
    <n v="0.96499999999999997"/>
    <n v="1.202"/>
    <n v="1.1930000000000001"/>
    <n v="1.179"/>
    <n v="1.1639999999999999"/>
    <n v="1.1519999999999999"/>
    <n v="1.1359999999999999"/>
    <n v="1.1279999999999999"/>
    <n v="1.119"/>
    <n v="1.0960000000000001"/>
    <n v="1.0680000000000001"/>
    <n v="1.0549999999999999"/>
    <n v="1.04"/>
    <n v="1.0289999999999999"/>
    <n v="1.0169999999999999"/>
    <n v="1.006"/>
    <n v="0.999"/>
    <n v="0.98899999999999999"/>
    <n v="0.98599999999999999"/>
    <n v="0.97899999999999998"/>
    <n v="0.97899999999999998"/>
  </r>
  <r>
    <s v="SURREY AND SUSSEX"/>
    <s v="Q68"/>
    <x v="76"/>
    <s v="99K00"/>
    <s v="1.161 or below"/>
    <n v="1.161"/>
    <s v="0.965 or below"/>
    <n v="0.96499999999999997"/>
    <n v="0.99099999999999999"/>
    <n v="0.98699999999999999"/>
    <n v="0.98"/>
    <n v="0.97699999999999998"/>
    <n v="0.97199999999999998"/>
    <n v="0.96599999999999997"/>
    <n v="0.96399999999999997"/>
    <n v="0.96099999999999997"/>
    <n v="0.94699999999999995"/>
    <n v="0.93500000000000005"/>
    <n v="0.93500000000000005"/>
    <n v="0.92600000000000005"/>
    <n v="0.92500000000000004"/>
    <n v="0.92100000000000004"/>
    <n v="0.91800000000000004"/>
    <n v="0.91500000000000004"/>
    <n v="0.91500000000000004"/>
    <n v="0.91400000000000003"/>
    <n v="0.91300000000000003"/>
    <n v="0.90900000000000003"/>
  </r>
  <r>
    <s v="NORTH WEST LONDON"/>
    <s v="Q62"/>
    <x v="77"/>
    <s v="08G00"/>
    <s v="1.161 or below"/>
    <n v="1.161"/>
    <s v="0.965 or below"/>
    <n v="0.96499999999999997"/>
    <n v="0.89700000000000002"/>
    <n v="0.89"/>
    <n v="0.88500000000000001"/>
    <n v="0.88"/>
    <n v="0.876"/>
    <n v="0.86899999999999999"/>
    <n v="0.86799999999999999"/>
    <n v="0.86299999999999999"/>
    <n v="0.85699999999999998"/>
    <n v="0.85"/>
    <n v="0.84599999999999997"/>
    <n v="0.84099999999999997"/>
    <n v="0.84"/>
    <n v="0.83599999999999997"/>
    <n v="0.83099999999999996"/>
    <n v="0.83299999999999996"/>
    <n v="0.83"/>
    <n v="0.82899999999999996"/>
    <n v="0.82699999999999996"/>
    <n v="0.82799999999999996"/>
  </r>
  <r>
    <s v="SURREY AND SUSSEX"/>
    <s v="Q68"/>
    <x v="78"/>
    <s v="09X00"/>
    <s v="1.161 or below"/>
    <n v="1.161"/>
    <s v="0.965 or below"/>
    <n v="0.96499999999999997"/>
    <n v="0.85199999999999998"/>
    <n v="0.84899999999999998"/>
    <n v="0.84499999999999997"/>
    <n v="0.84399999999999997"/>
    <n v="0.84"/>
    <n v="0.83599999999999997"/>
    <n v="0.83499999999999996"/>
    <n v="0.83299999999999996"/>
    <n v="0.82499999999999996"/>
    <n v="0.81599999999999995"/>
    <n v="0.81399999999999995"/>
    <n v="0.80400000000000005"/>
    <n v="0.79900000000000004"/>
    <n v="0.79500000000000004"/>
    <n v="0.78900000000000003"/>
    <n v="0.78700000000000003"/>
    <n v="0.79"/>
    <n v="0.78600000000000003"/>
    <n v="0.78200000000000003"/>
    <n v="0.77900000000000003"/>
  </r>
  <r>
    <s v="NORTH WEST LONDON"/>
    <s v="Q62"/>
    <x v="79"/>
    <s v="07Y00"/>
    <s v="1.161 or below"/>
    <n v="1.161"/>
    <s v="0.965 or below"/>
    <n v="0.96499999999999997"/>
    <n v="0.81200000000000006"/>
    <n v="0.80700000000000005"/>
    <n v="0.80400000000000005"/>
    <n v="0.80200000000000005"/>
    <n v="0.79600000000000004"/>
    <n v="0.79"/>
    <n v="0.78600000000000003"/>
    <n v="0.77900000000000003"/>
    <n v="0.77"/>
    <n v="0.76100000000000001"/>
    <n v="0.75800000000000001"/>
    <n v="0.749"/>
    <n v="0.746"/>
    <n v="0.74"/>
    <n v="0.73499999999999999"/>
    <n v="0.73399999999999999"/>
    <n v="0.73299999999999998"/>
    <n v="0.72799999999999998"/>
    <n v="0.72499999999999998"/>
    <n v="0.72499999999999998"/>
  </r>
  <r>
    <s v="NORTH YORKSHIRE AND HUMBER"/>
    <s v="Q50"/>
    <x v="80"/>
    <s v="03F00"/>
    <s v="1.161 or below"/>
    <n v="1.161"/>
    <s v="0.965 or below"/>
    <n v="0.96499999999999997"/>
    <n v="1.137"/>
    <n v="1.133"/>
    <n v="1.1259999999999999"/>
    <n v="1.1200000000000001"/>
    <n v="1.1140000000000001"/>
    <n v="1.1060000000000001"/>
    <n v="1.101"/>
    <n v="1.0960000000000001"/>
    <n v="1.0920000000000001"/>
    <n v="1.085"/>
    <n v="1.075"/>
    <n v="1.0640000000000001"/>
    <n v="1.056"/>
    <n v="1.046"/>
    <n v="1.036"/>
    <n v="1.036"/>
    <n v="1.0369999999999999"/>
    <n v="1.0369999999999999"/>
    <n v="1.0349999999999999"/>
    <n v="1.0389999999999999"/>
  </r>
  <r>
    <s v="EAST ANGLIA"/>
    <s v="Q56"/>
    <x v="81"/>
    <s v="06L00"/>
    <s v="1.161 or below"/>
    <n v="1.161"/>
    <s v="0.965 or below"/>
    <n v="0.96499999999999997"/>
    <n v="1.024"/>
    <n v="1.0149999999999999"/>
    <n v="1.0089999999999999"/>
    <n v="1.0049999999999999"/>
    <n v="1.002"/>
    <n v="0.996"/>
    <n v="0.995"/>
    <n v="0.98899999999999999"/>
    <n v="0.97799999999999998"/>
    <n v="0.97299999999999998"/>
    <n v="0.97099999999999997"/>
    <n v="0.96399999999999997"/>
    <n v="0.96099999999999997"/>
    <n v="0.95699999999999996"/>
    <n v="0.95299999999999996"/>
    <n v="0.95399999999999996"/>
    <n v="0.95"/>
    <n v="0.94599999999999995"/>
    <n v="0.94499999999999995"/>
    <n v="0.94299999999999995"/>
  </r>
  <r>
    <s v="WESSEX"/>
    <s v="Q70"/>
    <x v="82"/>
    <s v="10L00"/>
    <s v="1.161 or below"/>
    <n v="1.161"/>
    <s v="0.965 or below"/>
    <n v="0.96499999999999997"/>
    <n v="1.0349999999999999"/>
    <n v="1.0289999999999999"/>
    <n v="1.0209999999999999"/>
    <n v="1.0089999999999999"/>
    <n v="1.0029999999999999"/>
    <n v="0.998"/>
    <n v="0.996"/>
    <n v="0.999"/>
    <n v="0.98899999999999999"/>
    <n v="0.97599999999999998"/>
    <n v="0.97799999999999998"/>
    <n v="0.97299999999999998"/>
    <n v="0.96899999999999997"/>
    <n v="0.96599999999999997"/>
    <n v="0.96699999999999997"/>
    <n v="0.96699999999999997"/>
    <n v="0.96199999999999997"/>
    <n v="0.95599999999999996"/>
    <n v="0.95399999999999996"/>
    <n v="0.95"/>
  </r>
  <r>
    <s v="NORTH EAST LONDON"/>
    <s v="Q61"/>
    <x v="83"/>
    <s v="08H00"/>
    <s v="1.161 or below"/>
    <n v="1.161"/>
    <s v="0.965 or below"/>
    <n v="0.96499999999999997"/>
    <n v="0.75600000000000001"/>
    <n v="0.752"/>
    <n v="0.752"/>
    <n v="0.751"/>
    <n v="0.746"/>
    <n v="0.73799999999999999"/>
    <n v="0.73699999999999999"/>
    <n v="0.73199999999999998"/>
    <n v="0.72399999999999998"/>
    <n v="0.71599999999999997"/>
    <n v="0.71099999999999997"/>
    <n v="0.70499999999999996"/>
    <n v="0.69899999999999995"/>
    <n v="0.69799999999999995"/>
    <n v="0.69299999999999995"/>
    <n v="0.68899999999999995"/>
    <n v="0.68500000000000005"/>
    <n v="0.68200000000000005"/>
    <n v="0.68"/>
    <n v="0.67700000000000005"/>
  </r>
  <r>
    <s v="DEVON,CORNWALL&amp;ISLES OF SCILLY"/>
    <s v="Q66"/>
    <x v="84"/>
    <s v="11N00"/>
    <s v="1.161 or below"/>
    <n v="1.161"/>
    <s v="0.965 or below"/>
    <n v="0.96499999999999997"/>
    <n v="1.0249999999999999"/>
    <n v="1.0169999999999999"/>
    <n v="1.012"/>
    <n v="1.0069999999999999"/>
    <n v="1.0009999999999999"/>
    <n v="0.99299999999999999"/>
    <n v="0.99099999999999999"/>
    <n v="0.98399999999999999"/>
    <n v="0.97"/>
    <n v="0.95899999999999996"/>
    <n v="0.95299999999999996"/>
    <n v="0.94399999999999995"/>
    <n v="0.94"/>
    <n v="0.93500000000000005"/>
    <n v="0.93"/>
    <n v="0.92900000000000005"/>
    <n v="0.92400000000000004"/>
    <n v="0.92100000000000004"/>
    <n v="0.91700000000000004"/>
    <n v="0.91700000000000004"/>
  </r>
  <r>
    <s v="SOUTH LONDON"/>
    <s v="Q63"/>
    <x v="85"/>
    <s v="08J00"/>
    <s v="1.161 or below"/>
    <n v="1.161"/>
    <s v="0.965 or below"/>
    <n v="0.96499999999999997"/>
    <n v="0.88"/>
    <n v="0.873"/>
    <n v="0.873"/>
    <n v="0.872"/>
    <n v="0.86599999999999999"/>
    <n v="0.86199999999999999"/>
    <n v="0.86"/>
    <n v="0.85299999999999998"/>
    <n v="0.84199999999999997"/>
    <n v="0.83599999999999997"/>
    <n v="0.83199999999999996"/>
    <n v="0.82199999999999995"/>
    <n v="0.81699999999999995"/>
    <n v="0.81299999999999994"/>
    <n v="0.80400000000000005"/>
    <n v="0.80100000000000005"/>
    <n v="0.79900000000000004"/>
    <n v="0.79700000000000004"/>
    <n v="0.79700000000000004"/>
    <n v="0.79800000000000004"/>
  </r>
  <r>
    <s v="MERSEYSIDE"/>
    <s v="Q48"/>
    <x v="86"/>
    <s v="01J00"/>
    <s v="1.161 or below"/>
    <n v="1.161"/>
    <s v="0.965 or below"/>
    <n v="0.96499999999999997"/>
    <n v="1.3859999999999999"/>
    <n v="1.3939999999999999"/>
    <n v="1.391"/>
    <n v="1.385"/>
    <n v="1.381"/>
    <n v="1.371"/>
    <n v="1.3680000000000001"/>
    <n v="1.3620000000000001"/>
    <n v="1.3480000000000001"/>
    <n v="1.32"/>
    <n v="1.304"/>
    <n v="1.2769999999999999"/>
    <n v="1.2709999999999999"/>
    <n v="1.254"/>
    <n v="1.244"/>
    <n v="1.24"/>
    <n v="1.228"/>
    <n v="1.22"/>
    <n v="1.202"/>
    <n v="1.19"/>
  </r>
  <r>
    <s v="SOUTH LONDON"/>
    <s v="Q63"/>
    <x v="87"/>
    <s v="08K00"/>
    <s v="1.161 or below"/>
    <n v="1.161"/>
    <s v="0.965 or below"/>
    <n v="0.96499999999999997"/>
    <n v="0.67500000000000004"/>
    <n v="0.66900000000000004"/>
    <n v="0.66200000000000003"/>
    <n v="0.65700000000000003"/>
    <n v="0.64900000000000002"/>
    <n v="0.64200000000000002"/>
    <n v="0.64100000000000001"/>
    <n v="0.63300000000000001"/>
    <n v="0.626"/>
    <n v="0.621"/>
    <n v="0.62"/>
    <n v="0.61399999999999999"/>
    <n v="0.61199999999999999"/>
    <n v="0.61099999999999999"/>
    <n v="0.60899999999999999"/>
    <n v="0.61"/>
    <n v="0.61"/>
    <n v="0.61099999999999999"/>
    <n v="0.61"/>
    <n v="0.61199999999999999"/>
  </r>
  <r>
    <s v="WEST YORKSHIRE"/>
    <s v="Q52"/>
    <x v="88"/>
    <s v="15F00"/>
    <s v="1.161 or below"/>
    <n v="1.161"/>
    <s v="0.965 or below"/>
    <n v="0.96499999999999997"/>
    <n v="0.995"/>
    <n v="0.98699999999999999"/>
    <n v="0.98"/>
    <n v="0.97399999999999998"/>
    <n v="0.96799999999999997"/>
    <n v="0.96199999999999997"/>
    <n v="0.96"/>
    <n v="0.95599999999999996"/>
    <n v="0.95099999999999996"/>
    <n v="0.94299999999999995"/>
    <n v="0.94"/>
    <n v="0.93300000000000005"/>
    <n v="0.92900000000000005"/>
    <n v="0.92600000000000005"/>
    <n v="0.92200000000000004"/>
    <n v="0.92300000000000004"/>
    <n v="0.92300000000000004"/>
    <n v="0.92300000000000004"/>
    <n v="0.92200000000000004"/>
    <n v="0.92300000000000004"/>
  </r>
  <r>
    <s v="LEICESTERSHIRE &amp; LINCOLNSHIRE"/>
    <s v="Q59"/>
    <x v="89"/>
    <s v="04C00"/>
    <s v="1.161 or below"/>
    <n v="1.161"/>
    <s v="0.965 or below"/>
    <n v="0.96499999999999997"/>
    <n v="0.98399999999999999"/>
    <n v="0.97699999999999998"/>
    <n v="0.97"/>
    <n v="0.95899999999999996"/>
    <n v="0.95199999999999996"/>
    <n v="0.93899999999999995"/>
    <n v="0.93300000000000005"/>
    <n v="0.92600000000000005"/>
    <n v="0.91700000000000004"/>
    <n v="0.90300000000000002"/>
    <n v="0.88800000000000001"/>
    <n v="0.878"/>
    <n v="0.875"/>
    <n v="0.87"/>
    <n v="0.86299999999999999"/>
    <n v="0.86599999999999999"/>
    <n v="0.86899999999999999"/>
    <n v="0.871"/>
    <n v="0.87"/>
    <n v="0.86799999999999999"/>
  </r>
  <r>
    <s v="SOUTH LONDON"/>
    <s v="Q63"/>
    <x v="90"/>
    <s v="08L00"/>
    <s v="1.161 or below"/>
    <n v="1.161"/>
    <s v="0.965 or below"/>
    <n v="0.96499999999999997"/>
    <n v="0.84499999999999997"/>
    <n v="0.83499999999999996"/>
    <n v="0.82599999999999996"/>
    <n v="0.81599999999999995"/>
    <n v="0.80400000000000005"/>
    <n v="0.79200000000000004"/>
    <n v="0.78800000000000003"/>
    <n v="0.78100000000000003"/>
    <n v="0.77100000000000002"/>
    <n v="0.76100000000000001"/>
    <n v="0.752"/>
    <n v="0.74"/>
    <n v="0.73499999999999999"/>
    <n v="0.72799999999999998"/>
    <n v="0.72"/>
    <n v="0.71699999999999997"/>
    <n v="0.71099999999999997"/>
    <n v="0.70699999999999996"/>
    <n v="0.70099999999999996"/>
    <n v="0.69699999999999995"/>
  </r>
  <r>
    <s v="LEICESTERSHIRE &amp; LINCOLNSHIRE"/>
    <s v="Q59"/>
    <x v="91"/>
    <s v="03T00"/>
    <s v="1.161 or below"/>
    <n v="1.161"/>
    <s v="0.965 or below"/>
    <n v="0.96499999999999997"/>
    <n v="1.1830000000000001"/>
    <n v="1.1759999999999999"/>
    <n v="1.167"/>
    <n v="1.159"/>
    <n v="1.149"/>
    <n v="1.139"/>
    <n v="1.135"/>
    <n v="1.1279999999999999"/>
    <n v="1.1180000000000001"/>
    <n v="1.1000000000000001"/>
    <n v="1.089"/>
    <n v="1.079"/>
    <n v="1.075"/>
    <n v="1.0720000000000001"/>
    <n v="1.0660000000000001"/>
    <n v="1.0640000000000001"/>
    <n v="1.0640000000000001"/>
    <n v="1.0609999999999999"/>
    <n v="1.0580000000000001"/>
    <n v="1.0580000000000001"/>
  </r>
  <r>
    <s v="LEICESTERSHIRE &amp; LINCOLNSHIRE"/>
    <s v="Q59"/>
    <x v="92"/>
    <s v="04D00"/>
    <s v="1.161 or below"/>
    <n v="1.161"/>
    <s v="0.965 or below"/>
    <n v="0.96499999999999997"/>
    <n v="1.0660000000000001"/>
    <n v="1.0589999999999999"/>
    <n v="1.0549999999999999"/>
    <n v="1.052"/>
    <n v="1.0449999999999999"/>
    <n v="1.04"/>
    <n v="1.0389999999999999"/>
    <n v="1.038"/>
    <n v="1.0349999999999999"/>
    <n v="1.0329999999999999"/>
    <n v="1.034"/>
    <n v="1.0309999999999999"/>
    <n v="1.032"/>
    <n v="1.036"/>
    <n v="1.0349999999999999"/>
    <n v="1.0409999999999999"/>
    <n v="1.0449999999999999"/>
    <n v="1.0469999999999999"/>
    <n v="1.05"/>
    <n v="1.052"/>
  </r>
  <r>
    <s v="MERSEYSIDE"/>
    <s v="Q48"/>
    <x v="93"/>
    <s v="99A00"/>
    <s v="1.161 or below"/>
    <n v="1.161"/>
    <s v="0.965 or below"/>
    <n v="0.96499999999999997"/>
    <n v="1.113"/>
    <n v="1.109"/>
    <n v="1.101"/>
    <n v="1.097"/>
    <n v="1.089"/>
    <n v="1.08"/>
    <n v="1.0780000000000001"/>
    <n v="1.075"/>
    <n v="1.0649999999999999"/>
    <n v="1.052"/>
    <n v="1.0449999999999999"/>
    <n v="1.032"/>
    <n v="1.0249999999999999"/>
    <n v="1.022"/>
    <n v="1.02"/>
    <n v="1.02"/>
    <n v="1.0209999999999999"/>
    <n v="1.02"/>
    <n v="1.0189999999999999"/>
    <n v="1.02"/>
  </r>
  <r>
    <s v="HERTFORDSHIRE &amp; SOUTH MIDLANDS"/>
    <s v="Q58"/>
    <x v="94"/>
    <s v="06P00"/>
    <s v="1.161 or below"/>
    <n v="1.161"/>
    <s v="0.965 or below"/>
    <n v="0.96499999999999997"/>
    <n v="1.169"/>
    <n v="1.1659999999999999"/>
    <n v="1.163"/>
    <n v="1.157"/>
    <n v="1.1459999999999999"/>
    <n v="1.137"/>
    <n v="1.1319999999999999"/>
    <n v="1.1259999999999999"/>
    <n v="1.119"/>
    <n v="1.1000000000000001"/>
    <n v="1.0880000000000001"/>
    <n v="1.0780000000000001"/>
    <n v="1.073"/>
    <n v="1.0669999999999999"/>
    <n v="1.0620000000000001"/>
    <n v="1.0640000000000001"/>
    <n v="1.0629999999999999"/>
    <n v="1.0620000000000001"/>
    <n v="1.0629999999999999"/>
    <n v="1.0649999999999999"/>
  </r>
  <r>
    <s v="GREATER MANCHESTER"/>
    <s v="Q46"/>
    <x v="95"/>
    <s v="14L00"/>
    <s v="1.161 or below"/>
    <n v="1.161"/>
    <s v="0.965 or below"/>
    <n v="0.96499999999999997"/>
    <n v="1.125"/>
    <n v="1.119"/>
    <n v="1.1100000000000001"/>
    <n v="1.1040000000000001"/>
    <n v="1.099"/>
    <n v="1.095"/>
    <n v="1.093"/>
    <n v="1.0860000000000001"/>
    <n v="1.0780000000000001"/>
    <n v="1.07"/>
    <n v="1.0649999999999999"/>
    <n v="1.0569999999999999"/>
    <n v="1.0529999999999999"/>
    <n v="1.0509999999999999"/>
    <n v="1.0509999999999999"/>
    <n v="1.052"/>
    <n v="1.054"/>
    <n v="1.052"/>
    <n v="1.0509999999999999"/>
    <n v="1.0549999999999999"/>
  </r>
  <r>
    <s v="DERBYSHIRE AND NOTTINGHAMSHIRE"/>
    <s v="Q55"/>
    <x v="96"/>
    <s v="04E00"/>
    <s v="1.161 or below"/>
    <n v="1.161"/>
    <s v="0.965 or below"/>
    <n v="0.96499999999999997"/>
    <n v="1.212"/>
    <n v="1.21"/>
    <n v="1.2"/>
    <n v="1.1970000000000001"/>
    <n v="1.1919999999999999"/>
    <n v="1.1839999999999999"/>
    <n v="1.18"/>
    <n v="1.167"/>
    <n v="1.1519999999999999"/>
    <n v="1.143"/>
    <n v="1.1359999999999999"/>
    <n v="1.129"/>
    <n v="1.1259999999999999"/>
    <n v="1.1180000000000001"/>
    <n v="1.1140000000000001"/>
    <n v="1.115"/>
    <n v="1.1140000000000001"/>
    <n v="1.115"/>
    <n v="1.1180000000000001"/>
    <n v="1.121"/>
  </r>
  <r>
    <s v="KENT AND MEDWAY"/>
    <s v="Q67"/>
    <x v="97"/>
    <s v="09W00"/>
    <s v="1.161 or below"/>
    <n v="1.161"/>
    <s v="0.965 or below"/>
    <n v="0.96499999999999997"/>
    <n v="0.96199999999999997"/>
    <n v="0.95699999999999996"/>
    <n v="0.95199999999999996"/>
    <n v="0.95099999999999996"/>
    <n v="0.94699999999999995"/>
    <n v="0.93899999999999995"/>
    <n v="0.93600000000000005"/>
    <n v="0.93100000000000005"/>
    <n v="0.91500000000000004"/>
    <n v="0.90200000000000002"/>
    <n v="0.90200000000000002"/>
    <n v="0.89300000000000002"/>
    <n v="0.88700000000000001"/>
    <n v="0.88400000000000001"/>
    <n v="0.88100000000000001"/>
    <n v="0.879"/>
    <n v="0.872"/>
    <n v="0.86899999999999999"/>
    <n v="0.86299999999999999"/>
    <n v="0.86399999999999999"/>
  </r>
  <r>
    <s v="SOUTH LONDON"/>
    <s v="Q63"/>
    <x v="98"/>
    <s v="08R00"/>
    <s v="1.161 or below"/>
    <n v="1.161"/>
    <s v="0.965 or below"/>
    <n v="0.96499999999999997"/>
    <n v="0.81699999999999995"/>
    <n v="0.81299999999999994"/>
    <n v="0.81299999999999994"/>
    <n v="0.80700000000000005"/>
    <n v="0.8"/>
    <n v="0.79100000000000004"/>
    <n v="0.78200000000000003"/>
    <n v="0.78"/>
    <n v="0.77"/>
    <n v="0.76100000000000001"/>
    <n v="0.75700000000000001"/>
    <n v="0.751"/>
    <n v="0.753"/>
    <n v="0.751"/>
    <n v="0.747"/>
    <n v="0.75"/>
    <n v="0.752"/>
    <n v="0.754"/>
    <n v="0.75700000000000001"/>
    <n v="0.752"/>
  </r>
  <r>
    <s v="ESSEX"/>
    <s v="Q57"/>
    <x v="99"/>
    <s v="06Q00"/>
    <s v="1.161 or below"/>
    <n v="1.161"/>
    <s v="0.965 or below"/>
    <n v="0.96499999999999997"/>
    <n v="1.1040000000000001"/>
    <n v="1.101"/>
    <n v="1.0980000000000001"/>
    <n v="1.095"/>
    <n v="1.083"/>
    <n v="1.075"/>
    <n v="1.071"/>
    <n v="1.0640000000000001"/>
    <n v="1.048"/>
    <n v="1.0329999999999999"/>
    <n v="1.026"/>
    <n v="1.014"/>
    <n v="1.0069999999999999"/>
    <n v="1"/>
    <n v="0.99199999999999999"/>
    <n v="0.99299999999999999"/>
    <n v="0.99"/>
    <n v="0.98799999999999999"/>
    <n v="0.98399999999999999"/>
    <n v="0.98299999999999998"/>
  </r>
  <r>
    <s v="HERTFORDSHIRE &amp; SOUTH MIDLANDS"/>
    <s v="Q58"/>
    <x v="100"/>
    <s v="04F00"/>
    <s v="1.161 or below"/>
    <n v="1.161"/>
    <s v="0.965 or below"/>
    <n v="0.96499999999999997"/>
    <n v="1.1100000000000001"/>
    <n v="1.105"/>
    <n v="1.101"/>
    <n v="1.0960000000000001"/>
    <n v="1.091"/>
    <n v="1.0860000000000001"/>
    <n v="1.083"/>
    <n v="1.073"/>
    <n v="1.06"/>
    <n v="1.0489999999999999"/>
    <n v="1.0409999999999999"/>
    <n v="1.0249999999999999"/>
    <n v="1.0209999999999999"/>
    <n v="1.0149999999999999"/>
    <n v="1.0069999999999999"/>
    <n v="1.0049999999999999"/>
    <n v="0.998"/>
    <n v="0.99299999999999999"/>
    <n v="0.98899999999999999"/>
    <n v="0.98799999999999999"/>
  </r>
  <r>
    <s v="LANCASHIRE"/>
    <s v="Q47"/>
    <x v="101"/>
    <s v="01K00"/>
    <s v="1.161 or below"/>
    <n v="1.161"/>
    <s v="0.965 or below"/>
    <n v="0.96499999999999997"/>
    <n v="1.022"/>
    <n v="1.02"/>
    <n v="1.0129999999999999"/>
    <n v="1.008"/>
    <n v="1.004"/>
    <n v="0.996"/>
    <n v="0.996"/>
    <n v="0.99399999999999999"/>
    <n v="0.98899999999999999"/>
    <n v="0.98099999999999998"/>
    <n v="0.97499999999999998"/>
    <n v="0.96499999999999997"/>
    <n v="0.96"/>
    <n v="0.95499999999999996"/>
    <n v="0.95099999999999996"/>
    <n v="0.95"/>
    <n v="0.94899999999999995"/>
    <n v="0.95099999999999996"/>
    <n v="0.95"/>
    <n v="0.95099999999999996"/>
  </r>
  <r>
    <s v="HERTFORDSHIRE &amp; SOUTH MIDLANDS"/>
    <s v="Q58"/>
    <x v="102"/>
    <s v="04G00"/>
    <s v="1.161 or below"/>
    <n v="1.161"/>
    <s v="0.965 or below"/>
    <n v="0.96499999999999997"/>
    <n v="1.1160000000000001"/>
    <n v="1.111"/>
    <n v="1.107"/>
    <n v="1.103"/>
    <n v="1.0980000000000001"/>
    <n v="1.0900000000000001"/>
    <n v="1.089"/>
    <n v="1.0820000000000001"/>
    <n v="1.071"/>
    <n v="1.0549999999999999"/>
    <n v="1.048"/>
    <n v="1.04"/>
    <n v="1.036"/>
    <n v="1.03"/>
    <n v="1.022"/>
    <n v="1.02"/>
    <n v="1.018"/>
    <n v="1.0149999999999999"/>
    <n v="1.012"/>
    <n v="1.0089999999999999"/>
  </r>
  <r>
    <s v="DERBYSHIRE AND NOTTINGHAMSHIRE"/>
    <s v="Q55"/>
    <x v="103"/>
    <s v="04H00"/>
    <s v="1.161 or below"/>
    <n v="1.161"/>
    <s v="0.965 or below"/>
    <n v="0.96499999999999997"/>
    <n v="1.05"/>
    <n v="1.0449999999999999"/>
    <n v="1.04"/>
    <n v="1.0329999999999999"/>
    <n v="1.032"/>
    <n v="1.026"/>
    <n v="1.026"/>
    <n v="1.018"/>
    <n v="1.0089999999999999"/>
    <n v="0.997"/>
    <n v="0.98899999999999999"/>
    <n v="0.98199999999999998"/>
    <n v="0.97899999999999998"/>
    <n v="0.97199999999999998"/>
    <n v="0.96299999999999997"/>
    <n v="0.96699999999999997"/>
    <n v="0.96399999999999997"/>
    <n v="0.96399999999999997"/>
    <n v="0.96199999999999997"/>
    <n v="0.96"/>
  </r>
  <r>
    <s v="CUMBRIA,NORTHUMB,TYNE &amp; WEAR"/>
    <s v="Q49"/>
    <x v="104"/>
    <s v="13T00"/>
    <s v="1.161 or below"/>
    <n v="1.161"/>
    <s v="0.965 or below"/>
    <n v="0.96499999999999997"/>
    <n v="1.1479999999999999"/>
    <n v="1.147"/>
    <n v="1.141"/>
    <n v="1.1359999999999999"/>
    <n v="1.1339999999999999"/>
    <n v="1.1259999999999999"/>
    <n v="1.1200000000000001"/>
    <n v="1.1100000000000001"/>
    <n v="1.1000000000000001"/>
    <n v="1.089"/>
    <n v="1.083"/>
    <n v="1.0720000000000001"/>
    <n v="1.0629999999999999"/>
    <n v="1.0569999999999999"/>
    <n v="1.0509999999999999"/>
    <n v="1.048"/>
    <n v="1.0429999999999999"/>
    <n v="1.042"/>
    <n v="1.0429999999999999"/>
    <n v="1.046"/>
  </r>
  <r>
    <s v="NORTH EAST LONDON"/>
    <s v="Q61"/>
    <x v="105"/>
    <s v="08M00"/>
    <s v="1.161 or below"/>
    <n v="1.161"/>
    <s v="0.965 or below"/>
    <n v="0.96499999999999997"/>
    <n v="0.89900000000000002"/>
    <n v="0.89600000000000002"/>
    <n v="0.89400000000000002"/>
    <n v="0.88800000000000001"/>
    <n v="0.88400000000000001"/>
    <n v="0.878"/>
    <n v="0.876"/>
    <n v="0.876"/>
    <n v="0.877"/>
    <n v="0.874"/>
    <n v="0.872"/>
    <n v="0.86599999999999999"/>
    <n v="0.86599999999999999"/>
    <n v="0.86499999999999999"/>
    <n v="0.86099999999999999"/>
    <n v="0.86299999999999999"/>
    <n v="0.86199999999999999"/>
    <n v="0.85899999999999999"/>
    <n v="0.85599999999999998"/>
    <n v="0.85299999999999998"/>
  </r>
  <r>
    <s v="CUMBRIA,NORTHUMB,TYNE &amp; WEAR"/>
    <s v="Q49"/>
    <x v="106"/>
    <s v="01H00"/>
    <s v="1.161 or below"/>
    <n v="1.161"/>
    <s v="0.965 or below"/>
    <n v="0.96499999999999997"/>
    <n v="1.19"/>
    <n v="1.1879999999999999"/>
    <n v="1.179"/>
    <n v="1.1739999999999999"/>
    <n v="1.167"/>
    <n v="1.1579999999999999"/>
    <n v="1.1559999999999999"/>
    <n v="1.1479999999999999"/>
    <n v="1.1339999999999999"/>
    <n v="1.1240000000000001"/>
    <n v="1.1259999999999999"/>
    <n v="1.1200000000000001"/>
    <n v="1.111"/>
    <n v="1.1080000000000001"/>
    <n v="1.105"/>
    <n v="1.105"/>
    <n v="1.105"/>
    <n v="1.107"/>
    <n v="1.107"/>
    <n v="1.109"/>
  </r>
  <r>
    <s v="DURHAM, DARLINGTON AND TEES"/>
    <s v="Q45"/>
    <x v="107"/>
    <s v="00J00"/>
    <s v="1.161 or below"/>
    <n v="1.161"/>
    <s v="0.965 or below"/>
    <n v="0.96499999999999997"/>
    <n v="1.171"/>
    <n v="1.171"/>
    <n v="1.1679999999999999"/>
    <n v="1.165"/>
    <n v="1.165"/>
    <n v="1.1599999999999999"/>
    <n v="1.159"/>
    <n v="1.1519999999999999"/>
    <n v="1.1379999999999999"/>
    <n v="1.1259999999999999"/>
    <n v="1.121"/>
    <n v="1.113"/>
    <n v="1.1060000000000001"/>
    <n v="1.1000000000000001"/>
    <n v="1.091"/>
    <n v="1.0900000000000001"/>
    <n v="1.083"/>
    <n v="1.0820000000000001"/>
    <n v="1.079"/>
    <n v="1.0780000000000001"/>
  </r>
  <r>
    <s v="ESSEX"/>
    <s v="Q57"/>
    <x v="108"/>
    <s v="06T00"/>
    <s v="1.161 or below"/>
    <n v="1.161"/>
    <s v="0.965 or below"/>
    <n v="0.96499999999999997"/>
    <n v="1.2609999999999999"/>
    <n v="1.258"/>
    <n v="1.26"/>
    <n v="1.254"/>
    <n v="1.2450000000000001"/>
    <n v="1.2390000000000001"/>
    <n v="1.2350000000000001"/>
    <n v="1.2290000000000001"/>
    <n v="1.216"/>
    <n v="1.2050000000000001"/>
    <n v="1.2030000000000001"/>
    <n v="1.1950000000000001"/>
    <n v="1.1919999999999999"/>
    <n v="1.1859999999999999"/>
    <n v="1.1779999999999999"/>
    <n v="1.177"/>
    <n v="1.171"/>
    <n v="1.167"/>
    <n v="1.161"/>
    <n v="1.155"/>
  </r>
  <r>
    <s v="WESSEX"/>
    <s v="Q70"/>
    <x v="109"/>
    <s v="99M00"/>
    <s v="1.161 or below"/>
    <n v="1.161"/>
    <s v="0.965 or below"/>
    <n v="0.96499999999999997"/>
    <n v="0.98599999999999999"/>
    <n v="0.98599999999999999"/>
    <n v="0.98199999999999998"/>
    <n v="0.98199999999999998"/>
    <n v="0.97599999999999998"/>
    <n v="0.96899999999999997"/>
    <n v="0.96499999999999997"/>
    <n v="0.95699999999999996"/>
    <n v="0.94799999999999995"/>
    <n v="0.93700000000000006"/>
    <n v="0.93300000000000005"/>
    <n v="0.92700000000000005"/>
    <n v="0.92600000000000005"/>
    <n v="0.91600000000000004"/>
    <n v="0.90700000000000003"/>
    <n v="0.90500000000000003"/>
    <n v="0.90300000000000002"/>
    <n v="0.90300000000000002"/>
    <n v="0.90400000000000003"/>
    <n v="0.90600000000000003"/>
  </r>
  <r>
    <s v="NORTH YORKSHIRE AND HUMBER"/>
    <s v="Q50"/>
    <x v="110"/>
    <s v="03H00"/>
    <s v="1.161 or below"/>
    <n v="1.161"/>
    <s v="0.965 or below"/>
    <n v="0.96499999999999997"/>
    <n v="1.1220000000000001"/>
    <n v="1.119"/>
    <n v="1.1160000000000001"/>
    <n v="1.1140000000000001"/>
    <n v="1.107"/>
    <n v="1.101"/>
    <n v="1.1000000000000001"/>
    <n v="1.095"/>
    <n v="1.085"/>
    <n v="1.073"/>
    <n v="1.0609999999999999"/>
    <n v="1.0509999999999999"/>
    <n v="1.048"/>
    <n v="1.0429999999999999"/>
    <n v="1.036"/>
    <n v="1.034"/>
    <n v="1.032"/>
    <n v="1.028"/>
    <n v="1.0269999999999999"/>
    <n v="1.026"/>
  </r>
  <r>
    <s v="WESSEX"/>
    <s v="Q70"/>
    <x v="111"/>
    <s v="10J00"/>
    <s v="1.161 or below"/>
    <n v="1.161"/>
    <s v="0.965 or below"/>
    <n v="0.96499999999999997"/>
    <n v="0.92900000000000005"/>
    <n v="0.92700000000000005"/>
    <n v="0.91800000000000004"/>
    <n v="0.91200000000000003"/>
    <n v="0.90300000000000002"/>
    <n v="0.89400000000000002"/>
    <n v="0.89"/>
    <n v="0.88400000000000001"/>
    <n v="0.874"/>
    <n v="0.86399999999999999"/>
    <n v="0.85899999999999999"/>
    <n v="0.84599999999999997"/>
    <n v="0.83699999999999997"/>
    <n v="0.82899999999999996"/>
    <n v="0.82499999999999996"/>
    <n v="0.82199999999999995"/>
    <n v="0.82699999999999996"/>
    <n v="0.82699999999999996"/>
    <n v="0.83199999999999996"/>
    <n v="0.83399999999999996"/>
  </r>
  <r>
    <s v="WEST YORKSHIRE"/>
    <s v="Q52"/>
    <x v="112"/>
    <s v="03J00"/>
    <s v="1.161 or below"/>
    <n v="1.161"/>
    <s v="0.965 or below"/>
    <n v="0.96499999999999997"/>
    <n v="1.1970000000000001"/>
    <n v="1.1930000000000001"/>
    <n v="1.1890000000000001"/>
    <n v="1.1859999999999999"/>
    <n v="1.18"/>
    <n v="1.1739999999999999"/>
    <n v="1.175"/>
    <n v="1.1739999999999999"/>
    <n v="1.1619999999999999"/>
    <n v="1.1499999999999999"/>
    <n v="1.139"/>
    <n v="1.1299999999999999"/>
    <n v="1.1319999999999999"/>
    <n v="1.127"/>
    <n v="1.1200000000000001"/>
    <n v="1.119"/>
    <n v="1.123"/>
    <n v="1.123"/>
    <n v="1.127"/>
    <n v="1.1279999999999999"/>
  </r>
  <r>
    <s v="NORTH YORKSHIRE AND HUMBER"/>
    <s v="Q50"/>
    <x v="113"/>
    <s v="03K00"/>
    <s v="1.161 or below"/>
    <n v="1.161"/>
    <s v="0.965 or below"/>
    <n v="0.96499999999999997"/>
    <n v="1.1459999999999999"/>
    <n v="1.139"/>
    <n v="1.1379999999999999"/>
    <n v="1.1339999999999999"/>
    <n v="1.131"/>
    <n v="1.123"/>
    <n v="1.1200000000000001"/>
    <n v="1.115"/>
    <n v="1.1020000000000001"/>
    <n v="1.0840000000000001"/>
    <n v="1.07"/>
    <n v="1.0529999999999999"/>
    <n v="1.0389999999999999"/>
    <n v="1.032"/>
    <n v="1.0189999999999999"/>
    <n v="1.0149999999999999"/>
    <n v="1.012"/>
    <n v="1.01"/>
    <n v="1.0049999999999999"/>
    <n v="1.006"/>
  </r>
  <r>
    <s v="EAST ANGLIA"/>
    <s v="Q56"/>
    <x v="114"/>
    <s v="06V00"/>
    <s v="1.161 or below"/>
    <n v="1.161"/>
    <s v="0.965 or below"/>
    <n v="0.96499999999999997"/>
    <n v="1.0740000000000001"/>
    <n v="1.071"/>
    <n v="1.0629999999999999"/>
    <n v="1.0589999999999999"/>
    <n v="1.0529999999999999"/>
    <n v="1.0449999999999999"/>
    <n v="1.046"/>
    <n v="1.04"/>
    <n v="1.03"/>
    <n v="1.014"/>
    <n v="1.01"/>
    <n v="1.002"/>
    <n v="1"/>
    <n v="0.995"/>
    <n v="0.99199999999999999"/>
    <n v="0.99"/>
    <n v="0.98699999999999999"/>
    <n v="0.98499999999999999"/>
    <n v="0.98299999999999998"/>
    <n v="0.98"/>
  </r>
  <r>
    <s v="SHROPSHIRE AND STAFFORDSHIRE"/>
    <s v="Q60"/>
    <x v="115"/>
    <s v="05G00"/>
    <s v="1.161 or below"/>
    <n v="1.161"/>
    <s v="0.965 or below"/>
    <n v="0.96499999999999997"/>
    <n v="1.147"/>
    <n v="1.1399999999999999"/>
    <n v="1.1359999999999999"/>
    <n v="1.135"/>
    <n v="1.1299999999999999"/>
    <n v="1.123"/>
    <n v="1.125"/>
    <n v="1.121"/>
    <n v="1.115"/>
    <n v="1.101"/>
    <n v="1.0940000000000001"/>
    <n v="1.0860000000000001"/>
    <n v="1.089"/>
    <n v="1.0900000000000001"/>
    <n v="1.089"/>
    <n v="1.0900000000000001"/>
    <n v="1.0900000000000001"/>
    <n v="1.101"/>
    <n v="1.1060000000000001"/>
    <n v="1.1140000000000001"/>
  </r>
  <r>
    <s v="CUMBRIA,NORTHUMB,TYNE &amp; WEAR"/>
    <s v="Q49"/>
    <x v="116"/>
    <s v="99C00"/>
    <s v="1.161 or below"/>
    <n v="1.161"/>
    <s v="0.965 or below"/>
    <n v="0.96499999999999997"/>
    <n v="1.1679999999999999"/>
    <n v="1.1599999999999999"/>
    <n v="1.151"/>
    <n v="1.1439999999999999"/>
    <n v="1.137"/>
    <n v="1.1299999999999999"/>
    <n v="1.129"/>
    <n v="1.121"/>
    <n v="1.107"/>
    <n v="1.095"/>
    <n v="1.091"/>
    <n v="1.083"/>
    <n v="1.081"/>
    <n v="1.0760000000000001"/>
    <n v="1.069"/>
    <n v="1.0660000000000001"/>
    <n v="1.0680000000000001"/>
    <n v="1.0680000000000001"/>
    <n v="1.0680000000000001"/>
    <n v="1.073"/>
  </r>
  <r>
    <s v="SURREY AND SUSSEX"/>
    <s v="Q68"/>
    <x v="117"/>
    <s v="09Y00"/>
    <s v="1.161 or below"/>
    <n v="1.161"/>
    <s v="0.965 or below"/>
    <n v="0.96499999999999997"/>
    <n v="0.97299999999999998"/>
    <n v="0.97"/>
    <n v="0.96799999999999997"/>
    <n v="0.96399999999999997"/>
    <n v="0.95799999999999996"/>
    <n v="0.95099999999999996"/>
    <n v="0.95199999999999996"/>
    <n v="0.94899999999999995"/>
    <n v="0.93799999999999994"/>
    <n v="0.92900000000000005"/>
    <n v="0.92700000000000005"/>
    <n v="0.92"/>
    <n v="0.91600000000000004"/>
    <n v="0.91300000000000003"/>
    <n v="0.90900000000000003"/>
    <n v="0.90900000000000003"/>
    <n v="0.91"/>
    <n v="0.91100000000000003"/>
    <n v="0.90900000000000003"/>
    <n v="0.91100000000000003"/>
  </r>
  <r>
    <s v="CUMBRIA,NORTHUMB,TYNE &amp; WEAR"/>
    <s v="Q49"/>
    <x v="118"/>
    <s v="00L00"/>
    <s v="1.161 or below"/>
    <n v="1.161"/>
    <s v="0.965 or below"/>
    <n v="0.96499999999999997"/>
    <n v="1.153"/>
    <n v="1.1499999999999999"/>
    <n v="1.1439999999999999"/>
    <n v="1.1419999999999999"/>
    <n v="1.139"/>
    <n v="1.135"/>
    <n v="1.135"/>
    <n v="1.131"/>
    <n v="1.1220000000000001"/>
    <n v="1.113"/>
    <n v="1.111"/>
    <n v="1.1040000000000001"/>
    <n v="1.101"/>
    <n v="1.099"/>
    <n v="1.093"/>
    <n v="1.0940000000000001"/>
    <n v="1.0920000000000001"/>
    <n v="1.089"/>
    <n v="1.087"/>
    <n v="1.0900000000000001"/>
  </r>
  <r>
    <s v="EAST ANGLIA"/>
    <s v="Q56"/>
    <x v="119"/>
    <s v="06W00"/>
    <s v="1.161 or below"/>
    <n v="1.161"/>
    <s v="0.965 or below"/>
    <n v="0.96499999999999997"/>
    <n v="1.1279999999999999"/>
    <n v="1.121"/>
    <n v="1.115"/>
    <n v="1.109"/>
    <n v="1.105"/>
    <n v="1.0980000000000001"/>
    <n v="1.0940000000000001"/>
    <n v="1.0880000000000001"/>
    <n v="1.0720000000000001"/>
    <n v="1.0629999999999999"/>
    <n v="1.06"/>
    <n v="1.0509999999999999"/>
    <n v="1.0489999999999999"/>
    <n v="1.042"/>
    <n v="1.0389999999999999"/>
    <n v="1.0389999999999999"/>
    <n v="1.04"/>
    <n v="1.042"/>
    <n v="1.042"/>
    <n v="1.042"/>
  </r>
  <r>
    <s v="DERBYSHIRE AND NOTTINGHAMSHIRE"/>
    <s v="Q55"/>
    <x v="120"/>
    <s v="04K00"/>
    <s v="1.161 or below"/>
    <n v="1.161"/>
    <s v="0.965 or below"/>
    <n v="0.96499999999999997"/>
    <n v="0.94499999999999995"/>
    <n v="0.94399999999999995"/>
    <n v="0.94199999999999995"/>
    <n v="0.93799999999999994"/>
    <n v="0.93300000000000005"/>
    <n v="0.92800000000000005"/>
    <n v="0.92400000000000004"/>
    <n v="0.91800000000000004"/>
    <n v="0.90900000000000003"/>
    <n v="0.90100000000000002"/>
    <n v="0.89300000000000002"/>
    <n v="0.88400000000000001"/>
    <n v="0.878"/>
    <n v="0.87"/>
    <n v="0.86199999999999999"/>
    <n v="0.86199999999999999"/>
    <n v="0.86"/>
    <n v="0.85599999999999998"/>
    <n v="0.85199999999999998"/>
    <n v="0.85099999999999998"/>
  </r>
  <r>
    <s v="DERBYSHIRE AND NOTTINGHAMSHIRE"/>
    <s v="Q55"/>
    <x v="121"/>
    <s v="04L00"/>
    <s v="1.161 or below"/>
    <n v="1.161"/>
    <s v="0.965 or below"/>
    <n v="0.96499999999999997"/>
    <n v="1.008"/>
    <n v="1.002"/>
    <n v="0.995"/>
    <n v="0.98899999999999999"/>
    <n v="0.98499999999999999"/>
    <n v="0.97699999999999998"/>
    <n v="0.97699999999999998"/>
    <n v="0.97199999999999998"/>
    <n v="0.95799999999999996"/>
    <n v="0.94799999999999995"/>
    <n v="0.94199999999999995"/>
    <n v="0.93700000000000006"/>
    <n v="0.93600000000000005"/>
    <n v="0.93799999999999994"/>
    <n v="0.93400000000000005"/>
    <n v="0.93600000000000005"/>
    <n v="0.93700000000000006"/>
    <n v="0.94699999999999995"/>
    <n v="0.94899999999999995"/>
    <n v="0.95199999999999996"/>
  </r>
  <r>
    <s v="DERBYSHIRE AND NOTTINGHAMSHIRE"/>
    <s v="Q55"/>
    <x v="122"/>
    <s v="04M00"/>
    <s v="1.161 or below"/>
    <n v="1.161"/>
    <s v="0.965 or below"/>
    <n v="0.96499999999999997"/>
    <n v="0.89100000000000001"/>
    <n v="0.88400000000000001"/>
    <n v="0.879"/>
    <n v="0.878"/>
    <n v="0.875"/>
    <n v="0.872"/>
    <n v="0.874"/>
    <n v="0.87"/>
    <n v="0.86299999999999999"/>
    <n v="0.85699999999999998"/>
    <n v="0.85399999999999998"/>
    <n v="0.84699999999999998"/>
    <n v="0.85899999999999999"/>
    <n v="0.85799999999999998"/>
    <n v="0.85199999999999998"/>
    <n v="0.86099999999999999"/>
    <n v="0.85699999999999998"/>
    <n v="0.85899999999999999"/>
    <n v="0.85899999999999999"/>
    <n v="0.86099999999999999"/>
  </r>
  <r>
    <s v="GREATER MANCHESTER"/>
    <s v="Q46"/>
    <x v="123"/>
    <s v="00Y00"/>
    <s v="1.161 or below"/>
    <n v="1.161"/>
    <s v="0.965 or below"/>
    <n v="0.96499999999999997"/>
    <n v="1.3460000000000001"/>
    <n v="1.339"/>
    <n v="1.3320000000000001"/>
    <n v="1.32"/>
    <n v="1.3069999999999999"/>
    <n v="1.2969999999999999"/>
    <n v="1.292"/>
    <n v="1.2789999999999999"/>
    <n v="1.2569999999999999"/>
    <n v="1.2490000000000001"/>
    <n v="1.2390000000000001"/>
    <n v="1.2290000000000001"/>
    <n v="1.2290000000000001"/>
    <n v="1.222"/>
    <n v="1.214"/>
    <n v="1.2130000000000001"/>
    <n v="1.2130000000000001"/>
    <n v="1.2090000000000001"/>
    <n v="1.202"/>
    <n v="1.204"/>
  </r>
  <r>
    <s v="THAMES VALLEY"/>
    <s v="Q69"/>
    <x v="124"/>
    <s v="10Q00"/>
    <s v="1.161 or below"/>
    <n v="1.161"/>
    <s v="0.965 or below"/>
    <n v="0.96499999999999997"/>
    <n v="0.85099999999999998"/>
    <n v="0.84899999999999998"/>
    <n v="0.84399999999999997"/>
    <n v="0.84"/>
    <n v="0.83599999999999997"/>
    <n v="0.83"/>
    <n v="0.82599999999999996"/>
    <n v="0.82"/>
    <n v="0.81599999999999995"/>
    <n v="0.80700000000000005"/>
    <n v="0.80200000000000005"/>
    <n v="0.79500000000000004"/>
    <n v="0.78700000000000003"/>
    <n v="0.78100000000000003"/>
    <n v="0.77600000000000002"/>
    <n v="0.77500000000000002"/>
    <n v="0.77100000000000002"/>
    <n v="0.77"/>
    <n v="0.77"/>
    <n v="0.77100000000000002"/>
  </r>
  <r>
    <s v="WESSEX"/>
    <s v="Q70"/>
    <x v="125"/>
    <s v="10R00"/>
    <s v="1.161 or below"/>
    <n v="1.161"/>
    <s v="0.965 or below"/>
    <n v="0.96499999999999997"/>
    <n v="1.0529999999999999"/>
    <n v="1.046"/>
    <n v="1.0369999999999999"/>
    <n v="1.0289999999999999"/>
    <n v="1.02"/>
    <n v="1.0129999999999999"/>
    <n v="1.0049999999999999"/>
    <n v="1"/>
    <n v="0.98099999999999998"/>
    <n v="0.97199999999999998"/>
    <n v="0.97199999999999998"/>
    <n v="0.96499999999999997"/>
    <n v="0.96199999999999997"/>
    <n v="0.95799999999999996"/>
    <n v="0.95099999999999996"/>
    <n v="0.94699999999999995"/>
    <n v="0.94599999999999995"/>
    <n v="0.94"/>
    <n v="0.93100000000000005"/>
    <n v="0.92200000000000004"/>
  </r>
  <r>
    <s v="NORTH EAST LONDON"/>
    <s v="Q61"/>
    <x v="126"/>
    <s v="08N00"/>
    <s v="1.161 or below"/>
    <n v="1.161"/>
    <s v="0.965 or below"/>
    <n v="0.96499999999999997"/>
    <n v="1"/>
    <n v="0.99399999999999999"/>
    <n v="0.98899999999999999"/>
    <n v="0.98199999999999998"/>
    <n v="0.97599999999999998"/>
    <n v="0.96899999999999997"/>
    <n v="0.96499999999999997"/>
    <n v="0.95799999999999996"/>
    <n v="0.95199999999999996"/>
    <n v="0.94499999999999995"/>
    <n v="0.93899999999999995"/>
    <n v="0.93300000000000005"/>
    <n v="0.93200000000000005"/>
    <n v="0.92900000000000005"/>
    <n v="0.92400000000000004"/>
    <n v="0.92600000000000005"/>
    <n v="0.92600000000000005"/>
    <n v="0.92300000000000004"/>
    <n v="0.92200000000000004"/>
    <n v="0.92300000000000004"/>
  </r>
  <r>
    <s v="ARDEN,HEREFORDS &amp; WORCESTER"/>
    <s v="Q53"/>
    <x v="127"/>
    <s v="05J00"/>
    <s v="1.161 or below"/>
    <n v="1.161"/>
    <s v="0.965 or below"/>
    <n v="0.96499999999999997"/>
    <n v="1.2170000000000001"/>
    <n v="1.216"/>
    <n v="1.214"/>
    <n v="1.208"/>
    <n v="1.2"/>
    <n v="1.1930000000000001"/>
    <n v="1.1879999999999999"/>
    <n v="1.18"/>
    <n v="1.1719999999999999"/>
    <n v="1.157"/>
    <n v="1.1479999999999999"/>
    <n v="1.137"/>
    <n v="1.1359999999999999"/>
    <n v="1.1299999999999999"/>
    <n v="1.125"/>
    <n v="1.119"/>
    <n v="1.125"/>
    <n v="1.1200000000000001"/>
    <n v="1.1200000000000001"/>
    <n v="1.119"/>
  </r>
  <r>
    <s v="SOUTH LONDON"/>
    <s v="Q63"/>
    <x v="128"/>
    <s v="08P00"/>
    <s v="1.161 or below"/>
    <n v="1.161"/>
    <s v="0.965 or below"/>
    <n v="0.96499999999999997"/>
    <n v="0.81799999999999995"/>
    <n v="0.81499999999999995"/>
    <n v="0.81100000000000005"/>
    <n v="0.80500000000000005"/>
    <n v="0.8"/>
    <n v="0.79600000000000004"/>
    <n v="0.79600000000000004"/>
    <n v="0.78900000000000003"/>
    <n v="0.77700000000000002"/>
    <n v="0.77100000000000002"/>
    <n v="0.76800000000000002"/>
    <n v="0.75700000000000001"/>
    <n v="0.754"/>
    <n v="0.75"/>
    <n v="0.74199999999999999"/>
    <n v="0.74099999999999999"/>
    <n v="0.73899999999999999"/>
    <n v="0.73699999999999999"/>
    <n v="0.73199999999999998"/>
    <n v="0.73399999999999999"/>
  </r>
  <r>
    <s v="SOUTH YORKSHIRE AND BASSETLAW"/>
    <s v="Q51"/>
    <x v="129"/>
    <s v="03L00"/>
    <s v="1.161 or below"/>
    <n v="1.161"/>
    <s v="0.965 or below"/>
    <n v="0.96499999999999997"/>
    <n v="1.1299999999999999"/>
    <n v="1.111"/>
    <n v="1.0940000000000001"/>
    <n v="1.083"/>
    <n v="1.0740000000000001"/>
    <n v="1.0640000000000001"/>
    <n v="1.0620000000000001"/>
    <n v="1.0580000000000001"/>
    <n v="1.0509999999999999"/>
    <n v="1.0449999999999999"/>
    <n v="1.0409999999999999"/>
    <n v="1.032"/>
    <n v="1.0289999999999999"/>
    <n v="1.026"/>
    <n v="1.0209999999999999"/>
    <n v="1.02"/>
    <n v="1.018"/>
    <n v="1.0189999999999999"/>
    <n v="1.0189999999999999"/>
    <n v="1.022"/>
  </r>
  <r>
    <s v="DERBYSHIRE AND NOTTINGHAMSHIRE"/>
    <s v="Q55"/>
    <x v="130"/>
    <s v="04N00"/>
    <s v="1.161 or below"/>
    <n v="1.161"/>
    <s v="0.965 or below"/>
    <n v="0.96499999999999997"/>
    <n v="0.88600000000000001"/>
    <n v="0.88"/>
    <n v="0.875"/>
    <n v="0.872"/>
    <n v="0.86299999999999999"/>
    <n v="0.85699999999999998"/>
    <n v="0.85299999999999998"/>
    <n v="0.84599999999999997"/>
    <n v="0.83699999999999997"/>
    <n v="0.82899999999999996"/>
    <n v="0.82199999999999995"/>
    <n v="0.81100000000000005"/>
    <n v="0.80600000000000005"/>
    <n v="0.80300000000000005"/>
    <n v="0.79800000000000004"/>
    <n v="0.80400000000000005"/>
    <n v="0.80700000000000005"/>
    <n v="0.80900000000000005"/>
    <n v="0.81399999999999995"/>
    <n v="0.81699999999999995"/>
  </r>
  <r>
    <s v="GREATER MANCHESTER"/>
    <s v="Q46"/>
    <x v="131"/>
    <s v="01G00"/>
    <s v="1.161 or below"/>
    <n v="1.161"/>
    <s v="0.965 or below"/>
    <n v="0.96499999999999997"/>
    <n v="1.1890000000000001"/>
    <n v="1.1830000000000001"/>
    <n v="1.175"/>
    <n v="1.171"/>
    <n v="1.1639999999999999"/>
    <n v="1.1539999999999999"/>
    <n v="1.1499999999999999"/>
    <n v="1.1359999999999999"/>
    <n v="1.119"/>
    <n v="1.1000000000000001"/>
    <n v="1.0900000000000001"/>
    <n v="1.079"/>
    <n v="1.071"/>
    <n v="1.0680000000000001"/>
    <n v="1.0609999999999999"/>
    <n v="1.056"/>
    <n v="1.0529999999999999"/>
    <n v="1.05"/>
    <n v="1.0449999999999999"/>
    <n v="1.046"/>
  </r>
  <r>
    <s v="BIRMINGHAM &amp; THE BLACK COUNTRY"/>
    <s v="Q54"/>
    <x v="132"/>
    <s v="05L00"/>
    <s v="1.161 or below"/>
    <n v="1.161"/>
    <s v="0.965 or below"/>
    <n v="0.96499999999999997"/>
    <n v="1.056"/>
    <n v="1.0509999999999999"/>
    <n v="1.044"/>
    <n v="1.0389999999999999"/>
    <n v="1.0289999999999999"/>
    <n v="1.018"/>
    <n v="1.016"/>
    <n v="1.0049999999999999"/>
    <n v="0.997"/>
    <n v="0.98299999999999998"/>
    <n v="0.97399999999999998"/>
    <n v="0.96799999999999997"/>
    <n v="0.97199999999999998"/>
    <n v="0.96699999999999997"/>
    <n v="0.96399999999999997"/>
    <n v="0.96699999999999997"/>
    <n v="0.96899999999999997"/>
    <n v="0.97199999999999998"/>
    <n v="0.97299999999999998"/>
    <n v="0.97299999999999998"/>
  </r>
  <r>
    <s v="NORTH YORKSHIRE AND HUMBER"/>
    <s v="Q50"/>
    <x v="133"/>
    <s v="03M00"/>
    <s v="1.161 or below"/>
    <n v="1.161"/>
    <s v="0.965 or below"/>
    <n v="0.96499999999999997"/>
    <n v="1.1559999999999999"/>
    <n v="1.1439999999999999"/>
    <n v="1.1359999999999999"/>
    <n v="1.1259999999999999"/>
    <n v="1.113"/>
    <n v="1.105"/>
    <n v="1.101"/>
    <n v="1.095"/>
    <n v="1.091"/>
    <n v="1.0840000000000001"/>
    <n v="1.0820000000000001"/>
    <n v="1.0780000000000001"/>
    <n v="1.0720000000000001"/>
    <n v="1.0669999999999999"/>
    <n v="1.06"/>
    <n v="1.0609999999999999"/>
    <n v="1.0549999999999999"/>
    <n v="1.0569999999999999"/>
    <n v="1.054"/>
    <n v="1.054"/>
  </r>
  <r>
    <s v="SHROPSHIRE AND STAFFORDSHIRE"/>
    <s v="Q60"/>
    <x v="134"/>
    <s v="05Q00"/>
    <s v="1.161 or below"/>
    <n v="1.161"/>
    <s v="0.965 or below"/>
    <n v="0.96499999999999997"/>
    <n v="1.054"/>
    <n v="1.0509999999999999"/>
    <n v="1.0469999999999999"/>
    <n v="1.0409999999999999"/>
    <n v="1.0369999999999999"/>
    <n v="1.03"/>
    <n v="1.03"/>
    <n v="1.0269999999999999"/>
    <n v="1.02"/>
    <n v="1.0069999999999999"/>
    <n v="1"/>
    <n v="0.99399999999999999"/>
    <n v="0.98899999999999999"/>
    <n v="0.98299999999999998"/>
    <n v="0.97499999999999998"/>
    <n v="0.97699999999999998"/>
    <n v="0.97599999999999998"/>
    <n v="0.97599999999999998"/>
    <n v="0.97099999999999997"/>
    <n v="0.96599999999999997"/>
  </r>
  <r>
    <s v="SOUTH YORKSHIRE AND BASSETLAW"/>
    <s v="Q51"/>
    <x v="135"/>
    <s v="03N00"/>
    <s v="1.161 or below"/>
    <n v="1.161"/>
    <s v="0.965 or below"/>
    <n v="0.96499999999999997"/>
    <n v="1.06"/>
    <n v="1.0529999999999999"/>
    <n v="1.0449999999999999"/>
    <n v="1.0389999999999999"/>
    <n v="1.036"/>
    <n v="1.0289999999999999"/>
    <n v="1.0269999999999999"/>
    <n v="1.0229999999999999"/>
    <n v="1.018"/>
    <n v="1.012"/>
    <n v="1.008"/>
    <n v="1.004"/>
    <n v="1.0009999999999999"/>
    <n v="0.999"/>
    <n v="0.99399999999999999"/>
    <n v="0.99099999999999999"/>
    <n v="0.98899999999999999"/>
    <n v="0.98799999999999999"/>
    <n v="0.98599999999999999"/>
    <n v="0.98799999999999999"/>
  </r>
  <r>
    <s v="SHROPSHIRE AND STAFFORDSHIRE"/>
    <s v="Q60"/>
    <x v="136"/>
    <s v="05N00"/>
    <s v="1.161 or below"/>
    <n v="1.161"/>
    <s v="0.965 or below"/>
    <n v="0.96499999999999997"/>
    <n v="1.016"/>
    <n v="1.014"/>
    <n v="1.01"/>
    <n v="1.006"/>
    <n v="1.002"/>
    <n v="0.995"/>
    <n v="0.99399999999999999"/>
    <n v="0.99"/>
    <n v="0.98799999999999999"/>
    <n v="0.97399999999999998"/>
    <n v="0.96899999999999997"/>
    <n v="0.96"/>
    <n v="0.95799999999999996"/>
    <n v="0.95199999999999996"/>
    <n v="0.94599999999999995"/>
    <n v="0.94799999999999995"/>
    <n v="0.94799999999999995"/>
    <n v="0.94799999999999995"/>
    <n v="0.94699999999999995"/>
    <n v="0.94899999999999995"/>
  </r>
  <r>
    <s v="BRISTOL, N SOM, SOM &amp; S GLOS"/>
    <s v="Q65"/>
    <x v="137"/>
    <s v="11X00"/>
    <s v="1.161 or below"/>
    <n v="1.161"/>
    <s v="0.965 or below"/>
    <n v="0.96499999999999997"/>
    <n v="0.94599999999999995"/>
    <n v="0.94099999999999995"/>
    <n v="0.93400000000000005"/>
    <n v="0.93100000000000005"/>
    <n v="0.92500000000000004"/>
    <n v="0.91800000000000004"/>
    <n v="0.91800000000000004"/>
    <n v="0.91400000000000003"/>
    <n v="0.90700000000000003"/>
    <n v="0.90200000000000002"/>
    <n v="0.89700000000000002"/>
    <n v="0.89200000000000002"/>
    <n v="0.88900000000000001"/>
    <n v="0.88200000000000001"/>
    <n v="0.879"/>
    <n v="0.876"/>
    <n v="0.872"/>
    <n v="0.86799999999999999"/>
    <n v="0.86499999999999999"/>
    <n v="0.86499999999999999"/>
  </r>
  <r>
    <s v="CHESHIRE, WARRINGTON &amp; WIRRAL"/>
    <s v="Q44"/>
    <x v="138"/>
    <s v="01R00"/>
    <s v="1.161 or below"/>
    <n v="1.161"/>
    <s v="0.965 or below"/>
    <n v="0.96499999999999997"/>
    <n v="1.0529999999999999"/>
    <n v="1.046"/>
    <n v="1.0409999999999999"/>
    <n v="1.036"/>
    <n v="1.0269999999999999"/>
    <n v="1.02"/>
    <n v="1.02"/>
    <n v="1.0149999999999999"/>
    <n v="1.0069999999999999"/>
    <n v="0.99099999999999999"/>
    <n v="0.98399999999999999"/>
    <n v="0.96899999999999997"/>
    <n v="0.96099999999999997"/>
    <n v="0.95799999999999996"/>
    <n v="0.95499999999999996"/>
    <n v="0.96"/>
    <n v="0.95899999999999996"/>
    <n v="0.96"/>
    <n v="0.95899999999999996"/>
    <n v="0.96199999999999997"/>
  </r>
  <r>
    <s v="WESSEX"/>
    <s v="Q70"/>
    <x v="139"/>
    <s v="10V00"/>
    <s v="1.161 or below"/>
    <n v="1.161"/>
    <s v="0.965 or below"/>
    <n v="0.96499999999999997"/>
    <n v="0.91"/>
    <n v="0.90800000000000003"/>
    <n v="0.90200000000000002"/>
    <n v="0.89800000000000002"/>
    <n v="0.89100000000000001"/>
    <n v="0.88500000000000001"/>
    <n v="0.88500000000000001"/>
    <n v="0.88100000000000001"/>
    <n v="0.87"/>
    <n v="0.86199999999999999"/>
    <n v="0.86199999999999999"/>
    <n v="0.85499999999999998"/>
    <n v="0.85299999999999998"/>
    <n v="0.85099999999999998"/>
    <n v="0.84699999999999998"/>
    <n v="0.84899999999999998"/>
    <n v="0.84799999999999998"/>
    <n v="0.85"/>
    <n v="0.84899999999999998"/>
    <n v="0.85099999999999998"/>
  </r>
  <r>
    <s v="KENT AND MEDWAY"/>
    <s v="Q67"/>
    <x v="140"/>
    <s v="10A00"/>
    <s v="1.161 or below"/>
    <n v="1.161"/>
    <s v="0.965 or below"/>
    <n v="0.96499999999999997"/>
    <n v="1.125"/>
    <n v="1.1200000000000001"/>
    <n v="1.1160000000000001"/>
    <n v="1.115"/>
    <n v="1.1080000000000001"/>
    <n v="1.1000000000000001"/>
    <n v="1.1000000000000001"/>
    <n v="1.0980000000000001"/>
    <n v="1.091"/>
    <n v="1.083"/>
    <n v="1.0820000000000001"/>
    <n v="1.077"/>
    <n v="1.079"/>
    <n v="1.075"/>
    <n v="1.071"/>
    <n v="1.071"/>
    <n v="1.0680000000000001"/>
    <n v="1.0660000000000001"/>
    <n v="1.0620000000000001"/>
    <n v="1.0640000000000001"/>
  </r>
  <r>
    <s v="LEICESTERSHIRE &amp; LINCOLNSHIRE"/>
    <s v="Q59"/>
    <x v="141"/>
    <s v="99D00"/>
    <s v="1.161 or below"/>
    <n v="1.161"/>
    <s v="0.965 or below"/>
    <n v="0.96499999999999997"/>
    <n v="1.157"/>
    <n v="1.1479999999999999"/>
    <n v="1.1359999999999999"/>
    <n v="1.1240000000000001"/>
    <n v="1.111"/>
    <n v="1.1000000000000001"/>
    <n v="1.095"/>
    <n v="1.0880000000000001"/>
    <n v="1.079"/>
    <n v="1.07"/>
    <n v="1.0640000000000001"/>
    <n v="1.06"/>
    <n v="1.06"/>
    <n v="1.0580000000000001"/>
    <n v="1.0569999999999999"/>
    <n v="1.0629999999999999"/>
    <n v="1.0669999999999999"/>
    <n v="1.0620000000000001"/>
    <n v="1.071"/>
    <n v="1.0740000000000001"/>
  </r>
  <r>
    <s v="EAST ANGLIA"/>
    <s v="Q56"/>
    <x v="142"/>
    <s v="06Y00"/>
    <s v="1.161 or below"/>
    <n v="1.161"/>
    <s v="0.965 or below"/>
    <n v="0.96499999999999997"/>
    <n v="0.99199999999999999"/>
    <n v="0.98699999999999999"/>
    <n v="0.98399999999999999"/>
    <n v="0.97499999999999998"/>
    <n v="0.97099999999999997"/>
    <n v="0.96499999999999997"/>
    <n v="0.96299999999999997"/>
    <n v="0.95399999999999996"/>
    <n v="0.93899999999999995"/>
    <n v="0.92"/>
    <n v="0.91600000000000004"/>
    <n v="0.90900000000000003"/>
    <n v="0.91"/>
    <n v="0.90400000000000003"/>
    <n v="0.90400000000000003"/>
    <n v="0.90400000000000003"/>
    <n v="0.9"/>
    <n v="0.89700000000000002"/>
    <n v="0.89200000000000002"/>
    <n v="0.89100000000000001"/>
  </r>
  <r>
    <s v="MERSEYSIDE"/>
    <s v="Q48"/>
    <x v="143"/>
    <s v="01T00"/>
    <s v="1.161 or below"/>
    <n v="1.161"/>
    <s v="0.965 or below"/>
    <n v="0.96499999999999997"/>
    <n v="1.196"/>
    <n v="1.2"/>
    <n v="1.194"/>
    <n v="1.1930000000000001"/>
    <n v="1.1919999999999999"/>
    <n v="1.1850000000000001"/>
    <n v="1.1870000000000001"/>
    <n v="1.1859999999999999"/>
    <n v="1.179"/>
    <n v="1.169"/>
    <n v="1.163"/>
    <n v="1.151"/>
    <n v="1.1499999999999999"/>
    <n v="1.1459999999999999"/>
    <n v="1.153"/>
    <n v="1.159"/>
    <n v="1.159"/>
    <n v="1.161"/>
    <n v="1.161"/>
    <n v="1.167"/>
  </r>
  <r>
    <s v="DURHAM, DARLINGTON AND TEES"/>
    <s v="Q45"/>
    <x v="144"/>
    <s v="00M00"/>
    <s v="1.161 or below"/>
    <n v="1.161"/>
    <s v="0.965 or below"/>
    <n v="0.96499999999999997"/>
    <n v="1.276"/>
    <n v="1.274"/>
    <n v="1.272"/>
    <n v="1.2709999999999999"/>
    <n v="1.266"/>
    <n v="1.2609999999999999"/>
    <n v="1.264"/>
    <n v="1.258"/>
    <n v="1.2390000000000001"/>
    <n v="1.2250000000000001"/>
    <n v="1.2250000000000001"/>
    <n v="1.2190000000000001"/>
    <n v="1.2170000000000001"/>
    <n v="1.2130000000000001"/>
    <n v="1.204"/>
    <n v="1.2"/>
    <n v="1.1990000000000001"/>
    <n v="1.194"/>
    <n v="1.1830000000000001"/>
    <n v="1.1759999999999999"/>
  </r>
  <r>
    <s v="CUMBRIA,NORTHUMB,TYNE &amp; WEAR"/>
    <s v="Q49"/>
    <x v="145"/>
    <s v="00N00"/>
    <s v="1.161 or below"/>
    <n v="1.161"/>
    <s v="0.965 or below"/>
    <n v="0.96499999999999997"/>
    <n v="1.177"/>
    <n v="1.17"/>
    <n v="1.1599999999999999"/>
    <n v="1.155"/>
    <n v="1.1459999999999999"/>
    <n v="1.141"/>
    <n v="1.1399999999999999"/>
    <n v="1.1339999999999999"/>
    <n v="1.1180000000000001"/>
    <n v="1.1040000000000001"/>
    <n v="1.0900000000000001"/>
    <n v="1.0780000000000001"/>
    <n v="1.069"/>
    <n v="1.06"/>
    <n v="1.052"/>
    <n v="1.048"/>
    <n v="1.044"/>
    <n v="1.0389999999999999"/>
    <n v="1.0389999999999999"/>
    <n v="1.036"/>
  </r>
  <r>
    <s v="ARDEN,HEREFORDS &amp; WORCESTER"/>
    <s v="Q53"/>
    <x v="146"/>
    <s v="05R00"/>
    <s v="1.161 or below"/>
    <n v="1.161"/>
    <s v="0.965 or below"/>
    <n v="0.96499999999999997"/>
    <n v="1.0109999999999999"/>
    <n v="1.0069999999999999"/>
    <n v="1.0009999999999999"/>
    <n v="0.995"/>
    <n v="0.98799999999999999"/>
    <n v="0.98"/>
    <n v="0.97799999999999998"/>
    <n v="0.97199999999999998"/>
    <n v="0.96299999999999997"/>
    <n v="0.95299999999999996"/>
    <n v="0.94799999999999995"/>
    <n v="0.94199999999999995"/>
    <n v="0.94199999999999995"/>
    <n v="0.93799999999999994"/>
    <n v="0.93300000000000005"/>
    <n v="0.93500000000000005"/>
    <n v="0.93600000000000005"/>
    <n v="0.93700000000000006"/>
    <n v="0.93300000000000005"/>
    <n v="0.93100000000000005"/>
  </r>
  <r>
    <s v="LEICESTERSHIRE &amp; LINCOLNSHIRE"/>
    <s v="Q59"/>
    <x v="147"/>
    <s v="04Q00"/>
    <s v="1.161 or below"/>
    <n v="1.161"/>
    <s v="0.965 or below"/>
    <n v="0.96499999999999997"/>
    <n v="1.054"/>
    <n v="1.05"/>
    <n v="1.044"/>
    <n v="1.042"/>
    <n v="1.0369999999999999"/>
    <n v="1.0289999999999999"/>
    <n v="1.0309999999999999"/>
    <n v="1.034"/>
    <n v="1.034"/>
    <n v="1.0289999999999999"/>
    <n v="1.0289999999999999"/>
    <n v="1.026"/>
    <n v="1.0289999999999999"/>
    <n v="1.03"/>
    <n v="1.0229999999999999"/>
    <n v="1.028"/>
    <n v="1.0309999999999999"/>
    <n v="1.0369999999999999"/>
    <n v="1.042"/>
    <n v="1.046"/>
  </r>
  <r>
    <s v="ARDEN,HEREFORDS &amp; WORCESTER"/>
    <s v="Q53"/>
    <x v="148"/>
    <s v="05T00"/>
    <s v="1.161 or below"/>
    <n v="1.161"/>
    <s v="0.965 or below"/>
    <n v="0.96499999999999997"/>
    <n v="1.0920000000000001"/>
    <n v="1.087"/>
    <n v="1.079"/>
    <n v="1.0740000000000001"/>
    <n v="1.0680000000000001"/>
    <n v="1.0589999999999999"/>
    <n v="1.0629999999999999"/>
    <n v="1.056"/>
    <n v="1.0509999999999999"/>
    <n v="1.0449999999999999"/>
    <n v="1.038"/>
    <n v="1.034"/>
    <n v="1.0329999999999999"/>
    <n v="1.0289999999999999"/>
    <n v="1.0249999999999999"/>
    <n v="1.0249999999999999"/>
    <n v="1.028"/>
    <n v="1.03"/>
    <n v="1.0249999999999999"/>
    <n v="1.0249999999999999"/>
  </r>
  <r>
    <s v="WESSEX"/>
    <s v="Q70"/>
    <x v="149"/>
    <s v="10X00"/>
    <s v="1.161 or below"/>
    <n v="1.161"/>
    <s v="0.965 or below"/>
    <n v="0.96499999999999997"/>
    <n v="0.92300000000000004"/>
    <n v="0.91500000000000004"/>
    <n v="0.90700000000000003"/>
    <n v="0.89800000000000002"/>
    <n v="0.89"/>
    <n v="0.88"/>
    <n v="0.872"/>
    <n v="0.86199999999999999"/>
    <n v="0.84499999999999997"/>
    <n v="0.83299999999999996"/>
    <n v="0.83199999999999996"/>
    <n v="0.82399999999999995"/>
    <n v="0.82"/>
    <n v="0.81599999999999995"/>
    <n v="0.81299999999999994"/>
    <n v="0.81499999999999995"/>
    <n v="0.81699999999999995"/>
    <n v="0.81699999999999995"/>
    <n v="0.81499999999999995"/>
    <n v="0.81699999999999995"/>
  </r>
  <r>
    <s v="ESSEX"/>
    <s v="Q57"/>
    <x v="150"/>
    <s v="99G00"/>
    <s v="1.161 or below"/>
    <n v="1.161"/>
    <s v="0.965 or below"/>
    <n v="0.96499999999999997"/>
    <n v="1.117"/>
    <n v="1.119"/>
    <n v="1.1200000000000001"/>
    <n v="1.1240000000000001"/>
    <n v="1.1259999999999999"/>
    <n v="1.123"/>
    <n v="1.125"/>
    <n v="1.121"/>
    <n v="1.109"/>
    <n v="1.093"/>
    <n v="1.0940000000000001"/>
    <n v="1.087"/>
    <n v="1.0820000000000001"/>
    <n v="1.075"/>
    <n v="1.07"/>
    <n v="1.0680000000000001"/>
    <n v="1.0620000000000001"/>
    <n v="1.054"/>
    <n v="1.056"/>
    <n v="1.0569999999999999"/>
  </r>
  <r>
    <s v="MERSEYSIDE"/>
    <s v="Q48"/>
    <x v="151"/>
    <s v="01V00"/>
    <s v="1.161 or below"/>
    <n v="1.161"/>
    <s v="0.965 or below"/>
    <n v="0.96499999999999997"/>
    <n v="1.101"/>
    <n v="1.099"/>
    <n v="1.0920000000000001"/>
    <n v="1.091"/>
    <n v="1.0900000000000001"/>
    <n v="1.0860000000000001"/>
    <n v="1.091"/>
    <n v="1.087"/>
    <n v="1.0820000000000001"/>
    <n v="1.0760000000000001"/>
    <n v="1.069"/>
    <n v="1.0569999999999999"/>
    <n v="1.0580000000000001"/>
    <n v="1.0589999999999999"/>
    <n v="1.0580000000000001"/>
    <n v="1.06"/>
    <n v="1.056"/>
    <n v="1.0589999999999999"/>
    <n v="1.0569999999999999"/>
    <n v="1.0609999999999999"/>
  </r>
  <r>
    <s v="SOUTH LONDON"/>
    <s v="Q63"/>
    <x v="152"/>
    <s v="08Q00"/>
    <s v="1.161 or below"/>
    <n v="1.161"/>
    <s v="0.965 or below"/>
    <n v="0.96499999999999997"/>
    <n v="0.68500000000000005"/>
    <n v="0.67600000000000005"/>
    <n v="0.67100000000000004"/>
    <n v="0.66400000000000003"/>
    <n v="0.65500000000000003"/>
    <n v="0.64800000000000002"/>
    <n v="0.64300000000000002"/>
    <n v="0.63800000000000001"/>
    <n v="0.629"/>
    <n v="0.623"/>
    <n v="0.621"/>
    <n v="0.62"/>
    <n v="0.621"/>
    <n v="0.61899999999999999"/>
    <n v="0.61499999999999999"/>
    <n v="0.61499999999999999"/>
    <n v="0.61499999999999999"/>
    <n v="0.61299999999999999"/>
    <n v="0.61199999999999999"/>
    <n v="0.61199999999999999"/>
  </r>
  <r>
    <s v="MERSEYSIDE"/>
    <s v="Q48"/>
    <x v="153"/>
    <s v="01X00"/>
    <s v="1.161 or below"/>
    <n v="1.161"/>
    <s v="0.965 or below"/>
    <n v="0.96499999999999997"/>
    <n v="1.355"/>
    <n v="1.351"/>
    <n v="1.339"/>
    <n v="1.3260000000000001"/>
    <n v="1.319"/>
    <n v="1.31"/>
    <n v="1.3029999999999999"/>
    <n v="1.294"/>
    <n v="1.2809999999999999"/>
    <n v="1.2689999999999999"/>
    <n v="1.262"/>
    <n v="1.238"/>
    <n v="1.232"/>
    <n v="1.226"/>
    <n v="1.2250000000000001"/>
    <n v="1.23"/>
    <n v="1.23"/>
    <n v="1.2330000000000001"/>
    <n v="1.2350000000000001"/>
    <n v="1.24"/>
  </r>
  <r>
    <s v="SHROPSHIRE AND STAFFORDSHIRE"/>
    <s v="Q60"/>
    <x v="154"/>
    <s v="05V00"/>
    <s v="1.161 or below"/>
    <n v="1.161"/>
    <s v="0.965 or below"/>
    <n v="0.96499999999999997"/>
    <n v="1.1319999999999999"/>
    <n v="1.1259999999999999"/>
    <n v="1.1180000000000001"/>
    <n v="1.111"/>
    <n v="1.101"/>
    <n v="1.089"/>
    <n v="1.081"/>
    <n v="1.071"/>
    <n v="1.0589999999999999"/>
    <n v="1.0369999999999999"/>
    <n v="1.0229999999999999"/>
    <n v="1.0109999999999999"/>
    <n v="1.0049999999999999"/>
    <n v="0.997"/>
    <n v="0.99199999999999999"/>
    <n v="0.98899999999999999"/>
    <n v="0.99"/>
    <n v="0.98699999999999999"/>
    <n v="0.98399999999999999"/>
    <n v="0.98199999999999998"/>
  </r>
  <r>
    <s v="GREATER MANCHESTER"/>
    <s v="Q46"/>
    <x v="155"/>
    <s v="01W00"/>
    <s v="1.161 or below"/>
    <n v="1.161"/>
    <s v="0.965 or below"/>
    <n v="0.96499999999999997"/>
    <n v="1.171"/>
    <n v="1.163"/>
    <n v="1.1539999999999999"/>
    <n v="1.1419999999999999"/>
    <n v="1.1319999999999999"/>
    <n v="1.125"/>
    <n v="1.121"/>
    <n v="1.111"/>
    <n v="1.097"/>
    <n v="1.083"/>
    <n v="1.073"/>
    <n v="1.056"/>
    <n v="1.0469999999999999"/>
    <n v="1.0409999999999999"/>
    <n v="1.034"/>
    <n v="1.0329999999999999"/>
    <n v="1.0329999999999999"/>
    <n v="1.034"/>
    <n v="1.028"/>
    <n v="1.0329999999999999"/>
  </r>
  <r>
    <s v="SHROPSHIRE AND STAFFORDSHIRE"/>
    <s v="Q60"/>
    <x v="156"/>
    <s v="05W00"/>
    <s v="1.161 or below"/>
    <n v="1.161"/>
    <s v="0.965 or below"/>
    <n v="0.96499999999999997"/>
    <n v="1.147"/>
    <n v="1.1379999999999999"/>
    <n v="1.1279999999999999"/>
    <n v="1.1220000000000001"/>
    <n v="1.115"/>
    <n v="1.1020000000000001"/>
    <n v="1.1020000000000001"/>
    <n v="1.0980000000000001"/>
    <n v="1.097"/>
    <n v="1.079"/>
    <n v="1.071"/>
    <n v="1.0669999999999999"/>
    <n v="1.0660000000000001"/>
    <n v="1.0660000000000001"/>
    <n v="1.069"/>
    <n v="1.071"/>
    <n v="1.07"/>
    <n v="1.073"/>
    <n v="1.0720000000000001"/>
    <n v="1.069"/>
  </r>
  <r>
    <s v="CUMBRIA,NORTHUMB,TYNE &amp; WEAR"/>
    <s v="Q49"/>
    <x v="157"/>
    <s v="00P00"/>
    <s v="1.161 or below"/>
    <n v="1.161"/>
    <s v="0.965 or below"/>
    <n v="0.96499999999999997"/>
    <n v="1.284"/>
    <n v="1.28"/>
    <n v="1.2729999999999999"/>
    <n v="1.27"/>
    <n v="1.2669999999999999"/>
    <n v="1.262"/>
    <n v="1.2609999999999999"/>
    <n v="1.2549999999999999"/>
    <n v="1.242"/>
    <n v="1.2310000000000001"/>
    <n v="1.224"/>
    <n v="1.2150000000000001"/>
    <n v="1.21"/>
    <n v="1.2050000000000001"/>
    <n v="1.1970000000000001"/>
    <n v="1.1950000000000001"/>
    <n v="1.1879999999999999"/>
    <n v="1.1839999999999999"/>
    <n v="1.18"/>
    <n v="1.177"/>
  </r>
  <r>
    <s v="SURREY AND SUSSEX"/>
    <s v="Q68"/>
    <x v="158"/>
    <s v="99H00"/>
    <s v="1.161 or below"/>
    <n v="1.161"/>
    <s v="0.965 or below"/>
    <n v="0.96499999999999997"/>
    <n v="0.98599999999999999"/>
    <n v="0.98199999999999998"/>
    <n v="0.97499999999999998"/>
    <n v="0.97099999999999997"/>
    <n v="0.96499999999999997"/>
    <n v="0.96"/>
    <n v="0.95399999999999996"/>
    <n v="0.94599999999999995"/>
    <n v="0.93600000000000005"/>
    <n v="0.92600000000000005"/>
    <n v="0.91900000000000004"/>
    <n v="0.90600000000000003"/>
    <n v="0.90100000000000002"/>
    <n v="0.89800000000000002"/>
    <n v="0.89500000000000002"/>
    <n v="0.89500000000000002"/>
    <n v="0.89200000000000002"/>
    <n v="0.88900000000000001"/>
    <n v="0.88700000000000001"/>
    <n v="0.88700000000000001"/>
  </r>
  <r>
    <s v="SURREY AND SUSSEX"/>
    <s v="Q68"/>
    <x v="159"/>
    <s v="10C00"/>
    <s v="1.161 or below"/>
    <n v="1.161"/>
    <s v="0.965 or below"/>
    <n v="0.96499999999999997"/>
    <n v="0.97399999999999998"/>
    <n v="0.97"/>
    <n v="0.96699999999999997"/>
    <n v="0.96299999999999997"/>
    <n v="0.95699999999999996"/>
    <n v="0.94499999999999995"/>
    <n v="0.94"/>
    <n v="0.93300000000000005"/>
    <n v="0.91900000000000004"/>
    <n v="0.90400000000000003"/>
    <n v="0.89700000000000002"/>
    <n v="0.89100000000000001"/>
    <n v="0.88400000000000001"/>
    <n v="0.88"/>
    <n v="0.871"/>
    <n v="0.86599999999999999"/>
    <n v="0.872"/>
    <n v="0.876"/>
    <n v="0.876"/>
    <n v="0.875"/>
  </r>
  <r>
    <s v="SOUTH LONDON"/>
    <s v="Q63"/>
    <x v="160"/>
    <s v="08T00"/>
    <s v="1.161 or below"/>
    <n v="1.161"/>
    <s v="0.965 or below"/>
    <n v="0.96499999999999997"/>
    <n v="1.069"/>
    <n v="1.0669999999999999"/>
    <n v="1.0640000000000001"/>
    <n v="1.0640000000000001"/>
    <n v="1.0629999999999999"/>
    <n v="1.0620000000000001"/>
    <n v="1.0629999999999999"/>
    <n v="1.0569999999999999"/>
    <n v="1.044"/>
    <n v="1.0349999999999999"/>
    <n v="1.0309999999999999"/>
    <n v="1.0189999999999999"/>
    <n v="1.02"/>
    <n v="1.014"/>
    <n v="1.008"/>
    <n v="1.008"/>
    <n v="1.002"/>
    <n v="0.998"/>
    <n v="0.996"/>
    <n v="1"/>
  </r>
  <r>
    <s v="KENT AND MEDWAY"/>
    <s v="Q67"/>
    <x v="161"/>
    <s v="10D00"/>
    <s v="1.161 or below"/>
    <n v="1.161"/>
    <s v="0.965 or below"/>
    <n v="0.96499999999999997"/>
    <n v="1.161"/>
    <n v="1.1499999999999999"/>
    <n v="1.143"/>
    <n v="1.135"/>
    <n v="1.127"/>
    <n v="1.1120000000000001"/>
    <n v="1.111"/>
    <n v="1.107"/>
    <n v="1.085"/>
    <n v="1.0740000000000001"/>
    <n v="1.077"/>
    <n v="1.073"/>
    <n v="1.069"/>
    <n v="1.0660000000000001"/>
    <n v="1.0640000000000001"/>
    <n v="1.0669999999999999"/>
    <n v="1.0680000000000001"/>
    <n v="1.07"/>
    <n v="1.07"/>
    <n v="1.0740000000000001"/>
  </r>
  <r>
    <s v="BATH,GLOS,SWINDON &amp; WILTSHIRE"/>
    <s v="Q64"/>
    <x v="162"/>
    <s v="12D00"/>
    <s v="1.161 or below"/>
    <n v="1.161"/>
    <s v="0.965 or below"/>
    <n v="0.96499999999999997"/>
    <n v="0.98099999999999998"/>
    <n v="0.97699999999999998"/>
    <n v="0.96899999999999997"/>
    <n v="0.96399999999999997"/>
    <n v="0.95899999999999996"/>
    <n v="0.95199999999999996"/>
    <n v="0.95299999999999996"/>
    <n v="0.94399999999999995"/>
    <n v="0.93500000000000005"/>
    <n v="0.92800000000000005"/>
    <n v="0.92400000000000004"/>
    <n v="0.92100000000000004"/>
    <n v="0.93"/>
    <n v="0.93100000000000005"/>
    <n v="0.93100000000000005"/>
    <n v="0.93100000000000005"/>
    <n v="0.93400000000000005"/>
    <n v="0.93700000000000006"/>
    <n v="0.93799999999999994"/>
    <n v="0.94599999999999995"/>
  </r>
  <r>
    <s v="GREATER MANCHESTER"/>
    <s v="Q46"/>
    <x v="163"/>
    <s v="01Y00"/>
    <s v="1.161 or below"/>
    <n v="1.161"/>
    <s v="0.965 or below"/>
    <n v="0.96499999999999997"/>
    <n v="1.097"/>
    <n v="1.0940000000000001"/>
    <n v="1.0900000000000001"/>
    <n v="1.081"/>
    <n v="1.079"/>
    <n v="1.073"/>
    <n v="1.07"/>
    <n v="1.0649999999999999"/>
    <n v="1.056"/>
    <n v="1.046"/>
    <n v="1.0349999999999999"/>
    <n v="1.03"/>
    <n v="1.024"/>
    <n v="1.01"/>
    <n v="0.998"/>
    <n v="0.99099999999999999"/>
    <n v="0.98099999999999998"/>
    <n v="0.97199999999999998"/>
    <n v="0.96099999999999997"/>
    <n v="0.95399999999999996"/>
  </r>
  <r>
    <s v="SHROPSHIRE AND STAFFORDSHIRE"/>
    <s v="Q60"/>
    <x v="164"/>
    <s v="05X00"/>
    <s v="1.161 or below"/>
    <n v="1.161"/>
    <s v="0.965 or below"/>
    <n v="0.96499999999999997"/>
    <n v="0.94299999999999995"/>
    <n v="0.93799999999999994"/>
    <n v="0.93"/>
    <n v="0.92600000000000005"/>
    <n v="0.92"/>
    <n v="0.91500000000000004"/>
    <n v="0.91600000000000004"/>
    <n v="0.91200000000000003"/>
    <n v="0.90900000000000003"/>
    <n v="0.89800000000000002"/>
    <n v="0.89300000000000002"/>
    <n v="0.88"/>
    <n v="0.877"/>
    <n v="0.874"/>
    <n v="0.86799999999999999"/>
    <n v="0.86499999999999999"/>
    <n v="0.86399999999999999"/>
    <n v="0.86299999999999999"/>
    <n v="0.86399999999999999"/>
    <n v="0.86199999999999999"/>
  </r>
  <r>
    <s v="KENT AND MEDWAY"/>
    <s v="Q67"/>
    <x v="165"/>
    <s v="10E00"/>
    <s v="1.161 or below"/>
    <n v="1.161"/>
    <s v="0.965 or below"/>
    <n v="0.96499999999999997"/>
    <n v="1.119"/>
    <n v="1.113"/>
    <n v="1.1140000000000001"/>
    <n v="1.111"/>
    <n v="1.107"/>
    <n v="1.103"/>
    <n v="1.1020000000000001"/>
    <n v="1.099"/>
    <n v="1.085"/>
    <n v="1.0629999999999999"/>
    <n v="1.054"/>
    <n v="1.046"/>
    <n v="1.0409999999999999"/>
    <n v="1.0329999999999999"/>
    <n v="1.024"/>
    <n v="1.024"/>
    <n v="1.018"/>
    <n v="1.0169999999999999"/>
    <n v="1.01"/>
    <n v="1.0069999999999999"/>
  </r>
  <r>
    <s v="ESSEX"/>
    <s v="Q57"/>
    <x v="166"/>
    <s v="07G00"/>
    <s v="1.161 or below"/>
    <n v="1.161"/>
    <s v="0.965 or below"/>
    <n v="0.96499999999999997"/>
    <n v="1.1200000000000001"/>
    <n v="1.113"/>
    <n v="1.109"/>
    <n v="1.1100000000000001"/>
    <n v="1.1080000000000001"/>
    <n v="1.101"/>
    <n v="1.103"/>
    <n v="1.097"/>
    <n v="1.083"/>
    <n v="1.0589999999999999"/>
    <n v="1.0529999999999999"/>
    <n v="1.04"/>
    <n v="1.0349999999999999"/>
    <n v="1.0269999999999999"/>
    <n v="1.0169999999999999"/>
    <n v="1.01"/>
    <n v="1.004"/>
    <n v="1"/>
    <n v="0.996"/>
    <n v="0.99299999999999999"/>
  </r>
  <r>
    <s v="NORTH EAST LONDON"/>
    <s v="Q61"/>
    <x v="167"/>
    <s v="08V00"/>
    <s v="1.161 or below"/>
    <n v="1.161"/>
    <s v="0.965 or below"/>
    <n v="0.96499999999999997"/>
    <n v="0.81699999999999995"/>
    <n v="0.81200000000000006"/>
    <n v="0.80800000000000005"/>
    <n v="0.80300000000000005"/>
    <n v="0.79800000000000004"/>
    <n v="0.79200000000000004"/>
    <n v="0.78900000000000003"/>
    <n v="0.78200000000000003"/>
    <n v="0.77600000000000002"/>
    <n v="0.76900000000000002"/>
    <n v="0.76500000000000001"/>
    <n v="0.75900000000000001"/>
    <n v="0.755"/>
    <n v="0.749"/>
    <n v="0.74299999999999999"/>
    <n v="0.74"/>
    <n v="0.73899999999999999"/>
    <n v="0.73899999999999999"/>
    <n v="0.73499999999999999"/>
    <n v="0.73399999999999999"/>
  </r>
  <r>
    <s v="GREATER MANCHESTER"/>
    <s v="Q46"/>
    <x v="168"/>
    <s v="02A00"/>
    <s v="1.161 or below"/>
    <n v="1.161"/>
    <s v="0.965 or below"/>
    <n v="0.96499999999999997"/>
    <n v="1.0569999999999999"/>
    <n v="1.0469999999999999"/>
    <n v="1.04"/>
    <n v="1.034"/>
    <n v="1.032"/>
    <n v="1.028"/>
    <n v="1.0289999999999999"/>
    <n v="1.02"/>
    <n v="1.01"/>
    <n v="0.997"/>
    <n v="0.99099999999999999"/>
    <n v="0.97799999999999998"/>
    <n v="0.97799999999999998"/>
    <n v="0.98099999999999998"/>
    <n v="0.98"/>
    <n v="0.98299999999999998"/>
    <n v="0.98299999999999998"/>
    <n v="0.98799999999999999"/>
    <n v="0.98699999999999999"/>
    <n v="0.99199999999999999"/>
  </r>
  <r>
    <s v="NORTH YORKSHIRE AND HUMBER"/>
    <s v="Q50"/>
    <x v="169"/>
    <s v="03Q00"/>
    <s v="1.161 or below"/>
    <n v="1.161"/>
    <s v="0.965 or below"/>
    <n v="0.96499999999999997"/>
    <n v="0.93899999999999995"/>
    <n v="0.93400000000000005"/>
    <n v="0.92900000000000005"/>
    <n v="0.92400000000000004"/>
    <n v="0.91800000000000004"/>
    <n v="0.91"/>
    <n v="0.90900000000000003"/>
    <n v="0.90300000000000002"/>
    <n v="0.89"/>
    <n v="0.876"/>
    <n v="0.86799999999999999"/>
    <n v="0.85899999999999999"/>
    <n v="0.85199999999999998"/>
    <n v="0.84699999999999998"/>
    <n v="0.84"/>
    <n v="0.83899999999999997"/>
    <n v="0.83699999999999997"/>
    <n v="0.83499999999999996"/>
    <n v="0.83499999999999996"/>
    <n v="0.83299999999999996"/>
  </r>
  <r>
    <s v="CHESHIRE, WARRINGTON &amp; WIRRAL"/>
    <s v="Q44"/>
    <x v="170"/>
    <s v="02D00"/>
    <s v="1.161 or below"/>
    <n v="1.161"/>
    <s v="0.965 or below"/>
    <n v="0.96499999999999997"/>
    <n v="0.94099999999999995"/>
    <n v="0.93700000000000006"/>
    <n v="0.93200000000000005"/>
    <n v="0.92900000000000005"/>
    <n v="0.92"/>
    <n v="0.91100000000000003"/>
    <n v="0.91400000000000003"/>
    <n v="0.90700000000000003"/>
    <n v="0.9"/>
    <n v="0.89800000000000002"/>
    <n v="0.89900000000000002"/>
    <n v="0.89"/>
    <n v="0.88900000000000001"/>
    <n v="0.88700000000000001"/>
    <n v="0.88300000000000001"/>
    <n v="0.88500000000000001"/>
    <n v="0.89"/>
    <n v="0.89600000000000002"/>
    <n v="0.89600000000000002"/>
    <n v="0.90300000000000002"/>
  </r>
  <r>
    <s v="WEST YORKSHIRE"/>
    <s v="Q52"/>
    <x v="171"/>
    <s v="03R00"/>
    <s v="1.161 or below"/>
    <n v="1.161"/>
    <s v="0.965 or below"/>
    <n v="0.96499999999999997"/>
    <n v="1.1819999999999999"/>
    <n v="1.177"/>
    <n v="1.175"/>
    <n v="1.173"/>
    <n v="1.1679999999999999"/>
    <n v="1.163"/>
    <n v="1.1619999999999999"/>
    <n v="1.1579999999999999"/>
    <n v="1.149"/>
    <n v="1.1379999999999999"/>
    <n v="1.1339999999999999"/>
    <n v="1.1240000000000001"/>
    <n v="1.1160000000000001"/>
    <n v="1.109"/>
    <n v="1.101"/>
    <n v="1.095"/>
    <n v="1.0900000000000001"/>
    <n v="1.0860000000000001"/>
    <n v="1.0820000000000001"/>
    <n v="1.08"/>
  </r>
  <r>
    <s v="BIRMINGHAM &amp; THE BLACK COUNTRY"/>
    <s v="Q54"/>
    <x v="172"/>
    <s v="05Y00"/>
    <s v="1.161 or below"/>
    <n v="1.161"/>
    <s v="0.965 or below"/>
    <n v="0.96499999999999997"/>
    <n v="1.2"/>
    <n v="1.1910000000000001"/>
    <n v="1.1879999999999999"/>
    <n v="1.181"/>
    <n v="1.173"/>
    <n v="1.1679999999999999"/>
    <n v="1.167"/>
    <n v="1.1579999999999999"/>
    <n v="1.1519999999999999"/>
    <n v="1.1419999999999999"/>
    <n v="1.135"/>
    <n v="1.131"/>
    <n v="1.1339999999999999"/>
    <n v="1.129"/>
    <n v="1.1200000000000001"/>
    <n v="1.117"/>
    <n v="1.1160000000000001"/>
    <n v="1.115"/>
    <n v="1.1120000000000001"/>
    <n v="1.111"/>
  </r>
  <r>
    <s v="NORTH EAST LONDON"/>
    <s v="Q61"/>
    <x v="173"/>
    <s v="08W00"/>
    <s v="1.161 or below"/>
    <n v="1.161"/>
    <s v="0.965 or below"/>
    <n v="0.96499999999999997"/>
    <n v="0.86499999999999999"/>
    <n v="0.85799999999999998"/>
    <n v="0.85099999999999998"/>
    <n v="0.84299999999999997"/>
    <n v="0.83699999999999997"/>
    <n v="0.83099999999999996"/>
    <n v="0.82499999999999996"/>
    <n v="0.82"/>
    <n v="0.81200000000000006"/>
    <n v="0.80300000000000005"/>
    <n v="0.79200000000000004"/>
    <n v="0.78400000000000003"/>
    <n v="0.78400000000000003"/>
    <n v="0.78"/>
    <n v="0.77400000000000002"/>
    <n v="0.77500000000000002"/>
    <n v="0.77200000000000002"/>
    <n v="0.76800000000000002"/>
    <n v="0.76600000000000001"/>
    <n v="0.76800000000000002"/>
  </r>
  <r>
    <s v="SOUTH LONDON"/>
    <s v="Q63"/>
    <x v="174"/>
    <s v="08X00"/>
    <s v="1.161 or below"/>
    <n v="1.161"/>
    <s v="0.965 or below"/>
    <n v="0.96499999999999997"/>
    <n v="0.83599999999999997"/>
    <n v="0.83099999999999996"/>
    <n v="0.82499999999999996"/>
    <n v="0.82"/>
    <n v="0.81299999999999994"/>
    <n v="0.80600000000000005"/>
    <n v="0.80200000000000005"/>
    <n v="0.79800000000000004"/>
    <n v="0.79200000000000004"/>
    <n v="0.78700000000000003"/>
    <n v="0.78400000000000003"/>
    <n v="0.77600000000000002"/>
    <n v="0.77400000000000002"/>
    <n v="0.77100000000000002"/>
    <n v="0.76700000000000002"/>
    <n v="0.76900000000000002"/>
    <n v="0.76400000000000001"/>
    <n v="0.76500000000000001"/>
    <n v="0.76300000000000001"/>
    <n v="0.76300000000000001"/>
  </r>
  <r>
    <s v="CHESHIRE, WARRINGTON &amp; WIRRAL"/>
    <s v="Q44"/>
    <x v="175"/>
    <s v="02E00"/>
    <s v="1.161 or below"/>
    <n v="1.161"/>
    <s v="0.965 or below"/>
    <n v="0.96499999999999997"/>
    <n v="1.03"/>
    <n v="1.0289999999999999"/>
    <n v="1.022"/>
    <n v="1.0189999999999999"/>
    <n v="1.0109999999999999"/>
    <n v="1.0029999999999999"/>
    <n v="1.0049999999999999"/>
    <n v="0.997"/>
    <n v="0.98099999999999998"/>
    <n v="0.96399999999999997"/>
    <n v="0.96"/>
    <n v="0.94499999999999995"/>
    <n v="0.94199999999999995"/>
    <n v="0.93700000000000006"/>
    <n v="0.93799999999999994"/>
    <n v="0.93899999999999995"/>
    <n v="0.94"/>
    <n v="0.94399999999999995"/>
    <n v="0.94099999999999995"/>
    <n v="0.94199999999999995"/>
  </r>
  <r>
    <s v="ARDEN,HEREFORDS &amp; WORCESTER"/>
    <s v="Q53"/>
    <x v="176"/>
    <s v="05H00"/>
    <s v="1.161 or below"/>
    <n v="1.161"/>
    <s v="0.965 or below"/>
    <n v="0.96499999999999997"/>
    <n v="1.1259999999999999"/>
    <n v="1.1200000000000001"/>
    <n v="1.113"/>
    <n v="1.1060000000000001"/>
    <n v="1.0980000000000001"/>
    <n v="1.0880000000000001"/>
    <n v="1.085"/>
    <n v="1.0760000000000001"/>
    <n v="1.0640000000000001"/>
    <n v="1.0449999999999999"/>
    <n v="1.0309999999999999"/>
    <n v="1.018"/>
    <n v="1.014"/>
    <n v="1.0029999999999999"/>
    <n v="0.997"/>
    <n v="0.995"/>
    <n v="0.998"/>
    <n v="0.996"/>
    <n v="0.99"/>
    <n v="0.98899999999999999"/>
  </r>
  <r>
    <s v="CHESHIRE, WARRINGTON &amp; WIRRAL"/>
    <s v="Q44"/>
    <x v="177"/>
    <s v="02F00"/>
    <s v="1.161 or below"/>
    <n v="1.161"/>
    <s v="0.965 or below"/>
    <n v="0.96499999999999997"/>
    <n v="1.05"/>
    <n v="1.05"/>
    <n v="1.0449999999999999"/>
    <n v="1.0389999999999999"/>
    <n v="1.0369999999999999"/>
    <n v="1.0269999999999999"/>
    <n v="1.024"/>
    <n v="1.0189999999999999"/>
    <n v="1.0069999999999999"/>
    <n v="0.998"/>
    <n v="0.99199999999999999"/>
    <n v="0.97499999999999998"/>
    <n v="0.96399999999999997"/>
    <n v="0.95699999999999996"/>
    <n v="0.95299999999999996"/>
    <n v="0.95699999999999996"/>
    <n v="0.95399999999999996"/>
    <n v="0.95399999999999996"/>
    <n v="0.95199999999999996"/>
    <n v="0.95199999999999996"/>
  </r>
  <r>
    <s v="ESSEX"/>
    <s v="Q57"/>
    <x v="178"/>
    <s v="07H00"/>
    <s v="1.161 or below"/>
    <n v="1.161"/>
    <s v="0.965 or below"/>
    <n v="0.96499999999999997"/>
    <n v="1.137"/>
    <n v="1.1319999999999999"/>
    <n v="1.1259999999999999"/>
    <n v="1.1220000000000001"/>
    <n v="1.1160000000000001"/>
    <n v="1.1080000000000001"/>
    <n v="1.107"/>
    <n v="1.103"/>
    <n v="1.0980000000000001"/>
    <n v="1.091"/>
    <n v="1.089"/>
    <n v="1.08"/>
    <n v="1.075"/>
    <n v="1.0680000000000001"/>
    <n v="1.0609999999999999"/>
    <n v="1.0589999999999999"/>
    <n v="1.056"/>
    <n v="1.0529999999999999"/>
    <n v="1.0489999999999999"/>
    <n v="1.0469999999999999"/>
  </r>
  <r>
    <s v="WESSEX"/>
    <s v="Q70"/>
    <x v="179"/>
    <s v="11A00"/>
    <s v="1.161 or below"/>
    <n v="1.161"/>
    <s v="0.965 or below"/>
    <n v="0.96499999999999997"/>
    <n v="0.93899999999999995"/>
    <n v="0.93500000000000005"/>
    <n v="0.92900000000000005"/>
    <n v="0.92500000000000004"/>
    <n v="0.91800000000000004"/>
    <n v="0.91"/>
    <n v="0.90600000000000003"/>
    <n v="0.89800000000000002"/>
    <n v="0.88200000000000001"/>
    <n v="0.86799999999999999"/>
    <n v="0.86399999999999999"/>
    <n v="0.85599999999999998"/>
    <n v="0.85199999999999998"/>
    <n v="0.84599999999999997"/>
    <n v="0.84"/>
    <n v="0.83599999999999997"/>
    <n v="0.83299999999999996"/>
    <n v="0.83"/>
    <n v="0.82899999999999996"/>
    <n v="0.82899999999999996"/>
  </r>
  <r>
    <s v="KENT AND MEDWAY"/>
    <s v="Q67"/>
    <x v="180"/>
    <s v="99J00"/>
    <s v="1.161 or below"/>
    <n v="1.161"/>
    <s v="0.965 or below"/>
    <n v="0.96499999999999997"/>
    <n v="1.0720000000000001"/>
    <n v="1.0669999999999999"/>
    <n v="1.0580000000000001"/>
    <n v="1.0529999999999999"/>
    <n v="1.0489999999999999"/>
    <n v="1.04"/>
    <n v="1.036"/>
    <n v="1.0329999999999999"/>
    <n v="1.0189999999999999"/>
    <n v="1.008"/>
    <n v="1.0049999999999999"/>
    <n v="0.995"/>
    <n v="0.99199999999999999"/>
    <n v="0.98699999999999999"/>
    <n v="0.98199999999999998"/>
    <n v="0.98399999999999999"/>
    <n v="0.98299999999999998"/>
    <n v="0.98099999999999998"/>
    <n v="0.97499999999999998"/>
    <n v="0.97599999999999998"/>
  </r>
  <r>
    <s v="LANCASHIRE"/>
    <s v="Q47"/>
    <x v="181"/>
    <s v="02G00"/>
    <s v="1.161 or below"/>
    <n v="1.161"/>
    <s v="0.965 or below"/>
    <n v="0.96499999999999997"/>
    <n v="0.91600000000000004"/>
    <n v="0.90600000000000003"/>
    <n v="0.88900000000000001"/>
    <n v="0.88200000000000001"/>
    <n v="0.876"/>
    <n v="0.87"/>
    <n v="0.87"/>
    <n v="0.86799999999999999"/>
    <n v="0.85699999999999998"/>
    <n v="0.84299999999999997"/>
    <n v="0.83899999999999997"/>
    <n v="0.83"/>
    <n v="0.82899999999999996"/>
    <n v="0.83099999999999996"/>
    <n v="0.83499999999999996"/>
    <n v="0.83899999999999997"/>
    <n v="0.84099999999999997"/>
    <n v="0.84199999999999997"/>
    <n v="0.84399999999999997"/>
    <n v="0.84499999999999997"/>
  </r>
  <r>
    <s v="LEICESTERSHIRE &amp; LINCOLNSHIRE"/>
    <s v="Q59"/>
    <x v="182"/>
    <s v="04V00"/>
    <s v="1.161 or below"/>
    <n v="1.161"/>
    <s v="0.965 or below"/>
    <n v="0.96499999999999997"/>
    <n v="1.032"/>
    <n v="1.03"/>
    <n v="1.026"/>
    <n v="1.0209999999999999"/>
    <n v="1.0169999999999999"/>
    <n v="1.008"/>
    <n v="1.0009999999999999"/>
    <n v="0.995"/>
    <n v="0.98899999999999999"/>
    <n v="0.97399999999999998"/>
    <n v="0.96199999999999997"/>
    <n v="0.95399999999999996"/>
    <n v="0.94799999999999995"/>
    <n v="0.94099999999999995"/>
    <n v="0.93400000000000005"/>
    <n v="0.93799999999999994"/>
    <n v="0.94199999999999995"/>
    <n v="0.94399999999999995"/>
    <n v="0.94299999999999995"/>
    <n v="0.94199999999999995"/>
  </r>
  <r>
    <s v="NORTH WEST LONDON"/>
    <s v="Q62"/>
    <x v="183"/>
    <s v="08Y00"/>
    <s v="1.161 or below"/>
    <n v="1.161"/>
    <s v="0.965 or below"/>
    <n v="0.96499999999999997"/>
    <n v="0.64200000000000002"/>
    <n v="0.63300000000000001"/>
    <n v="0.627"/>
    <n v="0.621"/>
    <n v="0.61599999999999999"/>
    <n v="0.60899999999999999"/>
    <n v="0.60199999999999998"/>
    <n v="0.59799999999999998"/>
    <n v="0.59"/>
    <n v="0.58099999999999996"/>
    <n v="0.57499999999999996"/>
    <n v="0.56799999999999995"/>
    <n v="0.56499999999999995"/>
    <n v="0.56100000000000005"/>
    <n v="0.55800000000000005"/>
    <n v="0.55600000000000005"/>
    <n v="0.55300000000000005"/>
    <n v="0.55100000000000005"/>
    <n v="0.55300000000000005"/>
    <n v="0.55200000000000005"/>
  </r>
  <r>
    <s v="EAST ANGLIA"/>
    <s v="Q56"/>
    <x v="184"/>
    <s v="07J00"/>
    <s v="1.161 or below"/>
    <n v="1.161"/>
    <s v="0.965 or below"/>
    <n v="0.96499999999999997"/>
    <n v="1.1910000000000001"/>
    <n v="1.1859999999999999"/>
    <n v="1.18"/>
    <n v="1.17"/>
    <n v="1.165"/>
    <n v="1.1539999999999999"/>
    <n v="1.151"/>
    <n v="1.1459999999999999"/>
    <n v="1.1299999999999999"/>
    <n v="1.111"/>
    <n v="1.107"/>
    <n v="1.097"/>
    <n v="1.091"/>
    <n v="1.0860000000000001"/>
    <n v="1.081"/>
    <n v="1.087"/>
    <n v="1.0840000000000001"/>
    <n v="1.0840000000000001"/>
    <n v="1.085"/>
    <n v="1.0860000000000001"/>
  </r>
  <r>
    <s v="EAST ANGLIA"/>
    <s v="Q56"/>
    <x v="185"/>
    <s v="07K00"/>
    <s v="1.161 or below"/>
    <n v="1.161"/>
    <s v="0.965 or below"/>
    <n v="0.96499999999999997"/>
    <n v="1.1379999999999999"/>
    <n v="1.1359999999999999"/>
    <n v="1.131"/>
    <n v="1.127"/>
    <n v="1.1220000000000001"/>
    <n v="1.115"/>
    <n v="1.117"/>
    <n v="1.1140000000000001"/>
    <n v="1.1040000000000001"/>
    <n v="1.089"/>
    <n v="1.079"/>
    <n v="1.069"/>
    <n v="1.0609999999999999"/>
    <n v="1.056"/>
    <n v="1.054"/>
    <n v="1.0549999999999999"/>
    <n v="1.0569999999999999"/>
    <n v="1.0549999999999999"/>
    <n v="1.0489999999999999"/>
    <n v="1.046"/>
  </r>
  <r>
    <s v="GREATER MANCHESTER"/>
    <s v="Q46"/>
    <x v="186"/>
    <s v="02H00"/>
    <s v="1.161 or below"/>
    <n v="1.161"/>
    <s v="0.965 or below"/>
    <n v="0.96499999999999997"/>
    <n v="1.1379999999999999"/>
    <n v="1.137"/>
    <n v="1.1299999999999999"/>
    <n v="1.123"/>
    <n v="1.1220000000000001"/>
    <n v="1.119"/>
    <n v="1.1240000000000001"/>
    <n v="1.1240000000000001"/>
    <n v="1.113"/>
    <n v="1.1020000000000001"/>
    <n v="1.0960000000000001"/>
    <n v="1.0900000000000001"/>
    <n v="1.0860000000000001"/>
    <n v="1.0840000000000001"/>
    <n v="1.083"/>
    <n v="1.0880000000000001"/>
    <n v="1.089"/>
    <n v="1.087"/>
    <n v="1.085"/>
    <n v="1.083"/>
  </r>
  <r>
    <s v="BATH,GLOS,SWINDON &amp; WILTSHIRE"/>
    <s v="Q64"/>
    <x v="187"/>
    <s v="99N00"/>
    <s v="1.161 or below"/>
    <n v="1.161"/>
    <s v="0.965 or below"/>
    <n v="0.96499999999999997"/>
    <n v="1.0209999999999999"/>
    <n v="1.0209999999999999"/>
    <n v="1.0149999999999999"/>
    <n v="1.01"/>
    <n v="1.002"/>
    <n v="0.99099999999999999"/>
    <n v="0.98899999999999999"/>
    <n v="0.98199999999999998"/>
    <n v="0.96799999999999997"/>
    <n v="0.95299999999999996"/>
    <n v="0.94699999999999995"/>
    <n v="0.93400000000000005"/>
    <n v="0.92400000000000004"/>
    <n v="0.91100000000000003"/>
    <n v="0.90100000000000002"/>
    <n v="0.89300000000000002"/>
    <n v="0.88800000000000001"/>
    <n v="0.88500000000000001"/>
    <n v="0.879"/>
    <n v="0.876"/>
  </r>
  <r>
    <s v="CHESHIRE, WARRINGTON &amp; WIRRAL"/>
    <s v="Q44"/>
    <x v="188"/>
    <s v="12F00"/>
    <s v="1.161 or below"/>
    <n v="1.161"/>
    <s v="0.965 or below"/>
    <n v="0.96499999999999997"/>
    <n v="1.1559999999999999"/>
    <n v="1.1539999999999999"/>
    <n v="1.1459999999999999"/>
    <n v="1.143"/>
    <n v="1.1399999999999999"/>
    <n v="1.135"/>
    <n v="1.139"/>
    <n v="1.1399999999999999"/>
    <n v="1.135"/>
    <n v="1.1279999999999999"/>
    <n v="1.1220000000000001"/>
    <n v="1.1100000000000001"/>
    <n v="1.105"/>
    <n v="1.103"/>
    <n v="1.1000000000000001"/>
    <n v="1.103"/>
    <n v="1.103"/>
    <n v="1.105"/>
    <n v="1.103"/>
    <n v="1.1040000000000001"/>
  </r>
  <r>
    <s v="BIRMINGHAM &amp; THE BLACK COUNTRY"/>
    <s v="Q54"/>
    <x v="189"/>
    <s v="06A00"/>
    <s v="1.161 or below"/>
    <n v="1.161"/>
    <s v="0.965 or below"/>
    <n v="0.96499999999999997"/>
    <n v="0.998"/>
    <n v="0.99399999999999999"/>
    <n v="0.98399999999999999"/>
    <n v="0.97499999999999998"/>
    <n v="0.96899999999999997"/>
    <n v="0.96099999999999997"/>
    <n v="0.95399999999999996"/>
    <n v="0.94399999999999995"/>
    <n v="0.92900000000000005"/>
    <n v="0.91200000000000003"/>
    <n v="0.90400000000000003"/>
    <n v="0.89100000000000001"/>
    <n v="0.89"/>
    <n v="0.88600000000000001"/>
    <n v="0.88300000000000001"/>
    <n v="0.88900000000000001"/>
    <n v="0.89200000000000002"/>
    <n v="0.89"/>
    <n v="0.88900000000000001"/>
    <n v="0.89100000000000001"/>
  </r>
  <r>
    <s v="ARDEN,HEREFORDS &amp; WORCESTER"/>
    <s v="Q53"/>
    <x v="190"/>
    <s v="06D00"/>
    <s v="1.161 or below"/>
    <n v="1.161"/>
    <s v="0.965 or below"/>
    <n v="0.96499999999999997"/>
    <n v="1.0629999999999999"/>
    <n v="1.0620000000000001"/>
    <n v="1.056"/>
    <n v="1.0549999999999999"/>
    <n v="1.0509999999999999"/>
    <n v="1.0449999999999999"/>
    <n v="1.0449999999999999"/>
    <n v="1.0449999999999999"/>
    <n v="1.0449999999999999"/>
    <n v="1.036"/>
    <n v="1.0389999999999999"/>
    <n v="1.0309999999999999"/>
    <n v="1.028"/>
    <n v="1.0249999999999999"/>
    <n v="1.0209999999999999"/>
    <n v="1.024"/>
    <n v="1.0229999999999999"/>
    <n v="1.0209999999999999"/>
    <n v="1.018"/>
    <n v="1.0169999999999999"/>
  </r>
</pivotCacheRecords>
</file>

<file path=xl/pivotCache/pivotCacheRecords2.xml><?xml version="1.0" encoding="utf-8"?>
<pivotCacheRecords xmlns="http://schemas.openxmlformats.org/spreadsheetml/2006/main" xmlns:r="http://schemas.openxmlformats.org/officeDocument/2006/relationships" count="191">
  <r>
    <s v="WEST YORKSHIRE"/>
    <s v="Q52"/>
    <x v="0"/>
    <s v="02N00"/>
    <s v="10 or below"/>
    <n v="10"/>
    <n v="6.5"/>
    <n v="6.5"/>
    <n v="6.5"/>
    <n v="6.5"/>
    <n v="6.5"/>
    <n v="6.5"/>
    <n v="6.6"/>
    <n v="6.7"/>
    <n v="6.8"/>
    <n v="6.9"/>
    <n v="7"/>
    <n v="7.2"/>
    <n v="7.1"/>
    <n v="7.2"/>
    <n v="7.2"/>
    <n v="7.2"/>
    <n v="7.2"/>
    <n v="7.2"/>
    <n v="7.2"/>
    <n v="7.1"/>
  </r>
  <r>
    <s v="KENT AND MEDWAY"/>
    <s v="Q67"/>
    <x v="1"/>
    <s v="09C00"/>
    <s v="10 or below"/>
    <n v="10"/>
    <n v="8.6999999999999993"/>
    <n v="8.6999999999999993"/>
    <n v="8.8000000000000007"/>
    <n v="8.8000000000000007"/>
    <n v="8.9"/>
    <n v="8.9"/>
    <n v="9"/>
    <n v="9"/>
    <n v="9.1"/>
    <n v="9.1999999999999993"/>
    <n v="9.1999999999999993"/>
    <n v="9.3000000000000007"/>
    <n v="9.3000000000000007"/>
    <n v="9.3000000000000007"/>
    <n v="9.4"/>
    <n v="9.4"/>
    <n v="9.4"/>
    <n v="9.3000000000000007"/>
    <n v="9.3000000000000007"/>
    <n v="9.1999999999999993"/>
  </r>
  <r>
    <s v="NORTH EAST LONDON"/>
    <s v="Q61"/>
    <x v="2"/>
    <s v="07L00"/>
    <s v="10 or below"/>
    <n v="10"/>
    <n v="9.4"/>
    <n v="9.3000000000000007"/>
    <n v="9.1999999999999993"/>
    <n v="9.1"/>
    <n v="9"/>
    <n v="9"/>
    <n v="8.9"/>
    <n v="8.6999999999999993"/>
    <n v="8.5"/>
    <n v="8.3000000000000007"/>
    <n v="8"/>
    <n v="7.8"/>
    <n v="7.6"/>
    <n v="7.4"/>
    <n v="7.3"/>
    <n v="7.2"/>
    <n v="7.1"/>
    <n v="6.9"/>
    <n v="6.7"/>
    <n v="6.6"/>
  </r>
  <r>
    <s v="NORTH EAST LONDON"/>
    <s v="Q61"/>
    <x v="3"/>
    <s v="07M00"/>
    <s v="10 or below"/>
    <n v="10"/>
    <n v="12.6"/>
    <n v="12.6"/>
    <n v="12.5"/>
    <n v="12.5"/>
    <n v="12.5"/>
    <n v="12.6"/>
    <n v="12.6"/>
    <n v="12.6"/>
    <n v="12.7"/>
    <n v="12.7"/>
    <n v="12.7"/>
    <n v="12.7"/>
    <n v="12.7"/>
    <n v="12.7"/>
    <n v="12.6"/>
    <n v="12.5"/>
    <n v="12.4"/>
    <n v="12.3"/>
    <n v="12"/>
    <n v="11.9"/>
  </r>
  <r>
    <s v="SOUTH YORKSHIRE AND BASSETLAW"/>
    <s v="Q51"/>
    <x v="4"/>
    <s v="02P00"/>
    <s v="10 or below"/>
    <n v="10"/>
    <n v="5.9"/>
    <n v="5.9"/>
    <n v="5.8"/>
    <n v="5.8"/>
    <n v="5.8"/>
    <n v="5.8"/>
    <n v="5.8"/>
    <n v="5.7"/>
    <n v="5.8"/>
    <n v="5.7"/>
    <n v="5.7"/>
    <n v="5.8"/>
    <n v="5.7"/>
    <n v="5.8"/>
    <n v="5.8"/>
    <n v="5.7"/>
    <n v="5.7"/>
    <n v="5.6"/>
    <n v="5.6"/>
    <n v="5.6"/>
  </r>
  <r>
    <s v="ESSEX"/>
    <s v="Q57"/>
    <x v="5"/>
    <s v="99E00"/>
    <s v="10 or below"/>
    <n v="10"/>
    <n v="10"/>
    <n v="9.9"/>
    <n v="9.9"/>
    <n v="9.9"/>
    <n v="9.9"/>
    <n v="9.9"/>
    <n v="10"/>
    <n v="10"/>
    <n v="10"/>
    <n v="10"/>
    <n v="10"/>
    <n v="10"/>
    <n v="9.9"/>
    <n v="9.8000000000000007"/>
    <n v="9.8000000000000007"/>
    <n v="9.6999999999999993"/>
    <n v="9.6"/>
    <n v="9.6"/>
    <n v="9.4"/>
    <n v="9.3000000000000007"/>
  </r>
  <r>
    <s v="SOUTH YORKSHIRE AND BASSETLAW"/>
    <s v="Q51"/>
    <x v="6"/>
    <s v="02Q00"/>
    <s v="10 or below"/>
    <n v="10"/>
    <n v="4.2"/>
    <n v="4.3"/>
    <n v="4.3"/>
    <n v="4.3"/>
    <n v="4.3"/>
    <n v="4.4000000000000004"/>
    <n v="4.4000000000000004"/>
    <n v="4.5"/>
    <n v="4.5999999999999996"/>
    <n v="4.5999999999999996"/>
    <n v="4.8"/>
    <n v="4.8"/>
    <n v="4.9000000000000004"/>
    <n v="5"/>
    <n v="5.0999999999999996"/>
    <n v="5.0999999999999996"/>
    <n v="5.0999999999999996"/>
    <n v="5.0999999999999996"/>
    <n v="5.0999999999999996"/>
    <n v="5.0999999999999996"/>
  </r>
  <r>
    <s v="BATH,GLOS,SWINDON &amp; WILTSHIRE"/>
    <s v="Q64"/>
    <x v="7"/>
    <s v="11E00"/>
    <s v="10 or below"/>
    <n v="10"/>
    <n v="11.2"/>
    <n v="11"/>
    <n v="10.9"/>
    <n v="10.7"/>
    <n v="10.6"/>
    <n v="10.5"/>
    <n v="10.3"/>
    <n v="10.199999999999999"/>
    <n v="10.1"/>
    <n v="10"/>
    <n v="9.8000000000000007"/>
    <n v="9.6999999999999993"/>
    <n v="9.6"/>
    <n v="9.5"/>
    <n v="9.4"/>
    <n v="9.4"/>
    <n v="9.3000000000000007"/>
    <n v="9.3000000000000007"/>
    <n v="9.1"/>
    <n v="9.1"/>
  </r>
  <r>
    <s v="HERTFORDSHIRE &amp; SOUTH MIDLANDS"/>
    <s v="Q58"/>
    <x v="8"/>
    <s v="06F00"/>
    <s v="10 or below"/>
    <n v="10"/>
    <n v="8.1999999999999993"/>
    <n v="8.1999999999999993"/>
    <n v="8.1999999999999993"/>
    <n v="8.3000000000000007"/>
    <n v="8.3000000000000007"/>
    <n v="8.3000000000000007"/>
    <n v="8.3000000000000007"/>
    <n v="8.4"/>
    <n v="8.5"/>
    <n v="8.5"/>
    <n v="8.6"/>
    <n v="8.6999999999999993"/>
    <n v="8.6999999999999993"/>
    <n v="8.6999999999999993"/>
    <n v="8.6999999999999993"/>
    <n v="8.6999999999999993"/>
    <n v="8.6999999999999993"/>
    <n v="8.6999999999999993"/>
    <n v="8.6999999999999993"/>
    <n v="8.6999999999999993"/>
  </r>
  <r>
    <s v="THAMES VALLEY"/>
    <s v="Q69"/>
    <x v="9"/>
    <s v="15A00"/>
    <s v="10 or below"/>
    <n v="10"/>
    <n v="8.3000000000000007"/>
    <n v="8.3000000000000007"/>
    <n v="8.4"/>
    <n v="8.4"/>
    <n v="8.5"/>
    <n v="8.6"/>
    <n v="8.6"/>
    <n v="8.6999999999999993"/>
    <n v="8.8000000000000007"/>
    <n v="8.9"/>
    <n v="8.9"/>
    <n v="9"/>
    <n v="9.1"/>
    <n v="9.1"/>
    <n v="9.1999999999999993"/>
    <n v="9.1999999999999993"/>
    <n v="9.1"/>
    <n v="9.1"/>
    <n v="9"/>
    <n v="9"/>
  </r>
  <r>
    <s v="SOUTH LONDON"/>
    <s v="Q63"/>
    <x v="10"/>
    <s v="07N00"/>
    <s v="10 or below"/>
    <n v="10"/>
    <n v="10.1"/>
    <n v="10"/>
    <n v="9.9"/>
    <n v="9.9"/>
    <n v="9.9"/>
    <n v="9.9"/>
    <n v="9.8000000000000007"/>
    <n v="9.8000000000000007"/>
    <n v="9.8000000000000007"/>
    <n v="9.8000000000000007"/>
    <n v="9.8000000000000007"/>
    <n v="9.8000000000000007"/>
    <n v="9.8000000000000007"/>
    <n v="9.9"/>
    <n v="9.9"/>
    <n v="9.8000000000000007"/>
    <n v="9.9"/>
    <n v="9.9"/>
    <n v="9.9"/>
    <n v="9.9"/>
  </r>
  <r>
    <s v="BIRMINGHAM &amp; THE BLACK COUNTRY"/>
    <s v="Q54"/>
    <x v="11"/>
    <s v="15E00"/>
    <s v="10 or below"/>
    <n v="10"/>
    <n v="7.5"/>
    <n v="7.5"/>
    <n v="7.5"/>
    <n v="7.5"/>
    <n v="7.5"/>
    <n v="7.5"/>
    <n v="7.5"/>
    <n v="7.5"/>
    <n v="7.5"/>
    <n v="7.6"/>
    <n v="7.6"/>
    <n v="7.6"/>
    <n v="7.5"/>
    <n v="7.5"/>
    <n v="7.4"/>
    <n v="7.4"/>
    <n v="7.3"/>
    <n v="7.3"/>
    <n v="7.2"/>
    <n v="7.2"/>
  </r>
  <r>
    <s v="LANCASHIRE"/>
    <s v="Q47"/>
    <x v="12"/>
    <s v="00Q00"/>
    <s v="10 or below"/>
    <n v="10"/>
    <n v="6.6"/>
    <n v="6.6"/>
    <n v="6.6"/>
    <n v="6.6"/>
    <n v="6.7"/>
    <n v="6.8"/>
    <n v="6.8"/>
    <n v="6.8"/>
    <n v="6.9"/>
    <n v="6.9"/>
    <n v="6.9"/>
    <n v="7"/>
    <n v="7"/>
    <n v="7"/>
    <n v="7"/>
    <n v="7"/>
    <n v="6.9"/>
    <n v="6.9"/>
    <n v="6.9"/>
    <n v="6.8"/>
  </r>
  <r>
    <s v="LANCASHIRE"/>
    <s v="Q47"/>
    <x v="13"/>
    <s v="00R00"/>
    <s v="10 or below"/>
    <n v="10"/>
    <n v="5.4"/>
    <n v="5.5"/>
    <n v="5.6"/>
    <n v="5.7"/>
    <n v="5.8"/>
    <n v="6"/>
    <n v="6.1"/>
    <n v="6.2"/>
    <n v="6.2"/>
    <n v="6.3"/>
    <n v="6.4"/>
    <n v="6.5"/>
    <n v="6.6"/>
    <n v="6.6"/>
    <n v="6.7"/>
    <n v="6.8"/>
    <n v="6.8"/>
    <n v="6.8"/>
    <n v="6.8"/>
    <n v="6.8"/>
  </r>
  <r>
    <s v="GREATER MANCHESTER"/>
    <s v="Q46"/>
    <x v="14"/>
    <s v="00T00"/>
    <s v="10 or below"/>
    <n v="10"/>
    <n v="7.2"/>
    <n v="7.1"/>
    <n v="7.1"/>
    <n v="7.1"/>
    <n v="7.1"/>
    <n v="7"/>
    <n v="6.9"/>
    <n v="7"/>
    <n v="6.9"/>
    <n v="6.9"/>
    <n v="6.9"/>
    <n v="6.9"/>
    <n v="6.8"/>
    <n v="6.8"/>
    <n v="6.7"/>
    <n v="6.7"/>
    <n v="6.6"/>
    <n v="6.6"/>
    <n v="6.6"/>
    <n v="6.5"/>
  </r>
  <r>
    <s v="WEST YORKSHIRE"/>
    <s v="Q52"/>
    <x v="15"/>
    <s v="02W00"/>
    <s v="10 or below"/>
    <n v="10"/>
    <n v="4.5"/>
    <n v="4.4000000000000004"/>
    <n v="4.4000000000000004"/>
    <n v="4.3"/>
    <n v="4.3"/>
    <n v="4.2"/>
    <n v="4.2"/>
    <n v="4.2"/>
    <n v="4.2"/>
    <n v="4.2"/>
    <n v="4.3"/>
    <n v="4.3"/>
    <n v="4.3"/>
    <n v="4.4000000000000004"/>
    <n v="4.4000000000000004"/>
    <n v="4.4000000000000004"/>
    <n v="4.4000000000000004"/>
    <n v="4.4000000000000004"/>
    <n v="4.4000000000000004"/>
    <n v="4.4000000000000004"/>
  </r>
  <r>
    <s v="WEST YORKSHIRE"/>
    <s v="Q52"/>
    <x v="16"/>
    <s v="02R00"/>
    <s v="10 or below"/>
    <n v="10"/>
    <n v="5.5"/>
    <n v="5.5"/>
    <n v="5.5"/>
    <n v="5.5"/>
    <n v="5.5"/>
    <n v="5.4"/>
    <n v="5.4"/>
    <n v="5.4"/>
    <n v="5.4"/>
    <n v="5.4"/>
    <n v="5.4"/>
    <n v="5.4"/>
    <n v="5.4"/>
    <n v="5.4"/>
    <n v="5.4"/>
    <n v="5.4"/>
    <n v="5.4"/>
    <n v="5.4"/>
    <n v="5.4"/>
    <n v="5.3"/>
  </r>
  <r>
    <s v="NORTH WEST LONDON"/>
    <s v="Q62"/>
    <x v="17"/>
    <s v="07P00"/>
    <s v="10 or below"/>
    <n v="10"/>
    <n v="9.9"/>
    <n v="9.8000000000000007"/>
    <n v="9.8000000000000007"/>
    <n v="9.8000000000000007"/>
    <n v="9.8000000000000007"/>
    <n v="9.8000000000000007"/>
    <n v="9.6999999999999993"/>
    <n v="9.8000000000000007"/>
    <n v="9.8000000000000007"/>
    <n v="9.8000000000000007"/>
    <n v="9.8000000000000007"/>
    <n v="9.9"/>
    <n v="9.9"/>
    <n v="9.8000000000000007"/>
    <n v="9.8000000000000007"/>
    <n v="9.6999999999999993"/>
    <n v="9.6"/>
    <n v="9.6"/>
    <n v="9.6"/>
    <n v="9.5"/>
  </r>
  <r>
    <s v="SURREY AND SUSSEX"/>
    <s v="Q68"/>
    <x v="18"/>
    <s v="09D00"/>
    <s v="10 or below"/>
    <n v="10"/>
    <n v="9.5"/>
    <n v="9.4"/>
    <n v="9.4"/>
    <n v="9.4"/>
    <n v="9.4"/>
    <n v="9.3000000000000007"/>
    <n v="9.1999999999999993"/>
    <n v="9.1999999999999993"/>
    <n v="9.1999999999999993"/>
    <n v="9.1999999999999993"/>
    <n v="9.3000000000000007"/>
    <n v="9.4"/>
    <n v="9.4"/>
    <n v="9.4"/>
    <n v="9.3000000000000007"/>
    <n v="9.3000000000000007"/>
    <n v="9.3000000000000007"/>
    <n v="9.4"/>
    <n v="9.4"/>
    <n v="9.5"/>
  </r>
  <r>
    <s v="BRISTOL, N SOM, SOM &amp; S GLOS"/>
    <s v="Q65"/>
    <x v="19"/>
    <s v="15C00"/>
    <s v="10 or below"/>
    <n v="10"/>
    <n v="10.1"/>
    <n v="10"/>
    <n v="9.9"/>
    <n v="9.9"/>
    <n v="9.8000000000000007"/>
    <n v="9.6999999999999993"/>
    <n v="9.6"/>
    <n v="9.6"/>
    <n v="9.5"/>
    <n v="9.5"/>
    <n v="9.4"/>
    <n v="9.4"/>
    <n v="9.3000000000000007"/>
    <n v="9.1999999999999993"/>
    <n v="9.1"/>
    <n v="9"/>
    <n v="9"/>
    <n v="8.9"/>
    <n v="8.8000000000000007"/>
    <n v="8.6999999999999993"/>
  </r>
  <r>
    <s v="SOUTH LONDON"/>
    <s v="Q63"/>
    <x v="20"/>
    <s v="07Q00"/>
    <s v="10 or below"/>
    <n v="10"/>
    <n v="8.9"/>
    <n v="8.9"/>
    <n v="9"/>
    <n v="9"/>
    <n v="9.1"/>
    <n v="9.1"/>
    <n v="9.1"/>
    <n v="9.1"/>
    <n v="9.1999999999999993"/>
    <n v="9.1999999999999993"/>
    <n v="9.1"/>
    <n v="9"/>
    <n v="9"/>
    <n v="8.9"/>
    <n v="8.9"/>
    <n v="8.8000000000000007"/>
    <n v="8.6999999999999993"/>
    <n v="8.6"/>
    <n v="8.5"/>
    <n v="8.4"/>
  </r>
  <r>
    <s v="THAMES VALLEY"/>
    <s v="Q69"/>
    <x v="21"/>
    <s v="14Y00"/>
    <s v="10 or below"/>
    <n v="10"/>
    <n v="8.6"/>
    <n v="8.6"/>
    <n v="8.6"/>
    <n v="8.6"/>
    <n v="8.6"/>
    <n v="8.6999999999999993"/>
    <n v="8.6999999999999993"/>
    <n v="8.8000000000000007"/>
    <n v="8.8000000000000007"/>
    <n v="8.8000000000000007"/>
    <n v="8.9"/>
    <n v="8.9"/>
    <n v="8.9"/>
    <n v="8.9"/>
    <n v="8.9"/>
    <n v="8.8000000000000007"/>
    <n v="8.8000000000000007"/>
    <n v="8.6999999999999993"/>
    <n v="8.6999999999999993"/>
    <n v="8.6"/>
  </r>
  <r>
    <s v="GREATER MANCHESTER"/>
    <s v="Q46"/>
    <x v="22"/>
    <s v="00V00"/>
    <s v="10 or below"/>
    <n v="10"/>
    <n v="6.2"/>
    <n v="6.2"/>
    <n v="6.2"/>
    <n v="6.2"/>
    <n v="6.2"/>
    <n v="6.2"/>
    <n v="6.2"/>
    <n v="6.2"/>
    <n v="6.2"/>
    <n v="6.2"/>
    <n v="6.2"/>
    <n v="6.2"/>
    <n v="6.2"/>
    <n v="6.2"/>
    <n v="6.2"/>
    <n v="6.2"/>
    <n v="6.2"/>
    <n v="6.3"/>
    <n v="6.2"/>
    <n v="6.3"/>
  </r>
  <r>
    <s v="WEST YORKSHIRE"/>
    <s v="Q52"/>
    <x v="23"/>
    <s v="02T00"/>
    <s v="10 or below"/>
    <n v="10"/>
    <n v="6.4"/>
    <n v="6.4"/>
    <n v="6.4"/>
    <n v="6.5"/>
    <n v="6.5"/>
    <n v="6.5"/>
    <n v="6.4"/>
    <n v="6.4"/>
    <n v="6.4"/>
    <n v="6.4"/>
    <n v="6.4"/>
    <n v="6.4"/>
    <n v="6.4"/>
    <n v="6.4"/>
    <n v="6.4"/>
    <n v="6.3"/>
    <n v="6.3"/>
    <n v="6.3"/>
    <n v="6.3"/>
    <n v="6.2"/>
  </r>
  <r>
    <s v="EAST ANGLIA"/>
    <s v="Q56"/>
    <x v="24"/>
    <s v="06H00"/>
    <s v="10 or below"/>
    <n v="10"/>
    <n v="12.4"/>
    <n v="12.4"/>
    <n v="12.4"/>
    <n v="12.3"/>
    <n v="12.3"/>
    <n v="12.2"/>
    <n v="12.1"/>
    <n v="12"/>
    <n v="11.9"/>
    <n v="11.7"/>
    <n v="11.5"/>
    <n v="11.4"/>
    <n v="11.2"/>
    <n v="11"/>
    <n v="10.9"/>
    <n v="10.7"/>
    <n v="10.5"/>
    <n v="10.4"/>
    <n v="10.199999999999999"/>
    <n v="10.1"/>
  </r>
  <r>
    <s v="NORTH EAST LONDON"/>
    <s v="Q61"/>
    <x v="25"/>
    <s v="07R00"/>
    <s v="10 or below"/>
    <n v="10"/>
    <n v="9.5"/>
    <n v="9.5"/>
    <n v="9.5"/>
    <n v="9.4"/>
    <n v="9.3000000000000007"/>
    <n v="9.3000000000000007"/>
    <n v="9.4"/>
    <n v="9.4"/>
    <n v="9.4"/>
    <n v="9.4"/>
    <n v="9.5"/>
    <n v="9.5"/>
    <n v="9.4"/>
    <n v="9.3000000000000007"/>
    <n v="9.1999999999999993"/>
    <n v="9.1"/>
    <n v="9.1"/>
    <n v="9"/>
    <n v="8.9"/>
    <n v="8.9"/>
  </r>
  <r>
    <s v="SHROPSHIRE AND STAFFORDSHIRE"/>
    <s v="Q60"/>
    <x v="26"/>
    <s v="04Y00"/>
    <s v="10 or below"/>
    <n v="10"/>
    <n v="8.8000000000000007"/>
    <n v="8.6999999999999993"/>
    <n v="8.6"/>
    <n v="8.6"/>
    <n v="8.8000000000000007"/>
    <n v="8.8000000000000007"/>
    <n v="8.8000000000000007"/>
    <n v="8.9"/>
    <n v="9"/>
    <n v="9.1"/>
    <n v="9.1"/>
    <n v="9.1"/>
    <n v="9.1999999999999993"/>
    <n v="9.1999999999999993"/>
    <n v="9.1999999999999993"/>
    <n v="9.1"/>
    <n v="9"/>
    <n v="8.9"/>
    <n v="8.8000000000000007"/>
    <n v="8.8000000000000007"/>
  </r>
  <r>
    <s v="KENT AND MEDWAY"/>
    <s v="Q67"/>
    <x v="27"/>
    <s v="09E00"/>
    <s v="10 or below"/>
    <n v="10"/>
    <n v="9"/>
    <n v="8.9"/>
    <n v="8.8000000000000007"/>
    <n v="8.6999999999999993"/>
    <n v="8.6999999999999993"/>
    <n v="8.6999999999999993"/>
    <n v="8.6999999999999993"/>
    <n v="8.6"/>
    <n v="8.6999999999999993"/>
    <n v="8.6999999999999993"/>
    <n v="8.6999999999999993"/>
    <n v="8.6999999999999993"/>
    <n v="8.6"/>
    <n v="8.6999999999999993"/>
    <n v="8.6999999999999993"/>
    <n v="8.6999999999999993"/>
    <n v="8.6999999999999993"/>
    <n v="8.8000000000000007"/>
    <n v="8.8000000000000007"/>
    <n v="8.9"/>
  </r>
  <r>
    <s v="ESSEX"/>
    <s v="Q57"/>
    <x v="28"/>
    <s v="99F00"/>
    <s v="10 or below"/>
    <n v="10"/>
    <n v="10.9"/>
    <n v="10.8"/>
    <n v="10.7"/>
    <n v="10.6"/>
    <n v="10.6"/>
    <n v="10.7"/>
    <n v="10.6"/>
    <n v="10.7"/>
    <n v="10.7"/>
    <n v="10.7"/>
    <n v="10.8"/>
    <n v="10.8"/>
    <n v="10.7"/>
    <n v="10.6"/>
    <n v="10.6"/>
    <n v="10.5"/>
    <n v="10.5"/>
    <n v="10.4"/>
    <n v="10.4"/>
    <n v="10.3"/>
  </r>
  <r>
    <s v="NORTH WEST LONDON"/>
    <s v="Q62"/>
    <x v="29"/>
    <s v="09A00"/>
    <s v="10 or below"/>
    <n v="10"/>
    <n v="11.2"/>
    <n v="11.3"/>
    <n v="11.3"/>
    <n v="11.3"/>
    <n v="11.2"/>
    <n v="11.3"/>
    <n v="11.1"/>
    <n v="10.9"/>
    <n v="10.8"/>
    <n v="10.7"/>
    <n v="10.5"/>
    <n v="10.3"/>
    <n v="10.1"/>
    <n v="9.9"/>
    <n v="9.6999999999999993"/>
    <n v="9.6"/>
    <n v="9.5"/>
    <n v="9.4"/>
    <n v="9.3000000000000007"/>
    <n v="9.3000000000000007"/>
  </r>
  <r>
    <s v="LANCASHIRE"/>
    <s v="Q47"/>
    <x v="30"/>
    <s v="00X00"/>
    <s v="10 or below"/>
    <n v="10"/>
    <n v="8.6"/>
    <n v="8.6999999999999993"/>
    <n v="8.6999999999999993"/>
    <n v="8.6999999999999993"/>
    <n v="8.8000000000000007"/>
    <n v="8.8000000000000007"/>
    <n v="8.9"/>
    <n v="9"/>
    <n v="9.1"/>
    <n v="9.1999999999999993"/>
    <n v="9.3000000000000007"/>
    <n v="9.4"/>
    <n v="9.3000000000000007"/>
    <n v="9.3000000000000007"/>
    <n v="9.1999999999999993"/>
    <n v="9.1"/>
    <n v="9"/>
    <n v="8.9"/>
    <n v="8.8000000000000007"/>
    <n v="8.6999999999999993"/>
  </r>
  <r>
    <s v="NORTH EAST LONDON"/>
    <s v="Q61"/>
    <x v="31"/>
    <s v="07T00"/>
    <s v="10 or below"/>
    <n v="10"/>
    <n v="8.6999999999999993"/>
    <n v="8.6"/>
    <n v="8.6"/>
    <n v="8.5"/>
    <n v="8.5"/>
    <n v="8.4"/>
    <n v="8.4"/>
    <n v="8.3000000000000007"/>
    <n v="8.4"/>
    <n v="8.4"/>
    <n v="8.4"/>
    <n v="8.4"/>
    <n v="8.4"/>
    <n v="8.4"/>
    <n v="8.4"/>
    <n v="8.3000000000000007"/>
    <n v="8.1999999999999993"/>
    <n v="8.1999999999999993"/>
    <n v="8.1"/>
    <n v="8.1"/>
  </r>
  <r>
    <s v="SURREY AND SUSSEX"/>
    <s v="Q68"/>
    <x v="32"/>
    <s v="09G00"/>
    <s v="10 or below"/>
    <n v="10"/>
    <n v="10"/>
    <n v="10.1"/>
    <n v="10.1"/>
    <n v="10.1"/>
    <n v="10.199999999999999"/>
    <n v="10.199999999999999"/>
    <n v="10.199999999999999"/>
    <n v="10.3"/>
    <n v="10.4"/>
    <n v="10.5"/>
    <n v="10.5"/>
    <n v="10.6"/>
    <n v="10.6"/>
    <n v="10.6"/>
    <n v="10.6"/>
    <n v="10.6"/>
    <n v="10.5"/>
    <n v="10.5"/>
    <n v="10.5"/>
    <n v="10.4"/>
  </r>
  <r>
    <s v="HERTFORDSHIRE &amp; SOUTH MIDLANDS"/>
    <s v="Q58"/>
    <x v="33"/>
    <s v="03V00"/>
    <s v="10 or below"/>
    <n v="10"/>
    <n v="8.4"/>
    <n v="8.4"/>
    <n v="8.5"/>
    <n v="8.5"/>
    <n v="8.5"/>
    <n v="8.5"/>
    <n v="8.4"/>
    <n v="8.4"/>
    <n v="8.4"/>
    <n v="8.4"/>
    <n v="8.4"/>
    <n v="8.4"/>
    <n v="8.3000000000000007"/>
    <n v="8.1999999999999993"/>
    <n v="8"/>
    <n v="7.9"/>
    <n v="7.7"/>
    <n v="7.7"/>
    <n v="7.6"/>
    <n v="7.6"/>
  </r>
  <r>
    <s v="ARDEN,HEREFORDS &amp; WORCESTER"/>
    <s v="Q53"/>
    <x v="34"/>
    <s v="05A00"/>
    <s v="10 or below"/>
    <n v="10"/>
    <n v="8.5"/>
    <n v="8.5"/>
    <n v="8.5"/>
    <n v="8.4"/>
    <n v="8.4"/>
    <n v="8.4"/>
    <n v="8.4"/>
    <n v="8.3000000000000007"/>
    <n v="8.3000000000000007"/>
    <n v="8.4"/>
    <n v="8.4"/>
    <n v="8.4"/>
    <n v="8.3000000000000007"/>
    <n v="8.3000000000000007"/>
    <n v="8.3000000000000007"/>
    <n v="8.1999999999999993"/>
    <n v="8.1"/>
    <n v="8.1"/>
    <n v="8.1"/>
    <n v="8"/>
  </r>
  <r>
    <s v="SURREY AND SUSSEX"/>
    <s v="Q68"/>
    <x v="35"/>
    <s v="09H00"/>
    <s v="10 or below"/>
    <n v="10"/>
    <n v="10.3"/>
    <n v="10.3"/>
    <n v="10.199999999999999"/>
    <n v="10"/>
    <n v="10.1"/>
    <n v="10.1"/>
    <n v="10.1"/>
    <n v="10"/>
    <n v="10.1"/>
    <n v="10.1"/>
    <n v="10.199999999999999"/>
    <n v="10.1"/>
    <n v="10.1"/>
    <n v="10"/>
    <n v="10.1"/>
    <n v="10.1"/>
    <n v="10.1"/>
    <n v="10"/>
    <n v="9.9"/>
    <n v="9.9"/>
  </r>
  <r>
    <s v="SOUTH LONDON"/>
    <s v="Q63"/>
    <x v="36"/>
    <s v="07V00"/>
    <s v="10 or below"/>
    <n v="10"/>
    <n v="7"/>
    <n v="7"/>
    <n v="7"/>
    <n v="7"/>
    <n v="7"/>
    <n v="7.1"/>
    <n v="7.1"/>
    <n v="7.1"/>
    <n v="7.2"/>
    <n v="7.2"/>
    <n v="7.3"/>
    <n v="7.3"/>
    <n v="7.3"/>
    <n v="7.2"/>
    <n v="7.2"/>
    <n v="7.2"/>
    <n v="7.1"/>
    <n v="7"/>
    <n v="7"/>
    <n v="6.9"/>
  </r>
  <r>
    <s v="DURHAM, DARLINGTON AND TEES"/>
    <s v="Q45"/>
    <x v="37"/>
    <s v="00C00"/>
    <s v="10 or below"/>
    <n v="10"/>
    <n v="6.4"/>
    <n v="6.4"/>
    <n v="6.4"/>
    <n v="6.5"/>
    <n v="6.6"/>
    <n v="6.6"/>
    <n v="6.7"/>
    <n v="6.7"/>
    <n v="6.7"/>
    <n v="6.8"/>
    <n v="6.9"/>
    <n v="6.9"/>
    <n v="7"/>
    <n v="7.1"/>
    <n v="7.1"/>
    <n v="7.1"/>
    <n v="7"/>
    <n v="7"/>
    <n v="6.9"/>
    <n v="6.9"/>
  </r>
  <r>
    <s v="KENT AND MEDWAY"/>
    <s v="Q67"/>
    <x v="38"/>
    <s v="09J00"/>
    <s v="10 or below"/>
    <n v="10"/>
    <n v="10.6"/>
    <n v="10.5"/>
    <n v="10.5"/>
    <n v="10.4"/>
    <n v="10.3"/>
    <n v="10.3"/>
    <n v="10.3"/>
    <n v="10.199999999999999"/>
    <n v="10.3"/>
    <n v="10.3"/>
    <n v="10.199999999999999"/>
    <n v="10.1"/>
    <n v="10"/>
    <n v="9.9"/>
    <n v="9.8000000000000007"/>
    <n v="9.6999999999999993"/>
    <n v="9.6999999999999993"/>
    <n v="9.6"/>
    <n v="9.5"/>
    <n v="9.4"/>
  </r>
  <r>
    <s v="DERBYSHIRE AND NOTTINGHAMSHIRE"/>
    <s v="Q55"/>
    <x v="39"/>
    <s v="15M00"/>
    <s v="10 or below"/>
    <n v="10"/>
    <n v="7.3"/>
    <n v="7.3"/>
    <n v="7.3"/>
    <n v="7.4"/>
    <n v="7.4"/>
    <n v="7.4"/>
    <n v="7.5"/>
    <n v="7.5"/>
    <n v="7.5"/>
    <n v="7.5"/>
    <n v="7.6"/>
    <n v="7.5"/>
    <n v="7.5"/>
    <n v="7.5"/>
    <n v="7.5"/>
    <n v="7.4"/>
    <n v="7.4"/>
    <n v="7.3"/>
    <n v="7.3"/>
    <n v="7.2"/>
  </r>
  <r>
    <s v="DEVON,CORNWALL&amp;ISLES OF SCILLY"/>
    <s v="Q66"/>
    <x v="40"/>
    <s v="15N00"/>
    <s v="10 or below"/>
    <n v="10"/>
    <n v="10.1"/>
    <n v="10"/>
    <n v="9.9"/>
    <n v="9.9"/>
    <n v="9.8000000000000007"/>
    <n v="9.8000000000000007"/>
    <n v="9.8000000000000007"/>
    <n v="9.6999999999999993"/>
    <n v="9.8000000000000007"/>
    <n v="9.8000000000000007"/>
    <n v="9.8000000000000007"/>
    <n v="9.8000000000000007"/>
    <n v="9.6999999999999993"/>
    <n v="9.6999999999999993"/>
    <n v="9.6999999999999993"/>
    <n v="9.6"/>
    <n v="9.6"/>
    <n v="9.6"/>
    <n v="9.6"/>
    <n v="9.5"/>
  </r>
  <r>
    <s v="SOUTH YORKSHIRE AND BASSETLAW"/>
    <s v="Q51"/>
    <x v="41"/>
    <s v="02X00"/>
    <s v="10 or below"/>
    <n v="10"/>
    <n v="5.7"/>
    <n v="5.7"/>
    <n v="5.7"/>
    <n v="5.7"/>
    <n v="5.7"/>
    <n v="5.7"/>
    <n v="5.7"/>
    <n v="5.7"/>
    <n v="5.7"/>
    <n v="5.7"/>
    <n v="5.7"/>
    <n v="5.7"/>
    <n v="5.7"/>
    <n v="5.6"/>
    <n v="5.6"/>
    <n v="5.6"/>
    <n v="5.6"/>
    <n v="5.6"/>
    <n v="5.6"/>
    <n v="5.5"/>
  </r>
  <r>
    <s v="WESSEX"/>
    <s v="Q70"/>
    <x v="42"/>
    <s v="11J00"/>
    <s v="10 or below"/>
    <n v="10"/>
    <n v="7.9"/>
    <n v="7.9"/>
    <n v="7.9"/>
    <n v="7.9"/>
    <n v="8"/>
    <n v="8"/>
    <n v="8"/>
    <n v="8"/>
    <n v="8.1"/>
    <n v="8.1999999999999993"/>
    <n v="8.1999999999999993"/>
    <n v="8.3000000000000007"/>
    <n v="8.3000000000000007"/>
    <n v="8.3000000000000007"/>
    <n v="8.3000000000000007"/>
    <n v="8.3000000000000007"/>
    <n v="8.3000000000000007"/>
    <n v="8.3000000000000007"/>
    <n v="8.4"/>
    <n v="8.4"/>
  </r>
  <r>
    <s v="BIRMINGHAM &amp; THE BLACK COUNTRY"/>
    <s v="Q54"/>
    <x v="43"/>
    <s v="05C00"/>
    <s v="10 or below"/>
    <n v="10"/>
    <n v="5.8"/>
    <n v="5.8"/>
    <n v="5.8"/>
    <n v="5.8"/>
    <n v="5.8"/>
    <n v="5.8"/>
    <n v="5.8"/>
    <n v="5.8"/>
    <n v="5.7"/>
    <n v="5.7"/>
    <n v="5.7"/>
    <n v="5.7"/>
    <n v="5.6"/>
    <n v="5.6"/>
    <n v="5.5"/>
    <n v="5.5"/>
    <n v="5.4"/>
    <n v="5.4"/>
    <n v="5.4"/>
    <n v="5.3"/>
  </r>
  <r>
    <s v="DURHAM, DARLINGTON AND TEES"/>
    <s v="Q45"/>
    <x v="44"/>
    <s v="00D00"/>
    <s v="10 or below"/>
    <n v="10"/>
    <n v="5.3"/>
    <n v="5.4"/>
    <n v="5.4"/>
    <n v="5.4"/>
    <n v="5.4"/>
    <n v="5.5"/>
    <n v="5.5"/>
    <n v="5.6"/>
    <n v="5.7"/>
    <n v="5.8"/>
    <n v="5.7"/>
    <n v="5.8"/>
    <n v="5.9"/>
    <n v="5.9"/>
    <n v="6"/>
    <n v="5.9"/>
    <n v="5.9"/>
    <n v="5.9"/>
    <n v="5.9"/>
    <n v="5.9"/>
  </r>
  <r>
    <s v="NORTH WEST LONDON"/>
    <s v="Q62"/>
    <x v="45"/>
    <s v="07W00"/>
    <s v="10 or below"/>
    <n v="10"/>
    <n v="10.4"/>
    <n v="10.4"/>
    <n v="10.4"/>
    <n v="10.3"/>
    <n v="10.3"/>
    <n v="10.3"/>
    <n v="10.3"/>
    <n v="10.199999999999999"/>
    <n v="10.199999999999999"/>
    <n v="10.1"/>
    <n v="10"/>
    <n v="9.9"/>
    <n v="9.8000000000000007"/>
    <n v="9.6999999999999993"/>
    <n v="9.6"/>
    <n v="9.5"/>
    <n v="9.4"/>
    <n v="9.1999999999999993"/>
    <n v="9.1"/>
    <n v="8.9"/>
  </r>
  <r>
    <s v="HERTFORDSHIRE &amp; SOUTH MIDLANDS"/>
    <s v="Q58"/>
    <x v="46"/>
    <s v="06K00"/>
    <s v="10 or below"/>
    <n v="10"/>
    <n v="8.6999999999999993"/>
    <n v="8.8000000000000007"/>
    <n v="8.8000000000000007"/>
    <n v="8.9"/>
    <n v="8.9"/>
    <n v="8.9"/>
    <n v="9"/>
    <n v="9"/>
    <n v="9.1"/>
    <n v="9.1"/>
    <n v="9.1999999999999993"/>
    <n v="9.1999999999999993"/>
    <n v="9.1999999999999993"/>
    <n v="9.1"/>
    <n v="9"/>
    <n v="9"/>
    <n v="8.9"/>
    <n v="8.9"/>
    <n v="8.8000000000000007"/>
    <n v="8.6999999999999993"/>
  </r>
  <r>
    <s v="THAMES VALLEY"/>
    <s v="Q69"/>
    <x v="47"/>
    <s v="15D00"/>
    <s v="10 or below"/>
    <n v="10"/>
    <n v="8.8000000000000007"/>
    <n v="8.8000000000000007"/>
    <n v="8.8000000000000007"/>
    <n v="8.8000000000000007"/>
    <n v="8.8000000000000007"/>
    <n v="8.9"/>
    <n v="8.9"/>
    <n v="9"/>
    <n v="9.1"/>
    <n v="9.1999999999999993"/>
    <n v="9.1999999999999993"/>
    <n v="9.3000000000000007"/>
    <n v="9.3000000000000007"/>
    <n v="9.4"/>
    <n v="9.4"/>
    <n v="9.5"/>
    <n v="9.4"/>
    <n v="9.4"/>
    <n v="9.4"/>
    <n v="9.4"/>
  </r>
  <r>
    <s v="LANCASHIRE"/>
    <s v="Q47"/>
    <x v="48"/>
    <s v="01A00"/>
    <s v="10 or below"/>
    <n v="10"/>
    <n v="6.4"/>
    <n v="6.5"/>
    <n v="6.5"/>
    <n v="6.6"/>
    <n v="6.6"/>
    <n v="6.6"/>
    <n v="6.7"/>
    <n v="6.7"/>
    <n v="6.8"/>
    <n v="6.8"/>
    <n v="6.9"/>
    <n v="6.9"/>
    <n v="6.9"/>
    <n v="6.8"/>
    <n v="6.8"/>
    <n v="6.7"/>
    <n v="6.7"/>
    <n v="6.6"/>
    <n v="6.6"/>
    <n v="6.4"/>
  </r>
  <r>
    <s v="LEICESTERSHIRE &amp; LINCOLNSHIRE"/>
    <s v="Q59"/>
    <x v="49"/>
    <s v="03W00"/>
    <s v="10 or below"/>
    <n v="10"/>
    <n v="10.5"/>
    <n v="10.5"/>
    <n v="10.5"/>
    <n v="10.4"/>
    <n v="10.4"/>
    <n v="10.4"/>
    <n v="10.4"/>
    <n v="10.4"/>
    <n v="10.4"/>
    <n v="10.4"/>
    <n v="10.4"/>
    <n v="10.5"/>
    <n v="10.4"/>
    <n v="10.3"/>
    <n v="10.3"/>
    <n v="10.199999999999999"/>
    <n v="10.1"/>
    <n v="10"/>
    <n v="10"/>
    <n v="10"/>
  </r>
  <r>
    <s v="NORTH YORKSHIRE AND HUMBER"/>
    <s v="Q50"/>
    <x v="50"/>
    <s v="02Y00"/>
    <s v="10 or below"/>
    <n v="10"/>
    <n v="5.8"/>
    <n v="5.9"/>
    <n v="5.8"/>
    <n v="5.8"/>
    <n v="5.8"/>
    <n v="5.8"/>
    <n v="5.8"/>
    <n v="5.9"/>
    <n v="5.9"/>
    <n v="5.9"/>
    <n v="5.9"/>
    <n v="5.9"/>
    <n v="5.9"/>
    <n v="5.8"/>
    <n v="5.8"/>
    <n v="5.7"/>
    <n v="5.7"/>
    <n v="5.6"/>
    <n v="5.5"/>
    <n v="5.4"/>
  </r>
  <r>
    <s v="SHROPSHIRE AND STAFFORDSHIRE"/>
    <s v="Q60"/>
    <x v="51"/>
    <s v="05D00"/>
    <s v="10 or below"/>
    <n v="10"/>
    <n v="8.9"/>
    <n v="8.9"/>
    <n v="8.8000000000000007"/>
    <n v="8.6999999999999993"/>
    <n v="8.8000000000000007"/>
    <n v="8.8000000000000007"/>
    <n v="8.8000000000000007"/>
    <n v="8.8000000000000007"/>
    <n v="8.8000000000000007"/>
    <n v="8.6999999999999993"/>
    <n v="8.6"/>
    <n v="8.6"/>
    <n v="8.6"/>
    <n v="8.5"/>
    <n v="8.5"/>
    <n v="8.5"/>
    <n v="8.4"/>
    <n v="8.4"/>
    <n v="8.4"/>
    <n v="8.4"/>
  </r>
  <r>
    <s v="SURREY AND SUSSEX"/>
    <s v="Q68"/>
    <x v="52"/>
    <s v="09L00"/>
    <s v="10 or below"/>
    <n v="10"/>
    <n v="10.199999999999999"/>
    <n v="10.199999999999999"/>
    <n v="10.3"/>
    <n v="10.199999999999999"/>
    <n v="10.3"/>
    <n v="10.4"/>
    <n v="10.5"/>
    <n v="10.6"/>
    <n v="10.6"/>
    <n v="10.7"/>
    <n v="10.7"/>
    <n v="10.8"/>
    <n v="10.8"/>
    <n v="10.8"/>
    <n v="10.8"/>
    <n v="10.7"/>
    <n v="10.6"/>
    <n v="10.5"/>
    <n v="10.4"/>
    <n v="10.3"/>
  </r>
  <r>
    <s v="SURREY AND SUSSEX"/>
    <s v="Q68"/>
    <x v="53"/>
    <s v="09F00"/>
    <s v="10 or below"/>
    <n v="10"/>
    <n v="7.9"/>
    <n v="8"/>
    <n v="8"/>
    <n v="8.1"/>
    <n v="8.1999999999999993"/>
    <n v="8.3000000000000007"/>
    <n v="8.4"/>
    <n v="8.4"/>
    <n v="8.6"/>
    <n v="8.8000000000000007"/>
    <n v="8.8000000000000007"/>
    <n v="8.9"/>
    <n v="9"/>
    <n v="9"/>
    <n v="8.9"/>
    <n v="8.8000000000000007"/>
    <n v="8.6999999999999993"/>
    <n v="8.6"/>
    <n v="8.5"/>
    <n v="8.4"/>
  </r>
  <r>
    <s v="CHESHIRE, WARRINGTON &amp; WIRRAL"/>
    <s v="Q44"/>
    <x v="54"/>
    <s v="01C00"/>
    <s v="10 or below"/>
    <n v="10"/>
    <n v="6.9"/>
    <n v="6.8"/>
    <n v="6.9"/>
    <n v="6.9"/>
    <n v="6.9"/>
    <n v="6.9"/>
    <n v="7"/>
    <n v="7"/>
    <n v="7.1"/>
    <n v="7.2"/>
    <n v="7.3"/>
    <n v="7.3"/>
    <n v="7.3"/>
    <n v="7.3"/>
    <n v="7.3"/>
    <n v="7.3"/>
    <n v="7.3"/>
    <n v="7.2"/>
    <n v="7.2"/>
    <n v="7"/>
  </r>
  <r>
    <s v="NORTH EAST LONDON"/>
    <s v="Q61"/>
    <x v="55"/>
    <s v="07X00"/>
    <s v="10 or below"/>
    <n v="10"/>
    <n v="10.4"/>
    <n v="10.3"/>
    <n v="10.3"/>
    <n v="10.3"/>
    <n v="10.3"/>
    <n v="10.3"/>
    <n v="10.3"/>
    <n v="10.4"/>
    <n v="10.5"/>
    <n v="10.6"/>
    <n v="10.6"/>
    <n v="10.7"/>
    <n v="10.6"/>
    <n v="10.6"/>
    <n v="10.6"/>
    <n v="10.6"/>
    <n v="10.5"/>
    <n v="10.4"/>
    <n v="10.199999999999999"/>
    <n v="10.1"/>
  </r>
  <r>
    <s v="WESSEX"/>
    <s v="Q70"/>
    <x v="56"/>
    <s v="10K00"/>
    <s v="10 or below"/>
    <n v="10"/>
    <n v="8.6"/>
    <n v="8.5"/>
    <n v="8.6"/>
    <n v="8.6"/>
    <n v="8.6"/>
    <n v="8.6"/>
    <n v="8.6"/>
    <n v="8.6999999999999993"/>
    <n v="8.8000000000000007"/>
    <n v="8.9"/>
    <n v="8.9"/>
    <n v="8.9"/>
    <n v="9"/>
    <n v="9.1"/>
    <n v="9.1"/>
    <n v="9.1"/>
    <n v="9.1"/>
    <n v="9"/>
    <n v="9"/>
    <n v="8.9"/>
  </r>
  <r>
    <s v="LANCASHIRE"/>
    <s v="Q47"/>
    <x v="57"/>
    <s v="02M00"/>
    <s v="10 or below"/>
    <n v="10"/>
    <n v="7"/>
    <n v="7.1"/>
    <n v="7.3"/>
    <n v="7.4"/>
    <n v="7.5"/>
    <n v="7.6"/>
    <n v="7.6"/>
    <n v="7.7"/>
    <n v="7.7"/>
    <n v="7.7"/>
    <n v="7.7"/>
    <n v="7.8"/>
    <n v="7.8"/>
    <n v="7.9"/>
    <n v="7.8"/>
    <n v="7.8"/>
    <n v="7.8"/>
    <n v="7.8"/>
    <n v="7.8"/>
    <n v="7.8"/>
  </r>
  <r>
    <s v="BATH,GLOS,SWINDON &amp; WILTSHIRE"/>
    <s v="Q64"/>
    <x v="58"/>
    <s v="11M00"/>
    <s v="10 or below"/>
    <n v="10"/>
    <n v="9.3000000000000007"/>
    <n v="9.3000000000000007"/>
    <n v="9.3000000000000007"/>
    <n v="9.3000000000000007"/>
    <n v="9.3000000000000007"/>
    <n v="9.4"/>
    <n v="9.4"/>
    <n v="9.4"/>
    <n v="9.5"/>
    <n v="9.4"/>
    <n v="9.4"/>
    <n v="9.4"/>
    <n v="9.3000000000000007"/>
    <n v="9.1999999999999993"/>
    <n v="9.1"/>
    <n v="9"/>
    <n v="8.9"/>
    <n v="8.8000000000000007"/>
    <n v="8.8000000000000007"/>
    <n v="8.6999999999999993"/>
  </r>
  <r>
    <s v="EAST ANGLIA"/>
    <s v="Q56"/>
    <x v="59"/>
    <s v="06M00"/>
    <s v="10 or below"/>
    <n v="10"/>
    <n v="7.7"/>
    <n v="7.7"/>
    <n v="7.6"/>
    <n v="7.5"/>
    <n v="7.5"/>
    <n v="7.5"/>
    <n v="7.5"/>
    <n v="7.5"/>
    <n v="7.6"/>
    <n v="7.6"/>
    <n v="7.6"/>
    <n v="7.6"/>
    <n v="7.6"/>
    <n v="7.6"/>
    <n v="7.7"/>
    <n v="7.7"/>
    <n v="7.6"/>
    <n v="7.6"/>
    <n v="7.5"/>
    <n v="7.5"/>
  </r>
  <r>
    <s v="WEST YORKSHIRE"/>
    <s v="Q52"/>
    <x v="60"/>
    <s v="03A00"/>
    <s v="10 or below"/>
    <n v="10"/>
    <n v="7.2"/>
    <n v="7.3"/>
    <n v="7.2"/>
    <n v="7.2"/>
    <n v="7.2"/>
    <n v="7.2"/>
    <n v="7.2"/>
    <n v="7.1"/>
    <n v="7.1"/>
    <n v="7"/>
    <n v="7"/>
    <n v="7"/>
    <n v="6.9"/>
    <n v="6.8"/>
    <n v="6.8"/>
    <n v="6.8"/>
    <n v="6.7"/>
    <n v="6.6"/>
    <n v="6.5"/>
    <n v="6.5"/>
  </r>
  <r>
    <s v="LANCASHIRE"/>
    <s v="Q47"/>
    <x v="61"/>
    <s v="01E00"/>
    <s v="10 or below"/>
    <n v="10"/>
    <n v="9"/>
    <n v="8.9"/>
    <n v="8.8000000000000007"/>
    <n v="8.8000000000000007"/>
    <n v="8.9"/>
    <n v="8.9"/>
    <n v="8.9"/>
    <n v="8.9"/>
    <n v="9"/>
    <n v="9.1"/>
    <n v="9.1"/>
    <n v="9.1999999999999993"/>
    <n v="9.1"/>
    <n v="9.1"/>
    <n v="9.1"/>
    <n v="9"/>
    <n v="8.9"/>
    <n v="8.9"/>
    <n v="8.8000000000000007"/>
    <n v="8.6999999999999993"/>
  </r>
  <r>
    <s v="SOUTH LONDON"/>
    <s v="Q63"/>
    <x v="62"/>
    <s v="08A00"/>
    <s v="10 or below"/>
    <n v="10"/>
    <n v="8.3000000000000007"/>
    <n v="8.1999999999999993"/>
    <n v="8.1999999999999993"/>
    <n v="8.1999999999999993"/>
    <n v="8.3000000000000007"/>
    <n v="8.3000000000000007"/>
    <n v="8.3000000000000007"/>
    <n v="8.3000000000000007"/>
    <n v="8.3000000000000007"/>
    <n v="8.3000000000000007"/>
    <n v="8.3000000000000007"/>
    <n v="8.4"/>
    <n v="8.4"/>
    <n v="8.4"/>
    <n v="8.4"/>
    <n v="8.3000000000000007"/>
    <n v="8.3000000000000007"/>
    <n v="8.1999999999999993"/>
    <n v="8.1"/>
    <n v="8.1"/>
  </r>
  <r>
    <s v="SURREY AND SUSSEX"/>
    <s v="Q68"/>
    <x v="63"/>
    <s v="09N00"/>
    <s v="10 or below"/>
    <n v="10"/>
    <n v="9.5"/>
    <n v="9.5"/>
    <n v="9.6"/>
    <n v="9.6"/>
    <n v="9.6"/>
    <n v="9.6"/>
    <n v="9.6"/>
    <n v="9.6999999999999993"/>
    <n v="9.8000000000000007"/>
    <n v="9.8000000000000007"/>
    <n v="9.9"/>
    <n v="9.9"/>
    <n v="9.9"/>
    <n v="10"/>
    <n v="10"/>
    <n v="9.9"/>
    <n v="9.9"/>
    <n v="9.9"/>
    <n v="9.9"/>
    <n v="9.8000000000000007"/>
  </r>
  <r>
    <s v="MERSEYSIDE"/>
    <s v="Q48"/>
    <x v="64"/>
    <s v="01F00"/>
    <s v="10 or below"/>
    <n v="10"/>
    <n v="7.2"/>
    <n v="7.2"/>
    <n v="7.2"/>
    <n v="7.2"/>
    <n v="7.2"/>
    <n v="7.2"/>
    <n v="7.2"/>
    <n v="7.2"/>
    <n v="7.2"/>
    <n v="7.2"/>
    <n v="7.3"/>
    <n v="7.3"/>
    <n v="7.2"/>
    <n v="7.2"/>
    <n v="7.2"/>
    <n v="7.1"/>
    <n v="7.1"/>
    <n v="7.1"/>
    <n v="7.1"/>
    <n v="7"/>
  </r>
  <r>
    <s v="NORTH YORKSHIRE AND HUMBER"/>
    <s v="Q50"/>
    <x v="65"/>
    <s v="03D00"/>
    <s v="10 or below"/>
    <n v="10"/>
    <n v="10.3"/>
    <n v="10.3"/>
    <n v="10.3"/>
    <n v="10.3"/>
    <n v="10.3"/>
    <n v="10.4"/>
    <n v="10.4"/>
    <n v="10.4"/>
    <n v="10.5"/>
    <n v="10.5"/>
    <n v="10.5"/>
    <n v="10.4"/>
    <n v="10.3"/>
    <n v="10.1"/>
    <n v="10.1"/>
    <n v="9.9"/>
    <n v="9.6999999999999993"/>
    <n v="9.6"/>
    <n v="9.4"/>
    <n v="9.1999999999999993"/>
  </r>
  <r>
    <s v="NORTH WEST LONDON"/>
    <s v="Q62"/>
    <x v="66"/>
    <s v="08C00"/>
    <s v="10 or below"/>
    <n v="10"/>
    <n v="11.8"/>
    <n v="11.8"/>
    <n v="11.7"/>
    <n v="11.6"/>
    <n v="11.6"/>
    <n v="11.6"/>
    <n v="11.5"/>
    <n v="11.3"/>
    <n v="11.3"/>
    <n v="11.2"/>
    <n v="11"/>
    <n v="11"/>
    <n v="10.9"/>
    <n v="10.8"/>
    <n v="10.7"/>
    <n v="10.6"/>
    <n v="10.6"/>
    <n v="10.4"/>
    <n v="10.4"/>
    <n v="10.3"/>
  </r>
  <r>
    <s v="NORTH EAST LONDON"/>
    <s v="Q61"/>
    <x v="67"/>
    <s v="08D00"/>
    <s v="10 or below"/>
    <n v="10"/>
    <n v="10.1"/>
    <n v="10.1"/>
    <n v="10.1"/>
    <n v="10.3"/>
    <n v="10.3"/>
    <n v="10.5"/>
    <n v="10.5"/>
    <n v="10.5"/>
    <n v="10.6"/>
    <n v="10.5"/>
    <n v="10.5"/>
    <n v="10.5"/>
    <n v="10.5"/>
    <n v="10.5"/>
    <n v="10.4"/>
    <n v="10.3"/>
    <n v="10.3"/>
    <n v="10.1"/>
    <n v="10"/>
    <n v="9.9"/>
  </r>
  <r>
    <s v="NORTH YORKSHIRE AND HUMBER"/>
    <s v="Q50"/>
    <x v="68"/>
    <s v="03E00"/>
    <s v="10 or below"/>
    <n v="10"/>
    <n v="6.4"/>
    <n v="6.4"/>
    <n v="6.5"/>
    <n v="6.5"/>
    <n v="6.5"/>
    <n v="6.5"/>
    <n v="6.5"/>
    <n v="6.6"/>
    <n v="6.6"/>
    <n v="6.7"/>
    <n v="6.7"/>
    <n v="6.7"/>
    <n v="6.7"/>
    <n v="6.7"/>
    <n v="6.7"/>
    <n v="6.7"/>
    <n v="6.6"/>
    <n v="6.6"/>
    <n v="6.5"/>
    <n v="6.4"/>
  </r>
  <r>
    <s v="NORTH WEST LONDON"/>
    <s v="Q62"/>
    <x v="69"/>
    <s v="08E00"/>
    <s v="10 or below"/>
    <n v="10"/>
    <n v="12.3"/>
    <n v="12.3"/>
    <n v="12.1"/>
    <n v="12.1"/>
    <n v="12.1"/>
    <n v="12"/>
    <n v="11.9"/>
    <n v="11.9"/>
    <n v="11.9"/>
    <n v="11.8"/>
    <n v="11.7"/>
    <n v="11.6"/>
    <n v="11.5"/>
    <n v="11.5"/>
    <n v="11.4"/>
    <n v="11.2"/>
    <n v="11"/>
    <n v="11"/>
    <n v="10.9"/>
    <n v="10.7"/>
  </r>
  <r>
    <s v="DURHAM, DARLINGTON AND TEES"/>
    <s v="Q45"/>
    <x v="70"/>
    <s v="00K00"/>
    <s v="10 or below"/>
    <n v="10"/>
    <n v="7"/>
    <n v="7.1"/>
    <n v="7.1"/>
    <n v="7.1"/>
    <n v="7.2"/>
    <n v="7.3"/>
    <n v="7.3"/>
    <n v="7.4"/>
    <n v="7.5"/>
    <n v="7.6"/>
    <n v="7.6"/>
    <n v="7.7"/>
    <n v="7.8"/>
    <n v="7.8"/>
    <n v="7.8"/>
    <n v="7.9"/>
    <n v="7.9"/>
    <n v="7.9"/>
    <n v="7.9"/>
    <n v="7.8"/>
  </r>
  <r>
    <s v="SURREY AND SUSSEX"/>
    <s v="Q68"/>
    <x v="71"/>
    <s v="09P00"/>
    <s v="10 or below"/>
    <n v="10"/>
    <n v="8.5"/>
    <n v="8.5"/>
    <n v="8.5"/>
    <n v="8.5"/>
    <n v="8.6"/>
    <n v="8.6999999999999993"/>
    <n v="8.6999999999999993"/>
    <n v="8.6999999999999993"/>
    <n v="8.8000000000000007"/>
    <n v="8.9"/>
    <n v="8.9"/>
    <n v="9"/>
    <n v="9"/>
    <n v="9"/>
    <n v="9"/>
    <n v="9"/>
    <n v="8.9"/>
    <n v="8.8000000000000007"/>
    <n v="8.6999999999999993"/>
    <n v="8.6999999999999993"/>
  </r>
  <r>
    <s v="NORTH EAST LONDON"/>
    <s v="Q61"/>
    <x v="72"/>
    <s v="08F00"/>
    <s v="10 or below"/>
    <n v="10"/>
    <n v="11.5"/>
    <n v="11.4"/>
    <n v="11.2"/>
    <n v="11.1"/>
    <n v="11"/>
    <n v="10.9"/>
    <n v="10.8"/>
    <n v="10.6"/>
    <n v="10.4"/>
    <n v="10.199999999999999"/>
    <n v="9.9"/>
    <n v="9.6999999999999993"/>
    <n v="9.5"/>
    <n v="9.3000000000000007"/>
    <n v="9.3000000000000007"/>
    <n v="9.3000000000000007"/>
    <n v="9.1999999999999993"/>
    <n v="9.1"/>
    <n v="9"/>
    <n v="9"/>
  </r>
  <r>
    <s v="ARDEN,HEREFORDS &amp; WORCESTER"/>
    <s v="Q53"/>
    <x v="73"/>
    <s v="05F00"/>
    <s v="10 or below"/>
    <n v="10"/>
    <n v="7.6"/>
    <n v="7.6"/>
    <n v="7.6"/>
    <n v="7.6"/>
    <n v="7.6"/>
    <n v="7.7"/>
    <n v="7.7"/>
    <n v="7.7"/>
    <n v="7.8"/>
    <n v="7.8"/>
    <n v="7.8"/>
    <n v="7.8"/>
    <n v="7.8"/>
    <n v="7.8"/>
    <n v="7.8"/>
    <n v="7.8"/>
    <n v="7.8"/>
    <n v="7.8"/>
    <n v="7.7"/>
    <n v="7.7"/>
  </r>
  <r>
    <s v="HERTFORDSHIRE &amp; SOUTH MIDLANDS"/>
    <s v="Q58"/>
    <x v="74"/>
    <s v="06N00"/>
    <s v="10 or below"/>
    <n v="10"/>
    <n v="9.1"/>
    <n v="9.1"/>
    <n v="9.1"/>
    <n v="9.1"/>
    <n v="9.1999999999999993"/>
    <n v="9.3000000000000007"/>
    <n v="9.4"/>
    <n v="9.4"/>
    <n v="9.5"/>
    <n v="9.5"/>
    <n v="9.5"/>
    <n v="9.5"/>
    <n v="9.5"/>
    <n v="9.5"/>
    <n v="9.5"/>
    <n v="9.5"/>
    <n v="9.5"/>
    <n v="9.5"/>
    <n v="9.4"/>
    <n v="9.4"/>
  </r>
  <r>
    <s v="GREATER MANCHESTER"/>
    <s v="Q46"/>
    <x v="75"/>
    <s v="01D00"/>
    <s v="10 or below"/>
    <n v="10"/>
    <n v="8.1999999999999993"/>
    <n v="8.1999999999999993"/>
    <n v="8.1999999999999993"/>
    <n v="8.1999999999999993"/>
    <n v="8.3000000000000007"/>
    <n v="8.3000000000000007"/>
    <n v="8.1999999999999993"/>
    <n v="8.3000000000000007"/>
    <n v="8.4"/>
    <n v="8.5"/>
    <n v="8.5"/>
    <n v="8.4"/>
    <n v="8.4"/>
    <n v="8.3000000000000007"/>
    <n v="8.4"/>
    <n v="8.3000000000000007"/>
    <n v="8.3000000000000007"/>
    <n v="8.1999999999999993"/>
    <n v="8.1"/>
    <n v="8"/>
  </r>
  <r>
    <s v="SURREY AND SUSSEX"/>
    <s v="Q68"/>
    <x v="76"/>
    <s v="99K00"/>
    <s v="10 or below"/>
    <n v="10"/>
    <n v="11.8"/>
    <n v="11.8"/>
    <n v="11.8"/>
    <n v="11.7"/>
    <n v="11.7"/>
    <n v="11.8"/>
    <n v="11.7"/>
    <n v="11.8"/>
    <n v="11.9"/>
    <n v="12.1"/>
    <n v="12"/>
    <n v="12.1"/>
    <n v="12"/>
    <n v="12.1"/>
    <n v="12"/>
    <n v="12"/>
    <n v="12"/>
    <n v="11.9"/>
    <n v="11.9"/>
    <n v="11.8"/>
  </r>
  <r>
    <s v="NORTH WEST LONDON"/>
    <s v="Q62"/>
    <x v="77"/>
    <s v="08G00"/>
    <s v="10 or below"/>
    <n v="10"/>
    <n v="9.8000000000000007"/>
    <n v="9.8000000000000007"/>
    <n v="9.8000000000000007"/>
    <n v="9.8000000000000007"/>
    <n v="9.9"/>
    <n v="9.9"/>
    <n v="10"/>
    <n v="10"/>
    <n v="10"/>
    <n v="10"/>
    <n v="10"/>
    <n v="10"/>
    <n v="10"/>
    <n v="10"/>
    <n v="9.9"/>
    <n v="9.8000000000000007"/>
    <n v="9.6999999999999993"/>
    <n v="9.5"/>
    <n v="9.4"/>
    <n v="9.1999999999999993"/>
  </r>
  <r>
    <s v="SURREY AND SUSSEX"/>
    <s v="Q68"/>
    <x v="78"/>
    <s v="09X00"/>
    <s v="10 or below"/>
    <n v="10"/>
    <n v="12.1"/>
    <n v="12.1"/>
    <n v="12.1"/>
    <n v="12.2"/>
    <n v="12.2"/>
    <n v="12.3"/>
    <n v="12.4"/>
    <n v="12.3"/>
    <n v="12.4"/>
    <n v="12.5"/>
    <n v="12.5"/>
    <n v="12.6"/>
    <n v="12.6"/>
    <n v="12.6"/>
    <n v="12.7"/>
    <n v="12.7"/>
    <n v="12.6"/>
    <n v="12.6"/>
    <n v="12.5"/>
    <n v="12.4"/>
  </r>
  <r>
    <s v="NORTH WEST LONDON"/>
    <s v="Q62"/>
    <x v="79"/>
    <s v="07Y00"/>
    <s v="10 or below"/>
    <n v="10"/>
    <n v="8.3000000000000007"/>
    <n v="8.3000000000000007"/>
    <n v="8.4"/>
    <n v="8.4"/>
    <n v="8.4"/>
    <n v="8.4"/>
    <n v="8.4"/>
    <n v="8.3000000000000007"/>
    <n v="8.3000000000000007"/>
    <n v="8.1999999999999993"/>
    <n v="8.1"/>
    <n v="8.1"/>
    <n v="7.9"/>
    <n v="7.9"/>
    <n v="7.8"/>
    <n v="7.8"/>
    <n v="7.7"/>
    <n v="7.6"/>
    <n v="7.5"/>
    <n v="7.4"/>
  </r>
  <r>
    <s v="NORTH YORKSHIRE AND HUMBER"/>
    <s v="Q50"/>
    <x v="80"/>
    <s v="03F00"/>
    <s v="10 or below"/>
    <n v="10"/>
    <n v="4.8"/>
    <n v="4.9000000000000004"/>
    <n v="4.9000000000000004"/>
    <n v="4.8"/>
    <n v="4.8"/>
    <n v="4.8"/>
    <n v="4.8"/>
    <n v="4.8"/>
    <n v="4.8"/>
    <n v="4.8"/>
    <n v="4.8"/>
    <n v="4.8"/>
    <n v="4.8"/>
    <n v="4.8"/>
    <n v="4.9000000000000004"/>
    <n v="4.9000000000000004"/>
    <n v="4.9000000000000004"/>
    <n v="4.9000000000000004"/>
    <n v="4.8"/>
    <n v="4.8"/>
  </r>
  <r>
    <s v="EAST ANGLIA"/>
    <s v="Q56"/>
    <x v="81"/>
    <s v="06L00"/>
    <s v="10 or below"/>
    <n v="10"/>
    <n v="11.5"/>
    <n v="11.4"/>
    <n v="11.4"/>
    <n v="11.3"/>
    <n v="11.3"/>
    <n v="11.1"/>
    <n v="11"/>
    <n v="10.9"/>
    <n v="10.8"/>
    <n v="10.5"/>
    <n v="10.3"/>
    <n v="10"/>
    <n v="9.6999999999999993"/>
    <n v="9.4"/>
    <n v="9.1"/>
    <n v="8.9"/>
    <n v="8.6"/>
    <n v="8.4"/>
    <n v="8.1"/>
    <n v="8"/>
  </r>
  <r>
    <s v="WESSEX"/>
    <s v="Q70"/>
    <x v="82"/>
    <s v="10L00"/>
    <s v="10 or below"/>
    <n v="10"/>
    <n v="7.3"/>
    <n v="7.1"/>
    <n v="7"/>
    <n v="6.9"/>
    <n v="6.8"/>
    <n v="6.8"/>
    <n v="6.8"/>
    <n v="6.8"/>
    <n v="6.8"/>
    <n v="6.9"/>
    <n v="6.9"/>
    <n v="7"/>
    <n v="7"/>
    <n v="7.2"/>
    <n v="7.2"/>
    <n v="7.1"/>
    <n v="7.1"/>
    <n v="7.1"/>
    <n v="7"/>
    <n v="6.9"/>
  </r>
  <r>
    <s v="NORTH EAST LONDON"/>
    <s v="Q61"/>
    <x v="83"/>
    <s v="08H00"/>
    <s v="10 or below"/>
    <n v="10"/>
    <n v="9.9"/>
    <n v="9.9"/>
    <n v="9.9"/>
    <n v="10"/>
    <n v="10.199999999999999"/>
    <n v="10.3"/>
    <n v="10.4"/>
    <n v="10.5"/>
    <n v="10.7"/>
    <n v="10.7"/>
    <n v="10.8"/>
    <n v="10.8"/>
    <n v="10.8"/>
    <n v="10.9"/>
    <n v="10.8"/>
    <n v="10.7"/>
    <n v="10.7"/>
    <n v="10.5"/>
    <n v="10.4"/>
    <n v="10.199999999999999"/>
  </r>
  <r>
    <s v="DEVON,CORNWALL&amp;ISLES OF SCILLY"/>
    <s v="Q66"/>
    <x v="84"/>
    <s v="11N00"/>
    <s v="10 or below"/>
    <n v="10"/>
    <n v="9.8000000000000007"/>
    <n v="9.8000000000000007"/>
    <n v="9.8000000000000007"/>
    <n v="9.8000000000000007"/>
    <n v="9.8000000000000007"/>
    <n v="9.8000000000000007"/>
    <n v="9.6999999999999993"/>
    <n v="9.6999999999999993"/>
    <n v="9.8000000000000007"/>
    <n v="9.6999999999999993"/>
    <n v="9.8000000000000007"/>
    <n v="9.6999999999999993"/>
    <n v="9.6"/>
    <n v="9.5"/>
    <n v="9.4"/>
    <n v="9.3000000000000007"/>
    <n v="9.1999999999999993"/>
    <n v="9.1999999999999993"/>
    <n v="9.1"/>
    <n v="9.1"/>
  </r>
  <r>
    <s v="SOUTH LONDON"/>
    <s v="Q63"/>
    <x v="85"/>
    <s v="08J00"/>
    <s v="10 or below"/>
    <n v="10"/>
    <n v="8.6999999999999993"/>
    <n v="8.6999999999999993"/>
    <n v="8.8000000000000007"/>
    <n v="8.8000000000000007"/>
    <n v="8.8000000000000007"/>
    <n v="8.8000000000000007"/>
    <n v="8.8000000000000007"/>
    <n v="8.8000000000000007"/>
    <n v="8.6999999999999993"/>
    <n v="8.8000000000000007"/>
    <n v="8.8000000000000007"/>
    <n v="8.8000000000000007"/>
    <n v="8.6999999999999993"/>
    <n v="8.6999999999999993"/>
    <n v="8.6"/>
    <n v="8.5"/>
    <n v="8.5"/>
    <n v="8.5"/>
    <n v="8.4"/>
    <n v="8.3000000000000007"/>
  </r>
  <r>
    <s v="MERSEYSIDE"/>
    <s v="Q48"/>
    <x v="86"/>
    <s v="01J00"/>
    <s v="10 or below"/>
    <n v="10"/>
    <n v="7.5"/>
    <n v="7.5"/>
    <n v="7.4"/>
    <n v="7.5"/>
    <n v="7.5"/>
    <n v="7.5"/>
    <n v="7.6"/>
    <n v="7.6"/>
    <n v="7.6"/>
    <n v="7.6"/>
    <n v="7.7"/>
    <n v="7.7"/>
    <n v="7.7"/>
    <n v="7.8"/>
    <n v="7.8"/>
    <n v="7.7"/>
    <n v="7.6"/>
    <n v="7.6"/>
    <n v="7.6"/>
    <n v="7.5"/>
  </r>
  <r>
    <s v="SOUTH LONDON"/>
    <s v="Q63"/>
    <x v="87"/>
    <s v="08K00"/>
    <s v="10 or below"/>
    <n v="10"/>
    <n v="8.5"/>
    <n v="8.5"/>
    <n v="8.5"/>
    <n v="8.6"/>
    <n v="8.6"/>
    <n v="8.6"/>
    <n v="8.6999999999999993"/>
    <n v="8.8000000000000007"/>
    <n v="8.9"/>
    <n v="8.9"/>
    <n v="9"/>
    <n v="9.1"/>
    <n v="9.1"/>
    <n v="9.1999999999999993"/>
    <n v="9.3000000000000007"/>
    <n v="9.3000000000000007"/>
    <n v="9.3000000000000007"/>
    <n v="9.3000000000000007"/>
    <n v="9.3000000000000007"/>
    <n v="9.1999999999999993"/>
  </r>
  <r>
    <s v="WEST YORKSHIRE"/>
    <s v="Q52"/>
    <x v="88"/>
    <s v="15F00"/>
    <s v="10 or below"/>
    <n v="10"/>
    <n v="6.2"/>
    <n v="6.2"/>
    <n v="6.2"/>
    <n v="6.2"/>
    <n v="6.2"/>
    <n v="6.2"/>
    <n v="6.2"/>
    <n v="6.3"/>
    <n v="6.3"/>
    <n v="6.3"/>
    <n v="6.3"/>
    <n v="6.3"/>
    <n v="6.3"/>
    <n v="6.3"/>
    <n v="6.3"/>
    <n v="6.2"/>
    <n v="6.2"/>
    <n v="6.1"/>
    <n v="6.1"/>
    <n v="6"/>
  </r>
  <r>
    <s v="LEICESTERSHIRE &amp; LINCOLNSHIRE"/>
    <s v="Q59"/>
    <x v="89"/>
    <s v="04C00"/>
    <s v="10 or below"/>
    <n v="10"/>
    <n v="8.4"/>
    <n v="8.3000000000000007"/>
    <n v="8.3000000000000007"/>
    <n v="8.3000000000000007"/>
    <n v="8.3000000000000007"/>
    <n v="8.3000000000000007"/>
    <n v="8.3000000000000007"/>
    <n v="8.1999999999999993"/>
    <n v="8.1999999999999993"/>
    <n v="8.1999999999999993"/>
    <n v="8.1999999999999993"/>
    <n v="8.1"/>
    <n v="8.1"/>
    <n v="8.1"/>
    <n v="8.1"/>
    <n v="8"/>
    <n v="7.8"/>
    <n v="7.8"/>
    <n v="7.8"/>
    <n v="7.8"/>
  </r>
  <r>
    <s v="SOUTH LONDON"/>
    <s v="Q63"/>
    <x v="90"/>
    <s v="08L00"/>
    <s v="10 or below"/>
    <n v="10"/>
    <n v="9.1"/>
    <n v="9.1"/>
    <n v="9.1"/>
    <n v="9.1999999999999993"/>
    <n v="9.1999999999999993"/>
    <n v="9.1999999999999993"/>
    <n v="9.3000000000000007"/>
    <n v="9.3000000000000007"/>
    <n v="9.4"/>
    <n v="9.5"/>
    <n v="9.4"/>
    <n v="9.4"/>
    <n v="9.3000000000000007"/>
    <n v="9.3000000000000007"/>
    <n v="9.3000000000000007"/>
    <n v="9.1999999999999993"/>
    <n v="9.1"/>
    <n v="9"/>
    <n v="8.9"/>
    <n v="8.8000000000000007"/>
  </r>
  <r>
    <s v="LEICESTERSHIRE &amp; LINCOLNSHIRE"/>
    <s v="Q59"/>
    <x v="91"/>
    <s v="03T00"/>
    <s v="10 or below"/>
    <n v="10"/>
    <n v="11.1"/>
    <n v="11.1"/>
    <n v="11.1"/>
    <n v="11.1"/>
    <n v="11.1"/>
    <n v="11.1"/>
    <n v="11"/>
    <n v="11"/>
    <n v="11"/>
    <n v="11"/>
    <n v="10.9"/>
    <n v="10.8"/>
    <n v="10.8"/>
    <n v="10.8"/>
    <n v="10.7"/>
    <n v="10.7"/>
    <n v="10.6"/>
    <n v="10.6"/>
    <n v="10.6"/>
    <n v="10.5"/>
  </r>
  <r>
    <s v="LEICESTERSHIRE &amp; LINCOLNSHIRE"/>
    <s v="Q59"/>
    <x v="92"/>
    <s v="04D00"/>
    <s v="10 or below"/>
    <n v="10"/>
    <n v="10.6"/>
    <n v="10.6"/>
    <n v="10.6"/>
    <n v="10.5"/>
    <n v="10.6"/>
    <n v="10.5"/>
    <n v="10.5"/>
    <n v="10.5"/>
    <n v="10.4"/>
    <n v="10.4"/>
    <n v="10.3"/>
    <n v="10.3"/>
    <n v="10.199999999999999"/>
    <n v="10.199999999999999"/>
    <n v="10.199999999999999"/>
    <n v="10.1"/>
    <n v="10"/>
    <n v="9.9"/>
    <n v="9.8000000000000007"/>
    <n v="9.6999999999999993"/>
  </r>
  <r>
    <s v="MERSEYSIDE"/>
    <s v="Q48"/>
    <x v="93"/>
    <s v="99A00"/>
    <s v="10 or below"/>
    <n v="10"/>
    <n v="8.4"/>
    <n v="8.4"/>
    <n v="8.3000000000000007"/>
    <n v="8.3000000000000007"/>
    <n v="8.3000000000000007"/>
    <n v="8.3000000000000007"/>
    <n v="8.3000000000000007"/>
    <n v="8.3000000000000007"/>
    <n v="8.3000000000000007"/>
    <n v="8.4"/>
    <n v="8.4"/>
    <n v="8.5"/>
    <n v="8.4"/>
    <n v="8.5"/>
    <n v="8.5"/>
    <n v="8.4"/>
    <n v="8.4"/>
    <n v="8.3000000000000007"/>
    <n v="8.3000000000000007"/>
    <n v="8.1999999999999993"/>
  </r>
  <r>
    <s v="HERTFORDSHIRE &amp; SOUTH MIDLANDS"/>
    <s v="Q58"/>
    <x v="94"/>
    <s v="06P00"/>
    <s v="10 or below"/>
    <n v="10"/>
    <n v="8.9"/>
    <n v="8.9"/>
    <n v="8.9"/>
    <n v="8.9"/>
    <n v="8.9"/>
    <n v="8.9"/>
    <n v="8.9"/>
    <n v="8.8000000000000007"/>
    <n v="8.8000000000000007"/>
    <n v="8.9"/>
    <n v="8.9"/>
    <n v="8.9"/>
    <n v="8.8000000000000007"/>
    <n v="8.8000000000000007"/>
    <n v="8.8000000000000007"/>
    <n v="8.8000000000000007"/>
    <n v="8.8000000000000007"/>
    <n v="8.8000000000000007"/>
    <n v="8.8000000000000007"/>
    <n v="8.9"/>
  </r>
  <r>
    <s v="GREATER MANCHESTER"/>
    <s v="Q46"/>
    <x v="95"/>
    <s v="14L00"/>
    <s v="10 or below"/>
    <n v="10"/>
    <n v="8.3000000000000007"/>
    <n v="8.3000000000000007"/>
    <n v="8.4"/>
    <n v="8.4"/>
    <n v="8.4"/>
    <n v="8.4"/>
    <n v="8.4"/>
    <n v="8.5"/>
    <n v="8.6"/>
    <n v="8.6999999999999993"/>
    <n v="8.6999999999999993"/>
    <n v="8.8000000000000007"/>
    <n v="8.6999999999999993"/>
    <n v="8.6999999999999993"/>
    <n v="8.6999999999999993"/>
    <n v="8.6999999999999993"/>
    <n v="8.8000000000000007"/>
    <n v="8.6999999999999993"/>
    <n v="8.6999999999999993"/>
    <n v="8.6"/>
  </r>
  <r>
    <s v="DERBYSHIRE AND NOTTINGHAMSHIRE"/>
    <s v="Q55"/>
    <x v="96"/>
    <s v="04E00"/>
    <s v="10 or below"/>
    <n v="10"/>
    <n v="7.5"/>
    <n v="7.5"/>
    <n v="7.5"/>
    <n v="7.5"/>
    <n v="7.6"/>
    <n v="7.6"/>
    <n v="7.6"/>
    <n v="7.6"/>
    <n v="7.6"/>
    <n v="7.6"/>
    <n v="7.7"/>
    <n v="7.7"/>
    <n v="7.7"/>
    <n v="7.7"/>
    <n v="7.7"/>
    <n v="7.7"/>
    <n v="7.6"/>
    <n v="7.6"/>
    <n v="7.6"/>
    <n v="7.6"/>
  </r>
  <r>
    <s v="KENT AND MEDWAY"/>
    <s v="Q67"/>
    <x v="97"/>
    <s v="09W00"/>
    <s v="10 or below"/>
    <n v="10"/>
    <n v="10.6"/>
    <n v="10.5"/>
    <n v="10.6"/>
    <n v="10.5"/>
    <n v="10.5"/>
    <n v="10.5"/>
    <n v="10.4"/>
    <n v="10.4"/>
    <n v="10.5"/>
    <n v="10.4"/>
    <n v="10.4"/>
    <n v="10.4"/>
    <n v="10.4"/>
    <n v="10.3"/>
    <n v="10.199999999999999"/>
    <n v="10.1"/>
    <n v="10"/>
    <n v="9.9"/>
    <n v="9.9"/>
    <n v="9.8000000000000007"/>
  </r>
  <r>
    <s v="SOUTH LONDON"/>
    <s v="Q63"/>
    <x v="98"/>
    <s v="08R00"/>
    <s v="10 or below"/>
    <n v="10"/>
    <n v="11.4"/>
    <n v="11.3"/>
    <n v="11.2"/>
    <n v="11.1"/>
    <n v="11.1"/>
    <n v="11.1"/>
    <n v="11"/>
    <n v="10.9"/>
    <n v="10.9"/>
    <n v="10.9"/>
    <n v="10.8"/>
    <n v="10.8"/>
    <n v="10.8"/>
    <n v="10.7"/>
    <n v="10.7"/>
    <n v="10.6"/>
    <n v="10.5"/>
    <n v="10.4"/>
    <n v="10.3"/>
    <n v="10.199999999999999"/>
  </r>
  <r>
    <s v="ESSEX"/>
    <s v="Q57"/>
    <x v="99"/>
    <s v="06Q00"/>
    <s v="10 or below"/>
    <n v="10"/>
    <n v="10.5"/>
    <n v="10.5"/>
    <n v="10.6"/>
    <n v="10.7"/>
    <n v="10.8"/>
    <n v="10.8"/>
    <n v="10.9"/>
    <n v="10.9"/>
    <n v="10.9"/>
    <n v="10.9"/>
    <n v="10.8"/>
    <n v="10.8"/>
    <n v="10.7"/>
    <n v="10.5"/>
    <n v="10.4"/>
    <n v="10.199999999999999"/>
    <n v="10.1"/>
    <n v="10"/>
    <n v="9.9"/>
    <n v="9.8000000000000007"/>
  </r>
  <r>
    <s v="HERTFORDSHIRE &amp; SOUTH MIDLANDS"/>
    <s v="Q58"/>
    <x v="100"/>
    <s v="04F00"/>
    <s v="10 or below"/>
    <n v="10"/>
    <n v="7.2"/>
    <n v="7.2"/>
    <n v="7.2"/>
    <n v="7.2"/>
    <n v="7.2"/>
    <n v="7.3"/>
    <n v="7.3"/>
    <n v="7.4"/>
    <n v="7.5"/>
    <n v="7.5"/>
    <n v="7.5"/>
    <n v="7.5"/>
    <n v="7.4"/>
    <n v="7.4"/>
    <n v="7.4"/>
    <n v="7.4"/>
    <n v="7.4"/>
    <n v="7.4"/>
    <n v="7.3"/>
    <n v="7.2"/>
  </r>
  <r>
    <s v="LANCASHIRE"/>
    <s v="Q47"/>
    <x v="101"/>
    <s v="01K00"/>
    <s v="10 or below"/>
    <n v="10"/>
    <n v="8.6"/>
    <n v="8.6"/>
    <n v="8.6"/>
    <n v="8.6999999999999993"/>
    <n v="8.6999999999999993"/>
    <n v="8.6999999999999993"/>
    <n v="8.8000000000000007"/>
    <n v="8.8000000000000007"/>
    <n v="8.9"/>
    <n v="9"/>
    <n v="9"/>
    <n v="9.1"/>
    <n v="9"/>
    <n v="9"/>
    <n v="9"/>
    <n v="8.9"/>
    <n v="8.9"/>
    <n v="8.9"/>
    <n v="8.8000000000000007"/>
    <n v="8.8000000000000007"/>
  </r>
  <r>
    <s v="HERTFORDSHIRE &amp; SOUTH MIDLANDS"/>
    <s v="Q58"/>
    <x v="102"/>
    <s v="04G00"/>
    <s v="10 or below"/>
    <n v="10"/>
    <n v="8.3000000000000007"/>
    <n v="8.3000000000000007"/>
    <n v="8.3000000000000007"/>
    <n v="8.1999999999999993"/>
    <n v="8.1999999999999993"/>
    <n v="8.1999999999999993"/>
    <n v="8.1999999999999993"/>
    <n v="8.1999999999999993"/>
    <n v="8.1999999999999993"/>
    <n v="8.1999999999999993"/>
    <n v="8.1999999999999993"/>
    <n v="8.1999999999999993"/>
    <n v="8.1"/>
    <n v="8.1"/>
    <n v="8"/>
    <n v="8"/>
    <n v="7.9"/>
    <n v="7.9"/>
    <n v="7.8"/>
    <n v="7.7"/>
  </r>
  <r>
    <s v="DERBYSHIRE AND NOTTINGHAMSHIRE"/>
    <s v="Q55"/>
    <x v="103"/>
    <s v="04H00"/>
    <s v="10 or below"/>
    <n v="10"/>
    <n v="8.3000000000000007"/>
    <n v="8.3000000000000007"/>
    <n v="8.1999999999999993"/>
    <n v="8.1"/>
    <n v="8.1"/>
    <n v="8.1"/>
    <n v="8.1"/>
    <n v="8.1999999999999993"/>
    <n v="8.1999999999999993"/>
    <n v="8.3000000000000007"/>
    <n v="8.3000000000000007"/>
    <n v="8.4"/>
    <n v="8.3000000000000007"/>
    <n v="8.3000000000000007"/>
    <n v="8.1999999999999993"/>
    <n v="8.1999999999999993"/>
    <n v="8.1999999999999993"/>
    <n v="8.3000000000000007"/>
    <n v="8.3000000000000007"/>
    <n v="8.3000000000000007"/>
  </r>
  <r>
    <s v="CUMBRIA,NORTHUMB,TYNE &amp; WEAR"/>
    <s v="Q49"/>
    <x v="104"/>
    <s v="13T00"/>
    <s v="10 or below"/>
    <n v="10"/>
    <n v="7.8"/>
    <n v="7.8"/>
    <n v="7.8"/>
    <n v="7.8"/>
    <n v="7.8"/>
    <n v="7.8"/>
    <n v="7.8"/>
    <n v="7.8"/>
    <n v="7.8"/>
    <n v="7.8"/>
    <n v="7.7"/>
    <n v="7.7"/>
    <n v="7.6"/>
    <n v="7.6"/>
    <n v="7.5"/>
    <n v="7.5"/>
    <n v="7.4"/>
    <n v="7.4"/>
    <n v="7.3"/>
    <n v="7.2"/>
  </r>
  <r>
    <s v="NORTH EAST LONDON"/>
    <s v="Q61"/>
    <x v="105"/>
    <s v="08M00"/>
    <s v="10 or below"/>
    <n v="10"/>
    <n v="9.6"/>
    <n v="9.5"/>
    <n v="9.5"/>
    <n v="9.5"/>
    <n v="9.5"/>
    <n v="9.6"/>
    <n v="9.6"/>
    <n v="9.6999999999999993"/>
    <n v="9.6999999999999993"/>
    <n v="9.6999999999999993"/>
    <n v="9.6999999999999993"/>
    <n v="9.6999999999999993"/>
    <n v="9.6999999999999993"/>
    <n v="9.6999999999999993"/>
    <n v="9.8000000000000007"/>
    <n v="9.6999999999999993"/>
    <n v="9.6999999999999993"/>
    <n v="9.6"/>
    <n v="9.5"/>
    <n v="9.4"/>
  </r>
  <r>
    <s v="CUMBRIA,NORTHUMB,TYNE &amp; WEAR"/>
    <s v="Q49"/>
    <x v="106"/>
    <s v="01H00"/>
    <s v="10 or below"/>
    <n v="10"/>
    <n v="7.9"/>
    <n v="8"/>
    <n v="8"/>
    <n v="8"/>
    <n v="8.1"/>
    <n v="8"/>
    <n v="8"/>
    <n v="8"/>
    <n v="8.1"/>
    <n v="8.1"/>
    <n v="8.1"/>
    <n v="8.1"/>
    <n v="8.1"/>
    <n v="8.1"/>
    <n v="8.1999999999999993"/>
    <n v="8.1999999999999993"/>
    <n v="8.1999999999999993"/>
    <n v="8.1999999999999993"/>
    <n v="8.1999999999999993"/>
    <n v="8.1999999999999993"/>
  </r>
  <r>
    <s v="DURHAM, DARLINGTON AND TEES"/>
    <s v="Q45"/>
    <x v="107"/>
    <s v="00J00"/>
    <s v="10 or below"/>
    <n v="10"/>
    <n v="6.4"/>
    <n v="6.4"/>
    <n v="6.4"/>
    <n v="6.5"/>
    <n v="6.5"/>
    <n v="6.6"/>
    <n v="6.7"/>
    <n v="6.7"/>
    <n v="6.9"/>
    <n v="7"/>
    <n v="7.1"/>
    <n v="7.1"/>
    <n v="7.2"/>
    <n v="7.3"/>
    <n v="7.3"/>
    <n v="7.3"/>
    <n v="7.3"/>
    <n v="7.3"/>
    <n v="7.3"/>
    <n v="7.2"/>
  </r>
  <r>
    <s v="ESSEX"/>
    <s v="Q57"/>
    <x v="108"/>
    <s v="06T00"/>
    <s v="10 or below"/>
    <n v="10"/>
    <n v="10.4"/>
    <n v="10.4"/>
    <n v="10.5"/>
    <n v="10.5"/>
    <n v="10.6"/>
    <n v="10.6"/>
    <n v="10.7"/>
    <n v="10.7"/>
    <n v="10.8"/>
    <n v="10.8"/>
    <n v="10.8"/>
    <n v="10.8"/>
    <n v="10.8"/>
    <n v="10.8"/>
    <n v="10.7"/>
    <n v="10.7"/>
    <n v="10.6"/>
    <n v="10.5"/>
    <n v="10.4"/>
    <n v="10.3"/>
  </r>
  <r>
    <s v="WESSEX"/>
    <s v="Q70"/>
    <x v="109"/>
    <s v="99M00"/>
    <s v="10 or below"/>
    <n v="10"/>
    <n v="9"/>
    <n v="8.9"/>
    <n v="8.9"/>
    <n v="8.8000000000000007"/>
    <n v="8.8000000000000007"/>
    <n v="8.8000000000000007"/>
    <n v="8.8000000000000007"/>
    <n v="8.8000000000000007"/>
    <n v="8.9"/>
    <n v="8.9"/>
    <n v="9"/>
    <n v="9.1"/>
    <n v="9.1"/>
    <n v="9.1999999999999993"/>
    <n v="9.1999999999999993"/>
    <n v="9.1999999999999993"/>
    <n v="9.1999999999999993"/>
    <n v="9.1999999999999993"/>
    <n v="9.1"/>
    <n v="9.1"/>
  </r>
  <r>
    <s v="NORTH YORKSHIRE AND HUMBER"/>
    <s v="Q50"/>
    <x v="110"/>
    <s v="03H00"/>
    <s v="10 or below"/>
    <n v="10"/>
    <n v="8.1999999999999993"/>
    <n v="8.3000000000000007"/>
    <n v="8.1999999999999993"/>
    <n v="8.1999999999999993"/>
    <n v="8.1999999999999993"/>
    <n v="8.1999999999999993"/>
    <n v="8.3000000000000007"/>
    <n v="8.4"/>
    <n v="8.6"/>
    <n v="8.6"/>
    <n v="8.6"/>
    <n v="8.8000000000000007"/>
    <n v="8.8000000000000007"/>
    <n v="8.8000000000000007"/>
    <n v="8.8000000000000007"/>
    <n v="8.8000000000000007"/>
    <n v="8.8000000000000007"/>
    <n v="8.8000000000000007"/>
    <n v="8.6999999999999993"/>
    <n v="8.6"/>
  </r>
  <r>
    <s v="WESSEX"/>
    <s v="Q70"/>
    <x v="111"/>
    <s v="10J00"/>
    <s v="10 or below"/>
    <n v="10"/>
    <n v="7.4"/>
    <n v="7.4"/>
    <n v="7.5"/>
    <n v="7.5"/>
    <n v="7.6"/>
    <n v="7.6"/>
    <n v="7.6"/>
    <n v="7.7"/>
    <n v="7.9"/>
    <n v="8"/>
    <n v="8.1"/>
    <n v="8.3000000000000007"/>
    <n v="8.3000000000000007"/>
    <n v="8.4"/>
    <n v="8.3000000000000007"/>
    <n v="8.4"/>
    <n v="8.3000000000000007"/>
    <n v="8.3000000000000007"/>
    <n v="8.4"/>
    <n v="8.3000000000000007"/>
  </r>
  <r>
    <s v="WEST YORKSHIRE"/>
    <s v="Q52"/>
    <x v="112"/>
    <s v="03J00"/>
    <s v="10 or below"/>
    <n v="10"/>
    <n v="7.2"/>
    <n v="7.2"/>
    <n v="7.2"/>
    <n v="7.2"/>
    <n v="7.3"/>
    <n v="7.2"/>
    <n v="7.2"/>
    <n v="7.2"/>
    <n v="7.2"/>
    <n v="7.1"/>
    <n v="7.1"/>
    <n v="7.1"/>
    <n v="7"/>
    <n v="7.1"/>
    <n v="7.1"/>
    <n v="7.1"/>
    <n v="7"/>
    <n v="7"/>
    <n v="6.9"/>
    <n v="6.9"/>
  </r>
  <r>
    <s v="NORTH YORKSHIRE AND HUMBER"/>
    <s v="Q50"/>
    <x v="113"/>
    <s v="03K00"/>
    <s v="10 or below"/>
    <n v="10"/>
    <n v="9.8000000000000007"/>
    <n v="9.6999999999999993"/>
    <n v="9.6"/>
    <n v="9.6"/>
    <n v="9.6"/>
    <n v="9.5"/>
    <n v="9.5"/>
    <n v="9.5"/>
    <n v="9.5"/>
    <n v="9.5"/>
    <n v="9.5"/>
    <n v="9.5"/>
    <n v="9.5"/>
    <n v="9.5"/>
    <n v="9.6"/>
    <n v="9.6"/>
    <n v="9.6"/>
    <n v="9.6"/>
    <n v="9.6"/>
    <n v="9.6"/>
  </r>
  <r>
    <s v="EAST ANGLIA"/>
    <s v="Q56"/>
    <x v="114"/>
    <s v="06V00"/>
    <s v="10 or below"/>
    <n v="10"/>
    <n v="10.8"/>
    <n v="10.8"/>
    <n v="10.8"/>
    <n v="10.7"/>
    <n v="10.6"/>
    <n v="10.5"/>
    <n v="10.5"/>
    <n v="10.5"/>
    <n v="10.7"/>
    <n v="10.7"/>
    <n v="10.7"/>
    <n v="10.7"/>
    <n v="10.7"/>
    <n v="10.7"/>
    <n v="10.8"/>
    <n v="10.7"/>
    <n v="10.7"/>
    <n v="10.7"/>
    <n v="10.7"/>
    <n v="10.7"/>
  </r>
  <r>
    <s v="SHROPSHIRE AND STAFFORDSHIRE"/>
    <s v="Q60"/>
    <x v="115"/>
    <s v="05G00"/>
    <s v="10 or below"/>
    <n v="10"/>
    <n v="7.7"/>
    <n v="7.8"/>
    <n v="7.8"/>
    <n v="7.9"/>
    <n v="8"/>
    <n v="8"/>
    <n v="8.1"/>
    <n v="8.1999999999999993"/>
    <n v="8.3000000000000007"/>
    <n v="8.5"/>
    <n v="8.5"/>
    <n v="8.6"/>
    <n v="8.5"/>
    <n v="8.6"/>
    <n v="8.6999999999999993"/>
    <n v="8.6999999999999993"/>
    <n v="8.6999999999999993"/>
    <n v="8.6999999999999993"/>
    <n v="8.6999999999999993"/>
    <n v="8.6999999999999993"/>
  </r>
  <r>
    <s v="CUMBRIA,NORTHUMB,TYNE &amp; WEAR"/>
    <s v="Q49"/>
    <x v="116"/>
    <s v="99C00"/>
    <s v="10 or below"/>
    <n v="10"/>
    <n v="8.1999999999999993"/>
    <n v="8.1"/>
    <n v="8.1"/>
    <n v="8.1"/>
    <n v="8.1"/>
    <n v="8.1"/>
    <n v="8.1"/>
    <n v="8.1999999999999993"/>
    <n v="8.1999999999999993"/>
    <n v="8.1"/>
    <n v="8.1"/>
    <n v="8"/>
    <n v="7.9"/>
    <n v="7.9"/>
    <n v="7.9"/>
    <n v="7.8"/>
    <n v="7.7"/>
    <n v="7.7"/>
    <n v="7.7"/>
    <n v="7.6"/>
  </r>
  <r>
    <s v="SURREY AND SUSSEX"/>
    <s v="Q68"/>
    <x v="117"/>
    <s v="09Y00"/>
    <s v="10 or below"/>
    <n v="10"/>
    <n v="8.9"/>
    <n v="9"/>
    <n v="8.9"/>
    <n v="9"/>
    <n v="9"/>
    <n v="9"/>
    <n v="9"/>
    <n v="9"/>
    <n v="9"/>
    <n v="9"/>
    <n v="9"/>
    <n v="9"/>
    <n v="8.9"/>
    <n v="8.8000000000000007"/>
    <n v="8.8000000000000007"/>
    <n v="8.6999999999999993"/>
    <n v="8.6"/>
    <n v="8.6"/>
    <n v="8.5"/>
    <n v="8.4"/>
  </r>
  <r>
    <s v="CUMBRIA,NORTHUMB,TYNE &amp; WEAR"/>
    <s v="Q49"/>
    <x v="118"/>
    <s v="00L00"/>
    <s v="10 or below"/>
    <n v="10"/>
    <n v="7"/>
    <n v="7"/>
    <n v="7"/>
    <n v="7.1"/>
    <n v="7.1"/>
    <n v="7.2"/>
    <n v="7.2"/>
    <n v="7.2"/>
    <n v="7.2"/>
    <n v="7.2"/>
    <n v="7.2"/>
    <n v="7.2"/>
    <n v="7.2"/>
    <n v="7.2"/>
    <n v="7.2"/>
    <n v="7.2"/>
    <n v="7.1"/>
    <n v="7.1"/>
    <n v="7"/>
    <n v="7"/>
  </r>
  <r>
    <s v="EAST ANGLIA"/>
    <s v="Q56"/>
    <x v="119"/>
    <s v="06W00"/>
    <s v="10 or below"/>
    <n v="10"/>
    <n v="10.9"/>
    <n v="10.7"/>
    <n v="10.6"/>
    <n v="10.4"/>
    <n v="10.3"/>
    <n v="10.199999999999999"/>
    <n v="10.199999999999999"/>
    <n v="10.1"/>
    <n v="10.1"/>
    <n v="10"/>
    <n v="9.9"/>
    <n v="9.8000000000000007"/>
    <n v="9.6999999999999993"/>
    <n v="9.6"/>
    <n v="9.5"/>
    <n v="9.5"/>
    <n v="9.4"/>
    <n v="9.4"/>
    <n v="9.3000000000000007"/>
    <n v="9.3000000000000007"/>
  </r>
  <r>
    <s v="DERBYSHIRE AND NOTTINGHAMSHIRE"/>
    <s v="Q55"/>
    <x v="120"/>
    <s v="04K00"/>
    <s v="10 or below"/>
    <n v="10"/>
    <n v="7.7"/>
    <n v="7.7"/>
    <n v="7.6"/>
    <n v="7.6"/>
    <n v="7.6"/>
    <n v="7.6"/>
    <n v="7.6"/>
    <n v="7.5"/>
    <n v="7.5"/>
    <n v="7.5"/>
    <n v="7.5"/>
    <n v="7.5"/>
    <n v="7.5"/>
    <n v="7.5"/>
    <n v="7.5"/>
    <n v="7.4"/>
    <n v="7.3"/>
    <n v="7.3"/>
    <n v="7.2"/>
    <n v="7.2"/>
  </r>
  <r>
    <s v="DERBYSHIRE AND NOTTINGHAMSHIRE"/>
    <s v="Q55"/>
    <x v="121"/>
    <s v="04L00"/>
    <s v="10 or below"/>
    <n v="10"/>
    <n v="8.9"/>
    <n v="8.8000000000000007"/>
    <n v="8.6999999999999993"/>
    <n v="8.6999999999999993"/>
    <n v="8.6999999999999993"/>
    <n v="8.6999999999999993"/>
    <n v="8.6999999999999993"/>
    <n v="8.8000000000000007"/>
    <n v="8.9"/>
    <n v="8.9"/>
    <n v="9"/>
    <n v="9"/>
    <n v="8.9"/>
    <n v="8.9"/>
    <n v="9"/>
    <n v="9"/>
    <n v="9"/>
    <n v="9.1"/>
    <n v="9"/>
    <n v="9"/>
  </r>
  <r>
    <s v="DERBYSHIRE AND NOTTINGHAMSHIRE"/>
    <s v="Q55"/>
    <x v="122"/>
    <s v="04M00"/>
    <s v="10 or below"/>
    <n v="10"/>
    <n v="7"/>
    <n v="7"/>
    <n v="6.9"/>
    <n v="6.9"/>
    <n v="6.9"/>
    <n v="7"/>
    <n v="7.1"/>
    <n v="7.1"/>
    <n v="7.1"/>
    <n v="7.2"/>
    <n v="7.2"/>
    <n v="7.3"/>
    <n v="7.5"/>
    <n v="7.4"/>
    <n v="7.4"/>
    <n v="7.3"/>
    <n v="7.2"/>
    <n v="7.1"/>
    <n v="7"/>
    <n v="6.9"/>
  </r>
  <r>
    <s v="GREATER MANCHESTER"/>
    <s v="Q46"/>
    <x v="123"/>
    <s v="00Y00"/>
    <s v="10 or below"/>
    <n v="10"/>
    <n v="8.9"/>
    <n v="8.8000000000000007"/>
    <n v="8.6999999999999993"/>
    <n v="8.6999999999999993"/>
    <n v="8.6999999999999993"/>
    <n v="8.6"/>
    <n v="8.6"/>
    <n v="8.6"/>
    <n v="8.6"/>
    <n v="8.5"/>
    <n v="8.4"/>
    <n v="8.3000000000000007"/>
    <n v="8.1999999999999993"/>
    <n v="8"/>
    <n v="8"/>
    <n v="7.9"/>
    <n v="7.8"/>
    <n v="7.7"/>
    <n v="7.6"/>
    <n v="7.4"/>
  </r>
  <r>
    <s v="THAMES VALLEY"/>
    <s v="Q69"/>
    <x v="124"/>
    <s v="10Q00"/>
    <s v="10 or below"/>
    <n v="10"/>
    <n v="10.4"/>
    <n v="10.5"/>
    <n v="10.5"/>
    <n v="10.5"/>
    <n v="10.5"/>
    <n v="10.6"/>
    <n v="10.6"/>
    <n v="10.7"/>
    <n v="10.8"/>
    <n v="10.8"/>
    <n v="10.8"/>
    <n v="10.8"/>
    <n v="10.8"/>
    <n v="10.8"/>
    <n v="10.9"/>
    <n v="10.8"/>
    <n v="10.8"/>
    <n v="10.7"/>
    <n v="10.6"/>
    <n v="10.6"/>
  </r>
  <r>
    <s v="WESSEX"/>
    <s v="Q70"/>
    <x v="125"/>
    <s v="10R00"/>
    <s v="10 or below"/>
    <n v="10"/>
    <n v="8.5"/>
    <n v="8.4"/>
    <n v="8.5"/>
    <n v="8.5"/>
    <n v="8.5"/>
    <n v="8.6"/>
    <n v="8.6"/>
    <n v="8.6999999999999993"/>
    <n v="8.8000000000000007"/>
    <n v="8.9"/>
    <n v="8.9"/>
    <n v="8.9"/>
    <n v="8.9"/>
    <n v="8.9"/>
    <n v="9"/>
    <n v="8.9"/>
    <n v="8.8000000000000007"/>
    <n v="8.6999999999999993"/>
    <n v="8.6999999999999993"/>
    <n v="8.6999999999999993"/>
  </r>
  <r>
    <s v="NORTH EAST LONDON"/>
    <s v="Q61"/>
    <x v="126"/>
    <s v="08N00"/>
    <s v="10 or below"/>
    <n v="10"/>
    <n v="12.5"/>
    <n v="12.4"/>
    <n v="12.2"/>
    <n v="12.2"/>
    <n v="12.1"/>
    <n v="11.9"/>
    <n v="11.8"/>
    <n v="11.4"/>
    <n v="11.2"/>
    <n v="10.9"/>
    <n v="10.7"/>
    <n v="10.4"/>
    <n v="10.1"/>
    <n v="9.9"/>
    <n v="9.6999999999999993"/>
    <n v="9.4"/>
    <n v="9.1999999999999993"/>
    <n v="9.1"/>
    <n v="8.9"/>
    <n v="8.8000000000000007"/>
  </r>
  <r>
    <s v="ARDEN,HEREFORDS &amp; WORCESTER"/>
    <s v="Q53"/>
    <x v="127"/>
    <s v="05J00"/>
    <s v="10 or below"/>
    <n v="10"/>
    <n v="8.5"/>
    <n v="8.6"/>
    <n v="8.6"/>
    <n v="8.6"/>
    <n v="8.6"/>
    <n v="8.6"/>
    <n v="8.6999999999999993"/>
    <n v="8.6999999999999993"/>
    <n v="8.6999999999999993"/>
    <n v="8.6"/>
    <n v="8.6"/>
    <n v="8.6"/>
    <n v="8.5"/>
    <n v="8.5"/>
    <n v="8.5"/>
    <n v="8.4"/>
    <n v="8.4"/>
    <n v="8.3000000000000007"/>
    <n v="8.1999999999999993"/>
    <n v="8.1999999999999993"/>
  </r>
  <r>
    <s v="SOUTH LONDON"/>
    <s v="Q63"/>
    <x v="128"/>
    <s v="08P00"/>
    <s v="10 or below"/>
    <n v="10"/>
    <n v="10.9"/>
    <n v="11"/>
    <n v="11"/>
    <n v="11"/>
    <n v="11"/>
    <n v="11"/>
    <n v="11.1"/>
    <n v="11.1"/>
    <n v="11.1"/>
    <n v="11"/>
    <n v="10.9"/>
    <n v="10.9"/>
    <n v="10.7"/>
    <n v="10.6"/>
    <n v="10.4"/>
    <n v="10.3"/>
    <n v="10.1"/>
    <n v="10"/>
    <n v="9.6999999999999993"/>
    <n v="9.5"/>
  </r>
  <r>
    <s v="SOUTH YORKSHIRE AND BASSETLAW"/>
    <s v="Q51"/>
    <x v="129"/>
    <s v="03L00"/>
    <s v="10 or below"/>
    <n v="10"/>
    <n v="6.4"/>
    <n v="6.4"/>
    <n v="6.4"/>
    <n v="6.3"/>
    <n v="6.3"/>
    <n v="6.2"/>
    <n v="6.2"/>
    <n v="6.2"/>
    <n v="6.2"/>
    <n v="6.2"/>
    <n v="6.3"/>
    <n v="6.3"/>
    <n v="6.3"/>
    <n v="6.3"/>
    <n v="6.3"/>
    <n v="6.3"/>
    <n v="6.3"/>
    <n v="6.2"/>
    <n v="6.2"/>
    <n v="6.1"/>
  </r>
  <r>
    <s v="DERBYSHIRE AND NOTTINGHAMSHIRE"/>
    <s v="Q55"/>
    <x v="130"/>
    <s v="04N00"/>
    <s v="10 or below"/>
    <n v="10"/>
    <n v="7.6"/>
    <n v="7.7"/>
    <n v="7.7"/>
    <n v="7.6"/>
    <n v="7.7"/>
    <n v="7.7"/>
    <n v="7.7"/>
    <n v="7.8"/>
    <n v="8"/>
    <n v="8"/>
    <n v="8"/>
    <n v="8.1"/>
    <n v="8.1"/>
    <n v="8.1999999999999993"/>
    <n v="8.1999999999999993"/>
    <n v="8.1999999999999993"/>
    <n v="8.1999999999999993"/>
    <n v="8.1999999999999993"/>
    <n v="8.1"/>
    <n v="8"/>
  </r>
  <r>
    <s v="GREATER MANCHESTER"/>
    <s v="Q46"/>
    <x v="131"/>
    <s v="01G00"/>
    <s v="10 or below"/>
    <n v="10"/>
    <n v="10.1"/>
    <n v="10"/>
    <n v="10"/>
    <n v="10"/>
    <n v="10"/>
    <n v="10"/>
    <n v="10"/>
    <n v="10"/>
    <n v="10.1"/>
    <n v="10.199999999999999"/>
    <n v="10.1"/>
    <n v="10.199999999999999"/>
    <n v="10.1"/>
    <n v="10.1"/>
    <n v="10.1"/>
    <n v="10.1"/>
    <n v="10.1"/>
    <n v="10.1"/>
    <n v="10"/>
    <n v="9.9"/>
  </r>
  <r>
    <s v="BIRMINGHAM &amp; THE BLACK COUNTRY"/>
    <s v="Q54"/>
    <x v="132"/>
    <s v="05L00"/>
    <s v="10 or below"/>
    <n v="10"/>
    <n v="5.8"/>
    <n v="5.7"/>
    <n v="5.7"/>
    <n v="5.7"/>
    <n v="5.7"/>
    <n v="5.7"/>
    <n v="5.7"/>
    <n v="5.7"/>
    <n v="5.7"/>
    <n v="5.7"/>
    <n v="5.8"/>
    <n v="5.8"/>
    <n v="5.7"/>
    <n v="5.7"/>
    <n v="5.7"/>
    <n v="5.7"/>
    <n v="5.7"/>
    <n v="5.6"/>
    <n v="5.6"/>
    <n v="5.6"/>
  </r>
  <r>
    <s v="NORTH YORKSHIRE AND HUMBER"/>
    <s v="Q50"/>
    <x v="133"/>
    <s v="03M00"/>
    <s v="10 or below"/>
    <n v="10"/>
    <n v="5"/>
    <n v="5"/>
    <n v="5"/>
    <n v="5"/>
    <n v="5"/>
    <n v="5"/>
    <n v="5"/>
    <n v="5"/>
    <n v="5"/>
    <n v="5"/>
    <n v="5"/>
    <n v="5"/>
    <n v="5"/>
    <n v="4.9000000000000004"/>
    <n v="4.8"/>
    <n v="4.8"/>
    <n v="4.7"/>
    <n v="4.7"/>
    <n v="4.5"/>
    <n v="4.5"/>
  </r>
  <r>
    <s v="SHROPSHIRE AND STAFFORDSHIRE"/>
    <s v="Q60"/>
    <x v="134"/>
    <s v="05Q00"/>
    <s v="10 or below"/>
    <n v="10"/>
    <n v="8.6999999999999993"/>
    <n v="8.6"/>
    <n v="8.6"/>
    <n v="8.5"/>
    <n v="8.4"/>
    <n v="8.4"/>
    <n v="8.5"/>
    <n v="8.5"/>
    <n v="8.6"/>
    <n v="8.6999999999999993"/>
    <n v="8.8000000000000007"/>
    <n v="8.9"/>
    <n v="8.9"/>
    <n v="9.1"/>
    <n v="9.1"/>
    <n v="9.1999999999999993"/>
    <n v="9.1999999999999993"/>
    <n v="9.1999999999999993"/>
    <n v="9.1"/>
    <n v="9.1"/>
  </r>
  <r>
    <s v="SOUTH YORKSHIRE AND BASSETLAW"/>
    <s v="Q51"/>
    <x v="135"/>
    <s v="03N00"/>
    <s v="10 or below"/>
    <n v="10"/>
    <n v="8.6"/>
    <n v="8.6"/>
    <n v="8.5"/>
    <n v="8.4"/>
    <n v="8.4"/>
    <n v="8.3000000000000007"/>
    <n v="8.1999999999999993"/>
    <n v="8.1999999999999993"/>
    <n v="8.1"/>
    <n v="8.1"/>
    <n v="8.1"/>
    <n v="8"/>
    <n v="8"/>
    <n v="8"/>
    <n v="8"/>
    <n v="8"/>
    <n v="7.9"/>
    <n v="7.8"/>
    <n v="7.8"/>
    <n v="7.8"/>
  </r>
  <r>
    <s v="SHROPSHIRE AND STAFFORDSHIRE"/>
    <s v="Q60"/>
    <x v="136"/>
    <s v="05N00"/>
    <s v="10 or below"/>
    <n v="10"/>
    <n v="7.8"/>
    <n v="7.8"/>
    <n v="7.8"/>
    <n v="7.8"/>
    <n v="7.8"/>
    <n v="7.9"/>
    <n v="7.9"/>
    <n v="7.9"/>
    <n v="8"/>
    <n v="8.1"/>
    <n v="8.1"/>
    <n v="8.1"/>
    <n v="8"/>
    <n v="8"/>
    <n v="8"/>
    <n v="7.9"/>
    <n v="7.8"/>
    <n v="7.8"/>
    <n v="7.7"/>
    <n v="7.6"/>
  </r>
  <r>
    <s v="BRISTOL, N SOM, SOM &amp; S GLOS"/>
    <s v="Q65"/>
    <x v="137"/>
    <s v="11X00"/>
    <s v="10 or below"/>
    <n v="10"/>
    <n v="4.9000000000000004"/>
    <n v="4.8"/>
    <n v="4.8"/>
    <n v="4.8"/>
    <n v="4.8"/>
    <n v="4.8"/>
    <n v="4.8"/>
    <n v="4.7"/>
    <n v="4.7"/>
    <n v="4.8"/>
    <n v="4.8"/>
    <n v="4.8"/>
    <n v="4.8"/>
    <n v="4.8"/>
    <n v="4.8"/>
    <n v="4.7"/>
    <n v="4.7"/>
    <n v="4.7"/>
    <n v="4.7"/>
    <n v="4.5999999999999996"/>
  </r>
  <r>
    <s v="CHESHIRE, WARRINGTON &amp; WIRRAL"/>
    <s v="Q44"/>
    <x v="138"/>
    <s v="01R00"/>
    <s v="10 or below"/>
    <n v="10"/>
    <n v="7.8"/>
    <n v="7.7"/>
    <n v="7.7"/>
    <n v="7.6"/>
    <n v="7.6"/>
    <n v="7.5"/>
    <n v="7.5"/>
    <n v="7.6"/>
    <n v="7.7"/>
    <n v="7.7"/>
    <n v="7.8"/>
    <n v="7.8"/>
    <n v="7.8"/>
    <n v="7.8"/>
    <n v="7.8"/>
    <n v="7.7"/>
    <n v="7.7"/>
    <n v="7.7"/>
    <n v="7.6"/>
    <n v="7.5"/>
  </r>
  <r>
    <s v="WESSEX"/>
    <s v="Q70"/>
    <x v="139"/>
    <s v="10V00"/>
    <s v="10 or below"/>
    <n v="10"/>
    <n v="8.9"/>
    <n v="8.9"/>
    <n v="8.8000000000000007"/>
    <n v="8.8000000000000007"/>
    <n v="8.8000000000000007"/>
    <n v="8.8000000000000007"/>
    <n v="8.8000000000000007"/>
    <n v="8.9"/>
    <n v="9"/>
    <n v="9"/>
    <n v="9.1"/>
    <n v="9.1"/>
    <n v="9.1999999999999993"/>
    <n v="9.1999999999999993"/>
    <n v="9.3000000000000007"/>
    <n v="9.3000000000000007"/>
    <n v="9.1999999999999993"/>
    <n v="9.1"/>
    <n v="9.1"/>
    <n v="9"/>
  </r>
  <r>
    <s v="KENT AND MEDWAY"/>
    <s v="Q67"/>
    <x v="140"/>
    <s v="10A00"/>
    <s v="10 or below"/>
    <n v="10"/>
    <n v="9.5"/>
    <n v="9.4"/>
    <n v="9.3000000000000007"/>
    <n v="9.1999999999999993"/>
    <n v="9.1"/>
    <n v="9"/>
    <n v="9"/>
    <n v="8.9"/>
    <n v="8.9"/>
    <n v="8.9"/>
    <n v="8.9"/>
    <n v="8.9"/>
    <n v="8.9"/>
    <n v="8.8000000000000007"/>
    <n v="8.8000000000000007"/>
    <n v="8.8000000000000007"/>
    <n v="8.8000000000000007"/>
    <n v="8.8000000000000007"/>
    <n v="8.8000000000000007"/>
    <n v="8.8000000000000007"/>
  </r>
  <r>
    <s v="LEICESTERSHIRE &amp; LINCOLNSHIRE"/>
    <s v="Q59"/>
    <x v="141"/>
    <s v="99D00"/>
    <s v="10 or below"/>
    <n v="10"/>
    <n v="10.8"/>
    <n v="10.8"/>
    <n v="10.7"/>
    <n v="10.7"/>
    <n v="10.6"/>
    <n v="10.5"/>
    <n v="10.4"/>
    <n v="10.4"/>
    <n v="10.5"/>
    <n v="10.5"/>
    <n v="10.5"/>
    <n v="10.5"/>
    <n v="10.6"/>
    <n v="10.6"/>
    <n v="10.6"/>
    <n v="10.5"/>
    <n v="10.6"/>
    <n v="10.6"/>
    <n v="10.6"/>
    <n v="10.6"/>
  </r>
  <r>
    <s v="EAST ANGLIA"/>
    <s v="Q56"/>
    <x v="142"/>
    <s v="06Y00"/>
    <s v="10 or below"/>
    <n v="10"/>
    <n v="12.5"/>
    <n v="12.3"/>
    <n v="12.1"/>
    <n v="11.8"/>
    <n v="11.6"/>
    <n v="11.3"/>
    <n v="11.1"/>
    <n v="10.9"/>
    <n v="10.8"/>
    <n v="10.7"/>
    <n v="10.5"/>
    <n v="10.4"/>
    <n v="10.1"/>
    <n v="10"/>
    <n v="9.9"/>
    <n v="9.6999999999999993"/>
    <n v="9.6999999999999993"/>
    <n v="9.6999999999999993"/>
    <n v="9.6"/>
    <n v="9.6"/>
  </r>
  <r>
    <s v="MERSEYSIDE"/>
    <s v="Q48"/>
    <x v="143"/>
    <s v="01T00"/>
    <s v="10 or below"/>
    <n v="10"/>
    <n v="7.8"/>
    <n v="7.8"/>
    <n v="7.9"/>
    <n v="7.9"/>
    <n v="7.9"/>
    <n v="7.9"/>
    <n v="7.9"/>
    <n v="7.9"/>
    <n v="7.9"/>
    <n v="8"/>
    <n v="8.1"/>
    <n v="8.1"/>
    <n v="8.1999999999999993"/>
    <n v="8.1999999999999993"/>
    <n v="8.1999999999999993"/>
    <n v="8.1999999999999993"/>
    <n v="8.1999999999999993"/>
    <n v="8.1999999999999993"/>
    <n v="8.1999999999999993"/>
    <n v="8.1"/>
  </r>
  <r>
    <s v="DURHAM, DARLINGTON AND TEES"/>
    <s v="Q45"/>
    <x v="144"/>
    <s v="00M00"/>
    <s v="10 or below"/>
    <n v="10"/>
    <n v="9.4"/>
    <n v="9.5"/>
    <n v="9.5"/>
    <n v="9.6"/>
    <n v="9.6999999999999993"/>
    <n v="9.6999999999999993"/>
    <n v="9.6999999999999993"/>
    <n v="9.8000000000000007"/>
    <n v="9.9"/>
    <n v="9.9"/>
    <n v="9.8000000000000007"/>
    <n v="9.9"/>
    <n v="9.9"/>
    <n v="9.9"/>
    <n v="9.9"/>
    <n v="9.9"/>
    <n v="9.8000000000000007"/>
    <n v="9.8000000000000007"/>
    <n v="9.6999999999999993"/>
    <n v="9.6999999999999993"/>
  </r>
  <r>
    <s v="CUMBRIA,NORTHUMB,TYNE &amp; WEAR"/>
    <s v="Q49"/>
    <x v="145"/>
    <s v="00N00"/>
    <s v="10 or below"/>
    <n v="10"/>
    <n v="6.9"/>
    <n v="6.9"/>
    <n v="6.9"/>
    <n v="6.9"/>
    <n v="6.9"/>
    <n v="6.9"/>
    <n v="6.9"/>
    <n v="7.1"/>
    <n v="7.1"/>
    <n v="7.1"/>
    <n v="7.1"/>
    <n v="7.1"/>
    <n v="7"/>
    <n v="7"/>
    <n v="7"/>
    <n v="6.9"/>
    <n v="6.9"/>
    <n v="6.8"/>
    <n v="6.7"/>
    <n v="6.6"/>
  </r>
  <r>
    <s v="ARDEN,HEREFORDS &amp; WORCESTER"/>
    <s v="Q53"/>
    <x v="146"/>
    <s v="05R00"/>
    <s v="10 or below"/>
    <n v="10"/>
    <n v="8.5"/>
    <n v="8.5"/>
    <n v="8.4"/>
    <n v="8.4"/>
    <n v="8.5"/>
    <n v="8.5"/>
    <n v="8.5"/>
    <n v="8.5"/>
    <n v="8.5"/>
    <n v="8.5"/>
    <n v="8.5"/>
    <n v="8.5"/>
    <n v="8.5"/>
    <n v="8.5"/>
    <n v="8.5"/>
    <n v="8.5"/>
    <n v="8.4"/>
    <n v="8.4"/>
    <n v="8.4"/>
    <n v="8.4"/>
  </r>
  <r>
    <s v="LEICESTERSHIRE &amp; LINCOLNSHIRE"/>
    <s v="Q59"/>
    <x v="147"/>
    <s v="04Q00"/>
    <s v="10 or below"/>
    <n v="10"/>
    <n v="10.4"/>
    <n v="10.4"/>
    <n v="10.199999999999999"/>
    <n v="10.1"/>
    <n v="10"/>
    <n v="10"/>
    <n v="9.9"/>
    <n v="9.9"/>
    <n v="10"/>
    <n v="10.1"/>
    <n v="10.1"/>
    <n v="10.1"/>
    <n v="10.1"/>
    <n v="10"/>
    <n v="9.9"/>
    <n v="9.8000000000000007"/>
    <n v="9.6999999999999993"/>
    <n v="9.6"/>
    <n v="9.5"/>
    <n v="9.4"/>
  </r>
  <r>
    <s v="ARDEN,HEREFORDS &amp; WORCESTER"/>
    <s v="Q53"/>
    <x v="148"/>
    <s v="05T00"/>
    <s v="10 or below"/>
    <n v="10"/>
    <n v="10.4"/>
    <n v="10.4"/>
    <n v="10.3"/>
    <n v="10.3"/>
    <n v="10.199999999999999"/>
    <n v="10.1"/>
    <n v="10"/>
    <n v="9.9"/>
    <n v="9.8000000000000007"/>
    <n v="9.6999999999999993"/>
    <n v="9.6"/>
    <n v="9.5"/>
    <n v="9.3000000000000007"/>
    <n v="9.1999999999999993"/>
    <n v="9.1999999999999993"/>
    <n v="9.1"/>
    <n v="9"/>
    <n v="9"/>
    <n v="9"/>
    <n v="9"/>
  </r>
  <r>
    <s v="WESSEX"/>
    <s v="Q70"/>
    <x v="149"/>
    <s v="10X00"/>
    <s v="10 or below"/>
    <n v="10"/>
    <n v="9.9"/>
    <n v="9.9"/>
    <n v="9.9"/>
    <n v="9.9"/>
    <n v="10"/>
    <n v="10"/>
    <n v="10.1"/>
    <n v="10.3"/>
    <n v="10.4"/>
    <n v="10.4"/>
    <n v="10.4"/>
    <n v="10.4"/>
    <n v="10.5"/>
    <n v="10.6"/>
    <n v="10.7"/>
    <n v="10.7"/>
    <n v="10.7"/>
    <n v="10.7"/>
    <n v="10.7"/>
    <n v="10.5"/>
  </r>
  <r>
    <s v="ESSEX"/>
    <s v="Q57"/>
    <x v="150"/>
    <s v="99G00"/>
    <s v="10 or below"/>
    <n v="10"/>
    <n v="11.7"/>
    <n v="11.7"/>
    <n v="11.7"/>
    <n v="11.7"/>
    <n v="11.7"/>
    <n v="11.7"/>
    <n v="11.7"/>
    <n v="11.6"/>
    <n v="11.7"/>
    <n v="11.6"/>
    <n v="11.5"/>
    <n v="11.4"/>
    <n v="11.4"/>
    <n v="11.3"/>
    <n v="11.3"/>
    <n v="11.2"/>
    <n v="11.3"/>
    <n v="11.2"/>
    <n v="11.2"/>
    <n v="11.2"/>
  </r>
  <r>
    <s v="MERSEYSIDE"/>
    <s v="Q48"/>
    <x v="151"/>
    <s v="01V00"/>
    <s v="10 or below"/>
    <n v="10"/>
    <n v="8.3000000000000007"/>
    <n v="8.3000000000000007"/>
    <n v="8.3000000000000007"/>
    <n v="8.3000000000000007"/>
    <n v="8.4"/>
    <n v="8.5"/>
    <n v="8.5"/>
    <n v="8.6"/>
    <n v="8.6999999999999993"/>
    <n v="8.8000000000000007"/>
    <n v="8.8000000000000007"/>
    <n v="8.9"/>
    <n v="8.9"/>
    <n v="9"/>
    <n v="9"/>
    <n v="9"/>
    <n v="9"/>
    <n v="8.9"/>
    <n v="8.9"/>
    <n v="8.8000000000000007"/>
  </r>
  <r>
    <s v="SOUTH LONDON"/>
    <s v="Q63"/>
    <x v="152"/>
    <s v="08Q00"/>
    <s v="10 or below"/>
    <n v="10"/>
    <n v="7.2"/>
    <n v="7.1"/>
    <n v="7"/>
    <n v="7"/>
    <n v="6.8"/>
    <n v="6.8"/>
    <n v="6.8"/>
    <n v="6.8"/>
    <n v="6.9"/>
    <n v="6.9"/>
    <n v="6.9"/>
    <n v="6.9"/>
    <n v="6.9"/>
    <n v="6.8"/>
    <n v="6.8"/>
    <n v="6.8"/>
    <n v="6.8"/>
    <n v="6.9"/>
    <n v="6.8"/>
    <n v="6.8"/>
  </r>
  <r>
    <s v="MERSEYSIDE"/>
    <s v="Q48"/>
    <x v="153"/>
    <s v="01X00"/>
    <s v="10 or below"/>
    <n v="10"/>
    <n v="6.6"/>
    <n v="6.6"/>
    <n v="6.6"/>
    <n v="6.6"/>
    <n v="6.6"/>
    <n v="6.6"/>
    <n v="6.6"/>
    <n v="6.6"/>
    <n v="6.7"/>
    <n v="6.8"/>
    <n v="6.8"/>
    <n v="6.9"/>
    <n v="6.9"/>
    <n v="6.9"/>
    <n v="6.9"/>
    <n v="6.8"/>
    <n v="6.8"/>
    <n v="6.8"/>
    <n v="6.7"/>
    <n v="6.7"/>
  </r>
  <r>
    <s v="SHROPSHIRE AND STAFFORDSHIRE"/>
    <s v="Q60"/>
    <x v="154"/>
    <s v="05V00"/>
    <s v="10 or below"/>
    <n v="10"/>
    <n v="9.5"/>
    <n v="9.5"/>
    <n v="9.5"/>
    <n v="9.6"/>
    <n v="9.6"/>
    <n v="9.6999999999999993"/>
    <n v="9.6999999999999993"/>
    <n v="9.8000000000000007"/>
    <n v="9.9"/>
    <n v="10.1"/>
    <n v="10.1"/>
    <n v="10.199999999999999"/>
    <n v="10.199999999999999"/>
    <n v="10.199999999999999"/>
    <n v="10.3"/>
    <n v="10.199999999999999"/>
    <n v="10.199999999999999"/>
    <n v="10.1"/>
    <n v="10.199999999999999"/>
    <n v="10.199999999999999"/>
  </r>
  <r>
    <s v="GREATER MANCHESTER"/>
    <s v="Q46"/>
    <x v="155"/>
    <s v="01W00"/>
    <s v="10 or below"/>
    <n v="10"/>
    <n v="5.6"/>
    <n v="5.7"/>
    <n v="5.7"/>
    <n v="5.8"/>
    <n v="5.8"/>
    <n v="5.9"/>
    <n v="6"/>
    <n v="6.1"/>
    <n v="6.1"/>
    <n v="6.2"/>
    <n v="6.3"/>
    <n v="6.4"/>
    <n v="6.4"/>
    <n v="6.5"/>
    <n v="6.5"/>
    <n v="6.5"/>
    <n v="6.5"/>
    <n v="6.5"/>
    <n v="6.5"/>
    <n v="6.4"/>
  </r>
  <r>
    <s v="SHROPSHIRE AND STAFFORDSHIRE"/>
    <s v="Q60"/>
    <x v="156"/>
    <s v="05W00"/>
    <s v="10 or below"/>
    <n v="10"/>
    <n v="6.7"/>
    <n v="6.7"/>
    <n v="6.7"/>
    <n v="6.7"/>
    <n v="6.7"/>
    <n v="6.7"/>
    <n v="6.8"/>
    <n v="6.8"/>
    <n v="6.8"/>
    <n v="6.9"/>
    <n v="6.9"/>
    <n v="7"/>
    <n v="6.9"/>
    <n v="6.9"/>
    <n v="6.9"/>
    <n v="6.9"/>
    <n v="6.8"/>
    <n v="6.7"/>
    <n v="6.6"/>
    <n v="6.6"/>
  </r>
  <r>
    <s v="CUMBRIA,NORTHUMB,TYNE &amp; WEAR"/>
    <s v="Q49"/>
    <x v="157"/>
    <s v="00P00"/>
    <s v="10 or below"/>
    <n v="10"/>
    <n v="9.4"/>
    <n v="9.4"/>
    <n v="9.3000000000000007"/>
    <n v="9.3000000000000007"/>
    <n v="9.3000000000000007"/>
    <n v="9.3000000000000007"/>
    <n v="9.1999999999999993"/>
    <n v="9.3000000000000007"/>
    <n v="9.3000000000000007"/>
    <n v="9.3000000000000007"/>
    <n v="9.1999999999999993"/>
    <n v="9.1999999999999993"/>
    <n v="9.1999999999999993"/>
    <n v="9.1"/>
    <n v="9"/>
    <n v="9"/>
    <n v="8.9"/>
    <n v="8.8000000000000007"/>
    <n v="8.6999999999999993"/>
    <n v="8.5"/>
  </r>
  <r>
    <s v="SURREY AND SUSSEX"/>
    <s v="Q68"/>
    <x v="158"/>
    <s v="99H00"/>
    <s v="10 or below"/>
    <n v="10"/>
    <n v="9.4"/>
    <n v="9.3000000000000007"/>
    <n v="9.3000000000000007"/>
    <n v="9.3000000000000007"/>
    <n v="9.3000000000000007"/>
    <n v="9.3000000000000007"/>
    <n v="9.3000000000000007"/>
    <n v="9.1999999999999993"/>
    <n v="9.1999999999999993"/>
    <n v="9.1999999999999993"/>
    <n v="9.3000000000000007"/>
    <n v="9.3000000000000007"/>
    <n v="9.1999999999999993"/>
    <n v="9.1"/>
    <n v="9.1"/>
    <n v="9"/>
    <n v="8.8000000000000007"/>
    <n v="8.6"/>
    <n v="8.5"/>
    <n v="8.4"/>
  </r>
  <r>
    <s v="SURREY AND SUSSEX"/>
    <s v="Q68"/>
    <x v="159"/>
    <s v="10C00"/>
    <s v="10 or below"/>
    <n v="10"/>
    <n v="9.3000000000000007"/>
    <n v="9.3000000000000007"/>
    <n v="9.4"/>
    <n v="9.3000000000000007"/>
    <n v="9.3000000000000007"/>
    <n v="9.1999999999999993"/>
    <n v="9.1"/>
    <n v="9.1"/>
    <n v="9.3000000000000007"/>
    <n v="9.3000000000000007"/>
    <n v="9.4"/>
    <n v="9.4"/>
    <n v="9.4"/>
    <n v="9.4"/>
    <n v="9.4"/>
    <n v="9.4"/>
    <n v="9.6"/>
    <n v="9.6"/>
    <n v="9.6999999999999993"/>
    <n v="9.6999999999999993"/>
  </r>
  <r>
    <s v="SOUTH LONDON"/>
    <s v="Q63"/>
    <x v="160"/>
    <s v="08T00"/>
    <s v="10 or below"/>
    <n v="10"/>
    <n v="9.3000000000000007"/>
    <n v="9.4"/>
    <n v="9.3000000000000007"/>
    <n v="9.3000000000000007"/>
    <n v="9.3000000000000007"/>
    <n v="9.3000000000000007"/>
    <n v="9.1999999999999993"/>
    <n v="9.1"/>
    <n v="9"/>
    <n v="9"/>
    <n v="8.9"/>
    <n v="8.8000000000000007"/>
    <n v="8.6999999999999993"/>
    <n v="8.6"/>
    <n v="8.5"/>
    <n v="8.5"/>
    <n v="8.4"/>
    <n v="8.4"/>
    <n v="8.3000000000000007"/>
    <n v="8.3000000000000007"/>
  </r>
  <r>
    <s v="KENT AND MEDWAY"/>
    <s v="Q67"/>
    <x v="161"/>
    <s v="10D00"/>
    <s v="10 or below"/>
    <n v="10"/>
    <n v="9.1"/>
    <n v="9"/>
    <n v="9"/>
    <n v="8.9"/>
    <n v="9"/>
    <n v="8.9"/>
    <n v="9"/>
    <n v="9"/>
    <n v="9"/>
    <n v="9"/>
    <n v="9"/>
    <n v="8.9"/>
    <n v="8.9"/>
    <n v="8.9"/>
    <n v="9"/>
    <n v="8.9"/>
    <n v="8.8000000000000007"/>
    <n v="8.6999999999999993"/>
    <n v="8.6999999999999993"/>
    <n v="8.6999999999999993"/>
  </r>
  <r>
    <s v="BATH,GLOS,SWINDON &amp; WILTSHIRE"/>
    <s v="Q64"/>
    <x v="162"/>
    <s v="12D00"/>
    <s v="10 or below"/>
    <n v="10"/>
    <n v="10"/>
    <n v="9.8000000000000007"/>
    <n v="9.8000000000000007"/>
    <n v="9.6999999999999993"/>
    <n v="9.6999999999999993"/>
    <n v="9.8000000000000007"/>
    <n v="9.8000000000000007"/>
    <n v="9.8000000000000007"/>
    <n v="9.9"/>
    <n v="9.9"/>
    <n v="9.9"/>
    <n v="9.9"/>
    <n v="9.9"/>
    <n v="10"/>
    <n v="10"/>
    <n v="10"/>
    <n v="10"/>
    <n v="9.8000000000000007"/>
    <n v="9.6999999999999993"/>
    <n v="9.6"/>
  </r>
  <r>
    <s v="GREATER MANCHESTER"/>
    <s v="Q46"/>
    <x v="163"/>
    <s v="01Y00"/>
    <s v="10 or below"/>
    <n v="10"/>
    <n v="8.4"/>
    <n v="8.5"/>
    <n v="8.5"/>
    <n v="8.5"/>
    <n v="8.6"/>
    <n v="8.6"/>
    <n v="8.6"/>
    <n v="8.6999999999999993"/>
    <n v="8.8000000000000007"/>
    <n v="8.8000000000000007"/>
    <n v="8.9"/>
    <n v="8.9"/>
    <n v="8.8000000000000007"/>
    <n v="8.8000000000000007"/>
    <n v="8.8000000000000007"/>
    <n v="8.8000000000000007"/>
    <n v="8.6999999999999993"/>
    <n v="8.6999999999999993"/>
    <n v="8.6"/>
    <n v="8.5"/>
  </r>
  <r>
    <s v="SHROPSHIRE AND STAFFORDSHIRE"/>
    <s v="Q60"/>
    <x v="164"/>
    <s v="05X00"/>
    <s v="10 or below"/>
    <n v="10"/>
    <n v="6.5"/>
    <n v="6.5"/>
    <n v="6.6"/>
    <n v="6.6"/>
    <n v="6.5"/>
    <n v="6.5"/>
    <n v="6.5"/>
    <n v="6.6"/>
    <n v="6.7"/>
    <n v="6.8"/>
    <n v="6.9"/>
    <n v="6.9"/>
    <n v="6.8"/>
    <n v="6.9"/>
    <n v="6.9"/>
    <n v="6.9"/>
    <n v="6.9"/>
    <n v="6.9"/>
    <n v="6.9"/>
    <n v="6.7"/>
  </r>
  <r>
    <s v="KENT AND MEDWAY"/>
    <s v="Q67"/>
    <x v="165"/>
    <s v="10E00"/>
    <s v="10 or below"/>
    <n v="10"/>
    <n v="8.6"/>
    <n v="8.6"/>
    <n v="8.5"/>
    <n v="8.5"/>
    <n v="8.4"/>
    <n v="8.4"/>
    <n v="8.4"/>
    <n v="8.4"/>
    <n v="8.5"/>
    <n v="8.5"/>
    <n v="8.6"/>
    <n v="8.6999999999999993"/>
    <n v="8.6999999999999993"/>
    <n v="8.6"/>
    <n v="8.6"/>
    <n v="8.5"/>
    <n v="8.6"/>
    <n v="8.5"/>
    <n v="8.5"/>
    <n v="8.5"/>
  </r>
  <r>
    <s v="ESSEX"/>
    <s v="Q57"/>
    <x v="166"/>
    <s v="07G00"/>
    <s v="10 or below"/>
    <n v="10"/>
    <n v="8.1"/>
    <n v="8"/>
    <n v="8"/>
    <n v="8"/>
    <n v="8"/>
    <n v="8"/>
    <n v="7.9"/>
    <n v="7.9"/>
    <n v="7.9"/>
    <n v="7.8"/>
    <n v="7.8"/>
    <n v="7.7"/>
    <n v="7.6"/>
    <n v="7.6"/>
    <n v="7.4"/>
    <n v="7.2"/>
    <n v="7.2"/>
    <n v="7.1"/>
    <n v="7.1"/>
    <n v="7"/>
  </r>
  <r>
    <s v="NORTH EAST LONDON"/>
    <s v="Q61"/>
    <x v="167"/>
    <s v="08V00"/>
    <s v="10 or below"/>
    <n v="10"/>
    <n v="9.1999999999999993"/>
    <n v="9.1999999999999993"/>
    <n v="9.1999999999999993"/>
    <n v="9.3000000000000007"/>
    <n v="9.3000000000000007"/>
    <n v="9.5"/>
    <n v="9.6"/>
    <n v="9.6"/>
    <n v="9.8000000000000007"/>
    <n v="9.8000000000000007"/>
    <n v="9.8000000000000007"/>
    <n v="9.9"/>
    <n v="10"/>
    <n v="10.1"/>
    <n v="10.199999999999999"/>
    <n v="10.199999999999999"/>
    <n v="10.3"/>
    <n v="10.3"/>
    <n v="10.3"/>
    <n v="10.3"/>
  </r>
  <r>
    <s v="GREATER MANCHESTER"/>
    <s v="Q46"/>
    <x v="168"/>
    <s v="02A00"/>
    <s v="10 or below"/>
    <n v="10"/>
    <n v="12.9"/>
    <n v="12.9"/>
    <n v="12.9"/>
    <n v="12.9"/>
    <n v="12.9"/>
    <n v="12.9"/>
    <n v="13.1"/>
    <n v="13.1"/>
    <n v="13.2"/>
    <n v="13.3"/>
    <n v="13.4"/>
    <n v="13.6"/>
    <n v="13.6"/>
    <n v="13.7"/>
    <n v="13.6"/>
    <n v="13.5"/>
    <n v="13.4"/>
    <n v="13.3"/>
    <n v="13"/>
    <n v="12.6"/>
  </r>
  <r>
    <s v="NORTH YORKSHIRE AND HUMBER"/>
    <s v="Q50"/>
    <x v="169"/>
    <s v="03Q00"/>
    <s v="10 or below"/>
    <n v="10"/>
    <n v="4.3"/>
    <n v="4.3"/>
    <n v="4.3"/>
    <n v="4.3"/>
    <n v="4.3"/>
    <n v="4.3"/>
    <n v="4.3"/>
    <n v="4.3"/>
    <n v="4.3"/>
    <n v="4.4000000000000004"/>
    <n v="4.4000000000000004"/>
    <n v="4.4000000000000004"/>
    <n v="4.4000000000000004"/>
    <n v="4.4000000000000004"/>
    <n v="4.5"/>
    <n v="4.5"/>
    <n v="4.5"/>
    <n v="4.5"/>
    <n v="4.5"/>
    <n v="4.5"/>
  </r>
  <r>
    <s v="CHESHIRE, WARRINGTON &amp; WIRRAL"/>
    <s v="Q44"/>
    <x v="170"/>
    <s v="02D00"/>
    <s v="10 or below"/>
    <n v="10"/>
    <n v="7"/>
    <n v="6.9"/>
    <n v="6.9"/>
    <n v="6.9"/>
    <n v="6.9"/>
    <n v="6.9"/>
    <n v="6.9"/>
    <n v="6.9"/>
    <n v="7"/>
    <n v="7"/>
    <n v="6.9"/>
    <n v="7"/>
    <n v="7.1"/>
    <n v="7"/>
    <n v="6.9"/>
    <n v="6.9"/>
    <n v="6.9"/>
    <n v="6.9"/>
    <n v="6.9"/>
    <n v="6.8"/>
  </r>
  <r>
    <s v="WEST YORKSHIRE"/>
    <s v="Q52"/>
    <x v="171"/>
    <s v="03R00"/>
    <s v="10 or below"/>
    <n v="10"/>
    <n v="5.7"/>
    <n v="5.7"/>
    <n v="5.7"/>
    <n v="5.8"/>
    <n v="5.8"/>
    <n v="5.9"/>
    <n v="5.9"/>
    <n v="6"/>
    <n v="6.1"/>
    <n v="6.2"/>
    <n v="6.2"/>
    <n v="6.2"/>
    <n v="6.2"/>
    <n v="6.3"/>
    <n v="6.3"/>
    <n v="6.3"/>
    <n v="6.3"/>
    <n v="6.2"/>
    <n v="6.2"/>
    <n v="6.1"/>
  </r>
  <r>
    <s v="BIRMINGHAM &amp; THE BLACK COUNTRY"/>
    <s v="Q54"/>
    <x v="172"/>
    <s v="05Y00"/>
    <s v="10 or below"/>
    <n v="10"/>
    <n v="5.6"/>
    <n v="5.6"/>
    <n v="5.6"/>
    <n v="5.6"/>
    <n v="5.6"/>
    <n v="5.6"/>
    <n v="5.6"/>
    <n v="5.6"/>
    <n v="5.6"/>
    <n v="5.7"/>
    <n v="5.7"/>
    <n v="5.7"/>
    <n v="5.7"/>
    <n v="5.7"/>
    <n v="5.8"/>
    <n v="5.8"/>
    <n v="5.8"/>
    <n v="5.8"/>
    <n v="5.8"/>
    <n v="5.8"/>
  </r>
  <r>
    <s v="NORTH EAST LONDON"/>
    <s v="Q61"/>
    <x v="173"/>
    <s v="08W00"/>
    <s v="10 or below"/>
    <n v="10"/>
    <n v="10.7"/>
    <n v="10.5"/>
    <n v="10.3"/>
    <n v="10"/>
    <n v="9.9"/>
    <n v="9.8000000000000007"/>
    <n v="9.6"/>
    <n v="9.5"/>
    <n v="9.5"/>
    <n v="9.5"/>
    <n v="9.4"/>
    <n v="9.4"/>
    <n v="9.4"/>
    <n v="9.4"/>
    <n v="9.4"/>
    <n v="9.5"/>
    <n v="9.4"/>
    <n v="9.4"/>
    <n v="9.4"/>
    <n v="9.3000000000000007"/>
  </r>
  <r>
    <s v="SOUTH LONDON"/>
    <s v="Q63"/>
    <x v="174"/>
    <s v="08X00"/>
    <s v="10 or below"/>
    <n v="10"/>
    <n v="10.199999999999999"/>
    <n v="10.1"/>
    <n v="10.1"/>
    <n v="10.1"/>
    <n v="10.1"/>
    <n v="10.1"/>
    <n v="10.199999999999999"/>
    <n v="10.3"/>
    <n v="10.4"/>
    <n v="10.4"/>
    <n v="10.4"/>
    <n v="10.4"/>
    <n v="10.4"/>
    <n v="10.4"/>
    <n v="10.4"/>
    <n v="10.3"/>
    <n v="10.199999999999999"/>
    <n v="10.199999999999999"/>
    <n v="10"/>
    <n v="9.9"/>
  </r>
  <r>
    <s v="CHESHIRE, WARRINGTON &amp; WIRRAL"/>
    <s v="Q44"/>
    <x v="175"/>
    <s v="02E00"/>
    <s v="10 or below"/>
    <n v="10"/>
    <n v="7.4"/>
    <n v="7.4"/>
    <n v="7.4"/>
    <n v="7.4"/>
    <n v="7.4"/>
    <n v="7.3"/>
    <n v="7.4"/>
    <n v="7.5"/>
    <n v="7.5"/>
    <n v="7.6"/>
    <n v="7.6"/>
    <n v="7.6"/>
    <n v="7.6"/>
    <n v="7.6"/>
    <n v="7.6"/>
    <n v="7.5"/>
    <n v="7.5"/>
    <n v="7.4"/>
    <n v="7.3"/>
    <n v="7.1"/>
  </r>
  <r>
    <s v="ARDEN,HEREFORDS &amp; WORCESTER"/>
    <s v="Q53"/>
    <x v="176"/>
    <s v="05H00"/>
    <s v="10 or below"/>
    <n v="10"/>
    <n v="9.5"/>
    <n v="9.4"/>
    <n v="9.4"/>
    <n v="9.3000000000000007"/>
    <n v="9.4"/>
    <n v="9.4"/>
    <n v="9.3000000000000007"/>
    <n v="9.3000000000000007"/>
    <n v="9.3000000000000007"/>
    <n v="9.3000000000000007"/>
    <n v="9.3000000000000007"/>
    <n v="9.3000000000000007"/>
    <n v="9.1999999999999993"/>
    <n v="9.3000000000000007"/>
    <n v="9.3000000000000007"/>
    <n v="9.3000000000000007"/>
    <n v="9.4"/>
    <n v="9.4"/>
    <n v="9.5"/>
    <n v="9.5"/>
  </r>
  <r>
    <s v="CHESHIRE, WARRINGTON &amp; WIRRAL"/>
    <s v="Q44"/>
    <x v="177"/>
    <s v="02F00"/>
    <s v="10 or below"/>
    <n v="10"/>
    <n v="10.5"/>
    <n v="10.5"/>
    <n v="10.5"/>
    <n v="10.4"/>
    <n v="10.4"/>
    <n v="10.4"/>
    <n v="10.3"/>
    <n v="10.3"/>
    <n v="10.199999999999999"/>
    <n v="10.199999999999999"/>
    <n v="10"/>
    <n v="10"/>
    <n v="9.9"/>
    <n v="9.8000000000000007"/>
    <n v="9.6999999999999993"/>
    <n v="9.5"/>
    <n v="9.4"/>
    <n v="9.1999999999999993"/>
    <n v="9.1"/>
    <n v="9"/>
  </r>
  <r>
    <s v="ESSEX"/>
    <s v="Q57"/>
    <x v="178"/>
    <s v="07H00"/>
    <s v="10 or below"/>
    <n v="10"/>
    <n v="10"/>
    <n v="10"/>
    <n v="10"/>
    <n v="10"/>
    <n v="10.1"/>
    <n v="10"/>
    <n v="10"/>
    <n v="10.1"/>
    <n v="10.1"/>
    <n v="10.199999999999999"/>
    <n v="10.1"/>
    <n v="10.1"/>
    <n v="10.1"/>
    <n v="10.1"/>
    <n v="10.1"/>
    <n v="10.1"/>
    <n v="10.1"/>
    <n v="10.1"/>
    <n v="10"/>
    <n v="10"/>
  </r>
  <r>
    <s v="WESSEX"/>
    <s v="Q70"/>
    <x v="179"/>
    <s v="11A00"/>
    <s v="10 or below"/>
    <n v="10"/>
    <n v="11.5"/>
    <n v="11.5"/>
    <n v="11.4"/>
    <n v="11.4"/>
    <n v="11.4"/>
    <n v="11.4"/>
    <n v="11.4"/>
    <n v="11.4"/>
    <n v="11.4"/>
    <n v="11.4"/>
    <n v="11.4"/>
    <n v="11.3"/>
    <n v="11.3"/>
    <n v="11.3"/>
    <n v="11.3"/>
    <n v="11.2"/>
    <n v="11.2"/>
    <n v="11.1"/>
    <n v="11"/>
    <n v="11"/>
  </r>
  <r>
    <s v="KENT AND MEDWAY"/>
    <s v="Q67"/>
    <x v="180"/>
    <s v="99J00"/>
    <s v="10 or below"/>
    <n v="10"/>
    <n v="9.6"/>
    <n v="9.6"/>
    <n v="9.6"/>
    <n v="9.6"/>
    <n v="9.6999999999999993"/>
    <n v="9.6999999999999993"/>
    <n v="9.8000000000000007"/>
    <n v="9.9"/>
    <n v="10.1"/>
    <n v="10.199999999999999"/>
    <n v="10.199999999999999"/>
    <n v="10.3"/>
    <n v="10.4"/>
    <n v="10.5"/>
    <n v="10.5"/>
    <n v="10.5"/>
    <n v="10.6"/>
    <n v="10.6"/>
    <n v="10.5"/>
    <n v="10.4"/>
  </r>
  <r>
    <s v="LANCASHIRE"/>
    <s v="Q47"/>
    <x v="181"/>
    <s v="02G00"/>
    <s v="10 or below"/>
    <n v="10"/>
    <n v="9.6"/>
    <n v="9.6"/>
    <n v="9.5"/>
    <n v="9.5"/>
    <n v="9.6"/>
    <n v="9.6"/>
    <n v="9.6999999999999993"/>
    <n v="9.6"/>
    <n v="9.6999999999999993"/>
    <n v="9.6"/>
    <n v="9.6"/>
    <n v="9.6"/>
    <n v="9.4"/>
    <n v="9.4"/>
    <n v="9.3000000000000007"/>
    <n v="9.1999999999999993"/>
    <n v="9.1999999999999993"/>
    <n v="9.1"/>
    <n v="8.9"/>
    <n v="8.6999999999999993"/>
  </r>
  <r>
    <s v="LEICESTERSHIRE &amp; LINCOLNSHIRE"/>
    <s v="Q59"/>
    <x v="182"/>
    <s v="04V00"/>
    <s v="10 or below"/>
    <n v="10"/>
    <n v="9.6"/>
    <n v="9.5"/>
    <n v="9.5"/>
    <n v="9.5"/>
    <n v="9.5"/>
    <n v="9.5"/>
    <n v="9.5"/>
    <n v="9.5"/>
    <n v="9.5"/>
    <n v="9.5"/>
    <n v="9.5"/>
    <n v="9.5"/>
    <n v="9.5"/>
    <n v="9.5"/>
    <n v="9.5"/>
    <n v="9.6"/>
    <n v="9.5"/>
    <n v="9.5"/>
    <n v="9.5"/>
    <n v="9.5"/>
  </r>
  <r>
    <s v="NORTH WEST LONDON"/>
    <s v="Q62"/>
    <x v="183"/>
    <s v="08Y00"/>
    <s v="10 or below"/>
    <n v="10"/>
    <n v="10.7"/>
    <n v="10.8"/>
    <n v="10.8"/>
    <n v="10.8"/>
    <n v="10.8"/>
    <n v="10.8"/>
    <n v="10.7"/>
    <n v="10.5"/>
    <n v="10.4"/>
    <n v="10.199999999999999"/>
    <n v="10"/>
    <n v="9.8000000000000007"/>
    <n v="9.8000000000000007"/>
    <n v="9.6"/>
    <n v="9.4"/>
    <n v="9.3000000000000007"/>
    <n v="9.1"/>
    <n v="9"/>
    <n v="8.8000000000000007"/>
    <n v="8.6999999999999993"/>
  </r>
  <r>
    <s v="EAST ANGLIA"/>
    <s v="Q56"/>
    <x v="184"/>
    <s v="07J00"/>
    <s v="10 or below"/>
    <n v="10"/>
    <n v="12.9"/>
    <n v="12.8"/>
    <n v="12.7"/>
    <n v="12.5"/>
    <n v="12.3"/>
    <n v="12.3"/>
    <n v="12.3"/>
    <n v="12.2"/>
    <n v="12.1"/>
    <n v="12.1"/>
    <n v="12.1"/>
    <n v="12"/>
    <n v="11.9"/>
    <n v="11.8"/>
    <n v="11.7"/>
    <n v="11.6"/>
    <n v="11.7"/>
    <n v="11.7"/>
    <n v="11.6"/>
    <n v="11.6"/>
  </r>
  <r>
    <s v="EAST ANGLIA"/>
    <s v="Q56"/>
    <x v="185"/>
    <s v="07K00"/>
    <s v="10 or below"/>
    <n v="10"/>
    <n v="10.9"/>
    <n v="10.9"/>
    <n v="10.8"/>
    <n v="10.7"/>
    <n v="10.6"/>
    <n v="10.6"/>
    <n v="10.5"/>
    <n v="10.5"/>
    <n v="10.6"/>
    <n v="10.6"/>
    <n v="10.6"/>
    <n v="10.6"/>
    <n v="10.4"/>
    <n v="10.5"/>
    <n v="10.5"/>
    <n v="10.4"/>
    <n v="10.3"/>
    <n v="10.199999999999999"/>
    <n v="10.1"/>
    <n v="10"/>
  </r>
  <r>
    <s v="GREATER MANCHESTER"/>
    <s v="Q46"/>
    <x v="186"/>
    <s v="02H00"/>
    <s v="10 or below"/>
    <n v="10"/>
    <n v="8.1"/>
    <n v="8.1"/>
    <n v="8"/>
    <n v="8.1"/>
    <n v="8.1"/>
    <n v="8.1"/>
    <n v="8.1999999999999993"/>
    <n v="8.1999999999999993"/>
    <n v="8.3000000000000007"/>
    <n v="8.4"/>
    <n v="8.4"/>
    <n v="8.5"/>
    <n v="8.5"/>
    <n v="8.5"/>
    <n v="8.5"/>
    <n v="8.5"/>
    <n v="8.5"/>
    <n v="8.4"/>
    <n v="8.4"/>
    <n v="8.3000000000000007"/>
  </r>
  <r>
    <s v="BATH,GLOS,SWINDON &amp; WILTSHIRE"/>
    <s v="Q64"/>
    <x v="187"/>
    <s v="99N00"/>
    <s v="10 or below"/>
    <n v="10"/>
    <n v="11.2"/>
    <n v="11.1"/>
    <n v="11"/>
    <n v="11"/>
    <n v="10.9"/>
    <n v="10.9"/>
    <n v="10.8"/>
    <n v="10.7"/>
    <n v="10.7"/>
    <n v="10.7"/>
    <n v="10.7"/>
    <n v="10.6"/>
    <n v="10.5"/>
    <n v="10.5"/>
    <n v="10.5"/>
    <n v="10.4"/>
    <n v="10.3"/>
    <n v="10.199999999999999"/>
    <n v="10.199999999999999"/>
    <n v="10.1"/>
  </r>
  <r>
    <s v="CHESHIRE, WARRINGTON &amp; WIRRAL"/>
    <s v="Q44"/>
    <x v="188"/>
    <s v="12F00"/>
    <s v="10 or below"/>
    <n v="10"/>
    <n v="10.8"/>
    <n v="10.7"/>
    <n v="10.7"/>
    <n v="10.6"/>
    <n v="10.6"/>
    <n v="10.5"/>
    <n v="10.4"/>
    <n v="10.4"/>
    <n v="10.4"/>
    <n v="10.4"/>
    <n v="10.3"/>
    <n v="10.4"/>
    <n v="10.4"/>
    <n v="10.4"/>
    <n v="10.4"/>
    <n v="10.3"/>
    <n v="10.3"/>
    <n v="10.3"/>
    <n v="10.199999999999999"/>
    <n v="10.1"/>
  </r>
  <r>
    <s v="BIRMINGHAM &amp; THE BLACK COUNTRY"/>
    <s v="Q54"/>
    <x v="189"/>
    <s v="06A00"/>
    <s v="10 or below"/>
    <n v="10"/>
    <n v="6.2"/>
    <n v="6.2"/>
    <n v="6.2"/>
    <n v="6.2"/>
    <n v="6.2"/>
    <n v="6.2"/>
    <n v="6.3"/>
    <n v="6.2"/>
    <n v="6.3"/>
    <n v="6.3"/>
    <n v="6.3"/>
    <n v="6.3"/>
    <n v="6.2"/>
    <n v="6.2"/>
    <n v="6.2"/>
    <n v="6.1"/>
    <n v="6.1"/>
    <n v="6"/>
    <n v="5.9"/>
    <n v="5.8"/>
  </r>
  <r>
    <s v="ARDEN,HEREFORDS &amp; WORCESTER"/>
    <s v="Q53"/>
    <x v="190"/>
    <s v="06D00"/>
    <s v="10 or below"/>
    <n v="10"/>
    <n v="8.1"/>
    <n v="8"/>
    <n v="8"/>
    <n v="7.9"/>
    <n v="8"/>
    <n v="8"/>
    <n v="8"/>
    <n v="8"/>
    <n v="8"/>
    <n v="7.9"/>
    <n v="7.9"/>
    <n v="7.8"/>
    <n v="7.8"/>
    <n v="7.7"/>
    <n v="7.7"/>
    <n v="7.7"/>
    <n v="7.6"/>
    <n v="7.5"/>
    <n v="7.5"/>
    <n v="7.5"/>
  </r>
</pivotCacheRecords>
</file>

<file path=xl/pivotCache/pivotCacheRecords3.xml><?xml version="1.0" encoding="utf-8"?>
<pivotCacheRecords xmlns="http://schemas.openxmlformats.org/spreadsheetml/2006/main" xmlns:r="http://schemas.openxmlformats.org/officeDocument/2006/relationships" count="191">
  <r>
    <s v="WEST YORKSHIRE"/>
    <s v="Q52"/>
    <x v="0"/>
    <s v="02N00"/>
    <n v="3779"/>
    <n v="3119"/>
    <n v="3053"/>
    <n v="2970"/>
    <n v="2912"/>
    <n v="2882"/>
    <n v="2812"/>
    <n v="2767"/>
    <n v="2734"/>
    <n v="2675"/>
    <n v="2593"/>
    <n v="2506"/>
    <n v="2434"/>
    <n v="2331"/>
    <n v="2302"/>
    <n v="2239"/>
    <n v="2183"/>
    <n v="2086"/>
    <n v="2050"/>
    <n v="1990"/>
    <n v="1957"/>
  </r>
  <r>
    <s v="KENT AND MEDWAY"/>
    <s v="Q67"/>
    <x v="1"/>
    <s v="09C00"/>
    <n v="2285"/>
    <n v="2931"/>
    <n v="2815"/>
    <n v="2739"/>
    <n v="2681"/>
    <n v="2639"/>
    <n v="2558"/>
    <n v="2497"/>
    <n v="2450"/>
    <n v="2406"/>
    <n v="2362"/>
    <n v="2313"/>
    <n v="2292"/>
    <n v="2280"/>
    <n v="2219"/>
    <n v="2216"/>
    <n v="2167"/>
    <n v="2114"/>
    <n v="2085"/>
    <n v="2038"/>
    <n v="1998"/>
  </r>
  <r>
    <s v="NORTH EAST LONDON"/>
    <s v="Q61"/>
    <x v="2"/>
    <s v="07L00"/>
    <n v="2014"/>
    <n v="2026"/>
    <n v="1935"/>
    <n v="1894"/>
    <n v="1832"/>
    <n v="1770"/>
    <n v="1729"/>
    <n v="1691"/>
    <n v="1645"/>
    <n v="1624"/>
    <n v="1604"/>
    <n v="1559"/>
    <n v="1506"/>
    <n v="1458"/>
    <n v="1445"/>
    <n v="1376"/>
    <n v="1352"/>
    <n v="1323"/>
    <n v="1280"/>
    <n v="1259"/>
    <n v="1228"/>
  </r>
  <r>
    <s v="NORTH EAST LONDON"/>
    <s v="Q61"/>
    <x v="3"/>
    <s v="07M00"/>
    <n v="4141"/>
    <n v="4455"/>
    <n v="4288"/>
    <n v="4225"/>
    <n v="4099"/>
    <n v="3928"/>
    <n v="3827"/>
    <n v="3763"/>
    <n v="3777"/>
    <n v="3706"/>
    <n v="3639"/>
    <n v="3603"/>
    <n v="3631"/>
    <n v="3601"/>
    <n v="3638"/>
    <n v="3617"/>
    <n v="3645"/>
    <n v="3686"/>
    <n v="3695"/>
    <n v="3741"/>
    <n v="3757"/>
  </r>
  <r>
    <s v="SOUTH YORKSHIRE AND BASSETLAW"/>
    <s v="Q51"/>
    <x v="4"/>
    <s v="02P00"/>
    <n v="3379"/>
    <n v="4277"/>
    <n v="4193"/>
    <n v="4076"/>
    <n v="3985"/>
    <n v="3957"/>
    <n v="3833"/>
    <n v="3775"/>
    <n v="3719"/>
    <n v="3686"/>
    <n v="3659"/>
    <n v="3651"/>
    <n v="3612"/>
    <n v="3540"/>
    <n v="3497"/>
    <n v="3447"/>
    <n v="3386"/>
    <n v="3305"/>
    <n v="3278"/>
    <n v="3231"/>
    <n v="3201"/>
  </r>
  <r>
    <s v="ESSEX"/>
    <s v="Q57"/>
    <x v="5"/>
    <s v="99E00"/>
    <n v="5367"/>
    <n v="7172"/>
    <n v="7076"/>
    <n v="7058"/>
    <n v="6917"/>
    <n v="6821"/>
    <n v="6640"/>
    <n v="6516"/>
    <n v="6390"/>
    <n v="6322"/>
    <n v="6092"/>
    <n v="5953"/>
    <n v="5780"/>
    <n v="5647"/>
    <n v="5554"/>
    <n v="5371"/>
    <n v="5209"/>
    <n v="5108"/>
    <n v="5042"/>
    <n v="4947"/>
    <n v="4857"/>
  </r>
  <r>
    <s v="SOUTH YORKSHIRE AND BASSETLAW"/>
    <s v="Q51"/>
    <x v="6"/>
    <s v="02Q00"/>
    <n v="2031"/>
    <n v="1899"/>
    <n v="1832"/>
    <n v="1805"/>
    <n v="1751"/>
    <n v="1726"/>
    <n v="1685"/>
    <n v="1668"/>
    <n v="1655"/>
    <n v="1661"/>
    <n v="1627"/>
    <n v="1631"/>
    <n v="1626"/>
    <n v="1630"/>
    <n v="1628"/>
    <n v="1618"/>
    <n v="1633"/>
    <n v="1581"/>
    <n v="1598"/>
    <n v="1580"/>
    <n v="1575"/>
  </r>
  <r>
    <s v="BATH,GLOS,SWINDON &amp; WILTSHIRE"/>
    <s v="Q64"/>
    <x v="7"/>
    <s v="11E00"/>
    <n v="4078"/>
    <n v="3580"/>
    <n v="3480"/>
    <n v="3362"/>
    <n v="3294"/>
    <n v="3189"/>
    <n v="3166"/>
    <n v="3133"/>
    <n v="3078"/>
    <n v="3043"/>
    <n v="3021"/>
    <n v="2992"/>
    <n v="2977"/>
    <n v="2923"/>
    <n v="2933"/>
    <n v="2907"/>
    <n v="2903"/>
    <n v="2909"/>
    <n v="2853"/>
    <n v="2817"/>
    <n v="2810"/>
  </r>
  <r>
    <s v="HERTFORDSHIRE &amp; SOUTH MIDLANDS"/>
    <s v="Q58"/>
    <x v="8"/>
    <s v="06F00"/>
    <n v="5426"/>
    <n v="5033"/>
    <n v="4910"/>
    <n v="4776"/>
    <n v="4672"/>
    <n v="4573"/>
    <n v="4480"/>
    <n v="4364"/>
    <n v="4287"/>
    <n v="4256"/>
    <n v="4200"/>
    <n v="4194"/>
    <n v="4143"/>
    <n v="4129"/>
    <n v="4089"/>
    <n v="4082"/>
    <n v="4058"/>
    <n v="4012"/>
    <n v="3995"/>
    <n v="4010"/>
    <n v="4060"/>
  </r>
  <r>
    <s v="THAMES VALLEY"/>
    <s v="Q69"/>
    <x v="9"/>
    <s v="15A00"/>
    <n v="6725"/>
    <n v="4983"/>
    <n v="4796"/>
    <n v="4600"/>
    <n v="4445"/>
    <n v="4331"/>
    <n v="4241"/>
    <n v="4223"/>
    <n v="4140"/>
    <n v="4064"/>
    <n v="3990"/>
    <n v="3903"/>
    <n v="3838"/>
    <n v="3761"/>
    <n v="3700"/>
    <n v="3580"/>
    <n v="3530"/>
    <n v="3448"/>
    <n v="3372"/>
    <n v="3297"/>
    <n v="3318"/>
  </r>
  <r>
    <s v="SOUTH LONDON"/>
    <s v="Q63"/>
    <x v="10"/>
    <s v="07N00"/>
    <n v="5167"/>
    <n v="5767"/>
    <n v="5762"/>
    <n v="5568"/>
    <n v="5442"/>
    <n v="5316"/>
    <n v="5116"/>
    <n v="4956"/>
    <n v="4789"/>
    <n v="4648"/>
    <n v="4504"/>
    <n v="4321"/>
    <n v="4162"/>
    <n v="4060"/>
    <n v="3874"/>
    <n v="3815"/>
    <n v="3680"/>
    <n v="3583"/>
    <n v="3492"/>
    <n v="3374"/>
    <n v="3278"/>
  </r>
  <r>
    <s v="BIRMINGHAM &amp; THE BLACK COUNTRY"/>
    <s v="Q54"/>
    <x v="11"/>
    <s v="15E00"/>
    <n v="14008"/>
    <n v="13187"/>
    <n v="13041"/>
    <n v="12785"/>
    <n v="12502"/>
    <n v="12371"/>
    <n v="12176"/>
    <n v="12040"/>
    <n v="11937"/>
    <n v="11880"/>
    <n v="11747"/>
    <n v="11613"/>
    <n v="11461"/>
    <n v="11383"/>
    <n v="11234"/>
    <n v="11192"/>
    <n v="11205"/>
    <n v="11157"/>
    <n v="11040"/>
    <n v="11036"/>
    <n v="10996"/>
  </r>
  <r>
    <s v="LANCASHIRE"/>
    <s v="Q47"/>
    <x v="12"/>
    <s v="00Q00"/>
    <n v="2445"/>
    <n v="2045"/>
    <n v="2023"/>
    <n v="2017"/>
    <n v="1980"/>
    <n v="1975"/>
    <n v="1972"/>
    <n v="1926"/>
    <n v="1900"/>
    <n v="1873"/>
    <n v="1854"/>
    <n v="1821"/>
    <n v="1775"/>
    <n v="1751"/>
    <n v="1741"/>
    <n v="1698"/>
    <n v="1683"/>
    <n v="1622"/>
    <n v="1595"/>
    <n v="1578"/>
    <n v="1548"/>
  </r>
  <r>
    <s v="LANCASHIRE"/>
    <s v="Q47"/>
    <x v="13"/>
    <s v="00R00"/>
    <n v="3623"/>
    <n v="3521"/>
    <n v="3426"/>
    <n v="3355"/>
    <n v="3274"/>
    <n v="3168"/>
    <n v="3093"/>
    <n v="3046"/>
    <n v="2961"/>
    <n v="2896"/>
    <n v="2831"/>
    <n v="2827"/>
    <n v="2781"/>
    <n v="2763"/>
    <n v="2723"/>
    <n v="2682"/>
    <n v="2647"/>
    <n v="2608"/>
    <n v="2540"/>
    <n v="2487"/>
    <n v="2439"/>
  </r>
  <r>
    <s v="GREATER MANCHESTER"/>
    <s v="Q46"/>
    <x v="14"/>
    <s v="00T00"/>
    <n v="5028"/>
    <n v="5893"/>
    <n v="5859"/>
    <n v="5750"/>
    <n v="5602"/>
    <n v="5544"/>
    <n v="5433"/>
    <n v="5329"/>
    <n v="5232"/>
    <n v="5155"/>
    <n v="5024"/>
    <n v="4926"/>
    <n v="4792"/>
    <n v="4667"/>
    <n v="4522"/>
    <n v="4379"/>
    <n v="4364"/>
    <n v="4247"/>
    <n v="4186"/>
    <n v="4097"/>
    <n v="3969"/>
  </r>
  <r>
    <s v="WEST YORKSHIRE"/>
    <s v="Q52"/>
    <x v="15"/>
    <s v="02W00"/>
    <n v="695"/>
    <n v="980"/>
    <n v="960"/>
    <n v="957"/>
    <n v="954"/>
    <n v="963"/>
    <n v="969"/>
    <n v="983"/>
    <n v="982"/>
    <n v="978"/>
    <n v="971"/>
    <n v="984"/>
    <n v="966"/>
    <n v="1049"/>
    <n v="1052"/>
    <n v="1027"/>
    <n v="1007"/>
    <n v="974"/>
    <n v="941"/>
    <n v="925"/>
    <n v="907"/>
  </r>
  <r>
    <s v="WEST YORKSHIRE"/>
    <s v="Q52"/>
    <x v="16"/>
    <s v="02R00"/>
    <n v="5846"/>
    <n v="6411"/>
    <n v="6283"/>
    <n v="6153"/>
    <n v="6012"/>
    <n v="5980"/>
    <n v="5857"/>
    <n v="5813"/>
    <n v="5677"/>
    <n v="5581"/>
    <n v="5503"/>
    <n v="5468"/>
    <n v="5441"/>
    <n v="5264"/>
    <n v="5250"/>
    <n v="5154"/>
    <n v="5114"/>
    <n v="5034"/>
    <n v="5017"/>
    <n v="4903"/>
    <n v="4868"/>
  </r>
  <r>
    <s v="NORTH WEST LONDON"/>
    <s v="Q62"/>
    <x v="17"/>
    <s v="07P00"/>
    <n v="2157"/>
    <n v="1639"/>
    <n v="1582"/>
    <n v="1510"/>
    <n v="1482"/>
    <n v="1431"/>
    <n v="1373"/>
    <n v="1351"/>
    <n v="1321"/>
    <n v="1264"/>
    <n v="1232"/>
    <n v="1220"/>
    <n v="1218"/>
    <n v="1215"/>
    <n v="1197"/>
    <n v="1190"/>
    <n v="1184"/>
    <n v="1183"/>
    <n v="1200"/>
    <n v="1198"/>
    <n v="1216"/>
  </r>
  <r>
    <s v="SURREY AND SUSSEX"/>
    <s v="Q68"/>
    <x v="18"/>
    <s v="09D00"/>
    <n v="4316"/>
    <n v="3753"/>
    <n v="3601"/>
    <n v="3434"/>
    <n v="3334"/>
    <n v="3213"/>
    <n v="3116"/>
    <n v="3041"/>
    <n v="3009"/>
    <n v="2939"/>
    <n v="2852"/>
    <n v="2783"/>
    <n v="2724"/>
    <n v="2652"/>
    <n v="2607"/>
    <n v="2560"/>
    <n v="2521"/>
    <n v="2489"/>
    <n v="2444"/>
    <n v="2445"/>
    <n v="2403"/>
  </r>
  <r>
    <s v="BRISTOL, N SOM, SOM &amp; S GLOS"/>
    <s v="Q65"/>
    <x v="19"/>
    <s v="15C00"/>
    <n v="19406"/>
    <n v="19390"/>
    <n v="18724"/>
    <n v="17995"/>
    <n v="17480"/>
    <n v="16888"/>
    <n v="16271"/>
    <n v="15731"/>
    <n v="15210"/>
    <n v="14728"/>
    <n v="14195"/>
    <n v="13677"/>
    <n v="13268"/>
    <n v="12850"/>
    <n v="12532"/>
    <n v="12175"/>
    <n v="11817"/>
    <n v="11632"/>
    <n v="11455"/>
    <n v="11259"/>
    <n v="11033"/>
  </r>
  <r>
    <s v="SOUTH LONDON"/>
    <s v="Q63"/>
    <x v="20"/>
    <s v="07Q00"/>
    <n v="5363"/>
    <n v="3744"/>
    <n v="3520"/>
    <n v="3394"/>
    <n v="3247"/>
    <n v="3163"/>
    <n v="3088"/>
    <n v="3090"/>
    <n v="3049"/>
    <n v="3041"/>
    <n v="3033"/>
    <n v="2997"/>
    <n v="2950"/>
    <n v="2912"/>
    <n v="2894"/>
    <n v="2838"/>
    <n v="2864"/>
    <n v="2855"/>
    <n v="2847"/>
    <n v="2796"/>
    <n v="2769"/>
  </r>
  <r>
    <s v="THAMES VALLEY"/>
    <s v="Q69"/>
    <x v="21"/>
    <s v="14Y00"/>
    <n v="10272"/>
    <n v="7436"/>
    <n v="7167"/>
    <n v="6844"/>
    <n v="6653"/>
    <n v="6489"/>
    <n v="6327"/>
    <n v="6197"/>
    <n v="6041"/>
    <n v="5911"/>
    <n v="5757"/>
    <n v="5672"/>
    <n v="5537"/>
    <n v="5451"/>
    <n v="5341"/>
    <n v="5328"/>
    <n v="5289"/>
    <n v="5223"/>
    <n v="5247"/>
    <n v="5221"/>
    <n v="5206"/>
  </r>
  <r>
    <s v="GREATER MANCHESTER"/>
    <s v="Q46"/>
    <x v="22"/>
    <s v="00V00"/>
    <n v="3382"/>
    <n v="2512"/>
    <n v="2436"/>
    <n v="2310"/>
    <n v="2176"/>
    <n v="2062"/>
    <n v="2029"/>
    <n v="1976"/>
    <n v="1976"/>
    <n v="1928"/>
    <n v="1889"/>
    <n v="1870"/>
    <n v="1861"/>
    <n v="1828"/>
    <n v="1801"/>
    <n v="1792"/>
    <n v="1778"/>
    <n v="1784"/>
    <n v="1784"/>
    <n v="1790"/>
    <n v="1757"/>
  </r>
  <r>
    <s v="WEST YORKSHIRE"/>
    <s v="Q52"/>
    <x v="23"/>
    <s v="02T00"/>
    <n v="3900"/>
    <n v="4359"/>
    <n v="4308"/>
    <n v="4227"/>
    <n v="4099"/>
    <n v="4015"/>
    <n v="3961"/>
    <n v="3934"/>
    <n v="3901"/>
    <n v="3841"/>
    <n v="3734"/>
    <n v="3609"/>
    <n v="3509"/>
    <n v="3419"/>
    <n v="3363"/>
    <n v="3308"/>
    <n v="3290"/>
    <n v="3255"/>
    <n v="3233"/>
    <n v="3180"/>
    <n v="3145"/>
  </r>
  <r>
    <s v="EAST ANGLIA"/>
    <s v="Q56"/>
    <x v="24"/>
    <s v="06H00"/>
    <n v="16952"/>
    <n v="19163"/>
    <n v="18701"/>
    <n v="18026"/>
    <n v="17500"/>
    <n v="17118"/>
    <n v="16556"/>
    <n v="16104"/>
    <n v="15691"/>
    <n v="15306"/>
    <n v="14869"/>
    <n v="14530"/>
    <n v="14107"/>
    <n v="13644"/>
    <n v="13276"/>
    <n v="12998"/>
    <n v="12673"/>
    <n v="12334"/>
    <n v="12046"/>
    <n v="11764"/>
    <n v="11528"/>
  </r>
  <r>
    <s v="NORTH EAST LONDON"/>
    <s v="Q61"/>
    <x v="25"/>
    <s v="07R00"/>
    <n v="1658"/>
    <n v="1434"/>
    <n v="1400"/>
    <n v="1369"/>
    <n v="1349"/>
    <n v="1331"/>
    <n v="1304"/>
    <n v="1301"/>
    <n v="1291"/>
    <n v="1282"/>
    <n v="1293"/>
    <n v="1272"/>
    <n v="1254"/>
    <n v="1256"/>
    <n v="1247"/>
    <n v="1244"/>
    <n v="1218"/>
    <n v="1220"/>
    <n v="1219"/>
    <n v="1203"/>
    <n v="1200"/>
  </r>
  <r>
    <s v="SHROPSHIRE AND STAFFORDSHIRE"/>
    <s v="Q60"/>
    <x v="26"/>
    <s v="04Y00"/>
    <n v="3352"/>
    <n v="3133"/>
    <n v="3101"/>
    <n v="3031"/>
    <n v="2992"/>
    <n v="2956"/>
    <n v="2917"/>
    <n v="2925"/>
    <n v="2842"/>
    <n v="2818"/>
    <n v="2754"/>
    <n v="2745"/>
    <n v="2711"/>
    <n v="2663"/>
    <n v="2653"/>
    <n v="2623"/>
    <n v="2611"/>
    <n v="2578"/>
    <n v="2539"/>
    <n v="2441"/>
    <n v="2448"/>
  </r>
  <r>
    <s v="KENT AND MEDWAY"/>
    <s v="Q67"/>
    <x v="27"/>
    <s v="09E00"/>
    <n v="5668"/>
    <n v="4983"/>
    <n v="4761"/>
    <n v="4570"/>
    <n v="4377"/>
    <n v="4208"/>
    <n v="4080"/>
    <n v="3950"/>
    <n v="3846"/>
    <n v="3755"/>
    <n v="3665"/>
    <n v="3588"/>
    <n v="3511"/>
    <n v="3421"/>
    <n v="3377"/>
    <n v="3322"/>
    <n v="3308"/>
    <n v="3245"/>
    <n v="3159"/>
    <n v="3141"/>
    <n v="3135"/>
  </r>
  <r>
    <s v="ESSEX"/>
    <s v="Q57"/>
    <x v="28"/>
    <s v="99F00"/>
    <n v="3930"/>
    <n v="4787"/>
    <n v="4634"/>
    <n v="4594"/>
    <n v="4549"/>
    <n v="4465"/>
    <n v="4392"/>
    <n v="4269"/>
    <n v="4164"/>
    <n v="4128"/>
    <n v="4057"/>
    <n v="3998"/>
    <n v="3832"/>
    <n v="3742"/>
    <n v="3706"/>
    <n v="3573"/>
    <n v="3493"/>
    <n v="3441"/>
    <n v="3334"/>
    <n v="3355"/>
    <n v="3326"/>
  </r>
  <r>
    <s v="NORTH WEST LONDON"/>
    <s v="Q62"/>
    <x v="29"/>
    <s v="09A00"/>
    <n v="1682"/>
    <n v="1727"/>
    <n v="1670"/>
    <n v="1673"/>
    <n v="1642"/>
    <n v="1637"/>
    <n v="1609"/>
    <n v="1599"/>
    <n v="1587"/>
    <n v="1573"/>
    <n v="1596"/>
    <n v="1576"/>
    <n v="1554"/>
    <n v="1544"/>
    <n v="1527"/>
    <n v="1458"/>
    <n v="1448"/>
    <n v="1411"/>
    <n v="1368"/>
    <n v="1346"/>
    <n v="1332"/>
  </r>
  <r>
    <s v="LANCASHIRE"/>
    <s v="Q47"/>
    <x v="30"/>
    <s v="00X00"/>
    <n v="3022"/>
    <n v="3035"/>
    <n v="2944"/>
    <n v="2840"/>
    <n v="2757"/>
    <n v="2693"/>
    <n v="2631"/>
    <n v="2582"/>
    <n v="2484"/>
    <n v="2421"/>
    <n v="2321"/>
    <n v="2276"/>
    <n v="2176"/>
    <n v="2130"/>
    <n v="2068"/>
    <n v="2038"/>
    <n v="1998"/>
    <n v="1956"/>
    <n v="1927"/>
    <n v="1877"/>
    <n v="1865"/>
  </r>
  <r>
    <s v="NORTH EAST LONDON"/>
    <s v="Q61"/>
    <x v="31"/>
    <s v="07T00"/>
    <n v="984"/>
    <n v="932"/>
    <n v="909"/>
    <n v="898"/>
    <n v="879"/>
    <n v="876"/>
    <n v="861"/>
    <n v="857"/>
    <n v="837"/>
    <n v="845"/>
    <n v="820"/>
    <n v="822"/>
    <n v="815"/>
    <n v="805"/>
    <n v="811"/>
    <n v="804"/>
    <n v="802"/>
    <n v="799"/>
    <n v="803"/>
    <n v="790"/>
    <n v="794"/>
  </r>
  <r>
    <s v="SURREY AND SUSSEX"/>
    <s v="Q68"/>
    <x v="32"/>
    <s v="09G00"/>
    <n v="15317"/>
    <n v="16894"/>
    <n v="16515"/>
    <n v="15992"/>
    <n v="15575"/>
    <n v="15142"/>
    <n v="14828"/>
    <n v="14754"/>
    <n v="14521"/>
    <n v="14288"/>
    <n v="14196"/>
    <n v="14053"/>
    <n v="13893"/>
    <n v="13719"/>
    <n v="13520"/>
    <n v="13361"/>
    <n v="13181"/>
    <n v="13109"/>
    <n v="12954"/>
    <n v="12869"/>
    <n v="12814"/>
  </r>
  <r>
    <s v="HERTFORDSHIRE &amp; SOUTH MIDLANDS"/>
    <s v="Q58"/>
    <x v="33"/>
    <s v="03V00"/>
    <n v="1079"/>
    <n v="1233"/>
    <n v="1219"/>
    <n v="1206"/>
    <n v="1215"/>
    <n v="1201"/>
    <n v="1201"/>
    <n v="1196"/>
    <n v="1172"/>
    <n v="1159"/>
    <n v="1138"/>
    <n v="1126"/>
    <n v="1105"/>
    <n v="1099"/>
    <n v="1089"/>
    <n v="1079"/>
    <n v="1066"/>
    <n v="1045"/>
    <n v="1033"/>
    <n v="1025"/>
    <n v="1021"/>
  </r>
  <r>
    <s v="ARDEN,HEREFORDS &amp; WORCESTER"/>
    <s v="Q53"/>
    <x v="34"/>
    <s v="05A00"/>
    <n v="8009"/>
    <n v="6240"/>
    <n v="6083"/>
    <n v="5860"/>
    <n v="5672"/>
    <n v="5501"/>
    <n v="5343"/>
    <n v="5261"/>
    <n v="5106"/>
    <n v="5009"/>
    <n v="4890"/>
    <n v="4768"/>
    <n v="4642"/>
    <n v="4558"/>
    <n v="4433"/>
    <n v="4336"/>
    <n v="4269"/>
    <n v="4214"/>
    <n v="4171"/>
    <n v="4082"/>
    <n v="3991"/>
  </r>
  <r>
    <s v="SURREY AND SUSSEX"/>
    <s v="Q68"/>
    <x v="35"/>
    <s v="09H00"/>
    <n v="1533"/>
    <n v="1947"/>
    <n v="1913"/>
    <n v="1895"/>
    <n v="1883"/>
    <n v="1858"/>
    <n v="1836"/>
    <n v="1817"/>
    <n v="1812"/>
    <n v="1771"/>
    <n v="1744"/>
    <n v="1706"/>
    <n v="1689"/>
    <n v="1686"/>
    <n v="1656"/>
    <n v="1618"/>
    <n v="1568"/>
    <n v="1583"/>
    <n v="1560"/>
    <n v="1540"/>
    <n v="1514"/>
  </r>
  <r>
    <s v="SOUTH LONDON"/>
    <s v="Q63"/>
    <x v="36"/>
    <s v="07V00"/>
    <n v="3850"/>
    <n v="2484"/>
    <n v="2369"/>
    <n v="2294"/>
    <n v="2260"/>
    <n v="2272"/>
    <n v="2318"/>
    <n v="2313"/>
    <n v="2326"/>
    <n v="2336"/>
    <n v="2305"/>
    <n v="2308"/>
    <n v="2286"/>
    <n v="2265"/>
    <n v="2233"/>
    <n v="2187"/>
    <n v="2170"/>
    <n v="2145"/>
    <n v="2108"/>
    <n v="2094"/>
    <n v="2089"/>
  </r>
  <r>
    <s v="DURHAM, DARLINGTON AND TEES"/>
    <s v="Q45"/>
    <x v="37"/>
    <s v="00C00"/>
    <n v="2460"/>
    <n v="1917"/>
    <n v="1815"/>
    <n v="1743"/>
    <n v="1682"/>
    <n v="1595"/>
    <n v="1537"/>
    <n v="1487"/>
    <n v="1433"/>
    <n v="1404"/>
    <n v="1367"/>
    <n v="1336"/>
    <n v="1308"/>
    <n v="1279"/>
    <n v="1265"/>
    <n v="1257"/>
    <n v="1241"/>
    <n v="1259"/>
    <n v="1268"/>
    <n v="1249"/>
    <n v="1246"/>
  </r>
  <r>
    <s v="KENT AND MEDWAY"/>
    <s v="Q67"/>
    <x v="38"/>
    <s v="09J00"/>
    <n v="5424"/>
    <n v="6567"/>
    <n v="6519"/>
    <n v="6375"/>
    <n v="6268"/>
    <n v="6123"/>
    <n v="6000"/>
    <n v="5859"/>
    <n v="5729"/>
    <n v="5655"/>
    <n v="5526"/>
    <n v="5458"/>
    <n v="5315"/>
    <n v="5259"/>
    <n v="5195"/>
    <n v="5118"/>
    <n v="5091"/>
    <n v="5070"/>
    <n v="5080"/>
    <n v="5119"/>
    <n v="5116"/>
  </r>
  <r>
    <s v="DERBYSHIRE AND NOTTINGHAMSHIRE"/>
    <s v="Q55"/>
    <x v="39"/>
    <s v="15M00"/>
    <n v="14653"/>
    <n v="11535"/>
    <n v="11535"/>
    <n v="11311"/>
    <n v="11148"/>
    <n v="11045"/>
    <n v="10848"/>
    <n v="10761"/>
    <n v="10651"/>
    <n v="10492"/>
    <n v="10277"/>
    <n v="10159"/>
    <n v="10041"/>
    <n v="9832"/>
    <n v="9641"/>
    <n v="9532"/>
    <n v="9435"/>
    <n v="9291"/>
    <n v="9221"/>
    <n v="9134"/>
    <n v="9048"/>
  </r>
  <r>
    <s v="DEVON,CORNWALL&amp;ISLES OF SCILLY"/>
    <s v="Q66"/>
    <x v="40"/>
    <s v="15N00"/>
    <n v="31869"/>
    <n v="30898"/>
    <n v="29935"/>
    <n v="28927"/>
    <n v="28159"/>
    <n v="27557"/>
    <n v="26872"/>
    <n v="26448"/>
    <n v="25969"/>
    <n v="25566"/>
    <n v="25171"/>
    <n v="24933"/>
    <n v="24666"/>
    <n v="24379"/>
    <n v="24266"/>
    <n v="23997"/>
    <n v="23744"/>
    <n v="23589"/>
    <n v="23316"/>
    <n v="23078"/>
    <n v="22948"/>
  </r>
  <r>
    <s v="SOUTH YORKSHIRE AND BASSETLAW"/>
    <s v="Q51"/>
    <x v="41"/>
    <s v="02X00"/>
    <n v="5798"/>
    <n v="5443"/>
    <n v="5290"/>
    <n v="5171"/>
    <n v="5066"/>
    <n v="5002"/>
    <n v="4913"/>
    <n v="4837"/>
    <n v="4808"/>
    <n v="4726"/>
    <n v="4678"/>
    <n v="4650"/>
    <n v="4555"/>
    <n v="4458"/>
    <n v="4373"/>
    <n v="4310"/>
    <n v="4224"/>
    <n v="4152"/>
    <n v="4063"/>
    <n v="3973"/>
    <n v="3865"/>
  </r>
  <r>
    <s v="WESSEX"/>
    <s v="Q70"/>
    <x v="42"/>
    <s v="11J00"/>
    <n v="20260"/>
    <n v="15736"/>
    <n v="15038"/>
    <n v="14370"/>
    <n v="13816"/>
    <n v="13491"/>
    <n v="13127"/>
    <n v="12954"/>
    <n v="12725"/>
    <n v="12547"/>
    <n v="12404"/>
    <n v="12339"/>
    <n v="12236"/>
    <n v="12141"/>
    <n v="12094"/>
    <n v="12063"/>
    <n v="12045"/>
    <n v="11978"/>
    <n v="12105"/>
    <n v="12124"/>
    <n v="12119"/>
  </r>
  <r>
    <s v="BIRMINGHAM &amp; THE BLACK COUNTRY"/>
    <s v="Q54"/>
    <x v="43"/>
    <s v="05C00"/>
    <n v="4662"/>
    <n v="5310"/>
    <n v="5279"/>
    <n v="5275"/>
    <n v="5263"/>
    <n v="5258"/>
    <n v="5218"/>
    <n v="5166"/>
    <n v="5111"/>
    <n v="5088"/>
    <n v="5048"/>
    <n v="4990"/>
    <n v="4925"/>
    <n v="4895"/>
    <n v="4878"/>
    <n v="4820"/>
    <n v="4703"/>
    <n v="4662"/>
    <n v="4585"/>
    <n v="4527"/>
    <n v="4455"/>
  </r>
  <r>
    <s v="DURHAM, DARLINGTON AND TEES"/>
    <s v="Q45"/>
    <x v="44"/>
    <s v="00D00"/>
    <n v="6689"/>
    <n v="3759"/>
    <n v="3605"/>
    <n v="3421"/>
    <n v="3302"/>
    <n v="3183"/>
    <n v="3102"/>
    <n v="3080"/>
    <n v="3047"/>
    <n v="3041"/>
    <n v="2995"/>
    <n v="2965"/>
    <n v="2934"/>
    <n v="2891"/>
    <n v="2876"/>
    <n v="2904"/>
    <n v="2906"/>
    <n v="2932"/>
    <n v="2953"/>
    <n v="2973"/>
    <n v="2950"/>
  </r>
  <r>
    <s v="NORTH WEST LONDON"/>
    <s v="Q62"/>
    <x v="45"/>
    <s v="07W00"/>
    <n v="3273"/>
    <n v="3404"/>
    <n v="3268"/>
    <n v="3182"/>
    <n v="3139"/>
    <n v="3112"/>
    <n v="3062"/>
    <n v="3012"/>
    <n v="2975"/>
    <n v="2953"/>
    <n v="2957"/>
    <n v="2945"/>
    <n v="2913"/>
    <n v="2898"/>
    <n v="2886"/>
    <n v="2877"/>
    <n v="2830"/>
    <n v="2802"/>
    <n v="2781"/>
    <n v="2753"/>
    <n v="2731"/>
  </r>
  <r>
    <s v="HERTFORDSHIRE &amp; SOUTH MIDLANDS"/>
    <s v="Q58"/>
    <x v="46"/>
    <s v="06K00"/>
    <n v="10676"/>
    <n v="10986"/>
    <n v="10565"/>
    <n v="10120"/>
    <n v="9715"/>
    <n v="9368"/>
    <n v="9003"/>
    <n v="8797"/>
    <n v="8537"/>
    <n v="8367"/>
    <n v="8071"/>
    <n v="7881"/>
    <n v="7658"/>
    <n v="7392"/>
    <n v="7204"/>
    <n v="7014"/>
    <n v="6895"/>
    <n v="6764"/>
    <n v="6653"/>
    <n v="6526"/>
    <n v="6431"/>
  </r>
  <r>
    <s v="THAMES VALLEY"/>
    <s v="Q69"/>
    <x v="47"/>
    <s v="15D00"/>
    <n v="6137"/>
    <n v="4940"/>
    <n v="4915"/>
    <n v="4830"/>
    <n v="4768"/>
    <n v="4727"/>
    <n v="4660"/>
    <n v="4572"/>
    <n v="4482"/>
    <n v="4416"/>
    <n v="4341"/>
    <n v="4278"/>
    <n v="4178"/>
    <n v="4056"/>
    <n v="3965"/>
    <n v="3875"/>
    <n v="3846"/>
    <n v="3809"/>
    <n v="3776"/>
    <n v="3754"/>
    <n v="3712"/>
  </r>
  <r>
    <s v="LANCASHIRE"/>
    <s v="Q47"/>
    <x v="48"/>
    <s v="01A00"/>
    <n v="5807"/>
    <n v="4561"/>
    <n v="4411"/>
    <n v="4282"/>
    <n v="4206"/>
    <n v="4163"/>
    <n v="4058"/>
    <n v="3984"/>
    <n v="3953"/>
    <n v="3915"/>
    <n v="3890"/>
    <n v="3841"/>
    <n v="3775"/>
    <n v="3707"/>
    <n v="3694"/>
    <n v="3584"/>
    <n v="3586"/>
    <n v="3526"/>
    <n v="3497"/>
    <n v="3497"/>
    <n v="3431"/>
  </r>
  <r>
    <s v="LEICESTERSHIRE &amp; LINCOLNSHIRE"/>
    <s v="Q59"/>
    <x v="49"/>
    <s v="03W00"/>
    <n v="7985"/>
    <n v="6689"/>
    <n v="6442"/>
    <n v="6283"/>
    <n v="6115"/>
    <n v="6039"/>
    <n v="5947"/>
    <n v="5865"/>
    <n v="5777"/>
    <n v="5745"/>
    <n v="5688"/>
    <n v="5583"/>
    <n v="5520"/>
    <n v="5496"/>
    <n v="5488"/>
    <n v="5467"/>
    <n v="5433"/>
    <n v="5374"/>
    <n v="5353"/>
    <n v="5330"/>
    <n v="5307"/>
  </r>
  <r>
    <s v="NORTH YORKSHIRE AND HUMBER"/>
    <s v="Q50"/>
    <x v="50"/>
    <s v="02Y00"/>
    <n v="6589"/>
    <n v="8252"/>
    <n v="8029"/>
    <n v="7780"/>
    <n v="7540"/>
    <n v="7346"/>
    <n v="7173"/>
    <n v="6974"/>
    <n v="6779"/>
    <n v="6584"/>
    <n v="6416"/>
    <n v="6212"/>
    <n v="6080"/>
    <n v="6029"/>
    <n v="5963"/>
    <n v="5847"/>
    <n v="5783"/>
    <n v="5721"/>
    <n v="5621"/>
    <n v="5568"/>
    <n v="5527"/>
  </r>
  <r>
    <s v="SHROPSHIRE AND STAFFORDSHIRE"/>
    <s v="Q60"/>
    <x v="51"/>
    <s v="05D00"/>
    <n v="3254"/>
    <n v="3599"/>
    <n v="3494"/>
    <n v="3432"/>
    <n v="3385"/>
    <n v="3305"/>
    <n v="3189"/>
    <n v="3113"/>
    <n v="2988"/>
    <n v="2936"/>
    <n v="2836"/>
    <n v="2817"/>
    <n v="2802"/>
    <n v="2755"/>
    <n v="2686"/>
    <n v="2628"/>
    <n v="2577"/>
    <n v="2516"/>
    <n v="2467"/>
    <n v="2434"/>
    <n v="2401"/>
  </r>
  <r>
    <s v="SURREY AND SUSSEX"/>
    <s v="Q68"/>
    <x v="52"/>
    <s v="09L00"/>
    <n v="3434"/>
    <n v="2761"/>
    <n v="2649"/>
    <n v="2553"/>
    <n v="2448"/>
    <n v="2370"/>
    <n v="2298"/>
    <n v="2274"/>
    <n v="2228"/>
    <n v="2218"/>
    <n v="2190"/>
    <n v="2159"/>
    <n v="2124"/>
    <n v="2074"/>
    <n v="2082"/>
    <n v="2065"/>
    <n v="2065"/>
    <n v="2060"/>
    <n v="2079"/>
    <n v="2051"/>
    <n v="2023"/>
  </r>
  <r>
    <s v="SURREY AND SUSSEX"/>
    <s v="Q68"/>
    <x v="53"/>
    <s v="09F00"/>
    <n v="5125"/>
    <n v="3622"/>
    <n v="3480"/>
    <n v="3372"/>
    <n v="3293"/>
    <n v="3237"/>
    <n v="3228"/>
    <n v="3179"/>
    <n v="3165"/>
    <n v="3175"/>
    <n v="3149"/>
    <n v="3091"/>
    <n v="3052"/>
    <n v="3049"/>
    <n v="3042"/>
    <n v="2984"/>
    <n v="3013"/>
    <n v="3044"/>
    <n v="3026"/>
    <n v="3011"/>
    <n v="3010"/>
  </r>
  <r>
    <s v="CHESHIRE, WARRINGTON &amp; WIRRAL"/>
    <s v="Q44"/>
    <x v="54"/>
    <s v="01C00"/>
    <n v="3425"/>
    <n v="1957"/>
    <n v="1866"/>
    <n v="1745"/>
    <n v="1666"/>
    <n v="1618"/>
    <n v="1537"/>
    <n v="1508"/>
    <n v="1478"/>
    <n v="1474"/>
    <n v="1463"/>
    <n v="1460"/>
    <n v="1425"/>
    <n v="1398"/>
    <n v="1394"/>
    <n v="1372"/>
    <n v="1369"/>
    <n v="1386"/>
    <n v="1401"/>
    <n v="1394"/>
    <n v="1390"/>
  </r>
  <r>
    <s v="NORTH EAST LONDON"/>
    <s v="Q61"/>
    <x v="55"/>
    <s v="07X00"/>
    <n v="3653"/>
    <n v="3538"/>
    <n v="3378"/>
    <n v="3262"/>
    <n v="3195"/>
    <n v="3075"/>
    <n v="3012"/>
    <n v="2914"/>
    <n v="2803"/>
    <n v="2774"/>
    <n v="2718"/>
    <n v="2659"/>
    <n v="2619"/>
    <n v="2556"/>
    <n v="2539"/>
    <n v="2487"/>
    <n v="2450"/>
    <n v="2432"/>
    <n v="2417"/>
    <n v="2422"/>
    <n v="2443"/>
  </r>
  <r>
    <s v="WESSEX"/>
    <s v="Q70"/>
    <x v="56"/>
    <s v="10K00"/>
    <n v="4782"/>
    <n v="4017"/>
    <n v="3802"/>
    <n v="3627"/>
    <n v="3483"/>
    <n v="3294"/>
    <n v="3190"/>
    <n v="3099"/>
    <n v="3035"/>
    <n v="2997"/>
    <n v="2959"/>
    <n v="2888"/>
    <n v="2854"/>
    <n v="2801"/>
    <n v="2749"/>
    <n v="2756"/>
    <n v="2728"/>
    <n v="2759"/>
    <n v="2774"/>
    <n v="2800"/>
    <n v="2801"/>
  </r>
  <r>
    <s v="LANCASHIRE"/>
    <s v="Q47"/>
    <x v="57"/>
    <s v="02M00"/>
    <n v="4229"/>
    <n v="4319"/>
    <n v="4266"/>
    <n v="4170"/>
    <n v="4125"/>
    <n v="4085"/>
    <n v="4038"/>
    <n v="4006"/>
    <n v="3996"/>
    <n v="3944"/>
    <n v="3886"/>
    <n v="3835"/>
    <n v="3772"/>
    <n v="3724"/>
    <n v="3714"/>
    <n v="3703"/>
    <n v="3664"/>
    <n v="3674"/>
    <n v="3668"/>
    <n v="3620"/>
    <n v="3616"/>
  </r>
  <r>
    <s v="BATH,GLOS,SWINDON &amp; WILTSHIRE"/>
    <s v="Q64"/>
    <x v="58"/>
    <s v="11M00"/>
    <n v="14353"/>
    <n v="14670"/>
    <n v="14085"/>
    <n v="13620"/>
    <n v="13298"/>
    <n v="12951"/>
    <n v="12570"/>
    <n v="12353"/>
    <n v="12077"/>
    <n v="11892"/>
    <n v="11603"/>
    <n v="11369"/>
    <n v="11172"/>
    <n v="10985"/>
    <n v="10886"/>
    <n v="10765"/>
    <n v="10594"/>
    <n v="10509"/>
    <n v="10471"/>
    <n v="10381"/>
    <n v="10304"/>
  </r>
  <r>
    <s v="EAST ANGLIA"/>
    <s v="Q56"/>
    <x v="59"/>
    <s v="06M00"/>
    <n v="6635"/>
    <n v="6437"/>
    <n v="6241"/>
    <n v="6083"/>
    <n v="5918"/>
    <n v="5774"/>
    <n v="5648"/>
    <n v="5478"/>
    <n v="5324"/>
    <n v="5195"/>
    <n v="5001"/>
    <n v="4858"/>
    <n v="4718"/>
    <n v="4621"/>
    <n v="4523"/>
    <n v="4430"/>
    <n v="4360"/>
    <n v="4242"/>
    <n v="4162"/>
    <n v="4137"/>
    <n v="4100"/>
  </r>
  <r>
    <s v="WEST YORKSHIRE"/>
    <s v="Q52"/>
    <x v="60"/>
    <s v="03A00"/>
    <n v="4480"/>
    <n v="5441"/>
    <n v="5333"/>
    <n v="5226"/>
    <n v="5172"/>
    <n v="5137"/>
    <n v="5119"/>
    <n v="5081"/>
    <n v="5008"/>
    <n v="4980"/>
    <n v="4941"/>
    <n v="4895"/>
    <n v="4847"/>
    <n v="4773"/>
    <n v="4769"/>
    <n v="4714"/>
    <n v="4646"/>
    <n v="4585"/>
    <n v="4528"/>
    <n v="4424"/>
    <n v="4320"/>
  </r>
  <r>
    <s v="LANCASHIRE"/>
    <s v="Q47"/>
    <x v="61"/>
    <s v="01E00"/>
    <n v="2834"/>
    <n v="2859"/>
    <n v="2807"/>
    <n v="2749"/>
    <n v="2703"/>
    <n v="2716"/>
    <n v="2640"/>
    <n v="2606"/>
    <n v="2584"/>
    <n v="2580"/>
    <n v="2525"/>
    <n v="2469"/>
    <n v="2398"/>
    <n v="2351"/>
    <n v="2293"/>
    <n v="2243"/>
    <n v="2191"/>
    <n v="2133"/>
    <n v="2091"/>
    <n v="2047"/>
    <n v="2020"/>
  </r>
  <r>
    <s v="SOUTH LONDON"/>
    <s v="Q63"/>
    <x v="62"/>
    <s v="08A00"/>
    <n v="2399"/>
    <n v="2023"/>
    <n v="1903"/>
    <n v="1845"/>
    <n v="1807"/>
    <n v="1772"/>
    <n v="1725"/>
    <n v="1698"/>
    <n v="1673"/>
    <n v="1605"/>
    <n v="1571"/>
    <n v="1542"/>
    <n v="1504"/>
    <n v="1454"/>
    <n v="1436"/>
    <n v="1394"/>
    <n v="1356"/>
    <n v="1306"/>
    <n v="1264"/>
    <n v="1237"/>
    <n v="1201"/>
  </r>
  <r>
    <s v="SURREY AND SUSSEX"/>
    <s v="Q68"/>
    <x v="63"/>
    <s v="09N00"/>
    <n v="3778"/>
    <n v="3463"/>
    <n v="3346"/>
    <n v="3241"/>
    <n v="3147"/>
    <n v="3043"/>
    <n v="3010"/>
    <n v="2964"/>
    <n v="2909"/>
    <n v="2872"/>
    <n v="2802"/>
    <n v="2777"/>
    <n v="2765"/>
    <n v="2735"/>
    <n v="2749"/>
    <n v="2732"/>
    <n v="2705"/>
    <n v="2719"/>
    <n v="2727"/>
    <n v="2731"/>
    <n v="2716"/>
  </r>
  <r>
    <s v="MERSEYSIDE"/>
    <s v="Q48"/>
    <x v="64"/>
    <s v="01F00"/>
    <n v="2629"/>
    <n v="1938"/>
    <n v="1875"/>
    <n v="1793"/>
    <n v="1730"/>
    <n v="1677"/>
    <n v="1610"/>
    <n v="1595"/>
    <n v="1542"/>
    <n v="1510"/>
    <n v="1482"/>
    <n v="1458"/>
    <n v="1459"/>
    <n v="1437"/>
    <n v="1420"/>
    <n v="1389"/>
    <n v="1345"/>
    <n v="1317"/>
    <n v="1303"/>
    <n v="1298"/>
    <n v="1316"/>
  </r>
  <r>
    <s v="NORTH YORKSHIRE AND HUMBER"/>
    <s v="Q50"/>
    <x v="65"/>
    <s v="03D00"/>
    <n v="2948"/>
    <n v="2124"/>
    <n v="2112"/>
    <n v="2066"/>
    <n v="2045"/>
    <n v="2011"/>
    <n v="1989"/>
    <n v="1959"/>
    <n v="1948"/>
    <n v="1956"/>
    <n v="1938"/>
    <n v="1903"/>
    <n v="1883"/>
    <n v="1837"/>
    <n v="1808"/>
    <n v="1771"/>
    <n v="1750"/>
    <n v="1714"/>
    <n v="1681"/>
    <n v="1661"/>
    <n v="1625"/>
  </r>
  <r>
    <s v="NORTH WEST LONDON"/>
    <s v="Q62"/>
    <x v="66"/>
    <s v="08C00"/>
    <n v="1637"/>
    <n v="1209"/>
    <n v="1191"/>
    <n v="1170"/>
    <n v="1150"/>
    <n v="1141"/>
    <n v="1140"/>
    <n v="1149"/>
    <n v="1127"/>
    <n v="1122"/>
    <n v="1121"/>
    <n v="1108"/>
    <n v="1114"/>
    <n v="1091"/>
    <n v="1068"/>
    <n v="1082"/>
    <n v="1091"/>
    <n v="1079"/>
    <n v="1064"/>
    <n v="1060"/>
    <n v="1085"/>
  </r>
  <r>
    <s v="NORTH EAST LONDON"/>
    <s v="Q61"/>
    <x v="67"/>
    <s v="08D00"/>
    <n v="1854"/>
    <n v="1623"/>
    <n v="1574"/>
    <n v="1557"/>
    <n v="1494"/>
    <n v="1491"/>
    <n v="1489"/>
    <n v="1455"/>
    <n v="1422"/>
    <n v="1375"/>
    <n v="1338"/>
    <n v="1302"/>
    <n v="1256"/>
    <n v="1228"/>
    <n v="1170"/>
    <n v="1118"/>
    <n v="1127"/>
    <n v="1099"/>
    <n v="1093"/>
    <n v="1070"/>
    <n v="1049"/>
  </r>
  <r>
    <s v="NORTH YORKSHIRE AND HUMBER"/>
    <s v="Q50"/>
    <x v="68"/>
    <s v="03E00"/>
    <n v="2799"/>
    <n v="2635"/>
    <n v="2515"/>
    <n v="2448"/>
    <n v="2373"/>
    <n v="2305"/>
    <n v="2229"/>
    <n v="2196"/>
    <n v="2134"/>
    <n v="2060"/>
    <n v="2024"/>
    <n v="1994"/>
    <n v="1934"/>
    <n v="1920"/>
    <n v="1893"/>
    <n v="1842"/>
    <n v="1809"/>
    <n v="1778"/>
    <n v="1725"/>
    <n v="1663"/>
    <n v="1638"/>
  </r>
  <r>
    <s v="NORTH WEST LONDON"/>
    <s v="Q62"/>
    <x v="69"/>
    <s v="08E00"/>
    <n v="2736"/>
    <n v="3355"/>
    <n v="3224"/>
    <n v="3105"/>
    <n v="2997"/>
    <n v="2903"/>
    <n v="2801"/>
    <n v="2722"/>
    <n v="2643"/>
    <n v="2511"/>
    <n v="2445"/>
    <n v="2328"/>
    <n v="2231"/>
    <n v="2148"/>
    <n v="2091"/>
    <n v="2022"/>
    <n v="2012"/>
    <n v="2006"/>
    <n v="2012"/>
    <n v="1986"/>
    <n v="1972"/>
  </r>
  <r>
    <s v="DURHAM, DARLINGTON AND TEES"/>
    <s v="Q45"/>
    <x v="70"/>
    <s v="00K00"/>
    <n v="6230"/>
    <n v="4829"/>
    <n v="4566"/>
    <n v="4403"/>
    <n v="4344"/>
    <n v="4307"/>
    <n v="4192"/>
    <n v="4128"/>
    <n v="4076"/>
    <n v="4022"/>
    <n v="3953"/>
    <n v="3911"/>
    <n v="3858"/>
    <n v="3812"/>
    <n v="3795"/>
    <n v="3768"/>
    <n v="3719"/>
    <n v="3669"/>
    <n v="3630"/>
    <n v="3616"/>
    <n v="3591"/>
  </r>
  <r>
    <s v="SURREY AND SUSSEX"/>
    <s v="Q68"/>
    <x v="71"/>
    <s v="09P00"/>
    <n v="4309"/>
    <n v="2604"/>
    <n v="2477"/>
    <n v="2394"/>
    <n v="2368"/>
    <n v="2320"/>
    <n v="2318"/>
    <n v="2281"/>
    <n v="2276"/>
    <n v="2258"/>
    <n v="2276"/>
    <n v="2282"/>
    <n v="2311"/>
    <n v="2301"/>
    <n v="2343"/>
    <n v="2377"/>
    <n v="2408"/>
    <n v="2487"/>
    <n v="2497"/>
    <n v="2514"/>
    <n v="2534"/>
  </r>
  <r>
    <s v="NORTH EAST LONDON"/>
    <s v="Q61"/>
    <x v="72"/>
    <s v="08F00"/>
    <n v="5482"/>
    <n v="4782"/>
    <n v="4520"/>
    <n v="4336"/>
    <n v="4161"/>
    <n v="4015"/>
    <n v="3944"/>
    <n v="3832"/>
    <n v="3751"/>
    <n v="3610"/>
    <n v="3467"/>
    <n v="3359"/>
    <n v="3308"/>
    <n v="3232"/>
    <n v="3210"/>
    <n v="3107"/>
    <n v="3088"/>
    <n v="3080"/>
    <n v="2995"/>
    <n v="2968"/>
    <n v="2933"/>
  </r>
  <r>
    <s v="ARDEN,HEREFORDS &amp; WORCESTER"/>
    <s v="Q53"/>
    <x v="73"/>
    <s v="05F00"/>
    <n v="4486"/>
    <n v="3622"/>
    <n v="3569"/>
    <n v="3489"/>
    <n v="3426"/>
    <n v="3377"/>
    <n v="3303"/>
    <n v="3224"/>
    <n v="3173"/>
    <n v="3114"/>
    <n v="3051"/>
    <n v="3005"/>
    <n v="3000"/>
    <n v="2947"/>
    <n v="2889"/>
    <n v="2876"/>
    <n v="2874"/>
    <n v="2839"/>
    <n v="2856"/>
    <n v="2898"/>
    <n v="2914"/>
  </r>
  <r>
    <s v="HERTFORDSHIRE &amp; SOUTH MIDLANDS"/>
    <s v="Q58"/>
    <x v="74"/>
    <s v="06N00"/>
    <n v="11305"/>
    <n v="10520"/>
    <n v="10199"/>
    <n v="9951"/>
    <n v="9763"/>
    <n v="9594"/>
    <n v="9449"/>
    <n v="9393"/>
    <n v="9271"/>
    <n v="9195"/>
    <n v="9125"/>
    <n v="9032"/>
    <n v="8961"/>
    <n v="8915"/>
    <n v="8783"/>
    <n v="8704"/>
    <n v="8623"/>
    <n v="8477"/>
    <n v="8414"/>
    <n v="8332"/>
    <n v="8341"/>
  </r>
  <r>
    <s v="GREATER MANCHESTER"/>
    <s v="Q46"/>
    <x v="75"/>
    <s v="01D00"/>
    <n v="3753"/>
    <n v="2323"/>
    <n v="2133"/>
    <n v="1955"/>
    <n v="1792"/>
    <n v="1673"/>
    <n v="1589"/>
    <n v="1516"/>
    <n v="1483"/>
    <n v="1444"/>
    <n v="1398"/>
    <n v="1393"/>
    <n v="1396"/>
    <n v="1369"/>
    <n v="1378"/>
    <n v="1387"/>
    <n v="1389"/>
    <n v="1368"/>
    <n v="1374"/>
    <n v="1370"/>
    <n v="1339"/>
  </r>
  <r>
    <s v="SURREY AND SUSSEX"/>
    <s v="Q68"/>
    <x v="76"/>
    <s v="99K00"/>
    <n v="3949"/>
    <n v="3911"/>
    <n v="3863"/>
    <n v="3744"/>
    <n v="3645"/>
    <n v="3592"/>
    <n v="3539"/>
    <n v="3557"/>
    <n v="3540"/>
    <n v="3537"/>
    <n v="3481"/>
    <n v="3446"/>
    <n v="3402"/>
    <n v="3345"/>
    <n v="3277"/>
    <n v="3230"/>
    <n v="3189"/>
    <n v="3143"/>
    <n v="3118"/>
    <n v="3086"/>
    <n v="3075"/>
  </r>
  <r>
    <s v="NORTH WEST LONDON"/>
    <s v="Q62"/>
    <x v="77"/>
    <s v="08G00"/>
    <n v="1484"/>
    <n v="2264"/>
    <n v="2242"/>
    <n v="2204"/>
    <n v="2153"/>
    <n v="2106"/>
    <n v="2096"/>
    <n v="2048"/>
    <n v="2001"/>
    <n v="1968"/>
    <n v="1925"/>
    <n v="1896"/>
    <n v="1865"/>
    <n v="1835"/>
    <n v="1814"/>
    <n v="1783"/>
    <n v="1770"/>
    <n v="1744"/>
    <n v="1717"/>
    <n v="1697"/>
    <n v="1697"/>
  </r>
  <r>
    <s v="SURREY AND SUSSEX"/>
    <s v="Q68"/>
    <x v="78"/>
    <s v="09X00"/>
    <n v="3677"/>
    <n v="4355"/>
    <n v="4257"/>
    <n v="4129"/>
    <n v="4081"/>
    <n v="3977"/>
    <n v="3923"/>
    <n v="3897"/>
    <n v="3860"/>
    <n v="3812"/>
    <n v="3746"/>
    <n v="3649"/>
    <n v="3578"/>
    <n v="3508"/>
    <n v="3502"/>
    <n v="3445"/>
    <n v="3362"/>
    <n v="3350"/>
    <n v="3292"/>
    <n v="3273"/>
    <n v="3220"/>
  </r>
  <r>
    <s v="NORTH WEST LONDON"/>
    <s v="Q62"/>
    <x v="79"/>
    <s v="07Y00"/>
    <n v="2718"/>
    <n v="2157"/>
    <n v="2035"/>
    <n v="1919"/>
    <n v="1847"/>
    <n v="1787"/>
    <n v="1736"/>
    <n v="1716"/>
    <n v="1665"/>
    <n v="1681"/>
    <n v="1652"/>
    <n v="1643"/>
    <n v="1637"/>
    <n v="1609"/>
    <n v="1585"/>
    <n v="1574"/>
    <n v="1572"/>
    <n v="1568"/>
    <n v="1568"/>
    <n v="1537"/>
    <n v="1538"/>
  </r>
  <r>
    <s v="NORTH YORKSHIRE AND HUMBER"/>
    <s v="Q50"/>
    <x v="80"/>
    <s v="03F00"/>
    <n v="4752"/>
    <n v="5450"/>
    <n v="5323"/>
    <n v="5137"/>
    <n v="5006"/>
    <n v="4904"/>
    <n v="4806"/>
    <n v="4730"/>
    <n v="4591"/>
    <n v="4493"/>
    <n v="4364"/>
    <n v="4299"/>
    <n v="4190"/>
    <n v="4092"/>
    <n v="4009"/>
    <n v="3986"/>
    <n v="3946"/>
    <n v="3904"/>
    <n v="3839"/>
    <n v="3776"/>
    <n v="3755"/>
  </r>
  <r>
    <s v="EAST ANGLIA"/>
    <s v="Q56"/>
    <x v="81"/>
    <s v="06L00"/>
    <n v="8964"/>
    <n v="9488"/>
    <n v="9153"/>
    <n v="8880"/>
    <n v="8687"/>
    <n v="8576"/>
    <n v="8405"/>
    <n v="8282"/>
    <n v="8163"/>
    <n v="8071"/>
    <n v="7959"/>
    <n v="7961"/>
    <n v="7863"/>
    <n v="7800"/>
    <n v="7747"/>
    <n v="7729"/>
    <n v="7670"/>
    <n v="7616"/>
    <n v="7514"/>
    <n v="7483"/>
    <n v="7487"/>
  </r>
  <r>
    <s v="WESSEX"/>
    <s v="Q70"/>
    <x v="82"/>
    <s v="10L00"/>
    <n v="4082"/>
    <n v="5123"/>
    <n v="5077"/>
    <n v="4943"/>
    <n v="4841"/>
    <n v="4775"/>
    <n v="4688"/>
    <n v="4619"/>
    <n v="4549"/>
    <n v="4527"/>
    <n v="4419"/>
    <n v="4350"/>
    <n v="4269"/>
    <n v="4180"/>
    <n v="4071"/>
    <n v="4013"/>
    <n v="3904"/>
    <n v="3804"/>
    <n v="3706"/>
    <n v="3626"/>
    <n v="3578"/>
  </r>
  <r>
    <s v="NORTH EAST LONDON"/>
    <s v="Q61"/>
    <x v="83"/>
    <s v="08H00"/>
    <n v="1266"/>
    <n v="1095"/>
    <n v="1042"/>
    <n v="1016"/>
    <n v="997"/>
    <n v="981"/>
    <n v="950"/>
    <n v="936"/>
    <n v="902"/>
    <n v="895"/>
    <n v="878"/>
    <n v="851"/>
    <n v="836"/>
    <n v="834"/>
    <n v="836"/>
    <n v="826"/>
    <n v="823"/>
    <n v="818"/>
    <n v="813"/>
    <n v="821"/>
    <n v="823"/>
  </r>
  <r>
    <s v="DEVON,CORNWALL&amp;ISLES OF SCILLY"/>
    <s v="Q66"/>
    <x v="84"/>
    <s v="11N00"/>
    <n v="13841"/>
    <n v="12626"/>
    <n v="12424"/>
    <n v="12252"/>
    <n v="12122"/>
    <n v="12037"/>
    <n v="11911"/>
    <n v="11759"/>
    <n v="11663"/>
    <n v="11529"/>
    <n v="11394"/>
    <n v="11319"/>
    <n v="11255"/>
    <n v="11219"/>
    <n v="11142"/>
    <n v="10997"/>
    <n v="10925"/>
    <n v="10797"/>
    <n v="10683"/>
    <n v="10636"/>
    <n v="10549"/>
  </r>
  <r>
    <s v="SOUTH LONDON"/>
    <s v="Q63"/>
    <x v="85"/>
    <s v="08J00"/>
    <n v="2591"/>
    <n v="2626"/>
    <n v="2556"/>
    <n v="2497"/>
    <n v="2421"/>
    <n v="2372"/>
    <n v="2328"/>
    <n v="2282"/>
    <n v="2282"/>
    <n v="2259"/>
    <n v="2250"/>
    <n v="2191"/>
    <n v="2175"/>
    <n v="2112"/>
    <n v="2085"/>
    <n v="2041"/>
    <n v="1980"/>
    <n v="1954"/>
    <n v="1928"/>
    <n v="1906"/>
    <n v="1843"/>
  </r>
  <r>
    <s v="MERSEYSIDE"/>
    <s v="Q48"/>
    <x v="86"/>
    <s v="01J00"/>
    <n v="2873"/>
    <n v="2337"/>
    <n v="2258"/>
    <n v="2149"/>
    <n v="2134"/>
    <n v="2064"/>
    <n v="2011"/>
    <n v="1958"/>
    <n v="1926"/>
    <n v="1896"/>
    <n v="1859"/>
    <n v="1846"/>
    <n v="1819"/>
    <n v="1822"/>
    <n v="1805"/>
    <n v="1804"/>
    <n v="1746"/>
    <n v="1729"/>
    <n v="1693"/>
    <n v="1664"/>
    <n v="1677"/>
  </r>
  <r>
    <s v="SOUTH LONDON"/>
    <s v="Q63"/>
    <x v="87"/>
    <s v="08K00"/>
    <n v="2627"/>
    <n v="2270"/>
    <n v="2187"/>
    <n v="2132"/>
    <n v="2112"/>
    <n v="2078"/>
    <n v="2033"/>
    <n v="2013"/>
    <n v="1950"/>
    <n v="1870"/>
    <n v="1866"/>
    <n v="1821"/>
    <n v="1792"/>
    <n v="1722"/>
    <n v="1702"/>
    <n v="1681"/>
    <n v="1631"/>
    <n v="1607"/>
    <n v="1561"/>
    <n v="1528"/>
    <n v="1525"/>
  </r>
  <r>
    <s v="WEST YORKSHIRE"/>
    <s v="Q52"/>
    <x v="88"/>
    <s v="15F00"/>
    <n v="9181"/>
    <n v="6821"/>
    <n v="6595"/>
    <n v="6385"/>
    <n v="6239"/>
    <n v="6109"/>
    <n v="5998"/>
    <n v="5973"/>
    <n v="6020"/>
    <n v="6008"/>
    <n v="6064"/>
    <n v="6144"/>
    <n v="6200"/>
    <n v="6181"/>
    <n v="6238"/>
    <n v="6211"/>
    <n v="6176"/>
    <n v="6147"/>
    <n v="6040"/>
    <n v="5886"/>
    <n v="5729"/>
  </r>
  <r>
    <s v="LEICESTERSHIRE &amp; LINCOLNSHIRE"/>
    <s v="Q59"/>
    <x v="89"/>
    <s v="04C00"/>
    <n v="4885"/>
    <n v="4155"/>
    <n v="3952"/>
    <n v="3817"/>
    <n v="3694"/>
    <n v="3555"/>
    <n v="3379"/>
    <n v="3295"/>
    <n v="3238"/>
    <n v="3195"/>
    <n v="3119"/>
    <n v="3039"/>
    <n v="2949"/>
    <n v="2905"/>
    <n v="2889"/>
    <n v="2848"/>
    <n v="2813"/>
    <n v="2787"/>
    <n v="2815"/>
    <n v="2788"/>
    <n v="2741"/>
  </r>
  <r>
    <s v="SOUTH LONDON"/>
    <s v="Q63"/>
    <x v="90"/>
    <s v="08L00"/>
    <n v="1635"/>
    <n v="2001"/>
    <n v="1970"/>
    <n v="1933"/>
    <n v="1893"/>
    <n v="1867"/>
    <n v="1827"/>
    <n v="1790"/>
    <n v="1760"/>
    <n v="1770"/>
    <n v="1743"/>
    <n v="1710"/>
    <n v="1667"/>
    <n v="1631"/>
    <n v="1601"/>
    <n v="1571"/>
    <n v="1532"/>
    <n v="1493"/>
    <n v="1458"/>
    <n v="1456"/>
    <n v="1441"/>
  </r>
  <r>
    <s v="LEICESTERSHIRE &amp; LINCOLNSHIRE"/>
    <s v="Q59"/>
    <x v="91"/>
    <s v="03T00"/>
    <n v="7191"/>
    <n v="9214"/>
    <n v="9152"/>
    <n v="8959"/>
    <n v="8875"/>
    <n v="8660"/>
    <n v="8481"/>
    <n v="8300"/>
    <n v="8142"/>
    <n v="8043"/>
    <n v="7916"/>
    <n v="7730"/>
    <n v="7556"/>
    <n v="7453"/>
    <n v="7376"/>
    <n v="7257"/>
    <n v="7131"/>
    <n v="7047"/>
    <n v="6880"/>
    <n v="6726"/>
    <n v="6581"/>
  </r>
  <r>
    <s v="LEICESTERSHIRE &amp; LINCOLNSHIRE"/>
    <s v="Q59"/>
    <x v="92"/>
    <s v="04D00"/>
    <n v="5011"/>
    <n v="5784"/>
    <n v="5638"/>
    <n v="5495"/>
    <n v="5389"/>
    <n v="5219"/>
    <n v="5047"/>
    <n v="4868"/>
    <n v="4722"/>
    <n v="4625"/>
    <n v="4547"/>
    <n v="4518"/>
    <n v="4461"/>
    <n v="4447"/>
    <n v="4455"/>
    <n v="4414"/>
    <n v="4354"/>
    <n v="4300"/>
    <n v="4298"/>
    <n v="4278"/>
    <n v="4281"/>
  </r>
  <r>
    <s v="MERSEYSIDE"/>
    <s v="Q48"/>
    <x v="93"/>
    <s v="99A00"/>
    <n v="6873"/>
    <n v="5474"/>
    <n v="5343"/>
    <n v="5228"/>
    <n v="5166"/>
    <n v="5038"/>
    <n v="4938"/>
    <n v="4869"/>
    <n v="4804"/>
    <n v="4737"/>
    <n v="4683"/>
    <n v="4621"/>
    <n v="4585"/>
    <n v="4564"/>
    <n v="4585"/>
    <n v="4529"/>
    <n v="4449"/>
    <n v="4390"/>
    <n v="4341"/>
    <n v="4316"/>
    <n v="4267"/>
  </r>
  <r>
    <s v="HERTFORDSHIRE &amp; SOUTH MIDLANDS"/>
    <s v="Q58"/>
    <x v="94"/>
    <s v="06P00"/>
    <n v="2269"/>
    <n v="2280"/>
    <n v="2256"/>
    <n v="2218"/>
    <n v="2191"/>
    <n v="2187"/>
    <n v="2194"/>
    <n v="2175"/>
    <n v="2172"/>
    <n v="2190"/>
    <n v="2230"/>
    <n v="2206"/>
    <n v="2203"/>
    <n v="2223"/>
    <n v="2222"/>
    <n v="2218"/>
    <n v="2191"/>
    <n v="2180"/>
    <n v="2142"/>
    <n v="2131"/>
    <n v="2088"/>
  </r>
  <r>
    <s v="GREATER MANCHESTER"/>
    <s v="Q46"/>
    <x v="95"/>
    <s v="14L00"/>
    <n v="6811"/>
    <n v="7630"/>
    <n v="7526"/>
    <n v="7358"/>
    <n v="7189"/>
    <n v="7107"/>
    <n v="7008"/>
    <n v="6866"/>
    <n v="6774"/>
    <n v="6689"/>
    <n v="6596"/>
    <n v="6509"/>
    <n v="6413"/>
    <n v="6258"/>
    <n v="6175"/>
    <n v="6014"/>
    <n v="5954"/>
    <n v="5875"/>
    <n v="5749"/>
    <n v="5676"/>
    <n v="5626"/>
  </r>
  <r>
    <s v="DERBYSHIRE AND NOTTINGHAMSHIRE"/>
    <s v="Q55"/>
    <x v="96"/>
    <s v="04E00"/>
    <n v="2188"/>
    <n v="2087"/>
    <n v="2068"/>
    <n v="2060"/>
    <n v="2055"/>
    <n v="2070"/>
    <n v="2075"/>
    <n v="2067"/>
    <n v="2056"/>
    <n v="2047"/>
    <n v="2055"/>
    <n v="2074"/>
    <n v="2041"/>
    <n v="2036"/>
    <n v="2027"/>
    <n v="1998"/>
    <n v="1993"/>
    <n v="1951"/>
    <n v="1958"/>
    <n v="1937"/>
    <n v="1915"/>
  </r>
  <r>
    <s v="KENT AND MEDWAY"/>
    <s v="Q67"/>
    <x v="97"/>
    <s v="09W00"/>
    <n v="3788"/>
    <n v="5089"/>
    <n v="5006"/>
    <n v="4930"/>
    <n v="4844"/>
    <n v="4800"/>
    <n v="4731"/>
    <n v="4684"/>
    <n v="4614"/>
    <n v="4547"/>
    <n v="4491"/>
    <n v="4436"/>
    <n v="4362"/>
    <n v="4312"/>
    <n v="4276"/>
    <n v="4224"/>
    <n v="4228"/>
    <n v="4107"/>
    <n v="4109"/>
    <n v="4073"/>
    <n v="4086"/>
  </r>
  <r>
    <s v="SOUTH LONDON"/>
    <s v="Q63"/>
    <x v="98"/>
    <s v="08R00"/>
    <n v="2497"/>
    <n v="2657"/>
    <n v="2603"/>
    <n v="2528"/>
    <n v="2472"/>
    <n v="2413"/>
    <n v="2307"/>
    <n v="2279"/>
    <n v="2205"/>
    <n v="2165"/>
    <n v="2082"/>
    <n v="2051"/>
    <n v="2020"/>
    <n v="1998"/>
    <n v="1975"/>
    <n v="1962"/>
    <n v="1952"/>
    <n v="1936"/>
    <n v="1919"/>
    <n v="1884"/>
    <n v="1849"/>
  </r>
  <r>
    <s v="ESSEX"/>
    <s v="Q57"/>
    <x v="99"/>
    <s v="06Q00"/>
    <n v="7813"/>
    <n v="9649"/>
    <n v="9417"/>
    <n v="9129"/>
    <n v="8923"/>
    <n v="8711"/>
    <n v="8493"/>
    <n v="8255"/>
    <n v="8144"/>
    <n v="8012"/>
    <n v="7818"/>
    <n v="7656"/>
    <n v="7515"/>
    <n v="7321"/>
    <n v="7159"/>
    <n v="7008"/>
    <n v="6927"/>
    <n v="6778"/>
    <n v="6744"/>
    <n v="6649"/>
    <n v="6521"/>
  </r>
  <r>
    <s v="HERTFORDSHIRE &amp; SOUTH MIDLANDS"/>
    <s v="Q58"/>
    <x v="100"/>
    <s v="04F00"/>
    <n v="3954"/>
    <n v="3851"/>
    <n v="3745"/>
    <n v="3662"/>
    <n v="3640"/>
    <n v="3654"/>
    <n v="3617"/>
    <n v="3586"/>
    <n v="3552"/>
    <n v="3571"/>
    <n v="3551"/>
    <n v="3534"/>
    <n v="3471"/>
    <n v="3425"/>
    <n v="3416"/>
    <n v="3327"/>
    <n v="3244"/>
    <n v="3171"/>
    <n v="3108"/>
    <n v="3043"/>
    <n v="2969"/>
  </r>
  <r>
    <s v="LANCASHIRE"/>
    <s v="Q47"/>
    <x v="101"/>
    <s v="01K00"/>
    <n v="6539"/>
    <n v="5408"/>
    <n v="5080"/>
    <n v="4729"/>
    <n v="4385"/>
    <n v="4076"/>
    <n v="3776"/>
    <n v="3638"/>
    <n v="3477"/>
    <n v="3355"/>
    <n v="3264"/>
    <n v="3192"/>
    <n v="3108"/>
    <n v="3009"/>
    <n v="2956"/>
    <n v="2923"/>
    <n v="2878"/>
    <n v="2841"/>
    <n v="2839"/>
    <n v="2772"/>
    <n v="2743"/>
  </r>
  <r>
    <s v="HERTFORDSHIRE &amp; SOUTH MIDLANDS"/>
    <s v="Q58"/>
    <x v="102"/>
    <s v="04G00"/>
    <n v="12401"/>
    <n v="12523"/>
    <n v="12351"/>
    <n v="12190"/>
    <n v="12041"/>
    <n v="11898"/>
    <n v="11728"/>
    <n v="11613"/>
    <n v="11445"/>
    <n v="11328"/>
    <n v="11150"/>
    <n v="11012"/>
    <n v="10826"/>
    <n v="10549"/>
    <n v="10288"/>
    <n v="9941"/>
    <n v="9704"/>
    <n v="9486"/>
    <n v="9252"/>
    <n v="9012"/>
    <n v="8709"/>
  </r>
  <r>
    <s v="DERBYSHIRE AND NOTTINGHAMSHIRE"/>
    <s v="Q55"/>
    <x v="103"/>
    <s v="04H00"/>
    <n v="1476"/>
    <n v="1726"/>
    <n v="1749"/>
    <n v="1763"/>
    <n v="1760"/>
    <n v="1758"/>
    <n v="1777"/>
    <n v="1770"/>
    <n v="1753"/>
    <n v="1749"/>
    <n v="1745"/>
    <n v="1735"/>
    <n v="1723"/>
    <n v="1711"/>
    <n v="1687"/>
    <n v="1641"/>
    <n v="1618"/>
    <n v="1609"/>
    <n v="1580"/>
    <n v="1557"/>
    <n v="1534"/>
  </r>
  <r>
    <s v="CUMBRIA,NORTHUMB,TYNE &amp; WEAR"/>
    <s v="Q49"/>
    <x v="104"/>
    <s v="13T00"/>
    <n v="9776"/>
    <n v="7583"/>
    <n v="7299"/>
    <n v="7096"/>
    <n v="6863"/>
    <n v="6735"/>
    <n v="6514"/>
    <n v="6301"/>
    <n v="6130"/>
    <n v="6001"/>
    <n v="5750"/>
    <n v="5576"/>
    <n v="5376"/>
    <n v="5170"/>
    <n v="5077"/>
    <n v="4979"/>
    <n v="4928"/>
    <n v="4873"/>
    <n v="4852"/>
    <n v="4822"/>
    <n v="4787"/>
  </r>
  <r>
    <s v="NORTH EAST LONDON"/>
    <s v="Q61"/>
    <x v="105"/>
    <s v="08M00"/>
    <n v="2170"/>
    <n v="1545"/>
    <n v="1498"/>
    <n v="1471"/>
    <n v="1439"/>
    <n v="1409"/>
    <n v="1365"/>
    <n v="1311"/>
    <n v="1291"/>
    <n v="1269"/>
    <n v="1252"/>
    <n v="1202"/>
    <n v="1189"/>
    <n v="1175"/>
    <n v="1125"/>
    <n v="1070"/>
    <n v="1058"/>
    <n v="1049"/>
    <n v="1036"/>
    <n v="1026"/>
    <n v="1001"/>
  </r>
  <r>
    <s v="CUMBRIA,NORTHUMB,TYNE &amp; WEAR"/>
    <s v="Q49"/>
    <x v="106"/>
    <s v="01H00"/>
    <n v="7001"/>
    <n v="4636"/>
    <n v="4237"/>
    <n v="3797"/>
    <n v="3490"/>
    <n v="3163"/>
    <n v="2927"/>
    <n v="2799"/>
    <n v="2685"/>
    <n v="2568"/>
    <n v="2516"/>
    <n v="2472"/>
    <n v="2451"/>
    <n v="2454"/>
    <n v="2443"/>
    <n v="2451"/>
    <n v="2451"/>
    <n v="2481"/>
    <n v="2541"/>
    <n v="2582"/>
    <n v="2634"/>
  </r>
  <r>
    <s v="DURHAM, DARLINGTON AND TEES"/>
    <s v="Q45"/>
    <x v="107"/>
    <s v="00J00"/>
    <n v="5603"/>
    <n v="3804"/>
    <n v="3689"/>
    <n v="3558"/>
    <n v="3485"/>
    <n v="3434"/>
    <n v="3368"/>
    <n v="3362"/>
    <n v="3320"/>
    <n v="3282"/>
    <n v="3262"/>
    <n v="3220"/>
    <n v="3167"/>
    <n v="3135"/>
    <n v="3101"/>
    <n v="3050"/>
    <n v="3034"/>
    <n v="3009"/>
    <n v="3004"/>
    <n v="2976"/>
    <n v="2990"/>
  </r>
  <r>
    <s v="ESSEX"/>
    <s v="Q57"/>
    <x v="108"/>
    <s v="06T00"/>
    <n v="7358"/>
    <n v="8847"/>
    <n v="8735"/>
    <n v="8552"/>
    <n v="8361"/>
    <n v="8314"/>
    <n v="8186"/>
    <n v="8060"/>
    <n v="7970"/>
    <n v="7818"/>
    <n v="7755"/>
    <n v="7601"/>
    <n v="7531"/>
    <n v="7520"/>
    <n v="7454"/>
    <n v="7361"/>
    <n v="7307"/>
    <n v="7185"/>
    <n v="7135"/>
    <n v="7110"/>
    <n v="7045"/>
  </r>
  <r>
    <s v="WESSEX"/>
    <s v="Q70"/>
    <x v="109"/>
    <s v="99M00"/>
    <n v="3437"/>
    <n v="3764"/>
    <n v="3712"/>
    <n v="3632"/>
    <n v="3576"/>
    <n v="3475"/>
    <n v="3379"/>
    <n v="3322"/>
    <n v="3260"/>
    <n v="3214"/>
    <n v="3164"/>
    <n v="3110"/>
    <n v="3052"/>
    <n v="3031"/>
    <n v="2964"/>
    <n v="2914"/>
    <n v="2881"/>
    <n v="2851"/>
    <n v="2843"/>
    <n v="2842"/>
    <n v="2803"/>
  </r>
  <r>
    <s v="NORTH YORKSHIRE AND HUMBER"/>
    <s v="Q50"/>
    <x v="110"/>
    <s v="03H00"/>
    <n v="4252"/>
    <n v="5485"/>
    <n v="5451"/>
    <n v="5369"/>
    <n v="5270"/>
    <n v="5244"/>
    <n v="5186"/>
    <n v="5144"/>
    <n v="5092"/>
    <n v="4988"/>
    <n v="4923"/>
    <n v="4805"/>
    <n v="4665"/>
    <n v="4581"/>
    <n v="4548"/>
    <n v="4462"/>
    <n v="4394"/>
    <n v="4296"/>
    <n v="4170"/>
    <n v="4096"/>
    <n v="3998"/>
  </r>
  <r>
    <s v="WESSEX"/>
    <s v="Q70"/>
    <x v="111"/>
    <s v="10J00"/>
    <n v="3603"/>
    <n v="3247"/>
    <n v="3137"/>
    <n v="3012"/>
    <n v="2903"/>
    <n v="2814"/>
    <n v="2782"/>
    <n v="2753"/>
    <n v="2689"/>
    <n v="2661"/>
    <n v="2610"/>
    <n v="2573"/>
    <n v="2536"/>
    <n v="2450"/>
    <n v="2422"/>
    <n v="2376"/>
    <n v="2363"/>
    <n v="2331"/>
    <n v="2310"/>
    <n v="2278"/>
    <n v="2300"/>
  </r>
  <r>
    <s v="WEST YORKSHIRE"/>
    <s v="Q52"/>
    <x v="112"/>
    <s v="03J00"/>
    <n v="3252"/>
    <n v="3783"/>
    <n v="3747"/>
    <n v="3650"/>
    <n v="3627"/>
    <n v="3572"/>
    <n v="3541"/>
    <n v="3512"/>
    <n v="3496"/>
    <n v="3501"/>
    <n v="3448"/>
    <n v="3403"/>
    <n v="3388"/>
    <n v="3325"/>
    <n v="3326"/>
    <n v="3273"/>
    <n v="3202"/>
    <n v="3162"/>
    <n v="3107"/>
    <n v="3014"/>
    <n v="2967"/>
  </r>
  <r>
    <s v="NORTH YORKSHIRE AND HUMBER"/>
    <s v="Q50"/>
    <x v="113"/>
    <s v="03K00"/>
    <n v="2818"/>
    <n v="3847"/>
    <n v="3804"/>
    <n v="3766"/>
    <n v="3740"/>
    <n v="3748"/>
    <n v="3747"/>
    <n v="3733"/>
    <n v="3701"/>
    <n v="3652"/>
    <n v="3586"/>
    <n v="3514"/>
    <n v="3439"/>
    <n v="3379"/>
    <n v="3360"/>
    <n v="3319"/>
    <n v="3249"/>
    <n v="3181"/>
    <n v="3112"/>
    <n v="3059"/>
    <n v="3001"/>
  </r>
  <r>
    <s v="EAST ANGLIA"/>
    <s v="Q56"/>
    <x v="114"/>
    <s v="06V00"/>
    <n v="5781"/>
    <n v="6867"/>
    <n v="6756"/>
    <n v="6629"/>
    <n v="6534"/>
    <n v="6436"/>
    <n v="6295"/>
    <n v="6273"/>
    <n v="6254"/>
    <n v="6216"/>
    <n v="6126"/>
    <n v="6022"/>
    <n v="5913"/>
    <n v="5864"/>
    <n v="5845"/>
    <n v="5794"/>
    <n v="5748"/>
    <n v="5670"/>
    <n v="5658"/>
    <n v="5573"/>
    <n v="5475"/>
  </r>
  <r>
    <s v="SHROPSHIRE AND STAFFORDSHIRE"/>
    <s v="Q60"/>
    <x v="115"/>
    <s v="05G00"/>
    <n v="5495"/>
    <n v="6392"/>
    <n v="6312"/>
    <n v="6223"/>
    <n v="6249"/>
    <n v="6223"/>
    <n v="6161"/>
    <n v="6107"/>
    <n v="6109"/>
    <n v="6066"/>
    <n v="6045"/>
    <n v="6033"/>
    <n v="5931"/>
    <n v="5936"/>
    <n v="5906"/>
    <n v="5846"/>
    <n v="5780"/>
    <n v="5727"/>
    <n v="5774"/>
    <n v="5722"/>
    <n v="5626"/>
  </r>
  <r>
    <s v="CUMBRIA,NORTHUMB,TYNE &amp; WEAR"/>
    <s v="Q49"/>
    <x v="116"/>
    <s v="99C00"/>
    <n v="5065"/>
    <n v="4604"/>
    <n v="4413"/>
    <n v="4192"/>
    <n v="4074"/>
    <n v="3979"/>
    <n v="3866"/>
    <n v="3772"/>
    <n v="3644"/>
    <n v="3510"/>
    <n v="3375"/>
    <n v="3289"/>
    <n v="3185"/>
    <n v="3079"/>
    <n v="3012"/>
    <n v="2964"/>
    <n v="2891"/>
    <n v="2861"/>
    <n v="2864"/>
    <n v="2835"/>
    <n v="2828"/>
  </r>
  <r>
    <s v="SURREY AND SUSSEX"/>
    <s v="Q68"/>
    <x v="117"/>
    <s v="09Y00"/>
    <n v="4993"/>
    <n v="3565"/>
    <n v="3495"/>
    <n v="3431"/>
    <n v="3301"/>
    <n v="3275"/>
    <n v="3204"/>
    <n v="3162"/>
    <n v="3090"/>
    <n v="3013"/>
    <n v="2974"/>
    <n v="2969"/>
    <n v="2969"/>
    <n v="2925"/>
    <n v="2885"/>
    <n v="2838"/>
    <n v="2846"/>
    <n v="2818"/>
    <n v="2849"/>
    <n v="2828"/>
    <n v="2850"/>
  </r>
  <r>
    <s v="CUMBRIA,NORTHUMB,TYNE &amp; WEAR"/>
    <s v="Q49"/>
    <x v="118"/>
    <s v="00L00"/>
    <n v="7111"/>
    <n v="6300"/>
    <n v="6106"/>
    <n v="5951"/>
    <n v="5793"/>
    <n v="5672"/>
    <n v="5542"/>
    <n v="5449"/>
    <n v="5353"/>
    <n v="5268"/>
    <n v="5203"/>
    <n v="5087"/>
    <n v="5011"/>
    <n v="4934"/>
    <n v="4846"/>
    <n v="4723"/>
    <n v="4666"/>
    <n v="4590"/>
    <n v="4543"/>
    <n v="4500"/>
    <n v="4443"/>
  </r>
  <r>
    <s v="EAST ANGLIA"/>
    <s v="Q56"/>
    <x v="119"/>
    <s v="06W00"/>
    <n v="4210"/>
    <n v="5142"/>
    <n v="5086"/>
    <n v="5012"/>
    <n v="4957"/>
    <n v="4924"/>
    <n v="4811"/>
    <n v="4752"/>
    <n v="4633"/>
    <n v="4526"/>
    <n v="4419"/>
    <n v="4378"/>
    <n v="4305"/>
    <n v="4261"/>
    <n v="4125"/>
    <n v="4069"/>
    <n v="3992"/>
    <n v="3912"/>
    <n v="3917"/>
    <n v="3844"/>
    <n v="3842"/>
  </r>
  <r>
    <s v="DERBYSHIRE AND NOTTINGHAMSHIRE"/>
    <s v="Q55"/>
    <x v="120"/>
    <s v="04K00"/>
    <n v="2280"/>
    <n v="1708"/>
    <n v="1680"/>
    <n v="1639"/>
    <n v="1595"/>
    <n v="1562"/>
    <n v="1529"/>
    <n v="1511"/>
    <n v="1500"/>
    <n v="1502"/>
    <n v="1507"/>
    <n v="1494"/>
    <n v="1485"/>
    <n v="1475"/>
    <n v="1467"/>
    <n v="1459"/>
    <n v="1455"/>
    <n v="1454"/>
    <n v="1417"/>
    <n v="1409"/>
    <n v="1390"/>
  </r>
  <r>
    <s v="DERBYSHIRE AND NOTTINGHAMSHIRE"/>
    <s v="Q55"/>
    <x v="121"/>
    <s v="04L00"/>
    <n v="1526"/>
    <n v="892"/>
    <n v="886"/>
    <n v="869"/>
    <n v="877"/>
    <n v="884"/>
    <n v="862"/>
    <n v="856"/>
    <n v="861"/>
    <n v="877"/>
    <n v="886"/>
    <n v="888"/>
    <n v="897"/>
    <n v="844"/>
    <n v="843"/>
    <n v="849"/>
    <n v="851"/>
    <n v="843"/>
    <n v="860"/>
    <n v="880"/>
    <n v="903"/>
  </r>
  <r>
    <s v="DERBYSHIRE AND NOTTINGHAMSHIRE"/>
    <s v="Q55"/>
    <x v="122"/>
    <s v="04M00"/>
    <n v="1010"/>
    <n v="729"/>
    <n v="725"/>
    <n v="713"/>
    <n v="705"/>
    <n v="685"/>
    <n v="674"/>
    <n v="683"/>
    <n v="669"/>
    <n v="658"/>
    <n v="632"/>
    <n v="629"/>
    <n v="600"/>
    <n v="631"/>
    <n v="601"/>
    <n v="587"/>
    <n v="584"/>
    <n v="557"/>
    <n v="545"/>
    <n v="525"/>
    <n v="535"/>
  </r>
  <r>
    <s v="GREATER MANCHESTER"/>
    <s v="Q46"/>
    <x v="123"/>
    <s v="00Y00"/>
    <n v="5234"/>
    <n v="4556"/>
    <n v="4409"/>
    <n v="4306"/>
    <n v="4201"/>
    <n v="4118"/>
    <n v="4057"/>
    <n v="4022"/>
    <n v="3934"/>
    <n v="3817"/>
    <n v="3685"/>
    <n v="3630"/>
    <n v="3534"/>
    <n v="3488"/>
    <n v="3441"/>
    <n v="3335"/>
    <n v="3234"/>
    <n v="3151"/>
    <n v="3085"/>
    <n v="3025"/>
    <n v="2962"/>
  </r>
  <r>
    <s v="THAMES VALLEY"/>
    <s v="Q69"/>
    <x v="124"/>
    <s v="10Q00"/>
    <n v="13302"/>
    <n v="13030"/>
    <n v="12600"/>
    <n v="11940"/>
    <n v="11480"/>
    <n v="11036"/>
    <n v="10593"/>
    <n v="10302"/>
    <n v="10017"/>
    <n v="9745"/>
    <n v="9431"/>
    <n v="9192"/>
    <n v="8947"/>
    <n v="8681"/>
    <n v="8420"/>
    <n v="8278"/>
    <n v="8175"/>
    <n v="8085"/>
    <n v="8096"/>
    <n v="8066"/>
    <n v="7981"/>
  </r>
  <r>
    <s v="WESSEX"/>
    <s v="Q70"/>
    <x v="125"/>
    <s v="10R00"/>
    <n v="4236"/>
    <n v="4119"/>
    <n v="3983"/>
    <n v="3811"/>
    <n v="3694"/>
    <n v="3544"/>
    <n v="3409"/>
    <n v="3335"/>
    <n v="3314"/>
    <n v="3261"/>
    <n v="3164"/>
    <n v="3103"/>
    <n v="3044"/>
    <n v="3009"/>
    <n v="2964"/>
    <n v="2902"/>
    <n v="2859"/>
    <n v="2830"/>
    <n v="2800"/>
    <n v="2730"/>
    <n v="2648"/>
  </r>
  <r>
    <s v="NORTH EAST LONDON"/>
    <s v="Q61"/>
    <x v="126"/>
    <s v="08N00"/>
    <n v="3032"/>
    <n v="3367"/>
    <n v="3256"/>
    <n v="3159"/>
    <n v="3080"/>
    <n v="2957"/>
    <n v="2863"/>
    <n v="2817"/>
    <n v="2742"/>
    <n v="2622"/>
    <n v="2519"/>
    <n v="2424"/>
    <n v="2317"/>
    <n v="2250"/>
    <n v="2236"/>
    <n v="2170"/>
    <n v="2146"/>
    <n v="2141"/>
    <n v="2121"/>
    <n v="2086"/>
    <n v="2086"/>
  </r>
  <r>
    <s v="ARDEN,HEREFORDS &amp; WORCESTER"/>
    <s v="Q53"/>
    <x v="127"/>
    <s v="05J00"/>
    <n v="4610"/>
    <n v="3685"/>
    <n v="3591"/>
    <n v="3479"/>
    <n v="3415"/>
    <n v="3359"/>
    <n v="3287"/>
    <n v="3215"/>
    <n v="3187"/>
    <n v="3124"/>
    <n v="3062"/>
    <n v="2981"/>
    <n v="2914"/>
    <n v="2889"/>
    <n v="2831"/>
    <n v="2806"/>
    <n v="2760"/>
    <n v="2776"/>
    <n v="2738"/>
    <n v="2761"/>
    <n v="2752"/>
  </r>
  <r>
    <s v="SOUTH LONDON"/>
    <s v="Q63"/>
    <x v="128"/>
    <s v="08P00"/>
    <n v="2994"/>
    <n v="3379"/>
    <n v="3303"/>
    <n v="3180"/>
    <n v="3059"/>
    <n v="2989"/>
    <n v="2941"/>
    <n v="2911"/>
    <n v="2868"/>
    <n v="2822"/>
    <n v="2810"/>
    <n v="2790"/>
    <n v="2762"/>
    <n v="2714"/>
    <n v="2628"/>
    <n v="2577"/>
    <n v="2531"/>
    <n v="2497"/>
    <n v="2466"/>
    <n v="2398"/>
    <n v="2363"/>
  </r>
  <r>
    <s v="SOUTH YORKSHIRE AND BASSETLAW"/>
    <s v="Q51"/>
    <x v="129"/>
    <s v="03L00"/>
    <n v="2894"/>
    <n v="3279"/>
    <n v="3268"/>
    <n v="3294"/>
    <n v="3270"/>
    <n v="3239"/>
    <n v="3215"/>
    <n v="3217"/>
    <n v="3219"/>
    <n v="3212"/>
    <n v="3204"/>
    <n v="3220"/>
    <n v="3195"/>
    <n v="3163"/>
    <n v="3131"/>
    <n v="3078"/>
    <n v="3073"/>
    <n v="3057"/>
    <n v="3045"/>
    <n v="3024"/>
    <n v="2992"/>
  </r>
  <r>
    <s v="DERBYSHIRE AND NOTTINGHAMSHIRE"/>
    <s v="Q55"/>
    <x v="130"/>
    <s v="04N00"/>
    <n v="1295"/>
    <n v="999"/>
    <n v="1002"/>
    <n v="981"/>
    <n v="965"/>
    <n v="943"/>
    <n v="934"/>
    <n v="928"/>
    <n v="911"/>
    <n v="908"/>
    <n v="909"/>
    <n v="909"/>
    <n v="884"/>
    <n v="872"/>
    <n v="847"/>
    <n v="828"/>
    <n v="822"/>
    <n v="795"/>
    <n v="783"/>
    <n v="774"/>
    <n v="785"/>
  </r>
  <r>
    <s v="GREATER MANCHESTER"/>
    <s v="Q46"/>
    <x v="131"/>
    <s v="01G00"/>
    <n v="3819"/>
    <n v="4415"/>
    <n v="4316"/>
    <n v="4196"/>
    <n v="4113"/>
    <n v="4012"/>
    <n v="3843"/>
    <n v="3759"/>
    <n v="3642"/>
    <n v="3513"/>
    <n v="3419"/>
    <n v="3295"/>
    <n v="3196"/>
    <n v="3114"/>
    <n v="3006"/>
    <n v="2929"/>
    <n v="2858"/>
    <n v="2799"/>
    <n v="2788"/>
    <n v="2739"/>
    <n v="2721"/>
  </r>
  <r>
    <s v="BIRMINGHAM &amp; THE BLACK COUNTRY"/>
    <s v="Q54"/>
    <x v="132"/>
    <s v="05L00"/>
    <n v="5539"/>
    <n v="6150"/>
    <n v="6045"/>
    <n v="5908"/>
    <n v="5848"/>
    <n v="5785"/>
    <n v="5670"/>
    <n v="5601"/>
    <n v="5498"/>
    <n v="5433"/>
    <n v="5340"/>
    <n v="5258"/>
    <n v="5142"/>
    <n v="5086"/>
    <n v="5034"/>
    <n v="4948"/>
    <n v="4856"/>
    <n v="4779"/>
    <n v="4727"/>
    <n v="4600"/>
    <n v="4566"/>
  </r>
  <r>
    <s v="NORTH YORKSHIRE AND HUMBER"/>
    <s v="Q50"/>
    <x v="133"/>
    <s v="03M00"/>
    <n v="2999"/>
    <n v="3485"/>
    <n v="3408"/>
    <n v="3337"/>
    <n v="3266"/>
    <n v="3173"/>
    <n v="3101"/>
    <n v="3014"/>
    <n v="2968"/>
    <n v="2923"/>
    <n v="2884"/>
    <n v="2810"/>
    <n v="2786"/>
    <n v="2752"/>
    <n v="2727"/>
    <n v="2695"/>
    <n v="2722"/>
    <n v="2732"/>
    <n v="2720"/>
    <n v="2691"/>
    <n v="2665"/>
  </r>
  <r>
    <s v="SHROPSHIRE AND STAFFORDSHIRE"/>
    <s v="Q60"/>
    <x v="134"/>
    <s v="05Q00"/>
    <n v="5468"/>
    <n v="6205"/>
    <n v="6157"/>
    <n v="5978"/>
    <n v="5916"/>
    <n v="5778"/>
    <n v="5734"/>
    <n v="5646"/>
    <n v="5429"/>
    <n v="5289"/>
    <n v="5073"/>
    <n v="4884"/>
    <n v="4716"/>
    <n v="4579"/>
    <n v="4413"/>
    <n v="4332"/>
    <n v="4254"/>
    <n v="4215"/>
    <n v="4189"/>
    <n v="4119"/>
    <n v="4087"/>
  </r>
  <r>
    <s v="SOUTH YORKSHIRE AND BASSETLAW"/>
    <s v="Q51"/>
    <x v="135"/>
    <s v="03N00"/>
    <n v="9571"/>
    <n v="9308"/>
    <n v="9065"/>
    <n v="8733"/>
    <n v="8485"/>
    <n v="8242"/>
    <n v="7960"/>
    <n v="7695"/>
    <n v="7456"/>
    <n v="7227"/>
    <n v="7014"/>
    <n v="6840"/>
    <n v="6676"/>
    <n v="6486"/>
    <n v="6282"/>
    <n v="6118"/>
    <n v="5874"/>
    <n v="5721"/>
    <n v="5634"/>
    <n v="5569"/>
    <n v="5510"/>
  </r>
  <r>
    <s v="SHROPSHIRE AND STAFFORDSHIRE"/>
    <s v="Q60"/>
    <x v="136"/>
    <s v="05N00"/>
    <n v="8600"/>
    <n v="9564"/>
    <n v="9395"/>
    <n v="9178"/>
    <n v="8896"/>
    <n v="8709"/>
    <n v="8393"/>
    <n v="8110"/>
    <n v="7844"/>
    <n v="7580"/>
    <n v="7303"/>
    <n v="7075"/>
    <n v="6753"/>
    <n v="6485"/>
    <n v="6357"/>
    <n v="6254"/>
    <n v="6229"/>
    <n v="6153"/>
    <n v="6170"/>
    <n v="6162"/>
    <n v="6050"/>
  </r>
  <r>
    <s v="BRISTOL, N SOM, SOM &amp; S GLOS"/>
    <s v="Q65"/>
    <x v="137"/>
    <s v="11X00"/>
    <n v="12426"/>
    <n v="8040"/>
    <n v="7560"/>
    <n v="7108"/>
    <n v="6710"/>
    <n v="6306"/>
    <n v="5927"/>
    <n v="5622"/>
    <n v="5348"/>
    <n v="5191"/>
    <n v="5144"/>
    <n v="5078"/>
    <n v="4985"/>
    <n v="4862"/>
    <n v="4835"/>
    <n v="4783"/>
    <n v="4769"/>
    <n v="4705"/>
    <n v="4641"/>
    <n v="4558"/>
    <n v="4519"/>
  </r>
  <r>
    <s v="CHESHIRE, WARRINGTON &amp; WIRRAL"/>
    <s v="Q44"/>
    <x v="138"/>
    <s v="01R00"/>
    <n v="2847"/>
    <n v="1906"/>
    <n v="1789"/>
    <n v="1716"/>
    <n v="1663"/>
    <n v="1587"/>
    <n v="1545"/>
    <n v="1536"/>
    <n v="1512"/>
    <n v="1500"/>
    <n v="1450"/>
    <n v="1424"/>
    <n v="1413"/>
    <n v="1379"/>
    <n v="1377"/>
    <n v="1350"/>
    <n v="1353"/>
    <n v="1330"/>
    <n v="1312"/>
    <n v="1275"/>
    <n v="1245"/>
  </r>
  <r>
    <s v="WESSEX"/>
    <s v="Q70"/>
    <x v="139"/>
    <s v="10V00"/>
    <n v="5196"/>
    <n v="4144"/>
    <n v="3953"/>
    <n v="3653"/>
    <n v="3501"/>
    <n v="3336"/>
    <n v="3213"/>
    <n v="3155"/>
    <n v="3082"/>
    <n v="3079"/>
    <n v="3069"/>
    <n v="3058"/>
    <n v="3022"/>
    <n v="3030"/>
    <n v="2997"/>
    <n v="2967"/>
    <n v="2947"/>
    <n v="2953"/>
    <n v="2958"/>
    <n v="2940"/>
    <n v="2939"/>
  </r>
  <r>
    <s v="KENT AND MEDWAY"/>
    <s v="Q67"/>
    <x v="140"/>
    <s v="10A00"/>
    <n v="5102"/>
    <n v="4948"/>
    <n v="4824"/>
    <n v="4688"/>
    <n v="4601"/>
    <n v="4490"/>
    <n v="4406"/>
    <n v="4323"/>
    <n v="4220"/>
    <n v="4191"/>
    <n v="4104"/>
    <n v="4031"/>
    <n v="3969"/>
    <n v="3952"/>
    <n v="3977"/>
    <n v="3955"/>
    <n v="3920"/>
    <n v="3901"/>
    <n v="3902"/>
    <n v="3875"/>
    <n v="3864"/>
  </r>
  <r>
    <s v="LEICESTERSHIRE &amp; LINCOLNSHIRE"/>
    <s v="Q59"/>
    <x v="141"/>
    <s v="99D00"/>
    <n v="4371"/>
    <n v="4719"/>
    <n v="4525"/>
    <n v="4315"/>
    <n v="4133"/>
    <n v="3952"/>
    <n v="3749"/>
    <n v="3602"/>
    <n v="3490"/>
    <n v="3378"/>
    <n v="3308"/>
    <n v="3239"/>
    <n v="3204"/>
    <n v="3191"/>
    <n v="3191"/>
    <n v="3173"/>
    <n v="3162"/>
    <n v="3167"/>
    <n v="3176"/>
    <n v="3189"/>
    <n v="3182"/>
  </r>
  <r>
    <s v="EAST ANGLIA"/>
    <s v="Q56"/>
    <x v="142"/>
    <s v="06Y00"/>
    <n v="4533"/>
    <n v="5952"/>
    <n v="5926"/>
    <n v="5806"/>
    <n v="5706"/>
    <n v="5596"/>
    <n v="5468"/>
    <n v="5317"/>
    <n v="5276"/>
    <n v="5103"/>
    <n v="4937"/>
    <n v="4822"/>
    <n v="4681"/>
    <n v="4560"/>
    <n v="4408"/>
    <n v="4351"/>
    <n v="4266"/>
    <n v="4225"/>
    <n v="4162"/>
    <n v="4099"/>
    <n v="3998"/>
  </r>
  <r>
    <s v="MERSEYSIDE"/>
    <s v="Q48"/>
    <x v="143"/>
    <s v="01T00"/>
    <n v="2043"/>
    <n v="1709"/>
    <n v="1683"/>
    <n v="1606"/>
    <n v="1540"/>
    <n v="1471"/>
    <n v="1421"/>
    <n v="1380"/>
    <n v="1353"/>
    <n v="1343"/>
    <n v="1306"/>
    <n v="1276"/>
    <n v="1250"/>
    <n v="1246"/>
    <n v="1232"/>
    <n v="1227"/>
    <n v="1228"/>
    <n v="1251"/>
    <n v="1287"/>
    <n v="1299"/>
    <n v="1290"/>
  </r>
  <r>
    <s v="DURHAM, DARLINGTON AND TEES"/>
    <s v="Q45"/>
    <x v="144"/>
    <s v="00M00"/>
    <n v="6258"/>
    <n v="4930"/>
    <n v="4739"/>
    <n v="4637"/>
    <n v="4538"/>
    <n v="4468"/>
    <n v="4368"/>
    <n v="4356"/>
    <n v="4308"/>
    <n v="4249"/>
    <n v="4188"/>
    <n v="4156"/>
    <n v="4081"/>
    <n v="4061"/>
    <n v="4035"/>
    <n v="3979"/>
    <n v="3963"/>
    <n v="3931"/>
    <n v="3926"/>
    <n v="3831"/>
    <n v="3773"/>
  </r>
  <r>
    <s v="CUMBRIA,NORTHUMB,TYNE &amp; WEAR"/>
    <s v="Q49"/>
    <x v="145"/>
    <s v="00N00"/>
    <n v="4262"/>
    <n v="3875"/>
    <n v="3673"/>
    <n v="3466"/>
    <n v="3372"/>
    <n v="3252"/>
    <n v="3203"/>
    <n v="3089"/>
    <n v="3078"/>
    <n v="3046"/>
    <n v="2988"/>
    <n v="2946"/>
    <n v="2918"/>
    <n v="2892"/>
    <n v="2884"/>
    <n v="2863"/>
    <n v="2829"/>
    <n v="2817"/>
    <n v="2766"/>
    <n v="2791"/>
    <n v="2734"/>
  </r>
  <r>
    <s v="ARDEN,HEREFORDS &amp; WORCESTER"/>
    <s v="Q53"/>
    <x v="146"/>
    <s v="05R00"/>
    <n v="6203"/>
    <n v="5923"/>
    <n v="5906"/>
    <n v="5818"/>
    <n v="5820"/>
    <n v="5822"/>
    <n v="5780"/>
    <n v="5728"/>
    <n v="5682"/>
    <n v="5646"/>
    <n v="5583"/>
    <n v="5521"/>
    <n v="5438"/>
    <n v="5370"/>
    <n v="5263"/>
    <n v="5190"/>
    <n v="5129"/>
    <n v="5037"/>
    <n v="4935"/>
    <n v="4846"/>
    <n v="4722"/>
  </r>
  <r>
    <s v="LEICESTERSHIRE &amp; LINCOLNSHIRE"/>
    <s v="Q59"/>
    <x v="147"/>
    <s v="04Q00"/>
    <n v="2680"/>
    <n v="3110"/>
    <n v="3012"/>
    <n v="2838"/>
    <n v="2717"/>
    <n v="2605"/>
    <n v="2448"/>
    <n v="2318"/>
    <n v="2199"/>
    <n v="2158"/>
    <n v="2160"/>
    <n v="2124"/>
    <n v="2097"/>
    <n v="2095"/>
    <n v="2099"/>
    <n v="2119"/>
    <n v="2151"/>
    <n v="2113"/>
    <n v="2118"/>
    <n v="2153"/>
    <n v="2180"/>
  </r>
  <r>
    <s v="ARDEN,HEREFORDS &amp; WORCESTER"/>
    <s v="Q53"/>
    <x v="148"/>
    <s v="05T00"/>
    <n v="7847"/>
    <n v="6229"/>
    <n v="6027"/>
    <n v="5881"/>
    <n v="5806"/>
    <n v="5691"/>
    <n v="5671"/>
    <n v="5695"/>
    <n v="5647"/>
    <n v="5656"/>
    <n v="5638"/>
    <n v="5508"/>
    <n v="5526"/>
    <n v="5439"/>
    <n v="5467"/>
    <n v="5450"/>
    <n v="5402"/>
    <n v="5417"/>
    <n v="5387"/>
    <n v="5336"/>
    <n v="5348"/>
  </r>
  <r>
    <s v="WESSEX"/>
    <s v="Q70"/>
    <x v="149"/>
    <s v="10X00"/>
    <n v="3135"/>
    <n v="3549"/>
    <n v="3414"/>
    <n v="3293"/>
    <n v="3154"/>
    <n v="3103"/>
    <n v="2978"/>
    <n v="2894"/>
    <n v="2833"/>
    <n v="2694"/>
    <n v="2648"/>
    <n v="2577"/>
    <n v="2557"/>
    <n v="2473"/>
    <n v="2474"/>
    <n v="2409"/>
    <n v="2394"/>
    <n v="2377"/>
    <n v="2317"/>
    <n v="2290"/>
    <n v="2248"/>
  </r>
  <r>
    <s v="ESSEX"/>
    <s v="Q57"/>
    <x v="150"/>
    <s v="99G00"/>
    <n v="3609"/>
    <n v="3167"/>
    <n v="3125"/>
    <n v="3088"/>
    <n v="3056"/>
    <n v="2977"/>
    <n v="2903"/>
    <n v="2859"/>
    <n v="2773"/>
    <n v="2729"/>
    <n v="2648"/>
    <n v="2600"/>
    <n v="2552"/>
    <n v="2520"/>
    <n v="2491"/>
    <n v="2431"/>
    <n v="2383"/>
    <n v="2319"/>
    <n v="2266"/>
    <n v="2237"/>
    <n v="2241"/>
  </r>
  <r>
    <s v="MERSEYSIDE"/>
    <s v="Q48"/>
    <x v="151"/>
    <s v="01V00"/>
    <n v="3329"/>
    <n v="3033"/>
    <n v="2950"/>
    <n v="2883"/>
    <n v="2797"/>
    <n v="2750"/>
    <n v="2702"/>
    <n v="2642"/>
    <n v="2572"/>
    <n v="2513"/>
    <n v="2439"/>
    <n v="2398"/>
    <n v="2378"/>
    <n v="2378"/>
    <n v="2404"/>
    <n v="2361"/>
    <n v="2352"/>
    <n v="2286"/>
    <n v="2254"/>
    <n v="2260"/>
    <n v="2290"/>
  </r>
  <r>
    <s v="SOUTH LONDON"/>
    <s v="Q63"/>
    <x v="152"/>
    <s v="08Q00"/>
    <n v="1806"/>
    <n v="1419"/>
    <n v="1352"/>
    <n v="1319"/>
    <n v="1358"/>
    <n v="1356"/>
    <n v="1347"/>
    <n v="1382"/>
    <n v="1383"/>
    <n v="1380"/>
    <n v="1365"/>
    <n v="1417"/>
    <n v="1431"/>
    <n v="1459"/>
    <n v="1450"/>
    <n v="1440"/>
    <n v="1382"/>
    <n v="1344"/>
    <n v="1307"/>
    <n v="1242"/>
    <n v="1216"/>
  </r>
  <r>
    <s v="MERSEYSIDE"/>
    <s v="Q48"/>
    <x v="153"/>
    <s v="01X00"/>
    <n v="4981"/>
    <n v="4229"/>
    <n v="4094"/>
    <n v="3876"/>
    <n v="3698"/>
    <n v="3523"/>
    <n v="3369"/>
    <n v="3238"/>
    <n v="3133"/>
    <n v="3043"/>
    <n v="2974"/>
    <n v="2865"/>
    <n v="2749"/>
    <n v="2675"/>
    <n v="2588"/>
    <n v="2549"/>
    <n v="2496"/>
    <n v="2438"/>
    <n v="2425"/>
    <n v="2391"/>
    <n v="2322"/>
  </r>
  <r>
    <s v="SHROPSHIRE AND STAFFORDSHIRE"/>
    <s v="Q60"/>
    <x v="154"/>
    <s v="05V00"/>
    <n v="3833"/>
    <n v="4024"/>
    <n v="3924"/>
    <n v="3851"/>
    <n v="3818"/>
    <n v="3728"/>
    <n v="3633"/>
    <n v="3563"/>
    <n v="3484"/>
    <n v="3436"/>
    <n v="3338"/>
    <n v="3264"/>
    <n v="3175"/>
    <n v="3107"/>
    <n v="3074"/>
    <n v="2985"/>
    <n v="2914"/>
    <n v="2839"/>
    <n v="2824"/>
    <n v="2828"/>
    <n v="2768"/>
  </r>
  <r>
    <s v="GREATER MANCHESTER"/>
    <s v="Q46"/>
    <x v="155"/>
    <s v="01W00"/>
    <n v="6114"/>
    <n v="5634"/>
    <n v="5472"/>
    <n v="5260"/>
    <n v="5097"/>
    <n v="4968"/>
    <n v="4840"/>
    <n v="4696"/>
    <n v="4595"/>
    <n v="4467"/>
    <n v="4342"/>
    <n v="4228"/>
    <n v="4138"/>
    <n v="4052"/>
    <n v="4011"/>
    <n v="3917"/>
    <n v="3899"/>
    <n v="3813"/>
    <n v="3755"/>
    <n v="3745"/>
    <n v="3696"/>
  </r>
  <r>
    <s v="SHROPSHIRE AND STAFFORDSHIRE"/>
    <s v="Q60"/>
    <x v="156"/>
    <s v="05W00"/>
    <n v="6008"/>
    <n v="6773"/>
    <n v="6718"/>
    <n v="6642"/>
    <n v="6548"/>
    <n v="6503"/>
    <n v="6361"/>
    <n v="6345"/>
    <n v="6271"/>
    <n v="6183"/>
    <n v="6117"/>
    <n v="6041"/>
    <n v="5949"/>
    <n v="5852"/>
    <n v="5805"/>
    <n v="5786"/>
    <n v="5761"/>
    <n v="5655"/>
    <n v="5652"/>
    <n v="5587"/>
    <n v="5497"/>
  </r>
  <r>
    <s v="CUMBRIA,NORTHUMB,TYNE &amp; WEAR"/>
    <s v="Q49"/>
    <x v="157"/>
    <s v="00P00"/>
    <n v="6719"/>
    <n v="5829"/>
    <n v="5610"/>
    <n v="5467"/>
    <n v="5322"/>
    <n v="5180"/>
    <n v="5098"/>
    <n v="5018"/>
    <n v="4953"/>
    <n v="4869"/>
    <n v="4787"/>
    <n v="4708"/>
    <n v="4601"/>
    <n v="4559"/>
    <n v="4513"/>
    <n v="4437"/>
    <n v="4427"/>
    <n v="4413"/>
    <n v="4341"/>
    <n v="4227"/>
    <n v="4129"/>
  </r>
  <r>
    <s v="SURREY AND SUSSEX"/>
    <s v="Q68"/>
    <x v="158"/>
    <s v="99H00"/>
    <n v="6194"/>
    <n v="5373"/>
    <n v="5149"/>
    <n v="5010"/>
    <n v="4936"/>
    <n v="4791"/>
    <n v="4683"/>
    <n v="4602"/>
    <n v="4514"/>
    <n v="4454"/>
    <n v="4390"/>
    <n v="4329"/>
    <n v="4240"/>
    <n v="4093"/>
    <n v="4061"/>
    <n v="4039"/>
    <n v="3980"/>
    <n v="3944"/>
    <n v="3917"/>
    <n v="3909"/>
    <n v="3860"/>
  </r>
  <r>
    <s v="SURREY AND SUSSEX"/>
    <s v="Q68"/>
    <x v="159"/>
    <s v="10C00"/>
    <n v="1688"/>
    <n v="1824"/>
    <n v="1795"/>
    <n v="1749"/>
    <n v="1730"/>
    <n v="1694"/>
    <n v="1671"/>
    <n v="1661"/>
    <n v="1636"/>
    <n v="1600"/>
    <n v="1544"/>
    <n v="1527"/>
    <n v="1545"/>
    <n v="1535"/>
    <n v="1542"/>
    <n v="1523"/>
    <n v="1503"/>
    <n v="1505"/>
    <n v="1503"/>
    <n v="1505"/>
    <n v="1472"/>
  </r>
  <r>
    <s v="SOUTH LONDON"/>
    <s v="Q63"/>
    <x v="160"/>
    <s v="08T00"/>
    <n v="3478"/>
    <n v="2782"/>
    <n v="2725"/>
    <n v="2668"/>
    <n v="2622"/>
    <n v="2567"/>
    <n v="2492"/>
    <n v="2442"/>
    <n v="2371"/>
    <n v="2347"/>
    <n v="2325"/>
    <n v="2319"/>
    <n v="2311"/>
    <n v="2337"/>
    <n v="2315"/>
    <n v="2309"/>
    <n v="2276"/>
    <n v="2248"/>
    <n v="2246"/>
    <n v="2225"/>
    <n v="2260"/>
  </r>
  <r>
    <s v="KENT AND MEDWAY"/>
    <s v="Q67"/>
    <x v="161"/>
    <s v="10D00"/>
    <n v="1837"/>
    <n v="2142"/>
    <n v="2091"/>
    <n v="2064"/>
    <n v="2071"/>
    <n v="2047"/>
    <n v="2012"/>
    <n v="1997"/>
    <n v="1995"/>
    <n v="1959"/>
    <n v="1955"/>
    <n v="1933"/>
    <n v="1920"/>
    <n v="1872"/>
    <n v="1834"/>
    <n v="1780"/>
    <n v="1717"/>
    <n v="1667"/>
    <n v="1614"/>
    <n v="1560"/>
    <n v="1516"/>
  </r>
  <r>
    <s v="BATH,GLOS,SWINDON &amp; WILTSHIRE"/>
    <s v="Q64"/>
    <x v="162"/>
    <s v="12D00"/>
    <n v="3998"/>
    <n v="3893"/>
    <n v="3795"/>
    <n v="3661"/>
    <n v="3560"/>
    <n v="3512"/>
    <n v="3413"/>
    <n v="3369"/>
    <n v="3266"/>
    <n v="3200"/>
    <n v="3123"/>
    <n v="3074"/>
    <n v="2981"/>
    <n v="2953"/>
    <n v="2911"/>
    <n v="2896"/>
    <n v="2865"/>
    <n v="2818"/>
    <n v="2762"/>
    <n v="2714"/>
    <n v="2692"/>
  </r>
  <r>
    <s v="GREATER MANCHESTER"/>
    <s v="Q46"/>
    <x v="163"/>
    <s v="01Y00"/>
    <n v="2174"/>
    <n v="1697"/>
    <n v="1654"/>
    <n v="1625"/>
    <n v="1635"/>
    <n v="1613"/>
    <n v="1577"/>
    <n v="1596"/>
    <n v="1586"/>
    <n v="1638"/>
    <n v="1623"/>
    <n v="1615"/>
    <n v="1602"/>
    <n v="1585"/>
    <n v="1530"/>
    <n v="1487"/>
    <n v="1449"/>
    <n v="1422"/>
    <n v="1394"/>
    <n v="1364"/>
    <n v="1354"/>
  </r>
  <r>
    <s v="SHROPSHIRE AND STAFFORDSHIRE"/>
    <s v="Q60"/>
    <x v="164"/>
    <s v="05X00"/>
    <n v="2846"/>
    <n v="3248"/>
    <n v="3251"/>
    <n v="3215"/>
    <n v="3164"/>
    <n v="3112"/>
    <n v="3031"/>
    <n v="2945"/>
    <n v="2812"/>
    <n v="2747"/>
    <n v="2658"/>
    <n v="2608"/>
    <n v="2530"/>
    <n v="2459"/>
    <n v="2404"/>
    <n v="2360"/>
    <n v="2316"/>
    <n v="2282"/>
    <n v="2281"/>
    <n v="2298"/>
    <n v="2302"/>
  </r>
  <r>
    <s v="KENT AND MEDWAY"/>
    <s v="Q67"/>
    <x v="165"/>
    <s v="10E00"/>
    <n v="3285"/>
    <n v="3160"/>
    <n v="3103"/>
    <n v="3073"/>
    <n v="3017"/>
    <n v="2955"/>
    <n v="2895"/>
    <n v="2857"/>
    <n v="2776"/>
    <n v="2754"/>
    <n v="2728"/>
    <n v="2673"/>
    <n v="2624"/>
    <n v="2569"/>
    <n v="2548"/>
    <n v="2478"/>
    <n v="2497"/>
    <n v="2470"/>
    <n v="2462"/>
    <n v="2409"/>
    <n v="2405"/>
  </r>
  <r>
    <s v="ESSEX"/>
    <s v="Q57"/>
    <x v="166"/>
    <s v="07G00"/>
    <n v="2512"/>
    <n v="3175"/>
    <n v="3104"/>
    <n v="3066"/>
    <n v="3027"/>
    <n v="2973"/>
    <n v="2865"/>
    <n v="2760"/>
    <n v="2677"/>
    <n v="2582"/>
    <n v="2524"/>
    <n v="2477"/>
    <n v="2413"/>
    <n v="2368"/>
    <n v="2359"/>
    <n v="2292"/>
    <n v="2268"/>
    <n v="2243"/>
    <n v="2239"/>
    <n v="2240"/>
    <n v="2221"/>
  </r>
  <r>
    <s v="NORTH EAST LONDON"/>
    <s v="Q61"/>
    <x v="167"/>
    <s v="08V00"/>
    <n v="1961"/>
    <n v="1952"/>
    <n v="1894"/>
    <n v="1839"/>
    <n v="1792"/>
    <n v="1761"/>
    <n v="1713"/>
    <n v="1683"/>
    <n v="1665"/>
    <n v="1648"/>
    <n v="1640"/>
    <n v="1640"/>
    <n v="1653"/>
    <n v="1663"/>
    <n v="1631"/>
    <n v="1636"/>
    <n v="1594"/>
    <n v="1562"/>
    <n v="1531"/>
    <n v="1535"/>
    <n v="1507"/>
  </r>
  <r>
    <s v="GREATER MANCHESTER"/>
    <s v="Q46"/>
    <x v="168"/>
    <s v="02A00"/>
    <n v="4199"/>
    <n v="4168"/>
    <n v="4006"/>
    <n v="3820"/>
    <n v="3694"/>
    <n v="3554"/>
    <n v="3403"/>
    <n v="3245"/>
    <n v="3089"/>
    <n v="2929"/>
    <n v="2796"/>
    <n v="2740"/>
    <n v="2680"/>
    <n v="2620"/>
    <n v="2594"/>
    <n v="2589"/>
    <n v="2559"/>
    <n v="2563"/>
    <n v="2574"/>
    <n v="2601"/>
    <n v="2595"/>
  </r>
  <r>
    <s v="NORTH YORKSHIRE AND HUMBER"/>
    <s v="Q50"/>
    <x v="169"/>
    <s v="03Q00"/>
    <n v="6075"/>
    <n v="6006"/>
    <n v="5764"/>
    <n v="5601"/>
    <n v="5468"/>
    <n v="5370"/>
    <n v="5218"/>
    <n v="5178"/>
    <n v="5158"/>
    <n v="5176"/>
    <n v="5093"/>
    <n v="5050"/>
    <n v="4961"/>
    <n v="4890"/>
    <n v="4849"/>
    <n v="4799"/>
    <n v="4731"/>
    <n v="4648"/>
    <n v="4623"/>
    <n v="4545"/>
    <n v="4460"/>
  </r>
  <r>
    <s v="CHESHIRE, WARRINGTON &amp; WIRRAL"/>
    <s v="Q44"/>
    <x v="170"/>
    <s v="02D00"/>
    <n v="1754"/>
    <n v="1091"/>
    <n v="1030"/>
    <n v="978"/>
    <n v="941"/>
    <n v="916"/>
    <n v="914"/>
    <n v="891"/>
    <n v="879"/>
    <n v="879"/>
    <n v="900"/>
    <n v="893"/>
    <n v="874"/>
    <n v="888"/>
    <n v="905"/>
    <n v="910"/>
    <n v="908"/>
    <n v="903"/>
    <n v="903"/>
    <n v="889"/>
    <n v="887"/>
  </r>
  <r>
    <s v="WEST YORKSHIRE"/>
    <s v="Q52"/>
    <x v="171"/>
    <s v="03R00"/>
    <n v="6780"/>
    <n v="5829"/>
    <n v="5676"/>
    <n v="5561"/>
    <n v="5463"/>
    <n v="5385"/>
    <n v="5255"/>
    <n v="5159"/>
    <n v="5130"/>
    <n v="5104"/>
    <n v="5099"/>
    <n v="5127"/>
    <n v="5080"/>
    <n v="5088"/>
    <n v="5064"/>
    <n v="5014"/>
    <n v="4998"/>
    <n v="4951"/>
    <n v="4929"/>
    <n v="4873"/>
    <n v="4809"/>
  </r>
  <r>
    <s v="BIRMINGHAM &amp; THE BLACK COUNTRY"/>
    <s v="Q54"/>
    <x v="172"/>
    <s v="05Y00"/>
    <n v="5382"/>
    <n v="4242"/>
    <n v="4107"/>
    <n v="3986"/>
    <n v="3860"/>
    <n v="3746"/>
    <n v="3577"/>
    <n v="3437"/>
    <n v="3336"/>
    <n v="3249"/>
    <n v="3147"/>
    <n v="3129"/>
    <n v="3132"/>
    <n v="3135"/>
    <n v="3090"/>
    <n v="3051"/>
    <n v="3009"/>
    <n v="2931"/>
    <n v="2948"/>
    <n v="2923"/>
    <n v="2894"/>
  </r>
  <r>
    <s v="NORTH EAST LONDON"/>
    <s v="Q61"/>
    <x v="173"/>
    <s v="08W00"/>
    <n v="2102"/>
    <n v="1598"/>
    <n v="1490"/>
    <n v="1413"/>
    <n v="1342"/>
    <n v="1305"/>
    <n v="1244"/>
    <n v="1235"/>
    <n v="1240"/>
    <n v="1214"/>
    <n v="1211"/>
    <n v="1203"/>
    <n v="1196"/>
    <n v="1186"/>
    <n v="1163"/>
    <n v="1168"/>
    <n v="1153"/>
    <n v="1140"/>
    <n v="1145"/>
    <n v="1129"/>
    <n v="1127"/>
  </r>
  <r>
    <s v="SOUTH LONDON"/>
    <s v="Q63"/>
    <x v="174"/>
    <s v="08X00"/>
    <n v="3102"/>
    <n v="2186"/>
    <n v="2108"/>
    <n v="2044"/>
    <n v="1998"/>
    <n v="1989"/>
    <n v="1963"/>
    <n v="1954"/>
    <n v="1931"/>
    <n v="1905"/>
    <n v="1910"/>
    <n v="1903"/>
    <n v="1894"/>
    <n v="1865"/>
    <n v="1818"/>
    <n v="1808"/>
    <n v="1782"/>
    <n v="1791"/>
    <n v="1777"/>
    <n v="1762"/>
    <n v="1776"/>
  </r>
  <r>
    <s v="CHESHIRE, WARRINGTON &amp; WIRRAL"/>
    <s v="Q44"/>
    <x v="175"/>
    <s v="02E00"/>
    <n v="3945"/>
    <n v="3097"/>
    <n v="3046"/>
    <n v="2996"/>
    <n v="2923"/>
    <n v="2883"/>
    <n v="2820"/>
    <n v="2780"/>
    <n v="2749"/>
    <n v="2708"/>
    <n v="2652"/>
    <n v="2607"/>
    <n v="2545"/>
    <n v="2551"/>
    <n v="2483"/>
    <n v="2447"/>
    <n v="2433"/>
    <n v="2408"/>
    <n v="2436"/>
    <n v="2424"/>
    <n v="2401"/>
  </r>
  <r>
    <s v="ARDEN,HEREFORDS &amp; WORCESTER"/>
    <s v="Q53"/>
    <x v="176"/>
    <s v="05H00"/>
    <n v="3846"/>
    <n v="3919"/>
    <n v="3866"/>
    <n v="3784"/>
    <n v="3718"/>
    <n v="3676"/>
    <n v="3624"/>
    <n v="3547"/>
    <n v="3472"/>
    <n v="3418"/>
    <n v="3333"/>
    <n v="3244"/>
    <n v="3097"/>
    <n v="3016"/>
    <n v="2894"/>
    <n v="2820"/>
    <n v="2712"/>
    <n v="2596"/>
    <n v="2456"/>
    <n v="2364"/>
    <n v="2290"/>
  </r>
  <r>
    <s v="CHESHIRE, WARRINGTON &amp; WIRRAL"/>
    <s v="Q44"/>
    <x v="177"/>
    <s v="02F00"/>
    <n v="4423"/>
    <n v="5022"/>
    <n v="4943"/>
    <n v="4848"/>
    <n v="4796"/>
    <n v="4749"/>
    <n v="4633"/>
    <n v="4639"/>
    <n v="4539"/>
    <n v="4481"/>
    <n v="4403"/>
    <n v="4372"/>
    <n v="4278"/>
    <n v="4196"/>
    <n v="4159"/>
    <n v="4088"/>
    <n v="4027"/>
    <n v="3950"/>
    <n v="3908"/>
    <n v="3853"/>
    <n v="3813"/>
  </r>
  <r>
    <s v="ESSEX"/>
    <s v="Q57"/>
    <x v="178"/>
    <s v="07H00"/>
    <n v="5489"/>
    <n v="5136"/>
    <n v="4946"/>
    <n v="4756"/>
    <n v="4621"/>
    <n v="4499"/>
    <n v="4386"/>
    <n v="4261"/>
    <n v="4192"/>
    <n v="4144"/>
    <n v="4072"/>
    <n v="4018"/>
    <n v="3950"/>
    <n v="3846"/>
    <n v="3773"/>
    <n v="3676"/>
    <n v="3621"/>
    <n v="3563"/>
    <n v="3549"/>
    <n v="3533"/>
    <n v="3493"/>
  </r>
  <r>
    <s v="WESSEX"/>
    <s v="Q70"/>
    <x v="179"/>
    <s v="11A00"/>
    <n v="12044"/>
    <n v="13132"/>
    <n v="12934"/>
    <n v="12718"/>
    <n v="12475"/>
    <n v="12339"/>
    <n v="12098"/>
    <n v="11936"/>
    <n v="11790"/>
    <n v="11662"/>
    <n v="11456"/>
    <n v="11160"/>
    <n v="11014"/>
    <n v="10859"/>
    <n v="10762"/>
    <n v="10563"/>
    <n v="10444"/>
    <n v="10305"/>
    <n v="10171"/>
    <n v="10127"/>
    <n v="10036"/>
  </r>
  <r>
    <s v="KENT AND MEDWAY"/>
    <s v="Q67"/>
    <x v="180"/>
    <s v="99J00"/>
    <n v="10885"/>
    <n v="11653"/>
    <n v="11227"/>
    <n v="10838"/>
    <n v="10474"/>
    <n v="10235"/>
    <n v="9929"/>
    <n v="9728"/>
    <n v="9523"/>
    <n v="9363"/>
    <n v="9248"/>
    <n v="9086"/>
    <n v="8890"/>
    <n v="8729"/>
    <n v="8599"/>
    <n v="8508"/>
    <n v="8460"/>
    <n v="8366"/>
    <n v="8344"/>
    <n v="8281"/>
    <n v="8281"/>
  </r>
  <r>
    <s v="LANCASHIRE"/>
    <s v="Q47"/>
    <x v="181"/>
    <s v="02G00"/>
    <n v="2087"/>
    <n v="2591"/>
    <n v="2564"/>
    <n v="2518"/>
    <n v="2499"/>
    <n v="2475"/>
    <n v="2434"/>
    <n v="2450"/>
    <n v="2412"/>
    <n v="2402"/>
    <n v="2414"/>
    <n v="2389"/>
    <n v="2389"/>
    <n v="2350"/>
    <n v="2324"/>
    <n v="2322"/>
    <n v="2267"/>
    <n v="2230"/>
    <n v="2172"/>
    <n v="2093"/>
    <n v="2087"/>
  </r>
  <r>
    <s v="LEICESTERSHIRE &amp; LINCOLNSHIRE"/>
    <s v="Q59"/>
    <x v="182"/>
    <s v="04V00"/>
    <n v="7844"/>
    <n v="7276"/>
    <n v="7025"/>
    <n v="6820"/>
    <n v="6691"/>
    <n v="6600"/>
    <n v="6444"/>
    <n v="6335"/>
    <n v="6236"/>
    <n v="6102"/>
    <n v="5999"/>
    <n v="5860"/>
    <n v="5735"/>
    <n v="5610"/>
    <n v="5592"/>
    <n v="5528"/>
    <n v="5512"/>
    <n v="5437"/>
    <n v="5413"/>
    <n v="5349"/>
    <n v="5232"/>
  </r>
  <r>
    <s v="NORTH WEST LONDON"/>
    <s v="Q62"/>
    <x v="183"/>
    <s v="08Y00"/>
    <n v="1875"/>
    <n v="1875"/>
    <n v="1807"/>
    <n v="1799"/>
    <n v="1757"/>
    <n v="1701"/>
    <n v="1675"/>
    <n v="1653"/>
    <n v="1610"/>
    <n v="1619"/>
    <n v="1602"/>
    <n v="1562"/>
    <n v="1551"/>
    <n v="1517"/>
    <n v="1536"/>
    <n v="1522"/>
    <n v="1513"/>
    <n v="1516"/>
    <n v="1545"/>
    <n v="1559"/>
    <n v="1576"/>
  </r>
  <r>
    <s v="EAST ANGLIA"/>
    <s v="Q56"/>
    <x v="184"/>
    <s v="07J00"/>
    <n v="3749"/>
    <n v="5323"/>
    <n v="5288"/>
    <n v="5274"/>
    <n v="5148"/>
    <n v="5062"/>
    <n v="4955"/>
    <n v="4812"/>
    <n v="4688"/>
    <n v="4572"/>
    <n v="4387"/>
    <n v="4305"/>
    <n v="4132"/>
    <n v="4009"/>
    <n v="3888"/>
    <n v="3734"/>
    <n v="3727"/>
    <n v="3658"/>
    <n v="3614"/>
    <n v="3567"/>
    <n v="3489"/>
  </r>
  <r>
    <s v="EAST ANGLIA"/>
    <s v="Q56"/>
    <x v="185"/>
    <s v="07K00"/>
    <n v="5217"/>
    <n v="6461"/>
    <n v="6256"/>
    <n v="6046"/>
    <n v="5824"/>
    <n v="5623"/>
    <n v="5396"/>
    <n v="5199"/>
    <n v="5030"/>
    <n v="4918"/>
    <n v="4762"/>
    <n v="4630"/>
    <n v="4507"/>
    <n v="4438"/>
    <n v="4410"/>
    <n v="4394"/>
    <n v="4343"/>
    <n v="4323"/>
    <n v="4250"/>
    <n v="4177"/>
    <n v="4158"/>
  </r>
  <r>
    <s v="GREATER MANCHESTER"/>
    <s v="Q46"/>
    <x v="186"/>
    <s v="02H00"/>
    <n v="4613"/>
    <n v="5183"/>
    <n v="4960"/>
    <n v="4779"/>
    <n v="4589"/>
    <n v="4490"/>
    <n v="4403"/>
    <n v="4343"/>
    <n v="4311"/>
    <n v="4254"/>
    <n v="4180"/>
    <n v="4134"/>
    <n v="4096"/>
    <n v="4053"/>
    <n v="4032"/>
    <n v="3977"/>
    <n v="3970"/>
    <n v="3986"/>
    <n v="3958"/>
    <n v="3900"/>
    <n v="3849"/>
  </r>
  <r>
    <s v="BATH,GLOS,SWINDON &amp; WILTSHIRE"/>
    <s v="Q64"/>
    <x v="187"/>
    <s v="99N00"/>
    <n v="11561"/>
    <n v="12184"/>
    <n v="11802"/>
    <n v="11294"/>
    <n v="10883"/>
    <n v="10474"/>
    <n v="10048"/>
    <n v="9802"/>
    <n v="9591"/>
    <n v="9423"/>
    <n v="9400"/>
    <n v="9256"/>
    <n v="9146"/>
    <n v="9006"/>
    <n v="8915"/>
    <n v="8765"/>
    <n v="8647"/>
    <n v="8549"/>
    <n v="8434"/>
    <n v="8230"/>
    <n v="8132"/>
  </r>
  <r>
    <s v="CHESHIRE, WARRINGTON &amp; WIRRAL"/>
    <s v="Q44"/>
    <x v="188"/>
    <s v="12F00"/>
    <n v="7358"/>
    <n v="7338"/>
    <n v="7249"/>
    <n v="7156"/>
    <n v="7051"/>
    <n v="6960"/>
    <n v="6819"/>
    <n v="6796"/>
    <n v="6730"/>
    <n v="6683"/>
    <n v="6677"/>
    <n v="6569"/>
    <n v="6467"/>
    <n v="6333"/>
    <n v="6281"/>
    <n v="6100"/>
    <n v="6013"/>
    <n v="5899"/>
    <n v="5891"/>
    <n v="5762"/>
    <n v="5657"/>
  </r>
  <r>
    <s v="BIRMINGHAM &amp; THE BLACK COUNTRY"/>
    <s v="Q54"/>
    <x v="189"/>
    <s v="06A00"/>
    <n v="4855"/>
    <n v="4463"/>
    <n v="4333"/>
    <n v="4189"/>
    <n v="4106"/>
    <n v="4059"/>
    <n v="3970"/>
    <n v="3905"/>
    <n v="3792"/>
    <n v="3669"/>
    <n v="3539"/>
    <n v="3453"/>
    <n v="3419"/>
    <n v="3288"/>
    <n v="3237"/>
    <n v="3181"/>
    <n v="3122"/>
    <n v="3056"/>
    <n v="3020"/>
    <n v="2974"/>
    <n v="2975"/>
  </r>
  <r>
    <s v="ARDEN,HEREFORDS &amp; WORCESTER"/>
    <s v="Q53"/>
    <x v="190"/>
    <s v="06D00"/>
    <n v="3472"/>
    <n v="2805"/>
    <n v="2693"/>
    <n v="2590"/>
    <n v="2549"/>
    <n v="2503"/>
    <n v="2441"/>
    <n v="2397"/>
    <n v="2368"/>
    <n v="2368"/>
    <n v="2336"/>
    <n v="2321"/>
    <n v="2283"/>
    <n v="2235"/>
    <n v="2261"/>
    <n v="2270"/>
    <n v="2263"/>
    <n v="2254"/>
    <n v="2240"/>
    <n v="2252"/>
    <n v="224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4" minRefreshableVersion="3" showDrill="0" useAutoFormatting="1" itemPrintTitles="1" createdVersion="4" indent="0" compact="0" compactData="0" multipleFieldFilters="0">
  <location ref="A3:T4" firstHeaderRow="0" firstDataRow="1" firstDataCol="0" rowPageCount="1" colPageCount="1"/>
  <pivotFields count="25">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91">
        <item x="0"/>
        <item x="1"/>
        <item x="2"/>
        <item x="3"/>
        <item x="4"/>
        <item x="5"/>
        <item x="6"/>
        <item x="7"/>
        <item x="8"/>
        <item x="10"/>
        <item x="12"/>
        <item x="13"/>
        <item x="14"/>
        <item x="15"/>
        <item x="16"/>
        <item x="17"/>
        <item x="18"/>
        <item x="20"/>
        <item x="22"/>
        <item x="23"/>
        <item x="24"/>
        <item x="25"/>
        <item x="26"/>
        <item x="27"/>
        <item x="28"/>
        <item x="29"/>
        <item x="30"/>
        <item x="31"/>
        <item x="32"/>
        <item x="33"/>
        <item x="34"/>
        <item x="35"/>
        <item x="36"/>
        <item x="37"/>
        <item x="38"/>
        <item x="41"/>
        <item x="42"/>
        <item x="43"/>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9"/>
        <item x="90"/>
        <item x="91"/>
        <item x="92"/>
        <item x="93"/>
        <item x="94"/>
        <item x="96"/>
        <item x="97"/>
        <item x="98"/>
        <item x="99"/>
        <item x="100"/>
        <item x="102"/>
        <item x="103"/>
        <item x="104"/>
        <item x="105"/>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95"/>
        <item x="101"/>
        <item x="106"/>
        <item x="9"/>
        <item x="11"/>
        <item x="21"/>
        <item x="47"/>
        <item x="88"/>
        <item x="19"/>
        <item x="39"/>
        <item x="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 dataField="1" compact="0" numFmtId="3" outline="0" showAll="0" defaultSubtotal="0">
      <extLst>
        <ext xmlns:x14="http://schemas.microsoft.com/office/spreadsheetml/2009/9/main" uri="{2946ED86-A175-432a-8AC1-64E0C546D7DE}">
          <x14:pivotField fillDownLabels="1"/>
        </ext>
      </extLst>
    </pivotField>
  </pivotFields>
  <rowItems count="1">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pageFields count="1">
    <pageField fld="2" hier="-1"/>
  </pageFields>
  <dataFields count="20">
    <dataField name="Sum of Apr-18" fld="5" baseField="0" baseItem="0"/>
    <dataField name="Sum of May-18" fld="6" baseField="0" baseItem="0"/>
    <dataField name="Sum of Jun-18" fld="7" baseField="0" baseItem="0"/>
    <dataField name="Sum of Jul-18" fld="8" baseField="0" baseItem="0"/>
    <dataField name="Sum of Aug-18" fld="9" baseField="0" baseItem="0"/>
    <dataField name="Sum of Sep-18" fld="10" baseField="0" baseItem="0"/>
    <dataField name="Sum of Oct-18" fld="11" baseField="0" baseItem="0"/>
    <dataField name="Sum of Nov-18" fld="12" baseField="0" baseItem="0"/>
    <dataField name="Sum of Dec-18" fld="13" baseField="0" baseItem="0"/>
    <dataField name="Sum of Jan-19" fld="14" baseField="0" baseItem="0"/>
    <dataField name="Sum of Feb-19" fld="15" baseField="0" baseItem="0"/>
    <dataField name="Sum of Mar-19" fld="16" baseField="0" baseItem="0"/>
    <dataField name="Sum of Apr-19" fld="17" baseField="0" baseItem="0"/>
    <dataField name="Sum of May-19" fld="18" baseField="0" baseItem="0"/>
    <dataField name="Sum of Jun-19" fld="19" baseField="0" baseItem="0"/>
    <dataField name="Sum of Jul-19" fld="20" baseField="0" baseItem="0"/>
    <dataField name="Sum of Aug-19" fld="21" baseField="0" baseItem="0"/>
    <dataField name="Sum of Sep-19" fld="22" baseField="0" baseItem="0"/>
    <dataField name="Sum of Oct-19" fld="23" baseField="0" baseItem="0"/>
    <dataField name="Sum of Nov-19"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T4" firstHeaderRow="0" firstDataRow="1" firstDataCol="0" rowPageCount="1" colPageCount="1"/>
  <pivotFields count="28">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91">
        <item x="0"/>
        <item x="1"/>
        <item x="2"/>
        <item x="3"/>
        <item x="4"/>
        <item x="5"/>
        <item x="6"/>
        <item x="7"/>
        <item x="8"/>
        <item x="10"/>
        <item x="12"/>
        <item x="13"/>
        <item x="14"/>
        <item x="15"/>
        <item x="16"/>
        <item x="17"/>
        <item x="18"/>
        <item x="20"/>
        <item x="22"/>
        <item x="23"/>
        <item x="24"/>
        <item x="25"/>
        <item x="26"/>
        <item x="27"/>
        <item x="28"/>
        <item x="29"/>
        <item x="30"/>
        <item x="31"/>
        <item x="32"/>
        <item x="33"/>
        <item x="34"/>
        <item x="35"/>
        <item x="36"/>
        <item x="37"/>
        <item x="38"/>
        <item x="41"/>
        <item x="42"/>
        <item x="43"/>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9"/>
        <item x="90"/>
        <item x="91"/>
        <item x="92"/>
        <item x="93"/>
        <item x="94"/>
        <item x="96"/>
        <item x="97"/>
        <item x="98"/>
        <item x="99"/>
        <item x="100"/>
        <item x="102"/>
        <item x="103"/>
        <item x="104"/>
        <item x="105"/>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95"/>
        <item x="101"/>
        <item x="106"/>
        <item x="9"/>
        <item x="11"/>
        <item x="21"/>
        <item x="47"/>
        <item x="88"/>
        <item x="19"/>
        <item x="39"/>
        <item x="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6"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s>
  <rowItems count="1">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pageFields count="1">
    <pageField fld="2" hier="-1"/>
  </pageFields>
  <dataFields count="20">
    <dataField name="Sum of Apr-18" fld="8" baseField="0" baseItem="0"/>
    <dataField name="Sum of May-18" fld="9" baseField="0" baseItem="0"/>
    <dataField name="Sum of Jun-18" fld="10" baseField="0" baseItem="0"/>
    <dataField name="Sum of Jul-18" fld="11" baseField="0" baseItem="0"/>
    <dataField name="Sum of Aug-18" fld="12" baseField="0" baseItem="0"/>
    <dataField name="Sum of Sep-18" fld="13" baseField="0" baseItem="0"/>
    <dataField name="Sum of Oct-18" fld="14" baseField="0" baseItem="0"/>
    <dataField name="Sum of Nov-18" fld="15" baseField="0" baseItem="0"/>
    <dataField name="Sum of Dec-18" fld="16" baseField="0" baseItem="0"/>
    <dataField name="Sum of Jan-19" fld="17" baseField="0" baseItem="0"/>
    <dataField name="Sum of Feb-19" fld="18" baseField="0" baseItem="0"/>
    <dataField name="Sum of Mar-19" fld="19" baseField="0" baseItem="0"/>
    <dataField name="Sum of Apr-19" fld="20" baseField="0" baseItem="0"/>
    <dataField name="Sum of May-19" fld="21" baseField="0" baseItem="0"/>
    <dataField name="Sum of Jun-19" fld="22" baseField="0" baseItem="0"/>
    <dataField name="Sum of Jul-19" fld="23" baseField="0" baseItem="0"/>
    <dataField name="Sum of Aug-19" fld="24" baseField="0" baseItem="0"/>
    <dataField name="Sum of Sep-19" fld="25" baseField="0" baseItem="0"/>
    <dataField name="Sum of Oct-19" fld="26" baseField="0" baseItem="0"/>
    <dataField name="Sum of Nov-19"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T4" firstHeaderRow="0" firstDataRow="1" firstDataCol="0" rowPageCount="1" colPageCount="1"/>
  <pivotFields count="26">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91">
        <item x="0"/>
        <item x="1"/>
        <item x="2"/>
        <item x="3"/>
        <item x="4"/>
        <item x="5"/>
        <item x="6"/>
        <item x="7"/>
        <item x="8"/>
        <item x="10"/>
        <item x="12"/>
        <item x="13"/>
        <item x="14"/>
        <item x="15"/>
        <item x="16"/>
        <item x="17"/>
        <item x="18"/>
        <item x="20"/>
        <item x="22"/>
        <item x="23"/>
        <item x="24"/>
        <item x="25"/>
        <item x="26"/>
        <item x="27"/>
        <item x="28"/>
        <item x="29"/>
        <item x="30"/>
        <item x="31"/>
        <item x="32"/>
        <item x="33"/>
        <item x="34"/>
        <item x="35"/>
        <item x="36"/>
        <item x="37"/>
        <item x="38"/>
        <item x="41"/>
        <item x="42"/>
        <item x="43"/>
        <item x="44"/>
        <item x="45"/>
        <item x="46"/>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9"/>
        <item x="90"/>
        <item x="91"/>
        <item x="92"/>
        <item x="93"/>
        <item x="94"/>
        <item x="96"/>
        <item x="97"/>
        <item x="98"/>
        <item x="99"/>
        <item x="100"/>
        <item x="102"/>
        <item x="103"/>
        <item x="104"/>
        <item x="105"/>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95"/>
        <item x="101"/>
        <item x="106"/>
        <item x="9"/>
        <item x="11"/>
        <item x="21"/>
        <item x="47"/>
        <item x="88"/>
        <item x="19"/>
        <item x="39"/>
        <item x="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s>
  <rowItems count="1">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pageFields count="1">
    <pageField fld="2" hier="-1"/>
  </pageFields>
  <dataFields count="20">
    <dataField name="Sum of Apr-18" fld="6" baseField="0" baseItem="0"/>
    <dataField name="Sum of May-18" fld="7" baseField="0" baseItem="0"/>
    <dataField name="Sum of Jun-18" fld="8" baseField="0" baseItem="0"/>
    <dataField name="Sum of Jul-18" fld="9" baseField="0" baseItem="0"/>
    <dataField name="Sum of Aug-18" fld="10" baseField="0" baseItem="0"/>
    <dataField name="Sum of Sep-18" fld="11" baseField="0" baseItem="0"/>
    <dataField name="Sum of Oct-18" fld="12" baseField="0" baseItem="0"/>
    <dataField name="Sum of Nov-18" fld="13" baseField="0" baseItem="0"/>
    <dataField name="Sum of Dec-18" fld="14" baseField="0" baseItem="0"/>
    <dataField name="Sum of Jan-19" fld="15" baseField="0" baseItem="0"/>
    <dataField name="Sum of Feb-19" fld="16" baseField="0" baseItem="0"/>
    <dataField name="Sum of Mar-19" fld="17" baseField="0" baseItem="0"/>
    <dataField name="Sum of Apr-19" fld="18" baseField="0" baseItem="0"/>
    <dataField name="Sum of May-19" fld="19" baseField="0" baseItem="0"/>
    <dataField name="Sum of Jun-19" fld="20" baseField="0" baseItem="0"/>
    <dataField name="Sum of Jul-19" fld="21" baseField="0" baseItem="0"/>
    <dataField name="Sum of Aug-19" fld="22" baseField="0" baseItem="0"/>
    <dataField name="Sum of Sep-19" fld="23" baseField="0" baseItem="0"/>
    <dataField name="Sum of Oct-19" fld="24" baseField="0" baseItem="0"/>
    <dataField name="Sum of Nov-19" fld="2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CG_Name" sourceName="CCG Name">
  <pivotTables>
    <pivotTable tabId="45" name="PivotTable2"/>
  </pivotTables>
  <data>
    <tabular pivotCacheId="99" showMissing="0">
      <items count="191">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CG_Name2" sourceName="CCG Name">
  <pivotTables>
    <pivotTable tabId="3" name="PivotTable2"/>
  </pivotTables>
  <data>
    <tabular pivotCacheId="100" showMissing="0">
      <items count="191">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CG_Name3" sourceName="CCG Name">
  <pivotTables>
    <pivotTable tabId="42" name="PivotTable2"/>
  </pivotTables>
  <data>
    <tabular pivotCacheId="98" showMissing="0">
      <items count="191">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CG Name 5" cache="Slicer_CCG_Name2" caption="CCG Name" rowHeight="193675"/>
</slicers>
</file>

<file path=xl/slicers/slicer2.xml><?xml version="1.0" encoding="utf-8"?>
<slicers xmlns="http://schemas.microsoft.com/office/spreadsheetml/2009/9/main" xmlns:mc="http://schemas.openxmlformats.org/markup-compatibility/2006" xmlns:x="http://schemas.openxmlformats.org/spreadsheetml/2006/main" mc:Ignorable="x">
  <slicer name="CCG Name 6" cache="Slicer_CCG_Name3" caption="CCG Name" rowHeight="193675"/>
</slicers>
</file>

<file path=xl/slicers/slicer3.xml><?xml version="1.0" encoding="utf-8"?>
<slicers xmlns="http://schemas.microsoft.com/office/spreadsheetml/2009/9/main" xmlns:mc="http://schemas.openxmlformats.org/markup-compatibility/2006" xmlns:x="http://schemas.openxmlformats.org/spreadsheetml/2006/main" mc:Ignorable="x">
  <slicer name="CCG Name 4" cache="Slicer_CCG_Name3" caption="CCG Name" rowHeight="193675"/>
</slicers>
</file>

<file path=xl/slicers/slicer4.xml><?xml version="1.0" encoding="utf-8"?>
<slicers xmlns="http://schemas.microsoft.com/office/spreadsheetml/2009/9/main" xmlns:mc="http://schemas.openxmlformats.org/markup-compatibility/2006" xmlns:x="http://schemas.openxmlformats.org/spreadsheetml/2006/main" mc:Ignorable="x">
  <slicer name="CCG Name" cache="Slicer_CCG_Name" caption="CCG Name" rowHeight="22542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3" Type="http://schemas.openxmlformats.org/officeDocument/2006/relationships/hyperlink" Target="mailto:england.qualitypremium@nhs.net" TargetMode="External"/><Relationship Id="rId2" Type="http://schemas.openxmlformats.org/officeDocument/2006/relationships/hyperlink" Target="http://www.england.nhs.uk/ccg-ois/qual-prem/" TargetMode="External"/><Relationship Id="rId1" Type="http://schemas.openxmlformats.org/officeDocument/2006/relationships/printerSettings" Target="../printerSettings/printerSettings37.bin"/><Relationship Id="rId5" Type="http://schemas.openxmlformats.org/officeDocument/2006/relationships/drawing" Target="../drawings/drawing18.xml"/><Relationship Id="rId4"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3" Type="http://schemas.openxmlformats.org/officeDocument/2006/relationships/hyperlink" Target="https://www.england.nhs.uk/commissioning/ccg-assess/" TargetMode="Externa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drawing" Target="../drawings/drawing20.xml"/><Relationship Id="rId5" Type="http://schemas.openxmlformats.org/officeDocument/2006/relationships/printerSettings" Target="../printerSettings/printerSettings43.bin"/><Relationship Id="rId4" Type="http://schemas.openxmlformats.org/officeDocument/2006/relationships/hyperlink" Target="https://www.england.nhs.uk/commissioning/ccg-assess/iaf/"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omments" Target="../comments2.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5" Type="http://schemas.microsoft.com/office/2007/relationships/slicer" Target="../slicers/slicer3.xml"/><Relationship Id="rId4" Type="http://schemas.openxmlformats.org/officeDocument/2006/relationships/drawing" Target="../drawings/drawing36.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ivotTable" Target="../pivotTables/pivotTable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microsoft.com/office/2007/relationships/slicer" Target="../slicers/slicer4.xml"/><Relationship Id="rId4"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microsoft.com/office/2007/relationships/slicer" Target="../slicers/slicer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9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O205"/>
  <sheetViews>
    <sheetView workbookViewId="0">
      <pane ySplit="6" topLeftCell="A7" activePane="bottomLeft" state="frozen"/>
      <selection pane="bottomLeft" activeCell="A2" sqref="A2"/>
    </sheetView>
  </sheetViews>
  <sheetFormatPr defaultRowHeight="11.25" x14ac:dyDescent="0.2"/>
  <cols>
    <col min="1" max="1" width="57.83203125" bestFit="1" customWidth="1"/>
    <col min="2" max="2" width="31.5" bestFit="1" customWidth="1"/>
    <col min="3" max="3" width="13.5" customWidth="1"/>
    <col min="4" max="4" width="33.6640625" bestFit="1" customWidth="1"/>
    <col min="5" max="5" width="13.6640625" customWidth="1"/>
    <col min="6" max="6" width="38.83203125" bestFit="1" customWidth="1"/>
    <col min="7" max="7" width="10.6640625" customWidth="1"/>
    <col min="8" max="9" width="20.83203125" customWidth="1"/>
    <col min="10" max="10" width="21.83203125" customWidth="1"/>
    <col min="11" max="12" width="20.83203125" customWidth="1"/>
    <col min="13" max="13" width="21.83203125" customWidth="1"/>
    <col min="14" max="15" width="16.83203125" customWidth="1"/>
    <col min="16" max="16" width="19.83203125" customWidth="1"/>
    <col min="17" max="20" width="19.83203125" style="306" customWidth="1"/>
    <col min="21" max="22" width="19.83203125" customWidth="1"/>
    <col min="23" max="23" width="20.83203125" customWidth="1"/>
    <col min="24" max="24" width="20.33203125" customWidth="1"/>
    <col min="25" max="25" width="19.83203125" customWidth="1"/>
    <col min="26" max="28" width="20.83203125" customWidth="1"/>
    <col min="29" max="37" width="20.83203125" style="306" customWidth="1"/>
    <col min="38" max="38" width="16.6640625" customWidth="1"/>
    <col min="39" max="39" width="15.1640625" customWidth="1"/>
    <col min="40" max="40" width="21" customWidth="1"/>
    <col min="41" max="46" width="21" style="306" customWidth="1"/>
    <col min="47" max="52" width="21" customWidth="1"/>
    <col min="53" max="67" width="21" style="306" customWidth="1"/>
  </cols>
  <sheetData>
    <row r="1" spans="1:67" x14ac:dyDescent="0.2">
      <c r="A1" s="141" t="s">
        <v>527</v>
      </c>
    </row>
    <row r="5" spans="1:67" x14ac:dyDescent="0.2">
      <c r="H5" s="420" t="s">
        <v>550</v>
      </c>
      <c r="I5" s="420"/>
      <c r="J5" s="420"/>
      <c r="K5" s="420" t="s">
        <v>551</v>
      </c>
      <c r="L5" s="420"/>
      <c r="M5" s="420"/>
      <c r="N5" s="420" t="s">
        <v>616</v>
      </c>
      <c r="O5" s="420"/>
      <c r="P5" s="420"/>
      <c r="Q5" s="420" t="s">
        <v>644</v>
      </c>
      <c r="R5" s="420"/>
      <c r="S5" s="420"/>
      <c r="T5" s="420" t="s">
        <v>647</v>
      </c>
      <c r="U5" s="420"/>
      <c r="V5" s="420"/>
      <c r="W5" s="420" t="s">
        <v>651</v>
      </c>
      <c r="X5" s="420"/>
      <c r="Y5" s="420"/>
      <c r="Z5" s="420" t="s">
        <v>654</v>
      </c>
      <c r="AA5" s="420"/>
      <c r="AB5" s="420"/>
      <c r="AC5" s="420" t="s">
        <v>661</v>
      </c>
      <c r="AD5" s="420"/>
      <c r="AE5" s="420"/>
      <c r="AF5" s="420" t="s">
        <v>666</v>
      </c>
      <c r="AG5" s="420"/>
      <c r="AH5" s="420"/>
      <c r="AI5" s="420" t="s">
        <v>671</v>
      </c>
      <c r="AJ5" s="420"/>
      <c r="AK5" s="420"/>
      <c r="AL5" s="420" t="s">
        <v>675</v>
      </c>
      <c r="AM5" s="420"/>
      <c r="AN5" s="420"/>
      <c r="AO5" s="420" t="s">
        <v>678</v>
      </c>
      <c r="AP5" s="420"/>
      <c r="AQ5" s="420"/>
      <c r="AR5" s="420" t="s">
        <v>685</v>
      </c>
      <c r="AS5" s="420"/>
      <c r="AT5" s="420"/>
      <c r="AU5" s="420" t="s">
        <v>753</v>
      </c>
      <c r="AV5" s="420"/>
      <c r="AW5" s="420"/>
      <c r="AX5" s="420" t="s">
        <v>755</v>
      </c>
      <c r="AY5" s="420"/>
      <c r="AZ5" s="420"/>
      <c r="BA5" s="420" t="s">
        <v>780</v>
      </c>
      <c r="BB5" s="420"/>
      <c r="BC5" s="420"/>
      <c r="BD5" s="420" t="s">
        <v>786</v>
      </c>
      <c r="BE5" s="420"/>
      <c r="BF5" s="420"/>
      <c r="BG5" s="420" t="s">
        <v>790</v>
      </c>
      <c r="BH5" s="420"/>
      <c r="BI5" s="420"/>
      <c r="BJ5" s="420" t="s">
        <v>796</v>
      </c>
      <c r="BK5" s="420"/>
      <c r="BL5" s="420"/>
      <c r="BM5" s="420" t="s">
        <v>802</v>
      </c>
      <c r="BN5" s="420"/>
      <c r="BO5" s="420"/>
    </row>
    <row r="6" spans="1:67" ht="61.5" customHeight="1" x14ac:dyDescent="0.2">
      <c r="A6" s="6" t="s">
        <v>473</v>
      </c>
      <c r="B6" s="6" t="s">
        <v>469</v>
      </c>
      <c r="C6" s="6" t="s">
        <v>470</v>
      </c>
      <c r="D6" s="6" t="s">
        <v>455</v>
      </c>
      <c r="E6" s="6" t="s">
        <v>454</v>
      </c>
      <c r="F6" s="6" t="s">
        <v>0</v>
      </c>
      <c r="G6" s="6" t="s">
        <v>1</v>
      </c>
      <c r="H6" s="6" t="s">
        <v>529</v>
      </c>
      <c r="I6" s="137" t="s">
        <v>534</v>
      </c>
      <c r="J6" s="137" t="s">
        <v>535</v>
      </c>
      <c r="K6" s="6" t="s">
        <v>529</v>
      </c>
      <c r="L6" s="137" t="s">
        <v>534</v>
      </c>
      <c r="M6" s="6" t="s">
        <v>535</v>
      </c>
      <c r="N6" s="201" t="s">
        <v>529</v>
      </c>
      <c r="O6" s="137" t="s">
        <v>534</v>
      </c>
      <c r="P6" s="201" t="s">
        <v>535</v>
      </c>
      <c r="Q6" s="201" t="s">
        <v>529</v>
      </c>
      <c r="R6" s="137" t="s">
        <v>534</v>
      </c>
      <c r="S6" s="201" t="s">
        <v>535</v>
      </c>
      <c r="T6" s="201" t="s">
        <v>529</v>
      </c>
      <c r="U6" s="137" t="s">
        <v>534</v>
      </c>
      <c r="V6" s="201" t="s">
        <v>535</v>
      </c>
      <c r="W6" s="201" t="s">
        <v>529</v>
      </c>
      <c r="X6" s="137" t="s">
        <v>534</v>
      </c>
      <c r="Y6" s="201" t="s">
        <v>535</v>
      </c>
      <c r="Z6" s="201" t="s">
        <v>529</v>
      </c>
      <c r="AA6" s="137" t="s">
        <v>534</v>
      </c>
      <c r="AB6" s="201" t="s">
        <v>535</v>
      </c>
      <c r="AC6" s="201" t="s">
        <v>529</v>
      </c>
      <c r="AD6" s="137" t="s">
        <v>534</v>
      </c>
      <c r="AE6" s="201" t="s">
        <v>535</v>
      </c>
      <c r="AF6" s="201" t="s">
        <v>529</v>
      </c>
      <c r="AG6" s="137" t="s">
        <v>534</v>
      </c>
      <c r="AH6" s="201" t="s">
        <v>535</v>
      </c>
      <c r="AI6" s="201" t="s">
        <v>529</v>
      </c>
      <c r="AJ6" s="137" t="s">
        <v>534</v>
      </c>
      <c r="AK6" s="201" t="s">
        <v>535</v>
      </c>
      <c r="AL6" s="201" t="s">
        <v>529</v>
      </c>
      <c r="AM6" s="137" t="s">
        <v>534</v>
      </c>
      <c r="AN6" s="201" t="s">
        <v>535</v>
      </c>
      <c r="AO6" s="201" t="s">
        <v>529</v>
      </c>
      <c r="AP6" s="137" t="s">
        <v>534</v>
      </c>
      <c r="AQ6" s="201" t="s">
        <v>535</v>
      </c>
      <c r="AR6" s="201" t="s">
        <v>529</v>
      </c>
      <c r="AS6" s="137" t="s">
        <v>534</v>
      </c>
      <c r="AT6" s="201" t="s">
        <v>535</v>
      </c>
      <c r="AU6" s="201" t="s">
        <v>529</v>
      </c>
      <c r="AV6" s="137" t="s">
        <v>534</v>
      </c>
      <c r="AW6" s="201" t="s">
        <v>535</v>
      </c>
      <c r="AX6" s="201" t="s">
        <v>529</v>
      </c>
      <c r="AY6" s="137" t="s">
        <v>534</v>
      </c>
      <c r="AZ6" s="201" t="s">
        <v>535</v>
      </c>
      <c r="BA6" s="201" t="s">
        <v>529</v>
      </c>
      <c r="BB6" s="137" t="s">
        <v>534</v>
      </c>
      <c r="BC6" s="201" t="s">
        <v>535</v>
      </c>
      <c r="BD6" s="201" t="s">
        <v>529</v>
      </c>
      <c r="BE6" s="137" t="s">
        <v>534</v>
      </c>
      <c r="BF6" s="201" t="s">
        <v>535</v>
      </c>
      <c r="BG6" s="201" t="s">
        <v>529</v>
      </c>
      <c r="BH6" s="137" t="s">
        <v>534</v>
      </c>
      <c r="BI6" s="201" t="s">
        <v>535</v>
      </c>
      <c r="BJ6" s="201" t="s">
        <v>529</v>
      </c>
      <c r="BK6" s="137" t="s">
        <v>534</v>
      </c>
      <c r="BL6" s="201" t="s">
        <v>535</v>
      </c>
      <c r="BM6" s="201" t="s">
        <v>529</v>
      </c>
      <c r="BN6" s="137" t="s">
        <v>534</v>
      </c>
      <c r="BO6" s="201" t="s">
        <v>535</v>
      </c>
    </row>
    <row r="7" spans="1:67" x14ac:dyDescent="0.2">
      <c r="A7" s="306" t="s">
        <v>619</v>
      </c>
      <c r="B7" s="5" t="s">
        <v>474</v>
      </c>
      <c r="C7" s="5" t="s">
        <v>401</v>
      </c>
      <c r="D7" s="5" t="s">
        <v>415</v>
      </c>
      <c r="E7" s="5" t="s">
        <v>5</v>
      </c>
      <c r="F7" s="117" t="s">
        <v>6</v>
      </c>
      <c r="G7" s="5" t="s">
        <v>7</v>
      </c>
      <c r="H7" s="152">
        <v>6760</v>
      </c>
      <c r="I7" s="152">
        <v>6575</v>
      </c>
      <c r="J7" s="157">
        <v>3119</v>
      </c>
      <c r="K7" s="152">
        <v>6577</v>
      </c>
      <c r="L7" s="152">
        <v>6406</v>
      </c>
      <c r="M7" s="153">
        <v>3053</v>
      </c>
      <c r="N7" s="302">
        <v>6378</v>
      </c>
      <c r="O7" s="302">
        <v>6221</v>
      </c>
      <c r="P7" s="153">
        <v>2970</v>
      </c>
      <c r="Q7" s="302">
        <v>6266</v>
      </c>
      <c r="R7" s="302">
        <v>6127</v>
      </c>
      <c r="S7" s="153">
        <v>2912</v>
      </c>
      <c r="T7" s="305">
        <v>6150</v>
      </c>
      <c r="U7" s="302">
        <v>6009</v>
      </c>
      <c r="V7" s="153">
        <v>2882</v>
      </c>
      <c r="W7" s="280">
        <v>6009</v>
      </c>
      <c r="X7" s="280">
        <v>5871</v>
      </c>
      <c r="Y7" s="153">
        <v>2812</v>
      </c>
      <c r="Z7" s="280">
        <v>5886</v>
      </c>
      <c r="AA7" s="280">
        <v>5752</v>
      </c>
      <c r="AB7" s="153">
        <v>2767</v>
      </c>
      <c r="AC7" s="280">
        <v>5803</v>
      </c>
      <c r="AD7" s="280">
        <v>5674</v>
      </c>
      <c r="AE7" s="153">
        <v>2734</v>
      </c>
      <c r="AF7" s="305">
        <v>5684</v>
      </c>
      <c r="AG7" s="305">
        <v>5549</v>
      </c>
      <c r="AH7" s="153">
        <v>2675</v>
      </c>
      <c r="AI7" s="305">
        <v>5577</v>
      </c>
      <c r="AJ7" s="305">
        <v>5438</v>
      </c>
      <c r="AK7" s="153">
        <v>2593</v>
      </c>
      <c r="AL7" s="305">
        <v>5442</v>
      </c>
      <c r="AM7" s="305">
        <v>5305</v>
      </c>
      <c r="AN7" s="153">
        <v>2506</v>
      </c>
      <c r="AO7" s="305">
        <v>5342</v>
      </c>
      <c r="AP7" s="305">
        <v>5209</v>
      </c>
      <c r="AQ7" s="153">
        <v>2434</v>
      </c>
      <c r="AR7" s="305">
        <v>5193</v>
      </c>
      <c r="AS7" s="305">
        <v>5060</v>
      </c>
      <c r="AT7" s="153">
        <v>2331</v>
      </c>
      <c r="AU7" s="302">
        <v>5135</v>
      </c>
      <c r="AV7" s="302">
        <v>4997</v>
      </c>
      <c r="AW7" s="153">
        <v>2302</v>
      </c>
      <c r="AX7" s="302">
        <v>5048</v>
      </c>
      <c r="AY7" s="302">
        <v>4910</v>
      </c>
      <c r="AZ7" s="153">
        <v>2239</v>
      </c>
      <c r="BA7" s="302">
        <v>4935</v>
      </c>
      <c r="BB7" s="302">
        <v>4798</v>
      </c>
      <c r="BC7" s="153">
        <v>2183</v>
      </c>
      <c r="BD7" s="302">
        <v>4773</v>
      </c>
      <c r="BE7" s="302">
        <v>4648</v>
      </c>
      <c r="BF7" s="153">
        <v>2086</v>
      </c>
      <c r="BG7" s="280">
        <v>4693</v>
      </c>
      <c r="BH7" s="280">
        <v>4574</v>
      </c>
      <c r="BI7" s="153">
        <v>2050</v>
      </c>
      <c r="BJ7" s="280">
        <v>4603</v>
      </c>
      <c r="BK7" s="280">
        <v>4493</v>
      </c>
      <c r="BL7" s="153">
        <v>1990</v>
      </c>
      <c r="BM7" s="302">
        <v>4573</v>
      </c>
      <c r="BN7" s="302">
        <v>4466</v>
      </c>
      <c r="BO7" s="302">
        <v>1957</v>
      </c>
    </row>
    <row r="8" spans="1:67" x14ac:dyDescent="0.2">
      <c r="A8" s="306" t="s">
        <v>620</v>
      </c>
      <c r="B8" s="5" t="s">
        <v>475</v>
      </c>
      <c r="C8" s="5" t="s">
        <v>402</v>
      </c>
      <c r="D8" s="5" t="s">
        <v>416</v>
      </c>
      <c r="E8" s="5" t="s">
        <v>8</v>
      </c>
      <c r="F8" s="117" t="s">
        <v>9</v>
      </c>
      <c r="G8" s="5" t="s">
        <v>10</v>
      </c>
      <c r="H8" s="152">
        <v>6361</v>
      </c>
      <c r="I8" s="152">
        <v>6108</v>
      </c>
      <c r="J8" s="153">
        <v>2931</v>
      </c>
      <c r="K8" s="152">
        <v>6093</v>
      </c>
      <c r="L8" s="152">
        <v>5844</v>
      </c>
      <c r="M8" s="153">
        <v>2815</v>
      </c>
      <c r="N8" s="302">
        <v>5937</v>
      </c>
      <c r="O8" s="302">
        <v>5694</v>
      </c>
      <c r="P8" s="153">
        <v>2739</v>
      </c>
      <c r="Q8" s="302">
        <v>5817</v>
      </c>
      <c r="R8" s="302">
        <v>5569</v>
      </c>
      <c r="S8" s="153">
        <v>2681</v>
      </c>
      <c r="T8" s="305">
        <v>5699</v>
      </c>
      <c r="U8" s="302">
        <v>5445</v>
      </c>
      <c r="V8" s="153">
        <v>2639</v>
      </c>
      <c r="W8" s="280">
        <v>5538</v>
      </c>
      <c r="X8" s="280">
        <v>5276</v>
      </c>
      <c r="Y8" s="153">
        <v>2558</v>
      </c>
      <c r="Z8" s="280">
        <v>5364</v>
      </c>
      <c r="AA8" s="280">
        <v>5106</v>
      </c>
      <c r="AB8" s="153">
        <v>2497</v>
      </c>
      <c r="AC8" s="280">
        <v>5254</v>
      </c>
      <c r="AD8" s="280">
        <v>4993</v>
      </c>
      <c r="AE8" s="153">
        <v>2450</v>
      </c>
      <c r="AF8" s="305">
        <v>5106</v>
      </c>
      <c r="AG8" s="305">
        <v>4843</v>
      </c>
      <c r="AH8" s="153">
        <v>2406</v>
      </c>
      <c r="AI8" s="305">
        <v>4970</v>
      </c>
      <c r="AJ8" s="305">
        <v>4712</v>
      </c>
      <c r="AK8" s="153">
        <v>2362</v>
      </c>
      <c r="AL8" s="305">
        <v>4854</v>
      </c>
      <c r="AM8" s="305">
        <v>4592</v>
      </c>
      <c r="AN8" s="153">
        <v>2313</v>
      </c>
      <c r="AO8" s="305">
        <v>4784</v>
      </c>
      <c r="AP8" s="305">
        <v>4526</v>
      </c>
      <c r="AQ8" s="153">
        <v>2292</v>
      </c>
      <c r="AR8" s="305">
        <v>4741</v>
      </c>
      <c r="AS8" s="305">
        <v>4484</v>
      </c>
      <c r="AT8" s="153">
        <v>2280</v>
      </c>
      <c r="AU8" s="302">
        <v>4700</v>
      </c>
      <c r="AV8" s="302">
        <v>4438</v>
      </c>
      <c r="AW8" s="153">
        <v>2219</v>
      </c>
      <c r="AX8" s="302">
        <v>4680</v>
      </c>
      <c r="AY8" s="302">
        <v>4428</v>
      </c>
      <c r="AZ8" s="153">
        <v>2216</v>
      </c>
      <c r="BA8" s="302">
        <v>4594</v>
      </c>
      <c r="BB8" s="302">
        <v>4348</v>
      </c>
      <c r="BC8" s="153">
        <v>2167</v>
      </c>
      <c r="BD8" s="302">
        <v>4500</v>
      </c>
      <c r="BE8" s="302">
        <v>4262</v>
      </c>
      <c r="BF8" s="153">
        <v>2114</v>
      </c>
      <c r="BG8" s="280">
        <v>4465</v>
      </c>
      <c r="BH8" s="280">
        <v>4223</v>
      </c>
      <c r="BI8" s="153">
        <v>2085</v>
      </c>
      <c r="BJ8" s="280">
        <v>4410</v>
      </c>
      <c r="BK8" s="280">
        <v>4167</v>
      </c>
      <c r="BL8" s="153">
        <v>2038</v>
      </c>
      <c r="BM8" s="302">
        <v>4372</v>
      </c>
      <c r="BN8" s="302">
        <v>4129</v>
      </c>
      <c r="BO8" s="302">
        <v>1998</v>
      </c>
    </row>
    <row r="9" spans="1:67" x14ac:dyDescent="0.2">
      <c r="A9" s="306" t="s">
        <v>621</v>
      </c>
      <c r="B9" s="5" t="s">
        <v>477</v>
      </c>
      <c r="C9" s="5" t="s">
        <v>404</v>
      </c>
      <c r="D9" s="5" t="s">
        <v>418</v>
      </c>
      <c r="E9" s="5" t="s">
        <v>12</v>
      </c>
      <c r="F9" s="117" t="s">
        <v>13</v>
      </c>
      <c r="G9" s="5" t="s">
        <v>14</v>
      </c>
      <c r="H9" s="152">
        <v>6039</v>
      </c>
      <c r="I9" s="152">
        <v>5806</v>
      </c>
      <c r="J9" s="153">
        <v>2026</v>
      </c>
      <c r="K9" s="152">
        <v>5782</v>
      </c>
      <c r="L9" s="152">
        <v>5567</v>
      </c>
      <c r="M9" s="153">
        <v>1935</v>
      </c>
      <c r="N9" s="302">
        <v>5595</v>
      </c>
      <c r="O9" s="302">
        <v>5394</v>
      </c>
      <c r="P9" s="153">
        <v>1894</v>
      </c>
      <c r="Q9" s="302">
        <v>5417</v>
      </c>
      <c r="R9" s="302">
        <v>5223</v>
      </c>
      <c r="S9" s="153">
        <v>1832</v>
      </c>
      <c r="T9" s="305">
        <v>5312</v>
      </c>
      <c r="U9" s="302">
        <v>5123</v>
      </c>
      <c r="V9" s="153">
        <v>1770</v>
      </c>
      <c r="W9" s="280">
        <v>5167</v>
      </c>
      <c r="X9" s="280">
        <v>4992</v>
      </c>
      <c r="Y9" s="153">
        <v>1729</v>
      </c>
      <c r="Z9" s="280">
        <v>5091</v>
      </c>
      <c r="AA9" s="280">
        <v>4914</v>
      </c>
      <c r="AB9" s="153">
        <v>1691</v>
      </c>
      <c r="AC9" s="302">
        <v>4959</v>
      </c>
      <c r="AD9" s="302">
        <v>4798</v>
      </c>
      <c r="AE9" s="153">
        <v>1645</v>
      </c>
      <c r="AF9" s="305">
        <v>4861</v>
      </c>
      <c r="AG9" s="305">
        <v>4712</v>
      </c>
      <c r="AH9" s="153">
        <v>1624</v>
      </c>
      <c r="AI9" s="305">
        <v>4677</v>
      </c>
      <c r="AJ9" s="305">
        <v>4539</v>
      </c>
      <c r="AK9" s="153">
        <v>1604</v>
      </c>
      <c r="AL9" s="305">
        <v>4516</v>
      </c>
      <c r="AM9" s="305">
        <v>4391</v>
      </c>
      <c r="AN9" s="153">
        <v>1559</v>
      </c>
      <c r="AO9" s="305">
        <v>4374</v>
      </c>
      <c r="AP9" s="305">
        <v>4251</v>
      </c>
      <c r="AQ9" s="153">
        <v>1506</v>
      </c>
      <c r="AR9" s="305">
        <v>4242</v>
      </c>
      <c r="AS9" s="305">
        <v>4128</v>
      </c>
      <c r="AT9" s="153">
        <v>1458</v>
      </c>
      <c r="AU9" s="302">
        <v>4148</v>
      </c>
      <c r="AV9" s="302">
        <v>4036</v>
      </c>
      <c r="AW9" s="153">
        <v>1445</v>
      </c>
      <c r="AX9" s="302">
        <v>4014</v>
      </c>
      <c r="AY9" s="302">
        <v>3904</v>
      </c>
      <c r="AZ9" s="153">
        <v>1376</v>
      </c>
      <c r="BA9" s="302">
        <v>3942</v>
      </c>
      <c r="BB9" s="302">
        <v>3836</v>
      </c>
      <c r="BC9" s="153">
        <v>1352</v>
      </c>
      <c r="BD9" s="302">
        <v>3842</v>
      </c>
      <c r="BE9" s="302">
        <v>3742</v>
      </c>
      <c r="BF9" s="153">
        <v>1323</v>
      </c>
      <c r="BG9" s="302">
        <v>3787</v>
      </c>
      <c r="BH9" s="302">
        <v>3682</v>
      </c>
      <c r="BI9" s="153">
        <v>1280</v>
      </c>
      <c r="BJ9" s="302">
        <v>3755</v>
      </c>
      <c r="BK9" s="302">
        <v>3661</v>
      </c>
      <c r="BL9" s="153">
        <v>1259</v>
      </c>
      <c r="BM9" s="302">
        <v>3730</v>
      </c>
      <c r="BN9" s="302">
        <v>3629</v>
      </c>
      <c r="BO9" s="302">
        <v>1228</v>
      </c>
    </row>
    <row r="10" spans="1:67" x14ac:dyDescent="0.2">
      <c r="A10" s="306" t="s">
        <v>622</v>
      </c>
      <c r="B10" s="5" t="s">
        <v>477</v>
      </c>
      <c r="C10" s="5" t="s">
        <v>404</v>
      </c>
      <c r="D10" s="5" t="s">
        <v>418</v>
      </c>
      <c r="E10" s="5" t="s">
        <v>12</v>
      </c>
      <c r="F10" s="117" t="s">
        <v>15</v>
      </c>
      <c r="G10" s="5" t="s">
        <v>16</v>
      </c>
      <c r="H10" s="152">
        <v>10957</v>
      </c>
      <c r="I10" s="152">
        <v>10576</v>
      </c>
      <c r="J10" s="153">
        <v>4455</v>
      </c>
      <c r="K10" s="152">
        <v>10581</v>
      </c>
      <c r="L10" s="152">
        <v>10227</v>
      </c>
      <c r="M10" s="153">
        <v>4288</v>
      </c>
      <c r="N10" s="302">
        <v>10348</v>
      </c>
      <c r="O10" s="302">
        <v>9991</v>
      </c>
      <c r="P10" s="153">
        <v>4225</v>
      </c>
      <c r="Q10" s="302">
        <v>10062</v>
      </c>
      <c r="R10" s="302">
        <v>9698</v>
      </c>
      <c r="S10" s="153">
        <v>4099</v>
      </c>
      <c r="T10" s="305">
        <v>9707</v>
      </c>
      <c r="U10" s="302">
        <v>9348</v>
      </c>
      <c r="V10" s="153">
        <v>3928</v>
      </c>
      <c r="W10" s="280">
        <v>9464</v>
      </c>
      <c r="X10" s="280">
        <v>9118</v>
      </c>
      <c r="Y10" s="153">
        <v>3827</v>
      </c>
      <c r="Z10" s="280">
        <v>9289</v>
      </c>
      <c r="AA10" s="280">
        <v>8956</v>
      </c>
      <c r="AB10" s="153">
        <v>3763</v>
      </c>
      <c r="AC10" s="302">
        <v>9217</v>
      </c>
      <c r="AD10" s="302">
        <v>8896</v>
      </c>
      <c r="AE10" s="153">
        <v>3777</v>
      </c>
      <c r="AF10" s="305">
        <v>9094</v>
      </c>
      <c r="AG10" s="305">
        <v>8759</v>
      </c>
      <c r="AH10" s="153">
        <v>3706</v>
      </c>
      <c r="AI10" s="305">
        <v>8939</v>
      </c>
      <c r="AJ10" s="305">
        <v>8610</v>
      </c>
      <c r="AK10" s="153">
        <v>3639</v>
      </c>
      <c r="AL10" s="305">
        <v>8784</v>
      </c>
      <c r="AM10" s="305">
        <v>8457</v>
      </c>
      <c r="AN10" s="153">
        <v>3603</v>
      </c>
      <c r="AO10" s="305">
        <v>8816</v>
      </c>
      <c r="AP10" s="305">
        <v>8507</v>
      </c>
      <c r="AQ10" s="153">
        <v>3631</v>
      </c>
      <c r="AR10" s="305">
        <v>8706</v>
      </c>
      <c r="AS10" s="305">
        <v>8406</v>
      </c>
      <c r="AT10" s="153">
        <v>3601</v>
      </c>
      <c r="AU10" s="302">
        <v>8716</v>
      </c>
      <c r="AV10" s="302">
        <v>8421</v>
      </c>
      <c r="AW10" s="153">
        <v>3638</v>
      </c>
      <c r="AX10" s="302">
        <v>8621</v>
      </c>
      <c r="AY10" s="302">
        <v>8337</v>
      </c>
      <c r="AZ10" s="153">
        <v>3617</v>
      </c>
      <c r="BA10" s="302">
        <v>8600</v>
      </c>
      <c r="BB10" s="302">
        <v>8346</v>
      </c>
      <c r="BC10" s="153">
        <v>3645</v>
      </c>
      <c r="BD10" s="302">
        <v>8583</v>
      </c>
      <c r="BE10" s="302">
        <v>8339</v>
      </c>
      <c r="BF10" s="153">
        <v>3686</v>
      </c>
      <c r="BG10" s="302">
        <v>8574</v>
      </c>
      <c r="BH10" s="302">
        <v>8335</v>
      </c>
      <c r="BI10" s="153">
        <v>3695</v>
      </c>
      <c r="BJ10" s="302">
        <v>8599</v>
      </c>
      <c r="BK10" s="302">
        <v>8366</v>
      </c>
      <c r="BL10" s="153">
        <v>3741</v>
      </c>
      <c r="BM10" s="302">
        <v>8638</v>
      </c>
      <c r="BN10" s="302">
        <v>8404</v>
      </c>
      <c r="BO10" s="302">
        <v>3757</v>
      </c>
    </row>
    <row r="11" spans="1:67" x14ac:dyDescent="0.2">
      <c r="A11" s="306" t="s">
        <v>478</v>
      </c>
      <c r="B11" s="5" t="s">
        <v>474</v>
      </c>
      <c r="C11" s="5" t="s">
        <v>401</v>
      </c>
      <c r="D11" s="5" t="s">
        <v>419</v>
      </c>
      <c r="E11" s="5" t="s">
        <v>17</v>
      </c>
      <c r="F11" s="117" t="s">
        <v>18</v>
      </c>
      <c r="G11" s="5" t="s">
        <v>19</v>
      </c>
      <c r="H11" s="152">
        <v>9845</v>
      </c>
      <c r="I11" s="152">
        <v>9609</v>
      </c>
      <c r="J11" s="153">
        <v>4277</v>
      </c>
      <c r="K11" s="152">
        <v>9689</v>
      </c>
      <c r="L11" s="152">
        <v>9459</v>
      </c>
      <c r="M11" s="153">
        <v>4193</v>
      </c>
      <c r="N11" s="302">
        <v>9478</v>
      </c>
      <c r="O11" s="302">
        <v>9244</v>
      </c>
      <c r="P11" s="153">
        <v>4076</v>
      </c>
      <c r="Q11" s="302">
        <v>9277</v>
      </c>
      <c r="R11" s="302">
        <v>9050</v>
      </c>
      <c r="S11" s="153">
        <v>3985</v>
      </c>
      <c r="T11" s="305">
        <v>9209</v>
      </c>
      <c r="U11" s="302">
        <v>8984</v>
      </c>
      <c r="V11" s="153">
        <v>3957</v>
      </c>
      <c r="W11" s="280">
        <v>8943</v>
      </c>
      <c r="X11" s="280">
        <v>8726</v>
      </c>
      <c r="Y11" s="153">
        <v>3833</v>
      </c>
      <c r="Z11" s="280">
        <v>8802</v>
      </c>
      <c r="AA11" s="280">
        <v>8589</v>
      </c>
      <c r="AB11" s="153">
        <v>3775</v>
      </c>
      <c r="AC11" s="302">
        <v>8730</v>
      </c>
      <c r="AD11" s="302">
        <v>8507</v>
      </c>
      <c r="AE11" s="153">
        <v>3719</v>
      </c>
      <c r="AF11" s="305">
        <v>8671</v>
      </c>
      <c r="AG11" s="305">
        <v>8445</v>
      </c>
      <c r="AH11" s="153">
        <v>3686</v>
      </c>
      <c r="AI11" s="305">
        <v>8607</v>
      </c>
      <c r="AJ11" s="305">
        <v>8366</v>
      </c>
      <c r="AK11" s="153">
        <v>3659</v>
      </c>
      <c r="AL11" s="305">
        <v>8566</v>
      </c>
      <c r="AM11" s="305">
        <v>8319</v>
      </c>
      <c r="AN11" s="153">
        <v>3651</v>
      </c>
      <c r="AO11" s="305">
        <v>8484</v>
      </c>
      <c r="AP11" s="305">
        <v>8235</v>
      </c>
      <c r="AQ11" s="153">
        <v>3612</v>
      </c>
      <c r="AR11" s="305">
        <v>8360</v>
      </c>
      <c r="AS11" s="305">
        <v>8114</v>
      </c>
      <c r="AT11" s="153">
        <v>3540</v>
      </c>
      <c r="AU11" s="302">
        <v>8244</v>
      </c>
      <c r="AV11" s="302">
        <v>8005</v>
      </c>
      <c r="AW11" s="153">
        <v>3497</v>
      </c>
      <c r="AX11" s="302">
        <v>8145</v>
      </c>
      <c r="AY11" s="302">
        <v>7921</v>
      </c>
      <c r="AZ11" s="153">
        <v>3447</v>
      </c>
      <c r="BA11" s="302">
        <v>8026</v>
      </c>
      <c r="BB11" s="302">
        <v>7812</v>
      </c>
      <c r="BC11" s="153">
        <v>3386</v>
      </c>
      <c r="BD11" s="302">
        <v>7892</v>
      </c>
      <c r="BE11" s="302">
        <v>7684</v>
      </c>
      <c r="BF11" s="153">
        <v>3305</v>
      </c>
      <c r="BG11" s="302">
        <v>7840</v>
      </c>
      <c r="BH11" s="302">
        <v>7628</v>
      </c>
      <c r="BI11" s="153">
        <v>3278</v>
      </c>
      <c r="BJ11" s="302">
        <v>7731</v>
      </c>
      <c r="BK11" s="302">
        <v>7535</v>
      </c>
      <c r="BL11" s="153">
        <v>3231</v>
      </c>
      <c r="BM11" s="302">
        <v>7645</v>
      </c>
      <c r="BN11" s="302">
        <v>7455</v>
      </c>
      <c r="BO11" s="302">
        <v>3201</v>
      </c>
    </row>
    <row r="12" spans="1:67" x14ac:dyDescent="0.2">
      <c r="A12" s="306" t="s">
        <v>479</v>
      </c>
      <c r="B12" s="5" t="s">
        <v>480</v>
      </c>
      <c r="C12" s="5" t="s">
        <v>405</v>
      </c>
      <c r="D12" s="5" t="s">
        <v>552</v>
      </c>
      <c r="E12" s="5" t="s">
        <v>20</v>
      </c>
      <c r="F12" s="117" t="s">
        <v>21</v>
      </c>
      <c r="G12" s="5" t="s">
        <v>22</v>
      </c>
      <c r="H12" s="152">
        <v>18512</v>
      </c>
      <c r="I12" s="152">
        <v>17744</v>
      </c>
      <c r="J12" s="153">
        <v>7172</v>
      </c>
      <c r="K12" s="152">
        <v>18321</v>
      </c>
      <c r="L12" s="152">
        <v>17606</v>
      </c>
      <c r="M12" s="153">
        <v>7076</v>
      </c>
      <c r="N12" s="302">
        <v>18159</v>
      </c>
      <c r="O12" s="302">
        <v>17462</v>
      </c>
      <c r="P12" s="153">
        <v>7058</v>
      </c>
      <c r="Q12" s="302">
        <v>17768</v>
      </c>
      <c r="R12" s="302">
        <v>17113</v>
      </c>
      <c r="S12" s="153">
        <v>6917</v>
      </c>
      <c r="T12" s="305">
        <v>17490</v>
      </c>
      <c r="U12" s="302">
        <v>16851</v>
      </c>
      <c r="V12" s="153">
        <v>6821</v>
      </c>
      <c r="W12" s="280">
        <v>17022</v>
      </c>
      <c r="X12" s="280">
        <v>16414</v>
      </c>
      <c r="Y12" s="153">
        <v>6640</v>
      </c>
      <c r="Z12" s="280">
        <v>16603</v>
      </c>
      <c r="AA12" s="280">
        <v>16007</v>
      </c>
      <c r="AB12" s="153">
        <v>6516</v>
      </c>
      <c r="AC12" s="302">
        <v>16192</v>
      </c>
      <c r="AD12" s="302">
        <v>15621</v>
      </c>
      <c r="AE12" s="153">
        <v>6390</v>
      </c>
      <c r="AF12" s="305">
        <v>15960</v>
      </c>
      <c r="AG12" s="305">
        <v>15347</v>
      </c>
      <c r="AH12" s="153">
        <v>6322</v>
      </c>
      <c r="AI12" s="305">
        <v>15418</v>
      </c>
      <c r="AJ12" s="305">
        <v>14811</v>
      </c>
      <c r="AK12" s="153">
        <v>6092</v>
      </c>
      <c r="AL12" s="305">
        <v>14972</v>
      </c>
      <c r="AM12" s="305">
        <v>14420</v>
      </c>
      <c r="AN12" s="153">
        <v>5953</v>
      </c>
      <c r="AO12" s="305">
        <v>14444</v>
      </c>
      <c r="AP12" s="305">
        <v>13901</v>
      </c>
      <c r="AQ12" s="153">
        <v>5780</v>
      </c>
      <c r="AR12" s="305">
        <v>14066</v>
      </c>
      <c r="AS12" s="305">
        <v>13504</v>
      </c>
      <c r="AT12" s="153">
        <v>5647</v>
      </c>
      <c r="AU12" s="302">
        <v>13703</v>
      </c>
      <c r="AV12" s="302">
        <v>13147</v>
      </c>
      <c r="AW12" s="153">
        <v>5554</v>
      </c>
      <c r="AX12" s="302">
        <v>13210</v>
      </c>
      <c r="AY12" s="302">
        <v>12669</v>
      </c>
      <c r="AZ12" s="153">
        <v>5371</v>
      </c>
      <c r="BA12" s="302">
        <v>12854</v>
      </c>
      <c r="BB12" s="302">
        <v>12305</v>
      </c>
      <c r="BC12" s="153">
        <v>5209</v>
      </c>
      <c r="BD12" s="302">
        <v>12429</v>
      </c>
      <c r="BE12" s="302">
        <v>11877</v>
      </c>
      <c r="BF12" s="153">
        <v>5108</v>
      </c>
      <c r="BG12" s="302">
        <v>12255</v>
      </c>
      <c r="BH12" s="302">
        <v>11675</v>
      </c>
      <c r="BI12" s="153">
        <v>5042</v>
      </c>
      <c r="BJ12" s="302">
        <v>12042</v>
      </c>
      <c r="BK12" s="302">
        <v>11476</v>
      </c>
      <c r="BL12" s="153">
        <v>4947</v>
      </c>
      <c r="BM12" s="302">
        <v>11843</v>
      </c>
      <c r="BN12" s="302">
        <v>11269</v>
      </c>
      <c r="BO12" s="302">
        <v>4857</v>
      </c>
    </row>
    <row r="13" spans="1:67" x14ac:dyDescent="0.2">
      <c r="A13" s="306" t="s">
        <v>478</v>
      </c>
      <c r="B13" s="5" t="s">
        <v>474</v>
      </c>
      <c r="C13" s="5" t="s">
        <v>401</v>
      </c>
      <c r="D13" s="5" t="s">
        <v>419</v>
      </c>
      <c r="E13" s="5" t="s">
        <v>17</v>
      </c>
      <c r="F13" s="117" t="s">
        <v>23</v>
      </c>
      <c r="G13" s="5" t="s">
        <v>24</v>
      </c>
      <c r="H13" s="152">
        <v>4151</v>
      </c>
      <c r="I13" s="152">
        <v>3999</v>
      </c>
      <c r="J13" s="153">
        <v>1899</v>
      </c>
      <c r="K13" s="152">
        <v>4002</v>
      </c>
      <c r="L13" s="152">
        <v>3868</v>
      </c>
      <c r="M13" s="153">
        <v>1832</v>
      </c>
      <c r="N13" s="302">
        <v>3887</v>
      </c>
      <c r="O13" s="302">
        <v>3763</v>
      </c>
      <c r="P13" s="153">
        <v>1805</v>
      </c>
      <c r="Q13" s="302">
        <v>3747</v>
      </c>
      <c r="R13" s="302">
        <v>3639</v>
      </c>
      <c r="S13" s="153">
        <v>1751</v>
      </c>
      <c r="T13" s="305">
        <v>3650</v>
      </c>
      <c r="U13" s="302">
        <v>3538</v>
      </c>
      <c r="V13" s="153">
        <v>1726</v>
      </c>
      <c r="W13" s="280">
        <v>3556</v>
      </c>
      <c r="X13" s="280">
        <v>3452</v>
      </c>
      <c r="Y13" s="153">
        <v>1685</v>
      </c>
      <c r="Z13" s="280">
        <v>3504</v>
      </c>
      <c r="AA13" s="280">
        <v>3410</v>
      </c>
      <c r="AB13" s="153">
        <v>1668</v>
      </c>
      <c r="AC13" s="302">
        <v>3436</v>
      </c>
      <c r="AD13" s="302">
        <v>3354</v>
      </c>
      <c r="AE13" s="153">
        <v>1655</v>
      </c>
      <c r="AF13" s="305">
        <v>3425</v>
      </c>
      <c r="AG13" s="305">
        <v>3341</v>
      </c>
      <c r="AH13" s="153">
        <v>1661</v>
      </c>
      <c r="AI13" s="305">
        <v>3408</v>
      </c>
      <c r="AJ13" s="305">
        <v>3323</v>
      </c>
      <c r="AK13" s="153">
        <v>1627</v>
      </c>
      <c r="AL13" s="305">
        <v>3436</v>
      </c>
      <c r="AM13" s="305">
        <v>3344</v>
      </c>
      <c r="AN13" s="153">
        <v>1631</v>
      </c>
      <c r="AO13" s="305">
        <v>3423</v>
      </c>
      <c r="AP13" s="305">
        <v>3331</v>
      </c>
      <c r="AQ13" s="153">
        <v>1626</v>
      </c>
      <c r="AR13" s="305">
        <v>3408</v>
      </c>
      <c r="AS13" s="305">
        <v>3316</v>
      </c>
      <c r="AT13" s="153">
        <v>1630</v>
      </c>
      <c r="AU13" s="302">
        <v>3401</v>
      </c>
      <c r="AV13" s="302">
        <v>3312</v>
      </c>
      <c r="AW13" s="153">
        <v>1628</v>
      </c>
      <c r="AX13" s="302">
        <v>3390</v>
      </c>
      <c r="AY13" s="302">
        <v>3301</v>
      </c>
      <c r="AZ13" s="153">
        <v>1618</v>
      </c>
      <c r="BA13" s="302">
        <v>3397</v>
      </c>
      <c r="BB13" s="302">
        <v>3312</v>
      </c>
      <c r="BC13" s="153">
        <v>1633</v>
      </c>
      <c r="BD13" s="302">
        <v>3327</v>
      </c>
      <c r="BE13" s="302">
        <v>3238</v>
      </c>
      <c r="BF13" s="153">
        <v>1581</v>
      </c>
      <c r="BG13" s="302">
        <v>3362</v>
      </c>
      <c r="BH13" s="302">
        <v>3266</v>
      </c>
      <c r="BI13" s="153">
        <v>1598</v>
      </c>
      <c r="BJ13" s="302">
        <v>3315</v>
      </c>
      <c r="BK13" s="302">
        <v>3216</v>
      </c>
      <c r="BL13" s="153">
        <v>1580</v>
      </c>
      <c r="BM13" s="302">
        <v>3335</v>
      </c>
      <c r="BN13" s="302">
        <v>3233</v>
      </c>
      <c r="BO13" s="302">
        <v>1575</v>
      </c>
    </row>
    <row r="14" spans="1:67" x14ac:dyDescent="0.2">
      <c r="A14" s="306" t="s">
        <v>623</v>
      </c>
      <c r="B14" s="5" t="s">
        <v>476</v>
      </c>
      <c r="C14" s="5" t="s">
        <v>403</v>
      </c>
      <c r="D14" s="5" t="s">
        <v>420</v>
      </c>
      <c r="E14" s="5" t="s">
        <v>25</v>
      </c>
      <c r="F14" s="117" t="s">
        <v>26</v>
      </c>
      <c r="G14" s="5" t="s">
        <v>27</v>
      </c>
      <c r="H14" s="152">
        <v>7743</v>
      </c>
      <c r="I14" s="152">
        <v>7545</v>
      </c>
      <c r="J14" s="153">
        <v>3580</v>
      </c>
      <c r="K14" s="152">
        <v>7510</v>
      </c>
      <c r="L14" s="152">
        <v>7330</v>
      </c>
      <c r="M14" s="153">
        <v>3480</v>
      </c>
      <c r="N14" s="302">
        <v>7236</v>
      </c>
      <c r="O14" s="302">
        <v>7070</v>
      </c>
      <c r="P14" s="153">
        <v>3362</v>
      </c>
      <c r="Q14" s="302">
        <v>7028</v>
      </c>
      <c r="R14" s="302">
        <v>6880</v>
      </c>
      <c r="S14" s="153">
        <v>3294</v>
      </c>
      <c r="T14" s="305">
        <v>6834</v>
      </c>
      <c r="U14" s="302">
        <v>6700</v>
      </c>
      <c r="V14" s="153">
        <v>3189</v>
      </c>
      <c r="W14" s="280">
        <v>6711</v>
      </c>
      <c r="X14" s="280">
        <v>6584</v>
      </c>
      <c r="Y14" s="153">
        <v>3166</v>
      </c>
      <c r="Z14" s="280">
        <v>6522</v>
      </c>
      <c r="AA14" s="280">
        <v>6399</v>
      </c>
      <c r="AB14" s="153">
        <v>3133</v>
      </c>
      <c r="AC14" s="302">
        <v>6418</v>
      </c>
      <c r="AD14" s="302">
        <v>6294</v>
      </c>
      <c r="AE14" s="153">
        <v>3078</v>
      </c>
      <c r="AF14" s="305">
        <v>6336</v>
      </c>
      <c r="AG14" s="305">
        <v>6213</v>
      </c>
      <c r="AH14" s="153">
        <v>3043</v>
      </c>
      <c r="AI14" s="305">
        <v>6215</v>
      </c>
      <c r="AJ14" s="305">
        <v>6104</v>
      </c>
      <c r="AK14" s="153">
        <v>3021</v>
      </c>
      <c r="AL14" s="305">
        <v>6115</v>
      </c>
      <c r="AM14" s="305">
        <v>6010</v>
      </c>
      <c r="AN14" s="153">
        <v>2992</v>
      </c>
      <c r="AO14" s="305">
        <v>6029</v>
      </c>
      <c r="AP14" s="305">
        <v>5927</v>
      </c>
      <c r="AQ14" s="153">
        <v>2977</v>
      </c>
      <c r="AR14" s="305">
        <v>5936</v>
      </c>
      <c r="AS14" s="305">
        <v>5840</v>
      </c>
      <c r="AT14" s="153">
        <v>2923</v>
      </c>
      <c r="AU14" s="302">
        <v>5893</v>
      </c>
      <c r="AV14" s="302">
        <v>5797</v>
      </c>
      <c r="AW14" s="153">
        <v>2933</v>
      </c>
      <c r="AX14" s="302">
        <v>5835</v>
      </c>
      <c r="AY14" s="302">
        <v>5742</v>
      </c>
      <c r="AZ14" s="153">
        <v>2907</v>
      </c>
      <c r="BA14" s="302">
        <v>5799</v>
      </c>
      <c r="BB14" s="302">
        <v>5706</v>
      </c>
      <c r="BC14" s="153">
        <v>2903</v>
      </c>
      <c r="BD14" s="302">
        <v>5752</v>
      </c>
      <c r="BE14" s="302">
        <v>5657</v>
      </c>
      <c r="BF14" s="153">
        <v>2909</v>
      </c>
      <c r="BG14" s="302">
        <v>5659</v>
      </c>
      <c r="BH14" s="302">
        <v>5566</v>
      </c>
      <c r="BI14" s="153">
        <v>2853</v>
      </c>
      <c r="BJ14" s="302">
        <v>5616</v>
      </c>
      <c r="BK14" s="302">
        <v>5523</v>
      </c>
      <c r="BL14" s="153">
        <v>2817</v>
      </c>
      <c r="BM14" s="302">
        <v>5524</v>
      </c>
      <c r="BN14" s="302">
        <v>5441</v>
      </c>
      <c r="BO14" s="302">
        <v>2810</v>
      </c>
    </row>
    <row r="15" spans="1:67" x14ac:dyDescent="0.2">
      <c r="A15" s="306" t="s">
        <v>624</v>
      </c>
      <c r="B15" s="5" t="s">
        <v>481</v>
      </c>
      <c r="C15" s="5" t="s">
        <v>406</v>
      </c>
      <c r="D15" s="5" t="s">
        <v>421</v>
      </c>
      <c r="E15" s="5" t="s">
        <v>28</v>
      </c>
      <c r="F15" s="117" t="s">
        <v>29</v>
      </c>
      <c r="G15" s="5" t="s">
        <v>30</v>
      </c>
      <c r="H15" s="152">
        <v>12235</v>
      </c>
      <c r="I15" s="152">
        <v>11807</v>
      </c>
      <c r="J15" s="153">
        <v>5033</v>
      </c>
      <c r="K15" s="152">
        <v>12036</v>
      </c>
      <c r="L15" s="152">
        <v>11609</v>
      </c>
      <c r="M15" s="153">
        <v>4910</v>
      </c>
      <c r="N15" s="302">
        <v>11709</v>
      </c>
      <c r="O15" s="302">
        <v>11284</v>
      </c>
      <c r="P15" s="153">
        <v>4776</v>
      </c>
      <c r="Q15" s="302">
        <v>11475</v>
      </c>
      <c r="R15" s="302">
        <v>11054</v>
      </c>
      <c r="S15" s="153">
        <v>4672</v>
      </c>
      <c r="T15" s="305">
        <v>11193</v>
      </c>
      <c r="U15" s="302">
        <v>10790</v>
      </c>
      <c r="V15" s="153">
        <v>4573</v>
      </c>
      <c r="W15" s="280">
        <v>10970</v>
      </c>
      <c r="X15" s="280">
        <v>10564</v>
      </c>
      <c r="Y15" s="153">
        <v>4480</v>
      </c>
      <c r="Z15" s="280">
        <v>10637</v>
      </c>
      <c r="AA15" s="280">
        <v>10250</v>
      </c>
      <c r="AB15" s="153">
        <v>4364</v>
      </c>
      <c r="AC15" s="302">
        <v>10518</v>
      </c>
      <c r="AD15" s="302">
        <v>10142</v>
      </c>
      <c r="AE15" s="153">
        <v>4287</v>
      </c>
      <c r="AF15" s="305">
        <v>10404</v>
      </c>
      <c r="AG15" s="305">
        <v>10029</v>
      </c>
      <c r="AH15" s="153">
        <v>4256</v>
      </c>
      <c r="AI15" s="305">
        <v>10208</v>
      </c>
      <c r="AJ15" s="305">
        <v>9839</v>
      </c>
      <c r="AK15" s="153">
        <v>4200</v>
      </c>
      <c r="AL15" s="305">
        <v>10091</v>
      </c>
      <c r="AM15" s="305">
        <v>9734</v>
      </c>
      <c r="AN15" s="153">
        <v>4194</v>
      </c>
      <c r="AO15" s="305">
        <v>9950</v>
      </c>
      <c r="AP15" s="305">
        <v>9601</v>
      </c>
      <c r="AQ15" s="153">
        <v>4143</v>
      </c>
      <c r="AR15" s="305">
        <v>9842</v>
      </c>
      <c r="AS15" s="305">
        <v>9490</v>
      </c>
      <c r="AT15" s="153">
        <v>4129</v>
      </c>
      <c r="AU15" s="302">
        <v>9713</v>
      </c>
      <c r="AV15" s="302">
        <v>9374</v>
      </c>
      <c r="AW15" s="153">
        <v>4089</v>
      </c>
      <c r="AX15" s="302">
        <v>9667</v>
      </c>
      <c r="AY15" s="302">
        <v>9332</v>
      </c>
      <c r="AZ15" s="153">
        <v>4082</v>
      </c>
      <c r="BA15" s="302">
        <v>9555</v>
      </c>
      <c r="BB15" s="302">
        <v>9224</v>
      </c>
      <c r="BC15" s="153">
        <v>4058</v>
      </c>
      <c r="BD15" s="302">
        <v>9461</v>
      </c>
      <c r="BE15" s="302">
        <v>9127</v>
      </c>
      <c r="BF15" s="153">
        <v>4012</v>
      </c>
      <c r="BG15" s="302">
        <v>9394</v>
      </c>
      <c r="BH15" s="302">
        <v>9085</v>
      </c>
      <c r="BI15" s="153">
        <v>3995</v>
      </c>
      <c r="BJ15" s="302">
        <v>9387</v>
      </c>
      <c r="BK15" s="302">
        <v>9077</v>
      </c>
      <c r="BL15" s="153">
        <v>4010</v>
      </c>
      <c r="BM15" s="302">
        <v>9416</v>
      </c>
      <c r="BN15" s="302">
        <v>9111</v>
      </c>
      <c r="BO15" s="302">
        <v>4060</v>
      </c>
    </row>
    <row r="16" spans="1:67" x14ac:dyDescent="0.2">
      <c r="A16" s="306" t="s">
        <v>625</v>
      </c>
      <c r="B16" s="5" t="s">
        <v>476</v>
      </c>
      <c r="C16" s="5" t="s">
        <v>403</v>
      </c>
      <c r="D16" s="5" t="s">
        <v>417</v>
      </c>
      <c r="E16" s="5" t="s">
        <v>11</v>
      </c>
      <c r="F16" s="5" t="s">
        <v>553</v>
      </c>
      <c r="G16" s="5" t="s">
        <v>554</v>
      </c>
      <c r="H16" s="152">
        <v>13912</v>
      </c>
      <c r="I16" s="152">
        <v>13446</v>
      </c>
      <c r="J16" s="153">
        <v>4983</v>
      </c>
      <c r="K16" s="152">
        <v>13401</v>
      </c>
      <c r="L16" s="152">
        <v>12942</v>
      </c>
      <c r="M16" s="153">
        <v>4796</v>
      </c>
      <c r="N16" s="302">
        <v>12935</v>
      </c>
      <c r="O16" s="302">
        <v>12503</v>
      </c>
      <c r="P16" s="153">
        <v>4600</v>
      </c>
      <c r="Q16" s="302">
        <v>12570</v>
      </c>
      <c r="R16" s="302">
        <v>12159</v>
      </c>
      <c r="S16" s="153">
        <v>4445</v>
      </c>
      <c r="T16" s="305">
        <v>12274</v>
      </c>
      <c r="U16" s="302">
        <v>11886</v>
      </c>
      <c r="V16" s="153">
        <v>4331</v>
      </c>
      <c r="W16" s="280">
        <v>12013</v>
      </c>
      <c r="X16" s="280">
        <v>11648</v>
      </c>
      <c r="Y16" s="153">
        <v>4241</v>
      </c>
      <c r="Z16" s="280">
        <v>11892</v>
      </c>
      <c r="AA16" s="280">
        <v>11545</v>
      </c>
      <c r="AB16" s="153">
        <v>4223</v>
      </c>
      <c r="AC16" s="302">
        <v>11671</v>
      </c>
      <c r="AD16" s="302">
        <v>11338</v>
      </c>
      <c r="AE16" s="153">
        <v>4140</v>
      </c>
      <c r="AF16" s="305">
        <v>11561</v>
      </c>
      <c r="AG16" s="305">
        <v>11240</v>
      </c>
      <c r="AH16" s="153">
        <v>4064</v>
      </c>
      <c r="AI16" s="305">
        <v>11362</v>
      </c>
      <c r="AJ16" s="305">
        <v>11049</v>
      </c>
      <c r="AK16" s="153">
        <v>3990</v>
      </c>
      <c r="AL16" s="305">
        <v>11137</v>
      </c>
      <c r="AM16" s="305">
        <v>10837</v>
      </c>
      <c r="AN16" s="153">
        <v>3903</v>
      </c>
      <c r="AO16" s="305">
        <v>11029</v>
      </c>
      <c r="AP16" s="305">
        <v>10733</v>
      </c>
      <c r="AQ16" s="153">
        <v>3838</v>
      </c>
      <c r="AR16" s="305">
        <v>10798</v>
      </c>
      <c r="AS16" s="305">
        <v>10512</v>
      </c>
      <c r="AT16" s="153">
        <v>3761</v>
      </c>
      <c r="AU16" s="302">
        <v>10614</v>
      </c>
      <c r="AV16" s="302">
        <v>10339</v>
      </c>
      <c r="AW16" s="153">
        <v>3700</v>
      </c>
      <c r="AX16" s="302">
        <v>10384</v>
      </c>
      <c r="AY16" s="302">
        <v>10113</v>
      </c>
      <c r="AZ16" s="153">
        <v>3580</v>
      </c>
      <c r="BA16" s="302">
        <v>10245</v>
      </c>
      <c r="BB16" s="302">
        <v>9960</v>
      </c>
      <c r="BC16" s="153">
        <v>3530</v>
      </c>
      <c r="BD16" s="302">
        <v>10063</v>
      </c>
      <c r="BE16" s="302">
        <v>9788</v>
      </c>
      <c r="BF16" s="153">
        <v>3448</v>
      </c>
      <c r="BG16" s="302">
        <v>9906</v>
      </c>
      <c r="BH16" s="302">
        <v>9614</v>
      </c>
      <c r="BI16" s="153">
        <v>3372</v>
      </c>
      <c r="BJ16" s="302">
        <v>9726</v>
      </c>
      <c r="BK16" s="302">
        <v>9420</v>
      </c>
      <c r="BL16" s="153">
        <v>3297</v>
      </c>
      <c r="BM16" s="302">
        <v>9672</v>
      </c>
      <c r="BN16" s="302">
        <v>9362</v>
      </c>
      <c r="BO16" s="302">
        <v>3318</v>
      </c>
    </row>
    <row r="17" spans="1:67" x14ac:dyDescent="0.2">
      <c r="A17" s="306" t="s">
        <v>626</v>
      </c>
      <c r="B17" s="5" t="s">
        <v>477</v>
      </c>
      <c r="C17" s="5" t="s">
        <v>404</v>
      </c>
      <c r="D17" s="5" t="s">
        <v>422</v>
      </c>
      <c r="E17" s="5" t="s">
        <v>31</v>
      </c>
      <c r="F17" s="117" t="s">
        <v>32</v>
      </c>
      <c r="G17" s="5" t="s">
        <v>33</v>
      </c>
      <c r="H17" s="152">
        <v>14752</v>
      </c>
      <c r="I17" s="152">
        <v>14062</v>
      </c>
      <c r="J17" s="153">
        <v>5767</v>
      </c>
      <c r="K17" s="152">
        <v>14526</v>
      </c>
      <c r="L17" s="152">
        <v>13837</v>
      </c>
      <c r="M17" s="153">
        <v>5762</v>
      </c>
      <c r="N17" s="302">
        <v>14004</v>
      </c>
      <c r="O17" s="302">
        <v>13317</v>
      </c>
      <c r="P17" s="153">
        <v>5568</v>
      </c>
      <c r="Q17" s="302">
        <v>13526</v>
      </c>
      <c r="R17" s="302">
        <v>12876</v>
      </c>
      <c r="S17" s="153">
        <v>5442</v>
      </c>
      <c r="T17" s="305">
        <v>13046</v>
      </c>
      <c r="U17" s="302">
        <v>12414</v>
      </c>
      <c r="V17" s="153">
        <v>5316</v>
      </c>
      <c r="W17" s="280">
        <v>12470</v>
      </c>
      <c r="X17" s="280">
        <v>11876</v>
      </c>
      <c r="Y17" s="153">
        <v>5116</v>
      </c>
      <c r="Z17" s="280">
        <v>12012</v>
      </c>
      <c r="AA17" s="280">
        <v>11453</v>
      </c>
      <c r="AB17" s="153">
        <v>4956</v>
      </c>
      <c r="AC17" s="302">
        <v>11489</v>
      </c>
      <c r="AD17" s="302">
        <v>10978</v>
      </c>
      <c r="AE17" s="153">
        <v>4789</v>
      </c>
      <c r="AF17" s="305">
        <v>11020</v>
      </c>
      <c r="AG17" s="305">
        <v>10544</v>
      </c>
      <c r="AH17" s="153">
        <v>4648</v>
      </c>
      <c r="AI17" s="305">
        <v>10540</v>
      </c>
      <c r="AJ17" s="305">
        <v>10101</v>
      </c>
      <c r="AK17" s="153">
        <v>4504</v>
      </c>
      <c r="AL17" s="305">
        <v>10106</v>
      </c>
      <c r="AM17" s="305">
        <v>9674</v>
      </c>
      <c r="AN17" s="153">
        <v>4321</v>
      </c>
      <c r="AO17" s="305">
        <v>9717</v>
      </c>
      <c r="AP17" s="305">
        <v>9324</v>
      </c>
      <c r="AQ17" s="153">
        <v>4162</v>
      </c>
      <c r="AR17" s="305">
        <v>9355</v>
      </c>
      <c r="AS17" s="305">
        <v>8988</v>
      </c>
      <c r="AT17" s="153">
        <v>4060</v>
      </c>
      <c r="AU17" s="302">
        <v>8977</v>
      </c>
      <c r="AV17" s="302">
        <v>8631</v>
      </c>
      <c r="AW17" s="153">
        <v>3874</v>
      </c>
      <c r="AX17" s="302">
        <v>8761</v>
      </c>
      <c r="AY17" s="302">
        <v>8441</v>
      </c>
      <c r="AZ17" s="153">
        <v>3815</v>
      </c>
      <c r="BA17" s="302">
        <v>8438</v>
      </c>
      <c r="BB17" s="302">
        <v>8135</v>
      </c>
      <c r="BC17" s="153">
        <v>3680</v>
      </c>
      <c r="BD17" s="302">
        <v>8221</v>
      </c>
      <c r="BE17" s="302">
        <v>7931</v>
      </c>
      <c r="BF17" s="153">
        <v>3583</v>
      </c>
      <c r="BG17" s="302">
        <v>8070</v>
      </c>
      <c r="BH17" s="302">
        <v>7779</v>
      </c>
      <c r="BI17" s="153">
        <v>3492</v>
      </c>
      <c r="BJ17" s="302">
        <v>7813</v>
      </c>
      <c r="BK17" s="302">
        <v>7531</v>
      </c>
      <c r="BL17" s="153">
        <v>3374</v>
      </c>
      <c r="BM17" s="302">
        <v>7615</v>
      </c>
      <c r="BN17" s="302">
        <v>7349</v>
      </c>
      <c r="BO17" s="302">
        <v>3278</v>
      </c>
    </row>
    <row r="18" spans="1:67" x14ac:dyDescent="0.2">
      <c r="A18" s="306" t="s">
        <v>482</v>
      </c>
      <c r="B18" s="5" t="s">
        <v>483</v>
      </c>
      <c r="C18" s="5" t="s">
        <v>407</v>
      </c>
      <c r="D18" s="5" t="s">
        <v>423</v>
      </c>
      <c r="E18" s="5" t="s">
        <v>34</v>
      </c>
      <c r="F18" s="5" t="s">
        <v>577</v>
      </c>
      <c r="G18" s="169" t="s">
        <v>555</v>
      </c>
      <c r="H18" s="152">
        <v>37409</v>
      </c>
      <c r="I18" s="152">
        <v>35050</v>
      </c>
      <c r="J18" s="153">
        <v>13187</v>
      </c>
      <c r="K18" s="152">
        <v>36793</v>
      </c>
      <c r="L18" s="152">
        <v>34507</v>
      </c>
      <c r="M18" s="153">
        <v>13041</v>
      </c>
      <c r="N18" s="302">
        <v>36070</v>
      </c>
      <c r="O18" s="302">
        <v>33873</v>
      </c>
      <c r="P18" s="153">
        <v>12785</v>
      </c>
      <c r="Q18" s="302">
        <v>35142</v>
      </c>
      <c r="R18" s="302">
        <v>33055</v>
      </c>
      <c r="S18" s="153">
        <v>12502</v>
      </c>
      <c r="T18" s="305">
        <v>34746</v>
      </c>
      <c r="U18" s="302">
        <v>32697</v>
      </c>
      <c r="V18" s="153">
        <v>12371</v>
      </c>
      <c r="W18" s="280">
        <v>34196</v>
      </c>
      <c r="X18" s="280">
        <v>32232</v>
      </c>
      <c r="Y18" s="153">
        <v>12176</v>
      </c>
      <c r="Z18" s="280">
        <v>33697</v>
      </c>
      <c r="AA18" s="280">
        <v>31797</v>
      </c>
      <c r="AB18" s="153">
        <v>12040</v>
      </c>
      <c r="AC18" s="302">
        <v>33233</v>
      </c>
      <c r="AD18" s="302">
        <v>31383</v>
      </c>
      <c r="AE18" s="153">
        <v>11937</v>
      </c>
      <c r="AF18" s="305">
        <v>33056</v>
      </c>
      <c r="AG18" s="305">
        <v>31238</v>
      </c>
      <c r="AH18" s="153">
        <v>11880</v>
      </c>
      <c r="AI18" s="305">
        <v>32591</v>
      </c>
      <c r="AJ18" s="305">
        <v>30790</v>
      </c>
      <c r="AK18" s="153">
        <v>11747</v>
      </c>
      <c r="AL18" s="305">
        <v>32147</v>
      </c>
      <c r="AM18" s="305">
        <v>30389</v>
      </c>
      <c r="AN18" s="153">
        <v>11613</v>
      </c>
      <c r="AO18" s="305">
        <v>31898</v>
      </c>
      <c r="AP18" s="305">
        <v>30159</v>
      </c>
      <c r="AQ18" s="153">
        <v>11461</v>
      </c>
      <c r="AR18" s="305">
        <v>31697</v>
      </c>
      <c r="AS18" s="305">
        <v>30023</v>
      </c>
      <c r="AT18" s="153">
        <v>11383</v>
      </c>
      <c r="AU18" s="302">
        <v>31500</v>
      </c>
      <c r="AV18" s="302">
        <v>29878</v>
      </c>
      <c r="AW18" s="153">
        <v>11234</v>
      </c>
      <c r="AX18" s="302">
        <v>31410</v>
      </c>
      <c r="AY18" s="302">
        <v>29805</v>
      </c>
      <c r="AZ18" s="153">
        <v>11192</v>
      </c>
      <c r="BA18" s="302">
        <v>31380</v>
      </c>
      <c r="BB18" s="302">
        <v>29796</v>
      </c>
      <c r="BC18" s="153">
        <v>11205</v>
      </c>
      <c r="BD18" s="302">
        <v>31196</v>
      </c>
      <c r="BE18" s="302">
        <v>29643</v>
      </c>
      <c r="BF18" s="153">
        <v>11157</v>
      </c>
      <c r="BG18" s="302">
        <v>30902</v>
      </c>
      <c r="BH18" s="302">
        <v>29374</v>
      </c>
      <c r="BI18" s="153">
        <v>11040</v>
      </c>
      <c r="BJ18" s="302">
        <v>30831</v>
      </c>
      <c r="BK18" s="302">
        <v>29323</v>
      </c>
      <c r="BL18" s="153">
        <v>11036</v>
      </c>
      <c r="BM18" s="302">
        <v>30871</v>
      </c>
      <c r="BN18" s="302">
        <v>29357</v>
      </c>
      <c r="BO18" s="302">
        <v>10996</v>
      </c>
    </row>
    <row r="19" spans="1:67" x14ac:dyDescent="0.2">
      <c r="A19" s="306" t="s">
        <v>627</v>
      </c>
      <c r="B19" s="5" t="s">
        <v>484</v>
      </c>
      <c r="C19" s="5" t="s">
        <v>465</v>
      </c>
      <c r="D19" s="5" t="s">
        <v>424</v>
      </c>
      <c r="E19" s="5" t="s">
        <v>35</v>
      </c>
      <c r="F19" s="117" t="s">
        <v>36</v>
      </c>
      <c r="G19" s="5" t="s">
        <v>37</v>
      </c>
      <c r="H19" s="152">
        <v>6422</v>
      </c>
      <c r="I19" s="152">
        <v>6013</v>
      </c>
      <c r="J19" s="153">
        <v>2045</v>
      </c>
      <c r="K19" s="152">
        <v>6303</v>
      </c>
      <c r="L19" s="152">
        <v>5930</v>
      </c>
      <c r="M19" s="153">
        <v>2023</v>
      </c>
      <c r="N19" s="302">
        <v>6224</v>
      </c>
      <c r="O19" s="302">
        <v>5846</v>
      </c>
      <c r="P19" s="153">
        <v>2017</v>
      </c>
      <c r="Q19" s="302">
        <v>6027</v>
      </c>
      <c r="R19" s="302">
        <v>5653</v>
      </c>
      <c r="S19" s="153">
        <v>1980</v>
      </c>
      <c r="T19" s="305">
        <v>5988</v>
      </c>
      <c r="U19" s="302">
        <v>5622</v>
      </c>
      <c r="V19" s="153">
        <v>1975</v>
      </c>
      <c r="W19" s="280">
        <v>5884</v>
      </c>
      <c r="X19" s="280">
        <v>5511</v>
      </c>
      <c r="Y19" s="153">
        <v>1972</v>
      </c>
      <c r="Z19" s="280">
        <v>5770</v>
      </c>
      <c r="AA19" s="280">
        <v>5408</v>
      </c>
      <c r="AB19" s="153">
        <v>1926</v>
      </c>
      <c r="AC19" s="302">
        <v>5700</v>
      </c>
      <c r="AD19" s="302">
        <v>5348</v>
      </c>
      <c r="AE19" s="153">
        <v>1900</v>
      </c>
      <c r="AF19" s="305">
        <v>5573</v>
      </c>
      <c r="AG19" s="305">
        <v>5227</v>
      </c>
      <c r="AH19" s="153">
        <v>1873</v>
      </c>
      <c r="AI19" s="305">
        <v>5500</v>
      </c>
      <c r="AJ19" s="305">
        <v>5146</v>
      </c>
      <c r="AK19" s="153">
        <v>1854</v>
      </c>
      <c r="AL19" s="305">
        <v>5408</v>
      </c>
      <c r="AM19" s="305">
        <v>5056</v>
      </c>
      <c r="AN19" s="153">
        <v>1821</v>
      </c>
      <c r="AO19" s="305">
        <v>5330</v>
      </c>
      <c r="AP19" s="305">
        <v>4988</v>
      </c>
      <c r="AQ19" s="153">
        <v>1775</v>
      </c>
      <c r="AR19" s="305">
        <v>5254</v>
      </c>
      <c r="AS19" s="305">
        <v>4908</v>
      </c>
      <c r="AT19" s="153">
        <v>1751</v>
      </c>
      <c r="AU19" s="302">
        <v>5208</v>
      </c>
      <c r="AV19" s="302">
        <v>4855</v>
      </c>
      <c r="AW19" s="153">
        <v>1741</v>
      </c>
      <c r="AX19" s="302">
        <v>5081</v>
      </c>
      <c r="AY19" s="302">
        <v>4752</v>
      </c>
      <c r="AZ19" s="153">
        <v>1698</v>
      </c>
      <c r="BA19" s="302">
        <v>5041</v>
      </c>
      <c r="BB19" s="302">
        <v>4715</v>
      </c>
      <c r="BC19" s="153">
        <v>1683</v>
      </c>
      <c r="BD19" s="302">
        <v>4881</v>
      </c>
      <c r="BE19" s="302">
        <v>4549</v>
      </c>
      <c r="BF19" s="153">
        <v>1622</v>
      </c>
      <c r="BG19" s="302">
        <v>4797</v>
      </c>
      <c r="BH19" s="302">
        <v>4483</v>
      </c>
      <c r="BI19" s="153">
        <v>1595</v>
      </c>
      <c r="BJ19" s="302">
        <v>4752</v>
      </c>
      <c r="BK19" s="302">
        <v>4438</v>
      </c>
      <c r="BL19" s="153">
        <v>1578</v>
      </c>
      <c r="BM19" s="302">
        <v>4678</v>
      </c>
      <c r="BN19" s="302">
        <v>4358</v>
      </c>
      <c r="BO19" s="302">
        <v>1548</v>
      </c>
    </row>
    <row r="20" spans="1:67" x14ac:dyDescent="0.2">
      <c r="A20" s="306" t="s">
        <v>627</v>
      </c>
      <c r="B20" s="5" t="s">
        <v>484</v>
      </c>
      <c r="C20" s="5" t="s">
        <v>465</v>
      </c>
      <c r="D20" s="5" t="s">
        <v>424</v>
      </c>
      <c r="E20" s="5" t="s">
        <v>35</v>
      </c>
      <c r="F20" s="117" t="s">
        <v>38</v>
      </c>
      <c r="G20" s="5" t="s">
        <v>39</v>
      </c>
      <c r="H20" s="152">
        <v>9175</v>
      </c>
      <c r="I20" s="152">
        <v>8664</v>
      </c>
      <c r="J20" s="153">
        <v>3521</v>
      </c>
      <c r="K20" s="152">
        <v>8909</v>
      </c>
      <c r="L20" s="152">
        <v>8439</v>
      </c>
      <c r="M20" s="153">
        <v>3426</v>
      </c>
      <c r="N20" s="302">
        <v>8623</v>
      </c>
      <c r="O20" s="302">
        <v>8174</v>
      </c>
      <c r="P20" s="153">
        <v>3355</v>
      </c>
      <c r="Q20" s="302">
        <v>8372</v>
      </c>
      <c r="R20" s="302">
        <v>7943</v>
      </c>
      <c r="S20" s="153">
        <v>3274</v>
      </c>
      <c r="T20" s="305">
        <v>8180</v>
      </c>
      <c r="U20" s="302">
        <v>7755</v>
      </c>
      <c r="V20" s="153">
        <v>3168</v>
      </c>
      <c r="W20" s="280">
        <v>7935</v>
      </c>
      <c r="X20" s="280">
        <v>7547</v>
      </c>
      <c r="Y20" s="153">
        <v>3093</v>
      </c>
      <c r="Z20" s="280">
        <v>7729</v>
      </c>
      <c r="AA20" s="280">
        <v>7366</v>
      </c>
      <c r="AB20" s="153">
        <v>3046</v>
      </c>
      <c r="AC20" s="302">
        <v>7474</v>
      </c>
      <c r="AD20" s="302">
        <v>7133</v>
      </c>
      <c r="AE20" s="153">
        <v>2961</v>
      </c>
      <c r="AF20" s="305">
        <v>7230</v>
      </c>
      <c r="AG20" s="305">
        <v>6904</v>
      </c>
      <c r="AH20" s="153">
        <v>2896</v>
      </c>
      <c r="AI20" s="305">
        <v>7025</v>
      </c>
      <c r="AJ20" s="305">
        <v>6719</v>
      </c>
      <c r="AK20" s="153">
        <v>2831</v>
      </c>
      <c r="AL20" s="305">
        <v>6946</v>
      </c>
      <c r="AM20" s="305">
        <v>6659</v>
      </c>
      <c r="AN20" s="153">
        <v>2827</v>
      </c>
      <c r="AO20" s="305">
        <v>6790</v>
      </c>
      <c r="AP20" s="305">
        <v>6527</v>
      </c>
      <c r="AQ20" s="153">
        <v>2781</v>
      </c>
      <c r="AR20" s="305">
        <v>6719</v>
      </c>
      <c r="AS20" s="305">
        <v>6473</v>
      </c>
      <c r="AT20" s="153">
        <v>2763</v>
      </c>
      <c r="AU20" s="302">
        <v>6611</v>
      </c>
      <c r="AV20" s="302">
        <v>6383</v>
      </c>
      <c r="AW20" s="153">
        <v>2723</v>
      </c>
      <c r="AX20" s="302">
        <v>6546</v>
      </c>
      <c r="AY20" s="302">
        <v>6334</v>
      </c>
      <c r="AZ20" s="153">
        <v>2682</v>
      </c>
      <c r="BA20" s="302">
        <v>6467</v>
      </c>
      <c r="BB20" s="302">
        <v>6269</v>
      </c>
      <c r="BC20" s="153">
        <v>2647</v>
      </c>
      <c r="BD20" s="302">
        <v>6347</v>
      </c>
      <c r="BE20" s="302">
        <v>6161</v>
      </c>
      <c r="BF20" s="153">
        <v>2608</v>
      </c>
      <c r="BG20" s="302">
        <v>6242</v>
      </c>
      <c r="BH20" s="302">
        <v>6057</v>
      </c>
      <c r="BI20" s="153">
        <v>2540</v>
      </c>
      <c r="BJ20" s="302">
        <v>6112</v>
      </c>
      <c r="BK20" s="302">
        <v>5931</v>
      </c>
      <c r="BL20" s="153">
        <v>2487</v>
      </c>
      <c r="BM20" s="302">
        <v>5969</v>
      </c>
      <c r="BN20" s="302">
        <v>5797</v>
      </c>
      <c r="BO20" s="302">
        <v>2439</v>
      </c>
    </row>
    <row r="21" spans="1:67" x14ac:dyDescent="0.2">
      <c r="A21" s="306" t="s">
        <v>628</v>
      </c>
      <c r="B21" s="5" t="s">
        <v>485</v>
      </c>
      <c r="C21" s="5" t="s">
        <v>464</v>
      </c>
      <c r="D21" s="5" t="s">
        <v>425</v>
      </c>
      <c r="E21" s="5" t="s">
        <v>40</v>
      </c>
      <c r="F21" s="117" t="s">
        <v>41</v>
      </c>
      <c r="G21" s="5" t="s">
        <v>42</v>
      </c>
      <c r="H21" s="152">
        <v>18321</v>
      </c>
      <c r="I21" s="152">
        <v>17383</v>
      </c>
      <c r="J21" s="153">
        <v>5893</v>
      </c>
      <c r="K21" s="152">
        <v>18008</v>
      </c>
      <c r="L21" s="152">
        <v>17086</v>
      </c>
      <c r="M21" s="153">
        <v>5859</v>
      </c>
      <c r="N21" s="302">
        <v>17677</v>
      </c>
      <c r="O21" s="302">
        <v>16781</v>
      </c>
      <c r="P21" s="153">
        <v>5750</v>
      </c>
      <c r="Q21" s="302">
        <v>17168</v>
      </c>
      <c r="R21" s="302">
        <v>16286</v>
      </c>
      <c r="S21" s="153">
        <v>5602</v>
      </c>
      <c r="T21" s="305">
        <v>16800</v>
      </c>
      <c r="U21" s="302">
        <v>15925</v>
      </c>
      <c r="V21" s="153">
        <v>5544</v>
      </c>
      <c r="W21" s="280">
        <v>16408</v>
      </c>
      <c r="X21" s="280">
        <v>15533</v>
      </c>
      <c r="Y21" s="153">
        <v>5433</v>
      </c>
      <c r="Z21" s="280">
        <v>16004</v>
      </c>
      <c r="AA21" s="280">
        <v>15156</v>
      </c>
      <c r="AB21" s="153">
        <v>5329</v>
      </c>
      <c r="AC21" s="302">
        <v>15584</v>
      </c>
      <c r="AD21" s="302">
        <v>14739</v>
      </c>
      <c r="AE21" s="153">
        <v>5232</v>
      </c>
      <c r="AF21" s="305">
        <v>15331</v>
      </c>
      <c r="AG21" s="305">
        <v>14483</v>
      </c>
      <c r="AH21" s="153">
        <v>5155</v>
      </c>
      <c r="AI21" s="305">
        <v>14866</v>
      </c>
      <c r="AJ21" s="305">
        <v>14073</v>
      </c>
      <c r="AK21" s="153">
        <v>5024</v>
      </c>
      <c r="AL21" s="305">
        <v>14457</v>
      </c>
      <c r="AM21" s="305">
        <v>13676</v>
      </c>
      <c r="AN21" s="153">
        <v>4926</v>
      </c>
      <c r="AO21" s="305">
        <v>14046</v>
      </c>
      <c r="AP21" s="305">
        <v>13284</v>
      </c>
      <c r="AQ21" s="153">
        <v>4792</v>
      </c>
      <c r="AR21" s="305">
        <v>13612</v>
      </c>
      <c r="AS21" s="305">
        <v>12883</v>
      </c>
      <c r="AT21" s="153">
        <v>4667</v>
      </c>
      <c r="AU21" s="302">
        <v>13219</v>
      </c>
      <c r="AV21" s="302">
        <v>12520</v>
      </c>
      <c r="AW21" s="153">
        <v>4522</v>
      </c>
      <c r="AX21" s="302">
        <v>12790</v>
      </c>
      <c r="AY21" s="302">
        <v>12124</v>
      </c>
      <c r="AZ21" s="153">
        <v>4379</v>
      </c>
      <c r="BA21" s="302">
        <v>12558</v>
      </c>
      <c r="BB21" s="302">
        <v>11934</v>
      </c>
      <c r="BC21" s="153">
        <v>4364</v>
      </c>
      <c r="BD21" s="302">
        <v>12138</v>
      </c>
      <c r="BE21" s="302">
        <v>11543</v>
      </c>
      <c r="BF21" s="153">
        <v>4247</v>
      </c>
      <c r="BG21" s="302">
        <v>11814</v>
      </c>
      <c r="BH21" s="302">
        <v>11263</v>
      </c>
      <c r="BI21" s="153">
        <v>4186</v>
      </c>
      <c r="BJ21" s="302">
        <v>11459</v>
      </c>
      <c r="BK21" s="302">
        <v>10912</v>
      </c>
      <c r="BL21" s="153">
        <v>4097</v>
      </c>
      <c r="BM21" s="302">
        <v>11079</v>
      </c>
      <c r="BN21" s="302">
        <v>10553</v>
      </c>
      <c r="BO21" s="302">
        <v>3969</v>
      </c>
    </row>
    <row r="22" spans="1:67" x14ac:dyDescent="0.2">
      <c r="A22" s="306" t="s">
        <v>619</v>
      </c>
      <c r="B22" s="5" t="s">
        <v>474</v>
      </c>
      <c r="C22" s="5" t="s">
        <v>401</v>
      </c>
      <c r="D22" s="5" t="s">
        <v>415</v>
      </c>
      <c r="E22" s="5" t="s">
        <v>5</v>
      </c>
      <c r="F22" s="117" t="s">
        <v>43</v>
      </c>
      <c r="G22" s="5" t="s">
        <v>44</v>
      </c>
      <c r="H22" s="152">
        <v>5705</v>
      </c>
      <c r="I22" s="152">
        <v>5529</v>
      </c>
      <c r="J22" s="153">
        <v>980</v>
      </c>
      <c r="K22" s="152">
        <v>5609</v>
      </c>
      <c r="L22" s="152">
        <v>5442</v>
      </c>
      <c r="M22" s="153">
        <v>960</v>
      </c>
      <c r="N22" s="302">
        <v>5549</v>
      </c>
      <c r="O22" s="302">
        <v>5401</v>
      </c>
      <c r="P22" s="153">
        <v>957</v>
      </c>
      <c r="Q22" s="302">
        <v>5505</v>
      </c>
      <c r="R22" s="302">
        <v>5364</v>
      </c>
      <c r="S22" s="153">
        <v>954</v>
      </c>
      <c r="T22" s="305">
        <v>5534</v>
      </c>
      <c r="U22" s="302">
        <v>5395</v>
      </c>
      <c r="V22" s="153">
        <v>963</v>
      </c>
      <c r="W22" s="280">
        <v>5487</v>
      </c>
      <c r="X22" s="280">
        <v>5351</v>
      </c>
      <c r="Y22" s="153">
        <v>969</v>
      </c>
      <c r="Z22" s="280">
        <v>5516</v>
      </c>
      <c r="AA22" s="280">
        <v>5388</v>
      </c>
      <c r="AB22" s="153">
        <v>983</v>
      </c>
      <c r="AC22" s="302">
        <v>5425</v>
      </c>
      <c r="AD22" s="302">
        <v>5309</v>
      </c>
      <c r="AE22" s="153">
        <v>982</v>
      </c>
      <c r="AF22" s="305">
        <v>5437</v>
      </c>
      <c r="AG22" s="305">
        <v>5319</v>
      </c>
      <c r="AH22" s="153">
        <v>978</v>
      </c>
      <c r="AI22" s="305">
        <v>5468</v>
      </c>
      <c r="AJ22" s="305">
        <v>5351</v>
      </c>
      <c r="AK22" s="153">
        <v>971</v>
      </c>
      <c r="AL22" s="305">
        <v>5392</v>
      </c>
      <c r="AM22" s="305">
        <v>5274</v>
      </c>
      <c r="AN22" s="153">
        <v>984</v>
      </c>
      <c r="AO22" s="305">
        <v>5273</v>
      </c>
      <c r="AP22" s="305">
        <v>5162</v>
      </c>
      <c r="AQ22" s="153">
        <v>966</v>
      </c>
      <c r="AR22" s="305">
        <v>5652</v>
      </c>
      <c r="AS22" s="305">
        <v>5511</v>
      </c>
      <c r="AT22" s="153">
        <v>1049</v>
      </c>
      <c r="AU22" s="302">
        <v>5583</v>
      </c>
      <c r="AV22" s="302">
        <v>5450</v>
      </c>
      <c r="AW22" s="153">
        <v>1052</v>
      </c>
      <c r="AX22" s="302">
        <v>5492</v>
      </c>
      <c r="AY22" s="302">
        <v>5369</v>
      </c>
      <c r="AZ22" s="153">
        <v>1027</v>
      </c>
      <c r="BA22" s="302">
        <v>5392</v>
      </c>
      <c r="BB22" s="302">
        <v>5282</v>
      </c>
      <c r="BC22" s="153">
        <v>1007</v>
      </c>
      <c r="BD22" s="302">
        <v>5249</v>
      </c>
      <c r="BE22" s="302">
        <v>5140</v>
      </c>
      <c r="BF22" s="153">
        <v>974</v>
      </c>
      <c r="BG22" s="302">
        <v>5106</v>
      </c>
      <c r="BH22" s="302">
        <v>5001</v>
      </c>
      <c r="BI22" s="153">
        <v>941</v>
      </c>
      <c r="BJ22" s="302">
        <v>4990</v>
      </c>
      <c r="BK22" s="302">
        <v>4884</v>
      </c>
      <c r="BL22" s="153">
        <v>925</v>
      </c>
      <c r="BM22" s="302">
        <v>4877</v>
      </c>
      <c r="BN22" s="302">
        <v>4772</v>
      </c>
      <c r="BO22" s="302">
        <v>907</v>
      </c>
    </row>
    <row r="23" spans="1:67" x14ac:dyDescent="0.2">
      <c r="A23" s="306" t="s">
        <v>619</v>
      </c>
      <c r="B23" s="5" t="s">
        <v>474</v>
      </c>
      <c r="C23" s="5" t="s">
        <v>401</v>
      </c>
      <c r="D23" s="5" t="s">
        <v>415</v>
      </c>
      <c r="E23" s="5" t="s">
        <v>5</v>
      </c>
      <c r="F23" s="117" t="s">
        <v>45</v>
      </c>
      <c r="G23" s="5" t="s">
        <v>46</v>
      </c>
      <c r="H23" s="152">
        <v>19527</v>
      </c>
      <c r="I23" s="152">
        <v>18717</v>
      </c>
      <c r="J23" s="153">
        <v>6411</v>
      </c>
      <c r="K23" s="152">
        <v>19210</v>
      </c>
      <c r="L23" s="152">
        <v>18398</v>
      </c>
      <c r="M23" s="153">
        <v>6283</v>
      </c>
      <c r="N23" s="302">
        <v>18808</v>
      </c>
      <c r="O23" s="302">
        <v>17998</v>
      </c>
      <c r="P23" s="153">
        <v>6153</v>
      </c>
      <c r="Q23" s="302">
        <v>18439</v>
      </c>
      <c r="R23" s="302">
        <v>17630</v>
      </c>
      <c r="S23" s="153">
        <v>6012</v>
      </c>
      <c r="T23" s="305">
        <v>18176</v>
      </c>
      <c r="U23" s="302">
        <v>17382</v>
      </c>
      <c r="V23" s="153">
        <v>5980</v>
      </c>
      <c r="W23" s="280">
        <v>17790</v>
      </c>
      <c r="X23" s="280">
        <v>17014</v>
      </c>
      <c r="Y23" s="153">
        <v>5857</v>
      </c>
      <c r="Z23" s="280">
        <v>17555</v>
      </c>
      <c r="AA23" s="280">
        <v>16800</v>
      </c>
      <c r="AB23" s="153">
        <v>5813</v>
      </c>
      <c r="AC23" s="302">
        <v>17295</v>
      </c>
      <c r="AD23" s="302">
        <v>16547</v>
      </c>
      <c r="AE23" s="153">
        <v>5677</v>
      </c>
      <c r="AF23" s="305">
        <v>17049</v>
      </c>
      <c r="AG23" s="305">
        <v>16336</v>
      </c>
      <c r="AH23" s="153">
        <v>5581</v>
      </c>
      <c r="AI23" s="305">
        <v>16787</v>
      </c>
      <c r="AJ23" s="305">
        <v>16101</v>
      </c>
      <c r="AK23" s="153">
        <v>5503</v>
      </c>
      <c r="AL23" s="305">
        <v>16602</v>
      </c>
      <c r="AM23" s="305">
        <v>15934</v>
      </c>
      <c r="AN23" s="153">
        <v>5468</v>
      </c>
      <c r="AO23" s="305">
        <v>16526</v>
      </c>
      <c r="AP23" s="305">
        <v>15873</v>
      </c>
      <c r="AQ23" s="153">
        <v>5441</v>
      </c>
      <c r="AR23" s="305">
        <v>15804</v>
      </c>
      <c r="AS23" s="305">
        <v>15240</v>
      </c>
      <c r="AT23" s="153">
        <v>5264</v>
      </c>
      <c r="AU23" s="302">
        <v>15725</v>
      </c>
      <c r="AV23" s="302">
        <v>15175</v>
      </c>
      <c r="AW23" s="153">
        <v>5250</v>
      </c>
      <c r="AX23" s="302">
        <v>15544</v>
      </c>
      <c r="AY23" s="302">
        <v>15019</v>
      </c>
      <c r="AZ23" s="153">
        <v>5154</v>
      </c>
      <c r="BA23" s="302">
        <v>15394</v>
      </c>
      <c r="BB23" s="302">
        <v>14861</v>
      </c>
      <c r="BC23" s="153">
        <v>5114</v>
      </c>
      <c r="BD23" s="302">
        <v>15147</v>
      </c>
      <c r="BE23" s="302">
        <v>14611</v>
      </c>
      <c r="BF23" s="153">
        <v>5034</v>
      </c>
      <c r="BG23" s="302">
        <v>15002</v>
      </c>
      <c r="BH23" s="302">
        <v>14471</v>
      </c>
      <c r="BI23" s="153">
        <v>5017</v>
      </c>
      <c r="BJ23" s="302">
        <v>14704</v>
      </c>
      <c r="BK23" s="302">
        <v>14201</v>
      </c>
      <c r="BL23" s="153">
        <v>4903</v>
      </c>
      <c r="BM23" s="302">
        <v>14518</v>
      </c>
      <c r="BN23" s="302">
        <v>14039</v>
      </c>
      <c r="BO23" s="302">
        <v>4868</v>
      </c>
    </row>
    <row r="24" spans="1:67" x14ac:dyDescent="0.2">
      <c r="A24" s="306" t="s">
        <v>629</v>
      </c>
      <c r="B24" s="5" t="s">
        <v>477</v>
      </c>
      <c r="C24" s="5" t="s">
        <v>404</v>
      </c>
      <c r="D24" s="5" t="s">
        <v>426</v>
      </c>
      <c r="E24" s="5" t="s">
        <v>47</v>
      </c>
      <c r="F24" s="117" t="s">
        <v>48</v>
      </c>
      <c r="G24" s="5" t="s">
        <v>49</v>
      </c>
      <c r="H24" s="152">
        <v>5716</v>
      </c>
      <c r="I24" s="152">
        <v>5426</v>
      </c>
      <c r="J24" s="153">
        <v>1639</v>
      </c>
      <c r="K24" s="152">
        <v>5432</v>
      </c>
      <c r="L24" s="152">
        <v>5153</v>
      </c>
      <c r="M24" s="153">
        <v>1582</v>
      </c>
      <c r="N24" s="302">
        <v>5161</v>
      </c>
      <c r="O24" s="302">
        <v>4896</v>
      </c>
      <c r="P24" s="153">
        <v>1510</v>
      </c>
      <c r="Q24" s="302">
        <v>4929</v>
      </c>
      <c r="R24" s="302">
        <v>4661</v>
      </c>
      <c r="S24" s="153">
        <v>1482</v>
      </c>
      <c r="T24" s="305">
        <v>4690</v>
      </c>
      <c r="U24" s="302">
        <v>4431</v>
      </c>
      <c r="V24" s="153">
        <v>1431</v>
      </c>
      <c r="W24" s="280">
        <v>4523</v>
      </c>
      <c r="X24" s="280">
        <v>4275</v>
      </c>
      <c r="Y24" s="153">
        <v>1373</v>
      </c>
      <c r="Z24" s="280">
        <v>4337</v>
      </c>
      <c r="AA24" s="280">
        <v>4098</v>
      </c>
      <c r="AB24" s="153">
        <v>1351</v>
      </c>
      <c r="AC24" s="302">
        <v>4130</v>
      </c>
      <c r="AD24" s="302">
        <v>3908</v>
      </c>
      <c r="AE24" s="153">
        <v>1321</v>
      </c>
      <c r="AF24" s="305">
        <v>3987</v>
      </c>
      <c r="AG24" s="305">
        <v>3780</v>
      </c>
      <c r="AH24" s="153">
        <v>1264</v>
      </c>
      <c r="AI24" s="305">
        <v>3893</v>
      </c>
      <c r="AJ24" s="305">
        <v>3705</v>
      </c>
      <c r="AK24" s="153">
        <v>1232</v>
      </c>
      <c r="AL24" s="305">
        <v>3803</v>
      </c>
      <c r="AM24" s="305">
        <v>3627</v>
      </c>
      <c r="AN24" s="153">
        <v>1220</v>
      </c>
      <c r="AO24" s="305">
        <v>3715</v>
      </c>
      <c r="AP24" s="305">
        <v>3553</v>
      </c>
      <c r="AQ24" s="153">
        <v>1218</v>
      </c>
      <c r="AR24" s="305">
        <v>3667</v>
      </c>
      <c r="AS24" s="305">
        <v>3521</v>
      </c>
      <c r="AT24" s="153">
        <v>1215</v>
      </c>
      <c r="AU24" s="302">
        <v>3594</v>
      </c>
      <c r="AV24" s="302">
        <v>3453</v>
      </c>
      <c r="AW24" s="153">
        <v>1197</v>
      </c>
      <c r="AX24" s="302">
        <v>3564</v>
      </c>
      <c r="AY24" s="302">
        <v>3417</v>
      </c>
      <c r="AZ24" s="153">
        <v>1190</v>
      </c>
      <c r="BA24" s="302">
        <v>3540</v>
      </c>
      <c r="BB24" s="302">
        <v>3405</v>
      </c>
      <c r="BC24" s="153">
        <v>1184</v>
      </c>
      <c r="BD24" s="302">
        <v>3552</v>
      </c>
      <c r="BE24" s="302">
        <v>3407</v>
      </c>
      <c r="BF24" s="153">
        <v>1183</v>
      </c>
      <c r="BG24" s="302">
        <v>3567</v>
      </c>
      <c r="BH24" s="302">
        <v>3428</v>
      </c>
      <c r="BI24" s="153">
        <v>1200</v>
      </c>
      <c r="BJ24" s="302">
        <v>3564</v>
      </c>
      <c r="BK24" s="302">
        <v>3435</v>
      </c>
      <c r="BL24" s="153">
        <v>1198</v>
      </c>
      <c r="BM24" s="302">
        <v>3621</v>
      </c>
      <c r="BN24" s="302">
        <v>3490</v>
      </c>
      <c r="BO24" s="302">
        <v>1216</v>
      </c>
    </row>
    <row r="25" spans="1:67" x14ac:dyDescent="0.2">
      <c r="A25" s="306" t="s">
        <v>630</v>
      </c>
      <c r="B25" s="5" t="s">
        <v>475</v>
      </c>
      <c r="C25" s="5" t="s">
        <v>402</v>
      </c>
      <c r="D25" s="5" t="s">
        <v>427</v>
      </c>
      <c r="E25" s="5" t="s">
        <v>50</v>
      </c>
      <c r="F25" s="117" t="s">
        <v>51</v>
      </c>
      <c r="G25" s="5" t="s">
        <v>52</v>
      </c>
      <c r="H25" s="152">
        <v>8582</v>
      </c>
      <c r="I25" s="152">
        <v>8407</v>
      </c>
      <c r="J25" s="153">
        <v>3753</v>
      </c>
      <c r="K25" s="152">
        <v>8180</v>
      </c>
      <c r="L25" s="152">
        <v>8012</v>
      </c>
      <c r="M25" s="153">
        <v>3601</v>
      </c>
      <c r="N25" s="302">
        <v>7781</v>
      </c>
      <c r="O25" s="302">
        <v>7627</v>
      </c>
      <c r="P25" s="153">
        <v>3434</v>
      </c>
      <c r="Q25" s="302">
        <v>7523</v>
      </c>
      <c r="R25" s="302">
        <v>7386</v>
      </c>
      <c r="S25" s="153">
        <v>3334</v>
      </c>
      <c r="T25" s="305">
        <v>7243</v>
      </c>
      <c r="U25" s="302">
        <v>7097</v>
      </c>
      <c r="V25" s="153">
        <v>3213</v>
      </c>
      <c r="W25" s="280">
        <v>7006</v>
      </c>
      <c r="X25" s="280">
        <v>6867</v>
      </c>
      <c r="Y25" s="153">
        <v>3116</v>
      </c>
      <c r="Z25" s="280">
        <v>6793</v>
      </c>
      <c r="AA25" s="280">
        <v>6665</v>
      </c>
      <c r="AB25" s="153">
        <v>3041</v>
      </c>
      <c r="AC25" s="302">
        <v>6719</v>
      </c>
      <c r="AD25" s="302">
        <v>6601</v>
      </c>
      <c r="AE25" s="153">
        <v>3009</v>
      </c>
      <c r="AF25" s="305">
        <v>6515</v>
      </c>
      <c r="AG25" s="305">
        <v>6406</v>
      </c>
      <c r="AH25" s="153">
        <v>2939</v>
      </c>
      <c r="AI25" s="305">
        <v>6331</v>
      </c>
      <c r="AJ25" s="305">
        <v>6224</v>
      </c>
      <c r="AK25" s="153">
        <v>2852</v>
      </c>
      <c r="AL25" s="305">
        <v>6191</v>
      </c>
      <c r="AM25" s="305">
        <v>6088</v>
      </c>
      <c r="AN25" s="153">
        <v>2783</v>
      </c>
      <c r="AO25" s="305">
        <v>6052</v>
      </c>
      <c r="AP25" s="305">
        <v>5953</v>
      </c>
      <c r="AQ25" s="153">
        <v>2724</v>
      </c>
      <c r="AR25" s="305">
        <v>5931</v>
      </c>
      <c r="AS25" s="305">
        <v>5835</v>
      </c>
      <c r="AT25" s="153">
        <v>2652</v>
      </c>
      <c r="AU25" s="302">
        <v>5841</v>
      </c>
      <c r="AV25" s="302">
        <v>5749</v>
      </c>
      <c r="AW25" s="153">
        <v>2607</v>
      </c>
      <c r="AX25" s="302">
        <v>5756</v>
      </c>
      <c r="AY25" s="302">
        <v>5666</v>
      </c>
      <c r="AZ25" s="153">
        <v>2560</v>
      </c>
      <c r="BA25" s="302">
        <v>5675</v>
      </c>
      <c r="BB25" s="302">
        <v>5584</v>
      </c>
      <c r="BC25" s="153">
        <v>2521</v>
      </c>
      <c r="BD25" s="302">
        <v>5620</v>
      </c>
      <c r="BE25" s="302">
        <v>5532</v>
      </c>
      <c r="BF25" s="153">
        <v>2489</v>
      </c>
      <c r="BG25" s="302">
        <v>5558</v>
      </c>
      <c r="BH25" s="302">
        <v>5470</v>
      </c>
      <c r="BI25" s="153">
        <v>2444</v>
      </c>
      <c r="BJ25" s="302">
        <v>5562</v>
      </c>
      <c r="BK25" s="302">
        <v>5476</v>
      </c>
      <c r="BL25" s="153">
        <v>2445</v>
      </c>
      <c r="BM25" s="302">
        <v>5457</v>
      </c>
      <c r="BN25" s="302">
        <v>5372</v>
      </c>
      <c r="BO25" s="302">
        <v>2403</v>
      </c>
    </row>
    <row r="26" spans="1:67" x14ac:dyDescent="0.2">
      <c r="A26" s="306" t="s">
        <v>631</v>
      </c>
      <c r="B26" s="5" t="s">
        <v>486</v>
      </c>
      <c r="C26" s="5" t="s">
        <v>408</v>
      </c>
      <c r="D26" s="5" t="s">
        <v>428</v>
      </c>
      <c r="E26" s="5" t="s">
        <v>53</v>
      </c>
      <c r="F26" s="5" t="s">
        <v>578</v>
      </c>
      <c r="G26" s="5" t="s">
        <v>556</v>
      </c>
      <c r="H26" s="152">
        <v>47370</v>
      </c>
      <c r="I26" s="152">
        <v>45845</v>
      </c>
      <c r="J26" s="153">
        <v>19390</v>
      </c>
      <c r="K26" s="152">
        <v>45766</v>
      </c>
      <c r="L26" s="152">
        <v>44327</v>
      </c>
      <c r="M26" s="153">
        <v>18724</v>
      </c>
      <c r="N26" s="302">
        <v>44294</v>
      </c>
      <c r="O26" s="302">
        <v>42916</v>
      </c>
      <c r="P26" s="153">
        <v>17995</v>
      </c>
      <c r="Q26" s="302">
        <v>42975</v>
      </c>
      <c r="R26" s="302">
        <v>41640</v>
      </c>
      <c r="S26" s="153">
        <v>17480</v>
      </c>
      <c r="T26" s="305">
        <v>41523</v>
      </c>
      <c r="U26" s="302">
        <v>40255</v>
      </c>
      <c r="V26" s="153">
        <v>16888</v>
      </c>
      <c r="W26" s="280">
        <v>40108</v>
      </c>
      <c r="X26" s="280">
        <v>38905</v>
      </c>
      <c r="Y26" s="153">
        <v>16271</v>
      </c>
      <c r="Z26" s="280">
        <v>38879</v>
      </c>
      <c r="AA26" s="280">
        <v>37725</v>
      </c>
      <c r="AB26" s="153">
        <v>15731</v>
      </c>
      <c r="AC26" s="302">
        <v>37668</v>
      </c>
      <c r="AD26" s="302">
        <v>36551</v>
      </c>
      <c r="AE26" s="153">
        <v>15210</v>
      </c>
      <c r="AF26" s="305">
        <v>36624</v>
      </c>
      <c r="AG26" s="305">
        <v>35516</v>
      </c>
      <c r="AH26" s="153">
        <v>14728</v>
      </c>
      <c r="AI26" s="305">
        <v>35405</v>
      </c>
      <c r="AJ26" s="305">
        <v>34321</v>
      </c>
      <c r="AK26" s="153">
        <v>14195</v>
      </c>
      <c r="AL26" s="305">
        <v>34434</v>
      </c>
      <c r="AM26" s="305">
        <v>33375</v>
      </c>
      <c r="AN26" s="153">
        <v>13677</v>
      </c>
      <c r="AO26" s="305">
        <v>33580</v>
      </c>
      <c r="AP26" s="305">
        <v>32539</v>
      </c>
      <c r="AQ26" s="153">
        <v>13268</v>
      </c>
      <c r="AR26" s="305">
        <v>32439</v>
      </c>
      <c r="AS26" s="305">
        <v>31422</v>
      </c>
      <c r="AT26" s="153">
        <v>12850</v>
      </c>
      <c r="AU26" s="302">
        <v>31614</v>
      </c>
      <c r="AV26" s="302">
        <v>30634</v>
      </c>
      <c r="AW26" s="153">
        <v>12532</v>
      </c>
      <c r="AX26" s="302">
        <v>30602</v>
      </c>
      <c r="AY26" s="302">
        <v>29636</v>
      </c>
      <c r="AZ26" s="153">
        <v>12175</v>
      </c>
      <c r="BA26" s="302">
        <v>29746</v>
      </c>
      <c r="BB26" s="302">
        <v>28810</v>
      </c>
      <c r="BC26" s="153">
        <v>11817</v>
      </c>
      <c r="BD26" s="302">
        <v>29274</v>
      </c>
      <c r="BE26" s="302">
        <v>28352</v>
      </c>
      <c r="BF26" s="153">
        <v>11632</v>
      </c>
      <c r="BG26" s="302">
        <v>28727</v>
      </c>
      <c r="BH26" s="302">
        <v>27829</v>
      </c>
      <c r="BI26" s="153">
        <v>11455</v>
      </c>
      <c r="BJ26" s="302">
        <v>28157</v>
      </c>
      <c r="BK26" s="302">
        <v>27270</v>
      </c>
      <c r="BL26" s="153">
        <v>11259</v>
      </c>
      <c r="BM26" s="302">
        <v>27627</v>
      </c>
      <c r="BN26" s="302">
        <v>26777</v>
      </c>
      <c r="BO26" s="302">
        <v>11033</v>
      </c>
    </row>
    <row r="27" spans="1:67" x14ac:dyDescent="0.2">
      <c r="A27" s="306" t="s">
        <v>626</v>
      </c>
      <c r="B27" s="5" t="s">
        <v>477</v>
      </c>
      <c r="C27" s="5" t="s">
        <v>404</v>
      </c>
      <c r="D27" s="5" t="s">
        <v>422</v>
      </c>
      <c r="E27" s="5" t="s">
        <v>31</v>
      </c>
      <c r="F27" s="117" t="s">
        <v>54</v>
      </c>
      <c r="G27" s="5" t="s">
        <v>55</v>
      </c>
      <c r="H27" s="152">
        <v>10030</v>
      </c>
      <c r="I27" s="152">
        <v>9621</v>
      </c>
      <c r="J27" s="153">
        <v>3744</v>
      </c>
      <c r="K27" s="152">
        <v>9369</v>
      </c>
      <c r="L27" s="152">
        <v>9007</v>
      </c>
      <c r="M27" s="153">
        <v>3520</v>
      </c>
      <c r="N27" s="302">
        <v>8987</v>
      </c>
      <c r="O27" s="302">
        <v>8648</v>
      </c>
      <c r="P27" s="153">
        <v>3394</v>
      </c>
      <c r="Q27" s="302">
        <v>8654</v>
      </c>
      <c r="R27" s="302">
        <v>8329</v>
      </c>
      <c r="S27" s="153">
        <v>3247</v>
      </c>
      <c r="T27" s="305">
        <v>8356</v>
      </c>
      <c r="U27" s="302">
        <v>8046</v>
      </c>
      <c r="V27" s="153">
        <v>3163</v>
      </c>
      <c r="W27" s="280">
        <v>8202</v>
      </c>
      <c r="X27" s="280">
        <v>7900</v>
      </c>
      <c r="Y27" s="153">
        <v>3088</v>
      </c>
      <c r="Z27" s="280">
        <v>8125</v>
      </c>
      <c r="AA27" s="280">
        <v>7822</v>
      </c>
      <c r="AB27" s="153">
        <v>3090</v>
      </c>
      <c r="AC27" s="302">
        <v>8005</v>
      </c>
      <c r="AD27" s="302">
        <v>7704</v>
      </c>
      <c r="AE27" s="153">
        <v>3049</v>
      </c>
      <c r="AF27" s="305">
        <v>7904</v>
      </c>
      <c r="AG27" s="305">
        <v>7617</v>
      </c>
      <c r="AH27" s="153">
        <v>3041</v>
      </c>
      <c r="AI27" s="305">
        <v>7897</v>
      </c>
      <c r="AJ27" s="305">
        <v>7611</v>
      </c>
      <c r="AK27" s="153">
        <v>3033</v>
      </c>
      <c r="AL27" s="305">
        <v>7769</v>
      </c>
      <c r="AM27" s="305">
        <v>7493</v>
      </c>
      <c r="AN27" s="153">
        <v>2997</v>
      </c>
      <c r="AO27" s="305">
        <v>7639</v>
      </c>
      <c r="AP27" s="305">
        <v>7363</v>
      </c>
      <c r="AQ27" s="153">
        <v>2950</v>
      </c>
      <c r="AR27" s="305">
        <v>7623</v>
      </c>
      <c r="AS27" s="305">
        <v>7349</v>
      </c>
      <c r="AT27" s="153">
        <v>2912</v>
      </c>
      <c r="AU27" s="302">
        <v>7566</v>
      </c>
      <c r="AV27" s="302">
        <v>7294</v>
      </c>
      <c r="AW27" s="153">
        <v>2894</v>
      </c>
      <c r="AX27" s="302">
        <v>7501</v>
      </c>
      <c r="AY27" s="302">
        <v>7232</v>
      </c>
      <c r="AZ27" s="153">
        <v>2838</v>
      </c>
      <c r="BA27" s="302">
        <v>7499</v>
      </c>
      <c r="BB27" s="302">
        <v>7239</v>
      </c>
      <c r="BC27" s="153">
        <v>2864</v>
      </c>
      <c r="BD27" s="302">
        <v>7492</v>
      </c>
      <c r="BE27" s="302">
        <v>7247</v>
      </c>
      <c r="BF27" s="153">
        <v>2855</v>
      </c>
      <c r="BG27" s="302">
        <v>7431</v>
      </c>
      <c r="BH27" s="302">
        <v>7197</v>
      </c>
      <c r="BI27" s="153">
        <v>2847</v>
      </c>
      <c r="BJ27" s="302">
        <v>7313</v>
      </c>
      <c r="BK27" s="302">
        <v>7093</v>
      </c>
      <c r="BL27" s="153">
        <v>2796</v>
      </c>
      <c r="BM27" s="302">
        <v>7303</v>
      </c>
      <c r="BN27" s="302">
        <v>7091</v>
      </c>
      <c r="BO27" s="302">
        <v>2769</v>
      </c>
    </row>
    <row r="28" spans="1:67" x14ac:dyDescent="0.2">
      <c r="A28" s="306" t="s">
        <v>625</v>
      </c>
      <c r="B28" s="5" t="s">
        <v>476</v>
      </c>
      <c r="C28" s="5" t="s">
        <v>403</v>
      </c>
      <c r="D28" s="5" t="s">
        <v>417</v>
      </c>
      <c r="E28" s="5" t="s">
        <v>11</v>
      </c>
      <c r="F28" s="5" t="s">
        <v>557</v>
      </c>
      <c r="G28" s="5" t="s">
        <v>558</v>
      </c>
      <c r="H28" s="152">
        <v>17326</v>
      </c>
      <c r="I28" s="152">
        <v>16798</v>
      </c>
      <c r="J28" s="153">
        <v>7436</v>
      </c>
      <c r="K28" s="152">
        <v>16643</v>
      </c>
      <c r="L28" s="152">
        <v>16175</v>
      </c>
      <c r="M28" s="153">
        <v>7167</v>
      </c>
      <c r="N28" s="302">
        <v>16021</v>
      </c>
      <c r="O28" s="302">
        <v>15578</v>
      </c>
      <c r="P28" s="153">
        <v>6844</v>
      </c>
      <c r="Q28" s="302">
        <v>15589</v>
      </c>
      <c r="R28" s="302">
        <v>15162</v>
      </c>
      <c r="S28" s="153">
        <v>6653</v>
      </c>
      <c r="T28" s="305">
        <v>15297</v>
      </c>
      <c r="U28" s="302">
        <v>14888</v>
      </c>
      <c r="V28" s="153">
        <v>6489</v>
      </c>
      <c r="W28" s="280">
        <v>15018</v>
      </c>
      <c r="X28" s="280">
        <v>14644</v>
      </c>
      <c r="Y28" s="153">
        <v>6327</v>
      </c>
      <c r="Z28" s="280">
        <v>14686</v>
      </c>
      <c r="AA28" s="280">
        <v>14334</v>
      </c>
      <c r="AB28" s="153">
        <v>6197</v>
      </c>
      <c r="AC28" s="302">
        <v>14356</v>
      </c>
      <c r="AD28" s="302">
        <v>14023</v>
      </c>
      <c r="AE28" s="153">
        <v>6041</v>
      </c>
      <c r="AF28" s="305">
        <v>14172</v>
      </c>
      <c r="AG28" s="305">
        <v>13854</v>
      </c>
      <c r="AH28" s="153">
        <v>5911</v>
      </c>
      <c r="AI28" s="305">
        <v>13943</v>
      </c>
      <c r="AJ28" s="305">
        <v>13610</v>
      </c>
      <c r="AK28" s="153">
        <v>5757</v>
      </c>
      <c r="AL28" s="305">
        <v>13760</v>
      </c>
      <c r="AM28" s="305">
        <v>13434</v>
      </c>
      <c r="AN28" s="153">
        <v>5672</v>
      </c>
      <c r="AO28" s="305">
        <v>13531</v>
      </c>
      <c r="AP28" s="305">
        <v>13222</v>
      </c>
      <c r="AQ28" s="153">
        <v>5537</v>
      </c>
      <c r="AR28" s="305">
        <v>13364</v>
      </c>
      <c r="AS28" s="305">
        <v>13070</v>
      </c>
      <c r="AT28" s="153">
        <v>5451</v>
      </c>
      <c r="AU28" s="302">
        <v>13176</v>
      </c>
      <c r="AV28" s="302">
        <v>12899</v>
      </c>
      <c r="AW28" s="153">
        <v>5341</v>
      </c>
      <c r="AX28" s="302">
        <v>13112</v>
      </c>
      <c r="AY28" s="302">
        <v>12839</v>
      </c>
      <c r="AZ28" s="153">
        <v>5328</v>
      </c>
      <c r="BA28" s="302">
        <v>13071</v>
      </c>
      <c r="BB28" s="302">
        <v>12803</v>
      </c>
      <c r="BC28" s="153">
        <v>5289</v>
      </c>
      <c r="BD28" s="302">
        <v>12907</v>
      </c>
      <c r="BE28" s="302">
        <v>12648</v>
      </c>
      <c r="BF28" s="153">
        <v>5223</v>
      </c>
      <c r="BG28" s="302">
        <v>12911</v>
      </c>
      <c r="BH28" s="302">
        <v>12656</v>
      </c>
      <c r="BI28" s="153">
        <v>5247</v>
      </c>
      <c r="BJ28" s="302">
        <v>12886</v>
      </c>
      <c r="BK28" s="302">
        <v>12632</v>
      </c>
      <c r="BL28" s="153">
        <v>5221</v>
      </c>
      <c r="BM28" s="302">
        <v>12871</v>
      </c>
      <c r="BN28" s="302">
        <v>12612</v>
      </c>
      <c r="BO28" s="302">
        <v>5206</v>
      </c>
    </row>
    <row r="29" spans="1:67" x14ac:dyDescent="0.2">
      <c r="A29" s="306" t="s">
        <v>628</v>
      </c>
      <c r="B29" s="5" t="s">
        <v>485</v>
      </c>
      <c r="C29" s="5" t="s">
        <v>464</v>
      </c>
      <c r="D29" s="5" t="s">
        <v>425</v>
      </c>
      <c r="E29" s="5" t="s">
        <v>40</v>
      </c>
      <c r="F29" s="117" t="s">
        <v>56</v>
      </c>
      <c r="G29" s="5" t="s">
        <v>57</v>
      </c>
      <c r="H29" s="152">
        <v>7374</v>
      </c>
      <c r="I29" s="152">
        <v>7067</v>
      </c>
      <c r="J29" s="153">
        <v>2512</v>
      </c>
      <c r="K29" s="152">
        <v>7095</v>
      </c>
      <c r="L29" s="152">
        <v>6809</v>
      </c>
      <c r="M29" s="153">
        <v>2436</v>
      </c>
      <c r="N29" s="302">
        <v>6769</v>
      </c>
      <c r="O29" s="302">
        <v>6500</v>
      </c>
      <c r="P29" s="153">
        <v>2310</v>
      </c>
      <c r="Q29" s="302">
        <v>6426</v>
      </c>
      <c r="R29" s="302">
        <v>6177</v>
      </c>
      <c r="S29" s="153">
        <v>2176</v>
      </c>
      <c r="T29" s="305">
        <v>6169</v>
      </c>
      <c r="U29" s="302">
        <v>5926</v>
      </c>
      <c r="V29" s="153">
        <v>2062</v>
      </c>
      <c r="W29" s="280">
        <v>6017</v>
      </c>
      <c r="X29" s="280">
        <v>5776</v>
      </c>
      <c r="Y29" s="153">
        <v>2029</v>
      </c>
      <c r="Z29" s="280">
        <v>5906</v>
      </c>
      <c r="AA29" s="280">
        <v>5657</v>
      </c>
      <c r="AB29" s="153">
        <v>1976</v>
      </c>
      <c r="AC29" s="302">
        <v>5941</v>
      </c>
      <c r="AD29" s="302">
        <v>5680</v>
      </c>
      <c r="AE29" s="153">
        <v>1976</v>
      </c>
      <c r="AF29" s="305">
        <v>5846</v>
      </c>
      <c r="AG29" s="305">
        <v>5576</v>
      </c>
      <c r="AH29" s="153">
        <v>1928</v>
      </c>
      <c r="AI29" s="305">
        <v>5721</v>
      </c>
      <c r="AJ29" s="305">
        <v>5459</v>
      </c>
      <c r="AK29" s="153">
        <v>1889</v>
      </c>
      <c r="AL29" s="305">
        <v>5646</v>
      </c>
      <c r="AM29" s="305">
        <v>5390</v>
      </c>
      <c r="AN29" s="153">
        <v>1870</v>
      </c>
      <c r="AO29" s="305">
        <v>5573</v>
      </c>
      <c r="AP29" s="305">
        <v>5326</v>
      </c>
      <c r="AQ29" s="153">
        <v>1861</v>
      </c>
      <c r="AR29" s="305">
        <v>5496</v>
      </c>
      <c r="AS29" s="305">
        <v>5260</v>
      </c>
      <c r="AT29" s="153">
        <v>1828</v>
      </c>
      <c r="AU29" s="302">
        <v>5470</v>
      </c>
      <c r="AV29" s="302">
        <v>5235</v>
      </c>
      <c r="AW29" s="153">
        <v>1801</v>
      </c>
      <c r="AX29" s="302">
        <v>5415</v>
      </c>
      <c r="AY29" s="302">
        <v>5185</v>
      </c>
      <c r="AZ29" s="153">
        <v>1792</v>
      </c>
      <c r="BA29" s="302">
        <v>5374</v>
      </c>
      <c r="BB29" s="302">
        <v>5145</v>
      </c>
      <c r="BC29" s="153">
        <v>1778</v>
      </c>
      <c r="BD29" s="302">
        <v>5400</v>
      </c>
      <c r="BE29" s="302">
        <v>5174</v>
      </c>
      <c r="BF29" s="153">
        <v>1784</v>
      </c>
      <c r="BG29" s="302">
        <v>5374</v>
      </c>
      <c r="BH29" s="302">
        <v>5146</v>
      </c>
      <c r="BI29" s="153">
        <v>1784</v>
      </c>
      <c r="BJ29" s="302">
        <v>5344</v>
      </c>
      <c r="BK29" s="302">
        <v>5114</v>
      </c>
      <c r="BL29" s="153">
        <v>1790</v>
      </c>
      <c r="BM29" s="302">
        <v>5251</v>
      </c>
      <c r="BN29" s="302">
        <v>5025</v>
      </c>
      <c r="BO29" s="302">
        <v>1757</v>
      </c>
    </row>
    <row r="30" spans="1:67" x14ac:dyDescent="0.2">
      <c r="A30" s="306" t="s">
        <v>619</v>
      </c>
      <c r="B30" s="5" t="s">
        <v>474</v>
      </c>
      <c r="C30" s="5" t="s">
        <v>401</v>
      </c>
      <c r="D30" s="5" t="s">
        <v>415</v>
      </c>
      <c r="E30" s="5" t="s">
        <v>5</v>
      </c>
      <c r="F30" s="117" t="s">
        <v>58</v>
      </c>
      <c r="G30" s="5" t="s">
        <v>59</v>
      </c>
      <c r="H30" s="152">
        <v>11522</v>
      </c>
      <c r="I30" s="152">
        <v>11246</v>
      </c>
      <c r="J30" s="153">
        <v>4359</v>
      </c>
      <c r="K30" s="152">
        <v>11396</v>
      </c>
      <c r="L30" s="152">
        <v>11116</v>
      </c>
      <c r="M30" s="153">
        <v>4308</v>
      </c>
      <c r="N30" s="302">
        <v>11241</v>
      </c>
      <c r="O30" s="302">
        <v>10972</v>
      </c>
      <c r="P30" s="153">
        <v>4227</v>
      </c>
      <c r="Q30" s="302">
        <v>11003</v>
      </c>
      <c r="R30" s="302">
        <v>10738</v>
      </c>
      <c r="S30" s="153">
        <v>4099</v>
      </c>
      <c r="T30" s="305">
        <v>10777</v>
      </c>
      <c r="U30" s="302">
        <v>10521</v>
      </c>
      <c r="V30" s="153">
        <v>4015</v>
      </c>
      <c r="W30" s="280">
        <v>10547</v>
      </c>
      <c r="X30" s="280">
        <v>10302</v>
      </c>
      <c r="Y30" s="153">
        <v>3961</v>
      </c>
      <c r="Z30" s="280">
        <v>10382</v>
      </c>
      <c r="AA30" s="280">
        <v>10140</v>
      </c>
      <c r="AB30" s="153">
        <v>3934</v>
      </c>
      <c r="AC30" s="302">
        <v>10302</v>
      </c>
      <c r="AD30" s="302">
        <v>10074</v>
      </c>
      <c r="AE30" s="153">
        <v>3901</v>
      </c>
      <c r="AF30" s="305">
        <v>10129</v>
      </c>
      <c r="AG30" s="305">
        <v>9899</v>
      </c>
      <c r="AH30" s="153">
        <v>3841</v>
      </c>
      <c r="AI30" s="305">
        <v>9877</v>
      </c>
      <c r="AJ30" s="305">
        <v>9645</v>
      </c>
      <c r="AK30" s="153">
        <v>3734</v>
      </c>
      <c r="AL30" s="305">
        <v>9608</v>
      </c>
      <c r="AM30" s="305">
        <v>9379</v>
      </c>
      <c r="AN30" s="153">
        <v>3609</v>
      </c>
      <c r="AO30" s="305">
        <v>9386</v>
      </c>
      <c r="AP30" s="305">
        <v>9152</v>
      </c>
      <c r="AQ30" s="153">
        <v>3509</v>
      </c>
      <c r="AR30" s="305">
        <v>9111</v>
      </c>
      <c r="AS30" s="305">
        <v>8880</v>
      </c>
      <c r="AT30" s="153">
        <v>3419</v>
      </c>
      <c r="AU30" s="302">
        <v>8951</v>
      </c>
      <c r="AV30" s="302">
        <v>8713</v>
      </c>
      <c r="AW30" s="153">
        <v>3363</v>
      </c>
      <c r="AX30" s="302">
        <v>8774</v>
      </c>
      <c r="AY30" s="302">
        <v>8537</v>
      </c>
      <c r="AZ30" s="153">
        <v>3308</v>
      </c>
      <c r="BA30" s="302">
        <v>8619</v>
      </c>
      <c r="BB30" s="302">
        <v>8387</v>
      </c>
      <c r="BC30" s="153">
        <v>3290</v>
      </c>
      <c r="BD30" s="302">
        <v>8511</v>
      </c>
      <c r="BE30" s="302">
        <v>8283</v>
      </c>
      <c r="BF30" s="153">
        <v>3255</v>
      </c>
      <c r="BG30" s="302">
        <v>8469</v>
      </c>
      <c r="BH30" s="302">
        <v>8236</v>
      </c>
      <c r="BI30" s="153">
        <v>3233</v>
      </c>
      <c r="BJ30" s="302">
        <v>8323</v>
      </c>
      <c r="BK30" s="302">
        <v>8091</v>
      </c>
      <c r="BL30" s="153">
        <v>3180</v>
      </c>
      <c r="BM30" s="302">
        <v>8224</v>
      </c>
      <c r="BN30" s="302">
        <v>7987</v>
      </c>
      <c r="BO30" s="302">
        <v>3145</v>
      </c>
    </row>
    <row r="31" spans="1:67" x14ac:dyDescent="0.2">
      <c r="A31" s="306" t="s">
        <v>487</v>
      </c>
      <c r="B31" s="5" t="s">
        <v>480</v>
      </c>
      <c r="C31" s="5" t="s">
        <v>405</v>
      </c>
      <c r="D31" s="5" t="s">
        <v>429</v>
      </c>
      <c r="E31" s="5" t="s">
        <v>60</v>
      </c>
      <c r="F31" s="117" t="s">
        <v>61</v>
      </c>
      <c r="G31" s="5" t="s">
        <v>62</v>
      </c>
      <c r="H31" s="152">
        <v>49253</v>
      </c>
      <c r="I31" s="152">
        <v>47690</v>
      </c>
      <c r="J31" s="153">
        <v>19163</v>
      </c>
      <c r="K31" s="152">
        <v>47795</v>
      </c>
      <c r="L31" s="152">
        <v>46366</v>
      </c>
      <c r="M31" s="153">
        <v>18701</v>
      </c>
      <c r="N31" s="302">
        <v>46139</v>
      </c>
      <c r="O31" s="302">
        <v>44800</v>
      </c>
      <c r="P31" s="153">
        <v>18026</v>
      </c>
      <c r="Q31" s="302">
        <v>44763</v>
      </c>
      <c r="R31" s="302">
        <v>43496</v>
      </c>
      <c r="S31" s="153">
        <v>17500</v>
      </c>
      <c r="T31" s="305">
        <v>43524</v>
      </c>
      <c r="U31" s="302">
        <v>42321</v>
      </c>
      <c r="V31" s="153">
        <v>17118</v>
      </c>
      <c r="W31" s="280">
        <v>41930</v>
      </c>
      <c r="X31" s="280">
        <v>40798</v>
      </c>
      <c r="Y31" s="153">
        <v>16556</v>
      </c>
      <c r="Z31" s="280">
        <v>40514</v>
      </c>
      <c r="AA31" s="280">
        <v>39455</v>
      </c>
      <c r="AB31" s="153">
        <v>16104</v>
      </c>
      <c r="AC31" s="302">
        <v>39238</v>
      </c>
      <c r="AD31" s="302">
        <v>38224</v>
      </c>
      <c r="AE31" s="153">
        <v>15691</v>
      </c>
      <c r="AF31" s="305">
        <v>38115</v>
      </c>
      <c r="AG31" s="305">
        <v>37150</v>
      </c>
      <c r="AH31" s="153">
        <v>15306</v>
      </c>
      <c r="AI31" s="305">
        <v>36891</v>
      </c>
      <c r="AJ31" s="305">
        <v>35961</v>
      </c>
      <c r="AK31" s="153">
        <v>14869</v>
      </c>
      <c r="AL31" s="305">
        <v>35954</v>
      </c>
      <c r="AM31" s="305">
        <v>35063</v>
      </c>
      <c r="AN31" s="153">
        <v>14530</v>
      </c>
      <c r="AO31" s="305">
        <v>34834</v>
      </c>
      <c r="AP31" s="305">
        <v>33960</v>
      </c>
      <c r="AQ31" s="153">
        <v>14107</v>
      </c>
      <c r="AR31" s="305">
        <v>33774</v>
      </c>
      <c r="AS31" s="305">
        <v>32932</v>
      </c>
      <c r="AT31" s="153">
        <v>13644</v>
      </c>
      <c r="AU31" s="302">
        <v>32781</v>
      </c>
      <c r="AV31" s="302">
        <v>31949</v>
      </c>
      <c r="AW31" s="153">
        <v>13276</v>
      </c>
      <c r="AX31" s="302">
        <v>32000</v>
      </c>
      <c r="AY31" s="302">
        <v>31196</v>
      </c>
      <c r="AZ31" s="153">
        <v>12998</v>
      </c>
      <c r="BA31" s="302">
        <v>31202</v>
      </c>
      <c r="BB31" s="302">
        <v>30438</v>
      </c>
      <c r="BC31" s="153">
        <v>12673</v>
      </c>
      <c r="BD31" s="302">
        <v>30318</v>
      </c>
      <c r="BE31" s="302">
        <v>29543</v>
      </c>
      <c r="BF31" s="153">
        <v>12334</v>
      </c>
      <c r="BG31" s="302">
        <v>29552</v>
      </c>
      <c r="BH31" s="302">
        <v>28810</v>
      </c>
      <c r="BI31" s="153">
        <v>12046</v>
      </c>
      <c r="BJ31" s="302">
        <v>28945</v>
      </c>
      <c r="BK31" s="302">
        <v>28213</v>
      </c>
      <c r="BL31" s="153">
        <v>11764</v>
      </c>
      <c r="BM31" s="302">
        <v>28363</v>
      </c>
      <c r="BN31" s="302">
        <v>27658</v>
      </c>
      <c r="BO31" s="302">
        <v>11528</v>
      </c>
    </row>
    <row r="32" spans="1:67" x14ac:dyDescent="0.2">
      <c r="A32" s="306" t="s">
        <v>622</v>
      </c>
      <c r="B32" s="5" t="s">
        <v>477</v>
      </c>
      <c r="C32" s="5" t="s">
        <v>404</v>
      </c>
      <c r="D32" s="5" t="s">
        <v>418</v>
      </c>
      <c r="E32" s="5" t="s">
        <v>12</v>
      </c>
      <c r="F32" s="117" t="s">
        <v>63</v>
      </c>
      <c r="G32" s="5" t="s">
        <v>64</v>
      </c>
      <c r="H32" s="152">
        <v>4635</v>
      </c>
      <c r="I32" s="152">
        <v>4478</v>
      </c>
      <c r="J32" s="153">
        <v>1434</v>
      </c>
      <c r="K32" s="152">
        <v>4523</v>
      </c>
      <c r="L32" s="152">
        <v>4373</v>
      </c>
      <c r="M32" s="153">
        <v>1400</v>
      </c>
      <c r="N32" s="302">
        <v>4349</v>
      </c>
      <c r="O32" s="302">
        <v>4216</v>
      </c>
      <c r="P32" s="153">
        <v>1369</v>
      </c>
      <c r="Q32" s="302">
        <v>4268</v>
      </c>
      <c r="R32" s="302">
        <v>4141</v>
      </c>
      <c r="S32" s="153">
        <v>1349</v>
      </c>
      <c r="T32" s="305">
        <v>4176</v>
      </c>
      <c r="U32" s="302">
        <v>4061</v>
      </c>
      <c r="V32" s="153">
        <v>1331</v>
      </c>
      <c r="W32" s="280">
        <v>4086</v>
      </c>
      <c r="X32" s="280">
        <v>3976</v>
      </c>
      <c r="Y32" s="153">
        <v>1304</v>
      </c>
      <c r="Z32" s="280">
        <v>4011</v>
      </c>
      <c r="AA32" s="280">
        <v>3900</v>
      </c>
      <c r="AB32" s="153">
        <v>1301</v>
      </c>
      <c r="AC32" s="302">
        <v>3937</v>
      </c>
      <c r="AD32" s="302">
        <v>3833</v>
      </c>
      <c r="AE32" s="153">
        <v>1291</v>
      </c>
      <c r="AF32" s="305">
        <v>3891</v>
      </c>
      <c r="AG32" s="305">
        <v>3798</v>
      </c>
      <c r="AH32" s="153">
        <v>1282</v>
      </c>
      <c r="AI32" s="305">
        <v>3927</v>
      </c>
      <c r="AJ32" s="305">
        <v>3834</v>
      </c>
      <c r="AK32" s="153">
        <v>1293</v>
      </c>
      <c r="AL32" s="305">
        <v>3934</v>
      </c>
      <c r="AM32" s="305">
        <v>3839</v>
      </c>
      <c r="AN32" s="153">
        <v>1272</v>
      </c>
      <c r="AO32" s="305">
        <v>3905</v>
      </c>
      <c r="AP32" s="305">
        <v>3814</v>
      </c>
      <c r="AQ32" s="153">
        <v>1254</v>
      </c>
      <c r="AR32" s="305">
        <v>3887</v>
      </c>
      <c r="AS32" s="305">
        <v>3797</v>
      </c>
      <c r="AT32" s="153">
        <v>1256</v>
      </c>
      <c r="AU32" s="302">
        <v>3902</v>
      </c>
      <c r="AV32" s="302">
        <v>3816</v>
      </c>
      <c r="AW32" s="153">
        <v>1247</v>
      </c>
      <c r="AX32" s="302">
        <v>3952</v>
      </c>
      <c r="AY32" s="302">
        <v>3864</v>
      </c>
      <c r="AZ32" s="153">
        <v>1244</v>
      </c>
      <c r="BA32" s="302">
        <v>3916</v>
      </c>
      <c r="BB32" s="302">
        <v>3827</v>
      </c>
      <c r="BC32" s="153">
        <v>1218</v>
      </c>
      <c r="BD32" s="302">
        <v>3893</v>
      </c>
      <c r="BE32" s="302">
        <v>3803</v>
      </c>
      <c r="BF32" s="153">
        <v>1220</v>
      </c>
      <c r="BG32" s="302">
        <v>3934</v>
      </c>
      <c r="BH32" s="302">
        <v>3835</v>
      </c>
      <c r="BI32" s="153">
        <v>1219</v>
      </c>
      <c r="BJ32" s="302">
        <v>3902</v>
      </c>
      <c r="BK32" s="302">
        <v>3806</v>
      </c>
      <c r="BL32" s="153">
        <v>1203</v>
      </c>
      <c r="BM32" s="302">
        <v>3907</v>
      </c>
      <c r="BN32" s="302">
        <v>3817</v>
      </c>
      <c r="BO32" s="302">
        <v>1200</v>
      </c>
    </row>
    <row r="33" spans="1:67" x14ac:dyDescent="0.2">
      <c r="A33" s="306" t="s">
        <v>632</v>
      </c>
      <c r="B33" s="5" t="s">
        <v>488</v>
      </c>
      <c r="C33" s="5" t="s">
        <v>409</v>
      </c>
      <c r="D33" s="5" t="s">
        <v>430</v>
      </c>
      <c r="E33" s="5" t="s">
        <v>65</v>
      </c>
      <c r="F33" s="117" t="s">
        <v>66</v>
      </c>
      <c r="G33" s="5" t="s">
        <v>67</v>
      </c>
      <c r="H33" s="152">
        <v>7436</v>
      </c>
      <c r="I33" s="152">
        <v>7070</v>
      </c>
      <c r="J33" s="153">
        <v>3133</v>
      </c>
      <c r="K33" s="152">
        <v>7295</v>
      </c>
      <c r="L33" s="152">
        <v>6967</v>
      </c>
      <c r="M33" s="153">
        <v>3101</v>
      </c>
      <c r="N33" s="302">
        <v>7048</v>
      </c>
      <c r="O33" s="302">
        <v>6748</v>
      </c>
      <c r="P33" s="153">
        <v>3031</v>
      </c>
      <c r="Q33" s="302">
        <v>6840</v>
      </c>
      <c r="R33" s="302">
        <v>6556</v>
      </c>
      <c r="S33" s="153">
        <v>2992</v>
      </c>
      <c r="T33" s="305">
        <v>6725</v>
      </c>
      <c r="U33" s="302">
        <v>6463</v>
      </c>
      <c r="V33" s="153">
        <v>2956</v>
      </c>
      <c r="W33" s="280">
        <v>6566</v>
      </c>
      <c r="X33" s="280">
        <v>6321</v>
      </c>
      <c r="Y33" s="153">
        <v>2917</v>
      </c>
      <c r="Z33" s="280">
        <v>6535</v>
      </c>
      <c r="AA33" s="280">
        <v>6290</v>
      </c>
      <c r="AB33" s="153">
        <v>2925</v>
      </c>
      <c r="AC33" s="302">
        <v>6416</v>
      </c>
      <c r="AD33" s="302">
        <v>6169</v>
      </c>
      <c r="AE33" s="153">
        <v>2842</v>
      </c>
      <c r="AF33" s="305">
        <v>6339</v>
      </c>
      <c r="AG33" s="305">
        <v>6103</v>
      </c>
      <c r="AH33" s="153">
        <v>2818</v>
      </c>
      <c r="AI33" s="305">
        <v>6190</v>
      </c>
      <c r="AJ33" s="305">
        <v>5963</v>
      </c>
      <c r="AK33" s="153">
        <v>2754</v>
      </c>
      <c r="AL33" s="305">
        <v>6066</v>
      </c>
      <c r="AM33" s="305">
        <v>5854</v>
      </c>
      <c r="AN33" s="153">
        <v>2745</v>
      </c>
      <c r="AO33" s="305">
        <v>6006</v>
      </c>
      <c r="AP33" s="305">
        <v>5811</v>
      </c>
      <c r="AQ33" s="153">
        <v>2711</v>
      </c>
      <c r="AR33" s="305">
        <v>5906</v>
      </c>
      <c r="AS33" s="305">
        <v>5713</v>
      </c>
      <c r="AT33" s="153">
        <v>2663</v>
      </c>
      <c r="AU33" s="302">
        <v>5840</v>
      </c>
      <c r="AV33" s="302">
        <v>5647</v>
      </c>
      <c r="AW33" s="153">
        <v>2653</v>
      </c>
      <c r="AX33" s="302">
        <v>5748</v>
      </c>
      <c r="AY33" s="302">
        <v>5554</v>
      </c>
      <c r="AZ33" s="153">
        <v>2623</v>
      </c>
      <c r="BA33" s="302">
        <v>5674</v>
      </c>
      <c r="BB33" s="302">
        <v>5495</v>
      </c>
      <c r="BC33" s="153">
        <v>2611</v>
      </c>
      <c r="BD33" s="302">
        <v>5557</v>
      </c>
      <c r="BE33" s="302">
        <v>5384</v>
      </c>
      <c r="BF33" s="153">
        <v>2578</v>
      </c>
      <c r="BG33" s="302">
        <v>5410</v>
      </c>
      <c r="BH33" s="302">
        <v>5246</v>
      </c>
      <c r="BI33" s="153">
        <v>2539</v>
      </c>
      <c r="BJ33" s="302">
        <v>5198</v>
      </c>
      <c r="BK33" s="302">
        <v>5047</v>
      </c>
      <c r="BL33" s="153">
        <v>2441</v>
      </c>
      <c r="BM33" s="302">
        <v>5097</v>
      </c>
      <c r="BN33" s="302">
        <v>4963</v>
      </c>
      <c r="BO33" s="302">
        <v>2448</v>
      </c>
    </row>
    <row r="34" spans="1:67" x14ac:dyDescent="0.2">
      <c r="A34" s="306" t="s">
        <v>620</v>
      </c>
      <c r="B34" s="5" t="s">
        <v>475</v>
      </c>
      <c r="C34" s="5" t="s">
        <v>402</v>
      </c>
      <c r="D34" s="5" t="s">
        <v>416</v>
      </c>
      <c r="E34" s="5" t="s">
        <v>8</v>
      </c>
      <c r="F34" s="117" t="s">
        <v>68</v>
      </c>
      <c r="G34" s="5" t="s">
        <v>69</v>
      </c>
      <c r="H34" s="152">
        <v>11085</v>
      </c>
      <c r="I34" s="152">
        <v>10058</v>
      </c>
      <c r="J34" s="153">
        <v>4983</v>
      </c>
      <c r="K34" s="152">
        <v>10526</v>
      </c>
      <c r="L34" s="152">
        <v>9592</v>
      </c>
      <c r="M34" s="153">
        <v>4761</v>
      </c>
      <c r="N34" s="302">
        <v>9956</v>
      </c>
      <c r="O34" s="302">
        <v>9114</v>
      </c>
      <c r="P34" s="153">
        <v>4570</v>
      </c>
      <c r="Q34" s="302">
        <v>9480</v>
      </c>
      <c r="R34" s="302">
        <v>8738</v>
      </c>
      <c r="S34" s="153">
        <v>4377</v>
      </c>
      <c r="T34" s="305">
        <v>9014</v>
      </c>
      <c r="U34" s="302">
        <v>8348</v>
      </c>
      <c r="V34" s="153">
        <v>4208</v>
      </c>
      <c r="W34" s="280">
        <v>8579</v>
      </c>
      <c r="X34" s="280">
        <v>7997</v>
      </c>
      <c r="Y34" s="153">
        <v>4080</v>
      </c>
      <c r="Z34" s="280">
        <v>8193</v>
      </c>
      <c r="AA34" s="280">
        <v>7664</v>
      </c>
      <c r="AB34" s="153">
        <v>3950</v>
      </c>
      <c r="AC34" s="302">
        <v>7898</v>
      </c>
      <c r="AD34" s="302">
        <v>7402</v>
      </c>
      <c r="AE34" s="153">
        <v>3846</v>
      </c>
      <c r="AF34" s="305">
        <v>7730</v>
      </c>
      <c r="AG34" s="305">
        <v>7255</v>
      </c>
      <c r="AH34" s="153">
        <v>3755</v>
      </c>
      <c r="AI34" s="305">
        <v>7551</v>
      </c>
      <c r="AJ34" s="305">
        <v>7103</v>
      </c>
      <c r="AK34" s="153">
        <v>3665</v>
      </c>
      <c r="AL34" s="305">
        <v>7361</v>
      </c>
      <c r="AM34" s="305">
        <v>6935</v>
      </c>
      <c r="AN34" s="153">
        <v>3588</v>
      </c>
      <c r="AO34" s="305">
        <v>7208</v>
      </c>
      <c r="AP34" s="305">
        <v>6817</v>
      </c>
      <c r="AQ34" s="153">
        <v>3511</v>
      </c>
      <c r="AR34" s="305">
        <v>7051</v>
      </c>
      <c r="AS34" s="305">
        <v>6663</v>
      </c>
      <c r="AT34" s="153">
        <v>3421</v>
      </c>
      <c r="AU34" s="302">
        <v>6952</v>
      </c>
      <c r="AV34" s="302">
        <v>6572</v>
      </c>
      <c r="AW34" s="153">
        <v>3377</v>
      </c>
      <c r="AX34" s="302">
        <v>6819</v>
      </c>
      <c r="AY34" s="302">
        <v>6464</v>
      </c>
      <c r="AZ34" s="153">
        <v>3322</v>
      </c>
      <c r="BA34" s="302">
        <v>6762</v>
      </c>
      <c r="BB34" s="302">
        <v>6425</v>
      </c>
      <c r="BC34" s="153">
        <v>3308</v>
      </c>
      <c r="BD34" s="302">
        <v>6660</v>
      </c>
      <c r="BE34" s="302">
        <v>6327</v>
      </c>
      <c r="BF34" s="153">
        <v>3245</v>
      </c>
      <c r="BG34" s="302">
        <v>6544</v>
      </c>
      <c r="BH34" s="302">
        <v>6217</v>
      </c>
      <c r="BI34" s="153">
        <v>3159</v>
      </c>
      <c r="BJ34" s="302">
        <v>6501</v>
      </c>
      <c r="BK34" s="302">
        <v>6183</v>
      </c>
      <c r="BL34" s="153">
        <v>3141</v>
      </c>
      <c r="BM34" s="302">
        <v>6535</v>
      </c>
      <c r="BN34" s="302">
        <v>6224</v>
      </c>
      <c r="BO34" s="302">
        <v>3135</v>
      </c>
    </row>
    <row r="35" spans="1:67" x14ac:dyDescent="0.2">
      <c r="A35" s="306" t="s">
        <v>479</v>
      </c>
      <c r="B35" s="5" t="s">
        <v>480</v>
      </c>
      <c r="C35" s="5" t="s">
        <v>405</v>
      </c>
      <c r="D35" s="5" t="s">
        <v>552</v>
      </c>
      <c r="E35" s="5" t="s">
        <v>20</v>
      </c>
      <c r="F35" s="117" t="s">
        <v>70</v>
      </c>
      <c r="G35" s="5" t="s">
        <v>71</v>
      </c>
      <c r="H35" s="152">
        <v>11122</v>
      </c>
      <c r="I35" s="152">
        <v>10949</v>
      </c>
      <c r="J35" s="153">
        <v>4787</v>
      </c>
      <c r="K35" s="152">
        <v>10805</v>
      </c>
      <c r="L35" s="152">
        <v>10656</v>
      </c>
      <c r="M35" s="153">
        <v>4634</v>
      </c>
      <c r="N35" s="302">
        <v>10618</v>
      </c>
      <c r="O35" s="302">
        <v>10468</v>
      </c>
      <c r="P35" s="153">
        <v>4594</v>
      </c>
      <c r="Q35" s="302">
        <v>10396</v>
      </c>
      <c r="R35" s="302">
        <v>10243</v>
      </c>
      <c r="S35" s="153">
        <v>4549</v>
      </c>
      <c r="T35" s="305">
        <v>10170</v>
      </c>
      <c r="U35" s="302">
        <v>10025</v>
      </c>
      <c r="V35" s="153">
        <v>4465</v>
      </c>
      <c r="W35" s="280">
        <v>9895</v>
      </c>
      <c r="X35" s="280">
        <v>9759</v>
      </c>
      <c r="Y35" s="153">
        <v>4392</v>
      </c>
      <c r="Z35" s="280">
        <v>9623</v>
      </c>
      <c r="AA35" s="280">
        <v>9495</v>
      </c>
      <c r="AB35" s="153">
        <v>4269</v>
      </c>
      <c r="AC35" s="302">
        <v>9439</v>
      </c>
      <c r="AD35" s="302">
        <v>9309</v>
      </c>
      <c r="AE35" s="153">
        <v>4164</v>
      </c>
      <c r="AF35" s="305">
        <v>9278</v>
      </c>
      <c r="AG35" s="305">
        <v>9154</v>
      </c>
      <c r="AH35" s="153">
        <v>4128</v>
      </c>
      <c r="AI35" s="305">
        <v>9043</v>
      </c>
      <c r="AJ35" s="305">
        <v>8921</v>
      </c>
      <c r="AK35" s="153">
        <v>4057</v>
      </c>
      <c r="AL35" s="305">
        <v>8945</v>
      </c>
      <c r="AM35" s="305">
        <v>8821</v>
      </c>
      <c r="AN35" s="153">
        <v>3998</v>
      </c>
      <c r="AO35" s="305">
        <v>8663</v>
      </c>
      <c r="AP35" s="305">
        <v>8538</v>
      </c>
      <c r="AQ35" s="153">
        <v>3832</v>
      </c>
      <c r="AR35" s="305">
        <v>8487</v>
      </c>
      <c r="AS35" s="305">
        <v>8365</v>
      </c>
      <c r="AT35" s="153">
        <v>3742</v>
      </c>
      <c r="AU35" s="302">
        <v>8364</v>
      </c>
      <c r="AV35" s="302">
        <v>8246</v>
      </c>
      <c r="AW35" s="153">
        <v>3706</v>
      </c>
      <c r="AX35" s="302">
        <v>8089</v>
      </c>
      <c r="AY35" s="302">
        <v>7983</v>
      </c>
      <c r="AZ35" s="153">
        <v>3573</v>
      </c>
      <c r="BA35" s="302">
        <v>7957</v>
      </c>
      <c r="BB35" s="302">
        <v>7864</v>
      </c>
      <c r="BC35" s="153">
        <v>3493</v>
      </c>
      <c r="BD35" s="302">
        <v>7760</v>
      </c>
      <c r="BE35" s="302">
        <v>7675</v>
      </c>
      <c r="BF35" s="153">
        <v>3441</v>
      </c>
      <c r="BG35" s="302">
        <v>7570</v>
      </c>
      <c r="BH35" s="302">
        <v>7485</v>
      </c>
      <c r="BI35" s="153">
        <v>3334</v>
      </c>
      <c r="BJ35" s="302">
        <v>7460</v>
      </c>
      <c r="BK35" s="302">
        <v>7379</v>
      </c>
      <c r="BL35" s="153">
        <v>3355</v>
      </c>
      <c r="BM35" s="302">
        <v>7315</v>
      </c>
      <c r="BN35" s="302">
        <v>7239</v>
      </c>
      <c r="BO35" s="302">
        <v>3326</v>
      </c>
    </row>
    <row r="36" spans="1:67" x14ac:dyDescent="0.2">
      <c r="A36" s="306" t="s">
        <v>629</v>
      </c>
      <c r="B36" s="5" t="s">
        <v>477</v>
      </c>
      <c r="C36" s="5" t="s">
        <v>404</v>
      </c>
      <c r="D36" s="5" t="s">
        <v>426</v>
      </c>
      <c r="E36" s="5" t="s">
        <v>47</v>
      </c>
      <c r="F36" s="117" t="s">
        <v>72</v>
      </c>
      <c r="G36" s="5" t="s">
        <v>73</v>
      </c>
      <c r="H36" s="152">
        <v>4110</v>
      </c>
      <c r="I36" s="152">
        <v>3957</v>
      </c>
      <c r="J36" s="153">
        <v>1727</v>
      </c>
      <c r="K36" s="152">
        <v>3988</v>
      </c>
      <c r="L36" s="152">
        <v>3834</v>
      </c>
      <c r="M36" s="153">
        <v>1670</v>
      </c>
      <c r="N36" s="302">
        <v>3984</v>
      </c>
      <c r="O36" s="302">
        <v>3842</v>
      </c>
      <c r="P36" s="153">
        <v>1673</v>
      </c>
      <c r="Q36" s="302">
        <v>3911</v>
      </c>
      <c r="R36" s="302">
        <v>3778</v>
      </c>
      <c r="S36" s="153">
        <v>1642</v>
      </c>
      <c r="T36" s="305">
        <v>3856</v>
      </c>
      <c r="U36" s="302">
        <v>3729</v>
      </c>
      <c r="V36" s="153">
        <v>1637</v>
      </c>
      <c r="W36" s="280">
        <v>3830</v>
      </c>
      <c r="X36" s="280">
        <v>3697</v>
      </c>
      <c r="Y36" s="153">
        <v>1609</v>
      </c>
      <c r="Z36" s="280">
        <v>3839</v>
      </c>
      <c r="AA36" s="280">
        <v>3701</v>
      </c>
      <c r="AB36" s="153">
        <v>1599</v>
      </c>
      <c r="AC36" s="302">
        <v>3846</v>
      </c>
      <c r="AD36" s="302">
        <v>3711</v>
      </c>
      <c r="AE36" s="153">
        <v>1587</v>
      </c>
      <c r="AF36" s="305">
        <v>3806</v>
      </c>
      <c r="AG36" s="305">
        <v>3669</v>
      </c>
      <c r="AH36" s="153">
        <v>1573</v>
      </c>
      <c r="AI36" s="305">
        <v>3813</v>
      </c>
      <c r="AJ36" s="305">
        <v>3685</v>
      </c>
      <c r="AK36" s="153">
        <v>1596</v>
      </c>
      <c r="AL36" s="305">
        <v>3817</v>
      </c>
      <c r="AM36" s="305">
        <v>3696</v>
      </c>
      <c r="AN36" s="153">
        <v>1576</v>
      </c>
      <c r="AO36" s="305">
        <v>3768</v>
      </c>
      <c r="AP36" s="305">
        <v>3649</v>
      </c>
      <c r="AQ36" s="153">
        <v>1554</v>
      </c>
      <c r="AR36" s="305">
        <v>3787</v>
      </c>
      <c r="AS36" s="305">
        <v>3681</v>
      </c>
      <c r="AT36" s="153">
        <v>1544</v>
      </c>
      <c r="AU36" s="302">
        <v>3778</v>
      </c>
      <c r="AV36" s="302">
        <v>3672</v>
      </c>
      <c r="AW36" s="153">
        <v>1527</v>
      </c>
      <c r="AX36" s="302">
        <v>3663</v>
      </c>
      <c r="AY36" s="302">
        <v>3559</v>
      </c>
      <c r="AZ36" s="153">
        <v>1458</v>
      </c>
      <c r="BA36" s="302">
        <v>3614</v>
      </c>
      <c r="BB36" s="302">
        <v>3514</v>
      </c>
      <c r="BC36" s="153">
        <v>1448</v>
      </c>
      <c r="BD36" s="302">
        <v>3584</v>
      </c>
      <c r="BE36" s="302">
        <v>3486</v>
      </c>
      <c r="BF36" s="153">
        <v>1411</v>
      </c>
      <c r="BG36" s="302">
        <v>3501</v>
      </c>
      <c r="BH36" s="302">
        <v>3404</v>
      </c>
      <c r="BI36" s="153">
        <v>1368</v>
      </c>
      <c r="BJ36" s="302">
        <v>3433</v>
      </c>
      <c r="BK36" s="302">
        <v>3344</v>
      </c>
      <c r="BL36" s="153">
        <v>1346</v>
      </c>
      <c r="BM36" s="302">
        <v>3387</v>
      </c>
      <c r="BN36" s="302">
        <v>3295</v>
      </c>
      <c r="BO36" s="302">
        <v>1332</v>
      </c>
    </row>
    <row r="37" spans="1:67" x14ac:dyDescent="0.2">
      <c r="A37" s="306" t="s">
        <v>627</v>
      </c>
      <c r="B37" s="5" t="s">
        <v>484</v>
      </c>
      <c r="C37" s="5" t="s">
        <v>465</v>
      </c>
      <c r="D37" s="5" t="s">
        <v>424</v>
      </c>
      <c r="E37" s="5" t="s">
        <v>35</v>
      </c>
      <c r="F37" s="117" t="s">
        <v>74</v>
      </c>
      <c r="G37" s="5" t="s">
        <v>75</v>
      </c>
      <c r="H37" s="152">
        <v>8140</v>
      </c>
      <c r="I37" s="152">
        <v>7917</v>
      </c>
      <c r="J37" s="153">
        <v>3035</v>
      </c>
      <c r="K37" s="152">
        <v>7873</v>
      </c>
      <c r="L37" s="152">
        <v>7687</v>
      </c>
      <c r="M37" s="153">
        <v>2944</v>
      </c>
      <c r="N37" s="302">
        <v>7563</v>
      </c>
      <c r="O37" s="302">
        <v>7390</v>
      </c>
      <c r="P37" s="153">
        <v>2840</v>
      </c>
      <c r="Q37" s="302">
        <v>7318</v>
      </c>
      <c r="R37" s="302">
        <v>7160</v>
      </c>
      <c r="S37" s="153">
        <v>2757</v>
      </c>
      <c r="T37" s="305">
        <v>7133</v>
      </c>
      <c r="U37" s="302">
        <v>6985</v>
      </c>
      <c r="V37" s="153">
        <v>2693</v>
      </c>
      <c r="W37" s="280">
        <v>6941</v>
      </c>
      <c r="X37" s="280">
        <v>6801</v>
      </c>
      <c r="Y37" s="153">
        <v>2631</v>
      </c>
      <c r="Z37" s="280">
        <v>6790</v>
      </c>
      <c r="AA37" s="280">
        <v>6653</v>
      </c>
      <c r="AB37" s="153">
        <v>2582</v>
      </c>
      <c r="AC37" s="302">
        <v>6548</v>
      </c>
      <c r="AD37" s="302">
        <v>6424</v>
      </c>
      <c r="AE37" s="153">
        <v>2484</v>
      </c>
      <c r="AF37" s="305">
        <v>6346</v>
      </c>
      <c r="AG37" s="305">
        <v>6231</v>
      </c>
      <c r="AH37" s="153">
        <v>2421</v>
      </c>
      <c r="AI37" s="305">
        <v>6137</v>
      </c>
      <c r="AJ37" s="305">
        <v>6026</v>
      </c>
      <c r="AK37" s="153">
        <v>2321</v>
      </c>
      <c r="AL37" s="305">
        <v>5993</v>
      </c>
      <c r="AM37" s="305">
        <v>5886</v>
      </c>
      <c r="AN37" s="153">
        <v>2276</v>
      </c>
      <c r="AO37" s="305">
        <v>5817</v>
      </c>
      <c r="AP37" s="305">
        <v>5716</v>
      </c>
      <c r="AQ37" s="153">
        <v>2176</v>
      </c>
      <c r="AR37" s="305">
        <v>5713</v>
      </c>
      <c r="AS37" s="305">
        <v>5609</v>
      </c>
      <c r="AT37" s="153">
        <v>2130</v>
      </c>
      <c r="AU37" s="302">
        <v>5601</v>
      </c>
      <c r="AV37" s="302">
        <v>5499</v>
      </c>
      <c r="AW37" s="153">
        <v>2068</v>
      </c>
      <c r="AX37" s="302">
        <v>5498</v>
      </c>
      <c r="AY37" s="302">
        <v>5402</v>
      </c>
      <c r="AZ37" s="153">
        <v>2038</v>
      </c>
      <c r="BA37" s="302">
        <v>5385</v>
      </c>
      <c r="BB37" s="302">
        <v>5293</v>
      </c>
      <c r="BC37" s="153">
        <v>1998</v>
      </c>
      <c r="BD37" s="302">
        <v>5287</v>
      </c>
      <c r="BE37" s="302">
        <v>5198</v>
      </c>
      <c r="BF37" s="153">
        <v>1956</v>
      </c>
      <c r="BG37" s="302">
        <v>5213</v>
      </c>
      <c r="BH37" s="302">
        <v>5127</v>
      </c>
      <c r="BI37" s="153">
        <v>1927</v>
      </c>
      <c r="BJ37" s="302">
        <v>5053</v>
      </c>
      <c r="BK37" s="302">
        <v>4976</v>
      </c>
      <c r="BL37" s="153">
        <v>1877</v>
      </c>
      <c r="BM37" s="302">
        <v>5014</v>
      </c>
      <c r="BN37" s="302">
        <v>4936</v>
      </c>
      <c r="BO37" s="302">
        <v>1865</v>
      </c>
    </row>
    <row r="38" spans="1:67" x14ac:dyDescent="0.2">
      <c r="A38" s="306" t="s">
        <v>621</v>
      </c>
      <c r="B38" s="5" t="s">
        <v>477</v>
      </c>
      <c r="C38" s="5" t="s">
        <v>404</v>
      </c>
      <c r="D38" s="5" t="s">
        <v>418</v>
      </c>
      <c r="E38" s="5" t="s">
        <v>12</v>
      </c>
      <c r="F38" s="117" t="s">
        <v>76</v>
      </c>
      <c r="G38" s="5" t="s">
        <v>77</v>
      </c>
      <c r="H38" s="152">
        <v>4766</v>
      </c>
      <c r="I38" s="152">
        <v>4570</v>
      </c>
      <c r="J38" s="153">
        <v>932</v>
      </c>
      <c r="K38" s="152">
        <v>4672</v>
      </c>
      <c r="L38" s="152">
        <v>4476</v>
      </c>
      <c r="M38" s="153">
        <v>909</v>
      </c>
      <c r="N38" s="302">
        <v>4589</v>
      </c>
      <c r="O38" s="302">
        <v>4390</v>
      </c>
      <c r="P38" s="153">
        <v>898</v>
      </c>
      <c r="Q38" s="302">
        <v>4509</v>
      </c>
      <c r="R38" s="302">
        <v>4314</v>
      </c>
      <c r="S38" s="153">
        <v>879</v>
      </c>
      <c r="T38" s="305">
        <v>4395</v>
      </c>
      <c r="U38" s="302">
        <v>4204</v>
      </c>
      <c r="V38" s="153">
        <v>876</v>
      </c>
      <c r="W38" s="280">
        <v>4285</v>
      </c>
      <c r="X38" s="280">
        <v>4098</v>
      </c>
      <c r="Y38" s="153">
        <v>861</v>
      </c>
      <c r="Z38" s="280">
        <v>4202</v>
      </c>
      <c r="AA38" s="280">
        <v>4020</v>
      </c>
      <c r="AB38" s="153">
        <v>857</v>
      </c>
      <c r="AC38" s="302">
        <v>4128</v>
      </c>
      <c r="AD38" s="302">
        <v>3956</v>
      </c>
      <c r="AE38" s="153">
        <v>837</v>
      </c>
      <c r="AF38" s="305">
        <v>4066</v>
      </c>
      <c r="AG38" s="305">
        <v>3899</v>
      </c>
      <c r="AH38" s="153">
        <v>845</v>
      </c>
      <c r="AI38" s="305">
        <v>3961</v>
      </c>
      <c r="AJ38" s="305">
        <v>3790</v>
      </c>
      <c r="AK38" s="153">
        <v>820</v>
      </c>
      <c r="AL38" s="305">
        <v>3947</v>
      </c>
      <c r="AM38" s="305">
        <v>3767</v>
      </c>
      <c r="AN38" s="153">
        <v>822</v>
      </c>
      <c r="AO38" s="305">
        <v>3906</v>
      </c>
      <c r="AP38" s="305">
        <v>3723</v>
      </c>
      <c r="AQ38" s="153">
        <v>815</v>
      </c>
      <c r="AR38" s="305">
        <v>3849</v>
      </c>
      <c r="AS38" s="305">
        <v>3678</v>
      </c>
      <c r="AT38" s="153">
        <v>805</v>
      </c>
      <c r="AU38" s="302">
        <v>3849</v>
      </c>
      <c r="AV38" s="302">
        <v>3678</v>
      </c>
      <c r="AW38" s="153">
        <v>811</v>
      </c>
      <c r="AX38" s="302">
        <v>3789</v>
      </c>
      <c r="AY38" s="302">
        <v>3619</v>
      </c>
      <c r="AZ38" s="153">
        <v>804</v>
      </c>
      <c r="BA38" s="302">
        <v>3776</v>
      </c>
      <c r="BB38" s="302">
        <v>3598</v>
      </c>
      <c r="BC38" s="153">
        <v>802</v>
      </c>
      <c r="BD38" s="302">
        <v>3744</v>
      </c>
      <c r="BE38" s="302">
        <v>3564</v>
      </c>
      <c r="BF38" s="153">
        <v>799</v>
      </c>
      <c r="BG38" s="302">
        <v>3710</v>
      </c>
      <c r="BH38" s="302">
        <v>3528</v>
      </c>
      <c r="BI38" s="153">
        <v>803</v>
      </c>
      <c r="BJ38" s="302">
        <v>3669</v>
      </c>
      <c r="BK38" s="302">
        <v>3488</v>
      </c>
      <c r="BL38" s="153">
        <v>790</v>
      </c>
      <c r="BM38" s="302">
        <v>3624</v>
      </c>
      <c r="BN38" s="302">
        <v>3444</v>
      </c>
      <c r="BO38" s="302">
        <v>794</v>
      </c>
    </row>
    <row r="39" spans="1:67" x14ac:dyDescent="0.2">
      <c r="A39" s="306" t="s">
        <v>630</v>
      </c>
      <c r="B39" s="5" t="s">
        <v>475</v>
      </c>
      <c r="C39" s="5" t="s">
        <v>402</v>
      </c>
      <c r="D39" s="5" t="s">
        <v>427</v>
      </c>
      <c r="E39" s="5" t="s">
        <v>50</v>
      </c>
      <c r="F39" s="117" t="s">
        <v>78</v>
      </c>
      <c r="G39" s="5" t="s">
        <v>79</v>
      </c>
      <c r="H39" s="152">
        <v>33093</v>
      </c>
      <c r="I39" s="152">
        <v>32496</v>
      </c>
      <c r="J39" s="153">
        <v>16894</v>
      </c>
      <c r="K39" s="152">
        <v>32182</v>
      </c>
      <c r="L39" s="152">
        <v>31633</v>
      </c>
      <c r="M39" s="153">
        <v>16515</v>
      </c>
      <c r="N39" s="302">
        <v>31143</v>
      </c>
      <c r="O39" s="302">
        <v>30645</v>
      </c>
      <c r="P39" s="153">
        <v>15992</v>
      </c>
      <c r="Q39" s="302">
        <v>30113</v>
      </c>
      <c r="R39" s="302">
        <v>29659</v>
      </c>
      <c r="S39" s="153">
        <v>15575</v>
      </c>
      <c r="T39" s="305">
        <v>29158</v>
      </c>
      <c r="U39" s="302">
        <v>28742</v>
      </c>
      <c r="V39" s="153">
        <v>15142</v>
      </c>
      <c r="W39" s="280">
        <v>28387</v>
      </c>
      <c r="X39" s="280">
        <v>28001</v>
      </c>
      <c r="Y39" s="153">
        <v>14828</v>
      </c>
      <c r="Z39" s="280">
        <v>28058</v>
      </c>
      <c r="AA39" s="280">
        <v>27679</v>
      </c>
      <c r="AB39" s="153">
        <v>14754</v>
      </c>
      <c r="AC39" s="302">
        <v>27530</v>
      </c>
      <c r="AD39" s="302">
        <v>27167</v>
      </c>
      <c r="AE39" s="153">
        <v>14521</v>
      </c>
      <c r="AF39" s="305">
        <v>27076</v>
      </c>
      <c r="AG39" s="305">
        <v>26720</v>
      </c>
      <c r="AH39" s="153">
        <v>14288</v>
      </c>
      <c r="AI39" s="305">
        <v>26826</v>
      </c>
      <c r="AJ39" s="305">
        <v>26436</v>
      </c>
      <c r="AK39" s="153">
        <v>14196</v>
      </c>
      <c r="AL39" s="305">
        <v>26534</v>
      </c>
      <c r="AM39" s="305">
        <v>26139</v>
      </c>
      <c r="AN39" s="153">
        <v>14053</v>
      </c>
      <c r="AO39" s="305">
        <v>26237</v>
      </c>
      <c r="AP39" s="305">
        <v>25832</v>
      </c>
      <c r="AQ39" s="153">
        <v>13893</v>
      </c>
      <c r="AR39" s="305">
        <v>25837</v>
      </c>
      <c r="AS39" s="305">
        <v>25435</v>
      </c>
      <c r="AT39" s="153">
        <v>13719</v>
      </c>
      <c r="AU39" s="302">
        <v>25570</v>
      </c>
      <c r="AV39" s="302">
        <v>25168</v>
      </c>
      <c r="AW39" s="153">
        <v>13520</v>
      </c>
      <c r="AX39" s="302">
        <v>25188</v>
      </c>
      <c r="AY39" s="302">
        <v>24793</v>
      </c>
      <c r="AZ39" s="153">
        <v>13361</v>
      </c>
      <c r="BA39" s="302">
        <v>24858</v>
      </c>
      <c r="BB39" s="302">
        <v>24455</v>
      </c>
      <c r="BC39" s="153">
        <v>13181</v>
      </c>
      <c r="BD39" s="302">
        <v>24635</v>
      </c>
      <c r="BE39" s="302">
        <v>24213</v>
      </c>
      <c r="BF39" s="153">
        <v>13109</v>
      </c>
      <c r="BG39" s="302">
        <v>24276</v>
      </c>
      <c r="BH39" s="302">
        <v>23856</v>
      </c>
      <c r="BI39" s="153">
        <v>12954</v>
      </c>
      <c r="BJ39" s="302">
        <v>24057</v>
      </c>
      <c r="BK39" s="302">
        <v>23639</v>
      </c>
      <c r="BL39" s="153">
        <v>12869</v>
      </c>
      <c r="BM39" s="302">
        <v>23802</v>
      </c>
      <c r="BN39" s="302">
        <v>23387</v>
      </c>
      <c r="BO39" s="302">
        <v>12814</v>
      </c>
    </row>
    <row r="40" spans="1:67" x14ac:dyDescent="0.2">
      <c r="A40" s="306" t="s">
        <v>489</v>
      </c>
      <c r="B40" s="5" t="s">
        <v>481</v>
      </c>
      <c r="C40" s="5" t="s">
        <v>406</v>
      </c>
      <c r="D40" s="5" t="s">
        <v>421</v>
      </c>
      <c r="E40" s="5" t="s">
        <v>28</v>
      </c>
      <c r="F40" s="117" t="s">
        <v>80</v>
      </c>
      <c r="G40" s="5" t="s">
        <v>81</v>
      </c>
      <c r="H40" s="152">
        <v>3666</v>
      </c>
      <c r="I40" s="152">
        <v>3576</v>
      </c>
      <c r="J40" s="153">
        <v>1233</v>
      </c>
      <c r="K40" s="152">
        <v>3635</v>
      </c>
      <c r="L40" s="152">
        <v>3551</v>
      </c>
      <c r="M40" s="153">
        <v>1219</v>
      </c>
      <c r="N40" s="302">
        <v>3549</v>
      </c>
      <c r="O40" s="302">
        <v>3467</v>
      </c>
      <c r="P40" s="153">
        <v>1206</v>
      </c>
      <c r="Q40" s="302">
        <v>3501</v>
      </c>
      <c r="R40" s="302">
        <v>3427</v>
      </c>
      <c r="S40" s="153">
        <v>1215</v>
      </c>
      <c r="T40" s="305">
        <v>3480</v>
      </c>
      <c r="U40" s="302">
        <v>3406</v>
      </c>
      <c r="V40" s="153">
        <v>1201</v>
      </c>
      <c r="W40" s="280">
        <v>3445</v>
      </c>
      <c r="X40" s="280">
        <v>3373</v>
      </c>
      <c r="Y40" s="153">
        <v>1201</v>
      </c>
      <c r="Z40" s="280">
        <v>3420</v>
      </c>
      <c r="AA40" s="280">
        <v>3347</v>
      </c>
      <c r="AB40" s="153">
        <v>1196</v>
      </c>
      <c r="AC40" s="302">
        <v>3355</v>
      </c>
      <c r="AD40" s="302">
        <v>3285</v>
      </c>
      <c r="AE40" s="153">
        <v>1172</v>
      </c>
      <c r="AF40" s="305">
        <v>3349</v>
      </c>
      <c r="AG40" s="305">
        <v>3285</v>
      </c>
      <c r="AH40" s="153">
        <v>1159</v>
      </c>
      <c r="AI40" s="305">
        <v>3269</v>
      </c>
      <c r="AJ40" s="305">
        <v>3213</v>
      </c>
      <c r="AK40" s="153">
        <v>1138</v>
      </c>
      <c r="AL40" s="305">
        <v>3212</v>
      </c>
      <c r="AM40" s="305">
        <v>3163</v>
      </c>
      <c r="AN40" s="153">
        <v>1126</v>
      </c>
      <c r="AO40" s="305">
        <v>3166</v>
      </c>
      <c r="AP40" s="305">
        <v>3117</v>
      </c>
      <c r="AQ40" s="153">
        <v>1105</v>
      </c>
      <c r="AR40" s="305">
        <v>3107</v>
      </c>
      <c r="AS40" s="305">
        <v>3059</v>
      </c>
      <c r="AT40" s="153">
        <v>1099</v>
      </c>
      <c r="AU40" s="302">
        <v>3065</v>
      </c>
      <c r="AV40" s="302">
        <v>3013</v>
      </c>
      <c r="AW40" s="153">
        <v>1089</v>
      </c>
      <c r="AX40" s="302">
        <v>3035</v>
      </c>
      <c r="AY40" s="302">
        <v>2977</v>
      </c>
      <c r="AZ40" s="153">
        <v>1079</v>
      </c>
      <c r="BA40" s="302">
        <v>3008</v>
      </c>
      <c r="BB40" s="302">
        <v>2954</v>
      </c>
      <c r="BC40" s="153">
        <v>1066</v>
      </c>
      <c r="BD40" s="302">
        <v>2987</v>
      </c>
      <c r="BE40" s="302">
        <v>2937</v>
      </c>
      <c r="BF40" s="153">
        <v>1045</v>
      </c>
      <c r="BG40" s="302">
        <v>2955</v>
      </c>
      <c r="BH40" s="302">
        <v>2908</v>
      </c>
      <c r="BI40" s="153">
        <v>1033</v>
      </c>
      <c r="BJ40" s="302">
        <v>2961</v>
      </c>
      <c r="BK40" s="302">
        <v>2915</v>
      </c>
      <c r="BL40" s="153">
        <v>1025</v>
      </c>
      <c r="BM40" s="302">
        <v>2946</v>
      </c>
      <c r="BN40" s="302">
        <v>2900</v>
      </c>
      <c r="BO40" s="302">
        <v>1021</v>
      </c>
    </row>
    <row r="41" spans="1:67" x14ac:dyDescent="0.2">
      <c r="A41" s="306" t="s">
        <v>490</v>
      </c>
      <c r="B41" s="5" t="s">
        <v>483</v>
      </c>
      <c r="C41" s="5" t="s">
        <v>407</v>
      </c>
      <c r="D41" s="5" t="s">
        <v>431</v>
      </c>
      <c r="E41" s="5" t="s">
        <v>82</v>
      </c>
      <c r="F41" s="117" t="s">
        <v>83</v>
      </c>
      <c r="G41" s="5" t="s">
        <v>84</v>
      </c>
      <c r="H41" s="152">
        <v>16207</v>
      </c>
      <c r="I41" s="152">
        <v>15643</v>
      </c>
      <c r="J41" s="153">
        <v>6240</v>
      </c>
      <c r="K41" s="152">
        <v>15736</v>
      </c>
      <c r="L41" s="152">
        <v>15216</v>
      </c>
      <c r="M41" s="153">
        <v>6083</v>
      </c>
      <c r="N41" s="302">
        <v>15136</v>
      </c>
      <c r="O41" s="302">
        <v>14629</v>
      </c>
      <c r="P41" s="153">
        <v>5860</v>
      </c>
      <c r="Q41" s="302">
        <v>14712</v>
      </c>
      <c r="R41" s="302">
        <v>14241</v>
      </c>
      <c r="S41" s="153">
        <v>5672</v>
      </c>
      <c r="T41" s="305">
        <v>14203</v>
      </c>
      <c r="U41" s="302">
        <v>13747</v>
      </c>
      <c r="V41" s="153">
        <v>5501</v>
      </c>
      <c r="W41" s="280">
        <v>13738</v>
      </c>
      <c r="X41" s="280">
        <v>13295</v>
      </c>
      <c r="Y41" s="153">
        <v>5343</v>
      </c>
      <c r="Z41" s="280">
        <v>13424</v>
      </c>
      <c r="AA41" s="280">
        <v>12986</v>
      </c>
      <c r="AB41" s="153">
        <v>5261</v>
      </c>
      <c r="AC41" s="302">
        <v>13033</v>
      </c>
      <c r="AD41" s="302">
        <v>12604</v>
      </c>
      <c r="AE41" s="153">
        <v>5106</v>
      </c>
      <c r="AF41" s="305">
        <v>12763</v>
      </c>
      <c r="AG41" s="305">
        <v>12336</v>
      </c>
      <c r="AH41" s="153">
        <v>5009</v>
      </c>
      <c r="AI41" s="305">
        <v>12403</v>
      </c>
      <c r="AJ41" s="305">
        <v>11997</v>
      </c>
      <c r="AK41" s="153">
        <v>4890</v>
      </c>
      <c r="AL41" s="305">
        <v>12027</v>
      </c>
      <c r="AM41" s="305">
        <v>11628</v>
      </c>
      <c r="AN41" s="153">
        <v>4768</v>
      </c>
      <c r="AO41" s="305">
        <v>11683</v>
      </c>
      <c r="AP41" s="305">
        <v>11311</v>
      </c>
      <c r="AQ41" s="153">
        <v>4642</v>
      </c>
      <c r="AR41" s="305">
        <v>11368</v>
      </c>
      <c r="AS41" s="305">
        <v>11013</v>
      </c>
      <c r="AT41" s="153">
        <v>4558</v>
      </c>
      <c r="AU41" s="302">
        <v>11057</v>
      </c>
      <c r="AV41" s="302">
        <v>10700</v>
      </c>
      <c r="AW41" s="153">
        <v>4433</v>
      </c>
      <c r="AX41" s="302">
        <v>10834</v>
      </c>
      <c r="AY41" s="302">
        <v>10481</v>
      </c>
      <c r="AZ41" s="153">
        <v>4336</v>
      </c>
      <c r="BA41" s="302">
        <v>10659</v>
      </c>
      <c r="BB41" s="302">
        <v>10312</v>
      </c>
      <c r="BC41" s="153">
        <v>4269</v>
      </c>
      <c r="BD41" s="302">
        <v>10550</v>
      </c>
      <c r="BE41" s="302">
        <v>10206</v>
      </c>
      <c r="BF41" s="153">
        <v>4214</v>
      </c>
      <c r="BG41" s="302">
        <v>10418</v>
      </c>
      <c r="BH41" s="302">
        <v>10071</v>
      </c>
      <c r="BI41" s="153">
        <v>4171</v>
      </c>
      <c r="BJ41" s="302">
        <v>10216</v>
      </c>
      <c r="BK41" s="302">
        <v>9883</v>
      </c>
      <c r="BL41" s="153">
        <v>4082</v>
      </c>
      <c r="BM41" s="302">
        <v>10011</v>
      </c>
      <c r="BN41" s="302">
        <v>9695</v>
      </c>
      <c r="BO41" s="302">
        <v>3991</v>
      </c>
    </row>
    <row r="42" spans="1:67" x14ac:dyDescent="0.2">
      <c r="A42" s="306" t="s">
        <v>630</v>
      </c>
      <c r="B42" s="5" t="s">
        <v>475</v>
      </c>
      <c r="C42" s="5" t="s">
        <v>402</v>
      </c>
      <c r="D42" s="5" t="s">
        <v>427</v>
      </c>
      <c r="E42" s="5" t="s">
        <v>50</v>
      </c>
      <c r="F42" s="117" t="s">
        <v>85</v>
      </c>
      <c r="G42" s="5" t="s">
        <v>86</v>
      </c>
      <c r="H42" s="152">
        <v>5480</v>
      </c>
      <c r="I42" s="152">
        <v>5418</v>
      </c>
      <c r="J42" s="153">
        <v>1947</v>
      </c>
      <c r="K42" s="152">
        <v>5417</v>
      </c>
      <c r="L42" s="152">
        <v>5357</v>
      </c>
      <c r="M42" s="153">
        <v>1913</v>
      </c>
      <c r="N42" s="302">
        <v>5360</v>
      </c>
      <c r="O42" s="302">
        <v>5299</v>
      </c>
      <c r="P42" s="153">
        <v>1895</v>
      </c>
      <c r="Q42" s="302">
        <v>5298</v>
      </c>
      <c r="R42" s="302">
        <v>5237</v>
      </c>
      <c r="S42" s="153">
        <v>1883</v>
      </c>
      <c r="T42" s="305">
        <v>5230</v>
      </c>
      <c r="U42" s="302">
        <v>5171</v>
      </c>
      <c r="V42" s="153">
        <v>1858</v>
      </c>
      <c r="W42" s="280">
        <v>5159</v>
      </c>
      <c r="X42" s="280">
        <v>5098</v>
      </c>
      <c r="Y42" s="153">
        <v>1836</v>
      </c>
      <c r="Z42" s="280">
        <v>5065</v>
      </c>
      <c r="AA42" s="280">
        <v>5009</v>
      </c>
      <c r="AB42" s="153">
        <v>1817</v>
      </c>
      <c r="AC42" s="302">
        <v>5066</v>
      </c>
      <c r="AD42" s="302">
        <v>5009</v>
      </c>
      <c r="AE42" s="153">
        <v>1812</v>
      </c>
      <c r="AF42" s="305">
        <v>5011</v>
      </c>
      <c r="AG42" s="305">
        <v>4954</v>
      </c>
      <c r="AH42" s="153">
        <v>1771</v>
      </c>
      <c r="AI42" s="305">
        <v>4980</v>
      </c>
      <c r="AJ42" s="305">
        <v>4921</v>
      </c>
      <c r="AK42" s="153">
        <v>1744</v>
      </c>
      <c r="AL42" s="305">
        <v>4918</v>
      </c>
      <c r="AM42" s="305">
        <v>4860</v>
      </c>
      <c r="AN42" s="153">
        <v>1706</v>
      </c>
      <c r="AO42" s="305">
        <v>4857</v>
      </c>
      <c r="AP42" s="305">
        <v>4797</v>
      </c>
      <c r="AQ42" s="153">
        <v>1689</v>
      </c>
      <c r="AR42" s="305">
        <v>4805</v>
      </c>
      <c r="AS42" s="305">
        <v>4745</v>
      </c>
      <c r="AT42" s="153">
        <v>1686</v>
      </c>
      <c r="AU42" s="302">
        <v>4742</v>
      </c>
      <c r="AV42" s="302">
        <v>4682</v>
      </c>
      <c r="AW42" s="153">
        <v>1656</v>
      </c>
      <c r="AX42" s="302">
        <v>4671</v>
      </c>
      <c r="AY42" s="302">
        <v>4611</v>
      </c>
      <c r="AZ42" s="153">
        <v>1618</v>
      </c>
      <c r="BA42" s="302">
        <v>4592</v>
      </c>
      <c r="BB42" s="302">
        <v>4529</v>
      </c>
      <c r="BC42" s="153">
        <v>1568</v>
      </c>
      <c r="BD42" s="302">
        <v>4562</v>
      </c>
      <c r="BE42" s="302">
        <v>4497</v>
      </c>
      <c r="BF42" s="153">
        <v>1583</v>
      </c>
      <c r="BG42" s="302">
        <v>4516</v>
      </c>
      <c r="BH42" s="302">
        <v>4450</v>
      </c>
      <c r="BI42" s="153">
        <v>1560</v>
      </c>
      <c r="BJ42" s="302">
        <v>4461</v>
      </c>
      <c r="BK42" s="302">
        <v>4394</v>
      </c>
      <c r="BL42" s="153">
        <v>1540</v>
      </c>
      <c r="BM42" s="302">
        <v>4383</v>
      </c>
      <c r="BN42" s="302">
        <v>4322</v>
      </c>
      <c r="BO42" s="302">
        <v>1514</v>
      </c>
    </row>
    <row r="43" spans="1:67" x14ac:dyDescent="0.2">
      <c r="A43" s="306" t="s">
        <v>633</v>
      </c>
      <c r="B43" s="5" t="s">
        <v>477</v>
      </c>
      <c r="C43" s="5" t="s">
        <v>404</v>
      </c>
      <c r="D43" s="5" t="s">
        <v>422</v>
      </c>
      <c r="E43" s="5" t="s">
        <v>31</v>
      </c>
      <c r="F43" s="117" t="s">
        <v>87</v>
      </c>
      <c r="G43" s="5" t="s">
        <v>88</v>
      </c>
      <c r="H43" s="152">
        <v>7978</v>
      </c>
      <c r="I43" s="152">
        <v>7507</v>
      </c>
      <c r="J43" s="153">
        <v>2484</v>
      </c>
      <c r="K43" s="152">
        <v>7746</v>
      </c>
      <c r="L43" s="152">
        <v>7297</v>
      </c>
      <c r="M43" s="153">
        <v>2369</v>
      </c>
      <c r="N43" s="302">
        <v>7512</v>
      </c>
      <c r="O43" s="302">
        <v>7079</v>
      </c>
      <c r="P43" s="153">
        <v>2294</v>
      </c>
      <c r="Q43" s="302">
        <v>7396</v>
      </c>
      <c r="R43" s="302">
        <v>6974</v>
      </c>
      <c r="S43" s="153">
        <v>2260</v>
      </c>
      <c r="T43" s="305">
        <v>7323</v>
      </c>
      <c r="U43" s="302">
        <v>6911</v>
      </c>
      <c r="V43" s="153">
        <v>2272</v>
      </c>
      <c r="W43" s="280">
        <v>7274</v>
      </c>
      <c r="X43" s="280">
        <v>6877</v>
      </c>
      <c r="Y43" s="153">
        <v>2318</v>
      </c>
      <c r="Z43" s="280">
        <v>7213</v>
      </c>
      <c r="AA43" s="280">
        <v>6826</v>
      </c>
      <c r="AB43" s="153">
        <v>2313</v>
      </c>
      <c r="AC43" s="302">
        <v>7221</v>
      </c>
      <c r="AD43" s="302">
        <v>6841</v>
      </c>
      <c r="AE43" s="153">
        <v>2326</v>
      </c>
      <c r="AF43" s="305">
        <v>7237</v>
      </c>
      <c r="AG43" s="305">
        <v>6852</v>
      </c>
      <c r="AH43" s="153">
        <v>2336</v>
      </c>
      <c r="AI43" s="305">
        <v>7234</v>
      </c>
      <c r="AJ43" s="305">
        <v>6850</v>
      </c>
      <c r="AK43" s="153">
        <v>2305</v>
      </c>
      <c r="AL43" s="305">
        <v>7225</v>
      </c>
      <c r="AM43" s="305">
        <v>6814</v>
      </c>
      <c r="AN43" s="153">
        <v>2308</v>
      </c>
      <c r="AO43" s="305">
        <v>7132</v>
      </c>
      <c r="AP43" s="305">
        <v>6716</v>
      </c>
      <c r="AQ43" s="153">
        <v>2286</v>
      </c>
      <c r="AR43" s="305">
        <v>7044</v>
      </c>
      <c r="AS43" s="305">
        <v>6624</v>
      </c>
      <c r="AT43" s="153">
        <v>2265</v>
      </c>
      <c r="AU43" s="302">
        <v>6998</v>
      </c>
      <c r="AV43" s="302">
        <v>6573</v>
      </c>
      <c r="AW43" s="153">
        <v>2233</v>
      </c>
      <c r="AX43" s="302">
        <v>6943</v>
      </c>
      <c r="AY43" s="302">
        <v>6502</v>
      </c>
      <c r="AZ43" s="153">
        <v>2187</v>
      </c>
      <c r="BA43" s="302">
        <v>6946</v>
      </c>
      <c r="BB43" s="302">
        <v>6500</v>
      </c>
      <c r="BC43" s="153">
        <v>2170</v>
      </c>
      <c r="BD43" s="302">
        <v>6901</v>
      </c>
      <c r="BE43" s="302">
        <v>6464</v>
      </c>
      <c r="BF43" s="153">
        <v>2145</v>
      </c>
      <c r="BG43" s="302">
        <v>6880</v>
      </c>
      <c r="BH43" s="302">
        <v>6440</v>
      </c>
      <c r="BI43" s="153">
        <v>2108</v>
      </c>
      <c r="BJ43" s="302">
        <v>6852</v>
      </c>
      <c r="BK43" s="302">
        <v>6414</v>
      </c>
      <c r="BL43" s="153">
        <v>2094</v>
      </c>
      <c r="BM43" s="302">
        <v>6855</v>
      </c>
      <c r="BN43" s="302">
        <v>6415</v>
      </c>
      <c r="BO43" s="302">
        <v>2089</v>
      </c>
    </row>
    <row r="44" spans="1:67" x14ac:dyDescent="0.2">
      <c r="A44" s="306" t="s">
        <v>634</v>
      </c>
      <c r="B44" s="5" t="s">
        <v>491</v>
      </c>
      <c r="C44" s="5" t="s">
        <v>410</v>
      </c>
      <c r="D44" s="5" t="s">
        <v>433</v>
      </c>
      <c r="E44" s="5" t="s">
        <v>91</v>
      </c>
      <c r="F44" s="117" t="s">
        <v>92</v>
      </c>
      <c r="G44" s="5" t="s">
        <v>93</v>
      </c>
      <c r="H44" s="152">
        <v>5128</v>
      </c>
      <c r="I44" s="152">
        <v>4768</v>
      </c>
      <c r="J44" s="153">
        <v>1917</v>
      </c>
      <c r="K44" s="152">
        <v>4791</v>
      </c>
      <c r="L44" s="152">
        <v>4483</v>
      </c>
      <c r="M44" s="153">
        <v>1815</v>
      </c>
      <c r="N44" s="302">
        <v>4539</v>
      </c>
      <c r="O44" s="302">
        <v>4256</v>
      </c>
      <c r="P44" s="153">
        <v>1743</v>
      </c>
      <c r="Q44" s="302">
        <v>4357</v>
      </c>
      <c r="R44" s="302">
        <v>4104</v>
      </c>
      <c r="S44" s="153">
        <v>1682</v>
      </c>
      <c r="T44" s="305">
        <v>4183</v>
      </c>
      <c r="U44" s="302">
        <v>3943</v>
      </c>
      <c r="V44" s="153">
        <v>1595</v>
      </c>
      <c r="W44" s="280">
        <v>4042</v>
      </c>
      <c r="X44" s="280">
        <v>3824</v>
      </c>
      <c r="Y44" s="153">
        <v>1537</v>
      </c>
      <c r="Z44" s="280">
        <v>3949</v>
      </c>
      <c r="AA44" s="280">
        <v>3747</v>
      </c>
      <c r="AB44" s="153">
        <v>1487</v>
      </c>
      <c r="AC44" s="302">
        <v>3783</v>
      </c>
      <c r="AD44" s="302">
        <v>3604</v>
      </c>
      <c r="AE44" s="153">
        <v>1433</v>
      </c>
      <c r="AF44" s="305">
        <v>3693</v>
      </c>
      <c r="AG44" s="305">
        <v>3526</v>
      </c>
      <c r="AH44" s="153">
        <v>1404</v>
      </c>
      <c r="AI44" s="305">
        <v>3601</v>
      </c>
      <c r="AJ44" s="305">
        <v>3456</v>
      </c>
      <c r="AK44" s="153">
        <v>1367</v>
      </c>
      <c r="AL44" s="305">
        <v>3543</v>
      </c>
      <c r="AM44" s="305">
        <v>3404</v>
      </c>
      <c r="AN44" s="153">
        <v>1336</v>
      </c>
      <c r="AO44" s="305">
        <v>3494</v>
      </c>
      <c r="AP44" s="305">
        <v>3358</v>
      </c>
      <c r="AQ44" s="153">
        <v>1308</v>
      </c>
      <c r="AR44" s="305">
        <v>3433</v>
      </c>
      <c r="AS44" s="305">
        <v>3301</v>
      </c>
      <c r="AT44" s="153">
        <v>1279</v>
      </c>
      <c r="AU44" s="302">
        <v>3377</v>
      </c>
      <c r="AV44" s="302">
        <v>3251</v>
      </c>
      <c r="AW44" s="153">
        <v>1265</v>
      </c>
      <c r="AX44" s="302">
        <v>3333</v>
      </c>
      <c r="AY44" s="302">
        <v>3216</v>
      </c>
      <c r="AZ44" s="153">
        <v>1257</v>
      </c>
      <c r="BA44" s="302">
        <v>3326</v>
      </c>
      <c r="BB44" s="302">
        <v>3204</v>
      </c>
      <c r="BC44" s="153">
        <v>1241</v>
      </c>
      <c r="BD44" s="302">
        <v>3347</v>
      </c>
      <c r="BE44" s="302">
        <v>3225</v>
      </c>
      <c r="BF44" s="153">
        <v>1259</v>
      </c>
      <c r="BG44" s="302">
        <v>3362</v>
      </c>
      <c r="BH44" s="302">
        <v>3238</v>
      </c>
      <c r="BI44" s="153">
        <v>1268</v>
      </c>
      <c r="BJ44" s="302">
        <v>3283</v>
      </c>
      <c r="BK44" s="302">
        <v>3154</v>
      </c>
      <c r="BL44" s="153">
        <v>1249</v>
      </c>
      <c r="BM44" s="302">
        <v>3247</v>
      </c>
      <c r="BN44" s="302">
        <v>3120</v>
      </c>
      <c r="BO44" s="302">
        <v>1246</v>
      </c>
    </row>
    <row r="45" spans="1:67" x14ac:dyDescent="0.2">
      <c r="A45" s="306" t="s">
        <v>620</v>
      </c>
      <c r="B45" s="5" t="s">
        <v>475</v>
      </c>
      <c r="C45" s="5" t="s">
        <v>402</v>
      </c>
      <c r="D45" s="5" t="s">
        <v>416</v>
      </c>
      <c r="E45" s="5" t="s">
        <v>8</v>
      </c>
      <c r="F45" s="117" t="s">
        <v>94</v>
      </c>
      <c r="G45" s="5" t="s">
        <v>95</v>
      </c>
      <c r="H45" s="152">
        <v>16526</v>
      </c>
      <c r="I45" s="152">
        <v>15446</v>
      </c>
      <c r="J45" s="153">
        <v>6567</v>
      </c>
      <c r="K45" s="152">
        <v>16274</v>
      </c>
      <c r="L45" s="152">
        <v>15244</v>
      </c>
      <c r="M45" s="153">
        <v>6519</v>
      </c>
      <c r="N45" s="302">
        <v>15950</v>
      </c>
      <c r="O45" s="302">
        <v>14953</v>
      </c>
      <c r="P45" s="153">
        <v>6375</v>
      </c>
      <c r="Q45" s="302">
        <v>15559</v>
      </c>
      <c r="R45" s="302">
        <v>14604</v>
      </c>
      <c r="S45" s="153">
        <v>6268</v>
      </c>
      <c r="T45" s="305">
        <v>15185</v>
      </c>
      <c r="U45" s="302">
        <v>14249</v>
      </c>
      <c r="V45" s="153">
        <v>6123</v>
      </c>
      <c r="W45" s="280">
        <v>14773</v>
      </c>
      <c r="X45" s="280">
        <v>13871</v>
      </c>
      <c r="Y45" s="153">
        <v>6000</v>
      </c>
      <c r="Z45" s="280">
        <v>14357</v>
      </c>
      <c r="AA45" s="280">
        <v>13480</v>
      </c>
      <c r="AB45" s="153">
        <v>5859</v>
      </c>
      <c r="AC45" s="302">
        <v>13963</v>
      </c>
      <c r="AD45" s="302">
        <v>13108</v>
      </c>
      <c r="AE45" s="153">
        <v>5729</v>
      </c>
      <c r="AF45" s="305">
        <v>13708</v>
      </c>
      <c r="AG45" s="305">
        <v>12866</v>
      </c>
      <c r="AH45" s="153">
        <v>5655</v>
      </c>
      <c r="AI45" s="305">
        <v>13369</v>
      </c>
      <c r="AJ45" s="305">
        <v>12544</v>
      </c>
      <c r="AK45" s="153">
        <v>5526</v>
      </c>
      <c r="AL45" s="305">
        <v>13204</v>
      </c>
      <c r="AM45" s="305">
        <v>12362</v>
      </c>
      <c r="AN45" s="153">
        <v>5458</v>
      </c>
      <c r="AO45" s="305">
        <v>12866</v>
      </c>
      <c r="AP45" s="305">
        <v>12067</v>
      </c>
      <c r="AQ45" s="153">
        <v>5315</v>
      </c>
      <c r="AR45" s="305">
        <v>12630</v>
      </c>
      <c r="AS45" s="305">
        <v>11834</v>
      </c>
      <c r="AT45" s="153">
        <v>5259</v>
      </c>
      <c r="AU45" s="302">
        <v>12416</v>
      </c>
      <c r="AV45" s="302">
        <v>11620</v>
      </c>
      <c r="AW45" s="153">
        <v>5195</v>
      </c>
      <c r="AX45" s="302">
        <v>12093</v>
      </c>
      <c r="AY45" s="302">
        <v>11308</v>
      </c>
      <c r="AZ45" s="153">
        <v>5118</v>
      </c>
      <c r="BA45" s="302">
        <v>11987</v>
      </c>
      <c r="BB45" s="302">
        <v>11199</v>
      </c>
      <c r="BC45" s="153">
        <v>5091</v>
      </c>
      <c r="BD45" s="302">
        <v>11769</v>
      </c>
      <c r="BE45" s="302">
        <v>10995</v>
      </c>
      <c r="BF45" s="153">
        <v>5070</v>
      </c>
      <c r="BG45" s="302">
        <v>11667</v>
      </c>
      <c r="BH45" s="302">
        <v>10913</v>
      </c>
      <c r="BI45" s="153">
        <v>5080</v>
      </c>
      <c r="BJ45" s="302">
        <v>11742</v>
      </c>
      <c r="BK45" s="302">
        <v>10982</v>
      </c>
      <c r="BL45" s="153">
        <v>5119</v>
      </c>
      <c r="BM45" s="302">
        <v>11748</v>
      </c>
      <c r="BN45" s="302">
        <v>10980</v>
      </c>
      <c r="BO45" s="302">
        <v>5116</v>
      </c>
    </row>
    <row r="46" spans="1:67" s="293" customFormat="1" x14ac:dyDescent="0.2">
      <c r="A46" s="293" t="s">
        <v>638</v>
      </c>
      <c r="B46" s="293" t="s">
        <v>488</v>
      </c>
      <c r="C46" s="293" t="s">
        <v>409</v>
      </c>
      <c r="D46" s="293" t="s">
        <v>438</v>
      </c>
      <c r="E46" s="293" t="s">
        <v>128</v>
      </c>
      <c r="F46" s="293" t="s">
        <v>700</v>
      </c>
      <c r="G46" s="293" t="s">
        <v>701</v>
      </c>
      <c r="H46" s="326">
        <v>31237</v>
      </c>
      <c r="I46" s="326">
        <v>29850</v>
      </c>
      <c r="J46" s="388">
        <v>11535</v>
      </c>
      <c r="K46" s="326">
        <v>30808</v>
      </c>
      <c r="L46" s="326">
        <v>29614</v>
      </c>
      <c r="M46" s="388">
        <v>11535</v>
      </c>
      <c r="N46" s="326">
        <v>30107</v>
      </c>
      <c r="O46" s="326">
        <v>28946</v>
      </c>
      <c r="P46" s="388">
        <v>11311</v>
      </c>
      <c r="Q46" s="326">
        <v>29604</v>
      </c>
      <c r="R46" s="326">
        <v>28495</v>
      </c>
      <c r="S46" s="388">
        <v>11148</v>
      </c>
      <c r="T46" s="381">
        <v>29333</v>
      </c>
      <c r="U46" s="326">
        <v>28256</v>
      </c>
      <c r="V46" s="388">
        <v>11045</v>
      </c>
      <c r="W46" s="326">
        <v>28859</v>
      </c>
      <c r="X46" s="326">
        <v>27828</v>
      </c>
      <c r="Y46" s="388">
        <v>10848</v>
      </c>
      <c r="Z46" s="326">
        <v>28606</v>
      </c>
      <c r="AA46" s="326">
        <v>27586</v>
      </c>
      <c r="AB46" s="388">
        <v>10761</v>
      </c>
      <c r="AC46" s="326">
        <v>28269</v>
      </c>
      <c r="AD46" s="326">
        <v>27240</v>
      </c>
      <c r="AE46" s="388">
        <v>10651</v>
      </c>
      <c r="AF46" s="381">
        <v>27894</v>
      </c>
      <c r="AG46" s="381">
        <v>26909</v>
      </c>
      <c r="AH46" s="388">
        <v>10492</v>
      </c>
      <c r="AI46" s="381">
        <v>27455</v>
      </c>
      <c r="AJ46" s="381">
        <v>26473</v>
      </c>
      <c r="AK46" s="388">
        <v>10277</v>
      </c>
      <c r="AL46" s="381">
        <v>27192</v>
      </c>
      <c r="AM46" s="381">
        <v>26242</v>
      </c>
      <c r="AN46" s="388">
        <v>10159</v>
      </c>
      <c r="AO46" s="381">
        <v>26873</v>
      </c>
      <c r="AP46" s="381">
        <v>25937</v>
      </c>
      <c r="AQ46" s="388">
        <v>10041</v>
      </c>
      <c r="AR46" s="381">
        <v>26457</v>
      </c>
      <c r="AS46" s="381">
        <v>25551</v>
      </c>
      <c r="AT46" s="388">
        <v>9832</v>
      </c>
      <c r="AU46" s="326">
        <v>26044</v>
      </c>
      <c r="AV46" s="326">
        <v>25185</v>
      </c>
      <c r="AW46" s="153">
        <v>9641</v>
      </c>
      <c r="AX46" s="326">
        <v>25812</v>
      </c>
      <c r="AY46" s="326">
        <v>24971</v>
      </c>
      <c r="AZ46" s="153">
        <v>9532</v>
      </c>
      <c r="BA46" s="302">
        <v>25627</v>
      </c>
      <c r="BB46" s="302">
        <v>24808</v>
      </c>
      <c r="BC46" s="153">
        <v>9435</v>
      </c>
      <c r="BD46" s="302">
        <v>25206</v>
      </c>
      <c r="BE46" s="302">
        <v>24410</v>
      </c>
      <c r="BF46" s="153">
        <v>9291</v>
      </c>
      <c r="BG46" s="326">
        <v>25035</v>
      </c>
      <c r="BH46" s="326">
        <v>24244</v>
      </c>
      <c r="BI46" s="153">
        <v>9221</v>
      </c>
      <c r="BJ46" s="326">
        <v>24810</v>
      </c>
      <c r="BK46" s="326">
        <v>24039</v>
      </c>
      <c r="BL46" s="153">
        <v>9134</v>
      </c>
      <c r="BM46" s="302">
        <v>24567</v>
      </c>
      <c r="BN46" s="302">
        <v>23816</v>
      </c>
      <c r="BO46" s="302">
        <v>9048</v>
      </c>
    </row>
    <row r="47" spans="1:67" s="293" customFormat="1" x14ac:dyDescent="0.2">
      <c r="A47" s="293" t="s">
        <v>506</v>
      </c>
      <c r="B47" s="293" t="s">
        <v>486</v>
      </c>
      <c r="C47" s="293" t="s">
        <v>408</v>
      </c>
      <c r="D47" s="293" t="s">
        <v>440</v>
      </c>
      <c r="E47" s="293" t="s">
        <v>186</v>
      </c>
      <c r="F47" s="293" t="s">
        <v>702</v>
      </c>
      <c r="G47" s="293" t="s">
        <v>703</v>
      </c>
      <c r="H47" s="326">
        <v>65378</v>
      </c>
      <c r="I47" s="326">
        <v>63557</v>
      </c>
      <c r="J47" s="388">
        <v>30898</v>
      </c>
      <c r="K47" s="326">
        <v>63056</v>
      </c>
      <c r="L47" s="326">
        <v>61293</v>
      </c>
      <c r="M47" s="388">
        <v>29935</v>
      </c>
      <c r="N47" s="326">
        <v>60783</v>
      </c>
      <c r="O47" s="326">
        <v>59086</v>
      </c>
      <c r="P47" s="388">
        <v>28927</v>
      </c>
      <c r="Q47" s="326">
        <v>58812</v>
      </c>
      <c r="R47" s="326">
        <v>57156</v>
      </c>
      <c r="S47" s="388">
        <v>28159</v>
      </c>
      <c r="T47" s="381">
        <v>57274</v>
      </c>
      <c r="U47" s="326">
        <v>55652</v>
      </c>
      <c r="V47" s="388">
        <v>27557</v>
      </c>
      <c r="W47" s="326">
        <v>55717</v>
      </c>
      <c r="X47" s="326">
        <v>54179</v>
      </c>
      <c r="Y47" s="388">
        <v>26872</v>
      </c>
      <c r="Z47" s="326">
        <v>54556</v>
      </c>
      <c r="AA47" s="326">
        <v>53070</v>
      </c>
      <c r="AB47" s="388">
        <v>26448</v>
      </c>
      <c r="AC47" s="326">
        <v>53542</v>
      </c>
      <c r="AD47" s="326">
        <v>52063</v>
      </c>
      <c r="AE47" s="388">
        <v>25969</v>
      </c>
      <c r="AF47" s="381">
        <v>52795</v>
      </c>
      <c r="AG47" s="381">
        <v>51330</v>
      </c>
      <c r="AH47" s="388">
        <v>25566</v>
      </c>
      <c r="AI47" s="381">
        <v>51885</v>
      </c>
      <c r="AJ47" s="381">
        <v>50472</v>
      </c>
      <c r="AK47" s="388">
        <v>25171</v>
      </c>
      <c r="AL47" s="381">
        <v>51228</v>
      </c>
      <c r="AM47" s="381">
        <v>49860</v>
      </c>
      <c r="AN47" s="388">
        <v>24933</v>
      </c>
      <c r="AO47" s="381">
        <v>50600</v>
      </c>
      <c r="AP47" s="381">
        <v>49291</v>
      </c>
      <c r="AQ47" s="388">
        <v>24666</v>
      </c>
      <c r="AR47" s="381">
        <v>49951</v>
      </c>
      <c r="AS47" s="381">
        <v>48680</v>
      </c>
      <c r="AT47" s="388">
        <v>24379</v>
      </c>
      <c r="AU47" s="326">
        <v>49565</v>
      </c>
      <c r="AV47" s="326">
        <v>48322</v>
      </c>
      <c r="AW47" s="153">
        <v>24266</v>
      </c>
      <c r="AX47" s="326">
        <v>48910</v>
      </c>
      <c r="AY47" s="326">
        <v>47703</v>
      </c>
      <c r="AZ47" s="153">
        <v>23997</v>
      </c>
      <c r="BA47" s="302">
        <v>48267</v>
      </c>
      <c r="BB47" s="302">
        <v>47108</v>
      </c>
      <c r="BC47" s="153">
        <v>23744</v>
      </c>
      <c r="BD47" s="302">
        <v>47718</v>
      </c>
      <c r="BE47" s="302">
        <v>46572</v>
      </c>
      <c r="BF47" s="153">
        <v>23589</v>
      </c>
      <c r="BG47" s="326">
        <v>47090</v>
      </c>
      <c r="BH47" s="326">
        <v>45949</v>
      </c>
      <c r="BI47" s="153">
        <v>23316</v>
      </c>
      <c r="BJ47" s="326">
        <v>46468</v>
      </c>
      <c r="BK47" s="326">
        <v>45331</v>
      </c>
      <c r="BL47" s="153">
        <v>23078</v>
      </c>
      <c r="BM47" s="302">
        <v>45925</v>
      </c>
      <c r="BN47" s="302">
        <v>44821</v>
      </c>
      <c r="BO47" s="302">
        <v>22948</v>
      </c>
    </row>
    <row r="48" spans="1:67" x14ac:dyDescent="0.2">
      <c r="A48" s="306" t="s">
        <v>478</v>
      </c>
      <c r="B48" s="5" t="s">
        <v>474</v>
      </c>
      <c r="C48" s="5" t="s">
        <v>401</v>
      </c>
      <c r="D48" s="5" t="s">
        <v>419</v>
      </c>
      <c r="E48" s="5" t="s">
        <v>17</v>
      </c>
      <c r="F48" s="117" t="s">
        <v>96</v>
      </c>
      <c r="G48" s="5" t="s">
        <v>97</v>
      </c>
      <c r="H48" s="152">
        <v>14167</v>
      </c>
      <c r="I48" s="152">
        <v>13841</v>
      </c>
      <c r="J48" s="153">
        <v>5443</v>
      </c>
      <c r="K48" s="152">
        <v>13861</v>
      </c>
      <c r="L48" s="152">
        <v>13570</v>
      </c>
      <c r="M48" s="153">
        <v>5290</v>
      </c>
      <c r="N48" s="302">
        <v>13603</v>
      </c>
      <c r="O48" s="302">
        <v>13327</v>
      </c>
      <c r="P48" s="153">
        <v>5171</v>
      </c>
      <c r="Q48" s="302">
        <v>13317</v>
      </c>
      <c r="R48" s="302">
        <v>13040</v>
      </c>
      <c r="S48" s="153">
        <v>5066</v>
      </c>
      <c r="T48" s="305">
        <v>13105</v>
      </c>
      <c r="U48" s="302">
        <v>12825</v>
      </c>
      <c r="V48" s="153">
        <v>5002</v>
      </c>
      <c r="W48" s="280">
        <v>12869</v>
      </c>
      <c r="X48" s="280">
        <v>12594</v>
      </c>
      <c r="Y48" s="153">
        <v>4913</v>
      </c>
      <c r="Z48" s="280">
        <v>12627</v>
      </c>
      <c r="AA48" s="280">
        <v>12367</v>
      </c>
      <c r="AB48" s="153">
        <v>4837</v>
      </c>
      <c r="AC48" s="302">
        <v>12507</v>
      </c>
      <c r="AD48" s="302">
        <v>12258</v>
      </c>
      <c r="AE48" s="153">
        <v>4808</v>
      </c>
      <c r="AF48" s="305">
        <v>12241</v>
      </c>
      <c r="AG48" s="305">
        <v>12001</v>
      </c>
      <c r="AH48" s="153">
        <v>4726</v>
      </c>
      <c r="AI48" s="305">
        <v>12009</v>
      </c>
      <c r="AJ48" s="305">
        <v>11789</v>
      </c>
      <c r="AK48" s="153">
        <v>4678</v>
      </c>
      <c r="AL48" s="305">
        <v>11825</v>
      </c>
      <c r="AM48" s="305">
        <v>11615</v>
      </c>
      <c r="AN48" s="153">
        <v>4650</v>
      </c>
      <c r="AO48" s="305">
        <v>11620</v>
      </c>
      <c r="AP48" s="305">
        <v>11393</v>
      </c>
      <c r="AQ48" s="153">
        <v>4555</v>
      </c>
      <c r="AR48" s="305">
        <v>11439</v>
      </c>
      <c r="AS48" s="305">
        <v>11205</v>
      </c>
      <c r="AT48" s="153">
        <v>4458</v>
      </c>
      <c r="AU48" s="302">
        <v>11252</v>
      </c>
      <c r="AV48" s="302">
        <v>11012</v>
      </c>
      <c r="AW48" s="153">
        <v>4373</v>
      </c>
      <c r="AX48" s="302">
        <v>11065</v>
      </c>
      <c r="AY48" s="302">
        <v>10819</v>
      </c>
      <c r="AZ48" s="153">
        <v>4310</v>
      </c>
      <c r="BA48" s="302">
        <v>10821</v>
      </c>
      <c r="BB48" s="302">
        <v>10585</v>
      </c>
      <c r="BC48" s="153">
        <v>4224</v>
      </c>
      <c r="BD48" s="302">
        <v>10622</v>
      </c>
      <c r="BE48" s="302">
        <v>10392</v>
      </c>
      <c r="BF48" s="153">
        <v>4152</v>
      </c>
      <c r="BG48" s="302">
        <v>10372</v>
      </c>
      <c r="BH48" s="302">
        <v>10142</v>
      </c>
      <c r="BI48" s="153">
        <v>4063</v>
      </c>
      <c r="BJ48" s="302">
        <v>10199</v>
      </c>
      <c r="BK48" s="302">
        <v>9961</v>
      </c>
      <c r="BL48" s="153">
        <v>3973</v>
      </c>
      <c r="BM48" s="302">
        <v>9921</v>
      </c>
      <c r="BN48" s="302">
        <v>9687</v>
      </c>
      <c r="BO48" s="302">
        <v>3865</v>
      </c>
    </row>
    <row r="49" spans="1:67" x14ac:dyDescent="0.2">
      <c r="A49" s="306" t="s">
        <v>492</v>
      </c>
      <c r="B49" s="5" t="s">
        <v>493</v>
      </c>
      <c r="C49" s="5" t="s">
        <v>98</v>
      </c>
      <c r="D49" s="5" t="s">
        <v>434</v>
      </c>
      <c r="E49" s="5" t="s">
        <v>98</v>
      </c>
      <c r="F49" s="117" t="s">
        <v>99</v>
      </c>
      <c r="G49" s="5" t="s">
        <v>100</v>
      </c>
      <c r="H49" s="152">
        <v>30407</v>
      </c>
      <c r="I49" s="152">
        <v>29679</v>
      </c>
      <c r="J49" s="153">
        <v>15736</v>
      </c>
      <c r="K49" s="152">
        <v>28647</v>
      </c>
      <c r="L49" s="152">
        <v>27985</v>
      </c>
      <c r="M49" s="153">
        <v>15038</v>
      </c>
      <c r="N49" s="302">
        <v>27062</v>
      </c>
      <c r="O49" s="302">
        <v>26453</v>
      </c>
      <c r="P49" s="153">
        <v>14370</v>
      </c>
      <c r="Q49" s="302">
        <v>25691</v>
      </c>
      <c r="R49" s="302">
        <v>25140</v>
      </c>
      <c r="S49" s="153">
        <v>13816</v>
      </c>
      <c r="T49" s="305">
        <v>24957</v>
      </c>
      <c r="U49" s="302">
        <v>24444</v>
      </c>
      <c r="V49" s="153">
        <v>13491</v>
      </c>
      <c r="W49" s="280">
        <v>24166</v>
      </c>
      <c r="X49" s="280">
        <v>23689</v>
      </c>
      <c r="Y49" s="153">
        <v>13127</v>
      </c>
      <c r="Z49" s="280">
        <v>23766</v>
      </c>
      <c r="AA49" s="280">
        <v>23309</v>
      </c>
      <c r="AB49" s="153">
        <v>12954</v>
      </c>
      <c r="AC49" s="302">
        <v>23440</v>
      </c>
      <c r="AD49" s="302">
        <v>22990</v>
      </c>
      <c r="AE49" s="153">
        <v>12725</v>
      </c>
      <c r="AF49" s="305">
        <v>23140</v>
      </c>
      <c r="AG49" s="305">
        <v>22715</v>
      </c>
      <c r="AH49" s="153">
        <v>12547</v>
      </c>
      <c r="AI49" s="305">
        <v>22896</v>
      </c>
      <c r="AJ49" s="305">
        <v>22493</v>
      </c>
      <c r="AK49" s="153">
        <v>12404</v>
      </c>
      <c r="AL49" s="305">
        <v>22784</v>
      </c>
      <c r="AM49" s="305">
        <v>22392</v>
      </c>
      <c r="AN49" s="153">
        <v>12339</v>
      </c>
      <c r="AO49" s="305">
        <v>22655</v>
      </c>
      <c r="AP49" s="305">
        <v>22270</v>
      </c>
      <c r="AQ49" s="153">
        <v>12236</v>
      </c>
      <c r="AR49" s="305">
        <v>22546</v>
      </c>
      <c r="AS49" s="305">
        <v>22163</v>
      </c>
      <c r="AT49" s="153">
        <v>12141</v>
      </c>
      <c r="AU49" s="302">
        <v>22562</v>
      </c>
      <c r="AV49" s="302">
        <v>22176</v>
      </c>
      <c r="AW49" s="153">
        <v>12094</v>
      </c>
      <c r="AX49" s="302">
        <v>22530</v>
      </c>
      <c r="AY49" s="302">
        <v>22162</v>
      </c>
      <c r="AZ49" s="153">
        <v>12063</v>
      </c>
      <c r="BA49" s="302">
        <v>22553</v>
      </c>
      <c r="BB49" s="302">
        <v>22194</v>
      </c>
      <c r="BC49" s="153">
        <v>12045</v>
      </c>
      <c r="BD49" s="302">
        <v>22457</v>
      </c>
      <c r="BE49" s="302">
        <v>22110</v>
      </c>
      <c r="BF49" s="153">
        <v>11978</v>
      </c>
      <c r="BG49" s="302">
        <v>22700</v>
      </c>
      <c r="BH49" s="302">
        <v>22367</v>
      </c>
      <c r="BI49" s="153">
        <v>12105</v>
      </c>
      <c r="BJ49" s="302">
        <v>22813</v>
      </c>
      <c r="BK49" s="302">
        <v>22488</v>
      </c>
      <c r="BL49" s="153">
        <v>12124</v>
      </c>
      <c r="BM49" s="302">
        <v>22774</v>
      </c>
      <c r="BN49" s="302">
        <v>22461</v>
      </c>
      <c r="BO49" s="302">
        <v>12119</v>
      </c>
    </row>
    <row r="50" spans="1:67" x14ac:dyDescent="0.2">
      <c r="A50" s="306" t="s">
        <v>635</v>
      </c>
      <c r="B50" s="5" t="s">
        <v>483</v>
      </c>
      <c r="C50" s="5" t="s">
        <v>407</v>
      </c>
      <c r="D50" s="5" t="s">
        <v>423</v>
      </c>
      <c r="E50" s="5" t="s">
        <v>34</v>
      </c>
      <c r="F50" s="117" t="s">
        <v>101</v>
      </c>
      <c r="G50" s="5" t="s">
        <v>102</v>
      </c>
      <c r="H50" s="152">
        <v>12076</v>
      </c>
      <c r="I50" s="152">
        <v>11282</v>
      </c>
      <c r="J50" s="153">
        <v>5310</v>
      </c>
      <c r="K50" s="152">
        <v>11933</v>
      </c>
      <c r="L50" s="152">
        <v>11136</v>
      </c>
      <c r="M50" s="153">
        <v>5279</v>
      </c>
      <c r="N50" s="302">
        <v>11826</v>
      </c>
      <c r="O50" s="302">
        <v>11016</v>
      </c>
      <c r="P50" s="153">
        <v>5275</v>
      </c>
      <c r="Q50" s="302">
        <v>11731</v>
      </c>
      <c r="R50" s="302">
        <v>10895</v>
      </c>
      <c r="S50" s="153">
        <v>5263</v>
      </c>
      <c r="T50" s="305">
        <v>11654</v>
      </c>
      <c r="U50" s="302">
        <v>10821</v>
      </c>
      <c r="V50" s="153">
        <v>5258</v>
      </c>
      <c r="W50" s="280">
        <v>11480</v>
      </c>
      <c r="X50" s="280">
        <v>10683</v>
      </c>
      <c r="Y50" s="153">
        <v>5218</v>
      </c>
      <c r="Z50" s="280">
        <v>11377</v>
      </c>
      <c r="AA50" s="280">
        <v>10585</v>
      </c>
      <c r="AB50" s="153">
        <v>5166</v>
      </c>
      <c r="AC50" s="302">
        <v>11240</v>
      </c>
      <c r="AD50" s="302">
        <v>10514</v>
      </c>
      <c r="AE50" s="153">
        <v>5111</v>
      </c>
      <c r="AF50" s="305">
        <v>11160</v>
      </c>
      <c r="AG50" s="305">
        <v>10441</v>
      </c>
      <c r="AH50" s="153">
        <v>5088</v>
      </c>
      <c r="AI50" s="305">
        <v>11035</v>
      </c>
      <c r="AJ50" s="305">
        <v>10296</v>
      </c>
      <c r="AK50" s="153">
        <v>5048</v>
      </c>
      <c r="AL50" s="305">
        <v>10874</v>
      </c>
      <c r="AM50" s="305">
        <v>10158</v>
      </c>
      <c r="AN50" s="153">
        <v>4990</v>
      </c>
      <c r="AO50" s="305">
        <v>10706</v>
      </c>
      <c r="AP50" s="305">
        <v>10025</v>
      </c>
      <c r="AQ50" s="153">
        <v>4925</v>
      </c>
      <c r="AR50" s="305">
        <v>10579</v>
      </c>
      <c r="AS50" s="305">
        <v>9920</v>
      </c>
      <c r="AT50" s="153">
        <v>4895</v>
      </c>
      <c r="AU50" s="302">
        <v>10516</v>
      </c>
      <c r="AV50" s="302">
        <v>9882</v>
      </c>
      <c r="AW50" s="153">
        <v>4878</v>
      </c>
      <c r="AX50" s="302">
        <v>10423</v>
      </c>
      <c r="AY50" s="302">
        <v>9814</v>
      </c>
      <c r="AZ50" s="153">
        <v>4820</v>
      </c>
      <c r="BA50" s="302">
        <v>10224</v>
      </c>
      <c r="BB50" s="302">
        <v>9635</v>
      </c>
      <c r="BC50" s="153">
        <v>4703</v>
      </c>
      <c r="BD50" s="302">
        <v>10068</v>
      </c>
      <c r="BE50" s="302">
        <v>9509</v>
      </c>
      <c r="BF50" s="153">
        <v>4662</v>
      </c>
      <c r="BG50" s="302">
        <v>9932</v>
      </c>
      <c r="BH50" s="302">
        <v>9406</v>
      </c>
      <c r="BI50" s="153">
        <v>4585</v>
      </c>
      <c r="BJ50" s="302">
        <v>9797</v>
      </c>
      <c r="BK50" s="302">
        <v>9287</v>
      </c>
      <c r="BL50" s="153">
        <v>4527</v>
      </c>
      <c r="BM50" s="302">
        <v>9695</v>
      </c>
      <c r="BN50" s="302">
        <v>9188</v>
      </c>
      <c r="BO50" s="302">
        <v>4455</v>
      </c>
    </row>
    <row r="51" spans="1:67" x14ac:dyDescent="0.2">
      <c r="A51" s="306" t="s">
        <v>634</v>
      </c>
      <c r="B51" s="5" t="s">
        <v>491</v>
      </c>
      <c r="C51" s="5" t="s">
        <v>410</v>
      </c>
      <c r="D51" s="5" t="s">
        <v>433</v>
      </c>
      <c r="E51" s="5" t="s">
        <v>91</v>
      </c>
      <c r="F51" s="117" t="s">
        <v>103</v>
      </c>
      <c r="G51" s="5" t="s">
        <v>104</v>
      </c>
      <c r="H51" s="152">
        <v>11050</v>
      </c>
      <c r="I51" s="152">
        <v>10447</v>
      </c>
      <c r="J51" s="153">
        <v>3759</v>
      </c>
      <c r="K51" s="152">
        <v>10402</v>
      </c>
      <c r="L51" s="152">
        <v>9914</v>
      </c>
      <c r="M51" s="153">
        <v>3605</v>
      </c>
      <c r="N51" s="302">
        <v>9936</v>
      </c>
      <c r="O51" s="302">
        <v>9482</v>
      </c>
      <c r="P51" s="153">
        <v>3421</v>
      </c>
      <c r="Q51" s="302">
        <v>9541</v>
      </c>
      <c r="R51" s="302">
        <v>9127</v>
      </c>
      <c r="S51" s="153">
        <v>3302</v>
      </c>
      <c r="T51" s="305">
        <v>9240</v>
      </c>
      <c r="U51" s="302">
        <v>8850</v>
      </c>
      <c r="V51" s="153">
        <v>3183</v>
      </c>
      <c r="W51" s="280">
        <v>9011</v>
      </c>
      <c r="X51" s="280">
        <v>8644</v>
      </c>
      <c r="Y51" s="153">
        <v>3102</v>
      </c>
      <c r="Z51" s="280">
        <v>8810</v>
      </c>
      <c r="AA51" s="280">
        <v>8470</v>
      </c>
      <c r="AB51" s="153">
        <v>3080</v>
      </c>
      <c r="AC51" s="302">
        <v>8715</v>
      </c>
      <c r="AD51" s="302">
        <v>8366</v>
      </c>
      <c r="AE51" s="153">
        <v>3047</v>
      </c>
      <c r="AF51" s="305">
        <v>8643</v>
      </c>
      <c r="AG51" s="305">
        <v>8296</v>
      </c>
      <c r="AH51" s="153">
        <v>3041</v>
      </c>
      <c r="AI51" s="305">
        <v>8545</v>
      </c>
      <c r="AJ51" s="305">
        <v>8194</v>
      </c>
      <c r="AK51" s="153">
        <v>2995</v>
      </c>
      <c r="AL51" s="305">
        <v>8463</v>
      </c>
      <c r="AM51" s="305">
        <v>8107</v>
      </c>
      <c r="AN51" s="153">
        <v>2965</v>
      </c>
      <c r="AO51" s="305">
        <v>8349</v>
      </c>
      <c r="AP51" s="305">
        <v>7988</v>
      </c>
      <c r="AQ51" s="153">
        <v>2934</v>
      </c>
      <c r="AR51" s="305">
        <v>8258</v>
      </c>
      <c r="AS51" s="305">
        <v>7894</v>
      </c>
      <c r="AT51" s="153">
        <v>2891</v>
      </c>
      <c r="AU51" s="302">
        <v>8247</v>
      </c>
      <c r="AV51" s="302">
        <v>7870</v>
      </c>
      <c r="AW51" s="153">
        <v>2876</v>
      </c>
      <c r="AX51" s="302">
        <v>8247</v>
      </c>
      <c r="AY51" s="302">
        <v>7866</v>
      </c>
      <c r="AZ51" s="153">
        <v>2904</v>
      </c>
      <c r="BA51" s="302">
        <v>8266</v>
      </c>
      <c r="BB51" s="302">
        <v>7873</v>
      </c>
      <c r="BC51" s="153">
        <v>2906</v>
      </c>
      <c r="BD51" s="302">
        <v>8294</v>
      </c>
      <c r="BE51" s="302">
        <v>7874</v>
      </c>
      <c r="BF51" s="153">
        <v>2932</v>
      </c>
      <c r="BG51" s="302">
        <v>8326</v>
      </c>
      <c r="BH51" s="302">
        <v>7903</v>
      </c>
      <c r="BI51" s="153">
        <v>2953</v>
      </c>
      <c r="BJ51" s="302">
        <v>8397</v>
      </c>
      <c r="BK51" s="302">
        <v>7968</v>
      </c>
      <c r="BL51" s="153">
        <v>2973</v>
      </c>
      <c r="BM51" s="302">
        <v>8368</v>
      </c>
      <c r="BN51" s="302">
        <v>7946</v>
      </c>
      <c r="BO51" s="302">
        <v>2950</v>
      </c>
    </row>
    <row r="52" spans="1:67" x14ac:dyDescent="0.2">
      <c r="A52" s="306" t="s">
        <v>629</v>
      </c>
      <c r="B52" s="5" t="s">
        <v>477</v>
      </c>
      <c r="C52" s="5" t="s">
        <v>404</v>
      </c>
      <c r="D52" s="5" t="s">
        <v>426</v>
      </c>
      <c r="E52" s="5" t="s">
        <v>47</v>
      </c>
      <c r="F52" s="117" t="s">
        <v>105</v>
      </c>
      <c r="G52" s="5" t="s">
        <v>106</v>
      </c>
      <c r="H52" s="152">
        <v>8200</v>
      </c>
      <c r="I52" s="152">
        <v>8061</v>
      </c>
      <c r="J52" s="153">
        <v>3404</v>
      </c>
      <c r="K52" s="152">
        <v>7787</v>
      </c>
      <c r="L52" s="152">
        <v>7646</v>
      </c>
      <c r="M52" s="153">
        <v>3268</v>
      </c>
      <c r="N52" s="302">
        <v>7544</v>
      </c>
      <c r="O52" s="302">
        <v>7409</v>
      </c>
      <c r="P52" s="153">
        <v>3182</v>
      </c>
      <c r="Q52" s="302">
        <v>7397</v>
      </c>
      <c r="R52" s="302">
        <v>7272</v>
      </c>
      <c r="S52" s="153">
        <v>3139</v>
      </c>
      <c r="T52" s="305">
        <v>7305</v>
      </c>
      <c r="U52" s="302">
        <v>7180</v>
      </c>
      <c r="V52" s="153">
        <v>3112</v>
      </c>
      <c r="W52" s="280">
        <v>7220</v>
      </c>
      <c r="X52" s="280">
        <v>7089</v>
      </c>
      <c r="Y52" s="153">
        <v>3062</v>
      </c>
      <c r="Z52" s="280">
        <v>7148</v>
      </c>
      <c r="AA52" s="280">
        <v>7004</v>
      </c>
      <c r="AB52" s="153">
        <v>3012</v>
      </c>
      <c r="AC52" s="302">
        <v>7065</v>
      </c>
      <c r="AD52" s="302">
        <v>6914</v>
      </c>
      <c r="AE52" s="153">
        <v>2975</v>
      </c>
      <c r="AF52" s="305">
        <v>6988</v>
      </c>
      <c r="AG52" s="305">
        <v>6832</v>
      </c>
      <c r="AH52" s="153">
        <v>2953</v>
      </c>
      <c r="AI52" s="305">
        <v>6969</v>
      </c>
      <c r="AJ52" s="305">
        <v>6808</v>
      </c>
      <c r="AK52" s="153">
        <v>2957</v>
      </c>
      <c r="AL52" s="305">
        <v>6948</v>
      </c>
      <c r="AM52" s="305">
        <v>6783</v>
      </c>
      <c r="AN52" s="153">
        <v>2945</v>
      </c>
      <c r="AO52" s="305">
        <v>6952</v>
      </c>
      <c r="AP52" s="305">
        <v>6787</v>
      </c>
      <c r="AQ52" s="153">
        <v>2913</v>
      </c>
      <c r="AR52" s="305">
        <v>6885</v>
      </c>
      <c r="AS52" s="305">
        <v>6717</v>
      </c>
      <c r="AT52" s="153">
        <v>2898</v>
      </c>
      <c r="AU52" s="302">
        <v>6801</v>
      </c>
      <c r="AV52" s="302">
        <v>6642</v>
      </c>
      <c r="AW52" s="153">
        <v>2886</v>
      </c>
      <c r="AX52" s="302">
        <v>6754</v>
      </c>
      <c r="AY52" s="302">
        <v>6592</v>
      </c>
      <c r="AZ52" s="153">
        <v>2877</v>
      </c>
      <c r="BA52" s="302">
        <v>6677</v>
      </c>
      <c r="BB52" s="302">
        <v>6509</v>
      </c>
      <c r="BC52" s="153">
        <v>2830</v>
      </c>
      <c r="BD52" s="302">
        <v>6647</v>
      </c>
      <c r="BE52" s="302">
        <v>6477</v>
      </c>
      <c r="BF52" s="153">
        <v>2802</v>
      </c>
      <c r="BG52" s="302">
        <v>6617</v>
      </c>
      <c r="BH52" s="302">
        <v>6438</v>
      </c>
      <c r="BI52" s="153">
        <v>2781</v>
      </c>
      <c r="BJ52" s="302">
        <v>6560</v>
      </c>
      <c r="BK52" s="302">
        <v>6397</v>
      </c>
      <c r="BL52" s="153">
        <v>2753</v>
      </c>
      <c r="BM52" s="302">
        <v>6477</v>
      </c>
      <c r="BN52" s="302">
        <v>6327</v>
      </c>
      <c r="BO52" s="302">
        <v>2731</v>
      </c>
    </row>
    <row r="53" spans="1:67" x14ac:dyDescent="0.2">
      <c r="A53" s="306" t="s">
        <v>494</v>
      </c>
      <c r="B53" s="5" t="s">
        <v>481</v>
      </c>
      <c r="C53" s="5" t="s">
        <v>406</v>
      </c>
      <c r="D53" s="5" t="s">
        <v>421</v>
      </c>
      <c r="E53" s="5" t="s">
        <v>28</v>
      </c>
      <c r="F53" s="117" t="s">
        <v>107</v>
      </c>
      <c r="G53" s="5" t="s">
        <v>108</v>
      </c>
      <c r="H53" s="152">
        <v>24062</v>
      </c>
      <c r="I53" s="152">
        <v>22958</v>
      </c>
      <c r="J53" s="153">
        <v>10986</v>
      </c>
      <c r="K53" s="152">
        <v>22939</v>
      </c>
      <c r="L53" s="152">
        <v>21905</v>
      </c>
      <c r="M53" s="153">
        <v>10565</v>
      </c>
      <c r="N53" s="302">
        <v>21908</v>
      </c>
      <c r="O53" s="302">
        <v>20944</v>
      </c>
      <c r="P53" s="153">
        <v>10120</v>
      </c>
      <c r="Q53" s="302">
        <v>20964</v>
      </c>
      <c r="R53" s="302">
        <v>20056</v>
      </c>
      <c r="S53" s="153">
        <v>9715</v>
      </c>
      <c r="T53" s="305">
        <v>20142</v>
      </c>
      <c r="U53" s="302">
        <v>19262</v>
      </c>
      <c r="V53" s="153">
        <v>9368</v>
      </c>
      <c r="W53" s="280">
        <v>19348</v>
      </c>
      <c r="X53" s="280">
        <v>18516</v>
      </c>
      <c r="Y53" s="153">
        <v>9003</v>
      </c>
      <c r="Z53" s="280">
        <v>18843</v>
      </c>
      <c r="AA53" s="280">
        <v>18070</v>
      </c>
      <c r="AB53" s="153">
        <v>8797</v>
      </c>
      <c r="AC53" s="302">
        <v>18344</v>
      </c>
      <c r="AD53" s="302">
        <v>17618</v>
      </c>
      <c r="AE53" s="153">
        <v>8537</v>
      </c>
      <c r="AF53" s="305">
        <v>17991</v>
      </c>
      <c r="AG53" s="305">
        <v>17295</v>
      </c>
      <c r="AH53" s="153">
        <v>8367</v>
      </c>
      <c r="AI53" s="305">
        <v>17536</v>
      </c>
      <c r="AJ53" s="305">
        <v>16884</v>
      </c>
      <c r="AK53" s="153">
        <v>8071</v>
      </c>
      <c r="AL53" s="305">
        <v>17228</v>
      </c>
      <c r="AM53" s="305">
        <v>16600</v>
      </c>
      <c r="AN53" s="153">
        <v>7881</v>
      </c>
      <c r="AO53" s="305">
        <v>16799</v>
      </c>
      <c r="AP53" s="305">
        <v>16198</v>
      </c>
      <c r="AQ53" s="153">
        <v>7658</v>
      </c>
      <c r="AR53" s="305">
        <v>16412</v>
      </c>
      <c r="AS53" s="305">
        <v>15831</v>
      </c>
      <c r="AT53" s="153">
        <v>7392</v>
      </c>
      <c r="AU53" s="302">
        <v>16163</v>
      </c>
      <c r="AV53" s="302">
        <v>15591</v>
      </c>
      <c r="AW53" s="153">
        <v>7204</v>
      </c>
      <c r="AX53" s="302">
        <v>15897</v>
      </c>
      <c r="AY53" s="302">
        <v>15328</v>
      </c>
      <c r="AZ53" s="153">
        <v>7014</v>
      </c>
      <c r="BA53" s="302">
        <v>15724</v>
      </c>
      <c r="BB53" s="302">
        <v>15170</v>
      </c>
      <c r="BC53" s="153">
        <v>6895</v>
      </c>
      <c r="BD53" s="302">
        <v>15493</v>
      </c>
      <c r="BE53" s="302">
        <v>14962</v>
      </c>
      <c r="BF53" s="153">
        <v>6764</v>
      </c>
      <c r="BG53" s="302">
        <v>15295</v>
      </c>
      <c r="BH53" s="302">
        <v>14771</v>
      </c>
      <c r="BI53" s="153">
        <v>6653</v>
      </c>
      <c r="BJ53" s="302">
        <v>15164</v>
      </c>
      <c r="BK53" s="302">
        <v>14641</v>
      </c>
      <c r="BL53" s="153">
        <v>6526</v>
      </c>
      <c r="BM53" s="302">
        <v>15004</v>
      </c>
      <c r="BN53" s="302">
        <v>14475</v>
      </c>
      <c r="BO53" s="302">
        <v>6431</v>
      </c>
    </row>
    <row r="54" spans="1:67" x14ac:dyDescent="0.2">
      <c r="A54" s="306" t="s">
        <v>636</v>
      </c>
      <c r="B54" s="5" t="s">
        <v>476</v>
      </c>
      <c r="C54" s="5" t="s">
        <v>403</v>
      </c>
      <c r="D54" s="5" t="s">
        <v>417</v>
      </c>
      <c r="E54" s="5" t="s">
        <v>11</v>
      </c>
      <c r="F54" s="5" t="s">
        <v>559</v>
      </c>
      <c r="G54" s="5" t="s">
        <v>560</v>
      </c>
      <c r="H54" s="152">
        <v>12821</v>
      </c>
      <c r="I54" s="152">
        <v>12289</v>
      </c>
      <c r="J54" s="153">
        <v>4940</v>
      </c>
      <c r="K54" s="152">
        <v>12579</v>
      </c>
      <c r="L54" s="152">
        <v>12100</v>
      </c>
      <c r="M54" s="153">
        <v>4915</v>
      </c>
      <c r="N54" s="302">
        <v>12302</v>
      </c>
      <c r="O54" s="302">
        <v>11859</v>
      </c>
      <c r="P54" s="153">
        <v>4830</v>
      </c>
      <c r="Q54" s="302">
        <v>12063</v>
      </c>
      <c r="R54" s="302">
        <v>11658</v>
      </c>
      <c r="S54" s="153">
        <v>4768</v>
      </c>
      <c r="T54" s="305">
        <v>11995</v>
      </c>
      <c r="U54" s="302">
        <v>11595</v>
      </c>
      <c r="V54" s="153">
        <v>4727</v>
      </c>
      <c r="W54" s="280">
        <v>11789</v>
      </c>
      <c r="X54" s="280">
        <v>11413</v>
      </c>
      <c r="Y54" s="153">
        <v>4660</v>
      </c>
      <c r="Z54" s="280">
        <v>11574</v>
      </c>
      <c r="AA54" s="280">
        <v>11207</v>
      </c>
      <c r="AB54" s="153">
        <v>4572</v>
      </c>
      <c r="AC54" s="302">
        <v>11386</v>
      </c>
      <c r="AD54" s="302">
        <v>11019</v>
      </c>
      <c r="AE54" s="153">
        <v>4482</v>
      </c>
      <c r="AF54" s="305">
        <v>11280</v>
      </c>
      <c r="AG54" s="305">
        <v>10920</v>
      </c>
      <c r="AH54" s="153">
        <v>4416</v>
      </c>
      <c r="AI54" s="305">
        <v>11141</v>
      </c>
      <c r="AJ54" s="305">
        <v>10790</v>
      </c>
      <c r="AK54" s="153">
        <v>4341</v>
      </c>
      <c r="AL54" s="305">
        <v>11072</v>
      </c>
      <c r="AM54" s="305">
        <v>10710</v>
      </c>
      <c r="AN54" s="153">
        <v>4278</v>
      </c>
      <c r="AO54" s="305">
        <v>10891</v>
      </c>
      <c r="AP54" s="305">
        <v>10545</v>
      </c>
      <c r="AQ54" s="153">
        <v>4178</v>
      </c>
      <c r="AR54" s="305">
        <v>10598</v>
      </c>
      <c r="AS54" s="305">
        <v>10253</v>
      </c>
      <c r="AT54" s="153">
        <v>4056</v>
      </c>
      <c r="AU54" s="302">
        <v>10422</v>
      </c>
      <c r="AV54" s="302">
        <v>10084</v>
      </c>
      <c r="AW54" s="153">
        <v>3965</v>
      </c>
      <c r="AX54" s="302">
        <v>10267</v>
      </c>
      <c r="AY54" s="302">
        <v>9929</v>
      </c>
      <c r="AZ54" s="153">
        <v>3875</v>
      </c>
      <c r="BA54" s="302">
        <v>10198</v>
      </c>
      <c r="BB54" s="302">
        <v>9867</v>
      </c>
      <c r="BC54" s="153">
        <v>3846</v>
      </c>
      <c r="BD54" s="302">
        <v>10133</v>
      </c>
      <c r="BE54" s="302">
        <v>9811</v>
      </c>
      <c r="BF54" s="153">
        <v>3809</v>
      </c>
      <c r="BG54" s="302">
        <v>10079</v>
      </c>
      <c r="BH54" s="302">
        <v>9752</v>
      </c>
      <c r="BI54" s="153">
        <v>3776</v>
      </c>
      <c r="BJ54" s="302">
        <v>10039</v>
      </c>
      <c r="BK54" s="302">
        <v>9717</v>
      </c>
      <c r="BL54" s="153">
        <v>3754</v>
      </c>
      <c r="BM54" s="302">
        <v>9938</v>
      </c>
      <c r="BN54" s="302">
        <v>9606</v>
      </c>
      <c r="BO54" s="302">
        <v>3712</v>
      </c>
    </row>
    <row r="55" spans="1:67" x14ac:dyDescent="0.2">
      <c r="A55" s="306" t="s">
        <v>627</v>
      </c>
      <c r="B55" s="5" t="s">
        <v>484</v>
      </c>
      <c r="C55" s="5" t="s">
        <v>465</v>
      </c>
      <c r="D55" s="5" t="s">
        <v>424</v>
      </c>
      <c r="E55" s="5" t="s">
        <v>35</v>
      </c>
      <c r="F55" s="117" t="s">
        <v>109</v>
      </c>
      <c r="G55" s="5" t="s">
        <v>110</v>
      </c>
      <c r="H55" s="152">
        <v>14472</v>
      </c>
      <c r="I55" s="152">
        <v>13448</v>
      </c>
      <c r="J55" s="153">
        <v>4561</v>
      </c>
      <c r="K55" s="152">
        <v>13879</v>
      </c>
      <c r="L55" s="152">
        <v>12923</v>
      </c>
      <c r="M55" s="153">
        <v>4411</v>
      </c>
      <c r="N55" s="302">
        <v>13408</v>
      </c>
      <c r="O55" s="302">
        <v>12480</v>
      </c>
      <c r="P55" s="153">
        <v>4282</v>
      </c>
      <c r="Q55" s="302">
        <v>12995</v>
      </c>
      <c r="R55" s="302">
        <v>12091</v>
      </c>
      <c r="S55" s="153">
        <v>4206</v>
      </c>
      <c r="T55" s="305">
        <v>12719</v>
      </c>
      <c r="U55" s="302">
        <v>11841</v>
      </c>
      <c r="V55" s="153">
        <v>4163</v>
      </c>
      <c r="W55" s="280">
        <v>12381</v>
      </c>
      <c r="X55" s="280">
        <v>11548</v>
      </c>
      <c r="Y55" s="153">
        <v>4058</v>
      </c>
      <c r="Z55" s="280">
        <v>12104</v>
      </c>
      <c r="AA55" s="280">
        <v>11306</v>
      </c>
      <c r="AB55" s="153">
        <v>3984</v>
      </c>
      <c r="AC55" s="302">
        <v>11965</v>
      </c>
      <c r="AD55" s="302">
        <v>11216</v>
      </c>
      <c r="AE55" s="153">
        <v>3953</v>
      </c>
      <c r="AF55" s="305">
        <v>11821</v>
      </c>
      <c r="AG55" s="305">
        <v>11108</v>
      </c>
      <c r="AH55" s="153">
        <v>3915</v>
      </c>
      <c r="AI55" s="305">
        <v>11635</v>
      </c>
      <c r="AJ55" s="305">
        <v>10941</v>
      </c>
      <c r="AK55" s="153">
        <v>3890</v>
      </c>
      <c r="AL55" s="305">
        <v>11457</v>
      </c>
      <c r="AM55" s="305">
        <v>10798</v>
      </c>
      <c r="AN55" s="153">
        <v>3841</v>
      </c>
      <c r="AO55" s="305">
        <v>11294</v>
      </c>
      <c r="AP55" s="305">
        <v>10651</v>
      </c>
      <c r="AQ55" s="153">
        <v>3775</v>
      </c>
      <c r="AR55" s="305">
        <v>11058</v>
      </c>
      <c r="AS55" s="305">
        <v>10443</v>
      </c>
      <c r="AT55" s="153">
        <v>3707</v>
      </c>
      <c r="AU55" s="302">
        <v>10994</v>
      </c>
      <c r="AV55" s="302">
        <v>10393</v>
      </c>
      <c r="AW55" s="153">
        <v>3694</v>
      </c>
      <c r="AX55" s="302">
        <v>10114</v>
      </c>
      <c r="AY55" s="302">
        <v>9707</v>
      </c>
      <c r="AZ55" s="153">
        <v>3584</v>
      </c>
      <c r="BA55" s="302">
        <v>10118</v>
      </c>
      <c r="BB55" s="302">
        <v>9716</v>
      </c>
      <c r="BC55" s="153">
        <v>3586</v>
      </c>
      <c r="BD55" s="302">
        <v>10029</v>
      </c>
      <c r="BE55" s="302">
        <v>9638</v>
      </c>
      <c r="BF55" s="153">
        <v>3526</v>
      </c>
      <c r="BG55" s="302">
        <v>9932</v>
      </c>
      <c r="BH55" s="302">
        <v>9557</v>
      </c>
      <c r="BI55" s="153">
        <v>3497</v>
      </c>
      <c r="BJ55" s="302">
        <v>9887</v>
      </c>
      <c r="BK55" s="302">
        <v>9520</v>
      </c>
      <c r="BL55" s="153">
        <v>3497</v>
      </c>
      <c r="BM55" s="302">
        <v>9755</v>
      </c>
      <c r="BN55" s="302">
        <v>9395</v>
      </c>
      <c r="BO55" s="302">
        <v>3431</v>
      </c>
    </row>
    <row r="56" spans="1:67" x14ac:dyDescent="0.2">
      <c r="A56" s="306" t="s">
        <v>495</v>
      </c>
      <c r="B56" s="5" t="s">
        <v>481</v>
      </c>
      <c r="C56" s="5" t="s">
        <v>406</v>
      </c>
      <c r="D56" s="5" t="s">
        <v>435</v>
      </c>
      <c r="E56" s="5" t="s">
        <v>111</v>
      </c>
      <c r="F56" s="117" t="s">
        <v>112</v>
      </c>
      <c r="G56" s="5" t="s">
        <v>113</v>
      </c>
      <c r="H56" s="152">
        <v>14087</v>
      </c>
      <c r="I56" s="152">
        <v>13287</v>
      </c>
      <c r="J56" s="153">
        <v>6689</v>
      </c>
      <c r="K56" s="152">
        <v>13404</v>
      </c>
      <c r="L56" s="152">
        <v>12658</v>
      </c>
      <c r="M56" s="153">
        <v>6442</v>
      </c>
      <c r="N56" s="302">
        <v>13016</v>
      </c>
      <c r="O56" s="302">
        <v>12305</v>
      </c>
      <c r="P56" s="153">
        <v>6283</v>
      </c>
      <c r="Q56" s="302">
        <v>12522</v>
      </c>
      <c r="R56" s="302">
        <v>11856</v>
      </c>
      <c r="S56" s="153">
        <v>6115</v>
      </c>
      <c r="T56" s="305">
        <v>12270</v>
      </c>
      <c r="U56" s="302">
        <v>11633</v>
      </c>
      <c r="V56" s="153">
        <v>6039</v>
      </c>
      <c r="W56" s="280">
        <v>12082</v>
      </c>
      <c r="X56" s="280">
        <v>11441</v>
      </c>
      <c r="Y56" s="153">
        <v>5947</v>
      </c>
      <c r="Z56" s="280">
        <v>11839</v>
      </c>
      <c r="AA56" s="280">
        <v>11209</v>
      </c>
      <c r="AB56" s="153">
        <v>5865</v>
      </c>
      <c r="AC56" s="302">
        <v>11620</v>
      </c>
      <c r="AD56" s="302">
        <v>10996</v>
      </c>
      <c r="AE56" s="153">
        <v>5777</v>
      </c>
      <c r="AF56" s="305">
        <v>11548</v>
      </c>
      <c r="AG56" s="305">
        <v>10948</v>
      </c>
      <c r="AH56" s="153">
        <v>5745</v>
      </c>
      <c r="AI56" s="305">
        <v>11415</v>
      </c>
      <c r="AJ56" s="305">
        <v>10804</v>
      </c>
      <c r="AK56" s="153">
        <v>5688</v>
      </c>
      <c r="AL56" s="305">
        <v>11247</v>
      </c>
      <c r="AM56" s="305">
        <v>10667</v>
      </c>
      <c r="AN56" s="153">
        <v>5583</v>
      </c>
      <c r="AO56" s="305">
        <v>11121</v>
      </c>
      <c r="AP56" s="305">
        <v>10520</v>
      </c>
      <c r="AQ56" s="153">
        <v>5520</v>
      </c>
      <c r="AR56" s="305">
        <v>11019</v>
      </c>
      <c r="AS56" s="305">
        <v>10427</v>
      </c>
      <c r="AT56" s="153">
        <v>5496</v>
      </c>
      <c r="AU56" s="302">
        <v>10945</v>
      </c>
      <c r="AV56" s="302">
        <v>10374</v>
      </c>
      <c r="AW56" s="153">
        <v>5488</v>
      </c>
      <c r="AX56" s="302">
        <v>10826</v>
      </c>
      <c r="AY56" s="302">
        <v>10272</v>
      </c>
      <c r="AZ56" s="153">
        <v>5467</v>
      </c>
      <c r="BA56" s="302">
        <v>10815</v>
      </c>
      <c r="BB56" s="302">
        <v>10266</v>
      </c>
      <c r="BC56" s="153">
        <v>5433</v>
      </c>
      <c r="BD56" s="302">
        <v>10760</v>
      </c>
      <c r="BE56" s="302">
        <v>10199</v>
      </c>
      <c r="BF56" s="153">
        <v>5374</v>
      </c>
      <c r="BG56" s="302">
        <v>10671</v>
      </c>
      <c r="BH56" s="302">
        <v>10120</v>
      </c>
      <c r="BI56" s="153">
        <v>5353</v>
      </c>
      <c r="BJ56" s="302">
        <v>10629</v>
      </c>
      <c r="BK56" s="302">
        <v>10101</v>
      </c>
      <c r="BL56" s="153">
        <v>5330</v>
      </c>
      <c r="BM56" s="302">
        <v>10584</v>
      </c>
      <c r="BN56" s="302">
        <v>10068</v>
      </c>
      <c r="BO56" s="302">
        <v>5307</v>
      </c>
    </row>
    <row r="57" spans="1:67" x14ac:dyDescent="0.2">
      <c r="A57" s="306" t="s">
        <v>637</v>
      </c>
      <c r="B57" s="5" t="s">
        <v>474</v>
      </c>
      <c r="C57" s="5" t="s">
        <v>401</v>
      </c>
      <c r="D57" s="5" t="s">
        <v>436</v>
      </c>
      <c r="E57" s="5" t="s">
        <v>114</v>
      </c>
      <c r="F57" s="117" t="s">
        <v>115</v>
      </c>
      <c r="G57" s="5" t="s">
        <v>116</v>
      </c>
      <c r="H57" s="152">
        <v>19862</v>
      </c>
      <c r="I57" s="152">
        <v>19007</v>
      </c>
      <c r="J57" s="153">
        <v>8252</v>
      </c>
      <c r="K57" s="152">
        <v>19134</v>
      </c>
      <c r="L57" s="152">
        <v>18335</v>
      </c>
      <c r="M57" s="153">
        <v>8029</v>
      </c>
      <c r="N57" s="302">
        <v>18380</v>
      </c>
      <c r="O57" s="302">
        <v>17627</v>
      </c>
      <c r="P57" s="153">
        <v>7780</v>
      </c>
      <c r="Q57" s="302">
        <v>17602</v>
      </c>
      <c r="R57" s="302">
        <v>16876</v>
      </c>
      <c r="S57" s="153">
        <v>7540</v>
      </c>
      <c r="T57" s="305">
        <v>16942</v>
      </c>
      <c r="U57" s="302">
        <v>16265</v>
      </c>
      <c r="V57" s="153">
        <v>7346</v>
      </c>
      <c r="W57" s="280">
        <v>16275</v>
      </c>
      <c r="X57" s="280">
        <v>15658</v>
      </c>
      <c r="Y57" s="153">
        <v>7173</v>
      </c>
      <c r="Z57" s="280">
        <v>15620</v>
      </c>
      <c r="AA57" s="280">
        <v>15033</v>
      </c>
      <c r="AB57" s="153">
        <v>6974</v>
      </c>
      <c r="AC57" s="302">
        <v>15033</v>
      </c>
      <c r="AD57" s="302">
        <v>14464</v>
      </c>
      <c r="AE57" s="153">
        <v>6779</v>
      </c>
      <c r="AF57" s="305">
        <v>14442</v>
      </c>
      <c r="AG57" s="305">
        <v>13902</v>
      </c>
      <c r="AH57" s="153">
        <v>6584</v>
      </c>
      <c r="AI57" s="305">
        <v>13956</v>
      </c>
      <c r="AJ57" s="305">
        <v>13446</v>
      </c>
      <c r="AK57" s="153">
        <v>6416</v>
      </c>
      <c r="AL57" s="305">
        <v>13503</v>
      </c>
      <c r="AM57" s="305">
        <v>13011</v>
      </c>
      <c r="AN57" s="153">
        <v>6212</v>
      </c>
      <c r="AO57" s="305">
        <v>13176</v>
      </c>
      <c r="AP57" s="305">
        <v>12705</v>
      </c>
      <c r="AQ57" s="153">
        <v>6080</v>
      </c>
      <c r="AR57" s="305">
        <v>13008</v>
      </c>
      <c r="AS57" s="305">
        <v>12547</v>
      </c>
      <c r="AT57" s="153">
        <v>6029</v>
      </c>
      <c r="AU57" s="302">
        <v>12942</v>
      </c>
      <c r="AV57" s="302">
        <v>12477</v>
      </c>
      <c r="AW57" s="153">
        <v>5963</v>
      </c>
      <c r="AX57" s="302">
        <v>12745</v>
      </c>
      <c r="AY57" s="302">
        <v>12290</v>
      </c>
      <c r="AZ57" s="153">
        <v>5847</v>
      </c>
      <c r="BA57" s="302">
        <v>12620</v>
      </c>
      <c r="BB57" s="302">
        <v>12170</v>
      </c>
      <c r="BC57" s="153">
        <v>5783</v>
      </c>
      <c r="BD57" s="302">
        <v>12440</v>
      </c>
      <c r="BE57" s="302">
        <v>11995</v>
      </c>
      <c r="BF57" s="153">
        <v>5721</v>
      </c>
      <c r="BG57" s="302">
        <v>12284</v>
      </c>
      <c r="BH57" s="302">
        <v>11834</v>
      </c>
      <c r="BI57" s="153">
        <v>5621</v>
      </c>
      <c r="BJ57" s="302">
        <v>12114</v>
      </c>
      <c r="BK57" s="302">
        <v>11678</v>
      </c>
      <c r="BL57" s="153">
        <v>5568</v>
      </c>
      <c r="BM57" s="302">
        <v>11938</v>
      </c>
      <c r="BN57" s="302">
        <v>11519</v>
      </c>
      <c r="BO57" s="302">
        <v>5527</v>
      </c>
    </row>
    <row r="58" spans="1:67" x14ac:dyDescent="0.2">
      <c r="A58" s="306" t="s">
        <v>632</v>
      </c>
      <c r="B58" s="5" t="s">
        <v>488</v>
      </c>
      <c r="C58" s="5" t="s">
        <v>409</v>
      </c>
      <c r="D58" s="5" t="s">
        <v>430</v>
      </c>
      <c r="E58" s="5" t="s">
        <v>65</v>
      </c>
      <c r="F58" s="117" t="s">
        <v>117</v>
      </c>
      <c r="G58" s="5" t="s">
        <v>118</v>
      </c>
      <c r="H58" s="152">
        <v>9532</v>
      </c>
      <c r="I58" s="152">
        <v>9077</v>
      </c>
      <c r="J58" s="153">
        <v>3599</v>
      </c>
      <c r="K58" s="152">
        <v>9241</v>
      </c>
      <c r="L58" s="152">
        <v>8802</v>
      </c>
      <c r="M58" s="153">
        <v>3494</v>
      </c>
      <c r="N58" s="302">
        <v>9008</v>
      </c>
      <c r="O58" s="302">
        <v>8581</v>
      </c>
      <c r="P58" s="153">
        <v>3432</v>
      </c>
      <c r="Q58" s="302">
        <v>8749</v>
      </c>
      <c r="R58" s="302">
        <v>8341</v>
      </c>
      <c r="S58" s="153">
        <v>3385</v>
      </c>
      <c r="T58" s="305">
        <v>8455</v>
      </c>
      <c r="U58" s="302">
        <v>8055</v>
      </c>
      <c r="V58" s="153">
        <v>3305</v>
      </c>
      <c r="W58" s="280">
        <v>8134</v>
      </c>
      <c r="X58" s="280">
        <v>7745</v>
      </c>
      <c r="Y58" s="153">
        <v>3189</v>
      </c>
      <c r="Z58" s="280">
        <v>7811</v>
      </c>
      <c r="AA58" s="280">
        <v>7437</v>
      </c>
      <c r="AB58" s="153">
        <v>3113</v>
      </c>
      <c r="AC58" s="302">
        <v>7507</v>
      </c>
      <c r="AD58" s="302">
        <v>7150</v>
      </c>
      <c r="AE58" s="153">
        <v>2988</v>
      </c>
      <c r="AF58" s="305">
        <v>7374</v>
      </c>
      <c r="AG58" s="305">
        <v>7021</v>
      </c>
      <c r="AH58" s="153">
        <v>2936</v>
      </c>
      <c r="AI58" s="305">
        <v>7111</v>
      </c>
      <c r="AJ58" s="305">
        <v>6779</v>
      </c>
      <c r="AK58" s="153">
        <v>2836</v>
      </c>
      <c r="AL58" s="305">
        <v>6968</v>
      </c>
      <c r="AM58" s="305">
        <v>6650</v>
      </c>
      <c r="AN58" s="153">
        <v>2817</v>
      </c>
      <c r="AO58" s="305">
        <v>6879</v>
      </c>
      <c r="AP58" s="305">
        <v>6565</v>
      </c>
      <c r="AQ58" s="153">
        <v>2802</v>
      </c>
      <c r="AR58" s="305">
        <v>6718</v>
      </c>
      <c r="AS58" s="305">
        <v>6402</v>
      </c>
      <c r="AT58" s="153">
        <v>2755</v>
      </c>
      <c r="AU58" s="302">
        <v>6558</v>
      </c>
      <c r="AV58" s="302">
        <v>6254</v>
      </c>
      <c r="AW58" s="153">
        <v>2686</v>
      </c>
      <c r="AX58" s="302">
        <v>6336</v>
      </c>
      <c r="AY58" s="302">
        <v>6051</v>
      </c>
      <c r="AZ58" s="153">
        <v>2628</v>
      </c>
      <c r="BA58" s="302">
        <v>6188</v>
      </c>
      <c r="BB58" s="302">
        <v>5903</v>
      </c>
      <c r="BC58" s="153">
        <v>2577</v>
      </c>
      <c r="BD58" s="302">
        <v>6024</v>
      </c>
      <c r="BE58" s="302">
        <v>5738</v>
      </c>
      <c r="BF58" s="153">
        <v>2516</v>
      </c>
      <c r="BG58" s="302">
        <v>5891</v>
      </c>
      <c r="BH58" s="302">
        <v>5598</v>
      </c>
      <c r="BI58" s="153">
        <v>2467</v>
      </c>
      <c r="BJ58" s="302">
        <v>5800</v>
      </c>
      <c r="BK58" s="302">
        <v>5518</v>
      </c>
      <c r="BL58" s="153">
        <v>2434</v>
      </c>
      <c r="BM58" s="302">
        <v>5712</v>
      </c>
      <c r="BN58" s="302">
        <v>5430</v>
      </c>
      <c r="BO58" s="302">
        <v>2401</v>
      </c>
    </row>
    <row r="59" spans="1:67" x14ac:dyDescent="0.2">
      <c r="A59" s="306" t="s">
        <v>630</v>
      </c>
      <c r="B59" s="5" t="s">
        <v>475</v>
      </c>
      <c r="C59" s="5" t="s">
        <v>402</v>
      </c>
      <c r="D59" s="5" t="s">
        <v>427</v>
      </c>
      <c r="E59" s="5" t="s">
        <v>50</v>
      </c>
      <c r="F59" s="117" t="s">
        <v>119</v>
      </c>
      <c r="G59" s="5" t="s">
        <v>120</v>
      </c>
      <c r="H59" s="152">
        <v>6233</v>
      </c>
      <c r="I59" s="152">
        <v>5972</v>
      </c>
      <c r="J59" s="153">
        <v>2761</v>
      </c>
      <c r="K59" s="152">
        <v>5991</v>
      </c>
      <c r="L59" s="152">
        <v>5748</v>
      </c>
      <c r="M59" s="153">
        <v>2649</v>
      </c>
      <c r="N59" s="302">
        <v>5730</v>
      </c>
      <c r="O59" s="302">
        <v>5500</v>
      </c>
      <c r="P59" s="153">
        <v>2553</v>
      </c>
      <c r="Q59" s="302">
        <v>5491</v>
      </c>
      <c r="R59" s="302">
        <v>5277</v>
      </c>
      <c r="S59" s="153">
        <v>2448</v>
      </c>
      <c r="T59" s="305">
        <v>5314</v>
      </c>
      <c r="U59" s="302">
        <v>5118</v>
      </c>
      <c r="V59" s="153">
        <v>2370</v>
      </c>
      <c r="W59" s="280">
        <v>5127</v>
      </c>
      <c r="X59" s="280">
        <v>4935</v>
      </c>
      <c r="Y59" s="153">
        <v>2298</v>
      </c>
      <c r="Z59" s="280">
        <v>5018</v>
      </c>
      <c r="AA59" s="280">
        <v>4837</v>
      </c>
      <c r="AB59" s="153">
        <v>2274</v>
      </c>
      <c r="AC59" s="302">
        <v>4903</v>
      </c>
      <c r="AD59" s="302">
        <v>4725</v>
      </c>
      <c r="AE59" s="153">
        <v>2228</v>
      </c>
      <c r="AF59" s="305">
        <v>4876</v>
      </c>
      <c r="AG59" s="305">
        <v>4696</v>
      </c>
      <c r="AH59" s="153">
        <v>2218</v>
      </c>
      <c r="AI59" s="305">
        <v>4811</v>
      </c>
      <c r="AJ59" s="305">
        <v>4644</v>
      </c>
      <c r="AK59" s="153">
        <v>2190</v>
      </c>
      <c r="AL59" s="305">
        <v>4709</v>
      </c>
      <c r="AM59" s="305">
        <v>4549</v>
      </c>
      <c r="AN59" s="153">
        <v>2159</v>
      </c>
      <c r="AO59" s="305">
        <v>4619</v>
      </c>
      <c r="AP59" s="305">
        <v>4477</v>
      </c>
      <c r="AQ59" s="153">
        <v>2124</v>
      </c>
      <c r="AR59" s="305">
        <v>4507</v>
      </c>
      <c r="AS59" s="305">
        <v>4374</v>
      </c>
      <c r="AT59" s="153">
        <v>2074</v>
      </c>
      <c r="AU59" s="302">
        <v>4496</v>
      </c>
      <c r="AV59" s="302">
        <v>4368</v>
      </c>
      <c r="AW59" s="153">
        <v>2082</v>
      </c>
      <c r="AX59" s="302">
        <v>4482</v>
      </c>
      <c r="AY59" s="302">
        <v>4347</v>
      </c>
      <c r="AZ59" s="153">
        <v>2065</v>
      </c>
      <c r="BA59" s="302">
        <v>4486</v>
      </c>
      <c r="BB59" s="302">
        <v>4348</v>
      </c>
      <c r="BC59" s="153">
        <v>2065</v>
      </c>
      <c r="BD59" s="302">
        <v>4471</v>
      </c>
      <c r="BE59" s="302">
        <v>4329</v>
      </c>
      <c r="BF59" s="153">
        <v>2060</v>
      </c>
      <c r="BG59" s="302">
        <v>4527</v>
      </c>
      <c r="BH59" s="302">
        <v>4390</v>
      </c>
      <c r="BI59" s="153">
        <v>2079</v>
      </c>
      <c r="BJ59" s="302">
        <v>4499</v>
      </c>
      <c r="BK59" s="302">
        <v>4356</v>
      </c>
      <c r="BL59" s="153">
        <v>2051</v>
      </c>
      <c r="BM59" s="302">
        <v>4456</v>
      </c>
      <c r="BN59" s="302">
        <v>4315</v>
      </c>
      <c r="BO59" s="302">
        <v>2023</v>
      </c>
    </row>
    <row r="60" spans="1:67" x14ac:dyDescent="0.2">
      <c r="A60" s="306" t="s">
        <v>630</v>
      </c>
      <c r="B60" s="5" t="s">
        <v>475</v>
      </c>
      <c r="C60" s="5" t="s">
        <v>402</v>
      </c>
      <c r="D60" s="5" t="s">
        <v>427</v>
      </c>
      <c r="E60" s="5" t="s">
        <v>50</v>
      </c>
      <c r="F60" s="117" t="s">
        <v>121</v>
      </c>
      <c r="G60" s="5" t="s">
        <v>122</v>
      </c>
      <c r="H60" s="152">
        <v>6937</v>
      </c>
      <c r="I60" s="152">
        <v>6788</v>
      </c>
      <c r="J60" s="153">
        <v>3622</v>
      </c>
      <c r="K60" s="152">
        <v>6657</v>
      </c>
      <c r="L60" s="152">
        <v>6520</v>
      </c>
      <c r="M60" s="153">
        <v>3480</v>
      </c>
      <c r="N60" s="302">
        <v>6421</v>
      </c>
      <c r="O60" s="302">
        <v>6286</v>
      </c>
      <c r="P60" s="153">
        <v>3372</v>
      </c>
      <c r="Q60" s="302">
        <v>6287</v>
      </c>
      <c r="R60" s="302">
        <v>6150</v>
      </c>
      <c r="S60" s="153">
        <v>3293</v>
      </c>
      <c r="T60" s="305">
        <v>6192</v>
      </c>
      <c r="U60" s="302">
        <v>6057</v>
      </c>
      <c r="V60" s="153">
        <v>3237</v>
      </c>
      <c r="W60" s="280">
        <v>6088</v>
      </c>
      <c r="X60" s="280">
        <v>5960</v>
      </c>
      <c r="Y60" s="153">
        <v>3228</v>
      </c>
      <c r="Z60" s="280">
        <v>6013</v>
      </c>
      <c r="AA60" s="280">
        <v>5887</v>
      </c>
      <c r="AB60" s="153">
        <v>3179</v>
      </c>
      <c r="AC60" s="302">
        <v>5993</v>
      </c>
      <c r="AD60" s="302">
        <v>5865</v>
      </c>
      <c r="AE60" s="153">
        <v>3165</v>
      </c>
      <c r="AF60" s="305">
        <v>5975</v>
      </c>
      <c r="AG60" s="305">
        <v>5846</v>
      </c>
      <c r="AH60" s="153">
        <v>3175</v>
      </c>
      <c r="AI60" s="305">
        <v>5908</v>
      </c>
      <c r="AJ60" s="305">
        <v>5784</v>
      </c>
      <c r="AK60" s="153">
        <v>3149</v>
      </c>
      <c r="AL60" s="305">
        <v>5778</v>
      </c>
      <c r="AM60" s="305">
        <v>5662</v>
      </c>
      <c r="AN60" s="153">
        <v>3091</v>
      </c>
      <c r="AO60" s="305">
        <v>5690</v>
      </c>
      <c r="AP60" s="305">
        <v>5576</v>
      </c>
      <c r="AQ60" s="153">
        <v>3052</v>
      </c>
      <c r="AR60" s="305">
        <v>5691</v>
      </c>
      <c r="AS60" s="305">
        <v>5576</v>
      </c>
      <c r="AT60" s="153">
        <v>3049</v>
      </c>
      <c r="AU60" s="302">
        <v>5685</v>
      </c>
      <c r="AV60" s="302">
        <v>5568</v>
      </c>
      <c r="AW60" s="153">
        <v>3042</v>
      </c>
      <c r="AX60" s="302">
        <v>5637</v>
      </c>
      <c r="AY60" s="302">
        <v>5525</v>
      </c>
      <c r="AZ60" s="153">
        <v>2984</v>
      </c>
      <c r="BA60" s="302">
        <v>5632</v>
      </c>
      <c r="BB60" s="302">
        <v>5525</v>
      </c>
      <c r="BC60" s="153">
        <v>3013</v>
      </c>
      <c r="BD60" s="302">
        <v>5660</v>
      </c>
      <c r="BE60" s="302">
        <v>5547</v>
      </c>
      <c r="BF60" s="153">
        <v>3044</v>
      </c>
      <c r="BG60" s="302">
        <v>5661</v>
      </c>
      <c r="BH60" s="302">
        <v>5551</v>
      </c>
      <c r="BI60" s="153">
        <v>3026</v>
      </c>
      <c r="BJ60" s="302">
        <v>5651</v>
      </c>
      <c r="BK60" s="302">
        <v>5540</v>
      </c>
      <c r="BL60" s="153">
        <v>3011</v>
      </c>
      <c r="BM60" s="302">
        <v>5646</v>
      </c>
      <c r="BN60" s="302">
        <v>5537</v>
      </c>
      <c r="BO60" s="302">
        <v>3010</v>
      </c>
    </row>
    <row r="61" spans="1:67" x14ac:dyDescent="0.2">
      <c r="A61" s="306" t="s">
        <v>496</v>
      </c>
      <c r="B61" s="5" t="s">
        <v>497</v>
      </c>
      <c r="C61" s="5" t="s">
        <v>411</v>
      </c>
      <c r="D61" s="5" t="s">
        <v>437</v>
      </c>
      <c r="E61" s="5" t="s">
        <v>123</v>
      </c>
      <c r="F61" s="117" t="s">
        <v>124</v>
      </c>
      <c r="G61" s="5" t="s">
        <v>125</v>
      </c>
      <c r="H61" s="152">
        <v>4752</v>
      </c>
      <c r="I61" s="152">
        <v>4499</v>
      </c>
      <c r="J61" s="153">
        <v>1957</v>
      </c>
      <c r="K61" s="152">
        <v>4543</v>
      </c>
      <c r="L61" s="152">
        <v>4311</v>
      </c>
      <c r="M61" s="153">
        <v>1866</v>
      </c>
      <c r="N61" s="302">
        <v>4304</v>
      </c>
      <c r="O61" s="302">
        <v>4096</v>
      </c>
      <c r="P61" s="153">
        <v>1745</v>
      </c>
      <c r="Q61" s="302">
        <v>4108</v>
      </c>
      <c r="R61" s="302">
        <v>3914</v>
      </c>
      <c r="S61" s="153">
        <v>1666</v>
      </c>
      <c r="T61" s="305">
        <v>4033</v>
      </c>
      <c r="U61" s="302">
        <v>3839</v>
      </c>
      <c r="V61" s="153">
        <v>1618</v>
      </c>
      <c r="W61" s="280">
        <v>3871</v>
      </c>
      <c r="X61" s="280">
        <v>3695</v>
      </c>
      <c r="Y61" s="153">
        <v>1537</v>
      </c>
      <c r="Z61" s="280">
        <v>3814</v>
      </c>
      <c r="AA61" s="280">
        <v>3656</v>
      </c>
      <c r="AB61" s="153">
        <v>1508</v>
      </c>
      <c r="AC61" s="302">
        <v>3705</v>
      </c>
      <c r="AD61" s="302">
        <v>3556</v>
      </c>
      <c r="AE61" s="153">
        <v>1478</v>
      </c>
      <c r="AF61" s="305">
        <v>3664</v>
      </c>
      <c r="AG61" s="305">
        <v>3524</v>
      </c>
      <c r="AH61" s="153">
        <v>1474</v>
      </c>
      <c r="AI61" s="305">
        <v>3604</v>
      </c>
      <c r="AJ61" s="305">
        <v>3476</v>
      </c>
      <c r="AK61" s="153">
        <v>1463</v>
      </c>
      <c r="AL61" s="305">
        <v>3583</v>
      </c>
      <c r="AM61" s="305">
        <v>3458</v>
      </c>
      <c r="AN61" s="153">
        <v>1460</v>
      </c>
      <c r="AO61" s="305">
        <v>3507</v>
      </c>
      <c r="AP61" s="305">
        <v>3390</v>
      </c>
      <c r="AQ61" s="153">
        <v>1425</v>
      </c>
      <c r="AR61" s="305">
        <v>3440</v>
      </c>
      <c r="AS61" s="305">
        <v>3327</v>
      </c>
      <c r="AT61" s="153">
        <v>1398</v>
      </c>
      <c r="AU61" s="302">
        <v>3407</v>
      </c>
      <c r="AV61" s="302">
        <v>3294</v>
      </c>
      <c r="AW61" s="153">
        <v>1394</v>
      </c>
      <c r="AX61" s="302">
        <v>3372</v>
      </c>
      <c r="AY61" s="302">
        <v>3261</v>
      </c>
      <c r="AZ61" s="153">
        <v>1372</v>
      </c>
      <c r="BA61" s="302">
        <v>3364</v>
      </c>
      <c r="BB61" s="302">
        <v>3255</v>
      </c>
      <c r="BC61" s="153">
        <v>1369</v>
      </c>
      <c r="BD61" s="302">
        <v>3377</v>
      </c>
      <c r="BE61" s="302">
        <v>3274</v>
      </c>
      <c r="BF61" s="153">
        <v>1386</v>
      </c>
      <c r="BG61" s="302">
        <v>3390</v>
      </c>
      <c r="BH61" s="302">
        <v>3285</v>
      </c>
      <c r="BI61" s="153">
        <v>1401</v>
      </c>
      <c r="BJ61" s="302">
        <v>3369</v>
      </c>
      <c r="BK61" s="302">
        <v>3259</v>
      </c>
      <c r="BL61" s="153">
        <v>1394</v>
      </c>
      <c r="BM61" s="302">
        <v>3382</v>
      </c>
      <c r="BN61" s="302">
        <v>3274</v>
      </c>
      <c r="BO61" s="302">
        <v>1390</v>
      </c>
    </row>
    <row r="62" spans="1:67" x14ac:dyDescent="0.2">
      <c r="A62" s="306" t="s">
        <v>622</v>
      </c>
      <c r="B62" s="5" t="s">
        <v>477</v>
      </c>
      <c r="C62" s="5" t="s">
        <v>404</v>
      </c>
      <c r="D62" s="5" t="s">
        <v>418</v>
      </c>
      <c r="E62" s="5" t="s">
        <v>12</v>
      </c>
      <c r="F62" s="117" t="s">
        <v>126</v>
      </c>
      <c r="G62" s="5" t="s">
        <v>127</v>
      </c>
      <c r="H62" s="152">
        <v>9168</v>
      </c>
      <c r="I62" s="152">
        <v>8822</v>
      </c>
      <c r="J62" s="153">
        <v>3538</v>
      </c>
      <c r="K62" s="152">
        <v>8719</v>
      </c>
      <c r="L62" s="152">
        <v>8397</v>
      </c>
      <c r="M62" s="153">
        <v>3378</v>
      </c>
      <c r="N62" s="302">
        <v>8335</v>
      </c>
      <c r="O62" s="302">
        <v>8036</v>
      </c>
      <c r="P62" s="153">
        <v>3262</v>
      </c>
      <c r="Q62" s="302">
        <v>8015</v>
      </c>
      <c r="R62" s="302">
        <v>7737</v>
      </c>
      <c r="S62" s="153">
        <v>3195</v>
      </c>
      <c r="T62" s="305">
        <v>7568</v>
      </c>
      <c r="U62" s="302">
        <v>7326</v>
      </c>
      <c r="V62" s="153">
        <v>3075</v>
      </c>
      <c r="W62" s="280">
        <v>7267</v>
      </c>
      <c r="X62" s="280">
        <v>7048</v>
      </c>
      <c r="Y62" s="153">
        <v>3012</v>
      </c>
      <c r="Z62" s="280">
        <v>6947</v>
      </c>
      <c r="AA62" s="280">
        <v>6743</v>
      </c>
      <c r="AB62" s="153">
        <v>2914</v>
      </c>
      <c r="AC62" s="302">
        <v>6687</v>
      </c>
      <c r="AD62" s="302">
        <v>6492</v>
      </c>
      <c r="AE62" s="153">
        <v>2803</v>
      </c>
      <c r="AF62" s="305">
        <v>6603</v>
      </c>
      <c r="AG62" s="305">
        <v>6409</v>
      </c>
      <c r="AH62" s="153">
        <v>2774</v>
      </c>
      <c r="AI62" s="305">
        <v>6497</v>
      </c>
      <c r="AJ62" s="305">
        <v>6309</v>
      </c>
      <c r="AK62" s="153">
        <v>2718</v>
      </c>
      <c r="AL62" s="305">
        <v>6425</v>
      </c>
      <c r="AM62" s="305">
        <v>6237</v>
      </c>
      <c r="AN62" s="153">
        <v>2659</v>
      </c>
      <c r="AO62" s="305">
        <v>6372</v>
      </c>
      <c r="AP62" s="305">
        <v>6188</v>
      </c>
      <c r="AQ62" s="153">
        <v>2619</v>
      </c>
      <c r="AR62" s="305">
        <v>6332</v>
      </c>
      <c r="AS62" s="305">
        <v>6150</v>
      </c>
      <c r="AT62" s="153">
        <v>2556</v>
      </c>
      <c r="AU62" s="302">
        <v>6267</v>
      </c>
      <c r="AV62" s="302">
        <v>6090</v>
      </c>
      <c r="AW62" s="153">
        <v>2539</v>
      </c>
      <c r="AX62" s="302">
        <v>6143</v>
      </c>
      <c r="AY62" s="302">
        <v>5972</v>
      </c>
      <c r="AZ62" s="153">
        <v>2487</v>
      </c>
      <c r="BA62" s="302">
        <v>6064</v>
      </c>
      <c r="BB62" s="302">
        <v>5905</v>
      </c>
      <c r="BC62" s="153">
        <v>2450</v>
      </c>
      <c r="BD62" s="302">
        <v>6023</v>
      </c>
      <c r="BE62" s="302">
        <v>5864</v>
      </c>
      <c r="BF62" s="153">
        <v>2432</v>
      </c>
      <c r="BG62" s="302">
        <v>6005</v>
      </c>
      <c r="BH62" s="302">
        <v>5847</v>
      </c>
      <c r="BI62" s="153">
        <v>2417</v>
      </c>
      <c r="BJ62" s="302">
        <v>5972</v>
      </c>
      <c r="BK62" s="302">
        <v>5811</v>
      </c>
      <c r="BL62" s="153">
        <v>2422</v>
      </c>
      <c r="BM62" s="302">
        <v>6024</v>
      </c>
      <c r="BN62" s="302">
        <v>5864</v>
      </c>
      <c r="BO62" s="302">
        <v>2443</v>
      </c>
    </row>
    <row r="63" spans="1:67" x14ac:dyDescent="0.2">
      <c r="A63" s="306" t="s">
        <v>498</v>
      </c>
      <c r="B63" s="5" t="s">
        <v>493</v>
      </c>
      <c r="C63" s="5" t="s">
        <v>98</v>
      </c>
      <c r="D63" s="5" t="s">
        <v>434</v>
      </c>
      <c r="E63" s="5" t="s">
        <v>98</v>
      </c>
      <c r="F63" s="117" t="s">
        <v>129</v>
      </c>
      <c r="G63" s="5" t="s">
        <v>130</v>
      </c>
      <c r="H63" s="152">
        <v>8876</v>
      </c>
      <c r="I63" s="152">
        <v>8567</v>
      </c>
      <c r="J63" s="153">
        <v>4017</v>
      </c>
      <c r="K63" s="152">
        <v>8351</v>
      </c>
      <c r="L63" s="152">
        <v>8067</v>
      </c>
      <c r="M63" s="153">
        <v>3802</v>
      </c>
      <c r="N63" s="302">
        <v>7917</v>
      </c>
      <c r="O63" s="302">
        <v>7660</v>
      </c>
      <c r="P63" s="153">
        <v>3627</v>
      </c>
      <c r="Q63" s="302">
        <v>7551</v>
      </c>
      <c r="R63" s="302">
        <v>7307</v>
      </c>
      <c r="S63" s="153">
        <v>3483</v>
      </c>
      <c r="T63" s="305">
        <v>7153</v>
      </c>
      <c r="U63" s="302">
        <v>6934</v>
      </c>
      <c r="V63" s="153">
        <v>3294</v>
      </c>
      <c r="W63" s="280">
        <v>6880</v>
      </c>
      <c r="X63" s="280">
        <v>6680</v>
      </c>
      <c r="Y63" s="153">
        <v>3190</v>
      </c>
      <c r="Z63" s="280">
        <v>6738</v>
      </c>
      <c r="AA63" s="280">
        <v>6553</v>
      </c>
      <c r="AB63" s="153">
        <v>3099</v>
      </c>
      <c r="AC63" s="302">
        <v>6590</v>
      </c>
      <c r="AD63" s="302">
        <v>6414</v>
      </c>
      <c r="AE63" s="153">
        <v>3035</v>
      </c>
      <c r="AF63" s="305">
        <v>6460</v>
      </c>
      <c r="AG63" s="305">
        <v>6291</v>
      </c>
      <c r="AH63" s="153">
        <v>2997</v>
      </c>
      <c r="AI63" s="305">
        <v>6352</v>
      </c>
      <c r="AJ63" s="305">
        <v>6191</v>
      </c>
      <c r="AK63" s="153">
        <v>2959</v>
      </c>
      <c r="AL63" s="305">
        <v>6243</v>
      </c>
      <c r="AM63" s="305">
        <v>6087</v>
      </c>
      <c r="AN63" s="153">
        <v>2888</v>
      </c>
      <c r="AO63" s="305">
        <v>6189</v>
      </c>
      <c r="AP63" s="305">
        <v>6037</v>
      </c>
      <c r="AQ63" s="153">
        <v>2854</v>
      </c>
      <c r="AR63" s="305">
        <v>6050</v>
      </c>
      <c r="AS63" s="305">
        <v>5907</v>
      </c>
      <c r="AT63" s="153">
        <v>2801</v>
      </c>
      <c r="AU63" s="302">
        <v>6009</v>
      </c>
      <c r="AV63" s="302">
        <v>5870</v>
      </c>
      <c r="AW63" s="153">
        <v>2749</v>
      </c>
      <c r="AX63" s="302">
        <v>5974</v>
      </c>
      <c r="AY63" s="302">
        <v>5849</v>
      </c>
      <c r="AZ63" s="153">
        <v>2756</v>
      </c>
      <c r="BA63" s="302">
        <v>5911</v>
      </c>
      <c r="BB63" s="302">
        <v>5795</v>
      </c>
      <c r="BC63" s="153">
        <v>2728</v>
      </c>
      <c r="BD63" s="302">
        <v>5939</v>
      </c>
      <c r="BE63" s="302">
        <v>5828</v>
      </c>
      <c r="BF63" s="153">
        <v>2759</v>
      </c>
      <c r="BG63" s="302">
        <v>5948</v>
      </c>
      <c r="BH63" s="302">
        <v>5843</v>
      </c>
      <c r="BI63" s="153">
        <v>2774</v>
      </c>
      <c r="BJ63" s="302">
        <v>5955</v>
      </c>
      <c r="BK63" s="302">
        <v>5849</v>
      </c>
      <c r="BL63" s="153">
        <v>2800</v>
      </c>
      <c r="BM63" s="302">
        <v>5960</v>
      </c>
      <c r="BN63" s="302">
        <v>5854</v>
      </c>
      <c r="BO63" s="302">
        <v>2801</v>
      </c>
    </row>
    <row r="64" spans="1:67" x14ac:dyDescent="0.2">
      <c r="A64" s="306" t="s">
        <v>627</v>
      </c>
      <c r="B64" s="5" t="s">
        <v>484</v>
      </c>
      <c r="C64" s="5" t="s">
        <v>465</v>
      </c>
      <c r="D64" s="5" t="s">
        <v>424</v>
      </c>
      <c r="E64" s="5" t="s">
        <v>35</v>
      </c>
      <c r="F64" s="117" t="s">
        <v>131</v>
      </c>
      <c r="G64" s="5" t="s">
        <v>132</v>
      </c>
      <c r="H64" s="152">
        <v>8568</v>
      </c>
      <c r="I64" s="152">
        <v>8332</v>
      </c>
      <c r="J64" s="153">
        <v>4319</v>
      </c>
      <c r="K64" s="152">
        <v>8425</v>
      </c>
      <c r="L64" s="152">
        <v>8208</v>
      </c>
      <c r="M64" s="153">
        <v>4266</v>
      </c>
      <c r="N64" s="302">
        <v>8249</v>
      </c>
      <c r="O64" s="302">
        <v>8042</v>
      </c>
      <c r="P64" s="153">
        <v>4170</v>
      </c>
      <c r="Q64" s="302">
        <v>8070</v>
      </c>
      <c r="R64" s="302">
        <v>7870</v>
      </c>
      <c r="S64" s="153">
        <v>4125</v>
      </c>
      <c r="T64" s="305">
        <v>7984</v>
      </c>
      <c r="U64" s="302">
        <v>7795</v>
      </c>
      <c r="V64" s="153">
        <v>4085</v>
      </c>
      <c r="W64" s="280">
        <v>7870</v>
      </c>
      <c r="X64" s="280">
        <v>7697</v>
      </c>
      <c r="Y64" s="153">
        <v>4038</v>
      </c>
      <c r="Z64" s="280">
        <v>7743</v>
      </c>
      <c r="AA64" s="280">
        <v>7580</v>
      </c>
      <c r="AB64" s="153">
        <v>4006</v>
      </c>
      <c r="AC64" s="302">
        <v>7612</v>
      </c>
      <c r="AD64" s="302">
        <v>7463</v>
      </c>
      <c r="AE64" s="153">
        <v>3996</v>
      </c>
      <c r="AF64" s="305">
        <v>7486</v>
      </c>
      <c r="AG64" s="305">
        <v>7349</v>
      </c>
      <c r="AH64" s="153">
        <v>3944</v>
      </c>
      <c r="AI64" s="305">
        <v>7294</v>
      </c>
      <c r="AJ64" s="305">
        <v>7160</v>
      </c>
      <c r="AK64" s="153">
        <v>3886</v>
      </c>
      <c r="AL64" s="305">
        <v>7172</v>
      </c>
      <c r="AM64" s="305">
        <v>7049</v>
      </c>
      <c r="AN64" s="153">
        <v>3835</v>
      </c>
      <c r="AO64" s="305">
        <v>7048</v>
      </c>
      <c r="AP64" s="305">
        <v>6930</v>
      </c>
      <c r="AQ64" s="153">
        <v>3772</v>
      </c>
      <c r="AR64" s="305">
        <v>6950</v>
      </c>
      <c r="AS64" s="305">
        <v>6830</v>
      </c>
      <c r="AT64" s="153">
        <v>3724</v>
      </c>
      <c r="AU64" s="302">
        <v>6883</v>
      </c>
      <c r="AV64" s="302">
        <v>6774</v>
      </c>
      <c r="AW64" s="153">
        <v>3714</v>
      </c>
      <c r="AX64" s="302">
        <v>6807</v>
      </c>
      <c r="AY64" s="302">
        <v>6694</v>
      </c>
      <c r="AZ64" s="153">
        <v>3703</v>
      </c>
      <c r="BA64" s="302">
        <v>6755</v>
      </c>
      <c r="BB64" s="302">
        <v>6640</v>
      </c>
      <c r="BC64" s="153">
        <v>3664</v>
      </c>
      <c r="BD64" s="302">
        <v>6769</v>
      </c>
      <c r="BE64" s="302">
        <v>6654</v>
      </c>
      <c r="BF64" s="153">
        <v>3674</v>
      </c>
      <c r="BG64" s="302">
        <v>6762</v>
      </c>
      <c r="BH64" s="302">
        <v>6647</v>
      </c>
      <c r="BI64" s="153">
        <v>3668</v>
      </c>
      <c r="BJ64" s="302">
        <v>6728</v>
      </c>
      <c r="BK64" s="302">
        <v>6613</v>
      </c>
      <c r="BL64" s="153">
        <v>3620</v>
      </c>
      <c r="BM64" s="302">
        <v>6758</v>
      </c>
      <c r="BN64" s="302">
        <v>6643</v>
      </c>
      <c r="BO64" s="302">
        <v>3616</v>
      </c>
    </row>
    <row r="65" spans="1:67" x14ac:dyDescent="0.2">
      <c r="A65" s="306" t="s">
        <v>499</v>
      </c>
      <c r="B65" s="5" t="s">
        <v>476</v>
      </c>
      <c r="C65" s="5" t="s">
        <v>403</v>
      </c>
      <c r="D65" s="5" t="s">
        <v>420</v>
      </c>
      <c r="E65" s="5" t="s">
        <v>25</v>
      </c>
      <c r="F65" s="117" t="s">
        <v>133</v>
      </c>
      <c r="G65" s="5" t="s">
        <v>134</v>
      </c>
      <c r="H65" s="152">
        <v>32767</v>
      </c>
      <c r="I65" s="152">
        <v>31791</v>
      </c>
      <c r="J65" s="153">
        <v>14670</v>
      </c>
      <c r="K65" s="152">
        <v>31284</v>
      </c>
      <c r="L65" s="152">
        <v>30344</v>
      </c>
      <c r="M65" s="153">
        <v>14085</v>
      </c>
      <c r="N65" s="302">
        <v>30123</v>
      </c>
      <c r="O65" s="302">
        <v>29229</v>
      </c>
      <c r="P65" s="153">
        <v>13620</v>
      </c>
      <c r="Q65" s="302">
        <v>29157</v>
      </c>
      <c r="R65" s="302">
        <v>28336</v>
      </c>
      <c r="S65" s="153">
        <v>13298</v>
      </c>
      <c r="T65" s="305">
        <v>28273</v>
      </c>
      <c r="U65" s="302">
        <v>27504</v>
      </c>
      <c r="V65" s="153">
        <v>12951</v>
      </c>
      <c r="W65" s="280">
        <v>27263</v>
      </c>
      <c r="X65" s="280">
        <v>26540</v>
      </c>
      <c r="Y65" s="153">
        <v>12570</v>
      </c>
      <c r="Z65" s="280">
        <v>26627</v>
      </c>
      <c r="AA65" s="280">
        <v>25910</v>
      </c>
      <c r="AB65" s="153">
        <v>12353</v>
      </c>
      <c r="AC65" s="302">
        <v>25937</v>
      </c>
      <c r="AD65" s="302">
        <v>25254</v>
      </c>
      <c r="AE65" s="153">
        <v>12077</v>
      </c>
      <c r="AF65" s="305">
        <v>25353</v>
      </c>
      <c r="AG65" s="305">
        <v>24705</v>
      </c>
      <c r="AH65" s="153">
        <v>11892</v>
      </c>
      <c r="AI65" s="305">
        <v>24582</v>
      </c>
      <c r="AJ65" s="305">
        <v>23958</v>
      </c>
      <c r="AK65" s="153">
        <v>11603</v>
      </c>
      <c r="AL65" s="305">
        <v>24031</v>
      </c>
      <c r="AM65" s="305">
        <v>23418</v>
      </c>
      <c r="AN65" s="153">
        <v>11369</v>
      </c>
      <c r="AO65" s="305">
        <v>23600</v>
      </c>
      <c r="AP65" s="305">
        <v>22991</v>
      </c>
      <c r="AQ65" s="153">
        <v>11172</v>
      </c>
      <c r="AR65" s="305">
        <v>23095</v>
      </c>
      <c r="AS65" s="305">
        <v>22514</v>
      </c>
      <c r="AT65" s="153">
        <v>10985</v>
      </c>
      <c r="AU65" s="302">
        <v>22803</v>
      </c>
      <c r="AV65" s="302">
        <v>22244</v>
      </c>
      <c r="AW65" s="153">
        <v>10886</v>
      </c>
      <c r="AX65" s="302">
        <v>22521</v>
      </c>
      <c r="AY65" s="302">
        <v>21981</v>
      </c>
      <c r="AZ65" s="153">
        <v>10765</v>
      </c>
      <c r="BA65" s="302">
        <v>22108</v>
      </c>
      <c r="BB65" s="302">
        <v>21573</v>
      </c>
      <c r="BC65" s="153">
        <v>10594</v>
      </c>
      <c r="BD65" s="302">
        <v>21781</v>
      </c>
      <c r="BE65" s="302">
        <v>21258</v>
      </c>
      <c r="BF65" s="153">
        <v>10509</v>
      </c>
      <c r="BG65" s="302">
        <v>21551</v>
      </c>
      <c r="BH65" s="302">
        <v>21050</v>
      </c>
      <c r="BI65" s="153">
        <v>10471</v>
      </c>
      <c r="BJ65" s="302">
        <v>21207</v>
      </c>
      <c r="BK65" s="302">
        <v>20739</v>
      </c>
      <c r="BL65" s="153">
        <v>10381</v>
      </c>
      <c r="BM65" s="302">
        <v>20931</v>
      </c>
      <c r="BN65" s="302">
        <v>20491</v>
      </c>
      <c r="BO65" s="302">
        <v>10304</v>
      </c>
    </row>
    <row r="66" spans="1:67" x14ac:dyDescent="0.2">
      <c r="A66" s="306" t="s">
        <v>639</v>
      </c>
      <c r="B66" s="5" t="s">
        <v>480</v>
      </c>
      <c r="C66" s="5" t="s">
        <v>405</v>
      </c>
      <c r="D66" s="5" t="s">
        <v>429</v>
      </c>
      <c r="E66" s="5" t="s">
        <v>60</v>
      </c>
      <c r="F66" s="117" t="s">
        <v>135</v>
      </c>
      <c r="G66" s="5" t="s">
        <v>136</v>
      </c>
      <c r="H66" s="152">
        <v>14758</v>
      </c>
      <c r="I66" s="152">
        <v>14179</v>
      </c>
      <c r="J66" s="153">
        <v>6437</v>
      </c>
      <c r="K66" s="152">
        <v>14243</v>
      </c>
      <c r="L66" s="152">
        <v>13724</v>
      </c>
      <c r="M66" s="153">
        <v>6241</v>
      </c>
      <c r="N66" s="302">
        <v>13804</v>
      </c>
      <c r="O66" s="302">
        <v>13313</v>
      </c>
      <c r="P66" s="153">
        <v>6083</v>
      </c>
      <c r="Q66" s="302">
        <v>13327</v>
      </c>
      <c r="R66" s="302">
        <v>12885</v>
      </c>
      <c r="S66" s="153">
        <v>5918</v>
      </c>
      <c r="T66" s="305">
        <v>12904</v>
      </c>
      <c r="U66" s="302">
        <v>12490</v>
      </c>
      <c r="V66" s="153">
        <v>5774</v>
      </c>
      <c r="W66" s="280">
        <v>12446</v>
      </c>
      <c r="X66" s="280">
        <v>12058</v>
      </c>
      <c r="Y66" s="153">
        <v>5648</v>
      </c>
      <c r="Z66" s="280">
        <v>12021</v>
      </c>
      <c r="AA66" s="280">
        <v>11670</v>
      </c>
      <c r="AB66" s="153">
        <v>5478</v>
      </c>
      <c r="AC66" s="302">
        <v>11562</v>
      </c>
      <c r="AD66" s="302">
        <v>11233</v>
      </c>
      <c r="AE66" s="153">
        <v>5324</v>
      </c>
      <c r="AF66" s="305">
        <v>11227</v>
      </c>
      <c r="AG66" s="305">
        <v>10906</v>
      </c>
      <c r="AH66" s="153">
        <v>5195</v>
      </c>
      <c r="AI66" s="305">
        <v>10842</v>
      </c>
      <c r="AJ66" s="305">
        <v>10534</v>
      </c>
      <c r="AK66" s="153">
        <v>5001</v>
      </c>
      <c r="AL66" s="305">
        <v>10560</v>
      </c>
      <c r="AM66" s="305">
        <v>10275</v>
      </c>
      <c r="AN66" s="153">
        <v>4858</v>
      </c>
      <c r="AO66" s="305">
        <v>10268</v>
      </c>
      <c r="AP66" s="305">
        <v>9997</v>
      </c>
      <c r="AQ66" s="153">
        <v>4718</v>
      </c>
      <c r="AR66" s="305">
        <v>10045</v>
      </c>
      <c r="AS66" s="305">
        <v>9779</v>
      </c>
      <c r="AT66" s="153">
        <v>4621</v>
      </c>
      <c r="AU66" s="302">
        <v>9834</v>
      </c>
      <c r="AV66" s="302">
        <v>9598</v>
      </c>
      <c r="AW66" s="153">
        <v>4523</v>
      </c>
      <c r="AX66" s="302">
        <v>9619</v>
      </c>
      <c r="AY66" s="302">
        <v>9397</v>
      </c>
      <c r="AZ66" s="153">
        <v>4430</v>
      </c>
      <c r="BA66" s="302">
        <v>9461</v>
      </c>
      <c r="BB66" s="302">
        <v>9246</v>
      </c>
      <c r="BC66" s="153">
        <v>4360</v>
      </c>
      <c r="BD66" s="302">
        <v>9275</v>
      </c>
      <c r="BE66" s="302">
        <v>9069</v>
      </c>
      <c r="BF66" s="153">
        <v>4242</v>
      </c>
      <c r="BG66" s="302">
        <v>9118</v>
      </c>
      <c r="BH66" s="302">
        <v>8922</v>
      </c>
      <c r="BI66" s="153">
        <v>4162</v>
      </c>
      <c r="BJ66" s="302">
        <v>9067</v>
      </c>
      <c r="BK66" s="302">
        <v>8869</v>
      </c>
      <c r="BL66" s="153">
        <v>4137</v>
      </c>
      <c r="BM66" s="302">
        <v>9024</v>
      </c>
      <c r="BN66" s="302">
        <v>8835</v>
      </c>
      <c r="BO66" s="302">
        <v>4100</v>
      </c>
    </row>
    <row r="67" spans="1:67" x14ac:dyDescent="0.2">
      <c r="A67" s="306" t="s">
        <v>619</v>
      </c>
      <c r="B67" s="5" t="s">
        <v>474</v>
      </c>
      <c r="C67" s="5" t="s">
        <v>401</v>
      </c>
      <c r="D67" s="5" t="s">
        <v>415</v>
      </c>
      <c r="E67" s="5" t="s">
        <v>5</v>
      </c>
      <c r="F67" s="117" t="s">
        <v>137</v>
      </c>
      <c r="G67" s="5" t="s">
        <v>138</v>
      </c>
      <c r="H67" s="152">
        <v>13298</v>
      </c>
      <c r="I67" s="152">
        <v>12884</v>
      </c>
      <c r="J67" s="153">
        <v>5441</v>
      </c>
      <c r="K67" s="152">
        <v>12953</v>
      </c>
      <c r="L67" s="152">
        <v>12559</v>
      </c>
      <c r="M67" s="153">
        <v>5333</v>
      </c>
      <c r="N67" s="302">
        <v>12604</v>
      </c>
      <c r="O67" s="302">
        <v>12227</v>
      </c>
      <c r="P67" s="153">
        <v>5226</v>
      </c>
      <c r="Q67" s="302">
        <v>12337</v>
      </c>
      <c r="R67" s="302">
        <v>11976</v>
      </c>
      <c r="S67" s="153">
        <v>5172</v>
      </c>
      <c r="T67" s="305">
        <v>12192</v>
      </c>
      <c r="U67" s="302">
        <v>11836</v>
      </c>
      <c r="V67" s="153">
        <v>5137</v>
      </c>
      <c r="W67" s="280">
        <v>12016</v>
      </c>
      <c r="X67" s="280">
        <v>11673</v>
      </c>
      <c r="Y67" s="153">
        <v>5119</v>
      </c>
      <c r="Z67" s="280">
        <v>11827</v>
      </c>
      <c r="AA67" s="280">
        <v>11499</v>
      </c>
      <c r="AB67" s="153">
        <v>5081</v>
      </c>
      <c r="AC67" s="302">
        <v>11638</v>
      </c>
      <c r="AD67" s="302">
        <v>11335</v>
      </c>
      <c r="AE67" s="153">
        <v>5008</v>
      </c>
      <c r="AF67" s="305">
        <v>11524</v>
      </c>
      <c r="AG67" s="305">
        <v>11233</v>
      </c>
      <c r="AH67" s="153">
        <v>4980</v>
      </c>
      <c r="AI67" s="305">
        <v>11361</v>
      </c>
      <c r="AJ67" s="305">
        <v>11069</v>
      </c>
      <c r="AK67" s="153">
        <v>4941</v>
      </c>
      <c r="AL67" s="305">
        <v>11230</v>
      </c>
      <c r="AM67" s="305">
        <v>10941</v>
      </c>
      <c r="AN67" s="153">
        <v>4895</v>
      </c>
      <c r="AO67" s="305">
        <v>11064</v>
      </c>
      <c r="AP67" s="305">
        <v>10774</v>
      </c>
      <c r="AQ67" s="153">
        <v>4847</v>
      </c>
      <c r="AR67" s="305">
        <v>10889</v>
      </c>
      <c r="AS67" s="305">
        <v>10604</v>
      </c>
      <c r="AT67" s="153">
        <v>4773</v>
      </c>
      <c r="AU67" s="302">
        <v>10836</v>
      </c>
      <c r="AV67" s="302">
        <v>10552</v>
      </c>
      <c r="AW67" s="153">
        <v>4769</v>
      </c>
      <c r="AX67" s="302">
        <v>10681</v>
      </c>
      <c r="AY67" s="302">
        <v>10385</v>
      </c>
      <c r="AZ67" s="153">
        <v>4714</v>
      </c>
      <c r="BA67" s="302">
        <v>10605</v>
      </c>
      <c r="BB67" s="302">
        <v>10308</v>
      </c>
      <c r="BC67" s="153">
        <v>4646</v>
      </c>
      <c r="BD67" s="302">
        <v>10470</v>
      </c>
      <c r="BE67" s="302">
        <v>10184</v>
      </c>
      <c r="BF67" s="153">
        <v>4585</v>
      </c>
      <c r="BG67" s="302">
        <v>10315</v>
      </c>
      <c r="BH67" s="302">
        <v>10029</v>
      </c>
      <c r="BI67" s="153">
        <v>4528</v>
      </c>
      <c r="BJ67" s="302">
        <v>10095</v>
      </c>
      <c r="BK67" s="302">
        <v>9808</v>
      </c>
      <c r="BL67" s="153">
        <v>4424</v>
      </c>
      <c r="BM67" s="302">
        <v>9865</v>
      </c>
      <c r="BN67" s="302">
        <v>9558</v>
      </c>
      <c r="BO67" s="302">
        <v>4320</v>
      </c>
    </row>
    <row r="68" spans="1:67" x14ac:dyDescent="0.2">
      <c r="A68" s="306" t="s">
        <v>627</v>
      </c>
      <c r="B68" s="5" t="s">
        <v>484</v>
      </c>
      <c r="C68" s="5" t="s">
        <v>465</v>
      </c>
      <c r="D68" s="5" t="s">
        <v>424</v>
      </c>
      <c r="E68" s="5" t="s">
        <v>35</v>
      </c>
      <c r="F68" s="117" t="s">
        <v>139</v>
      </c>
      <c r="G68" s="5" t="s">
        <v>140</v>
      </c>
      <c r="H68" s="152">
        <v>8076</v>
      </c>
      <c r="I68" s="152">
        <v>7773</v>
      </c>
      <c r="J68" s="153">
        <v>2859</v>
      </c>
      <c r="K68" s="152">
        <v>7872</v>
      </c>
      <c r="L68" s="152">
        <v>7615</v>
      </c>
      <c r="M68" s="153">
        <v>2807</v>
      </c>
      <c r="N68" s="302">
        <v>7606</v>
      </c>
      <c r="O68" s="302">
        <v>7373</v>
      </c>
      <c r="P68" s="153">
        <v>2749</v>
      </c>
      <c r="Q68" s="302">
        <v>7441</v>
      </c>
      <c r="R68" s="302">
        <v>7224</v>
      </c>
      <c r="S68" s="153">
        <v>2703</v>
      </c>
      <c r="T68" s="305">
        <v>7315</v>
      </c>
      <c r="U68" s="302">
        <v>7115</v>
      </c>
      <c r="V68" s="153">
        <v>2716</v>
      </c>
      <c r="W68" s="280">
        <v>7112</v>
      </c>
      <c r="X68" s="280">
        <v>6932</v>
      </c>
      <c r="Y68" s="153">
        <v>2640</v>
      </c>
      <c r="Z68" s="280">
        <v>6954</v>
      </c>
      <c r="AA68" s="280">
        <v>6787</v>
      </c>
      <c r="AB68" s="153">
        <v>2606</v>
      </c>
      <c r="AC68" s="302">
        <v>6795</v>
      </c>
      <c r="AD68" s="302">
        <v>6637</v>
      </c>
      <c r="AE68" s="153">
        <v>2584</v>
      </c>
      <c r="AF68" s="305">
        <v>6712</v>
      </c>
      <c r="AG68" s="305">
        <v>6565</v>
      </c>
      <c r="AH68" s="153">
        <v>2580</v>
      </c>
      <c r="AI68" s="305">
        <v>6570</v>
      </c>
      <c r="AJ68" s="305">
        <v>6434</v>
      </c>
      <c r="AK68" s="153">
        <v>2525</v>
      </c>
      <c r="AL68" s="305">
        <v>6418</v>
      </c>
      <c r="AM68" s="305">
        <v>6293</v>
      </c>
      <c r="AN68" s="153">
        <v>2469</v>
      </c>
      <c r="AO68" s="305">
        <v>6212</v>
      </c>
      <c r="AP68" s="305">
        <v>6095</v>
      </c>
      <c r="AQ68" s="153">
        <v>2398</v>
      </c>
      <c r="AR68" s="305">
        <v>5989</v>
      </c>
      <c r="AS68" s="305">
        <v>5880</v>
      </c>
      <c r="AT68" s="153">
        <v>2351</v>
      </c>
      <c r="AU68" s="302">
        <v>5835</v>
      </c>
      <c r="AV68" s="302">
        <v>5727</v>
      </c>
      <c r="AW68" s="153">
        <v>2293</v>
      </c>
      <c r="AX68" s="302">
        <v>5702</v>
      </c>
      <c r="AY68" s="302">
        <v>5599</v>
      </c>
      <c r="AZ68" s="153">
        <v>2243</v>
      </c>
      <c r="BA68" s="302">
        <v>5588</v>
      </c>
      <c r="BB68" s="302">
        <v>5487</v>
      </c>
      <c r="BC68" s="153">
        <v>2191</v>
      </c>
      <c r="BD68" s="302">
        <v>5426</v>
      </c>
      <c r="BE68" s="302">
        <v>5323</v>
      </c>
      <c r="BF68" s="153">
        <v>2133</v>
      </c>
      <c r="BG68" s="302">
        <v>5331</v>
      </c>
      <c r="BH68" s="302">
        <v>5226</v>
      </c>
      <c r="BI68" s="153">
        <v>2091</v>
      </c>
      <c r="BJ68" s="302">
        <v>5254</v>
      </c>
      <c r="BK68" s="302">
        <v>5150</v>
      </c>
      <c r="BL68" s="153">
        <v>2047</v>
      </c>
      <c r="BM68" s="302">
        <v>5210</v>
      </c>
      <c r="BN68" s="302">
        <v>5101</v>
      </c>
      <c r="BO68" s="302">
        <v>2020</v>
      </c>
    </row>
    <row r="69" spans="1:67" x14ac:dyDescent="0.2">
      <c r="A69" s="306" t="s">
        <v>626</v>
      </c>
      <c r="B69" s="5" t="s">
        <v>477</v>
      </c>
      <c r="C69" s="5" t="s">
        <v>404</v>
      </c>
      <c r="D69" s="5" t="s">
        <v>422</v>
      </c>
      <c r="E69" s="5" t="s">
        <v>31</v>
      </c>
      <c r="F69" s="117" t="s">
        <v>141</v>
      </c>
      <c r="G69" s="5" t="s">
        <v>142</v>
      </c>
      <c r="H69" s="152">
        <v>7982</v>
      </c>
      <c r="I69" s="152">
        <v>7699</v>
      </c>
      <c r="J69" s="153">
        <v>2023</v>
      </c>
      <c r="K69" s="152">
        <v>7592</v>
      </c>
      <c r="L69" s="152">
        <v>7325</v>
      </c>
      <c r="M69" s="153">
        <v>1903</v>
      </c>
      <c r="N69" s="302">
        <v>7321</v>
      </c>
      <c r="O69" s="302">
        <v>7064</v>
      </c>
      <c r="P69" s="153">
        <v>1845</v>
      </c>
      <c r="Q69" s="302">
        <v>7138</v>
      </c>
      <c r="R69" s="302">
        <v>6866</v>
      </c>
      <c r="S69" s="153">
        <v>1807</v>
      </c>
      <c r="T69" s="305">
        <v>6979</v>
      </c>
      <c r="U69" s="302">
        <v>6713</v>
      </c>
      <c r="V69" s="153">
        <v>1772</v>
      </c>
      <c r="W69" s="280">
        <v>6836</v>
      </c>
      <c r="X69" s="280">
        <v>6576</v>
      </c>
      <c r="Y69" s="153">
        <v>1725</v>
      </c>
      <c r="Z69" s="280">
        <v>6637</v>
      </c>
      <c r="AA69" s="280">
        <v>6402</v>
      </c>
      <c r="AB69" s="153">
        <v>1698</v>
      </c>
      <c r="AC69" s="302">
        <v>6492</v>
      </c>
      <c r="AD69" s="302">
        <v>6271</v>
      </c>
      <c r="AE69" s="153">
        <v>1673</v>
      </c>
      <c r="AF69" s="305">
        <v>6290</v>
      </c>
      <c r="AG69" s="305">
        <v>6085</v>
      </c>
      <c r="AH69" s="153">
        <v>1605</v>
      </c>
      <c r="AI69" s="305">
        <v>6162</v>
      </c>
      <c r="AJ69" s="305">
        <v>5966</v>
      </c>
      <c r="AK69" s="153">
        <v>1571</v>
      </c>
      <c r="AL69" s="305">
        <v>6057</v>
      </c>
      <c r="AM69" s="305">
        <v>5873</v>
      </c>
      <c r="AN69" s="153">
        <v>1542</v>
      </c>
      <c r="AO69" s="305">
        <v>5892</v>
      </c>
      <c r="AP69" s="305">
        <v>5713</v>
      </c>
      <c r="AQ69" s="153">
        <v>1504</v>
      </c>
      <c r="AR69" s="305">
        <v>5752</v>
      </c>
      <c r="AS69" s="305">
        <v>5578</v>
      </c>
      <c r="AT69" s="153">
        <v>1454</v>
      </c>
      <c r="AU69" s="302">
        <v>5617</v>
      </c>
      <c r="AV69" s="302">
        <v>5464</v>
      </c>
      <c r="AW69" s="153">
        <v>1436</v>
      </c>
      <c r="AX69" s="302">
        <v>5502</v>
      </c>
      <c r="AY69" s="302">
        <v>5346</v>
      </c>
      <c r="AZ69" s="153">
        <v>1394</v>
      </c>
      <c r="BA69" s="302">
        <v>5414</v>
      </c>
      <c r="BB69" s="302">
        <v>5275</v>
      </c>
      <c r="BC69" s="153">
        <v>1356</v>
      </c>
      <c r="BD69" s="302">
        <v>5284</v>
      </c>
      <c r="BE69" s="302">
        <v>5146</v>
      </c>
      <c r="BF69" s="153">
        <v>1306</v>
      </c>
      <c r="BG69" s="302">
        <v>5137</v>
      </c>
      <c r="BH69" s="302">
        <v>5012</v>
      </c>
      <c r="BI69" s="153">
        <v>1264</v>
      </c>
      <c r="BJ69" s="302">
        <v>5050</v>
      </c>
      <c r="BK69" s="302">
        <v>4926</v>
      </c>
      <c r="BL69" s="153">
        <v>1237</v>
      </c>
      <c r="BM69" s="302">
        <v>4967</v>
      </c>
      <c r="BN69" s="302">
        <v>4848</v>
      </c>
      <c r="BO69" s="302">
        <v>1201</v>
      </c>
    </row>
    <row r="70" spans="1:67" x14ac:dyDescent="0.2">
      <c r="A70" s="306" t="s">
        <v>640</v>
      </c>
      <c r="B70" s="5" t="s">
        <v>475</v>
      </c>
      <c r="C70" s="5" t="s">
        <v>402</v>
      </c>
      <c r="D70" s="5" t="s">
        <v>427</v>
      </c>
      <c r="E70" s="5" t="s">
        <v>50</v>
      </c>
      <c r="F70" s="117" t="s">
        <v>143</v>
      </c>
      <c r="G70" s="5" t="s">
        <v>144</v>
      </c>
      <c r="H70" s="152">
        <v>7539</v>
      </c>
      <c r="I70" s="152">
        <v>7325</v>
      </c>
      <c r="J70" s="153">
        <v>3463</v>
      </c>
      <c r="K70" s="152">
        <v>7259</v>
      </c>
      <c r="L70" s="152">
        <v>7066</v>
      </c>
      <c r="M70" s="153">
        <v>3346</v>
      </c>
      <c r="N70" s="302">
        <v>7024</v>
      </c>
      <c r="O70" s="302">
        <v>6841</v>
      </c>
      <c r="P70" s="153">
        <v>3241</v>
      </c>
      <c r="Q70" s="302">
        <v>6803</v>
      </c>
      <c r="R70" s="302">
        <v>6641</v>
      </c>
      <c r="S70" s="153">
        <v>3147</v>
      </c>
      <c r="T70" s="305">
        <v>6622</v>
      </c>
      <c r="U70" s="302">
        <v>6472</v>
      </c>
      <c r="V70" s="153">
        <v>3043</v>
      </c>
      <c r="W70" s="280">
        <v>6471</v>
      </c>
      <c r="X70" s="280">
        <v>6327</v>
      </c>
      <c r="Y70" s="153">
        <v>3010</v>
      </c>
      <c r="Z70" s="280">
        <v>6348</v>
      </c>
      <c r="AA70" s="280">
        <v>6214</v>
      </c>
      <c r="AB70" s="153">
        <v>2964</v>
      </c>
      <c r="AC70" s="302">
        <v>6215</v>
      </c>
      <c r="AD70" s="302">
        <v>6092</v>
      </c>
      <c r="AE70" s="153">
        <v>2909</v>
      </c>
      <c r="AF70" s="305">
        <v>6137</v>
      </c>
      <c r="AG70" s="305">
        <v>6017</v>
      </c>
      <c r="AH70" s="153">
        <v>2872</v>
      </c>
      <c r="AI70" s="305">
        <v>6012</v>
      </c>
      <c r="AJ70" s="305">
        <v>5899</v>
      </c>
      <c r="AK70" s="153">
        <v>2802</v>
      </c>
      <c r="AL70" s="305">
        <v>5952</v>
      </c>
      <c r="AM70" s="305">
        <v>5841</v>
      </c>
      <c r="AN70" s="153">
        <v>2777</v>
      </c>
      <c r="AO70" s="305">
        <v>5946</v>
      </c>
      <c r="AP70" s="305">
        <v>5837</v>
      </c>
      <c r="AQ70" s="153">
        <v>2765</v>
      </c>
      <c r="AR70" s="305">
        <v>5902</v>
      </c>
      <c r="AS70" s="305">
        <v>5787</v>
      </c>
      <c r="AT70" s="153">
        <v>2735</v>
      </c>
      <c r="AU70" s="302">
        <v>5876</v>
      </c>
      <c r="AV70" s="302">
        <v>5770</v>
      </c>
      <c r="AW70" s="153">
        <v>2749</v>
      </c>
      <c r="AX70" s="302">
        <v>5815</v>
      </c>
      <c r="AY70" s="302">
        <v>5703</v>
      </c>
      <c r="AZ70" s="153">
        <v>2732</v>
      </c>
      <c r="BA70" s="302">
        <v>5800</v>
      </c>
      <c r="BB70" s="302">
        <v>5679</v>
      </c>
      <c r="BC70" s="153">
        <v>2705</v>
      </c>
      <c r="BD70" s="302">
        <v>5799</v>
      </c>
      <c r="BE70" s="302">
        <v>5667</v>
      </c>
      <c r="BF70" s="153">
        <v>2719</v>
      </c>
      <c r="BG70" s="302">
        <v>5836</v>
      </c>
      <c r="BH70" s="302">
        <v>5702</v>
      </c>
      <c r="BI70" s="153">
        <v>2727</v>
      </c>
      <c r="BJ70" s="302">
        <v>5796</v>
      </c>
      <c r="BK70" s="302">
        <v>5654</v>
      </c>
      <c r="BL70" s="153">
        <v>2731</v>
      </c>
      <c r="BM70" s="302">
        <v>5786</v>
      </c>
      <c r="BN70" s="302">
        <v>5644</v>
      </c>
      <c r="BO70" s="302">
        <v>2716</v>
      </c>
    </row>
    <row r="71" spans="1:67" x14ac:dyDescent="0.2">
      <c r="A71" s="306" t="s">
        <v>496</v>
      </c>
      <c r="B71" s="5" t="s">
        <v>497</v>
      </c>
      <c r="C71" s="5" t="s">
        <v>411</v>
      </c>
      <c r="D71" s="5" t="s">
        <v>439</v>
      </c>
      <c r="E71" s="5" t="s">
        <v>145</v>
      </c>
      <c r="F71" s="117" t="s">
        <v>146</v>
      </c>
      <c r="G71" s="5" t="s">
        <v>147</v>
      </c>
      <c r="H71" s="152">
        <v>6152</v>
      </c>
      <c r="I71" s="152">
        <v>5577</v>
      </c>
      <c r="J71" s="153">
        <v>1938</v>
      </c>
      <c r="K71" s="152">
        <v>5939</v>
      </c>
      <c r="L71" s="152">
        <v>5381</v>
      </c>
      <c r="M71" s="153">
        <v>1875</v>
      </c>
      <c r="N71" s="302">
        <v>5634</v>
      </c>
      <c r="O71" s="302">
        <v>5111</v>
      </c>
      <c r="P71" s="153">
        <v>1793</v>
      </c>
      <c r="Q71" s="302">
        <v>5430</v>
      </c>
      <c r="R71" s="302">
        <v>4924</v>
      </c>
      <c r="S71" s="153">
        <v>1730</v>
      </c>
      <c r="T71" s="305">
        <v>5277</v>
      </c>
      <c r="U71" s="302">
        <v>4776</v>
      </c>
      <c r="V71" s="153">
        <v>1677</v>
      </c>
      <c r="W71" s="280">
        <v>5116</v>
      </c>
      <c r="X71" s="280">
        <v>4632</v>
      </c>
      <c r="Y71" s="153">
        <v>1610</v>
      </c>
      <c r="Z71" s="280">
        <v>5048</v>
      </c>
      <c r="AA71" s="280">
        <v>4566</v>
      </c>
      <c r="AB71" s="153">
        <v>1595</v>
      </c>
      <c r="AC71" s="302">
        <v>4954</v>
      </c>
      <c r="AD71" s="302">
        <v>4476</v>
      </c>
      <c r="AE71" s="153">
        <v>1542</v>
      </c>
      <c r="AF71" s="305">
        <v>4871</v>
      </c>
      <c r="AG71" s="305">
        <v>4411</v>
      </c>
      <c r="AH71" s="153">
        <v>1510</v>
      </c>
      <c r="AI71" s="305">
        <v>4730</v>
      </c>
      <c r="AJ71" s="305">
        <v>4291</v>
      </c>
      <c r="AK71" s="153">
        <v>1482</v>
      </c>
      <c r="AL71" s="305">
        <v>4683</v>
      </c>
      <c r="AM71" s="305">
        <v>4248</v>
      </c>
      <c r="AN71" s="153">
        <v>1458</v>
      </c>
      <c r="AO71" s="305">
        <v>4637</v>
      </c>
      <c r="AP71" s="305">
        <v>4216</v>
      </c>
      <c r="AQ71" s="153">
        <v>1459</v>
      </c>
      <c r="AR71" s="305">
        <v>4574</v>
      </c>
      <c r="AS71" s="305">
        <v>4147</v>
      </c>
      <c r="AT71" s="153">
        <v>1437</v>
      </c>
      <c r="AU71" s="302">
        <v>4517</v>
      </c>
      <c r="AV71" s="302">
        <v>4098</v>
      </c>
      <c r="AW71" s="153">
        <v>1420</v>
      </c>
      <c r="AX71" s="302">
        <v>4472</v>
      </c>
      <c r="AY71" s="302">
        <v>4055</v>
      </c>
      <c r="AZ71" s="153">
        <v>1389</v>
      </c>
      <c r="BA71" s="302">
        <v>4392</v>
      </c>
      <c r="BB71" s="302">
        <v>3998</v>
      </c>
      <c r="BC71" s="153">
        <v>1345</v>
      </c>
      <c r="BD71" s="302">
        <v>4336</v>
      </c>
      <c r="BE71" s="302">
        <v>3955</v>
      </c>
      <c r="BF71" s="153">
        <v>1317</v>
      </c>
      <c r="BG71" s="302">
        <v>4282</v>
      </c>
      <c r="BH71" s="302">
        <v>3914</v>
      </c>
      <c r="BI71" s="153">
        <v>1303</v>
      </c>
      <c r="BJ71" s="302">
        <v>4287</v>
      </c>
      <c r="BK71" s="302">
        <v>3926</v>
      </c>
      <c r="BL71" s="153">
        <v>1298</v>
      </c>
      <c r="BM71" s="302">
        <v>4242</v>
      </c>
      <c r="BN71" s="302">
        <v>3906</v>
      </c>
      <c r="BO71" s="302">
        <v>1316</v>
      </c>
    </row>
    <row r="72" spans="1:67" x14ac:dyDescent="0.2">
      <c r="A72" s="306" t="s">
        <v>634</v>
      </c>
      <c r="B72" s="5" t="s">
        <v>474</v>
      </c>
      <c r="C72" s="5" t="s">
        <v>401</v>
      </c>
      <c r="D72" s="5" t="s">
        <v>436</v>
      </c>
      <c r="E72" s="5" t="s">
        <v>114</v>
      </c>
      <c r="F72" s="117" t="s">
        <v>148</v>
      </c>
      <c r="G72" s="5" t="s">
        <v>149</v>
      </c>
      <c r="H72" s="152">
        <v>5116</v>
      </c>
      <c r="I72" s="152">
        <v>4960</v>
      </c>
      <c r="J72" s="153">
        <v>2124</v>
      </c>
      <c r="K72" s="152">
        <v>5022</v>
      </c>
      <c r="L72" s="152">
        <v>4868</v>
      </c>
      <c r="M72" s="153">
        <v>2112</v>
      </c>
      <c r="N72" s="302">
        <v>4919</v>
      </c>
      <c r="O72" s="302">
        <v>4769</v>
      </c>
      <c r="P72" s="153">
        <v>2066</v>
      </c>
      <c r="Q72" s="302">
        <v>4857</v>
      </c>
      <c r="R72" s="302">
        <v>4720</v>
      </c>
      <c r="S72" s="153">
        <v>2045</v>
      </c>
      <c r="T72" s="305">
        <v>4779</v>
      </c>
      <c r="U72" s="302">
        <v>4642</v>
      </c>
      <c r="V72" s="153">
        <v>2011</v>
      </c>
      <c r="W72" s="280">
        <v>4708</v>
      </c>
      <c r="X72" s="280">
        <v>4580</v>
      </c>
      <c r="Y72" s="153">
        <v>1989</v>
      </c>
      <c r="Z72" s="280">
        <v>4687</v>
      </c>
      <c r="AA72" s="280">
        <v>4553</v>
      </c>
      <c r="AB72" s="153">
        <v>1959</v>
      </c>
      <c r="AC72" s="302">
        <v>4697</v>
      </c>
      <c r="AD72" s="302">
        <v>4563</v>
      </c>
      <c r="AE72" s="153">
        <v>1948</v>
      </c>
      <c r="AF72" s="305">
        <v>4655</v>
      </c>
      <c r="AG72" s="305">
        <v>4533</v>
      </c>
      <c r="AH72" s="153">
        <v>1956</v>
      </c>
      <c r="AI72" s="305">
        <v>4575</v>
      </c>
      <c r="AJ72" s="305">
        <v>4456</v>
      </c>
      <c r="AK72" s="153">
        <v>1938</v>
      </c>
      <c r="AL72" s="305">
        <v>4477</v>
      </c>
      <c r="AM72" s="305">
        <v>4365</v>
      </c>
      <c r="AN72" s="153">
        <v>1903</v>
      </c>
      <c r="AO72" s="305">
        <v>4423</v>
      </c>
      <c r="AP72" s="305">
        <v>4316</v>
      </c>
      <c r="AQ72" s="153">
        <v>1883</v>
      </c>
      <c r="AR72" s="305">
        <v>4341</v>
      </c>
      <c r="AS72" s="305">
        <v>4234</v>
      </c>
      <c r="AT72" s="153">
        <v>1837</v>
      </c>
      <c r="AU72" s="302">
        <v>4287</v>
      </c>
      <c r="AV72" s="302">
        <v>4178</v>
      </c>
      <c r="AW72" s="153">
        <v>1808</v>
      </c>
      <c r="AX72" s="302">
        <v>4220</v>
      </c>
      <c r="AY72" s="302">
        <v>4113</v>
      </c>
      <c r="AZ72" s="153">
        <v>1771</v>
      </c>
      <c r="BA72" s="302">
        <v>4190</v>
      </c>
      <c r="BB72" s="302">
        <v>4073</v>
      </c>
      <c r="BC72" s="153">
        <v>1750</v>
      </c>
      <c r="BD72" s="302">
        <v>4073</v>
      </c>
      <c r="BE72" s="302">
        <v>3965</v>
      </c>
      <c r="BF72" s="153">
        <v>1714</v>
      </c>
      <c r="BG72" s="302">
        <v>3991</v>
      </c>
      <c r="BH72" s="302">
        <v>3884</v>
      </c>
      <c r="BI72" s="153">
        <v>1681</v>
      </c>
      <c r="BJ72" s="302">
        <v>3889</v>
      </c>
      <c r="BK72" s="302">
        <v>3790</v>
      </c>
      <c r="BL72" s="153">
        <v>1661</v>
      </c>
      <c r="BM72" s="302">
        <v>3810</v>
      </c>
      <c r="BN72" s="302">
        <v>3707</v>
      </c>
      <c r="BO72" s="302">
        <v>1625</v>
      </c>
    </row>
    <row r="73" spans="1:67" x14ac:dyDescent="0.2">
      <c r="A73" s="306" t="s">
        <v>629</v>
      </c>
      <c r="B73" s="5" t="s">
        <v>477</v>
      </c>
      <c r="C73" s="5" t="s">
        <v>404</v>
      </c>
      <c r="D73" s="5" t="s">
        <v>426</v>
      </c>
      <c r="E73" s="5" t="s">
        <v>47</v>
      </c>
      <c r="F73" s="117" t="s">
        <v>150</v>
      </c>
      <c r="G73" s="5" t="s">
        <v>151</v>
      </c>
      <c r="H73" s="152">
        <v>4249</v>
      </c>
      <c r="I73" s="152">
        <v>4081</v>
      </c>
      <c r="J73" s="153">
        <v>1209</v>
      </c>
      <c r="K73" s="152">
        <v>4182</v>
      </c>
      <c r="L73" s="152">
        <v>4014</v>
      </c>
      <c r="M73" s="153">
        <v>1191</v>
      </c>
      <c r="N73" s="302">
        <v>4113</v>
      </c>
      <c r="O73" s="302">
        <v>3946</v>
      </c>
      <c r="P73" s="153">
        <v>1170</v>
      </c>
      <c r="Q73" s="302">
        <v>4042</v>
      </c>
      <c r="R73" s="302">
        <v>3872</v>
      </c>
      <c r="S73" s="153">
        <v>1150</v>
      </c>
      <c r="T73" s="305">
        <v>4039</v>
      </c>
      <c r="U73" s="302">
        <v>3865</v>
      </c>
      <c r="V73" s="153">
        <v>1141</v>
      </c>
      <c r="W73" s="280">
        <v>4012</v>
      </c>
      <c r="X73" s="280">
        <v>3836</v>
      </c>
      <c r="Y73" s="153">
        <v>1140</v>
      </c>
      <c r="Z73" s="280">
        <v>3998</v>
      </c>
      <c r="AA73" s="280">
        <v>3828</v>
      </c>
      <c r="AB73" s="153">
        <v>1149</v>
      </c>
      <c r="AC73" s="302">
        <v>4014</v>
      </c>
      <c r="AD73" s="302">
        <v>3841</v>
      </c>
      <c r="AE73" s="153">
        <v>1127</v>
      </c>
      <c r="AF73" s="305">
        <v>4056</v>
      </c>
      <c r="AG73" s="305">
        <v>3885</v>
      </c>
      <c r="AH73" s="153">
        <v>1122</v>
      </c>
      <c r="AI73" s="305">
        <v>4043</v>
      </c>
      <c r="AJ73" s="305">
        <v>3884</v>
      </c>
      <c r="AK73" s="153">
        <v>1121</v>
      </c>
      <c r="AL73" s="305">
        <v>4004</v>
      </c>
      <c r="AM73" s="305">
        <v>3845</v>
      </c>
      <c r="AN73" s="153">
        <v>1108</v>
      </c>
      <c r="AO73" s="305">
        <v>3987</v>
      </c>
      <c r="AP73" s="305">
        <v>3837</v>
      </c>
      <c r="AQ73" s="153">
        <v>1114</v>
      </c>
      <c r="AR73" s="305">
        <v>3977</v>
      </c>
      <c r="AS73" s="305">
        <v>3835</v>
      </c>
      <c r="AT73" s="153">
        <v>1091</v>
      </c>
      <c r="AU73" s="302">
        <v>3928</v>
      </c>
      <c r="AV73" s="302">
        <v>3788</v>
      </c>
      <c r="AW73" s="153">
        <v>1068</v>
      </c>
      <c r="AX73" s="302">
        <v>3922</v>
      </c>
      <c r="AY73" s="302">
        <v>3792</v>
      </c>
      <c r="AZ73" s="153">
        <v>1082</v>
      </c>
      <c r="BA73" s="302">
        <v>3947</v>
      </c>
      <c r="BB73" s="302">
        <v>3830</v>
      </c>
      <c r="BC73" s="153">
        <v>1091</v>
      </c>
      <c r="BD73" s="302">
        <v>3952</v>
      </c>
      <c r="BE73" s="302">
        <v>3837</v>
      </c>
      <c r="BF73" s="153">
        <v>1079</v>
      </c>
      <c r="BG73" s="302">
        <v>3931</v>
      </c>
      <c r="BH73" s="302">
        <v>3825</v>
      </c>
      <c r="BI73" s="153">
        <v>1064</v>
      </c>
      <c r="BJ73" s="302">
        <v>3925</v>
      </c>
      <c r="BK73" s="302">
        <v>3831</v>
      </c>
      <c r="BL73" s="153">
        <v>1060</v>
      </c>
      <c r="BM73" s="302">
        <v>3928</v>
      </c>
      <c r="BN73" s="302">
        <v>3847</v>
      </c>
      <c r="BO73" s="302">
        <v>1085</v>
      </c>
    </row>
    <row r="74" spans="1:67" x14ac:dyDescent="0.2">
      <c r="A74" s="306" t="s">
        <v>622</v>
      </c>
      <c r="B74" s="5" t="s">
        <v>477</v>
      </c>
      <c r="C74" s="5" t="s">
        <v>404</v>
      </c>
      <c r="D74" s="5" t="s">
        <v>418</v>
      </c>
      <c r="E74" s="5" t="s">
        <v>12</v>
      </c>
      <c r="F74" s="117" t="s">
        <v>152</v>
      </c>
      <c r="G74" s="5" t="s">
        <v>153</v>
      </c>
      <c r="H74" s="152">
        <v>5711</v>
      </c>
      <c r="I74" s="152">
        <v>5490</v>
      </c>
      <c r="J74" s="153">
        <v>1623</v>
      </c>
      <c r="K74" s="152">
        <v>5532</v>
      </c>
      <c r="L74" s="152">
        <v>5340</v>
      </c>
      <c r="M74" s="153">
        <v>1574</v>
      </c>
      <c r="N74" s="302">
        <v>5359</v>
      </c>
      <c r="O74" s="302">
        <v>5175</v>
      </c>
      <c r="P74" s="153">
        <v>1557</v>
      </c>
      <c r="Q74" s="302">
        <v>5159</v>
      </c>
      <c r="R74" s="302">
        <v>4996</v>
      </c>
      <c r="S74" s="153">
        <v>1494</v>
      </c>
      <c r="T74" s="305">
        <v>5046</v>
      </c>
      <c r="U74" s="302">
        <v>4889</v>
      </c>
      <c r="V74" s="153">
        <v>1491</v>
      </c>
      <c r="W74" s="280">
        <v>4954</v>
      </c>
      <c r="X74" s="280">
        <v>4798</v>
      </c>
      <c r="Y74" s="153">
        <v>1489</v>
      </c>
      <c r="Z74" s="280">
        <v>4812</v>
      </c>
      <c r="AA74" s="280">
        <v>4658</v>
      </c>
      <c r="AB74" s="153">
        <v>1455</v>
      </c>
      <c r="AC74" s="302">
        <v>4739</v>
      </c>
      <c r="AD74" s="302">
        <v>4583</v>
      </c>
      <c r="AE74" s="153">
        <v>1422</v>
      </c>
      <c r="AF74" s="305">
        <v>4703</v>
      </c>
      <c r="AG74" s="305">
        <v>4539</v>
      </c>
      <c r="AH74" s="153">
        <v>1375</v>
      </c>
      <c r="AI74" s="305">
        <v>4649</v>
      </c>
      <c r="AJ74" s="305">
        <v>4478</v>
      </c>
      <c r="AK74" s="153">
        <v>1338</v>
      </c>
      <c r="AL74" s="305">
        <v>4593</v>
      </c>
      <c r="AM74" s="305">
        <v>4432</v>
      </c>
      <c r="AN74" s="153">
        <v>1302</v>
      </c>
      <c r="AO74" s="305">
        <v>4567</v>
      </c>
      <c r="AP74" s="305">
        <v>4413</v>
      </c>
      <c r="AQ74" s="153">
        <v>1256</v>
      </c>
      <c r="AR74" s="305">
        <v>4555</v>
      </c>
      <c r="AS74" s="305">
        <v>4402</v>
      </c>
      <c r="AT74" s="153">
        <v>1228</v>
      </c>
      <c r="AU74" s="302">
        <v>4500</v>
      </c>
      <c r="AV74" s="302">
        <v>4346</v>
      </c>
      <c r="AW74" s="153">
        <v>1170</v>
      </c>
      <c r="AX74" s="302">
        <v>4450</v>
      </c>
      <c r="AY74" s="302">
        <v>4292</v>
      </c>
      <c r="AZ74" s="153">
        <v>1118</v>
      </c>
      <c r="BA74" s="302">
        <v>4448</v>
      </c>
      <c r="BB74" s="302">
        <v>4285</v>
      </c>
      <c r="BC74" s="153">
        <v>1127</v>
      </c>
      <c r="BD74" s="302">
        <v>4459</v>
      </c>
      <c r="BE74" s="302">
        <v>4302</v>
      </c>
      <c r="BF74" s="153">
        <v>1099</v>
      </c>
      <c r="BG74" s="302">
        <v>4472</v>
      </c>
      <c r="BH74" s="302">
        <v>4315</v>
      </c>
      <c r="BI74" s="153">
        <v>1093</v>
      </c>
      <c r="BJ74" s="302">
        <v>4473</v>
      </c>
      <c r="BK74" s="302">
        <v>4313</v>
      </c>
      <c r="BL74" s="153">
        <v>1070</v>
      </c>
      <c r="BM74" s="302">
        <v>4440</v>
      </c>
      <c r="BN74" s="302">
        <v>4281</v>
      </c>
      <c r="BO74" s="302">
        <v>1049</v>
      </c>
    </row>
    <row r="75" spans="1:67" x14ac:dyDescent="0.2">
      <c r="A75" s="306" t="s">
        <v>619</v>
      </c>
      <c r="B75" s="5" t="s">
        <v>474</v>
      </c>
      <c r="C75" s="5" t="s">
        <v>401</v>
      </c>
      <c r="D75" s="5" t="s">
        <v>436</v>
      </c>
      <c r="E75" s="5" t="s">
        <v>114</v>
      </c>
      <c r="F75" s="117" t="s">
        <v>154</v>
      </c>
      <c r="G75" s="5" t="s">
        <v>155</v>
      </c>
      <c r="H75" s="152">
        <v>6465</v>
      </c>
      <c r="I75" s="152">
        <v>6271</v>
      </c>
      <c r="J75" s="153">
        <v>2635</v>
      </c>
      <c r="K75" s="152">
        <v>6233</v>
      </c>
      <c r="L75" s="152">
        <v>6047</v>
      </c>
      <c r="M75" s="153">
        <v>2515</v>
      </c>
      <c r="N75" s="302">
        <v>6071</v>
      </c>
      <c r="O75" s="302">
        <v>5892</v>
      </c>
      <c r="P75" s="153">
        <v>2448</v>
      </c>
      <c r="Q75" s="302">
        <v>5947</v>
      </c>
      <c r="R75" s="302">
        <v>5775</v>
      </c>
      <c r="S75" s="153">
        <v>2373</v>
      </c>
      <c r="T75" s="305">
        <v>5781</v>
      </c>
      <c r="U75" s="302">
        <v>5620</v>
      </c>
      <c r="V75" s="153">
        <v>2305</v>
      </c>
      <c r="W75" s="280">
        <v>5604</v>
      </c>
      <c r="X75" s="280">
        <v>5459</v>
      </c>
      <c r="Y75" s="153">
        <v>2229</v>
      </c>
      <c r="Z75" s="280">
        <v>5475</v>
      </c>
      <c r="AA75" s="280">
        <v>5344</v>
      </c>
      <c r="AB75" s="153">
        <v>2196</v>
      </c>
      <c r="AC75" s="302">
        <v>5356</v>
      </c>
      <c r="AD75" s="302">
        <v>5226</v>
      </c>
      <c r="AE75" s="153">
        <v>2134</v>
      </c>
      <c r="AF75" s="305">
        <v>5265</v>
      </c>
      <c r="AG75" s="305">
        <v>5139</v>
      </c>
      <c r="AH75" s="153">
        <v>2060</v>
      </c>
      <c r="AI75" s="305">
        <v>5190</v>
      </c>
      <c r="AJ75" s="305">
        <v>5064</v>
      </c>
      <c r="AK75" s="153">
        <v>2024</v>
      </c>
      <c r="AL75" s="305">
        <v>5125</v>
      </c>
      <c r="AM75" s="305">
        <v>5015</v>
      </c>
      <c r="AN75" s="153">
        <v>1994</v>
      </c>
      <c r="AO75" s="305">
        <v>5040</v>
      </c>
      <c r="AP75" s="305">
        <v>4934</v>
      </c>
      <c r="AQ75" s="153">
        <v>1934</v>
      </c>
      <c r="AR75" s="305">
        <v>4964</v>
      </c>
      <c r="AS75" s="305">
        <v>4866</v>
      </c>
      <c r="AT75" s="153">
        <v>1920</v>
      </c>
      <c r="AU75" s="302">
        <v>4937</v>
      </c>
      <c r="AV75" s="302">
        <v>4851</v>
      </c>
      <c r="AW75" s="153">
        <v>1893</v>
      </c>
      <c r="AX75" s="302">
        <v>4839</v>
      </c>
      <c r="AY75" s="302">
        <v>4759</v>
      </c>
      <c r="AZ75" s="153">
        <v>1842</v>
      </c>
      <c r="BA75" s="302">
        <v>4744</v>
      </c>
      <c r="BB75" s="302">
        <v>4663</v>
      </c>
      <c r="BC75" s="153">
        <v>1809</v>
      </c>
      <c r="BD75" s="302">
        <v>4688</v>
      </c>
      <c r="BE75" s="302">
        <v>4612</v>
      </c>
      <c r="BF75" s="153">
        <v>1778</v>
      </c>
      <c r="BG75" s="302">
        <v>4594</v>
      </c>
      <c r="BH75" s="302">
        <v>4516</v>
      </c>
      <c r="BI75" s="153">
        <v>1725</v>
      </c>
      <c r="BJ75" s="302">
        <v>4491</v>
      </c>
      <c r="BK75" s="302">
        <v>4413</v>
      </c>
      <c r="BL75" s="153">
        <v>1663</v>
      </c>
      <c r="BM75" s="302">
        <v>4417</v>
      </c>
      <c r="BN75" s="302">
        <v>4337</v>
      </c>
      <c r="BO75" s="302">
        <v>1638</v>
      </c>
    </row>
    <row r="76" spans="1:67" x14ac:dyDescent="0.2">
      <c r="A76" s="306" t="s">
        <v>629</v>
      </c>
      <c r="B76" s="5" t="s">
        <v>477</v>
      </c>
      <c r="C76" s="5" t="s">
        <v>404</v>
      </c>
      <c r="D76" s="5" t="s">
        <v>426</v>
      </c>
      <c r="E76" s="5" t="s">
        <v>47</v>
      </c>
      <c r="F76" s="117" t="s">
        <v>156</v>
      </c>
      <c r="G76" s="5" t="s">
        <v>157</v>
      </c>
      <c r="H76" s="152">
        <v>8191</v>
      </c>
      <c r="I76" s="152">
        <v>7800</v>
      </c>
      <c r="J76" s="153">
        <v>3355</v>
      </c>
      <c r="K76" s="152">
        <v>7895</v>
      </c>
      <c r="L76" s="152">
        <v>7519</v>
      </c>
      <c r="M76" s="153">
        <v>3224</v>
      </c>
      <c r="N76" s="302">
        <v>7586</v>
      </c>
      <c r="O76" s="302">
        <v>7255</v>
      </c>
      <c r="P76" s="153">
        <v>3105</v>
      </c>
      <c r="Q76" s="302">
        <v>7302</v>
      </c>
      <c r="R76" s="302">
        <v>7006</v>
      </c>
      <c r="S76" s="153">
        <v>2997</v>
      </c>
      <c r="T76" s="305">
        <v>7051</v>
      </c>
      <c r="U76" s="302">
        <v>6776</v>
      </c>
      <c r="V76" s="153">
        <v>2903</v>
      </c>
      <c r="W76" s="280">
        <v>6784</v>
      </c>
      <c r="X76" s="280">
        <v>6525</v>
      </c>
      <c r="Y76" s="153">
        <v>2801</v>
      </c>
      <c r="Z76" s="280">
        <v>6528</v>
      </c>
      <c r="AA76" s="280">
        <v>6284</v>
      </c>
      <c r="AB76" s="153">
        <v>2722</v>
      </c>
      <c r="AC76" s="302">
        <v>6279</v>
      </c>
      <c r="AD76" s="302">
        <v>6059</v>
      </c>
      <c r="AE76" s="153">
        <v>2643</v>
      </c>
      <c r="AF76" s="305">
        <v>6051</v>
      </c>
      <c r="AG76" s="305">
        <v>5837</v>
      </c>
      <c r="AH76" s="153">
        <v>2511</v>
      </c>
      <c r="AI76" s="305">
        <v>5810</v>
      </c>
      <c r="AJ76" s="305">
        <v>5600</v>
      </c>
      <c r="AK76" s="153">
        <v>2445</v>
      </c>
      <c r="AL76" s="305">
        <v>5615</v>
      </c>
      <c r="AM76" s="305">
        <v>5406</v>
      </c>
      <c r="AN76" s="153">
        <v>2328</v>
      </c>
      <c r="AO76" s="305">
        <v>5412</v>
      </c>
      <c r="AP76" s="305">
        <v>5213</v>
      </c>
      <c r="AQ76" s="153">
        <v>2231</v>
      </c>
      <c r="AR76" s="305">
        <v>5267</v>
      </c>
      <c r="AS76" s="305">
        <v>5067</v>
      </c>
      <c r="AT76" s="153">
        <v>2148</v>
      </c>
      <c r="AU76" s="302">
        <v>5081</v>
      </c>
      <c r="AV76" s="302">
        <v>4890</v>
      </c>
      <c r="AW76" s="153">
        <v>2091</v>
      </c>
      <c r="AX76" s="302">
        <v>4913</v>
      </c>
      <c r="AY76" s="302">
        <v>4726</v>
      </c>
      <c r="AZ76" s="153">
        <v>2022</v>
      </c>
      <c r="BA76" s="302">
        <v>4806</v>
      </c>
      <c r="BB76" s="302">
        <v>4628</v>
      </c>
      <c r="BC76" s="153">
        <v>2012</v>
      </c>
      <c r="BD76" s="302">
        <v>4735</v>
      </c>
      <c r="BE76" s="302">
        <v>4567</v>
      </c>
      <c r="BF76" s="153">
        <v>2006</v>
      </c>
      <c r="BG76" s="302">
        <v>4713</v>
      </c>
      <c r="BH76" s="302">
        <v>4551</v>
      </c>
      <c r="BI76" s="153">
        <v>2012</v>
      </c>
      <c r="BJ76" s="302">
        <v>4693</v>
      </c>
      <c r="BK76" s="302">
        <v>4531</v>
      </c>
      <c r="BL76" s="153">
        <v>1986</v>
      </c>
      <c r="BM76" s="302">
        <v>4684</v>
      </c>
      <c r="BN76" s="302">
        <v>4523</v>
      </c>
      <c r="BO76" s="302">
        <v>1972</v>
      </c>
    </row>
    <row r="77" spans="1:67" x14ac:dyDescent="0.2">
      <c r="A77" s="306" t="s">
        <v>634</v>
      </c>
      <c r="B77" s="5" t="s">
        <v>491</v>
      </c>
      <c r="C77" s="5" t="s">
        <v>410</v>
      </c>
      <c r="D77" s="5" t="s">
        <v>433</v>
      </c>
      <c r="E77" s="5" t="s">
        <v>91</v>
      </c>
      <c r="F77" s="117" t="s">
        <v>158</v>
      </c>
      <c r="G77" s="5" t="s">
        <v>159</v>
      </c>
      <c r="H77" s="152">
        <v>12196</v>
      </c>
      <c r="I77" s="152">
        <v>11878</v>
      </c>
      <c r="J77" s="153">
        <v>4829</v>
      </c>
      <c r="K77" s="152">
        <v>11430</v>
      </c>
      <c r="L77" s="152">
        <v>11162</v>
      </c>
      <c r="M77" s="153">
        <v>4566</v>
      </c>
      <c r="N77" s="302">
        <v>11057</v>
      </c>
      <c r="O77" s="302">
        <v>10810</v>
      </c>
      <c r="P77" s="153">
        <v>4403</v>
      </c>
      <c r="Q77" s="302">
        <v>10895</v>
      </c>
      <c r="R77" s="302">
        <v>10656</v>
      </c>
      <c r="S77" s="153">
        <v>4344</v>
      </c>
      <c r="T77" s="305">
        <v>10783</v>
      </c>
      <c r="U77" s="302">
        <v>10535</v>
      </c>
      <c r="V77" s="153">
        <v>4307</v>
      </c>
      <c r="W77" s="280">
        <v>10556</v>
      </c>
      <c r="X77" s="280">
        <v>10315</v>
      </c>
      <c r="Y77" s="153">
        <v>4192</v>
      </c>
      <c r="Z77" s="280">
        <v>10432</v>
      </c>
      <c r="AA77" s="280">
        <v>10181</v>
      </c>
      <c r="AB77" s="153">
        <v>4128</v>
      </c>
      <c r="AC77" s="302">
        <v>10319</v>
      </c>
      <c r="AD77" s="302">
        <v>10079</v>
      </c>
      <c r="AE77" s="153">
        <v>4076</v>
      </c>
      <c r="AF77" s="305">
        <v>10216</v>
      </c>
      <c r="AG77" s="305">
        <v>9980</v>
      </c>
      <c r="AH77" s="153">
        <v>4022</v>
      </c>
      <c r="AI77" s="305">
        <v>10107</v>
      </c>
      <c r="AJ77" s="305">
        <v>9874</v>
      </c>
      <c r="AK77" s="153">
        <v>3953</v>
      </c>
      <c r="AL77" s="305">
        <v>10029</v>
      </c>
      <c r="AM77" s="305">
        <v>9802</v>
      </c>
      <c r="AN77" s="153">
        <v>3911</v>
      </c>
      <c r="AO77" s="305">
        <v>9883</v>
      </c>
      <c r="AP77" s="305">
        <v>9656</v>
      </c>
      <c r="AQ77" s="153">
        <v>3858</v>
      </c>
      <c r="AR77" s="305">
        <v>9796</v>
      </c>
      <c r="AS77" s="305">
        <v>9568</v>
      </c>
      <c r="AT77" s="153">
        <v>3812</v>
      </c>
      <c r="AU77" s="302">
        <v>9703</v>
      </c>
      <c r="AV77" s="302">
        <v>9470</v>
      </c>
      <c r="AW77" s="153">
        <v>3795</v>
      </c>
      <c r="AX77" s="302">
        <v>9575</v>
      </c>
      <c r="AY77" s="302">
        <v>9333</v>
      </c>
      <c r="AZ77" s="153">
        <v>3768</v>
      </c>
      <c r="BA77" s="302">
        <v>9520</v>
      </c>
      <c r="BB77" s="302">
        <v>9281</v>
      </c>
      <c r="BC77" s="153">
        <v>3719</v>
      </c>
      <c r="BD77" s="302">
        <v>9365</v>
      </c>
      <c r="BE77" s="302">
        <v>9148</v>
      </c>
      <c r="BF77" s="153">
        <v>3669</v>
      </c>
      <c r="BG77" s="302">
        <v>9284</v>
      </c>
      <c r="BH77" s="302">
        <v>9059</v>
      </c>
      <c r="BI77" s="153">
        <v>3630</v>
      </c>
      <c r="BJ77" s="302">
        <v>9265</v>
      </c>
      <c r="BK77" s="302">
        <v>9043</v>
      </c>
      <c r="BL77" s="153">
        <v>3616</v>
      </c>
      <c r="BM77" s="302">
        <v>9204</v>
      </c>
      <c r="BN77" s="302">
        <v>8988</v>
      </c>
      <c r="BO77" s="302">
        <v>3591</v>
      </c>
    </row>
    <row r="78" spans="1:67" x14ac:dyDescent="0.2">
      <c r="A78" s="306" t="s">
        <v>630</v>
      </c>
      <c r="B78" s="5" t="s">
        <v>475</v>
      </c>
      <c r="C78" s="5" t="s">
        <v>402</v>
      </c>
      <c r="D78" s="5" t="s">
        <v>427</v>
      </c>
      <c r="E78" s="5" t="s">
        <v>50</v>
      </c>
      <c r="F78" s="117" t="s">
        <v>160</v>
      </c>
      <c r="G78" s="5" t="s">
        <v>161</v>
      </c>
      <c r="H78" s="152">
        <v>5396</v>
      </c>
      <c r="I78" s="152">
        <v>5302</v>
      </c>
      <c r="J78" s="153">
        <v>2604</v>
      </c>
      <c r="K78" s="152">
        <v>5124</v>
      </c>
      <c r="L78" s="152">
        <v>5034</v>
      </c>
      <c r="M78" s="153">
        <v>2477</v>
      </c>
      <c r="N78" s="302">
        <v>4943</v>
      </c>
      <c r="O78" s="302">
        <v>4857</v>
      </c>
      <c r="P78" s="153">
        <v>2394</v>
      </c>
      <c r="Q78" s="302">
        <v>4878</v>
      </c>
      <c r="R78" s="302">
        <v>4803</v>
      </c>
      <c r="S78" s="153">
        <v>2368</v>
      </c>
      <c r="T78" s="305">
        <v>4780</v>
      </c>
      <c r="U78" s="302">
        <v>4705</v>
      </c>
      <c r="V78" s="153">
        <v>2320</v>
      </c>
      <c r="W78" s="280">
        <v>4774</v>
      </c>
      <c r="X78" s="280">
        <v>4694</v>
      </c>
      <c r="Y78" s="153">
        <v>2318</v>
      </c>
      <c r="Z78" s="280">
        <v>4671</v>
      </c>
      <c r="AA78" s="280">
        <v>4585</v>
      </c>
      <c r="AB78" s="153">
        <v>2281</v>
      </c>
      <c r="AC78" s="302">
        <v>4654</v>
      </c>
      <c r="AD78" s="302">
        <v>4583</v>
      </c>
      <c r="AE78" s="153">
        <v>2276</v>
      </c>
      <c r="AF78" s="305">
        <v>4626</v>
      </c>
      <c r="AG78" s="305">
        <v>4557</v>
      </c>
      <c r="AH78" s="153">
        <v>2258</v>
      </c>
      <c r="AI78" s="305">
        <v>4628</v>
      </c>
      <c r="AJ78" s="305">
        <v>4552</v>
      </c>
      <c r="AK78" s="153">
        <v>2276</v>
      </c>
      <c r="AL78" s="305">
        <v>4609</v>
      </c>
      <c r="AM78" s="305">
        <v>4535</v>
      </c>
      <c r="AN78" s="153">
        <v>2282</v>
      </c>
      <c r="AO78" s="305">
        <v>4589</v>
      </c>
      <c r="AP78" s="305">
        <v>4515</v>
      </c>
      <c r="AQ78" s="153">
        <v>2311</v>
      </c>
      <c r="AR78" s="305">
        <v>4565</v>
      </c>
      <c r="AS78" s="305">
        <v>4489</v>
      </c>
      <c r="AT78" s="153">
        <v>2301</v>
      </c>
      <c r="AU78" s="302">
        <v>4615</v>
      </c>
      <c r="AV78" s="302">
        <v>4541</v>
      </c>
      <c r="AW78" s="153">
        <v>2343</v>
      </c>
      <c r="AX78" s="302">
        <v>4656</v>
      </c>
      <c r="AY78" s="302">
        <v>4584</v>
      </c>
      <c r="AZ78" s="153">
        <v>2377</v>
      </c>
      <c r="BA78" s="302">
        <v>4708</v>
      </c>
      <c r="BB78" s="302">
        <v>4633</v>
      </c>
      <c r="BC78" s="153">
        <v>2408</v>
      </c>
      <c r="BD78" s="302">
        <v>4809</v>
      </c>
      <c r="BE78" s="302">
        <v>4734</v>
      </c>
      <c r="BF78" s="153">
        <v>2487</v>
      </c>
      <c r="BG78" s="302">
        <v>4801</v>
      </c>
      <c r="BH78" s="302">
        <v>4729</v>
      </c>
      <c r="BI78" s="153">
        <v>2497</v>
      </c>
      <c r="BJ78" s="302">
        <v>4821</v>
      </c>
      <c r="BK78" s="302">
        <v>4748</v>
      </c>
      <c r="BL78" s="153">
        <v>2514</v>
      </c>
      <c r="BM78" s="302">
        <v>4802</v>
      </c>
      <c r="BN78" s="302">
        <v>4732</v>
      </c>
      <c r="BO78" s="302">
        <v>2534</v>
      </c>
    </row>
    <row r="79" spans="1:67" x14ac:dyDescent="0.2">
      <c r="A79" s="306" t="s">
        <v>621</v>
      </c>
      <c r="B79" s="5" t="s">
        <v>477</v>
      </c>
      <c r="C79" s="5" t="s">
        <v>404</v>
      </c>
      <c r="D79" s="5" t="s">
        <v>418</v>
      </c>
      <c r="E79" s="5" t="s">
        <v>12</v>
      </c>
      <c r="F79" s="117" t="s">
        <v>162</v>
      </c>
      <c r="G79" s="5" t="s">
        <v>163</v>
      </c>
      <c r="H79" s="152">
        <v>11724</v>
      </c>
      <c r="I79" s="152">
        <v>11245</v>
      </c>
      <c r="J79" s="153">
        <v>4782</v>
      </c>
      <c r="K79" s="152">
        <v>11111</v>
      </c>
      <c r="L79" s="152">
        <v>10656</v>
      </c>
      <c r="M79" s="153">
        <v>4520</v>
      </c>
      <c r="N79" s="302">
        <v>10641</v>
      </c>
      <c r="O79" s="302">
        <v>10214</v>
      </c>
      <c r="P79" s="153">
        <v>4336</v>
      </c>
      <c r="Q79" s="302">
        <v>10180</v>
      </c>
      <c r="R79" s="302">
        <v>9771</v>
      </c>
      <c r="S79" s="153">
        <v>4161</v>
      </c>
      <c r="T79" s="305">
        <v>9895</v>
      </c>
      <c r="U79" s="302">
        <v>9504</v>
      </c>
      <c r="V79" s="153">
        <v>4015</v>
      </c>
      <c r="W79" s="280">
        <v>9664</v>
      </c>
      <c r="X79" s="280">
        <v>9286</v>
      </c>
      <c r="Y79" s="153">
        <v>3944</v>
      </c>
      <c r="Z79" s="280">
        <v>9369</v>
      </c>
      <c r="AA79" s="280">
        <v>9012</v>
      </c>
      <c r="AB79" s="153">
        <v>3832</v>
      </c>
      <c r="AC79" s="302">
        <v>9087</v>
      </c>
      <c r="AD79" s="302">
        <v>8753</v>
      </c>
      <c r="AE79" s="153">
        <v>3751</v>
      </c>
      <c r="AF79" s="305">
        <v>8748</v>
      </c>
      <c r="AG79" s="305">
        <v>8431</v>
      </c>
      <c r="AH79" s="153">
        <v>3610</v>
      </c>
      <c r="AI79" s="305">
        <v>8331</v>
      </c>
      <c r="AJ79" s="305">
        <v>8048</v>
      </c>
      <c r="AK79" s="153">
        <v>3467</v>
      </c>
      <c r="AL79" s="305">
        <v>7956</v>
      </c>
      <c r="AM79" s="305">
        <v>7695</v>
      </c>
      <c r="AN79" s="153">
        <v>3359</v>
      </c>
      <c r="AO79" s="305">
        <v>7735</v>
      </c>
      <c r="AP79" s="305">
        <v>7491</v>
      </c>
      <c r="AQ79" s="153">
        <v>3308</v>
      </c>
      <c r="AR79" s="305">
        <v>7538</v>
      </c>
      <c r="AS79" s="305">
        <v>7309</v>
      </c>
      <c r="AT79" s="153">
        <v>3232</v>
      </c>
      <c r="AU79" s="302">
        <v>7382</v>
      </c>
      <c r="AV79" s="302">
        <v>7165</v>
      </c>
      <c r="AW79" s="153">
        <v>3210</v>
      </c>
      <c r="AX79" s="302">
        <v>7159</v>
      </c>
      <c r="AY79" s="302">
        <v>6941</v>
      </c>
      <c r="AZ79" s="153">
        <v>3107</v>
      </c>
      <c r="BA79" s="302">
        <v>7071</v>
      </c>
      <c r="BB79" s="302">
        <v>6865</v>
      </c>
      <c r="BC79" s="153">
        <v>3088</v>
      </c>
      <c r="BD79" s="302">
        <v>7028</v>
      </c>
      <c r="BE79" s="302">
        <v>6824</v>
      </c>
      <c r="BF79" s="153">
        <v>3080</v>
      </c>
      <c r="BG79" s="302">
        <v>6835</v>
      </c>
      <c r="BH79" s="302">
        <v>6634</v>
      </c>
      <c r="BI79" s="153">
        <v>2995</v>
      </c>
      <c r="BJ79" s="302">
        <v>6772</v>
      </c>
      <c r="BK79" s="302">
        <v>6575</v>
      </c>
      <c r="BL79" s="153">
        <v>2968</v>
      </c>
      <c r="BM79" s="302">
        <v>6731</v>
      </c>
      <c r="BN79" s="302">
        <v>6535</v>
      </c>
      <c r="BO79" s="302">
        <v>2933</v>
      </c>
    </row>
    <row r="80" spans="1:67" x14ac:dyDescent="0.2">
      <c r="A80" s="306" t="s">
        <v>500</v>
      </c>
      <c r="B80" s="5" t="s">
        <v>483</v>
      </c>
      <c r="C80" s="5" t="s">
        <v>407</v>
      </c>
      <c r="D80" s="5" t="s">
        <v>431</v>
      </c>
      <c r="E80" s="5" t="s">
        <v>82</v>
      </c>
      <c r="F80" s="117" t="s">
        <v>164</v>
      </c>
      <c r="G80" s="5" t="s">
        <v>165</v>
      </c>
      <c r="H80" s="152">
        <v>7269</v>
      </c>
      <c r="I80" s="152">
        <v>6756</v>
      </c>
      <c r="J80" s="153">
        <v>3622</v>
      </c>
      <c r="K80" s="152">
        <v>7101</v>
      </c>
      <c r="L80" s="152">
        <v>6604</v>
      </c>
      <c r="M80" s="153">
        <v>3569</v>
      </c>
      <c r="N80" s="302">
        <v>6929</v>
      </c>
      <c r="O80" s="302">
        <v>6438</v>
      </c>
      <c r="P80" s="153">
        <v>3489</v>
      </c>
      <c r="Q80" s="302">
        <v>6784</v>
      </c>
      <c r="R80" s="302">
        <v>6311</v>
      </c>
      <c r="S80" s="153">
        <v>3426</v>
      </c>
      <c r="T80" s="305">
        <v>6668</v>
      </c>
      <c r="U80" s="302">
        <v>6215</v>
      </c>
      <c r="V80" s="153">
        <v>3377</v>
      </c>
      <c r="W80" s="280">
        <v>6477</v>
      </c>
      <c r="X80" s="280">
        <v>6039</v>
      </c>
      <c r="Y80" s="153">
        <v>3303</v>
      </c>
      <c r="Z80" s="280">
        <v>6354</v>
      </c>
      <c r="AA80" s="280">
        <v>5923</v>
      </c>
      <c r="AB80" s="153">
        <v>3224</v>
      </c>
      <c r="AC80" s="302">
        <v>6244</v>
      </c>
      <c r="AD80" s="302">
        <v>5822</v>
      </c>
      <c r="AE80" s="153">
        <v>3173</v>
      </c>
      <c r="AF80" s="305">
        <v>6142</v>
      </c>
      <c r="AG80" s="305">
        <v>5743</v>
      </c>
      <c r="AH80" s="153">
        <v>3114</v>
      </c>
      <c r="AI80" s="305">
        <v>6056</v>
      </c>
      <c r="AJ80" s="305">
        <v>5646</v>
      </c>
      <c r="AK80" s="153">
        <v>3051</v>
      </c>
      <c r="AL80" s="305">
        <v>5991</v>
      </c>
      <c r="AM80" s="305">
        <v>5579</v>
      </c>
      <c r="AN80" s="153">
        <v>3005</v>
      </c>
      <c r="AO80" s="305">
        <v>5944</v>
      </c>
      <c r="AP80" s="305">
        <v>5563</v>
      </c>
      <c r="AQ80" s="153">
        <v>3000</v>
      </c>
      <c r="AR80" s="305">
        <v>5883</v>
      </c>
      <c r="AS80" s="305">
        <v>5504</v>
      </c>
      <c r="AT80" s="153">
        <v>2947</v>
      </c>
      <c r="AU80" s="302">
        <v>5850</v>
      </c>
      <c r="AV80" s="302">
        <v>5472</v>
      </c>
      <c r="AW80" s="153">
        <v>2889</v>
      </c>
      <c r="AX80" s="302">
        <v>5807</v>
      </c>
      <c r="AY80" s="302">
        <v>5442</v>
      </c>
      <c r="AZ80" s="153">
        <v>2876</v>
      </c>
      <c r="BA80" s="302">
        <v>5767</v>
      </c>
      <c r="BB80" s="302">
        <v>5407</v>
      </c>
      <c r="BC80" s="153">
        <v>2874</v>
      </c>
      <c r="BD80" s="302">
        <v>5720</v>
      </c>
      <c r="BE80" s="302">
        <v>5355</v>
      </c>
      <c r="BF80" s="153">
        <v>2839</v>
      </c>
      <c r="BG80" s="302">
        <v>5753</v>
      </c>
      <c r="BH80" s="302">
        <v>5383</v>
      </c>
      <c r="BI80" s="153">
        <v>2856</v>
      </c>
      <c r="BJ80" s="302">
        <v>5767</v>
      </c>
      <c r="BK80" s="302">
        <v>5398</v>
      </c>
      <c r="BL80" s="153">
        <v>2898</v>
      </c>
      <c r="BM80" s="302">
        <v>5781</v>
      </c>
      <c r="BN80" s="302">
        <v>5412</v>
      </c>
      <c r="BO80" s="302">
        <v>2914</v>
      </c>
    </row>
    <row r="81" spans="1:67" x14ac:dyDescent="0.2">
      <c r="A81" s="306" t="s">
        <v>494</v>
      </c>
      <c r="B81" s="5" t="s">
        <v>481</v>
      </c>
      <c r="C81" s="5" t="s">
        <v>406</v>
      </c>
      <c r="D81" s="5" t="s">
        <v>421</v>
      </c>
      <c r="E81" s="5" t="s">
        <v>28</v>
      </c>
      <c r="F81" s="117" t="s">
        <v>166</v>
      </c>
      <c r="G81" s="5" t="s">
        <v>167</v>
      </c>
      <c r="H81" s="152">
        <v>21583</v>
      </c>
      <c r="I81" s="152">
        <v>20802</v>
      </c>
      <c r="J81" s="153">
        <v>10520</v>
      </c>
      <c r="K81" s="152">
        <v>20617</v>
      </c>
      <c r="L81" s="152">
        <v>19891</v>
      </c>
      <c r="M81" s="153">
        <v>10199</v>
      </c>
      <c r="N81" s="302">
        <v>19961</v>
      </c>
      <c r="O81" s="302">
        <v>19257</v>
      </c>
      <c r="P81" s="153">
        <v>9951</v>
      </c>
      <c r="Q81" s="302">
        <v>19410</v>
      </c>
      <c r="R81" s="302">
        <v>18736</v>
      </c>
      <c r="S81" s="153">
        <v>9763</v>
      </c>
      <c r="T81" s="305">
        <v>18929</v>
      </c>
      <c r="U81" s="302">
        <v>18278</v>
      </c>
      <c r="V81" s="153">
        <v>9594</v>
      </c>
      <c r="W81" s="280">
        <v>18439</v>
      </c>
      <c r="X81" s="280">
        <v>17855</v>
      </c>
      <c r="Y81" s="153">
        <v>9449</v>
      </c>
      <c r="Z81" s="280">
        <v>18214</v>
      </c>
      <c r="AA81" s="280">
        <v>17676</v>
      </c>
      <c r="AB81" s="153">
        <v>9393</v>
      </c>
      <c r="AC81" s="302">
        <v>17940</v>
      </c>
      <c r="AD81" s="302">
        <v>17438</v>
      </c>
      <c r="AE81" s="153">
        <v>9271</v>
      </c>
      <c r="AF81" s="305">
        <v>17881</v>
      </c>
      <c r="AG81" s="305">
        <v>17390</v>
      </c>
      <c r="AH81" s="153">
        <v>9195</v>
      </c>
      <c r="AI81" s="305">
        <v>17762</v>
      </c>
      <c r="AJ81" s="305">
        <v>17259</v>
      </c>
      <c r="AK81" s="153">
        <v>9125</v>
      </c>
      <c r="AL81" s="305">
        <v>17661</v>
      </c>
      <c r="AM81" s="305">
        <v>17156</v>
      </c>
      <c r="AN81" s="153">
        <v>9032</v>
      </c>
      <c r="AO81" s="305">
        <v>17546</v>
      </c>
      <c r="AP81" s="305">
        <v>17040</v>
      </c>
      <c r="AQ81" s="153">
        <v>8961</v>
      </c>
      <c r="AR81" s="305">
        <v>17450</v>
      </c>
      <c r="AS81" s="305">
        <v>16942</v>
      </c>
      <c r="AT81" s="153">
        <v>8915</v>
      </c>
      <c r="AU81" s="302">
        <v>17347</v>
      </c>
      <c r="AV81" s="302">
        <v>16855</v>
      </c>
      <c r="AW81" s="153">
        <v>8783</v>
      </c>
      <c r="AX81" s="302">
        <v>17242</v>
      </c>
      <c r="AY81" s="302">
        <v>16768</v>
      </c>
      <c r="AZ81" s="153">
        <v>8704</v>
      </c>
      <c r="BA81" s="302">
        <v>17157</v>
      </c>
      <c r="BB81" s="302">
        <v>16700</v>
      </c>
      <c r="BC81" s="153">
        <v>8623</v>
      </c>
      <c r="BD81" s="302">
        <v>17005</v>
      </c>
      <c r="BE81" s="302">
        <v>16561</v>
      </c>
      <c r="BF81" s="153">
        <v>8477</v>
      </c>
      <c r="BG81" s="302">
        <v>16922</v>
      </c>
      <c r="BH81" s="302">
        <v>16476</v>
      </c>
      <c r="BI81" s="153">
        <v>8414</v>
      </c>
      <c r="BJ81" s="302">
        <v>16921</v>
      </c>
      <c r="BK81" s="302">
        <v>16472</v>
      </c>
      <c r="BL81" s="153">
        <v>8332</v>
      </c>
      <c r="BM81" s="302">
        <v>17044</v>
      </c>
      <c r="BN81" s="302">
        <v>16581</v>
      </c>
      <c r="BO81" s="302">
        <v>8341</v>
      </c>
    </row>
    <row r="82" spans="1:67" x14ac:dyDescent="0.2">
      <c r="A82" s="306" t="s">
        <v>628</v>
      </c>
      <c r="B82" s="5" t="s">
        <v>485</v>
      </c>
      <c r="C82" s="5" t="s">
        <v>464</v>
      </c>
      <c r="D82" s="5" t="s">
        <v>425</v>
      </c>
      <c r="E82" s="5" t="s">
        <v>40</v>
      </c>
      <c r="F82" s="117" t="s">
        <v>168</v>
      </c>
      <c r="G82" s="5" t="s">
        <v>169</v>
      </c>
      <c r="H82" s="152">
        <v>7019</v>
      </c>
      <c r="I82" s="152">
        <v>6491</v>
      </c>
      <c r="J82" s="153">
        <v>2323</v>
      </c>
      <c r="K82" s="152">
        <v>6486</v>
      </c>
      <c r="L82" s="152">
        <v>5990</v>
      </c>
      <c r="M82" s="153">
        <v>2133</v>
      </c>
      <c r="N82" s="302">
        <v>6011</v>
      </c>
      <c r="O82" s="302">
        <v>5549</v>
      </c>
      <c r="P82" s="153">
        <v>1955</v>
      </c>
      <c r="Q82" s="302">
        <v>5558</v>
      </c>
      <c r="R82" s="302">
        <v>5122</v>
      </c>
      <c r="S82" s="153">
        <v>1792</v>
      </c>
      <c r="T82" s="305">
        <v>5213</v>
      </c>
      <c r="U82" s="302">
        <v>4805</v>
      </c>
      <c r="V82" s="153">
        <v>1673</v>
      </c>
      <c r="W82" s="280">
        <v>4929</v>
      </c>
      <c r="X82" s="280">
        <v>4545</v>
      </c>
      <c r="Y82" s="153">
        <v>1589</v>
      </c>
      <c r="Z82" s="280">
        <v>4752</v>
      </c>
      <c r="AA82" s="280">
        <v>4387</v>
      </c>
      <c r="AB82" s="153">
        <v>1516</v>
      </c>
      <c r="AC82" s="302">
        <v>4666</v>
      </c>
      <c r="AD82" s="302">
        <v>4297</v>
      </c>
      <c r="AE82" s="153">
        <v>1483</v>
      </c>
      <c r="AF82" s="305">
        <v>4544</v>
      </c>
      <c r="AG82" s="305">
        <v>4184</v>
      </c>
      <c r="AH82" s="153">
        <v>1444</v>
      </c>
      <c r="AI82" s="305">
        <v>4436</v>
      </c>
      <c r="AJ82" s="305">
        <v>4096</v>
      </c>
      <c r="AK82" s="153">
        <v>1398</v>
      </c>
      <c r="AL82" s="305">
        <v>4408</v>
      </c>
      <c r="AM82" s="305">
        <v>4065</v>
      </c>
      <c r="AN82" s="153">
        <v>1393</v>
      </c>
      <c r="AO82" s="305">
        <v>4391</v>
      </c>
      <c r="AP82" s="305">
        <v>4056</v>
      </c>
      <c r="AQ82" s="153">
        <v>1396</v>
      </c>
      <c r="AR82" s="305">
        <v>4326</v>
      </c>
      <c r="AS82" s="305">
        <v>4002</v>
      </c>
      <c r="AT82" s="153">
        <v>1369</v>
      </c>
      <c r="AU82" s="302">
        <v>4347</v>
      </c>
      <c r="AV82" s="302">
        <v>4022</v>
      </c>
      <c r="AW82" s="153">
        <v>1378</v>
      </c>
      <c r="AX82" s="302">
        <v>4332</v>
      </c>
      <c r="AY82" s="302">
        <v>4018</v>
      </c>
      <c r="AZ82" s="153">
        <v>1387</v>
      </c>
      <c r="BA82" s="302">
        <v>4319</v>
      </c>
      <c r="BB82" s="302">
        <v>4002</v>
      </c>
      <c r="BC82" s="153">
        <v>1389</v>
      </c>
      <c r="BD82" s="302">
        <v>4285</v>
      </c>
      <c r="BE82" s="302">
        <v>3979</v>
      </c>
      <c r="BF82" s="153">
        <v>1368</v>
      </c>
      <c r="BG82" s="302">
        <v>4292</v>
      </c>
      <c r="BH82" s="302">
        <v>4002</v>
      </c>
      <c r="BI82" s="153">
        <v>1374</v>
      </c>
      <c r="BJ82" s="302">
        <v>4286</v>
      </c>
      <c r="BK82" s="302">
        <v>4000</v>
      </c>
      <c r="BL82" s="153">
        <v>1370</v>
      </c>
      <c r="BM82" s="302">
        <v>4226</v>
      </c>
      <c r="BN82" s="302">
        <v>3955</v>
      </c>
      <c r="BO82" s="302">
        <v>1339</v>
      </c>
    </row>
    <row r="83" spans="1:67" x14ac:dyDescent="0.2">
      <c r="A83" s="306" t="s">
        <v>630</v>
      </c>
      <c r="B83" s="5" t="s">
        <v>475</v>
      </c>
      <c r="C83" s="5" t="s">
        <v>402</v>
      </c>
      <c r="D83" s="5" t="s">
        <v>427</v>
      </c>
      <c r="E83" s="5" t="s">
        <v>50</v>
      </c>
      <c r="F83" s="117" t="s">
        <v>170</v>
      </c>
      <c r="G83" s="5" t="s">
        <v>171</v>
      </c>
      <c r="H83" s="152">
        <v>7255</v>
      </c>
      <c r="I83" s="152">
        <v>7108</v>
      </c>
      <c r="J83" s="153">
        <v>3911</v>
      </c>
      <c r="K83" s="152">
        <v>7120</v>
      </c>
      <c r="L83" s="152">
        <v>6981</v>
      </c>
      <c r="M83" s="153">
        <v>3863</v>
      </c>
      <c r="N83" s="302">
        <v>6883</v>
      </c>
      <c r="O83" s="302">
        <v>6753</v>
      </c>
      <c r="P83" s="153">
        <v>3744</v>
      </c>
      <c r="Q83" s="302">
        <v>6690</v>
      </c>
      <c r="R83" s="302">
        <v>6563</v>
      </c>
      <c r="S83" s="153">
        <v>3645</v>
      </c>
      <c r="T83" s="305">
        <v>6536</v>
      </c>
      <c r="U83" s="302">
        <v>6415</v>
      </c>
      <c r="V83" s="153">
        <v>3592</v>
      </c>
      <c r="W83" s="280">
        <v>6386</v>
      </c>
      <c r="X83" s="280">
        <v>6276</v>
      </c>
      <c r="Y83" s="153">
        <v>3539</v>
      </c>
      <c r="Z83" s="280">
        <v>6343</v>
      </c>
      <c r="AA83" s="280">
        <v>6244</v>
      </c>
      <c r="AB83" s="153">
        <v>3557</v>
      </c>
      <c r="AC83" s="302">
        <v>6275</v>
      </c>
      <c r="AD83" s="302">
        <v>6179</v>
      </c>
      <c r="AE83" s="153">
        <v>3540</v>
      </c>
      <c r="AF83" s="305">
        <v>6219</v>
      </c>
      <c r="AG83" s="305">
        <v>6128</v>
      </c>
      <c r="AH83" s="153">
        <v>3537</v>
      </c>
      <c r="AI83" s="305">
        <v>6127</v>
      </c>
      <c r="AJ83" s="305">
        <v>6029</v>
      </c>
      <c r="AK83" s="153">
        <v>3481</v>
      </c>
      <c r="AL83" s="305">
        <v>6051</v>
      </c>
      <c r="AM83" s="305">
        <v>5954</v>
      </c>
      <c r="AN83" s="153">
        <v>3446</v>
      </c>
      <c r="AO83" s="305">
        <v>5965</v>
      </c>
      <c r="AP83" s="305">
        <v>5875</v>
      </c>
      <c r="AQ83" s="153">
        <v>3402</v>
      </c>
      <c r="AR83" s="305">
        <v>5892</v>
      </c>
      <c r="AS83" s="305">
        <v>5802</v>
      </c>
      <c r="AT83" s="153">
        <v>3345</v>
      </c>
      <c r="AU83" s="302">
        <v>5811</v>
      </c>
      <c r="AV83" s="302">
        <v>5725</v>
      </c>
      <c r="AW83" s="153">
        <v>3277</v>
      </c>
      <c r="AX83" s="302">
        <v>5761</v>
      </c>
      <c r="AY83" s="302">
        <v>5672</v>
      </c>
      <c r="AZ83" s="153">
        <v>3230</v>
      </c>
      <c r="BA83" s="302">
        <v>5731</v>
      </c>
      <c r="BB83" s="302">
        <v>5639</v>
      </c>
      <c r="BC83" s="153">
        <v>3189</v>
      </c>
      <c r="BD83" s="302">
        <v>5669</v>
      </c>
      <c r="BE83" s="302">
        <v>5567</v>
      </c>
      <c r="BF83" s="153">
        <v>3143</v>
      </c>
      <c r="BG83" s="302">
        <v>5653</v>
      </c>
      <c r="BH83" s="302">
        <v>5555</v>
      </c>
      <c r="BI83" s="153">
        <v>3118</v>
      </c>
      <c r="BJ83" s="302">
        <v>5634</v>
      </c>
      <c r="BK83" s="302">
        <v>5541</v>
      </c>
      <c r="BL83" s="153">
        <v>3086</v>
      </c>
      <c r="BM83" s="302">
        <v>5591</v>
      </c>
      <c r="BN83" s="302">
        <v>5500</v>
      </c>
      <c r="BO83" s="302">
        <v>3075</v>
      </c>
    </row>
    <row r="84" spans="1:67" x14ac:dyDescent="0.2">
      <c r="A84" s="306" t="s">
        <v>629</v>
      </c>
      <c r="B84" s="5" t="s">
        <v>477</v>
      </c>
      <c r="C84" s="5" t="s">
        <v>404</v>
      </c>
      <c r="D84" s="5" t="s">
        <v>426</v>
      </c>
      <c r="E84" s="5" t="s">
        <v>47</v>
      </c>
      <c r="F84" s="117" t="s">
        <v>172</v>
      </c>
      <c r="G84" s="5" t="s">
        <v>173</v>
      </c>
      <c r="H84" s="152">
        <v>4893</v>
      </c>
      <c r="I84" s="152">
        <v>4763</v>
      </c>
      <c r="J84" s="153">
        <v>2264</v>
      </c>
      <c r="K84" s="152">
        <v>4807</v>
      </c>
      <c r="L84" s="152">
        <v>4688</v>
      </c>
      <c r="M84" s="153">
        <v>2242</v>
      </c>
      <c r="N84" s="302">
        <v>4703</v>
      </c>
      <c r="O84" s="302">
        <v>4587</v>
      </c>
      <c r="P84" s="153">
        <v>2204</v>
      </c>
      <c r="Q84" s="302">
        <v>4583</v>
      </c>
      <c r="R84" s="302">
        <v>4478</v>
      </c>
      <c r="S84" s="153">
        <v>2153</v>
      </c>
      <c r="T84" s="305">
        <v>4522</v>
      </c>
      <c r="U84" s="302">
        <v>4421</v>
      </c>
      <c r="V84" s="153">
        <v>2106</v>
      </c>
      <c r="W84" s="280">
        <v>4475</v>
      </c>
      <c r="X84" s="280">
        <v>4374</v>
      </c>
      <c r="Y84" s="153">
        <v>2096</v>
      </c>
      <c r="Z84" s="280">
        <v>4390</v>
      </c>
      <c r="AA84" s="280">
        <v>4291</v>
      </c>
      <c r="AB84" s="153">
        <v>2048</v>
      </c>
      <c r="AC84" s="302">
        <v>4291</v>
      </c>
      <c r="AD84" s="302">
        <v>4195</v>
      </c>
      <c r="AE84" s="153">
        <v>2001</v>
      </c>
      <c r="AF84" s="305">
        <v>4221</v>
      </c>
      <c r="AG84" s="305">
        <v>4124</v>
      </c>
      <c r="AH84" s="153">
        <v>1968</v>
      </c>
      <c r="AI84" s="305">
        <v>4121</v>
      </c>
      <c r="AJ84" s="305">
        <v>4028</v>
      </c>
      <c r="AK84" s="153">
        <v>1925</v>
      </c>
      <c r="AL84" s="305">
        <v>4066</v>
      </c>
      <c r="AM84" s="305">
        <v>3970</v>
      </c>
      <c r="AN84" s="153">
        <v>1896</v>
      </c>
      <c r="AO84" s="305">
        <v>4042</v>
      </c>
      <c r="AP84" s="305">
        <v>3951</v>
      </c>
      <c r="AQ84" s="153">
        <v>1865</v>
      </c>
      <c r="AR84" s="305">
        <v>4035</v>
      </c>
      <c r="AS84" s="305">
        <v>3945</v>
      </c>
      <c r="AT84" s="153">
        <v>1835</v>
      </c>
      <c r="AU84" s="302">
        <v>4004</v>
      </c>
      <c r="AV84" s="302">
        <v>3918</v>
      </c>
      <c r="AW84" s="153">
        <v>1814</v>
      </c>
      <c r="AX84" s="302">
        <v>3930</v>
      </c>
      <c r="AY84" s="302">
        <v>3840</v>
      </c>
      <c r="AZ84" s="153">
        <v>1783</v>
      </c>
      <c r="BA84" s="302">
        <v>3930</v>
      </c>
      <c r="BB84" s="302">
        <v>3831</v>
      </c>
      <c r="BC84" s="153">
        <v>1770</v>
      </c>
      <c r="BD84" s="302">
        <v>3890</v>
      </c>
      <c r="BE84" s="302">
        <v>3781</v>
      </c>
      <c r="BF84" s="153">
        <v>1744</v>
      </c>
      <c r="BG84" s="302">
        <v>3826</v>
      </c>
      <c r="BH84" s="302">
        <v>3719</v>
      </c>
      <c r="BI84" s="153">
        <v>1717</v>
      </c>
      <c r="BJ84" s="302">
        <v>3820</v>
      </c>
      <c r="BK84" s="302">
        <v>3715</v>
      </c>
      <c r="BL84" s="153">
        <v>1697</v>
      </c>
      <c r="BM84" s="302">
        <v>3806</v>
      </c>
      <c r="BN84" s="302">
        <v>3695</v>
      </c>
      <c r="BO84" s="302">
        <v>1697</v>
      </c>
    </row>
    <row r="85" spans="1:67" x14ac:dyDescent="0.2">
      <c r="A85" s="306" t="s">
        <v>630</v>
      </c>
      <c r="B85" s="5" t="s">
        <v>475</v>
      </c>
      <c r="C85" s="5" t="s">
        <v>402</v>
      </c>
      <c r="D85" s="5" t="s">
        <v>427</v>
      </c>
      <c r="E85" s="5" t="s">
        <v>50</v>
      </c>
      <c r="F85" s="117" t="s">
        <v>174</v>
      </c>
      <c r="G85" s="5" t="s">
        <v>175</v>
      </c>
      <c r="H85" s="152">
        <v>9730</v>
      </c>
      <c r="I85" s="152">
        <v>9431</v>
      </c>
      <c r="J85" s="153">
        <v>4355</v>
      </c>
      <c r="K85" s="152">
        <v>9535</v>
      </c>
      <c r="L85" s="152">
        <v>9243</v>
      </c>
      <c r="M85" s="153">
        <v>4257</v>
      </c>
      <c r="N85" s="302">
        <v>9268</v>
      </c>
      <c r="O85" s="302">
        <v>8990</v>
      </c>
      <c r="P85" s="153">
        <v>4129</v>
      </c>
      <c r="Q85" s="302">
        <v>9057</v>
      </c>
      <c r="R85" s="302">
        <v>8781</v>
      </c>
      <c r="S85" s="153">
        <v>4081</v>
      </c>
      <c r="T85" s="305">
        <v>8800</v>
      </c>
      <c r="U85" s="302">
        <v>8543</v>
      </c>
      <c r="V85" s="153">
        <v>3977</v>
      </c>
      <c r="W85" s="280">
        <v>8589</v>
      </c>
      <c r="X85" s="280">
        <v>8342</v>
      </c>
      <c r="Y85" s="153">
        <v>3923</v>
      </c>
      <c r="Z85" s="280">
        <v>8421</v>
      </c>
      <c r="AA85" s="280">
        <v>8190</v>
      </c>
      <c r="AB85" s="153">
        <v>3897</v>
      </c>
      <c r="AC85" s="302">
        <v>8268</v>
      </c>
      <c r="AD85" s="302">
        <v>8060</v>
      </c>
      <c r="AE85" s="153">
        <v>3860</v>
      </c>
      <c r="AF85" s="305">
        <v>8183</v>
      </c>
      <c r="AG85" s="305">
        <v>7973</v>
      </c>
      <c r="AH85" s="153">
        <v>3812</v>
      </c>
      <c r="AI85" s="305">
        <v>8087</v>
      </c>
      <c r="AJ85" s="305">
        <v>7879</v>
      </c>
      <c r="AK85" s="153">
        <v>3746</v>
      </c>
      <c r="AL85" s="305">
        <v>7898</v>
      </c>
      <c r="AM85" s="305">
        <v>7701</v>
      </c>
      <c r="AN85" s="153">
        <v>3649</v>
      </c>
      <c r="AO85" s="305">
        <v>7733</v>
      </c>
      <c r="AP85" s="305">
        <v>7552</v>
      </c>
      <c r="AQ85" s="153">
        <v>3578</v>
      </c>
      <c r="AR85" s="305">
        <v>7559</v>
      </c>
      <c r="AS85" s="305">
        <v>7389</v>
      </c>
      <c r="AT85" s="153">
        <v>3508</v>
      </c>
      <c r="AU85" s="302">
        <v>7446</v>
      </c>
      <c r="AV85" s="302">
        <v>7283</v>
      </c>
      <c r="AW85" s="153">
        <v>3502</v>
      </c>
      <c r="AX85" s="302">
        <v>7309</v>
      </c>
      <c r="AY85" s="302">
        <v>7146</v>
      </c>
      <c r="AZ85" s="153">
        <v>3445</v>
      </c>
      <c r="BA85" s="302">
        <v>7168</v>
      </c>
      <c r="BB85" s="302">
        <v>7009</v>
      </c>
      <c r="BC85" s="153">
        <v>3362</v>
      </c>
      <c r="BD85" s="302">
        <v>7125</v>
      </c>
      <c r="BE85" s="302">
        <v>6965</v>
      </c>
      <c r="BF85" s="153">
        <v>3350</v>
      </c>
      <c r="BG85" s="302">
        <v>7023</v>
      </c>
      <c r="BH85" s="302">
        <v>6857</v>
      </c>
      <c r="BI85" s="153">
        <v>3292</v>
      </c>
      <c r="BJ85" s="302">
        <v>6998</v>
      </c>
      <c r="BK85" s="302">
        <v>6831</v>
      </c>
      <c r="BL85" s="153">
        <v>3273</v>
      </c>
      <c r="BM85" s="302">
        <v>6881</v>
      </c>
      <c r="BN85" s="302">
        <v>6708</v>
      </c>
      <c r="BO85" s="302">
        <v>3220</v>
      </c>
    </row>
    <row r="86" spans="1:67" x14ac:dyDescent="0.2">
      <c r="A86" s="306" t="s">
        <v>629</v>
      </c>
      <c r="B86" s="5" t="s">
        <v>477</v>
      </c>
      <c r="C86" s="5" t="s">
        <v>404</v>
      </c>
      <c r="D86" s="5" t="s">
        <v>426</v>
      </c>
      <c r="E86" s="5" t="s">
        <v>47</v>
      </c>
      <c r="F86" s="117" t="s">
        <v>176</v>
      </c>
      <c r="G86" s="5" t="s">
        <v>177</v>
      </c>
      <c r="H86" s="152">
        <v>6643</v>
      </c>
      <c r="I86" s="152">
        <v>6368</v>
      </c>
      <c r="J86" s="153">
        <v>2157</v>
      </c>
      <c r="K86" s="152">
        <v>6300</v>
      </c>
      <c r="L86" s="152">
        <v>6048</v>
      </c>
      <c r="M86" s="153">
        <v>2035</v>
      </c>
      <c r="N86" s="302">
        <v>5982</v>
      </c>
      <c r="O86" s="302">
        <v>5755</v>
      </c>
      <c r="P86" s="153">
        <v>1919</v>
      </c>
      <c r="Q86" s="302">
        <v>5824</v>
      </c>
      <c r="R86" s="302">
        <v>5607</v>
      </c>
      <c r="S86" s="153">
        <v>1847</v>
      </c>
      <c r="T86" s="305">
        <v>5710</v>
      </c>
      <c r="U86" s="302">
        <v>5498</v>
      </c>
      <c r="V86" s="153">
        <v>1787</v>
      </c>
      <c r="W86" s="280">
        <v>5595</v>
      </c>
      <c r="X86" s="280">
        <v>5384</v>
      </c>
      <c r="Y86" s="153">
        <v>1736</v>
      </c>
      <c r="Z86" s="280">
        <v>5495</v>
      </c>
      <c r="AA86" s="280">
        <v>5301</v>
      </c>
      <c r="AB86" s="153">
        <v>1716</v>
      </c>
      <c r="AC86" s="302">
        <v>5345</v>
      </c>
      <c r="AD86" s="302">
        <v>5164</v>
      </c>
      <c r="AE86" s="153">
        <v>1665</v>
      </c>
      <c r="AF86" s="305">
        <v>5353</v>
      </c>
      <c r="AG86" s="305">
        <v>5171</v>
      </c>
      <c r="AH86" s="153">
        <v>1681</v>
      </c>
      <c r="AI86" s="305">
        <v>5284</v>
      </c>
      <c r="AJ86" s="305">
        <v>5106</v>
      </c>
      <c r="AK86" s="153">
        <v>1652</v>
      </c>
      <c r="AL86" s="305">
        <v>5245</v>
      </c>
      <c r="AM86" s="305">
        <v>5072</v>
      </c>
      <c r="AN86" s="153">
        <v>1643</v>
      </c>
      <c r="AO86" s="305">
        <v>5166</v>
      </c>
      <c r="AP86" s="305">
        <v>5003</v>
      </c>
      <c r="AQ86" s="153">
        <v>1637</v>
      </c>
      <c r="AR86" s="305">
        <v>5060</v>
      </c>
      <c r="AS86" s="305">
        <v>4901</v>
      </c>
      <c r="AT86" s="153">
        <v>1609</v>
      </c>
      <c r="AU86" s="302">
        <v>4959</v>
      </c>
      <c r="AV86" s="302">
        <v>4812</v>
      </c>
      <c r="AW86" s="153">
        <v>1585</v>
      </c>
      <c r="AX86" s="302">
        <v>4891</v>
      </c>
      <c r="AY86" s="302">
        <v>4746</v>
      </c>
      <c r="AZ86" s="153">
        <v>1574</v>
      </c>
      <c r="BA86" s="302">
        <v>4884</v>
      </c>
      <c r="BB86" s="302">
        <v>4735</v>
      </c>
      <c r="BC86" s="153">
        <v>1572</v>
      </c>
      <c r="BD86" s="302">
        <v>4874</v>
      </c>
      <c r="BE86" s="302">
        <v>4723</v>
      </c>
      <c r="BF86" s="153">
        <v>1568</v>
      </c>
      <c r="BG86" s="302">
        <v>4824</v>
      </c>
      <c r="BH86" s="302">
        <v>4674</v>
      </c>
      <c r="BI86" s="153">
        <v>1568</v>
      </c>
      <c r="BJ86" s="302">
        <v>4838</v>
      </c>
      <c r="BK86" s="302">
        <v>4686</v>
      </c>
      <c r="BL86" s="153">
        <v>1537</v>
      </c>
      <c r="BM86" s="302">
        <v>4855</v>
      </c>
      <c r="BN86" s="302">
        <v>4696</v>
      </c>
      <c r="BO86" s="302">
        <v>1538</v>
      </c>
    </row>
    <row r="87" spans="1:67" x14ac:dyDescent="0.2">
      <c r="A87" s="306" t="s">
        <v>637</v>
      </c>
      <c r="B87" s="5" t="s">
        <v>474</v>
      </c>
      <c r="C87" s="5" t="s">
        <v>401</v>
      </c>
      <c r="D87" s="5" t="s">
        <v>436</v>
      </c>
      <c r="E87" s="5" t="s">
        <v>114</v>
      </c>
      <c r="F87" s="117" t="s">
        <v>178</v>
      </c>
      <c r="G87" s="5" t="s">
        <v>179</v>
      </c>
      <c r="H87" s="152">
        <v>15462</v>
      </c>
      <c r="I87" s="152">
        <v>14879</v>
      </c>
      <c r="J87" s="153">
        <v>5450</v>
      </c>
      <c r="K87" s="152">
        <v>14990</v>
      </c>
      <c r="L87" s="152">
        <v>14428</v>
      </c>
      <c r="M87" s="153">
        <v>5323</v>
      </c>
      <c r="N87" s="302">
        <v>14416</v>
      </c>
      <c r="O87" s="302">
        <v>13872</v>
      </c>
      <c r="P87" s="153">
        <v>5137</v>
      </c>
      <c r="Q87" s="302">
        <v>13914</v>
      </c>
      <c r="R87" s="302">
        <v>13374</v>
      </c>
      <c r="S87" s="153">
        <v>5006</v>
      </c>
      <c r="T87" s="305">
        <v>13512</v>
      </c>
      <c r="U87" s="302">
        <v>12978</v>
      </c>
      <c r="V87" s="153">
        <v>4904</v>
      </c>
      <c r="W87" s="280">
        <v>13117</v>
      </c>
      <c r="X87" s="280">
        <v>12611</v>
      </c>
      <c r="Y87" s="153">
        <v>4806</v>
      </c>
      <c r="Z87" s="280">
        <v>12685</v>
      </c>
      <c r="AA87" s="280">
        <v>12217</v>
      </c>
      <c r="AB87" s="153">
        <v>4730</v>
      </c>
      <c r="AC87" s="302">
        <v>12295</v>
      </c>
      <c r="AD87" s="302">
        <v>11846</v>
      </c>
      <c r="AE87" s="153">
        <v>4591</v>
      </c>
      <c r="AF87" s="305">
        <v>12024</v>
      </c>
      <c r="AG87" s="305">
        <v>11594</v>
      </c>
      <c r="AH87" s="153">
        <v>4493</v>
      </c>
      <c r="AI87" s="305">
        <v>11711</v>
      </c>
      <c r="AJ87" s="305">
        <v>11296</v>
      </c>
      <c r="AK87" s="153">
        <v>4364</v>
      </c>
      <c r="AL87" s="305">
        <v>11531</v>
      </c>
      <c r="AM87" s="305">
        <v>11124</v>
      </c>
      <c r="AN87" s="153">
        <v>4299</v>
      </c>
      <c r="AO87" s="305">
        <v>11305</v>
      </c>
      <c r="AP87" s="305">
        <v>10906</v>
      </c>
      <c r="AQ87" s="153">
        <v>4190</v>
      </c>
      <c r="AR87" s="305">
        <v>10949</v>
      </c>
      <c r="AS87" s="305">
        <v>10571</v>
      </c>
      <c r="AT87" s="153">
        <v>4092</v>
      </c>
      <c r="AU87" s="302">
        <v>10693</v>
      </c>
      <c r="AV87" s="302">
        <v>10328</v>
      </c>
      <c r="AW87" s="153">
        <v>4009</v>
      </c>
      <c r="AX87" s="302">
        <v>10475</v>
      </c>
      <c r="AY87" s="302">
        <v>10136</v>
      </c>
      <c r="AZ87" s="153">
        <v>3986</v>
      </c>
      <c r="BA87" s="302">
        <v>10299</v>
      </c>
      <c r="BB87" s="302">
        <v>9973</v>
      </c>
      <c r="BC87" s="153">
        <v>3946</v>
      </c>
      <c r="BD87" s="302">
        <v>10141</v>
      </c>
      <c r="BE87" s="302">
        <v>9827</v>
      </c>
      <c r="BF87" s="153">
        <v>3904</v>
      </c>
      <c r="BG87" s="302">
        <v>9927</v>
      </c>
      <c r="BH87" s="302">
        <v>9615</v>
      </c>
      <c r="BI87" s="153">
        <v>3839</v>
      </c>
      <c r="BJ87" s="302">
        <v>9780</v>
      </c>
      <c r="BK87" s="302">
        <v>9470</v>
      </c>
      <c r="BL87" s="153">
        <v>3776</v>
      </c>
      <c r="BM87" s="302">
        <v>9726</v>
      </c>
      <c r="BN87" s="302">
        <v>9421</v>
      </c>
      <c r="BO87" s="302">
        <v>3755</v>
      </c>
    </row>
    <row r="88" spans="1:67" x14ac:dyDescent="0.2">
      <c r="A88" s="306" t="s">
        <v>501</v>
      </c>
      <c r="B88" s="5" t="s">
        <v>480</v>
      </c>
      <c r="C88" s="5" t="s">
        <v>405</v>
      </c>
      <c r="D88" s="5" t="s">
        <v>429</v>
      </c>
      <c r="E88" s="5" t="s">
        <v>60</v>
      </c>
      <c r="F88" s="117" t="s">
        <v>180</v>
      </c>
      <c r="G88" s="5" t="s">
        <v>181</v>
      </c>
      <c r="H88" s="152">
        <v>19905</v>
      </c>
      <c r="I88" s="152">
        <v>19577</v>
      </c>
      <c r="J88" s="153">
        <v>9488</v>
      </c>
      <c r="K88" s="152">
        <v>19048</v>
      </c>
      <c r="L88" s="152">
        <v>18765</v>
      </c>
      <c r="M88" s="153">
        <v>9153</v>
      </c>
      <c r="N88" s="302">
        <v>18289</v>
      </c>
      <c r="O88" s="302">
        <v>18024</v>
      </c>
      <c r="P88" s="153">
        <v>8880</v>
      </c>
      <c r="Q88" s="302">
        <v>17675</v>
      </c>
      <c r="R88" s="302">
        <v>17434</v>
      </c>
      <c r="S88" s="153">
        <v>8687</v>
      </c>
      <c r="T88" s="305">
        <v>17200</v>
      </c>
      <c r="U88" s="302">
        <v>16977</v>
      </c>
      <c r="V88" s="153">
        <v>8576</v>
      </c>
      <c r="W88" s="280">
        <v>16717</v>
      </c>
      <c r="X88" s="280">
        <v>16520</v>
      </c>
      <c r="Y88" s="153">
        <v>8405</v>
      </c>
      <c r="Z88" s="280">
        <v>16345</v>
      </c>
      <c r="AA88" s="280">
        <v>16163</v>
      </c>
      <c r="AB88" s="153">
        <v>8282</v>
      </c>
      <c r="AC88" s="302">
        <v>15983</v>
      </c>
      <c r="AD88" s="302">
        <v>15806</v>
      </c>
      <c r="AE88" s="153">
        <v>8163</v>
      </c>
      <c r="AF88" s="305">
        <v>15776</v>
      </c>
      <c r="AG88" s="305">
        <v>15588</v>
      </c>
      <c r="AH88" s="153">
        <v>8071</v>
      </c>
      <c r="AI88" s="305">
        <v>15569</v>
      </c>
      <c r="AJ88" s="305">
        <v>15383</v>
      </c>
      <c r="AK88" s="153">
        <v>7959</v>
      </c>
      <c r="AL88" s="305">
        <v>15487</v>
      </c>
      <c r="AM88" s="305">
        <v>15307</v>
      </c>
      <c r="AN88" s="153">
        <v>7961</v>
      </c>
      <c r="AO88" s="305">
        <v>15334</v>
      </c>
      <c r="AP88" s="305">
        <v>15136</v>
      </c>
      <c r="AQ88" s="153">
        <v>7863</v>
      </c>
      <c r="AR88" s="305">
        <v>15184</v>
      </c>
      <c r="AS88" s="305">
        <v>14992</v>
      </c>
      <c r="AT88" s="153">
        <v>7800</v>
      </c>
      <c r="AU88" s="302">
        <v>15108</v>
      </c>
      <c r="AV88" s="302">
        <v>14912</v>
      </c>
      <c r="AW88" s="153">
        <v>7747</v>
      </c>
      <c r="AX88" s="302">
        <v>14966</v>
      </c>
      <c r="AY88" s="302">
        <v>14773</v>
      </c>
      <c r="AZ88" s="153">
        <v>7729</v>
      </c>
      <c r="BA88" s="302">
        <v>14887</v>
      </c>
      <c r="BB88" s="302">
        <v>14692</v>
      </c>
      <c r="BC88" s="153">
        <v>7670</v>
      </c>
      <c r="BD88" s="302">
        <v>14745</v>
      </c>
      <c r="BE88" s="302">
        <v>14546</v>
      </c>
      <c r="BF88" s="153">
        <v>7616</v>
      </c>
      <c r="BG88" s="302">
        <v>14508</v>
      </c>
      <c r="BH88" s="302">
        <v>14312</v>
      </c>
      <c r="BI88" s="153">
        <v>7514</v>
      </c>
      <c r="BJ88" s="302">
        <v>14433</v>
      </c>
      <c r="BK88" s="302">
        <v>14238</v>
      </c>
      <c r="BL88" s="153">
        <v>7483</v>
      </c>
      <c r="BM88" s="302">
        <v>14437</v>
      </c>
      <c r="BN88" s="302">
        <v>14249</v>
      </c>
      <c r="BO88" s="302">
        <v>7487</v>
      </c>
    </row>
    <row r="89" spans="1:67" x14ac:dyDescent="0.2">
      <c r="A89" s="306" t="s">
        <v>498</v>
      </c>
      <c r="B89" s="5" t="s">
        <v>493</v>
      </c>
      <c r="C89" s="5" t="s">
        <v>98</v>
      </c>
      <c r="D89" s="5" t="s">
        <v>434</v>
      </c>
      <c r="E89" s="5" t="s">
        <v>98</v>
      </c>
      <c r="F89" s="117" t="s">
        <v>182</v>
      </c>
      <c r="G89" s="5" t="s">
        <v>183</v>
      </c>
      <c r="H89" s="152">
        <v>10634</v>
      </c>
      <c r="I89" s="152">
        <v>10328</v>
      </c>
      <c r="J89" s="153">
        <v>5123</v>
      </c>
      <c r="K89" s="152">
        <v>10497</v>
      </c>
      <c r="L89" s="152">
        <v>10202</v>
      </c>
      <c r="M89" s="153">
        <v>5077</v>
      </c>
      <c r="N89" s="302">
        <v>10276</v>
      </c>
      <c r="O89" s="302">
        <v>9991</v>
      </c>
      <c r="P89" s="153">
        <v>4943</v>
      </c>
      <c r="Q89" s="302">
        <v>10019</v>
      </c>
      <c r="R89" s="302">
        <v>9760</v>
      </c>
      <c r="S89" s="153">
        <v>4841</v>
      </c>
      <c r="T89" s="305">
        <v>9854</v>
      </c>
      <c r="U89" s="302">
        <v>9614</v>
      </c>
      <c r="V89" s="153">
        <v>4775</v>
      </c>
      <c r="W89" s="280">
        <v>9641</v>
      </c>
      <c r="X89" s="280">
        <v>9405</v>
      </c>
      <c r="Y89" s="153">
        <v>4688</v>
      </c>
      <c r="Z89" s="280">
        <v>9482</v>
      </c>
      <c r="AA89" s="280">
        <v>9261</v>
      </c>
      <c r="AB89" s="153">
        <v>4619</v>
      </c>
      <c r="AC89" s="302">
        <v>9347</v>
      </c>
      <c r="AD89" s="302">
        <v>9125</v>
      </c>
      <c r="AE89" s="153">
        <v>4549</v>
      </c>
      <c r="AF89" s="305">
        <v>9171</v>
      </c>
      <c r="AG89" s="305">
        <v>8969</v>
      </c>
      <c r="AH89" s="153">
        <v>4527</v>
      </c>
      <c r="AI89" s="305">
        <v>8945</v>
      </c>
      <c r="AJ89" s="305">
        <v>8745</v>
      </c>
      <c r="AK89" s="153">
        <v>4419</v>
      </c>
      <c r="AL89" s="305">
        <v>8804</v>
      </c>
      <c r="AM89" s="305">
        <v>8602</v>
      </c>
      <c r="AN89" s="153">
        <v>4350</v>
      </c>
      <c r="AO89" s="305">
        <v>8615</v>
      </c>
      <c r="AP89" s="305">
        <v>8409</v>
      </c>
      <c r="AQ89" s="153">
        <v>4269</v>
      </c>
      <c r="AR89" s="305">
        <v>8442</v>
      </c>
      <c r="AS89" s="305">
        <v>8237</v>
      </c>
      <c r="AT89" s="153">
        <v>4180</v>
      </c>
      <c r="AU89" s="302">
        <v>8281</v>
      </c>
      <c r="AV89" s="302">
        <v>8072</v>
      </c>
      <c r="AW89" s="153">
        <v>4071</v>
      </c>
      <c r="AX89" s="302">
        <v>8135</v>
      </c>
      <c r="AY89" s="302">
        <v>7914</v>
      </c>
      <c r="AZ89" s="153">
        <v>4013</v>
      </c>
      <c r="BA89" s="302">
        <v>7936</v>
      </c>
      <c r="BB89" s="302">
        <v>7712</v>
      </c>
      <c r="BC89" s="153">
        <v>3904</v>
      </c>
      <c r="BD89" s="302">
        <v>7729</v>
      </c>
      <c r="BE89" s="302">
        <v>7513</v>
      </c>
      <c r="BF89" s="153">
        <v>3804</v>
      </c>
      <c r="BG89" s="302">
        <v>7532</v>
      </c>
      <c r="BH89" s="302">
        <v>7322</v>
      </c>
      <c r="BI89" s="153">
        <v>3706</v>
      </c>
      <c r="BJ89" s="302">
        <v>7372</v>
      </c>
      <c r="BK89" s="302">
        <v>7165</v>
      </c>
      <c r="BL89" s="153">
        <v>3626</v>
      </c>
      <c r="BM89" s="302">
        <v>7181</v>
      </c>
      <c r="BN89" s="302">
        <v>6990</v>
      </c>
      <c r="BO89" s="302">
        <v>3578</v>
      </c>
    </row>
    <row r="90" spans="1:67" x14ac:dyDescent="0.2">
      <c r="A90" s="306" t="s">
        <v>622</v>
      </c>
      <c r="B90" s="5" t="s">
        <v>477</v>
      </c>
      <c r="C90" s="5" t="s">
        <v>404</v>
      </c>
      <c r="D90" s="5" t="s">
        <v>418</v>
      </c>
      <c r="E90" s="5" t="s">
        <v>12</v>
      </c>
      <c r="F90" s="117" t="s">
        <v>184</v>
      </c>
      <c r="G90" s="5" t="s">
        <v>185</v>
      </c>
      <c r="H90" s="152">
        <v>4586</v>
      </c>
      <c r="I90" s="152">
        <v>4333</v>
      </c>
      <c r="J90" s="153">
        <v>1095</v>
      </c>
      <c r="K90" s="152">
        <v>4483</v>
      </c>
      <c r="L90" s="152">
        <v>4236</v>
      </c>
      <c r="M90" s="153">
        <v>1042</v>
      </c>
      <c r="N90" s="302">
        <v>4393</v>
      </c>
      <c r="O90" s="302">
        <v>4147</v>
      </c>
      <c r="P90" s="153">
        <v>1016</v>
      </c>
      <c r="Q90" s="302">
        <v>4317</v>
      </c>
      <c r="R90" s="302">
        <v>4090</v>
      </c>
      <c r="S90" s="153">
        <v>997</v>
      </c>
      <c r="T90" s="305">
        <v>4282</v>
      </c>
      <c r="U90" s="302">
        <v>4066</v>
      </c>
      <c r="V90" s="153">
        <v>981</v>
      </c>
      <c r="W90" s="280">
        <v>4161</v>
      </c>
      <c r="X90" s="280">
        <v>3949</v>
      </c>
      <c r="Y90" s="153">
        <v>950</v>
      </c>
      <c r="Z90" s="280">
        <v>4088</v>
      </c>
      <c r="AA90" s="280">
        <v>3885</v>
      </c>
      <c r="AB90" s="153">
        <v>936</v>
      </c>
      <c r="AC90" s="302">
        <v>3986</v>
      </c>
      <c r="AD90" s="302">
        <v>3783</v>
      </c>
      <c r="AE90" s="153">
        <v>902</v>
      </c>
      <c r="AF90" s="305">
        <v>3911</v>
      </c>
      <c r="AG90" s="305">
        <v>3715</v>
      </c>
      <c r="AH90" s="153">
        <v>895</v>
      </c>
      <c r="AI90" s="305">
        <v>3846</v>
      </c>
      <c r="AJ90" s="305">
        <v>3664</v>
      </c>
      <c r="AK90" s="153">
        <v>878</v>
      </c>
      <c r="AL90" s="305">
        <v>3731</v>
      </c>
      <c r="AM90" s="305">
        <v>3571</v>
      </c>
      <c r="AN90" s="153">
        <v>851</v>
      </c>
      <c r="AO90" s="305">
        <v>3648</v>
      </c>
      <c r="AP90" s="305">
        <v>3495</v>
      </c>
      <c r="AQ90" s="153">
        <v>836</v>
      </c>
      <c r="AR90" s="305">
        <v>3579</v>
      </c>
      <c r="AS90" s="305">
        <v>3426</v>
      </c>
      <c r="AT90" s="153">
        <v>834</v>
      </c>
      <c r="AU90" s="302">
        <v>3557</v>
      </c>
      <c r="AV90" s="302">
        <v>3409</v>
      </c>
      <c r="AW90" s="153">
        <v>836</v>
      </c>
      <c r="AX90" s="302">
        <v>3509</v>
      </c>
      <c r="AY90" s="302">
        <v>3371</v>
      </c>
      <c r="AZ90" s="153">
        <v>826</v>
      </c>
      <c r="BA90" s="302">
        <v>3466</v>
      </c>
      <c r="BB90" s="302">
        <v>3325</v>
      </c>
      <c r="BC90" s="153">
        <v>823</v>
      </c>
      <c r="BD90" s="302">
        <v>3410</v>
      </c>
      <c r="BE90" s="302">
        <v>3278</v>
      </c>
      <c r="BF90" s="153">
        <v>818</v>
      </c>
      <c r="BG90" s="302">
        <v>3408</v>
      </c>
      <c r="BH90" s="302">
        <v>3284</v>
      </c>
      <c r="BI90" s="153">
        <v>813</v>
      </c>
      <c r="BJ90" s="302">
        <v>3444</v>
      </c>
      <c r="BK90" s="302">
        <v>3319</v>
      </c>
      <c r="BL90" s="153">
        <v>821</v>
      </c>
      <c r="BM90" s="302">
        <v>3457</v>
      </c>
      <c r="BN90" s="302">
        <v>3342</v>
      </c>
      <c r="BO90" s="302">
        <v>823</v>
      </c>
    </row>
    <row r="91" spans="1:67" x14ac:dyDescent="0.2">
      <c r="A91" s="306" t="s">
        <v>641</v>
      </c>
      <c r="B91" s="5" t="s">
        <v>486</v>
      </c>
      <c r="C91" s="5" t="s">
        <v>408</v>
      </c>
      <c r="D91" s="5" t="s">
        <v>440</v>
      </c>
      <c r="E91" s="5" t="s">
        <v>186</v>
      </c>
      <c r="F91" s="117" t="s">
        <v>187</v>
      </c>
      <c r="G91" s="5" t="s">
        <v>188</v>
      </c>
      <c r="H91" s="152">
        <v>26851</v>
      </c>
      <c r="I91" s="152">
        <v>25286</v>
      </c>
      <c r="J91" s="153">
        <v>12626</v>
      </c>
      <c r="K91" s="152">
        <v>26379</v>
      </c>
      <c r="L91" s="152">
        <v>24867</v>
      </c>
      <c r="M91" s="153">
        <v>12424</v>
      </c>
      <c r="N91" s="302">
        <v>26014</v>
      </c>
      <c r="O91" s="302">
        <v>24565</v>
      </c>
      <c r="P91" s="153">
        <v>12252</v>
      </c>
      <c r="Q91" s="302">
        <v>25677</v>
      </c>
      <c r="R91" s="302">
        <v>24339</v>
      </c>
      <c r="S91" s="153">
        <v>12122</v>
      </c>
      <c r="T91" s="305">
        <v>25541</v>
      </c>
      <c r="U91" s="302">
        <v>24267</v>
      </c>
      <c r="V91" s="153">
        <v>12037</v>
      </c>
      <c r="W91" s="280">
        <v>25210</v>
      </c>
      <c r="X91" s="280">
        <v>24009</v>
      </c>
      <c r="Y91" s="153">
        <v>11911</v>
      </c>
      <c r="Z91" s="280">
        <v>24862</v>
      </c>
      <c r="AA91" s="280">
        <v>23714</v>
      </c>
      <c r="AB91" s="153">
        <v>11759</v>
      </c>
      <c r="AC91" s="302">
        <v>24518</v>
      </c>
      <c r="AD91" s="302">
        <v>23424</v>
      </c>
      <c r="AE91" s="153">
        <v>11663</v>
      </c>
      <c r="AF91" s="305">
        <v>24249</v>
      </c>
      <c r="AG91" s="305">
        <v>23215</v>
      </c>
      <c r="AH91" s="153">
        <v>11529</v>
      </c>
      <c r="AI91" s="305">
        <v>24017</v>
      </c>
      <c r="AJ91" s="305">
        <v>23009</v>
      </c>
      <c r="AK91" s="153">
        <v>11394</v>
      </c>
      <c r="AL91" s="305">
        <v>23746</v>
      </c>
      <c r="AM91" s="305">
        <v>22780</v>
      </c>
      <c r="AN91" s="153">
        <v>11319</v>
      </c>
      <c r="AO91" s="305">
        <v>23567</v>
      </c>
      <c r="AP91" s="305">
        <v>22642</v>
      </c>
      <c r="AQ91" s="153">
        <v>11255</v>
      </c>
      <c r="AR91" s="305">
        <v>23407</v>
      </c>
      <c r="AS91" s="305">
        <v>22509</v>
      </c>
      <c r="AT91" s="153">
        <v>11219</v>
      </c>
      <c r="AU91" s="302">
        <v>23237</v>
      </c>
      <c r="AV91" s="302">
        <v>22357</v>
      </c>
      <c r="AW91" s="153">
        <v>11142</v>
      </c>
      <c r="AX91" s="302">
        <v>22973</v>
      </c>
      <c r="AY91" s="302">
        <v>22105</v>
      </c>
      <c r="AZ91" s="153">
        <v>10997</v>
      </c>
      <c r="BA91" s="302">
        <v>22744</v>
      </c>
      <c r="BB91" s="302">
        <v>21895</v>
      </c>
      <c r="BC91" s="153">
        <v>10925</v>
      </c>
      <c r="BD91" s="302">
        <v>22417</v>
      </c>
      <c r="BE91" s="302">
        <v>21596</v>
      </c>
      <c r="BF91" s="153">
        <v>10797</v>
      </c>
      <c r="BG91" s="302">
        <v>22176</v>
      </c>
      <c r="BH91" s="302">
        <v>21387</v>
      </c>
      <c r="BI91" s="153">
        <v>10683</v>
      </c>
      <c r="BJ91" s="302">
        <v>22057</v>
      </c>
      <c r="BK91" s="302">
        <v>21284</v>
      </c>
      <c r="BL91" s="153">
        <v>10636</v>
      </c>
      <c r="BM91" s="302">
        <v>21860</v>
      </c>
      <c r="BN91" s="302">
        <v>21106</v>
      </c>
      <c r="BO91" s="302">
        <v>10549</v>
      </c>
    </row>
    <row r="92" spans="1:67" x14ac:dyDescent="0.2">
      <c r="A92" s="306" t="s">
        <v>633</v>
      </c>
      <c r="B92" s="5" t="s">
        <v>477</v>
      </c>
      <c r="C92" s="5" t="s">
        <v>404</v>
      </c>
      <c r="D92" s="5" t="s">
        <v>422</v>
      </c>
      <c r="E92" s="5" t="s">
        <v>31</v>
      </c>
      <c r="F92" s="117" t="s">
        <v>189</v>
      </c>
      <c r="G92" s="5" t="s">
        <v>190</v>
      </c>
      <c r="H92" s="152">
        <v>6869</v>
      </c>
      <c r="I92" s="152">
        <v>6553</v>
      </c>
      <c r="J92" s="153">
        <v>2626</v>
      </c>
      <c r="K92" s="152">
        <v>6564</v>
      </c>
      <c r="L92" s="152">
        <v>6284</v>
      </c>
      <c r="M92" s="153">
        <v>2556</v>
      </c>
      <c r="N92" s="302">
        <v>6335</v>
      </c>
      <c r="O92" s="302">
        <v>6045</v>
      </c>
      <c r="P92" s="153">
        <v>2497</v>
      </c>
      <c r="Q92" s="302">
        <v>6062</v>
      </c>
      <c r="R92" s="302">
        <v>5792</v>
      </c>
      <c r="S92" s="153">
        <v>2421</v>
      </c>
      <c r="T92" s="305">
        <v>5871</v>
      </c>
      <c r="U92" s="302">
        <v>5618</v>
      </c>
      <c r="V92" s="153">
        <v>2372</v>
      </c>
      <c r="W92" s="280">
        <v>5706</v>
      </c>
      <c r="X92" s="280">
        <v>5483</v>
      </c>
      <c r="Y92" s="153">
        <v>2328</v>
      </c>
      <c r="Z92" s="280">
        <v>5573</v>
      </c>
      <c r="AA92" s="280">
        <v>5359</v>
      </c>
      <c r="AB92" s="153">
        <v>2282</v>
      </c>
      <c r="AC92" s="302">
        <v>5474</v>
      </c>
      <c r="AD92" s="302">
        <v>5275</v>
      </c>
      <c r="AE92" s="153">
        <v>2282</v>
      </c>
      <c r="AF92" s="305">
        <v>5329</v>
      </c>
      <c r="AG92" s="305">
        <v>5152</v>
      </c>
      <c r="AH92" s="153">
        <v>2259</v>
      </c>
      <c r="AI92" s="305">
        <v>5257</v>
      </c>
      <c r="AJ92" s="305">
        <v>5085</v>
      </c>
      <c r="AK92" s="153">
        <v>2250</v>
      </c>
      <c r="AL92" s="305">
        <v>5155</v>
      </c>
      <c r="AM92" s="305">
        <v>4988</v>
      </c>
      <c r="AN92" s="153">
        <v>2191</v>
      </c>
      <c r="AO92" s="305">
        <v>5086</v>
      </c>
      <c r="AP92" s="305">
        <v>4921</v>
      </c>
      <c r="AQ92" s="153">
        <v>2175</v>
      </c>
      <c r="AR92" s="305">
        <v>4976</v>
      </c>
      <c r="AS92" s="305">
        <v>4813</v>
      </c>
      <c r="AT92" s="153">
        <v>2112</v>
      </c>
      <c r="AU92" s="302">
        <v>4890</v>
      </c>
      <c r="AV92" s="302">
        <v>4728</v>
      </c>
      <c r="AW92" s="153">
        <v>2085</v>
      </c>
      <c r="AX92" s="302">
        <v>4731</v>
      </c>
      <c r="AY92" s="302">
        <v>4600</v>
      </c>
      <c r="AZ92" s="153">
        <v>2041</v>
      </c>
      <c r="BA92" s="302">
        <v>4609</v>
      </c>
      <c r="BB92" s="302">
        <v>4481</v>
      </c>
      <c r="BC92" s="153">
        <v>1980</v>
      </c>
      <c r="BD92" s="302">
        <v>4508</v>
      </c>
      <c r="BE92" s="302">
        <v>4385</v>
      </c>
      <c r="BF92" s="153">
        <v>1954</v>
      </c>
      <c r="BG92" s="302">
        <v>4430</v>
      </c>
      <c r="BH92" s="302">
        <v>4313</v>
      </c>
      <c r="BI92" s="153">
        <v>1928</v>
      </c>
      <c r="BJ92" s="302">
        <v>4411</v>
      </c>
      <c r="BK92" s="302">
        <v>4295</v>
      </c>
      <c r="BL92" s="153">
        <v>1906</v>
      </c>
      <c r="BM92" s="302">
        <v>4314</v>
      </c>
      <c r="BN92" s="302">
        <v>4196</v>
      </c>
      <c r="BO92" s="302">
        <v>1843</v>
      </c>
    </row>
    <row r="93" spans="1:67" x14ac:dyDescent="0.2">
      <c r="A93" s="306" t="s">
        <v>496</v>
      </c>
      <c r="B93" s="5" t="s">
        <v>497</v>
      </c>
      <c r="C93" s="5" t="s">
        <v>411</v>
      </c>
      <c r="D93" s="5" t="s">
        <v>439</v>
      </c>
      <c r="E93" s="5" t="s">
        <v>145</v>
      </c>
      <c r="F93" s="117" t="s">
        <v>191</v>
      </c>
      <c r="G93" s="5" t="s">
        <v>192</v>
      </c>
      <c r="H93" s="152">
        <v>7752</v>
      </c>
      <c r="I93" s="152">
        <v>6973</v>
      </c>
      <c r="J93" s="153">
        <v>2337</v>
      </c>
      <c r="K93" s="152">
        <v>7580</v>
      </c>
      <c r="L93" s="152">
        <v>6785</v>
      </c>
      <c r="M93" s="153">
        <v>2258</v>
      </c>
      <c r="N93" s="302">
        <v>7318</v>
      </c>
      <c r="O93" s="302">
        <v>6508</v>
      </c>
      <c r="P93" s="153">
        <v>2149</v>
      </c>
      <c r="Q93" s="302">
        <v>7160</v>
      </c>
      <c r="R93" s="302">
        <v>6364</v>
      </c>
      <c r="S93" s="153">
        <v>2134</v>
      </c>
      <c r="T93" s="305">
        <v>6927</v>
      </c>
      <c r="U93" s="302">
        <v>6154</v>
      </c>
      <c r="V93" s="153">
        <v>2064</v>
      </c>
      <c r="W93" s="280">
        <v>6721</v>
      </c>
      <c r="X93" s="280">
        <v>5976</v>
      </c>
      <c r="Y93" s="153">
        <v>2011</v>
      </c>
      <c r="Z93" s="280">
        <v>6541</v>
      </c>
      <c r="AA93" s="280">
        <v>5806</v>
      </c>
      <c r="AB93" s="153">
        <v>1958</v>
      </c>
      <c r="AC93" s="302">
        <v>6388</v>
      </c>
      <c r="AD93" s="302">
        <v>5666</v>
      </c>
      <c r="AE93" s="153">
        <v>1926</v>
      </c>
      <c r="AF93" s="305">
        <v>6274</v>
      </c>
      <c r="AG93" s="305">
        <v>5581</v>
      </c>
      <c r="AH93" s="153">
        <v>1896</v>
      </c>
      <c r="AI93" s="305">
        <v>6113</v>
      </c>
      <c r="AJ93" s="305">
        <v>5447</v>
      </c>
      <c r="AK93" s="153">
        <v>1859</v>
      </c>
      <c r="AL93" s="305">
        <v>6060</v>
      </c>
      <c r="AM93" s="305">
        <v>5378</v>
      </c>
      <c r="AN93" s="153">
        <v>1846</v>
      </c>
      <c r="AO93" s="305">
        <v>6021</v>
      </c>
      <c r="AP93" s="305">
        <v>5356</v>
      </c>
      <c r="AQ93" s="153">
        <v>1819</v>
      </c>
      <c r="AR93" s="305">
        <v>5978</v>
      </c>
      <c r="AS93" s="305">
        <v>5330</v>
      </c>
      <c r="AT93" s="153">
        <v>1822</v>
      </c>
      <c r="AU93" s="302">
        <v>5890</v>
      </c>
      <c r="AV93" s="302">
        <v>5279</v>
      </c>
      <c r="AW93" s="153">
        <v>1805</v>
      </c>
      <c r="AX93" s="302">
        <v>5839</v>
      </c>
      <c r="AY93" s="302">
        <v>5254</v>
      </c>
      <c r="AZ93" s="153">
        <v>1804</v>
      </c>
      <c r="BA93" s="302">
        <v>5723</v>
      </c>
      <c r="BB93" s="302">
        <v>5146</v>
      </c>
      <c r="BC93" s="153">
        <v>1746</v>
      </c>
      <c r="BD93" s="302">
        <v>5614</v>
      </c>
      <c r="BE93" s="302">
        <v>5044</v>
      </c>
      <c r="BF93" s="153">
        <v>1729</v>
      </c>
      <c r="BG93" s="302">
        <v>5534</v>
      </c>
      <c r="BH93" s="302">
        <v>4956</v>
      </c>
      <c r="BI93" s="153">
        <v>1693</v>
      </c>
      <c r="BJ93" s="302">
        <v>5424</v>
      </c>
      <c r="BK93" s="302">
        <v>4870</v>
      </c>
      <c r="BL93" s="153">
        <v>1664</v>
      </c>
      <c r="BM93" s="302">
        <v>5384</v>
      </c>
      <c r="BN93" s="302">
        <v>4821</v>
      </c>
      <c r="BO93" s="302">
        <v>1677</v>
      </c>
    </row>
    <row r="94" spans="1:67" x14ac:dyDescent="0.2">
      <c r="A94" s="306" t="s">
        <v>626</v>
      </c>
      <c r="B94" s="5" t="s">
        <v>477</v>
      </c>
      <c r="C94" s="5" t="s">
        <v>404</v>
      </c>
      <c r="D94" s="5" t="s">
        <v>422</v>
      </c>
      <c r="E94" s="5" t="s">
        <v>31</v>
      </c>
      <c r="F94" s="117" t="s">
        <v>193</v>
      </c>
      <c r="G94" s="5" t="s">
        <v>194</v>
      </c>
      <c r="H94" s="152">
        <v>6861</v>
      </c>
      <c r="I94" s="152">
        <v>6702</v>
      </c>
      <c r="J94" s="153">
        <v>2270</v>
      </c>
      <c r="K94" s="152">
        <v>6444</v>
      </c>
      <c r="L94" s="152">
        <v>6296</v>
      </c>
      <c r="M94" s="153">
        <v>2187</v>
      </c>
      <c r="N94" s="302">
        <v>6084</v>
      </c>
      <c r="O94" s="302">
        <v>5949</v>
      </c>
      <c r="P94" s="153">
        <v>2132</v>
      </c>
      <c r="Q94" s="302">
        <v>5869</v>
      </c>
      <c r="R94" s="302">
        <v>5744</v>
      </c>
      <c r="S94" s="153">
        <v>2112</v>
      </c>
      <c r="T94" s="305">
        <v>5727</v>
      </c>
      <c r="U94" s="302">
        <v>5607</v>
      </c>
      <c r="V94" s="153">
        <v>2078</v>
      </c>
      <c r="W94" s="280">
        <v>5558</v>
      </c>
      <c r="X94" s="280">
        <v>5441</v>
      </c>
      <c r="Y94" s="153">
        <v>2033</v>
      </c>
      <c r="Z94" s="280">
        <v>5489</v>
      </c>
      <c r="AA94" s="280">
        <v>5372</v>
      </c>
      <c r="AB94" s="153">
        <v>2013</v>
      </c>
      <c r="AC94" s="302">
        <v>5350</v>
      </c>
      <c r="AD94" s="302">
        <v>5230</v>
      </c>
      <c r="AE94" s="153">
        <v>1950</v>
      </c>
      <c r="AF94" s="305">
        <v>5251</v>
      </c>
      <c r="AG94" s="305">
        <v>5129</v>
      </c>
      <c r="AH94" s="153">
        <v>1870</v>
      </c>
      <c r="AI94" s="305">
        <v>5168</v>
      </c>
      <c r="AJ94" s="305">
        <v>5056</v>
      </c>
      <c r="AK94" s="153">
        <v>1866</v>
      </c>
      <c r="AL94" s="305">
        <v>5104</v>
      </c>
      <c r="AM94" s="305">
        <v>4992</v>
      </c>
      <c r="AN94" s="153">
        <v>1821</v>
      </c>
      <c r="AO94" s="305">
        <v>4985</v>
      </c>
      <c r="AP94" s="305">
        <v>4874</v>
      </c>
      <c r="AQ94" s="153">
        <v>1792</v>
      </c>
      <c r="AR94" s="305">
        <v>4839</v>
      </c>
      <c r="AS94" s="305">
        <v>4728</v>
      </c>
      <c r="AT94" s="153">
        <v>1722</v>
      </c>
      <c r="AU94" s="302">
        <v>4814</v>
      </c>
      <c r="AV94" s="302">
        <v>4707</v>
      </c>
      <c r="AW94" s="153">
        <v>1702</v>
      </c>
      <c r="AX94" s="302">
        <v>4762</v>
      </c>
      <c r="AY94" s="302">
        <v>4655</v>
      </c>
      <c r="AZ94" s="153">
        <v>1681</v>
      </c>
      <c r="BA94" s="302">
        <v>4724</v>
      </c>
      <c r="BB94" s="302">
        <v>4617</v>
      </c>
      <c r="BC94" s="153">
        <v>1631</v>
      </c>
      <c r="BD94" s="302">
        <v>4678</v>
      </c>
      <c r="BE94" s="302">
        <v>4574</v>
      </c>
      <c r="BF94" s="153">
        <v>1607</v>
      </c>
      <c r="BG94" s="302">
        <v>4607</v>
      </c>
      <c r="BH94" s="302">
        <v>4512</v>
      </c>
      <c r="BI94" s="153">
        <v>1561</v>
      </c>
      <c r="BJ94" s="302">
        <v>4512</v>
      </c>
      <c r="BK94" s="302">
        <v>4423</v>
      </c>
      <c r="BL94" s="153">
        <v>1528</v>
      </c>
      <c r="BM94" s="302">
        <v>4454</v>
      </c>
      <c r="BN94" s="302">
        <v>4372</v>
      </c>
      <c r="BO94" s="302">
        <v>1525</v>
      </c>
    </row>
    <row r="95" spans="1:67" x14ac:dyDescent="0.2">
      <c r="A95" s="306" t="s">
        <v>619</v>
      </c>
      <c r="B95" s="5" t="s">
        <v>474</v>
      </c>
      <c r="C95" s="5" t="s">
        <v>401</v>
      </c>
      <c r="D95" s="5" t="s">
        <v>415</v>
      </c>
      <c r="E95" s="5" t="s">
        <v>5</v>
      </c>
      <c r="F95" s="5" t="s">
        <v>561</v>
      </c>
      <c r="G95" s="5" t="s">
        <v>562</v>
      </c>
      <c r="H95" s="152">
        <v>21019</v>
      </c>
      <c r="I95" s="152">
        <v>20234</v>
      </c>
      <c r="J95" s="153">
        <v>6821</v>
      </c>
      <c r="K95" s="152">
        <v>20544</v>
      </c>
      <c r="L95" s="152">
        <v>19806</v>
      </c>
      <c r="M95" s="153">
        <v>6595</v>
      </c>
      <c r="N95" s="302">
        <v>20062</v>
      </c>
      <c r="O95" s="302">
        <v>19339</v>
      </c>
      <c r="P95" s="153">
        <v>6385</v>
      </c>
      <c r="Q95" s="302">
        <v>19630</v>
      </c>
      <c r="R95" s="302">
        <v>18936</v>
      </c>
      <c r="S95" s="153">
        <v>6239</v>
      </c>
      <c r="T95" s="305">
        <v>19357</v>
      </c>
      <c r="U95" s="302">
        <v>18684</v>
      </c>
      <c r="V95" s="153">
        <v>6109</v>
      </c>
      <c r="W95" s="280">
        <v>19008</v>
      </c>
      <c r="X95" s="280">
        <v>18339</v>
      </c>
      <c r="Y95" s="153">
        <v>5998</v>
      </c>
      <c r="Z95" s="280">
        <v>18779</v>
      </c>
      <c r="AA95" s="280">
        <v>18144</v>
      </c>
      <c r="AB95" s="153">
        <v>5973</v>
      </c>
      <c r="AC95" s="302">
        <v>18715</v>
      </c>
      <c r="AD95" s="302">
        <v>18098</v>
      </c>
      <c r="AE95" s="153">
        <v>6020</v>
      </c>
      <c r="AF95" s="305">
        <v>18627</v>
      </c>
      <c r="AG95" s="305">
        <v>18036</v>
      </c>
      <c r="AH95" s="153">
        <v>6008</v>
      </c>
      <c r="AI95" s="305">
        <v>18516</v>
      </c>
      <c r="AJ95" s="305">
        <v>17953</v>
      </c>
      <c r="AK95" s="153">
        <v>6064</v>
      </c>
      <c r="AL95" s="305">
        <v>18488</v>
      </c>
      <c r="AM95" s="305">
        <v>17940</v>
      </c>
      <c r="AN95" s="153">
        <v>6144</v>
      </c>
      <c r="AO95" s="305">
        <v>18404</v>
      </c>
      <c r="AP95" s="305">
        <v>17874</v>
      </c>
      <c r="AQ95" s="153">
        <v>6200</v>
      </c>
      <c r="AR95" s="305">
        <v>18199</v>
      </c>
      <c r="AS95" s="305">
        <v>17696</v>
      </c>
      <c r="AT95" s="153">
        <v>6181</v>
      </c>
      <c r="AU95" s="302">
        <v>18181</v>
      </c>
      <c r="AV95" s="302">
        <v>17683</v>
      </c>
      <c r="AW95" s="153">
        <v>6238</v>
      </c>
      <c r="AX95" s="302">
        <v>18042</v>
      </c>
      <c r="AY95" s="302">
        <v>17557</v>
      </c>
      <c r="AZ95" s="153">
        <v>6211</v>
      </c>
      <c r="BA95" s="302">
        <v>17950</v>
      </c>
      <c r="BB95" s="302">
        <v>17458</v>
      </c>
      <c r="BC95" s="153">
        <v>6176</v>
      </c>
      <c r="BD95" s="302">
        <v>17834</v>
      </c>
      <c r="BE95" s="302">
        <v>17347</v>
      </c>
      <c r="BF95" s="153">
        <v>6147</v>
      </c>
      <c r="BG95" s="302">
        <v>17646</v>
      </c>
      <c r="BH95" s="302">
        <v>17179</v>
      </c>
      <c r="BI95" s="153">
        <v>6040</v>
      </c>
      <c r="BJ95" s="302">
        <v>17350</v>
      </c>
      <c r="BK95" s="302">
        <v>16887</v>
      </c>
      <c r="BL95" s="153">
        <v>5886</v>
      </c>
      <c r="BM95" s="302">
        <v>17048</v>
      </c>
      <c r="BN95" s="302">
        <v>16582</v>
      </c>
      <c r="BO95" s="302">
        <v>5729</v>
      </c>
    </row>
    <row r="96" spans="1:67" x14ac:dyDescent="0.2">
      <c r="A96" s="306" t="s">
        <v>495</v>
      </c>
      <c r="B96" s="5" t="s">
        <v>481</v>
      </c>
      <c r="C96" s="5" t="s">
        <v>406</v>
      </c>
      <c r="D96" s="5" t="s">
        <v>435</v>
      </c>
      <c r="E96" s="5" t="s">
        <v>111</v>
      </c>
      <c r="F96" s="117" t="s">
        <v>196</v>
      </c>
      <c r="G96" s="5" t="s">
        <v>197</v>
      </c>
      <c r="H96" s="152">
        <v>13481</v>
      </c>
      <c r="I96" s="152">
        <v>12922</v>
      </c>
      <c r="J96" s="153">
        <v>4155</v>
      </c>
      <c r="K96" s="152">
        <v>12771</v>
      </c>
      <c r="L96" s="152">
        <v>12245</v>
      </c>
      <c r="M96" s="153">
        <v>3952</v>
      </c>
      <c r="N96" s="302">
        <v>12246</v>
      </c>
      <c r="O96" s="302">
        <v>11736</v>
      </c>
      <c r="P96" s="153">
        <v>3817</v>
      </c>
      <c r="Q96" s="302">
        <v>11767</v>
      </c>
      <c r="R96" s="302">
        <v>11267</v>
      </c>
      <c r="S96" s="153">
        <v>3694</v>
      </c>
      <c r="T96" s="305">
        <v>11317</v>
      </c>
      <c r="U96" s="302">
        <v>10823</v>
      </c>
      <c r="V96" s="153">
        <v>3555</v>
      </c>
      <c r="W96" s="280">
        <v>10825</v>
      </c>
      <c r="X96" s="280">
        <v>10382</v>
      </c>
      <c r="Y96" s="153">
        <v>3379</v>
      </c>
      <c r="Z96" s="280">
        <v>10512</v>
      </c>
      <c r="AA96" s="280">
        <v>10078</v>
      </c>
      <c r="AB96" s="153">
        <v>3295</v>
      </c>
      <c r="AC96" s="302">
        <v>10207</v>
      </c>
      <c r="AD96" s="302">
        <v>9785</v>
      </c>
      <c r="AE96" s="153">
        <v>3238</v>
      </c>
      <c r="AF96" s="305">
        <v>9967</v>
      </c>
      <c r="AG96" s="305">
        <v>9593</v>
      </c>
      <c r="AH96" s="153">
        <v>3195</v>
      </c>
      <c r="AI96" s="305">
        <v>9761</v>
      </c>
      <c r="AJ96" s="305">
        <v>9395</v>
      </c>
      <c r="AK96" s="153">
        <v>3119</v>
      </c>
      <c r="AL96" s="305">
        <v>9540</v>
      </c>
      <c r="AM96" s="305">
        <v>9187</v>
      </c>
      <c r="AN96" s="153">
        <v>3039</v>
      </c>
      <c r="AO96" s="305">
        <v>9265</v>
      </c>
      <c r="AP96" s="305">
        <v>8936</v>
      </c>
      <c r="AQ96" s="153">
        <v>2949</v>
      </c>
      <c r="AR96" s="305">
        <v>9112</v>
      </c>
      <c r="AS96" s="305">
        <v>8794</v>
      </c>
      <c r="AT96" s="153">
        <v>2905</v>
      </c>
      <c r="AU96" s="302">
        <v>9050</v>
      </c>
      <c r="AV96" s="302">
        <v>8727</v>
      </c>
      <c r="AW96" s="153">
        <v>2889</v>
      </c>
      <c r="AX96" s="302">
        <v>8922</v>
      </c>
      <c r="AY96" s="302">
        <v>8611</v>
      </c>
      <c r="AZ96" s="153">
        <v>2848</v>
      </c>
      <c r="BA96" s="302">
        <v>8805</v>
      </c>
      <c r="BB96" s="302">
        <v>8506</v>
      </c>
      <c r="BC96" s="153">
        <v>2813</v>
      </c>
      <c r="BD96" s="302">
        <v>8722</v>
      </c>
      <c r="BE96" s="302">
        <v>8443</v>
      </c>
      <c r="BF96" s="153">
        <v>2787</v>
      </c>
      <c r="BG96" s="302">
        <v>8748</v>
      </c>
      <c r="BH96" s="302">
        <v>8473</v>
      </c>
      <c r="BI96" s="153">
        <v>2815</v>
      </c>
      <c r="BJ96" s="302">
        <v>8645</v>
      </c>
      <c r="BK96" s="302">
        <v>8379</v>
      </c>
      <c r="BL96" s="153">
        <v>2788</v>
      </c>
      <c r="BM96" s="302">
        <v>8482</v>
      </c>
      <c r="BN96" s="302">
        <v>8236</v>
      </c>
      <c r="BO96" s="302">
        <v>2741</v>
      </c>
    </row>
    <row r="97" spans="1:67" x14ac:dyDescent="0.2">
      <c r="A97" s="306" t="s">
        <v>626</v>
      </c>
      <c r="B97" s="5" t="s">
        <v>477</v>
      </c>
      <c r="C97" s="5" t="s">
        <v>404</v>
      </c>
      <c r="D97" s="5" t="s">
        <v>422</v>
      </c>
      <c r="E97" s="5" t="s">
        <v>31</v>
      </c>
      <c r="F97" s="117" t="s">
        <v>198</v>
      </c>
      <c r="G97" s="5" t="s">
        <v>199</v>
      </c>
      <c r="H97" s="152">
        <v>7687</v>
      </c>
      <c r="I97" s="152">
        <v>7239</v>
      </c>
      <c r="J97" s="153">
        <v>2001</v>
      </c>
      <c r="K97" s="152">
        <v>7546</v>
      </c>
      <c r="L97" s="152">
        <v>7124</v>
      </c>
      <c r="M97" s="153">
        <v>1970</v>
      </c>
      <c r="N97" s="302">
        <v>7415</v>
      </c>
      <c r="O97" s="302">
        <v>7000</v>
      </c>
      <c r="P97" s="153">
        <v>1933</v>
      </c>
      <c r="Q97" s="302">
        <v>7273</v>
      </c>
      <c r="R97" s="302">
        <v>6878</v>
      </c>
      <c r="S97" s="153">
        <v>1893</v>
      </c>
      <c r="T97" s="305">
        <v>7107</v>
      </c>
      <c r="U97" s="302">
        <v>6737</v>
      </c>
      <c r="V97" s="153">
        <v>1867</v>
      </c>
      <c r="W97" s="280">
        <v>6954</v>
      </c>
      <c r="X97" s="280">
        <v>6608</v>
      </c>
      <c r="Y97" s="153">
        <v>1827</v>
      </c>
      <c r="Z97" s="280">
        <v>6822</v>
      </c>
      <c r="AA97" s="280">
        <v>6494</v>
      </c>
      <c r="AB97" s="153">
        <v>1790</v>
      </c>
      <c r="AC97" s="302">
        <v>6714</v>
      </c>
      <c r="AD97" s="302">
        <v>6411</v>
      </c>
      <c r="AE97" s="153">
        <v>1760</v>
      </c>
      <c r="AF97" s="305">
        <v>6643</v>
      </c>
      <c r="AG97" s="305">
        <v>6345</v>
      </c>
      <c r="AH97" s="153">
        <v>1770</v>
      </c>
      <c r="AI97" s="305">
        <v>6534</v>
      </c>
      <c r="AJ97" s="305">
        <v>6259</v>
      </c>
      <c r="AK97" s="153">
        <v>1743</v>
      </c>
      <c r="AL97" s="305">
        <v>6418</v>
      </c>
      <c r="AM97" s="305">
        <v>6152</v>
      </c>
      <c r="AN97" s="153">
        <v>1710</v>
      </c>
      <c r="AO97" s="305">
        <v>6258</v>
      </c>
      <c r="AP97" s="305">
        <v>6008</v>
      </c>
      <c r="AQ97" s="153">
        <v>1667</v>
      </c>
      <c r="AR97" s="305">
        <v>6122</v>
      </c>
      <c r="AS97" s="305">
        <v>5881</v>
      </c>
      <c r="AT97" s="153">
        <v>1631</v>
      </c>
      <c r="AU97" s="302">
        <v>5975</v>
      </c>
      <c r="AV97" s="302">
        <v>5737</v>
      </c>
      <c r="AW97" s="153">
        <v>1601</v>
      </c>
      <c r="AX97" s="302">
        <v>5865</v>
      </c>
      <c r="AY97" s="302">
        <v>5632</v>
      </c>
      <c r="AZ97" s="153">
        <v>1571</v>
      </c>
      <c r="BA97" s="302">
        <v>5741</v>
      </c>
      <c r="BB97" s="302">
        <v>5518</v>
      </c>
      <c r="BC97" s="153">
        <v>1532</v>
      </c>
      <c r="BD97" s="302">
        <v>5605</v>
      </c>
      <c r="BE97" s="302">
        <v>5387</v>
      </c>
      <c r="BF97" s="153">
        <v>1493</v>
      </c>
      <c r="BG97" s="302">
        <v>5464</v>
      </c>
      <c r="BH97" s="302">
        <v>5236</v>
      </c>
      <c r="BI97" s="153">
        <v>1458</v>
      </c>
      <c r="BJ97" s="302">
        <v>5358</v>
      </c>
      <c r="BK97" s="302">
        <v>5144</v>
      </c>
      <c r="BL97" s="153">
        <v>1456</v>
      </c>
      <c r="BM97" s="302">
        <v>5270</v>
      </c>
      <c r="BN97" s="302">
        <v>5059</v>
      </c>
      <c r="BO97" s="302">
        <v>1441</v>
      </c>
    </row>
    <row r="98" spans="1:67" x14ac:dyDescent="0.2">
      <c r="A98" s="328" t="s">
        <v>502</v>
      </c>
      <c r="B98" s="5" t="s">
        <v>481</v>
      </c>
      <c r="C98" s="5" t="s">
        <v>406</v>
      </c>
      <c r="D98" s="5" t="s">
        <v>435</v>
      </c>
      <c r="E98" s="5" t="s">
        <v>111</v>
      </c>
      <c r="F98" s="117" t="s">
        <v>200</v>
      </c>
      <c r="G98" s="5" t="s">
        <v>201</v>
      </c>
      <c r="H98" s="152">
        <v>18970</v>
      </c>
      <c r="I98" s="152">
        <v>18620</v>
      </c>
      <c r="J98" s="153">
        <v>9214</v>
      </c>
      <c r="K98" s="152">
        <v>18807</v>
      </c>
      <c r="L98" s="152">
        <v>18509</v>
      </c>
      <c r="M98" s="153">
        <v>9152</v>
      </c>
      <c r="N98" s="302">
        <v>18334</v>
      </c>
      <c r="O98" s="302">
        <v>18042</v>
      </c>
      <c r="P98" s="153">
        <v>8959</v>
      </c>
      <c r="Q98" s="302">
        <v>18039</v>
      </c>
      <c r="R98" s="302">
        <v>17762</v>
      </c>
      <c r="S98" s="153">
        <v>8875</v>
      </c>
      <c r="T98" s="305">
        <v>17609</v>
      </c>
      <c r="U98" s="302">
        <v>17328</v>
      </c>
      <c r="V98" s="153">
        <v>8660</v>
      </c>
      <c r="W98" s="280">
        <v>17219</v>
      </c>
      <c r="X98" s="280">
        <v>16945</v>
      </c>
      <c r="Y98" s="153">
        <v>8481</v>
      </c>
      <c r="Z98" s="280">
        <v>16815</v>
      </c>
      <c r="AA98" s="280">
        <v>16546</v>
      </c>
      <c r="AB98" s="153">
        <v>8300</v>
      </c>
      <c r="AC98" s="302">
        <v>16523</v>
      </c>
      <c r="AD98" s="302">
        <v>16256</v>
      </c>
      <c r="AE98" s="153">
        <v>8142</v>
      </c>
      <c r="AF98" s="305">
        <v>16302</v>
      </c>
      <c r="AG98" s="305">
        <v>16039</v>
      </c>
      <c r="AH98" s="153">
        <v>8043</v>
      </c>
      <c r="AI98" s="305">
        <v>16029</v>
      </c>
      <c r="AJ98" s="305">
        <v>15759</v>
      </c>
      <c r="AK98" s="153">
        <v>7916</v>
      </c>
      <c r="AL98" s="305">
        <v>15674</v>
      </c>
      <c r="AM98" s="305">
        <v>15408</v>
      </c>
      <c r="AN98" s="153">
        <v>7730</v>
      </c>
      <c r="AO98" s="305">
        <v>15288</v>
      </c>
      <c r="AP98" s="305">
        <v>15019</v>
      </c>
      <c r="AQ98" s="153">
        <v>7556</v>
      </c>
      <c r="AR98" s="305">
        <v>15014</v>
      </c>
      <c r="AS98" s="305">
        <v>14749</v>
      </c>
      <c r="AT98" s="153">
        <v>7453</v>
      </c>
      <c r="AU98" s="302">
        <v>14805</v>
      </c>
      <c r="AV98" s="302">
        <v>14543</v>
      </c>
      <c r="AW98" s="153">
        <v>7376</v>
      </c>
      <c r="AX98" s="302">
        <v>14486</v>
      </c>
      <c r="AY98" s="302">
        <v>14212</v>
      </c>
      <c r="AZ98" s="153">
        <v>7257</v>
      </c>
      <c r="BA98" s="302">
        <v>14142</v>
      </c>
      <c r="BB98" s="302">
        <v>13858</v>
      </c>
      <c r="BC98" s="153">
        <v>7131</v>
      </c>
      <c r="BD98" s="302">
        <v>13871</v>
      </c>
      <c r="BE98" s="302">
        <v>13594</v>
      </c>
      <c r="BF98" s="153">
        <v>7047</v>
      </c>
      <c r="BG98" s="302">
        <v>13574</v>
      </c>
      <c r="BH98" s="302">
        <v>13298</v>
      </c>
      <c r="BI98" s="153">
        <v>6880</v>
      </c>
      <c r="BJ98" s="302">
        <v>13225</v>
      </c>
      <c r="BK98" s="302">
        <v>12951</v>
      </c>
      <c r="BL98" s="153">
        <v>6726</v>
      </c>
      <c r="BM98" s="302">
        <v>12878</v>
      </c>
      <c r="BN98" s="302">
        <v>12612</v>
      </c>
      <c r="BO98" s="302">
        <v>6581</v>
      </c>
    </row>
    <row r="99" spans="1:67" x14ac:dyDescent="0.2">
      <c r="A99" s="329" t="s">
        <v>502</v>
      </c>
      <c r="B99" s="5" t="s">
        <v>481</v>
      </c>
      <c r="C99" s="5" t="s">
        <v>406</v>
      </c>
      <c r="D99" s="5" t="s">
        <v>435</v>
      </c>
      <c r="E99" s="5" t="s">
        <v>111</v>
      </c>
      <c r="F99" s="117" t="s">
        <v>202</v>
      </c>
      <c r="G99" s="5" t="s">
        <v>203</v>
      </c>
      <c r="H99" s="152">
        <v>13320</v>
      </c>
      <c r="I99" s="152">
        <v>13060</v>
      </c>
      <c r="J99" s="153">
        <v>5784</v>
      </c>
      <c r="K99" s="152">
        <v>12890</v>
      </c>
      <c r="L99" s="152">
        <v>12670</v>
      </c>
      <c r="M99" s="153">
        <v>5638</v>
      </c>
      <c r="N99" s="302">
        <v>12464</v>
      </c>
      <c r="O99" s="302">
        <v>12264</v>
      </c>
      <c r="P99" s="153">
        <v>5495</v>
      </c>
      <c r="Q99" s="302">
        <v>12068</v>
      </c>
      <c r="R99" s="302">
        <v>11886</v>
      </c>
      <c r="S99" s="153">
        <v>5389</v>
      </c>
      <c r="T99" s="305">
        <v>11575</v>
      </c>
      <c r="U99" s="302">
        <v>11408</v>
      </c>
      <c r="V99" s="153">
        <v>5219</v>
      </c>
      <c r="W99" s="280">
        <v>11132</v>
      </c>
      <c r="X99" s="280">
        <v>10982</v>
      </c>
      <c r="Y99" s="153">
        <v>5047</v>
      </c>
      <c r="Z99" s="280">
        <v>10781</v>
      </c>
      <c r="AA99" s="280">
        <v>10643</v>
      </c>
      <c r="AB99" s="153">
        <v>4868</v>
      </c>
      <c r="AC99" s="302">
        <v>10500</v>
      </c>
      <c r="AD99" s="302">
        <v>10372</v>
      </c>
      <c r="AE99" s="153">
        <v>4722</v>
      </c>
      <c r="AF99" s="305">
        <v>10223</v>
      </c>
      <c r="AG99" s="305">
        <v>10103</v>
      </c>
      <c r="AH99" s="153">
        <v>4625</v>
      </c>
      <c r="AI99" s="305">
        <v>10062</v>
      </c>
      <c r="AJ99" s="305">
        <v>9944</v>
      </c>
      <c r="AK99" s="153">
        <v>4547</v>
      </c>
      <c r="AL99" s="305">
        <v>10060</v>
      </c>
      <c r="AM99" s="305">
        <v>9942</v>
      </c>
      <c r="AN99" s="153">
        <v>4518</v>
      </c>
      <c r="AO99" s="305">
        <v>9983</v>
      </c>
      <c r="AP99" s="305">
        <v>9864</v>
      </c>
      <c r="AQ99" s="153">
        <v>4461</v>
      </c>
      <c r="AR99" s="305">
        <v>9986</v>
      </c>
      <c r="AS99" s="305">
        <v>9866</v>
      </c>
      <c r="AT99" s="153">
        <v>4447</v>
      </c>
      <c r="AU99" s="302">
        <v>10019</v>
      </c>
      <c r="AV99" s="302">
        <v>9896</v>
      </c>
      <c r="AW99" s="153">
        <v>4455</v>
      </c>
      <c r="AX99" s="302">
        <v>9955</v>
      </c>
      <c r="AY99" s="302">
        <v>9837</v>
      </c>
      <c r="AZ99" s="153">
        <v>4414</v>
      </c>
      <c r="BA99" s="302">
        <v>9899</v>
      </c>
      <c r="BB99" s="302">
        <v>9772</v>
      </c>
      <c r="BC99" s="153">
        <v>4354</v>
      </c>
      <c r="BD99" s="302">
        <v>9783</v>
      </c>
      <c r="BE99" s="302">
        <v>9646</v>
      </c>
      <c r="BF99" s="153">
        <v>4300</v>
      </c>
      <c r="BG99" s="302">
        <v>9739</v>
      </c>
      <c r="BH99" s="302">
        <v>9597</v>
      </c>
      <c r="BI99" s="153">
        <v>4298</v>
      </c>
      <c r="BJ99" s="302">
        <v>9625</v>
      </c>
      <c r="BK99" s="302">
        <v>9480</v>
      </c>
      <c r="BL99" s="153">
        <v>4278</v>
      </c>
      <c r="BM99" s="302">
        <v>9557</v>
      </c>
      <c r="BN99" s="302">
        <v>9413</v>
      </c>
      <c r="BO99" s="302">
        <v>4281</v>
      </c>
    </row>
    <row r="100" spans="1:67" x14ac:dyDescent="0.2">
      <c r="A100" s="306" t="s">
        <v>496</v>
      </c>
      <c r="B100" s="5" t="s">
        <v>497</v>
      </c>
      <c r="C100" s="5" t="s">
        <v>411</v>
      </c>
      <c r="D100" s="5" t="s">
        <v>439</v>
      </c>
      <c r="E100" s="5" t="s">
        <v>145</v>
      </c>
      <c r="F100" s="117" t="s">
        <v>204</v>
      </c>
      <c r="G100" s="5" t="s">
        <v>205</v>
      </c>
      <c r="H100" s="152">
        <v>18716</v>
      </c>
      <c r="I100" s="152">
        <v>17811</v>
      </c>
      <c r="J100" s="153">
        <v>5474</v>
      </c>
      <c r="K100" s="152">
        <v>18270</v>
      </c>
      <c r="L100" s="152">
        <v>17442</v>
      </c>
      <c r="M100" s="153">
        <v>5343</v>
      </c>
      <c r="N100" s="302">
        <v>17943</v>
      </c>
      <c r="O100" s="302">
        <v>17140</v>
      </c>
      <c r="P100" s="153">
        <v>5228</v>
      </c>
      <c r="Q100" s="302">
        <v>17699</v>
      </c>
      <c r="R100" s="302">
        <v>16924</v>
      </c>
      <c r="S100" s="153">
        <v>5166</v>
      </c>
      <c r="T100" s="305">
        <v>17357</v>
      </c>
      <c r="U100" s="302">
        <v>16614</v>
      </c>
      <c r="V100" s="153">
        <v>5038</v>
      </c>
      <c r="W100" s="280">
        <v>16932</v>
      </c>
      <c r="X100" s="280">
        <v>16226</v>
      </c>
      <c r="Y100" s="153">
        <v>4938</v>
      </c>
      <c r="Z100" s="280">
        <v>16571</v>
      </c>
      <c r="AA100" s="280">
        <v>15907</v>
      </c>
      <c r="AB100" s="153">
        <v>4869</v>
      </c>
      <c r="AC100" s="302">
        <v>16305</v>
      </c>
      <c r="AD100" s="302">
        <v>15650</v>
      </c>
      <c r="AE100" s="153">
        <v>4804</v>
      </c>
      <c r="AF100" s="305">
        <v>16102</v>
      </c>
      <c r="AG100" s="305">
        <v>15456</v>
      </c>
      <c r="AH100" s="153">
        <v>4737</v>
      </c>
      <c r="AI100" s="305">
        <v>15882</v>
      </c>
      <c r="AJ100" s="305">
        <v>15238</v>
      </c>
      <c r="AK100" s="153">
        <v>4683</v>
      </c>
      <c r="AL100" s="305">
        <v>15640</v>
      </c>
      <c r="AM100" s="305">
        <v>15012</v>
      </c>
      <c r="AN100" s="153">
        <v>4621</v>
      </c>
      <c r="AO100" s="305">
        <v>15451</v>
      </c>
      <c r="AP100" s="305">
        <v>14844</v>
      </c>
      <c r="AQ100" s="153">
        <v>4585</v>
      </c>
      <c r="AR100" s="305">
        <v>15226</v>
      </c>
      <c r="AS100" s="305">
        <v>14644</v>
      </c>
      <c r="AT100" s="153">
        <v>4564</v>
      </c>
      <c r="AU100" s="302">
        <v>15170</v>
      </c>
      <c r="AV100" s="302">
        <v>14598</v>
      </c>
      <c r="AW100" s="153">
        <v>4585</v>
      </c>
      <c r="AX100" s="302">
        <v>14896</v>
      </c>
      <c r="AY100" s="302">
        <v>14332</v>
      </c>
      <c r="AZ100" s="153">
        <v>4529</v>
      </c>
      <c r="BA100" s="302">
        <v>14655</v>
      </c>
      <c r="BB100" s="302">
        <v>14107</v>
      </c>
      <c r="BC100" s="153">
        <v>4449</v>
      </c>
      <c r="BD100" s="302">
        <v>14477</v>
      </c>
      <c r="BE100" s="302">
        <v>13924</v>
      </c>
      <c r="BF100" s="153">
        <v>4390</v>
      </c>
      <c r="BG100" s="302">
        <v>14486</v>
      </c>
      <c r="BH100" s="302">
        <v>13906</v>
      </c>
      <c r="BI100" s="153">
        <v>4341</v>
      </c>
      <c r="BJ100" s="302">
        <v>14427</v>
      </c>
      <c r="BK100" s="302">
        <v>13836</v>
      </c>
      <c r="BL100" s="153">
        <v>4316</v>
      </c>
      <c r="BM100" s="302">
        <v>14338</v>
      </c>
      <c r="BN100" s="302">
        <v>13768</v>
      </c>
      <c r="BO100" s="302">
        <v>4267</v>
      </c>
    </row>
    <row r="101" spans="1:67" x14ac:dyDescent="0.2">
      <c r="A101" s="306" t="s">
        <v>624</v>
      </c>
      <c r="B101" s="5" t="s">
        <v>481</v>
      </c>
      <c r="C101" s="5" t="s">
        <v>406</v>
      </c>
      <c r="D101" s="5" t="s">
        <v>421</v>
      </c>
      <c r="E101" s="5" t="s">
        <v>28</v>
      </c>
      <c r="F101" s="117" t="s">
        <v>206</v>
      </c>
      <c r="G101" s="5" t="s">
        <v>207</v>
      </c>
      <c r="H101" s="152">
        <v>7050</v>
      </c>
      <c r="I101" s="152">
        <v>6790</v>
      </c>
      <c r="J101" s="153">
        <v>2280</v>
      </c>
      <c r="K101" s="152">
        <v>6920</v>
      </c>
      <c r="L101" s="152">
        <v>6674</v>
      </c>
      <c r="M101" s="153">
        <v>2256</v>
      </c>
      <c r="N101" s="302">
        <v>6765</v>
      </c>
      <c r="O101" s="302">
        <v>6529</v>
      </c>
      <c r="P101" s="153">
        <v>2218</v>
      </c>
      <c r="Q101" s="302">
        <v>6602</v>
      </c>
      <c r="R101" s="302">
        <v>6366</v>
      </c>
      <c r="S101" s="153">
        <v>2191</v>
      </c>
      <c r="T101" s="305">
        <v>6463</v>
      </c>
      <c r="U101" s="302">
        <v>6242</v>
      </c>
      <c r="V101" s="153">
        <v>2187</v>
      </c>
      <c r="W101" s="280">
        <v>6365</v>
      </c>
      <c r="X101" s="280">
        <v>6155</v>
      </c>
      <c r="Y101" s="153">
        <v>2194</v>
      </c>
      <c r="Z101" s="280">
        <v>6350</v>
      </c>
      <c r="AA101" s="280">
        <v>6137</v>
      </c>
      <c r="AB101" s="153">
        <v>2175</v>
      </c>
      <c r="AC101" s="302">
        <v>6324</v>
      </c>
      <c r="AD101" s="302">
        <v>6114</v>
      </c>
      <c r="AE101" s="153">
        <v>2172</v>
      </c>
      <c r="AF101" s="305">
        <v>6373</v>
      </c>
      <c r="AG101" s="305">
        <v>6154</v>
      </c>
      <c r="AH101" s="153">
        <v>2190</v>
      </c>
      <c r="AI101" s="305">
        <v>6409</v>
      </c>
      <c r="AJ101" s="305">
        <v>6194</v>
      </c>
      <c r="AK101" s="153">
        <v>2230</v>
      </c>
      <c r="AL101" s="305">
        <v>6377</v>
      </c>
      <c r="AM101" s="305">
        <v>6169</v>
      </c>
      <c r="AN101" s="153">
        <v>2206</v>
      </c>
      <c r="AO101" s="305">
        <v>6380</v>
      </c>
      <c r="AP101" s="305">
        <v>6183</v>
      </c>
      <c r="AQ101" s="153">
        <v>2203</v>
      </c>
      <c r="AR101" s="305">
        <v>6455</v>
      </c>
      <c r="AS101" s="305">
        <v>6256</v>
      </c>
      <c r="AT101" s="153">
        <v>2223</v>
      </c>
      <c r="AU101" s="302">
        <v>6482</v>
      </c>
      <c r="AV101" s="302">
        <v>6280</v>
      </c>
      <c r="AW101" s="153">
        <v>2222</v>
      </c>
      <c r="AX101" s="302">
        <v>6505</v>
      </c>
      <c r="AY101" s="302">
        <v>6304</v>
      </c>
      <c r="AZ101" s="153">
        <v>2218</v>
      </c>
      <c r="BA101" s="302">
        <v>6495</v>
      </c>
      <c r="BB101" s="302">
        <v>6302</v>
      </c>
      <c r="BC101" s="153">
        <v>2191</v>
      </c>
      <c r="BD101" s="302">
        <v>6457</v>
      </c>
      <c r="BE101" s="302">
        <v>6269</v>
      </c>
      <c r="BF101" s="153">
        <v>2180</v>
      </c>
      <c r="BG101" s="302">
        <v>6417</v>
      </c>
      <c r="BH101" s="302">
        <v>6230</v>
      </c>
      <c r="BI101" s="153">
        <v>2142</v>
      </c>
      <c r="BJ101" s="302">
        <v>6355</v>
      </c>
      <c r="BK101" s="302">
        <v>6167</v>
      </c>
      <c r="BL101" s="153">
        <v>2131</v>
      </c>
      <c r="BM101" s="302">
        <v>6293</v>
      </c>
      <c r="BN101" s="302">
        <v>6118</v>
      </c>
      <c r="BO101" s="302">
        <v>2088</v>
      </c>
    </row>
    <row r="102" spans="1:67" x14ac:dyDescent="0.2">
      <c r="A102" s="306" t="s">
        <v>628</v>
      </c>
      <c r="B102" s="5" t="s">
        <v>485</v>
      </c>
      <c r="C102" s="5" t="s">
        <v>464</v>
      </c>
      <c r="D102" s="5" t="s">
        <v>425</v>
      </c>
      <c r="E102" s="5" t="s">
        <v>40</v>
      </c>
      <c r="F102" s="117" t="s">
        <v>503</v>
      </c>
      <c r="G102" s="5" t="s">
        <v>504</v>
      </c>
      <c r="H102" s="152">
        <v>27234</v>
      </c>
      <c r="I102" s="152">
        <v>25743</v>
      </c>
      <c r="J102" s="153">
        <v>7630</v>
      </c>
      <c r="K102" s="152">
        <v>26890</v>
      </c>
      <c r="L102" s="152">
        <v>25414</v>
      </c>
      <c r="M102" s="153">
        <v>7526</v>
      </c>
      <c r="N102" s="302">
        <v>26334</v>
      </c>
      <c r="O102" s="302">
        <v>24896</v>
      </c>
      <c r="P102" s="153">
        <v>7358</v>
      </c>
      <c r="Q102" s="302">
        <v>25871</v>
      </c>
      <c r="R102" s="302">
        <v>24442</v>
      </c>
      <c r="S102" s="153">
        <v>7189</v>
      </c>
      <c r="T102" s="305">
        <v>25419</v>
      </c>
      <c r="U102" s="302">
        <v>24020</v>
      </c>
      <c r="V102" s="153">
        <v>7107</v>
      </c>
      <c r="W102" s="280">
        <v>25029</v>
      </c>
      <c r="X102" s="280">
        <v>23688</v>
      </c>
      <c r="Y102" s="153">
        <v>7008</v>
      </c>
      <c r="Z102" s="280">
        <v>24451</v>
      </c>
      <c r="AA102" s="280">
        <v>23168</v>
      </c>
      <c r="AB102" s="153">
        <v>6866</v>
      </c>
      <c r="AC102" s="302">
        <v>24023</v>
      </c>
      <c r="AD102" s="302">
        <v>22755</v>
      </c>
      <c r="AE102" s="153">
        <v>6774</v>
      </c>
      <c r="AF102" s="305">
        <v>23664</v>
      </c>
      <c r="AG102" s="305">
        <v>22431</v>
      </c>
      <c r="AH102" s="153">
        <v>6689</v>
      </c>
      <c r="AI102" s="305">
        <v>23290</v>
      </c>
      <c r="AJ102" s="305">
        <v>22067</v>
      </c>
      <c r="AK102" s="153">
        <v>6596</v>
      </c>
      <c r="AL102" s="305">
        <v>23017</v>
      </c>
      <c r="AM102" s="305">
        <v>21795</v>
      </c>
      <c r="AN102" s="153">
        <v>6509</v>
      </c>
      <c r="AO102" s="305">
        <v>22533</v>
      </c>
      <c r="AP102" s="305">
        <v>21372</v>
      </c>
      <c r="AQ102" s="153">
        <v>6413</v>
      </c>
      <c r="AR102" s="305">
        <v>21956</v>
      </c>
      <c r="AS102" s="305">
        <v>20812</v>
      </c>
      <c r="AT102" s="153">
        <v>6258</v>
      </c>
      <c r="AU102" s="302">
        <v>21369</v>
      </c>
      <c r="AV102" s="302">
        <v>20260</v>
      </c>
      <c r="AW102" s="153">
        <v>6175</v>
      </c>
      <c r="AX102" s="302">
        <v>20881</v>
      </c>
      <c r="AY102" s="302">
        <v>19810</v>
      </c>
      <c r="AZ102" s="153">
        <v>6014</v>
      </c>
      <c r="BA102" s="302">
        <v>20478</v>
      </c>
      <c r="BB102" s="302">
        <v>19466</v>
      </c>
      <c r="BC102" s="153">
        <v>5954</v>
      </c>
      <c r="BD102" s="302">
        <v>20021</v>
      </c>
      <c r="BE102" s="302">
        <v>19025</v>
      </c>
      <c r="BF102" s="153">
        <v>5875</v>
      </c>
      <c r="BG102" s="302">
        <v>19558</v>
      </c>
      <c r="BH102" s="302">
        <v>18578</v>
      </c>
      <c r="BI102" s="153">
        <v>5749</v>
      </c>
      <c r="BJ102" s="302">
        <v>19201</v>
      </c>
      <c r="BK102" s="302">
        <v>18213</v>
      </c>
      <c r="BL102" s="153">
        <v>5676</v>
      </c>
      <c r="BM102" s="302">
        <v>18893</v>
      </c>
      <c r="BN102" s="302">
        <v>17951</v>
      </c>
      <c r="BO102" s="302">
        <v>5626</v>
      </c>
    </row>
    <row r="103" spans="1:67" x14ac:dyDescent="0.2">
      <c r="A103" s="306" t="s">
        <v>642</v>
      </c>
      <c r="B103" s="5" t="s">
        <v>488</v>
      </c>
      <c r="C103" s="5" t="s">
        <v>409</v>
      </c>
      <c r="D103" s="5" t="s">
        <v>438</v>
      </c>
      <c r="E103" s="5" t="s">
        <v>128</v>
      </c>
      <c r="F103" s="117" t="s">
        <v>208</v>
      </c>
      <c r="G103" s="5" t="s">
        <v>209</v>
      </c>
      <c r="H103" s="152">
        <v>5723</v>
      </c>
      <c r="I103" s="152">
        <v>5404</v>
      </c>
      <c r="J103" s="153">
        <v>2087</v>
      </c>
      <c r="K103" s="152">
        <v>5666</v>
      </c>
      <c r="L103" s="152">
        <v>5357</v>
      </c>
      <c r="M103" s="153">
        <v>2068</v>
      </c>
      <c r="N103" s="302">
        <v>5627</v>
      </c>
      <c r="O103" s="302">
        <v>5314</v>
      </c>
      <c r="P103" s="153">
        <v>2060</v>
      </c>
      <c r="Q103" s="302">
        <v>5583</v>
      </c>
      <c r="R103" s="302">
        <v>5280</v>
      </c>
      <c r="S103" s="153">
        <v>2055</v>
      </c>
      <c r="T103" s="305">
        <v>5558</v>
      </c>
      <c r="U103" s="302">
        <v>5276</v>
      </c>
      <c r="V103" s="153">
        <v>2070</v>
      </c>
      <c r="W103" s="280">
        <v>5510</v>
      </c>
      <c r="X103" s="280">
        <v>5245</v>
      </c>
      <c r="Y103" s="153">
        <v>2075</v>
      </c>
      <c r="Z103" s="280">
        <v>5452</v>
      </c>
      <c r="AA103" s="280">
        <v>5191</v>
      </c>
      <c r="AB103" s="153">
        <v>2067</v>
      </c>
      <c r="AC103" s="302">
        <v>5389</v>
      </c>
      <c r="AD103" s="302">
        <v>5127</v>
      </c>
      <c r="AE103" s="153">
        <v>2056</v>
      </c>
      <c r="AF103" s="305">
        <v>5309</v>
      </c>
      <c r="AG103" s="305">
        <v>5048</v>
      </c>
      <c r="AH103" s="153">
        <v>2047</v>
      </c>
      <c r="AI103" s="305">
        <v>5283</v>
      </c>
      <c r="AJ103" s="305">
        <v>5028</v>
      </c>
      <c r="AK103" s="153">
        <v>2055</v>
      </c>
      <c r="AL103" s="305">
        <v>5288</v>
      </c>
      <c r="AM103" s="305">
        <v>5038</v>
      </c>
      <c r="AN103" s="153">
        <v>2074</v>
      </c>
      <c r="AO103" s="305">
        <v>5239</v>
      </c>
      <c r="AP103" s="305">
        <v>4994</v>
      </c>
      <c r="AQ103" s="153">
        <v>2041</v>
      </c>
      <c r="AR103" s="305">
        <v>5224</v>
      </c>
      <c r="AS103" s="305">
        <v>4991</v>
      </c>
      <c r="AT103" s="153">
        <v>2036</v>
      </c>
      <c r="AU103" s="302">
        <v>5175</v>
      </c>
      <c r="AV103" s="302">
        <v>4947</v>
      </c>
      <c r="AW103" s="153">
        <v>2027</v>
      </c>
      <c r="AX103" s="302">
        <v>5129</v>
      </c>
      <c r="AY103" s="302">
        <v>4893</v>
      </c>
      <c r="AZ103" s="153">
        <v>1998</v>
      </c>
      <c r="BA103" s="302">
        <v>5120</v>
      </c>
      <c r="BB103" s="302">
        <v>4881</v>
      </c>
      <c r="BC103" s="153">
        <v>1993</v>
      </c>
      <c r="BD103" s="302">
        <v>5093</v>
      </c>
      <c r="BE103" s="302">
        <v>4835</v>
      </c>
      <c r="BF103" s="153">
        <v>1951</v>
      </c>
      <c r="BG103" s="302">
        <v>5129</v>
      </c>
      <c r="BH103" s="302">
        <v>4858</v>
      </c>
      <c r="BI103" s="153">
        <v>1958</v>
      </c>
      <c r="BJ103" s="302">
        <v>5117</v>
      </c>
      <c r="BK103" s="302">
        <v>4840</v>
      </c>
      <c r="BL103" s="153">
        <v>1937</v>
      </c>
      <c r="BM103" s="302">
        <v>5080</v>
      </c>
      <c r="BN103" s="302">
        <v>4794</v>
      </c>
      <c r="BO103" s="302">
        <v>1915</v>
      </c>
    </row>
    <row r="104" spans="1:67" x14ac:dyDescent="0.2">
      <c r="A104" s="306" t="s">
        <v>620</v>
      </c>
      <c r="B104" s="5" t="s">
        <v>475</v>
      </c>
      <c r="C104" s="5" t="s">
        <v>402</v>
      </c>
      <c r="D104" s="5" t="s">
        <v>416</v>
      </c>
      <c r="E104" s="5" t="s">
        <v>8</v>
      </c>
      <c r="F104" s="117" t="s">
        <v>210</v>
      </c>
      <c r="G104" s="5" t="s">
        <v>211</v>
      </c>
      <c r="H104" s="152">
        <v>14397</v>
      </c>
      <c r="I104" s="152">
        <v>13665</v>
      </c>
      <c r="J104" s="153">
        <v>5089</v>
      </c>
      <c r="K104" s="152">
        <v>14177</v>
      </c>
      <c r="L104" s="152">
        <v>13430</v>
      </c>
      <c r="M104" s="153">
        <v>5006</v>
      </c>
      <c r="N104" s="302">
        <v>13964</v>
      </c>
      <c r="O104" s="302">
        <v>13225</v>
      </c>
      <c r="P104" s="153">
        <v>4930</v>
      </c>
      <c r="Q104" s="302">
        <v>13718</v>
      </c>
      <c r="R104" s="302">
        <v>12978</v>
      </c>
      <c r="S104" s="153">
        <v>4844</v>
      </c>
      <c r="T104" s="305">
        <v>13595</v>
      </c>
      <c r="U104" s="302">
        <v>12845</v>
      </c>
      <c r="V104" s="153">
        <v>4800</v>
      </c>
      <c r="W104" s="280">
        <v>13280</v>
      </c>
      <c r="X104" s="280">
        <v>12545</v>
      </c>
      <c r="Y104" s="153">
        <v>4731</v>
      </c>
      <c r="Z104" s="280">
        <v>13088</v>
      </c>
      <c r="AA104" s="280">
        <v>12359</v>
      </c>
      <c r="AB104" s="153">
        <v>4684</v>
      </c>
      <c r="AC104" s="302">
        <v>12880</v>
      </c>
      <c r="AD104" s="302">
        <v>12158</v>
      </c>
      <c r="AE104" s="153">
        <v>4614</v>
      </c>
      <c r="AF104" s="305">
        <v>12686</v>
      </c>
      <c r="AG104" s="305">
        <v>11972</v>
      </c>
      <c r="AH104" s="153">
        <v>4547</v>
      </c>
      <c r="AI104" s="305">
        <v>12452</v>
      </c>
      <c r="AJ104" s="305">
        <v>11752</v>
      </c>
      <c r="AK104" s="153">
        <v>4491</v>
      </c>
      <c r="AL104" s="305">
        <v>12335</v>
      </c>
      <c r="AM104" s="305">
        <v>11632</v>
      </c>
      <c r="AN104" s="153">
        <v>4436</v>
      </c>
      <c r="AO104" s="305">
        <v>12119</v>
      </c>
      <c r="AP104" s="305">
        <v>11415</v>
      </c>
      <c r="AQ104" s="153">
        <v>4362</v>
      </c>
      <c r="AR104" s="305">
        <v>11954</v>
      </c>
      <c r="AS104" s="305">
        <v>11265</v>
      </c>
      <c r="AT104" s="153">
        <v>4312</v>
      </c>
      <c r="AU104" s="302">
        <v>11787</v>
      </c>
      <c r="AV104" s="302">
        <v>11119</v>
      </c>
      <c r="AW104" s="153">
        <v>4276</v>
      </c>
      <c r="AX104" s="302">
        <v>11672</v>
      </c>
      <c r="AY104" s="302">
        <v>11020</v>
      </c>
      <c r="AZ104" s="153">
        <v>4224</v>
      </c>
      <c r="BA104" s="302">
        <v>11599</v>
      </c>
      <c r="BB104" s="302">
        <v>10963</v>
      </c>
      <c r="BC104" s="153">
        <v>4228</v>
      </c>
      <c r="BD104" s="302">
        <v>11329</v>
      </c>
      <c r="BE104" s="302">
        <v>10706</v>
      </c>
      <c r="BF104" s="153">
        <v>4107</v>
      </c>
      <c r="BG104" s="302">
        <v>11302</v>
      </c>
      <c r="BH104" s="302">
        <v>10666</v>
      </c>
      <c r="BI104" s="153">
        <v>4109</v>
      </c>
      <c r="BJ104" s="302">
        <v>11149</v>
      </c>
      <c r="BK104" s="302">
        <v>10506</v>
      </c>
      <c r="BL104" s="153">
        <v>4073</v>
      </c>
      <c r="BM104" s="302">
        <v>11054</v>
      </c>
      <c r="BN104" s="302">
        <v>10407</v>
      </c>
      <c r="BO104" s="302">
        <v>4086</v>
      </c>
    </row>
    <row r="105" spans="1:67" x14ac:dyDescent="0.2">
      <c r="A105" s="306" t="s">
        <v>633</v>
      </c>
      <c r="B105" s="5" t="s">
        <v>477</v>
      </c>
      <c r="C105" s="5" t="s">
        <v>404</v>
      </c>
      <c r="D105" s="5" t="s">
        <v>422</v>
      </c>
      <c r="E105" s="5" t="s">
        <v>31</v>
      </c>
      <c r="F105" s="117" t="s">
        <v>212</v>
      </c>
      <c r="G105" s="5" t="s">
        <v>213</v>
      </c>
      <c r="H105" s="152">
        <v>7098</v>
      </c>
      <c r="I105" s="152">
        <v>6764</v>
      </c>
      <c r="J105" s="153">
        <v>2657</v>
      </c>
      <c r="K105" s="152">
        <v>6905</v>
      </c>
      <c r="L105" s="152">
        <v>6589</v>
      </c>
      <c r="M105" s="153">
        <v>2603</v>
      </c>
      <c r="N105" s="302">
        <v>6724</v>
      </c>
      <c r="O105" s="302">
        <v>6427</v>
      </c>
      <c r="P105" s="153">
        <v>2528</v>
      </c>
      <c r="Q105" s="302">
        <v>6461</v>
      </c>
      <c r="R105" s="302">
        <v>6194</v>
      </c>
      <c r="S105" s="153">
        <v>2472</v>
      </c>
      <c r="T105" s="305">
        <v>6250</v>
      </c>
      <c r="U105" s="302">
        <v>6003</v>
      </c>
      <c r="V105" s="153">
        <v>2413</v>
      </c>
      <c r="W105" s="280">
        <v>5987</v>
      </c>
      <c r="X105" s="280">
        <v>5766</v>
      </c>
      <c r="Y105" s="153">
        <v>2307</v>
      </c>
      <c r="Z105" s="280">
        <v>5736</v>
      </c>
      <c r="AA105" s="280">
        <v>5538</v>
      </c>
      <c r="AB105" s="153">
        <v>2279</v>
      </c>
      <c r="AC105" s="302">
        <v>5561</v>
      </c>
      <c r="AD105" s="302">
        <v>5365</v>
      </c>
      <c r="AE105" s="153">
        <v>2205</v>
      </c>
      <c r="AF105" s="305">
        <v>5443</v>
      </c>
      <c r="AG105" s="305">
        <v>5259</v>
      </c>
      <c r="AH105" s="153">
        <v>2165</v>
      </c>
      <c r="AI105" s="305">
        <v>5242</v>
      </c>
      <c r="AJ105" s="305">
        <v>5072</v>
      </c>
      <c r="AK105" s="153">
        <v>2082</v>
      </c>
      <c r="AL105" s="305">
        <v>5120</v>
      </c>
      <c r="AM105" s="305">
        <v>4959</v>
      </c>
      <c r="AN105" s="153">
        <v>2051</v>
      </c>
      <c r="AO105" s="305">
        <v>4983</v>
      </c>
      <c r="AP105" s="305">
        <v>4831</v>
      </c>
      <c r="AQ105" s="153">
        <v>2020</v>
      </c>
      <c r="AR105" s="305">
        <v>4912</v>
      </c>
      <c r="AS105" s="305">
        <v>4771</v>
      </c>
      <c r="AT105" s="153">
        <v>1998</v>
      </c>
      <c r="AU105" s="302">
        <v>4824</v>
      </c>
      <c r="AV105" s="302">
        <v>4689</v>
      </c>
      <c r="AW105" s="153">
        <v>1975</v>
      </c>
      <c r="AX105" s="302">
        <v>4731</v>
      </c>
      <c r="AY105" s="302">
        <v>4592</v>
      </c>
      <c r="AZ105" s="153">
        <v>1962</v>
      </c>
      <c r="BA105" s="302">
        <v>4657</v>
      </c>
      <c r="BB105" s="302">
        <v>4517</v>
      </c>
      <c r="BC105" s="153">
        <v>1952</v>
      </c>
      <c r="BD105" s="302">
        <v>4590</v>
      </c>
      <c r="BE105" s="302">
        <v>4449</v>
      </c>
      <c r="BF105" s="153">
        <v>1936</v>
      </c>
      <c r="BG105" s="302">
        <v>4505</v>
      </c>
      <c r="BH105" s="302">
        <v>4368</v>
      </c>
      <c r="BI105" s="153">
        <v>1919</v>
      </c>
      <c r="BJ105" s="302">
        <v>4478</v>
      </c>
      <c r="BK105" s="302">
        <v>4336</v>
      </c>
      <c r="BL105" s="153">
        <v>1884</v>
      </c>
      <c r="BM105" s="302">
        <v>4405</v>
      </c>
      <c r="BN105" s="302">
        <v>4277</v>
      </c>
      <c r="BO105" s="302">
        <v>1849</v>
      </c>
    </row>
    <row r="106" spans="1:67" x14ac:dyDescent="0.2">
      <c r="A106" s="306" t="s">
        <v>479</v>
      </c>
      <c r="B106" s="5" t="s">
        <v>480</v>
      </c>
      <c r="C106" s="5" t="s">
        <v>405</v>
      </c>
      <c r="D106" s="5" t="s">
        <v>552</v>
      </c>
      <c r="E106" s="5" t="s">
        <v>20</v>
      </c>
      <c r="F106" s="117" t="s">
        <v>214</v>
      </c>
      <c r="G106" s="5" t="s">
        <v>215</v>
      </c>
      <c r="H106" s="152">
        <v>23443</v>
      </c>
      <c r="I106" s="152">
        <v>22038</v>
      </c>
      <c r="J106" s="153">
        <v>9649</v>
      </c>
      <c r="K106" s="152">
        <v>22886</v>
      </c>
      <c r="L106" s="152">
        <v>21536</v>
      </c>
      <c r="M106" s="153">
        <v>9417</v>
      </c>
      <c r="N106" s="302">
        <v>22244</v>
      </c>
      <c r="O106" s="302">
        <v>20915</v>
      </c>
      <c r="P106" s="153">
        <v>9129</v>
      </c>
      <c r="Q106" s="302">
        <v>21696</v>
      </c>
      <c r="R106" s="302">
        <v>20471</v>
      </c>
      <c r="S106" s="153">
        <v>8923</v>
      </c>
      <c r="T106" s="305">
        <v>21048</v>
      </c>
      <c r="U106" s="302">
        <v>19905</v>
      </c>
      <c r="V106" s="153">
        <v>8711</v>
      </c>
      <c r="W106" s="280">
        <v>20434</v>
      </c>
      <c r="X106" s="280">
        <v>19383</v>
      </c>
      <c r="Y106" s="153">
        <v>8493</v>
      </c>
      <c r="Z106" s="280">
        <v>19754</v>
      </c>
      <c r="AA106" s="280">
        <v>18800</v>
      </c>
      <c r="AB106" s="153">
        <v>8255</v>
      </c>
      <c r="AC106" s="302">
        <v>19269</v>
      </c>
      <c r="AD106" s="302">
        <v>18371</v>
      </c>
      <c r="AE106" s="153">
        <v>8144</v>
      </c>
      <c r="AF106" s="305">
        <v>18722</v>
      </c>
      <c r="AG106" s="305">
        <v>17918</v>
      </c>
      <c r="AH106" s="153">
        <v>8012</v>
      </c>
      <c r="AI106" s="305">
        <v>18236</v>
      </c>
      <c r="AJ106" s="305">
        <v>17482</v>
      </c>
      <c r="AK106" s="153">
        <v>7818</v>
      </c>
      <c r="AL106" s="305">
        <v>17790</v>
      </c>
      <c r="AM106" s="305">
        <v>17092</v>
      </c>
      <c r="AN106" s="153">
        <v>7656</v>
      </c>
      <c r="AO106" s="305">
        <v>17342</v>
      </c>
      <c r="AP106" s="305">
        <v>16702</v>
      </c>
      <c r="AQ106" s="153">
        <v>7515</v>
      </c>
      <c r="AR106" s="305">
        <v>16816</v>
      </c>
      <c r="AS106" s="305">
        <v>16247</v>
      </c>
      <c r="AT106" s="153">
        <v>7321</v>
      </c>
      <c r="AU106" s="302">
        <v>16356</v>
      </c>
      <c r="AV106" s="302">
        <v>15841</v>
      </c>
      <c r="AW106" s="153">
        <v>7159</v>
      </c>
      <c r="AX106" s="302">
        <v>15896</v>
      </c>
      <c r="AY106" s="302">
        <v>15423</v>
      </c>
      <c r="AZ106" s="153">
        <v>7008</v>
      </c>
      <c r="BA106" s="302">
        <v>15549</v>
      </c>
      <c r="BB106" s="302">
        <v>15073</v>
      </c>
      <c r="BC106" s="153">
        <v>6927</v>
      </c>
      <c r="BD106" s="302">
        <v>15121</v>
      </c>
      <c r="BE106" s="302">
        <v>14631</v>
      </c>
      <c r="BF106" s="153">
        <v>6778</v>
      </c>
      <c r="BG106" s="302">
        <v>14902</v>
      </c>
      <c r="BH106" s="302">
        <v>14421</v>
      </c>
      <c r="BI106" s="153">
        <v>6744</v>
      </c>
      <c r="BJ106" s="302">
        <v>14609</v>
      </c>
      <c r="BK106" s="302">
        <v>14133</v>
      </c>
      <c r="BL106" s="153">
        <v>6649</v>
      </c>
      <c r="BM106" s="302">
        <v>14345</v>
      </c>
      <c r="BN106" s="302">
        <v>13872</v>
      </c>
      <c r="BO106" s="302">
        <v>6521</v>
      </c>
    </row>
    <row r="107" spans="1:67" x14ac:dyDescent="0.2">
      <c r="A107" s="306" t="s">
        <v>624</v>
      </c>
      <c r="B107" s="5" t="s">
        <v>481</v>
      </c>
      <c r="C107" s="5" t="s">
        <v>406</v>
      </c>
      <c r="D107" s="5" t="s">
        <v>421</v>
      </c>
      <c r="E107" s="5" t="s">
        <v>28</v>
      </c>
      <c r="F107" s="117" t="s">
        <v>216</v>
      </c>
      <c r="G107" s="5" t="s">
        <v>217</v>
      </c>
      <c r="H107" s="152">
        <v>10966</v>
      </c>
      <c r="I107" s="152">
        <v>10507</v>
      </c>
      <c r="J107" s="153">
        <v>3851</v>
      </c>
      <c r="K107" s="152">
        <v>10580</v>
      </c>
      <c r="L107" s="152">
        <v>10202</v>
      </c>
      <c r="M107" s="153">
        <v>3745</v>
      </c>
      <c r="N107" s="302">
        <v>10309</v>
      </c>
      <c r="O107" s="302">
        <v>9921</v>
      </c>
      <c r="P107" s="153">
        <v>3662</v>
      </c>
      <c r="Q107" s="302">
        <v>10090</v>
      </c>
      <c r="R107" s="302">
        <v>9703</v>
      </c>
      <c r="S107" s="153">
        <v>3640</v>
      </c>
      <c r="T107" s="305">
        <v>10006</v>
      </c>
      <c r="U107" s="302">
        <v>9630</v>
      </c>
      <c r="V107" s="153">
        <v>3654</v>
      </c>
      <c r="W107" s="280">
        <v>9854</v>
      </c>
      <c r="X107" s="280">
        <v>9501</v>
      </c>
      <c r="Y107" s="153">
        <v>3617</v>
      </c>
      <c r="Z107" s="280">
        <v>9691</v>
      </c>
      <c r="AA107" s="280">
        <v>9356</v>
      </c>
      <c r="AB107" s="153">
        <v>3586</v>
      </c>
      <c r="AC107" s="302">
        <v>9425</v>
      </c>
      <c r="AD107" s="302">
        <v>9119</v>
      </c>
      <c r="AE107" s="153">
        <v>3552</v>
      </c>
      <c r="AF107" s="305">
        <v>9367</v>
      </c>
      <c r="AG107" s="305">
        <v>9072</v>
      </c>
      <c r="AH107" s="153">
        <v>3571</v>
      </c>
      <c r="AI107" s="305">
        <v>9258</v>
      </c>
      <c r="AJ107" s="305">
        <v>8965</v>
      </c>
      <c r="AK107" s="153">
        <v>3551</v>
      </c>
      <c r="AL107" s="305">
        <v>9176</v>
      </c>
      <c r="AM107" s="305">
        <v>8887</v>
      </c>
      <c r="AN107" s="153">
        <v>3534</v>
      </c>
      <c r="AO107" s="305">
        <v>8934</v>
      </c>
      <c r="AP107" s="305">
        <v>8680</v>
      </c>
      <c r="AQ107" s="153">
        <v>3471</v>
      </c>
      <c r="AR107" s="305">
        <v>8767</v>
      </c>
      <c r="AS107" s="305">
        <v>8524</v>
      </c>
      <c r="AT107" s="153">
        <v>3425</v>
      </c>
      <c r="AU107" s="302">
        <v>8658</v>
      </c>
      <c r="AV107" s="302">
        <v>8426</v>
      </c>
      <c r="AW107" s="153">
        <v>3416</v>
      </c>
      <c r="AX107" s="302">
        <v>8423</v>
      </c>
      <c r="AY107" s="302">
        <v>8215</v>
      </c>
      <c r="AZ107" s="153">
        <v>3327</v>
      </c>
      <c r="BA107" s="302">
        <v>8312</v>
      </c>
      <c r="BB107" s="302">
        <v>8113</v>
      </c>
      <c r="BC107" s="153">
        <v>3244</v>
      </c>
      <c r="BD107" s="302">
        <v>8128</v>
      </c>
      <c r="BE107" s="302">
        <v>7945</v>
      </c>
      <c r="BF107" s="153">
        <v>3171</v>
      </c>
      <c r="BG107" s="302">
        <v>8006</v>
      </c>
      <c r="BH107" s="302">
        <v>7816</v>
      </c>
      <c r="BI107" s="153">
        <v>3108</v>
      </c>
      <c r="BJ107" s="302">
        <v>7891</v>
      </c>
      <c r="BK107" s="302">
        <v>7704</v>
      </c>
      <c r="BL107" s="153">
        <v>3043</v>
      </c>
      <c r="BM107" s="302">
        <v>7811</v>
      </c>
      <c r="BN107" s="302">
        <v>7618</v>
      </c>
      <c r="BO107" s="302">
        <v>2969</v>
      </c>
    </row>
    <row r="108" spans="1:67" x14ac:dyDescent="0.2">
      <c r="A108" s="306" t="s">
        <v>627</v>
      </c>
      <c r="B108" s="14" t="s">
        <v>484</v>
      </c>
      <c r="C108" s="14" t="s">
        <v>465</v>
      </c>
      <c r="D108" s="14" t="s">
        <v>424</v>
      </c>
      <c r="E108" s="14" t="s">
        <v>35</v>
      </c>
      <c r="F108" s="119" t="s">
        <v>505</v>
      </c>
      <c r="G108" s="14" t="s">
        <v>195</v>
      </c>
      <c r="H108" s="152">
        <v>12571</v>
      </c>
      <c r="I108" s="152">
        <v>12117</v>
      </c>
      <c r="J108" s="153">
        <v>5408</v>
      </c>
      <c r="K108" s="152">
        <v>11835</v>
      </c>
      <c r="L108" s="152">
        <v>11417</v>
      </c>
      <c r="M108" s="153">
        <v>5080</v>
      </c>
      <c r="N108" s="302">
        <v>11028</v>
      </c>
      <c r="O108" s="302">
        <v>10637</v>
      </c>
      <c r="P108" s="153">
        <v>4729</v>
      </c>
      <c r="Q108" s="302">
        <v>10275</v>
      </c>
      <c r="R108" s="302">
        <v>9900</v>
      </c>
      <c r="S108" s="153">
        <v>4385</v>
      </c>
      <c r="T108" s="305">
        <v>9518</v>
      </c>
      <c r="U108" s="302">
        <v>9183</v>
      </c>
      <c r="V108" s="153">
        <v>4076</v>
      </c>
      <c r="W108" s="280">
        <v>8775</v>
      </c>
      <c r="X108" s="280">
        <v>8472</v>
      </c>
      <c r="Y108" s="153">
        <v>3776</v>
      </c>
      <c r="Z108" s="280">
        <v>8430</v>
      </c>
      <c r="AA108" s="280">
        <v>8132</v>
      </c>
      <c r="AB108" s="153">
        <v>3638</v>
      </c>
      <c r="AC108" s="302">
        <v>8102</v>
      </c>
      <c r="AD108" s="302">
        <v>7806</v>
      </c>
      <c r="AE108" s="153">
        <v>3477</v>
      </c>
      <c r="AF108" s="305">
        <v>7854</v>
      </c>
      <c r="AG108" s="305">
        <v>7571</v>
      </c>
      <c r="AH108" s="153">
        <v>3355</v>
      </c>
      <c r="AI108" s="305">
        <v>7614</v>
      </c>
      <c r="AJ108" s="305">
        <v>7341</v>
      </c>
      <c r="AK108" s="153">
        <v>3264</v>
      </c>
      <c r="AL108" s="305">
        <v>7452</v>
      </c>
      <c r="AM108" s="305">
        <v>7201</v>
      </c>
      <c r="AN108" s="153">
        <v>3192</v>
      </c>
      <c r="AO108" s="305">
        <v>7262</v>
      </c>
      <c r="AP108" s="305">
        <v>7028</v>
      </c>
      <c r="AQ108" s="153">
        <v>3108</v>
      </c>
      <c r="AR108" s="305">
        <v>7079</v>
      </c>
      <c r="AS108" s="305">
        <v>6854</v>
      </c>
      <c r="AT108" s="153">
        <v>3009</v>
      </c>
      <c r="AU108" s="302">
        <v>6960</v>
      </c>
      <c r="AV108" s="302">
        <v>6753</v>
      </c>
      <c r="AW108" s="153">
        <v>2956</v>
      </c>
      <c r="AX108" s="302">
        <v>6880</v>
      </c>
      <c r="AY108" s="302">
        <v>6685</v>
      </c>
      <c r="AZ108" s="153">
        <v>2923</v>
      </c>
      <c r="BA108" s="302">
        <v>6818</v>
      </c>
      <c r="BB108" s="302">
        <v>6636</v>
      </c>
      <c r="BC108" s="153">
        <v>2878</v>
      </c>
      <c r="BD108" s="302">
        <v>6682</v>
      </c>
      <c r="BE108" s="302">
        <v>6504</v>
      </c>
      <c r="BF108" s="153">
        <v>2841</v>
      </c>
      <c r="BG108" s="302">
        <v>6661</v>
      </c>
      <c r="BH108" s="302">
        <v>6489</v>
      </c>
      <c r="BI108" s="153">
        <v>2839</v>
      </c>
      <c r="BJ108" s="302">
        <v>6549</v>
      </c>
      <c r="BK108" s="302">
        <v>6391</v>
      </c>
      <c r="BL108" s="153">
        <v>2772</v>
      </c>
      <c r="BM108" s="302">
        <v>6543</v>
      </c>
      <c r="BN108" s="302">
        <v>6397</v>
      </c>
      <c r="BO108" s="302">
        <v>2743</v>
      </c>
    </row>
    <row r="109" spans="1:67" x14ac:dyDescent="0.2">
      <c r="A109" s="306" t="s">
        <v>489</v>
      </c>
      <c r="B109" s="5" t="s">
        <v>481</v>
      </c>
      <c r="C109" s="5" t="s">
        <v>406</v>
      </c>
      <c r="D109" s="5" t="s">
        <v>421</v>
      </c>
      <c r="E109" s="5" t="s">
        <v>28</v>
      </c>
      <c r="F109" s="117" t="s">
        <v>218</v>
      </c>
      <c r="G109" s="5" t="s">
        <v>219</v>
      </c>
      <c r="H109" s="152">
        <v>30341</v>
      </c>
      <c r="I109" s="152">
        <v>29550</v>
      </c>
      <c r="J109" s="153">
        <v>12523</v>
      </c>
      <c r="K109" s="152">
        <v>29745</v>
      </c>
      <c r="L109" s="152">
        <v>29031</v>
      </c>
      <c r="M109" s="153">
        <v>12351</v>
      </c>
      <c r="N109" s="302">
        <v>29283</v>
      </c>
      <c r="O109" s="302">
        <v>28590</v>
      </c>
      <c r="P109" s="153">
        <v>12190</v>
      </c>
      <c r="Q109" s="302">
        <v>28802</v>
      </c>
      <c r="R109" s="302">
        <v>28115</v>
      </c>
      <c r="S109" s="153">
        <v>12041</v>
      </c>
      <c r="T109" s="305">
        <v>28340</v>
      </c>
      <c r="U109" s="302">
        <v>27637</v>
      </c>
      <c r="V109" s="153">
        <v>11898</v>
      </c>
      <c r="W109" s="280">
        <v>27800</v>
      </c>
      <c r="X109" s="280">
        <v>27137</v>
      </c>
      <c r="Y109" s="153">
        <v>11728</v>
      </c>
      <c r="Z109" s="280">
        <v>27310</v>
      </c>
      <c r="AA109" s="280">
        <v>26667</v>
      </c>
      <c r="AB109" s="153">
        <v>11613</v>
      </c>
      <c r="AC109" s="302">
        <v>26762</v>
      </c>
      <c r="AD109" s="302">
        <v>26150</v>
      </c>
      <c r="AE109" s="153">
        <v>11445</v>
      </c>
      <c r="AF109" s="305">
        <v>26408</v>
      </c>
      <c r="AG109" s="305">
        <v>25808</v>
      </c>
      <c r="AH109" s="153">
        <v>11328</v>
      </c>
      <c r="AI109" s="305">
        <v>25897</v>
      </c>
      <c r="AJ109" s="305">
        <v>25330</v>
      </c>
      <c r="AK109" s="153">
        <v>11150</v>
      </c>
      <c r="AL109" s="305">
        <v>25407</v>
      </c>
      <c r="AM109" s="305">
        <v>24862</v>
      </c>
      <c r="AN109" s="153">
        <v>11012</v>
      </c>
      <c r="AO109" s="305">
        <v>24984</v>
      </c>
      <c r="AP109" s="305">
        <v>24454</v>
      </c>
      <c r="AQ109" s="153">
        <v>10826</v>
      </c>
      <c r="AR109" s="305">
        <v>24412</v>
      </c>
      <c r="AS109" s="305">
        <v>23885</v>
      </c>
      <c r="AT109" s="153">
        <v>10549</v>
      </c>
      <c r="AU109" s="302">
        <v>23918</v>
      </c>
      <c r="AV109" s="302">
        <v>23395</v>
      </c>
      <c r="AW109" s="153">
        <v>10288</v>
      </c>
      <c r="AX109" s="302">
        <v>23271</v>
      </c>
      <c r="AY109" s="302">
        <v>22754</v>
      </c>
      <c r="AZ109" s="153">
        <v>9941</v>
      </c>
      <c r="BA109" s="302">
        <v>22804</v>
      </c>
      <c r="BB109" s="302">
        <v>22304</v>
      </c>
      <c r="BC109" s="153">
        <v>9704</v>
      </c>
      <c r="BD109" s="302">
        <v>22377</v>
      </c>
      <c r="BE109" s="302">
        <v>21918</v>
      </c>
      <c r="BF109" s="153">
        <v>9486</v>
      </c>
      <c r="BG109" s="302">
        <v>21971</v>
      </c>
      <c r="BH109" s="302">
        <v>21514</v>
      </c>
      <c r="BI109" s="153">
        <v>9252</v>
      </c>
      <c r="BJ109" s="302">
        <v>21629</v>
      </c>
      <c r="BK109" s="302">
        <v>21197</v>
      </c>
      <c r="BL109" s="153">
        <v>9012</v>
      </c>
      <c r="BM109" s="302">
        <v>21236</v>
      </c>
      <c r="BN109" s="302">
        <v>20818</v>
      </c>
      <c r="BO109" s="302">
        <v>8709</v>
      </c>
    </row>
    <row r="110" spans="1:67" x14ac:dyDescent="0.2">
      <c r="A110" s="306" t="s">
        <v>642</v>
      </c>
      <c r="B110" s="5" t="s">
        <v>488</v>
      </c>
      <c r="C110" s="5" t="s">
        <v>409</v>
      </c>
      <c r="D110" s="5" t="s">
        <v>438</v>
      </c>
      <c r="E110" s="5" t="s">
        <v>128</v>
      </c>
      <c r="F110" s="117" t="s">
        <v>220</v>
      </c>
      <c r="G110" s="5" t="s">
        <v>221</v>
      </c>
      <c r="H110" s="152">
        <v>3823</v>
      </c>
      <c r="I110" s="152">
        <v>3704</v>
      </c>
      <c r="J110" s="153">
        <v>1726</v>
      </c>
      <c r="K110" s="152">
        <v>3820</v>
      </c>
      <c r="L110" s="152">
        <v>3709</v>
      </c>
      <c r="M110" s="153">
        <v>1749</v>
      </c>
      <c r="N110" s="302">
        <v>3826</v>
      </c>
      <c r="O110" s="302">
        <v>3727</v>
      </c>
      <c r="P110" s="153">
        <v>1763</v>
      </c>
      <c r="Q110" s="302">
        <v>3809</v>
      </c>
      <c r="R110" s="302">
        <v>3717</v>
      </c>
      <c r="S110" s="153">
        <v>1760</v>
      </c>
      <c r="T110" s="305">
        <v>3819</v>
      </c>
      <c r="U110" s="302">
        <v>3725</v>
      </c>
      <c r="V110" s="153">
        <v>1758</v>
      </c>
      <c r="W110" s="280">
        <v>3809</v>
      </c>
      <c r="X110" s="280">
        <v>3717</v>
      </c>
      <c r="Y110" s="153">
        <v>1777</v>
      </c>
      <c r="Z110" s="280">
        <v>3807</v>
      </c>
      <c r="AA110" s="280">
        <v>3720</v>
      </c>
      <c r="AB110" s="153">
        <v>1770</v>
      </c>
      <c r="AC110" s="302">
        <v>3803</v>
      </c>
      <c r="AD110" s="302">
        <v>3718</v>
      </c>
      <c r="AE110" s="153">
        <v>1753</v>
      </c>
      <c r="AF110" s="305">
        <v>3807</v>
      </c>
      <c r="AG110" s="305">
        <v>3727</v>
      </c>
      <c r="AH110" s="153">
        <v>1749</v>
      </c>
      <c r="AI110" s="305">
        <v>3825</v>
      </c>
      <c r="AJ110" s="305">
        <v>3746</v>
      </c>
      <c r="AK110" s="153">
        <v>1745</v>
      </c>
      <c r="AL110" s="305">
        <v>3810</v>
      </c>
      <c r="AM110" s="305">
        <v>3732</v>
      </c>
      <c r="AN110" s="153">
        <v>1735</v>
      </c>
      <c r="AO110" s="305">
        <v>3790</v>
      </c>
      <c r="AP110" s="305">
        <v>3713</v>
      </c>
      <c r="AQ110" s="153">
        <v>1723</v>
      </c>
      <c r="AR110" s="305">
        <v>3785</v>
      </c>
      <c r="AS110" s="305">
        <v>3705</v>
      </c>
      <c r="AT110" s="153">
        <v>1711</v>
      </c>
      <c r="AU110" s="302">
        <v>3772</v>
      </c>
      <c r="AV110" s="302">
        <v>3680</v>
      </c>
      <c r="AW110" s="153">
        <v>1687</v>
      </c>
      <c r="AX110" s="302">
        <v>3756</v>
      </c>
      <c r="AY110" s="302">
        <v>3657</v>
      </c>
      <c r="AZ110" s="153">
        <v>1641</v>
      </c>
      <c r="BA110" s="302">
        <v>3748</v>
      </c>
      <c r="BB110" s="302">
        <v>3635</v>
      </c>
      <c r="BC110" s="153">
        <v>1618</v>
      </c>
      <c r="BD110" s="302">
        <v>3713</v>
      </c>
      <c r="BE110" s="302">
        <v>3595</v>
      </c>
      <c r="BF110" s="153">
        <v>1609</v>
      </c>
      <c r="BG110" s="302">
        <v>3674</v>
      </c>
      <c r="BH110" s="302">
        <v>3555</v>
      </c>
      <c r="BI110" s="153">
        <v>1580</v>
      </c>
      <c r="BJ110" s="302">
        <v>3620</v>
      </c>
      <c r="BK110" s="302">
        <v>3487</v>
      </c>
      <c r="BL110" s="153">
        <v>1557</v>
      </c>
      <c r="BM110" s="302">
        <v>3549</v>
      </c>
      <c r="BN110" s="302">
        <v>3418</v>
      </c>
      <c r="BO110" s="302">
        <v>1534</v>
      </c>
    </row>
    <row r="111" spans="1:67" x14ac:dyDescent="0.2">
      <c r="A111" s="306" t="s">
        <v>634</v>
      </c>
      <c r="B111" s="5" t="s">
        <v>491</v>
      </c>
      <c r="C111" s="5" t="s">
        <v>410</v>
      </c>
      <c r="D111" s="5" t="s">
        <v>432</v>
      </c>
      <c r="E111" s="5" t="s">
        <v>89</v>
      </c>
      <c r="F111" s="117" t="s">
        <v>222</v>
      </c>
      <c r="G111" s="5" t="s">
        <v>223</v>
      </c>
      <c r="H111" s="152">
        <v>19147</v>
      </c>
      <c r="I111" s="152">
        <v>18287</v>
      </c>
      <c r="J111" s="153">
        <v>7583</v>
      </c>
      <c r="K111" s="152">
        <v>18274</v>
      </c>
      <c r="L111" s="152">
        <v>17494</v>
      </c>
      <c r="M111" s="153">
        <v>7299</v>
      </c>
      <c r="N111" s="302">
        <v>17828</v>
      </c>
      <c r="O111" s="302">
        <v>17072</v>
      </c>
      <c r="P111" s="153">
        <v>7096</v>
      </c>
      <c r="Q111" s="302">
        <v>17371</v>
      </c>
      <c r="R111" s="302">
        <v>16650</v>
      </c>
      <c r="S111" s="153">
        <v>6863</v>
      </c>
      <c r="T111" s="305">
        <v>17066</v>
      </c>
      <c r="U111" s="302">
        <v>16379</v>
      </c>
      <c r="V111" s="153">
        <v>6735</v>
      </c>
      <c r="W111" s="280">
        <v>16592</v>
      </c>
      <c r="X111" s="280">
        <v>15922</v>
      </c>
      <c r="Y111" s="153">
        <v>6514</v>
      </c>
      <c r="Z111" s="280">
        <v>16239</v>
      </c>
      <c r="AA111" s="280">
        <v>15610</v>
      </c>
      <c r="AB111" s="153">
        <v>6301</v>
      </c>
      <c r="AC111" s="302">
        <v>15842</v>
      </c>
      <c r="AD111" s="302">
        <v>15242</v>
      </c>
      <c r="AE111" s="153">
        <v>6130</v>
      </c>
      <c r="AF111" s="305">
        <v>15522</v>
      </c>
      <c r="AG111" s="305">
        <v>14932</v>
      </c>
      <c r="AH111" s="153">
        <v>6001</v>
      </c>
      <c r="AI111" s="305">
        <v>15085</v>
      </c>
      <c r="AJ111" s="305">
        <v>14516</v>
      </c>
      <c r="AK111" s="153">
        <v>5750</v>
      </c>
      <c r="AL111" s="305">
        <v>14826</v>
      </c>
      <c r="AM111" s="305">
        <v>14258</v>
      </c>
      <c r="AN111" s="153">
        <v>5576</v>
      </c>
      <c r="AO111" s="305">
        <v>14445</v>
      </c>
      <c r="AP111" s="305">
        <v>13885</v>
      </c>
      <c r="AQ111" s="153">
        <v>5376</v>
      </c>
      <c r="AR111" s="305">
        <v>14021</v>
      </c>
      <c r="AS111" s="305">
        <v>13469</v>
      </c>
      <c r="AT111" s="153">
        <v>5170</v>
      </c>
      <c r="AU111" s="302">
        <v>13784</v>
      </c>
      <c r="AV111" s="302">
        <v>13260</v>
      </c>
      <c r="AW111" s="153">
        <v>5077</v>
      </c>
      <c r="AX111" s="302">
        <v>13581</v>
      </c>
      <c r="AY111" s="302">
        <v>13060</v>
      </c>
      <c r="AZ111" s="153">
        <v>4979</v>
      </c>
      <c r="BA111" s="302">
        <v>13531</v>
      </c>
      <c r="BB111" s="302">
        <v>13001</v>
      </c>
      <c r="BC111" s="153">
        <v>4928</v>
      </c>
      <c r="BD111" s="302">
        <v>13480</v>
      </c>
      <c r="BE111" s="302">
        <v>12936</v>
      </c>
      <c r="BF111" s="153">
        <v>4873</v>
      </c>
      <c r="BG111" s="302">
        <v>13550</v>
      </c>
      <c r="BH111" s="302">
        <v>13010</v>
      </c>
      <c r="BI111" s="153">
        <v>4852</v>
      </c>
      <c r="BJ111" s="302">
        <v>13527</v>
      </c>
      <c r="BK111" s="302">
        <v>12982</v>
      </c>
      <c r="BL111" s="153">
        <v>4822</v>
      </c>
      <c r="BM111" s="302">
        <v>13481</v>
      </c>
      <c r="BN111" s="302">
        <v>12953</v>
      </c>
      <c r="BO111" s="302">
        <v>4787</v>
      </c>
    </row>
    <row r="112" spans="1:67" x14ac:dyDescent="0.2">
      <c r="A112" s="306" t="s">
        <v>621</v>
      </c>
      <c r="B112" s="5" t="s">
        <v>477</v>
      </c>
      <c r="C112" s="5" t="s">
        <v>404</v>
      </c>
      <c r="D112" s="5" t="s">
        <v>418</v>
      </c>
      <c r="E112" s="5" t="s">
        <v>12</v>
      </c>
      <c r="F112" s="117" t="s">
        <v>224</v>
      </c>
      <c r="G112" s="5" t="s">
        <v>225</v>
      </c>
      <c r="H112" s="152">
        <v>8209</v>
      </c>
      <c r="I112" s="152">
        <v>7783</v>
      </c>
      <c r="J112" s="153">
        <v>1545</v>
      </c>
      <c r="K112" s="152">
        <v>7711</v>
      </c>
      <c r="L112" s="152">
        <v>7354</v>
      </c>
      <c r="M112" s="153">
        <v>1498</v>
      </c>
      <c r="N112" s="302">
        <v>7455</v>
      </c>
      <c r="O112" s="302">
        <v>7127</v>
      </c>
      <c r="P112" s="153">
        <v>1471</v>
      </c>
      <c r="Q112" s="302">
        <v>7243</v>
      </c>
      <c r="R112" s="302">
        <v>6925</v>
      </c>
      <c r="S112" s="153">
        <v>1439</v>
      </c>
      <c r="T112" s="305">
        <v>7170</v>
      </c>
      <c r="U112" s="302">
        <v>6847</v>
      </c>
      <c r="V112" s="153">
        <v>1409</v>
      </c>
      <c r="W112" s="280">
        <v>6930</v>
      </c>
      <c r="X112" s="280">
        <v>6602</v>
      </c>
      <c r="Y112" s="153">
        <v>1365</v>
      </c>
      <c r="Z112" s="280">
        <v>6797</v>
      </c>
      <c r="AA112" s="280">
        <v>6469</v>
      </c>
      <c r="AB112" s="153">
        <v>1311</v>
      </c>
      <c r="AC112" s="302">
        <v>6755</v>
      </c>
      <c r="AD112" s="302">
        <v>6420</v>
      </c>
      <c r="AE112" s="153">
        <v>1291</v>
      </c>
      <c r="AF112" s="305">
        <v>6745</v>
      </c>
      <c r="AG112" s="305">
        <v>6396</v>
      </c>
      <c r="AH112" s="153">
        <v>1269</v>
      </c>
      <c r="AI112" s="305">
        <v>6692</v>
      </c>
      <c r="AJ112" s="305">
        <v>6324</v>
      </c>
      <c r="AK112" s="153">
        <v>1252</v>
      </c>
      <c r="AL112" s="305">
        <v>6627</v>
      </c>
      <c r="AM112" s="305">
        <v>6256</v>
      </c>
      <c r="AN112" s="153">
        <v>1202</v>
      </c>
      <c r="AO112" s="305">
        <v>6517</v>
      </c>
      <c r="AP112" s="305">
        <v>6145</v>
      </c>
      <c r="AQ112" s="153">
        <v>1189</v>
      </c>
      <c r="AR112" s="305">
        <v>6425</v>
      </c>
      <c r="AS112" s="305">
        <v>6059</v>
      </c>
      <c r="AT112" s="153">
        <v>1175</v>
      </c>
      <c r="AU112" s="302">
        <v>6295</v>
      </c>
      <c r="AV112" s="302">
        <v>5925</v>
      </c>
      <c r="AW112" s="153">
        <v>1125</v>
      </c>
      <c r="AX112" s="302">
        <v>6144</v>
      </c>
      <c r="AY112" s="302">
        <v>5789</v>
      </c>
      <c r="AZ112" s="153">
        <v>1070</v>
      </c>
      <c r="BA112" s="302">
        <v>6144</v>
      </c>
      <c r="BB112" s="302">
        <v>5790</v>
      </c>
      <c r="BC112" s="153">
        <v>1058</v>
      </c>
      <c r="BD112" s="302">
        <v>6052</v>
      </c>
      <c r="BE112" s="302">
        <v>5704</v>
      </c>
      <c r="BF112" s="153">
        <v>1049</v>
      </c>
      <c r="BG112" s="302">
        <v>5998</v>
      </c>
      <c r="BH112" s="302">
        <v>5651</v>
      </c>
      <c r="BI112" s="153">
        <v>1036</v>
      </c>
      <c r="BJ112" s="302">
        <v>6002</v>
      </c>
      <c r="BK112" s="302">
        <v>5662</v>
      </c>
      <c r="BL112" s="153">
        <v>1026</v>
      </c>
      <c r="BM112" s="302">
        <v>5857</v>
      </c>
      <c r="BN112" s="302">
        <v>5535</v>
      </c>
      <c r="BO112" s="302">
        <v>1001</v>
      </c>
    </row>
    <row r="113" spans="1:67" x14ac:dyDescent="0.2">
      <c r="A113" s="306" t="s">
        <v>634</v>
      </c>
      <c r="B113" s="118" t="s">
        <v>491</v>
      </c>
      <c r="C113" s="118" t="s">
        <v>410</v>
      </c>
      <c r="D113" s="118" t="s">
        <v>432</v>
      </c>
      <c r="E113" s="118" t="s">
        <v>89</v>
      </c>
      <c r="F113" s="124" t="s">
        <v>509</v>
      </c>
      <c r="G113" s="14" t="s">
        <v>90</v>
      </c>
      <c r="H113" s="152">
        <v>13487</v>
      </c>
      <c r="I113" s="152">
        <v>12798</v>
      </c>
      <c r="J113" s="153">
        <v>4636</v>
      </c>
      <c r="K113" s="152">
        <v>12228</v>
      </c>
      <c r="L113" s="152">
        <v>11649</v>
      </c>
      <c r="M113" s="153">
        <v>4237</v>
      </c>
      <c r="N113" s="302">
        <v>10980</v>
      </c>
      <c r="O113" s="302">
        <v>10451</v>
      </c>
      <c r="P113" s="153">
        <v>3797</v>
      </c>
      <c r="Q113" s="302">
        <v>10078</v>
      </c>
      <c r="R113" s="302">
        <v>9585</v>
      </c>
      <c r="S113" s="153">
        <v>3490</v>
      </c>
      <c r="T113" s="305">
        <v>9348</v>
      </c>
      <c r="U113" s="302">
        <v>8888</v>
      </c>
      <c r="V113" s="153">
        <v>3163</v>
      </c>
      <c r="W113" s="280">
        <v>8786</v>
      </c>
      <c r="X113" s="280">
        <v>8344</v>
      </c>
      <c r="Y113" s="153">
        <v>2927</v>
      </c>
      <c r="Z113" s="280">
        <v>8493</v>
      </c>
      <c r="AA113" s="280">
        <v>8074</v>
      </c>
      <c r="AB113" s="153">
        <v>2799</v>
      </c>
      <c r="AC113" s="302">
        <v>8225</v>
      </c>
      <c r="AD113" s="302">
        <v>7826</v>
      </c>
      <c r="AE113" s="153">
        <v>2685</v>
      </c>
      <c r="AF113" s="305">
        <v>8038</v>
      </c>
      <c r="AG113" s="305">
        <v>7652</v>
      </c>
      <c r="AH113" s="153">
        <v>2568</v>
      </c>
      <c r="AI113" s="305">
        <v>7879</v>
      </c>
      <c r="AJ113" s="305">
        <v>7497</v>
      </c>
      <c r="AK113" s="153">
        <v>2516</v>
      </c>
      <c r="AL113" s="305">
        <v>7781</v>
      </c>
      <c r="AM113" s="305">
        <v>7397</v>
      </c>
      <c r="AN113" s="153">
        <v>2472</v>
      </c>
      <c r="AO113" s="305">
        <v>7707</v>
      </c>
      <c r="AP113" s="305">
        <v>7322</v>
      </c>
      <c r="AQ113" s="153">
        <v>2451</v>
      </c>
      <c r="AR113" s="305">
        <v>7602</v>
      </c>
      <c r="AS113" s="305">
        <v>7218</v>
      </c>
      <c r="AT113" s="153">
        <v>2454</v>
      </c>
      <c r="AU113" s="302">
        <v>7566</v>
      </c>
      <c r="AV113" s="302">
        <v>7188</v>
      </c>
      <c r="AW113" s="153">
        <v>2443</v>
      </c>
      <c r="AX113" s="302">
        <v>7580</v>
      </c>
      <c r="AY113" s="302">
        <v>7214</v>
      </c>
      <c r="AZ113" s="153">
        <v>2451</v>
      </c>
      <c r="BA113" s="302">
        <v>7571</v>
      </c>
      <c r="BB113" s="302">
        <v>7213</v>
      </c>
      <c r="BC113" s="153">
        <v>2451</v>
      </c>
      <c r="BD113" s="302">
        <v>7590</v>
      </c>
      <c r="BE113" s="302">
        <v>7226</v>
      </c>
      <c r="BF113" s="153">
        <v>2481</v>
      </c>
      <c r="BG113" s="302">
        <v>7679</v>
      </c>
      <c r="BH113" s="302">
        <v>7313</v>
      </c>
      <c r="BI113" s="153">
        <v>2541</v>
      </c>
      <c r="BJ113" s="302">
        <v>7716</v>
      </c>
      <c r="BK113" s="302">
        <v>7351</v>
      </c>
      <c r="BL113" s="153">
        <v>2582</v>
      </c>
      <c r="BM113" s="302">
        <v>7807</v>
      </c>
      <c r="BN113" s="302">
        <v>7441</v>
      </c>
      <c r="BO113" s="302">
        <v>2634</v>
      </c>
    </row>
    <row r="114" spans="1:67" x14ac:dyDescent="0.2">
      <c r="A114" s="306" t="s">
        <v>634</v>
      </c>
      <c r="B114" s="5" t="s">
        <v>491</v>
      </c>
      <c r="C114" s="5" t="s">
        <v>410</v>
      </c>
      <c r="D114" s="5" t="s">
        <v>433</v>
      </c>
      <c r="E114" s="5" t="s">
        <v>91</v>
      </c>
      <c r="F114" s="117" t="s">
        <v>226</v>
      </c>
      <c r="G114" s="5" t="s">
        <v>227</v>
      </c>
      <c r="H114" s="152">
        <v>9993</v>
      </c>
      <c r="I114" s="152">
        <v>9354</v>
      </c>
      <c r="J114" s="153">
        <v>3804</v>
      </c>
      <c r="K114" s="152">
        <v>9543</v>
      </c>
      <c r="L114" s="152">
        <v>9004</v>
      </c>
      <c r="M114" s="153">
        <v>3689</v>
      </c>
      <c r="N114" s="302">
        <v>9202</v>
      </c>
      <c r="O114" s="302">
        <v>8676</v>
      </c>
      <c r="P114" s="153">
        <v>3558</v>
      </c>
      <c r="Q114" s="302">
        <v>8976</v>
      </c>
      <c r="R114" s="302">
        <v>8487</v>
      </c>
      <c r="S114" s="153">
        <v>3485</v>
      </c>
      <c r="T114" s="305">
        <v>8790</v>
      </c>
      <c r="U114" s="302">
        <v>8314</v>
      </c>
      <c r="V114" s="153">
        <v>3434</v>
      </c>
      <c r="W114" s="280">
        <v>8590</v>
      </c>
      <c r="X114" s="280">
        <v>8134</v>
      </c>
      <c r="Y114" s="153">
        <v>3368</v>
      </c>
      <c r="Z114" s="280">
        <v>8484</v>
      </c>
      <c r="AA114" s="280">
        <v>8057</v>
      </c>
      <c r="AB114" s="153">
        <v>3362</v>
      </c>
      <c r="AC114" s="302">
        <v>8448</v>
      </c>
      <c r="AD114" s="302">
        <v>8042</v>
      </c>
      <c r="AE114" s="153">
        <v>3320</v>
      </c>
      <c r="AF114" s="305">
        <v>8345</v>
      </c>
      <c r="AG114" s="305">
        <v>7949</v>
      </c>
      <c r="AH114" s="153">
        <v>3282</v>
      </c>
      <c r="AI114" s="305">
        <v>8263</v>
      </c>
      <c r="AJ114" s="305">
        <v>7885</v>
      </c>
      <c r="AK114" s="153">
        <v>3262</v>
      </c>
      <c r="AL114" s="305">
        <v>8131</v>
      </c>
      <c r="AM114" s="305">
        <v>7768</v>
      </c>
      <c r="AN114" s="153">
        <v>3220</v>
      </c>
      <c r="AO114" s="305">
        <v>8014</v>
      </c>
      <c r="AP114" s="305">
        <v>7656</v>
      </c>
      <c r="AQ114" s="153">
        <v>3167</v>
      </c>
      <c r="AR114" s="305">
        <v>7876</v>
      </c>
      <c r="AS114" s="305">
        <v>7537</v>
      </c>
      <c r="AT114" s="153">
        <v>3135</v>
      </c>
      <c r="AU114" s="302">
        <v>7719</v>
      </c>
      <c r="AV114" s="302">
        <v>7401</v>
      </c>
      <c r="AW114" s="153">
        <v>3101</v>
      </c>
      <c r="AX114" s="302">
        <v>7545</v>
      </c>
      <c r="AY114" s="302">
        <v>7253</v>
      </c>
      <c r="AZ114" s="153">
        <v>3050</v>
      </c>
      <c r="BA114" s="302">
        <v>7405</v>
      </c>
      <c r="BB114" s="302">
        <v>7126</v>
      </c>
      <c r="BC114" s="153">
        <v>3034</v>
      </c>
      <c r="BD114" s="302">
        <v>7313</v>
      </c>
      <c r="BE114" s="302">
        <v>7054</v>
      </c>
      <c r="BF114" s="153">
        <v>3009</v>
      </c>
      <c r="BG114" s="302">
        <v>7319</v>
      </c>
      <c r="BH114" s="302">
        <v>7078</v>
      </c>
      <c r="BI114" s="153">
        <v>3004</v>
      </c>
      <c r="BJ114" s="302">
        <v>7244</v>
      </c>
      <c r="BK114" s="302">
        <v>7014</v>
      </c>
      <c r="BL114" s="153">
        <v>2976</v>
      </c>
      <c r="BM114" s="302">
        <v>7190</v>
      </c>
      <c r="BN114" s="302">
        <v>6966</v>
      </c>
      <c r="BO114" s="302">
        <v>2990</v>
      </c>
    </row>
    <row r="115" spans="1:67" x14ac:dyDescent="0.2">
      <c r="A115" s="306" t="s">
        <v>501</v>
      </c>
      <c r="B115" s="5" t="s">
        <v>480</v>
      </c>
      <c r="C115" s="5" t="s">
        <v>405</v>
      </c>
      <c r="D115" s="5" t="s">
        <v>552</v>
      </c>
      <c r="E115" s="5" t="s">
        <v>20</v>
      </c>
      <c r="F115" s="117" t="s">
        <v>228</v>
      </c>
      <c r="G115" s="5" t="s">
        <v>229</v>
      </c>
      <c r="H115" s="152">
        <v>20870</v>
      </c>
      <c r="I115" s="152">
        <v>19793</v>
      </c>
      <c r="J115" s="153">
        <v>8847</v>
      </c>
      <c r="K115" s="152">
        <v>20446</v>
      </c>
      <c r="L115" s="152">
        <v>19428</v>
      </c>
      <c r="M115" s="153">
        <v>8735</v>
      </c>
      <c r="N115" s="302">
        <v>19936</v>
      </c>
      <c r="O115" s="302">
        <v>18940</v>
      </c>
      <c r="P115" s="153">
        <v>8552</v>
      </c>
      <c r="Q115" s="302">
        <v>19334</v>
      </c>
      <c r="R115" s="302">
        <v>18369</v>
      </c>
      <c r="S115" s="153">
        <v>8361</v>
      </c>
      <c r="T115" s="305">
        <v>19047</v>
      </c>
      <c r="U115" s="302">
        <v>18113</v>
      </c>
      <c r="V115" s="153">
        <v>8314</v>
      </c>
      <c r="W115" s="280">
        <v>18555</v>
      </c>
      <c r="X115" s="280">
        <v>17640</v>
      </c>
      <c r="Y115" s="153">
        <v>8186</v>
      </c>
      <c r="Z115" s="280">
        <v>18112</v>
      </c>
      <c r="AA115" s="280">
        <v>17225</v>
      </c>
      <c r="AB115" s="153">
        <v>8060</v>
      </c>
      <c r="AC115" s="302">
        <v>17828</v>
      </c>
      <c r="AD115" s="302">
        <v>16964</v>
      </c>
      <c r="AE115" s="153">
        <v>7970</v>
      </c>
      <c r="AF115" s="305">
        <v>17534</v>
      </c>
      <c r="AG115" s="305">
        <v>16695</v>
      </c>
      <c r="AH115" s="153">
        <v>7818</v>
      </c>
      <c r="AI115" s="305">
        <v>17365</v>
      </c>
      <c r="AJ115" s="305">
        <v>16541</v>
      </c>
      <c r="AK115" s="153">
        <v>7755</v>
      </c>
      <c r="AL115" s="305">
        <v>17089</v>
      </c>
      <c r="AM115" s="305">
        <v>16269</v>
      </c>
      <c r="AN115" s="153">
        <v>7601</v>
      </c>
      <c r="AO115" s="305">
        <v>16891</v>
      </c>
      <c r="AP115" s="305">
        <v>16104</v>
      </c>
      <c r="AQ115" s="153">
        <v>7531</v>
      </c>
      <c r="AR115" s="305">
        <v>16695</v>
      </c>
      <c r="AS115" s="305">
        <v>15963</v>
      </c>
      <c r="AT115" s="153">
        <v>7520</v>
      </c>
      <c r="AU115" s="302">
        <v>16461</v>
      </c>
      <c r="AV115" s="302">
        <v>15765</v>
      </c>
      <c r="AW115" s="153">
        <v>7454</v>
      </c>
      <c r="AX115" s="302">
        <v>16167</v>
      </c>
      <c r="AY115" s="302">
        <v>15495</v>
      </c>
      <c r="AZ115" s="153">
        <v>7361</v>
      </c>
      <c r="BA115" s="302">
        <v>16029</v>
      </c>
      <c r="BB115" s="302">
        <v>15376</v>
      </c>
      <c r="BC115" s="153">
        <v>7307</v>
      </c>
      <c r="BD115" s="302">
        <v>15640</v>
      </c>
      <c r="BE115" s="302">
        <v>15016</v>
      </c>
      <c r="BF115" s="153">
        <v>7185</v>
      </c>
      <c r="BG115" s="302">
        <v>15458</v>
      </c>
      <c r="BH115" s="302">
        <v>14865</v>
      </c>
      <c r="BI115" s="153">
        <v>7135</v>
      </c>
      <c r="BJ115" s="302">
        <v>15245</v>
      </c>
      <c r="BK115" s="302">
        <v>14681</v>
      </c>
      <c r="BL115" s="153">
        <v>7110</v>
      </c>
      <c r="BM115" s="302">
        <v>14984</v>
      </c>
      <c r="BN115" s="302">
        <v>14439</v>
      </c>
      <c r="BO115" s="302">
        <v>7045</v>
      </c>
    </row>
    <row r="116" spans="1:67" x14ac:dyDescent="0.2">
      <c r="A116" s="306" t="s">
        <v>636</v>
      </c>
      <c r="B116" s="120" t="s">
        <v>493</v>
      </c>
      <c r="C116" s="120" t="s">
        <v>98</v>
      </c>
      <c r="D116" s="120" t="s">
        <v>434</v>
      </c>
      <c r="E116" s="120" t="s">
        <v>98</v>
      </c>
      <c r="F116" s="121" t="s">
        <v>230</v>
      </c>
      <c r="G116" s="5" t="s">
        <v>231</v>
      </c>
      <c r="H116" s="152">
        <v>8816</v>
      </c>
      <c r="I116" s="152">
        <v>8534</v>
      </c>
      <c r="J116" s="153">
        <v>3764</v>
      </c>
      <c r="K116" s="152">
        <v>8626</v>
      </c>
      <c r="L116" s="152">
        <v>8346</v>
      </c>
      <c r="M116" s="153">
        <v>3712</v>
      </c>
      <c r="N116" s="302">
        <v>8437</v>
      </c>
      <c r="O116" s="302">
        <v>8154</v>
      </c>
      <c r="P116" s="153">
        <v>3632</v>
      </c>
      <c r="Q116" s="302">
        <v>8286</v>
      </c>
      <c r="R116" s="302">
        <v>8000</v>
      </c>
      <c r="S116" s="153">
        <v>3576</v>
      </c>
      <c r="T116" s="305">
        <v>8055</v>
      </c>
      <c r="U116" s="302">
        <v>7780</v>
      </c>
      <c r="V116" s="153">
        <v>3475</v>
      </c>
      <c r="W116" s="280">
        <v>7832</v>
      </c>
      <c r="X116" s="280">
        <v>7572</v>
      </c>
      <c r="Y116" s="153">
        <v>3379</v>
      </c>
      <c r="Z116" s="280">
        <v>7622</v>
      </c>
      <c r="AA116" s="280">
        <v>7375</v>
      </c>
      <c r="AB116" s="153">
        <v>3322</v>
      </c>
      <c r="AC116" s="302">
        <v>7378</v>
      </c>
      <c r="AD116" s="302">
        <v>7135</v>
      </c>
      <c r="AE116" s="153">
        <v>3260</v>
      </c>
      <c r="AF116" s="305">
        <v>7209</v>
      </c>
      <c r="AG116" s="305">
        <v>6975</v>
      </c>
      <c r="AH116" s="153">
        <v>3214</v>
      </c>
      <c r="AI116" s="305">
        <v>7084</v>
      </c>
      <c r="AJ116" s="305">
        <v>6856</v>
      </c>
      <c r="AK116" s="153">
        <v>3164</v>
      </c>
      <c r="AL116" s="305">
        <v>6952</v>
      </c>
      <c r="AM116" s="305">
        <v>6737</v>
      </c>
      <c r="AN116" s="153">
        <v>3110</v>
      </c>
      <c r="AO116" s="305">
        <v>6853</v>
      </c>
      <c r="AP116" s="305">
        <v>6660</v>
      </c>
      <c r="AQ116" s="153">
        <v>3052</v>
      </c>
      <c r="AR116" s="305">
        <v>6822</v>
      </c>
      <c r="AS116" s="305">
        <v>6642</v>
      </c>
      <c r="AT116" s="153">
        <v>3031</v>
      </c>
      <c r="AU116" s="302">
        <v>6715</v>
      </c>
      <c r="AV116" s="302">
        <v>6551</v>
      </c>
      <c r="AW116" s="153">
        <v>2964</v>
      </c>
      <c r="AX116" s="302">
        <v>6597</v>
      </c>
      <c r="AY116" s="302">
        <v>6452</v>
      </c>
      <c r="AZ116" s="153">
        <v>2914</v>
      </c>
      <c r="BA116" s="302">
        <v>6564</v>
      </c>
      <c r="BB116" s="302">
        <v>6427</v>
      </c>
      <c r="BC116" s="153">
        <v>2881</v>
      </c>
      <c r="BD116" s="302">
        <v>6517</v>
      </c>
      <c r="BE116" s="302">
        <v>6384</v>
      </c>
      <c r="BF116" s="153">
        <v>2851</v>
      </c>
      <c r="BG116" s="302">
        <v>6501</v>
      </c>
      <c r="BH116" s="302">
        <v>6365</v>
      </c>
      <c r="BI116" s="153">
        <v>2843</v>
      </c>
      <c r="BJ116" s="302">
        <v>6513</v>
      </c>
      <c r="BK116" s="302">
        <v>6376</v>
      </c>
      <c r="BL116" s="153">
        <v>2842</v>
      </c>
      <c r="BM116" s="302">
        <v>6504</v>
      </c>
      <c r="BN116" s="302">
        <v>6364</v>
      </c>
      <c r="BO116" s="302">
        <v>2803</v>
      </c>
    </row>
    <row r="117" spans="1:67" x14ac:dyDescent="0.2">
      <c r="A117" s="306" t="s">
        <v>637</v>
      </c>
      <c r="B117" s="5" t="s">
        <v>474</v>
      </c>
      <c r="C117" s="5" t="s">
        <v>401</v>
      </c>
      <c r="D117" s="5" t="s">
        <v>436</v>
      </c>
      <c r="E117" s="5" t="s">
        <v>114</v>
      </c>
      <c r="F117" s="117" t="s">
        <v>232</v>
      </c>
      <c r="G117" s="5" t="s">
        <v>233</v>
      </c>
      <c r="H117" s="152">
        <v>13232</v>
      </c>
      <c r="I117" s="152">
        <v>12890</v>
      </c>
      <c r="J117" s="153">
        <v>5485</v>
      </c>
      <c r="K117" s="152">
        <v>13001</v>
      </c>
      <c r="L117" s="152">
        <v>12675</v>
      </c>
      <c r="M117" s="153">
        <v>5451</v>
      </c>
      <c r="N117" s="302">
        <v>12798</v>
      </c>
      <c r="O117" s="302">
        <v>12482</v>
      </c>
      <c r="P117" s="153">
        <v>5369</v>
      </c>
      <c r="Q117" s="302">
        <v>12519</v>
      </c>
      <c r="R117" s="302">
        <v>12225</v>
      </c>
      <c r="S117" s="153">
        <v>5270</v>
      </c>
      <c r="T117" s="305">
        <v>12354</v>
      </c>
      <c r="U117" s="302">
        <v>12059</v>
      </c>
      <c r="V117" s="153">
        <v>5244</v>
      </c>
      <c r="W117" s="280">
        <v>12147</v>
      </c>
      <c r="X117" s="280">
        <v>11861</v>
      </c>
      <c r="Y117" s="153">
        <v>5186</v>
      </c>
      <c r="Z117" s="280">
        <v>11899</v>
      </c>
      <c r="AA117" s="280">
        <v>11623</v>
      </c>
      <c r="AB117" s="153">
        <v>5144</v>
      </c>
      <c r="AC117" s="302">
        <v>11622</v>
      </c>
      <c r="AD117" s="302">
        <v>11357</v>
      </c>
      <c r="AE117" s="153">
        <v>5092</v>
      </c>
      <c r="AF117" s="305">
        <v>11309</v>
      </c>
      <c r="AG117" s="305">
        <v>11036</v>
      </c>
      <c r="AH117" s="153">
        <v>4988</v>
      </c>
      <c r="AI117" s="305">
        <v>11083</v>
      </c>
      <c r="AJ117" s="305">
        <v>10814</v>
      </c>
      <c r="AK117" s="153">
        <v>4923</v>
      </c>
      <c r="AL117" s="305">
        <v>10717</v>
      </c>
      <c r="AM117" s="305">
        <v>10442</v>
      </c>
      <c r="AN117" s="153">
        <v>4805</v>
      </c>
      <c r="AO117" s="305">
        <v>10393</v>
      </c>
      <c r="AP117" s="305">
        <v>10123</v>
      </c>
      <c r="AQ117" s="153">
        <v>4665</v>
      </c>
      <c r="AR117" s="305">
        <v>10116</v>
      </c>
      <c r="AS117" s="305">
        <v>9840</v>
      </c>
      <c r="AT117" s="153">
        <v>4581</v>
      </c>
      <c r="AU117" s="302">
        <v>9892</v>
      </c>
      <c r="AV117" s="302">
        <v>9623</v>
      </c>
      <c r="AW117" s="153">
        <v>4548</v>
      </c>
      <c r="AX117" s="302">
        <v>9630</v>
      </c>
      <c r="AY117" s="302">
        <v>9369</v>
      </c>
      <c r="AZ117" s="153">
        <v>4462</v>
      </c>
      <c r="BA117" s="302">
        <v>9454</v>
      </c>
      <c r="BB117" s="302">
        <v>9180</v>
      </c>
      <c r="BC117" s="153">
        <v>4394</v>
      </c>
      <c r="BD117" s="302">
        <v>9224</v>
      </c>
      <c r="BE117" s="302">
        <v>8969</v>
      </c>
      <c r="BF117" s="153">
        <v>4296</v>
      </c>
      <c r="BG117" s="302">
        <v>8945</v>
      </c>
      <c r="BH117" s="302">
        <v>8687</v>
      </c>
      <c r="BI117" s="153">
        <v>4170</v>
      </c>
      <c r="BJ117" s="302">
        <v>8772</v>
      </c>
      <c r="BK117" s="302">
        <v>8524</v>
      </c>
      <c r="BL117" s="153">
        <v>4096</v>
      </c>
      <c r="BM117" s="302">
        <v>8607</v>
      </c>
      <c r="BN117" s="302">
        <v>8369</v>
      </c>
      <c r="BO117" s="302">
        <v>3998</v>
      </c>
    </row>
    <row r="118" spans="1:67" x14ac:dyDescent="0.2">
      <c r="A118" s="306" t="s">
        <v>498</v>
      </c>
      <c r="B118" s="5" t="s">
        <v>493</v>
      </c>
      <c r="C118" s="5" t="s">
        <v>98</v>
      </c>
      <c r="D118" s="5" t="s">
        <v>434</v>
      </c>
      <c r="E118" s="5" t="s">
        <v>98</v>
      </c>
      <c r="F118" s="117" t="s">
        <v>234</v>
      </c>
      <c r="G118" s="5" t="s">
        <v>235</v>
      </c>
      <c r="H118" s="152">
        <v>7662</v>
      </c>
      <c r="I118" s="152">
        <v>7372</v>
      </c>
      <c r="J118" s="153">
        <v>3247</v>
      </c>
      <c r="K118" s="152">
        <v>7377</v>
      </c>
      <c r="L118" s="152">
        <v>7098</v>
      </c>
      <c r="M118" s="153">
        <v>3137</v>
      </c>
      <c r="N118" s="302">
        <v>7049</v>
      </c>
      <c r="O118" s="302">
        <v>6788</v>
      </c>
      <c r="P118" s="153">
        <v>3012</v>
      </c>
      <c r="Q118" s="302">
        <v>6753</v>
      </c>
      <c r="R118" s="302">
        <v>6520</v>
      </c>
      <c r="S118" s="153">
        <v>2903</v>
      </c>
      <c r="T118" s="305">
        <v>6515</v>
      </c>
      <c r="U118" s="302">
        <v>6283</v>
      </c>
      <c r="V118" s="153">
        <v>2814</v>
      </c>
      <c r="W118" s="280">
        <v>6360</v>
      </c>
      <c r="X118" s="280">
        <v>6136</v>
      </c>
      <c r="Y118" s="153">
        <v>2782</v>
      </c>
      <c r="Z118" s="280">
        <v>6290</v>
      </c>
      <c r="AA118" s="280">
        <v>6086</v>
      </c>
      <c r="AB118" s="153">
        <v>2753</v>
      </c>
      <c r="AC118" s="302">
        <v>6159</v>
      </c>
      <c r="AD118" s="302">
        <v>5966</v>
      </c>
      <c r="AE118" s="153">
        <v>2689</v>
      </c>
      <c r="AF118" s="305">
        <v>6056</v>
      </c>
      <c r="AG118" s="305">
        <v>5859</v>
      </c>
      <c r="AH118" s="153">
        <v>2661</v>
      </c>
      <c r="AI118" s="305">
        <v>5932</v>
      </c>
      <c r="AJ118" s="305">
        <v>5739</v>
      </c>
      <c r="AK118" s="153">
        <v>2610</v>
      </c>
      <c r="AL118" s="305">
        <v>5879</v>
      </c>
      <c r="AM118" s="305">
        <v>5691</v>
      </c>
      <c r="AN118" s="153">
        <v>2573</v>
      </c>
      <c r="AO118" s="305">
        <v>5806</v>
      </c>
      <c r="AP118" s="305">
        <v>5624</v>
      </c>
      <c r="AQ118" s="153">
        <v>2536</v>
      </c>
      <c r="AR118" s="305">
        <v>5699</v>
      </c>
      <c r="AS118" s="305">
        <v>5520</v>
      </c>
      <c r="AT118" s="153">
        <v>2450</v>
      </c>
      <c r="AU118" s="302">
        <v>5622</v>
      </c>
      <c r="AV118" s="302">
        <v>5450</v>
      </c>
      <c r="AW118" s="153">
        <v>2422</v>
      </c>
      <c r="AX118" s="302">
        <v>5545</v>
      </c>
      <c r="AY118" s="302">
        <v>5371</v>
      </c>
      <c r="AZ118" s="153">
        <v>2376</v>
      </c>
      <c r="BA118" s="302">
        <v>5581</v>
      </c>
      <c r="BB118" s="302">
        <v>5391</v>
      </c>
      <c r="BC118" s="153">
        <v>2363</v>
      </c>
      <c r="BD118" s="302">
        <v>5603</v>
      </c>
      <c r="BE118" s="302">
        <v>5408</v>
      </c>
      <c r="BF118" s="153">
        <v>2331</v>
      </c>
      <c r="BG118" s="302">
        <v>5600</v>
      </c>
      <c r="BH118" s="302">
        <v>5404</v>
      </c>
      <c r="BI118" s="153">
        <v>2310</v>
      </c>
      <c r="BJ118" s="302">
        <v>5519</v>
      </c>
      <c r="BK118" s="302">
        <v>5328</v>
      </c>
      <c r="BL118" s="153">
        <v>2278</v>
      </c>
      <c r="BM118" s="302">
        <v>5521</v>
      </c>
      <c r="BN118" s="302">
        <v>5329</v>
      </c>
      <c r="BO118" s="302">
        <v>2300</v>
      </c>
    </row>
    <row r="119" spans="1:67" x14ac:dyDescent="0.2">
      <c r="A119" s="306" t="s">
        <v>619</v>
      </c>
      <c r="B119" s="5" t="s">
        <v>474</v>
      </c>
      <c r="C119" s="5" t="s">
        <v>401</v>
      </c>
      <c r="D119" s="5" t="s">
        <v>415</v>
      </c>
      <c r="E119" s="5" t="s">
        <v>5</v>
      </c>
      <c r="F119" s="117" t="s">
        <v>236</v>
      </c>
      <c r="G119" s="5" t="s">
        <v>237</v>
      </c>
      <c r="H119" s="152">
        <v>10552</v>
      </c>
      <c r="I119" s="152">
        <v>10289</v>
      </c>
      <c r="J119" s="153">
        <v>3783</v>
      </c>
      <c r="K119" s="152">
        <v>10379</v>
      </c>
      <c r="L119" s="152">
        <v>10125</v>
      </c>
      <c r="M119" s="153">
        <v>3747</v>
      </c>
      <c r="N119" s="302">
        <v>10099</v>
      </c>
      <c r="O119" s="302">
        <v>9841</v>
      </c>
      <c r="P119" s="153">
        <v>3650</v>
      </c>
      <c r="Q119" s="302">
        <v>9945</v>
      </c>
      <c r="R119" s="302">
        <v>9681</v>
      </c>
      <c r="S119" s="153">
        <v>3627</v>
      </c>
      <c r="T119" s="305">
        <v>9856</v>
      </c>
      <c r="U119" s="302">
        <v>9588</v>
      </c>
      <c r="V119" s="153">
        <v>3572</v>
      </c>
      <c r="W119" s="280">
        <v>9739</v>
      </c>
      <c r="X119" s="280">
        <v>9488</v>
      </c>
      <c r="Y119" s="153">
        <v>3541</v>
      </c>
      <c r="Z119" s="280">
        <v>9669</v>
      </c>
      <c r="AA119" s="280">
        <v>9424</v>
      </c>
      <c r="AB119" s="153">
        <v>3512</v>
      </c>
      <c r="AC119" s="302">
        <v>9530</v>
      </c>
      <c r="AD119" s="302">
        <v>9290</v>
      </c>
      <c r="AE119" s="153">
        <v>3496</v>
      </c>
      <c r="AF119" s="305">
        <v>9443</v>
      </c>
      <c r="AG119" s="305">
        <v>9222</v>
      </c>
      <c r="AH119" s="153">
        <v>3501</v>
      </c>
      <c r="AI119" s="305">
        <v>9296</v>
      </c>
      <c r="AJ119" s="305">
        <v>9082</v>
      </c>
      <c r="AK119" s="153">
        <v>3448</v>
      </c>
      <c r="AL119" s="305">
        <v>9114</v>
      </c>
      <c r="AM119" s="305">
        <v>8912</v>
      </c>
      <c r="AN119" s="153">
        <v>3403</v>
      </c>
      <c r="AO119" s="305">
        <v>9019</v>
      </c>
      <c r="AP119" s="305">
        <v>8821</v>
      </c>
      <c r="AQ119" s="153">
        <v>3388</v>
      </c>
      <c r="AR119" s="305">
        <v>8846</v>
      </c>
      <c r="AS119" s="305">
        <v>8644</v>
      </c>
      <c r="AT119" s="153">
        <v>3325</v>
      </c>
      <c r="AU119" s="302">
        <v>8761</v>
      </c>
      <c r="AV119" s="302">
        <v>8557</v>
      </c>
      <c r="AW119" s="153">
        <v>3326</v>
      </c>
      <c r="AX119" s="302">
        <v>8562</v>
      </c>
      <c r="AY119" s="302">
        <v>8373</v>
      </c>
      <c r="AZ119" s="153">
        <v>3273</v>
      </c>
      <c r="BA119" s="302">
        <v>8388</v>
      </c>
      <c r="BB119" s="302">
        <v>8203</v>
      </c>
      <c r="BC119" s="153">
        <v>3202</v>
      </c>
      <c r="BD119" s="302">
        <v>8171</v>
      </c>
      <c r="BE119" s="302">
        <v>7996</v>
      </c>
      <c r="BF119" s="153">
        <v>3162</v>
      </c>
      <c r="BG119" s="302">
        <v>7977</v>
      </c>
      <c r="BH119" s="302">
        <v>7802</v>
      </c>
      <c r="BI119" s="153">
        <v>3107</v>
      </c>
      <c r="BJ119" s="302">
        <v>7747</v>
      </c>
      <c r="BK119" s="302">
        <v>7572</v>
      </c>
      <c r="BL119" s="153">
        <v>3014</v>
      </c>
      <c r="BM119" s="302">
        <v>7614</v>
      </c>
      <c r="BN119" s="302">
        <v>7443</v>
      </c>
      <c r="BO119" s="302">
        <v>2967</v>
      </c>
    </row>
    <row r="120" spans="1:67" x14ac:dyDescent="0.2">
      <c r="A120" s="306" t="s">
        <v>637</v>
      </c>
      <c r="B120" s="5" t="s">
        <v>474</v>
      </c>
      <c r="C120" s="5" t="s">
        <v>401</v>
      </c>
      <c r="D120" s="5" t="s">
        <v>436</v>
      </c>
      <c r="E120" s="5" t="s">
        <v>114</v>
      </c>
      <c r="F120" s="117" t="s">
        <v>238</v>
      </c>
      <c r="G120" s="5" t="s">
        <v>239</v>
      </c>
      <c r="H120" s="152">
        <v>10308</v>
      </c>
      <c r="I120" s="152">
        <v>9979</v>
      </c>
      <c r="J120" s="153">
        <v>3847</v>
      </c>
      <c r="K120" s="152">
        <v>10171</v>
      </c>
      <c r="L120" s="152">
        <v>9851</v>
      </c>
      <c r="M120" s="153">
        <v>3804</v>
      </c>
      <c r="N120" s="302">
        <v>10021</v>
      </c>
      <c r="O120" s="302">
        <v>9708</v>
      </c>
      <c r="P120" s="153">
        <v>3766</v>
      </c>
      <c r="Q120" s="302">
        <v>9949</v>
      </c>
      <c r="R120" s="302">
        <v>9639</v>
      </c>
      <c r="S120" s="153">
        <v>3740</v>
      </c>
      <c r="T120" s="305">
        <v>9864</v>
      </c>
      <c r="U120" s="302">
        <v>9556</v>
      </c>
      <c r="V120" s="153">
        <v>3748</v>
      </c>
      <c r="W120" s="280">
        <v>9729</v>
      </c>
      <c r="X120" s="280">
        <v>9440</v>
      </c>
      <c r="Y120" s="153">
        <v>3747</v>
      </c>
      <c r="Z120" s="280">
        <v>9621</v>
      </c>
      <c r="AA120" s="280">
        <v>9333</v>
      </c>
      <c r="AB120" s="153">
        <v>3733</v>
      </c>
      <c r="AC120" s="302">
        <v>9474</v>
      </c>
      <c r="AD120" s="302">
        <v>9195</v>
      </c>
      <c r="AE120" s="153">
        <v>3701</v>
      </c>
      <c r="AF120" s="305">
        <v>9310</v>
      </c>
      <c r="AG120" s="305">
        <v>9038</v>
      </c>
      <c r="AH120" s="153">
        <v>3652</v>
      </c>
      <c r="AI120" s="305">
        <v>9125</v>
      </c>
      <c r="AJ120" s="305">
        <v>8866</v>
      </c>
      <c r="AK120" s="153">
        <v>3586</v>
      </c>
      <c r="AL120" s="305">
        <v>8920</v>
      </c>
      <c r="AM120" s="305">
        <v>8671</v>
      </c>
      <c r="AN120" s="153">
        <v>3514</v>
      </c>
      <c r="AO120" s="305">
        <v>8747</v>
      </c>
      <c r="AP120" s="305">
        <v>8498</v>
      </c>
      <c r="AQ120" s="153">
        <v>3439</v>
      </c>
      <c r="AR120" s="305">
        <v>8599</v>
      </c>
      <c r="AS120" s="305">
        <v>8360</v>
      </c>
      <c r="AT120" s="153">
        <v>3379</v>
      </c>
      <c r="AU120" s="302">
        <v>8597</v>
      </c>
      <c r="AV120" s="302">
        <v>8357</v>
      </c>
      <c r="AW120" s="153">
        <v>3360</v>
      </c>
      <c r="AX120" s="302">
        <v>8516</v>
      </c>
      <c r="AY120" s="302">
        <v>8278</v>
      </c>
      <c r="AZ120" s="153">
        <v>3319</v>
      </c>
      <c r="BA120" s="302">
        <v>8336</v>
      </c>
      <c r="BB120" s="302">
        <v>8106</v>
      </c>
      <c r="BC120" s="153">
        <v>3249</v>
      </c>
      <c r="BD120" s="302">
        <v>8197</v>
      </c>
      <c r="BE120" s="302">
        <v>7967</v>
      </c>
      <c r="BF120" s="153">
        <v>3181</v>
      </c>
      <c r="BG120" s="302">
        <v>8117</v>
      </c>
      <c r="BH120" s="302">
        <v>7889</v>
      </c>
      <c r="BI120" s="153">
        <v>3112</v>
      </c>
      <c r="BJ120" s="302">
        <v>8007</v>
      </c>
      <c r="BK120" s="302">
        <v>7776</v>
      </c>
      <c r="BL120" s="153">
        <v>3059</v>
      </c>
      <c r="BM120" s="302">
        <v>7896</v>
      </c>
      <c r="BN120" s="302">
        <v>7676</v>
      </c>
      <c r="BO120" s="302">
        <v>3001</v>
      </c>
    </row>
    <row r="121" spans="1:67" x14ac:dyDescent="0.2">
      <c r="A121" s="306" t="s">
        <v>639</v>
      </c>
      <c r="B121" s="5" t="s">
        <v>480</v>
      </c>
      <c r="C121" s="5" t="s">
        <v>405</v>
      </c>
      <c r="D121" s="5" t="s">
        <v>429</v>
      </c>
      <c r="E121" s="5" t="s">
        <v>60</v>
      </c>
      <c r="F121" s="117" t="s">
        <v>240</v>
      </c>
      <c r="G121" s="5" t="s">
        <v>241</v>
      </c>
      <c r="H121" s="152">
        <v>13105</v>
      </c>
      <c r="I121" s="152">
        <v>12915</v>
      </c>
      <c r="J121" s="153">
        <v>6867</v>
      </c>
      <c r="K121" s="152">
        <v>12898</v>
      </c>
      <c r="L121" s="152">
        <v>12719</v>
      </c>
      <c r="M121" s="153">
        <v>6756</v>
      </c>
      <c r="N121" s="302">
        <v>12662</v>
      </c>
      <c r="O121" s="302">
        <v>12493</v>
      </c>
      <c r="P121" s="153">
        <v>6629</v>
      </c>
      <c r="Q121" s="302">
        <v>12446</v>
      </c>
      <c r="R121" s="302">
        <v>12294</v>
      </c>
      <c r="S121" s="153">
        <v>6534</v>
      </c>
      <c r="T121" s="305">
        <v>12215</v>
      </c>
      <c r="U121" s="302">
        <v>12068</v>
      </c>
      <c r="V121" s="153">
        <v>6436</v>
      </c>
      <c r="W121" s="280">
        <v>11952</v>
      </c>
      <c r="X121" s="280">
        <v>11808</v>
      </c>
      <c r="Y121" s="153">
        <v>6295</v>
      </c>
      <c r="Z121" s="280">
        <v>11881</v>
      </c>
      <c r="AA121" s="280">
        <v>11742</v>
      </c>
      <c r="AB121" s="153">
        <v>6273</v>
      </c>
      <c r="AC121" s="302">
        <v>11766</v>
      </c>
      <c r="AD121" s="302">
        <v>11640</v>
      </c>
      <c r="AE121" s="153">
        <v>6254</v>
      </c>
      <c r="AF121" s="305">
        <v>11681</v>
      </c>
      <c r="AG121" s="305">
        <v>11557</v>
      </c>
      <c r="AH121" s="153">
        <v>6216</v>
      </c>
      <c r="AI121" s="305">
        <v>11477</v>
      </c>
      <c r="AJ121" s="305">
        <v>11362</v>
      </c>
      <c r="AK121" s="153">
        <v>6126</v>
      </c>
      <c r="AL121" s="305">
        <v>11293</v>
      </c>
      <c r="AM121" s="305">
        <v>11180</v>
      </c>
      <c r="AN121" s="153">
        <v>6022</v>
      </c>
      <c r="AO121" s="305">
        <v>11136</v>
      </c>
      <c r="AP121" s="305">
        <v>11021</v>
      </c>
      <c r="AQ121" s="153">
        <v>5913</v>
      </c>
      <c r="AR121" s="305">
        <v>11013</v>
      </c>
      <c r="AS121" s="305">
        <v>10902</v>
      </c>
      <c r="AT121" s="153">
        <v>5864</v>
      </c>
      <c r="AU121" s="302">
        <v>10968</v>
      </c>
      <c r="AV121" s="302">
        <v>10861</v>
      </c>
      <c r="AW121" s="153">
        <v>5845</v>
      </c>
      <c r="AX121" s="302">
        <v>10813</v>
      </c>
      <c r="AY121" s="302">
        <v>10708</v>
      </c>
      <c r="AZ121" s="153">
        <v>5794</v>
      </c>
      <c r="BA121" s="302">
        <v>10728</v>
      </c>
      <c r="BB121" s="302">
        <v>10628</v>
      </c>
      <c r="BC121" s="153">
        <v>5748</v>
      </c>
      <c r="BD121" s="302">
        <v>10586</v>
      </c>
      <c r="BE121" s="302">
        <v>10475</v>
      </c>
      <c r="BF121" s="153">
        <v>5670</v>
      </c>
      <c r="BG121" s="302">
        <v>10512</v>
      </c>
      <c r="BH121" s="302">
        <v>10407</v>
      </c>
      <c r="BI121" s="153">
        <v>5658</v>
      </c>
      <c r="BJ121" s="302">
        <v>10357</v>
      </c>
      <c r="BK121" s="302">
        <v>10254</v>
      </c>
      <c r="BL121" s="153">
        <v>5573</v>
      </c>
      <c r="BM121" s="302">
        <v>10258</v>
      </c>
      <c r="BN121" s="302">
        <v>10152</v>
      </c>
      <c r="BO121" s="302">
        <v>5475</v>
      </c>
    </row>
    <row r="122" spans="1:67" x14ac:dyDescent="0.2">
      <c r="A122" s="306" t="s">
        <v>632</v>
      </c>
      <c r="B122" s="5" t="s">
        <v>488</v>
      </c>
      <c r="C122" s="5" t="s">
        <v>409</v>
      </c>
      <c r="D122" s="5" t="s">
        <v>430</v>
      </c>
      <c r="E122" s="5" t="s">
        <v>65</v>
      </c>
      <c r="F122" s="117" t="s">
        <v>242</v>
      </c>
      <c r="G122" s="5" t="s">
        <v>243</v>
      </c>
      <c r="H122" s="152">
        <v>15172</v>
      </c>
      <c r="I122" s="152">
        <v>14387</v>
      </c>
      <c r="J122" s="153">
        <v>6392</v>
      </c>
      <c r="K122" s="152">
        <v>14944</v>
      </c>
      <c r="L122" s="152">
        <v>14187</v>
      </c>
      <c r="M122" s="153">
        <v>6312</v>
      </c>
      <c r="N122" s="302">
        <v>14756</v>
      </c>
      <c r="O122" s="302">
        <v>14023</v>
      </c>
      <c r="P122" s="153">
        <v>6223</v>
      </c>
      <c r="Q122" s="302">
        <v>14696</v>
      </c>
      <c r="R122" s="302">
        <v>13981</v>
      </c>
      <c r="S122" s="153">
        <v>6249</v>
      </c>
      <c r="T122" s="305">
        <v>14615</v>
      </c>
      <c r="U122" s="302">
        <v>13963</v>
      </c>
      <c r="V122" s="153">
        <v>6223</v>
      </c>
      <c r="W122" s="280">
        <v>14441</v>
      </c>
      <c r="X122" s="280">
        <v>13821</v>
      </c>
      <c r="Y122" s="153">
        <v>6161</v>
      </c>
      <c r="Z122" s="280">
        <v>14295</v>
      </c>
      <c r="AA122" s="280">
        <v>13693</v>
      </c>
      <c r="AB122" s="153">
        <v>6107</v>
      </c>
      <c r="AC122" s="302">
        <v>14166</v>
      </c>
      <c r="AD122" s="302">
        <v>13599</v>
      </c>
      <c r="AE122" s="153">
        <v>6109</v>
      </c>
      <c r="AF122" s="305">
        <v>13964</v>
      </c>
      <c r="AG122" s="305">
        <v>13438</v>
      </c>
      <c r="AH122" s="153">
        <v>6066</v>
      </c>
      <c r="AI122" s="305">
        <v>13793</v>
      </c>
      <c r="AJ122" s="305">
        <v>13291</v>
      </c>
      <c r="AK122" s="153">
        <v>6045</v>
      </c>
      <c r="AL122" s="305">
        <v>13673</v>
      </c>
      <c r="AM122" s="305">
        <v>13186</v>
      </c>
      <c r="AN122" s="153">
        <v>6033</v>
      </c>
      <c r="AO122" s="305">
        <v>13439</v>
      </c>
      <c r="AP122" s="305">
        <v>12964</v>
      </c>
      <c r="AQ122" s="153">
        <v>5931</v>
      </c>
      <c r="AR122" s="305">
        <v>13352</v>
      </c>
      <c r="AS122" s="305">
        <v>12874</v>
      </c>
      <c r="AT122" s="153">
        <v>5936</v>
      </c>
      <c r="AU122" s="302">
        <v>13206</v>
      </c>
      <c r="AV122" s="302">
        <v>12723</v>
      </c>
      <c r="AW122" s="153">
        <v>5906</v>
      </c>
      <c r="AX122" s="302">
        <v>12996</v>
      </c>
      <c r="AY122" s="302">
        <v>12510</v>
      </c>
      <c r="AZ122" s="153">
        <v>5846</v>
      </c>
      <c r="BA122" s="302">
        <v>12823</v>
      </c>
      <c r="BB122" s="302">
        <v>12320</v>
      </c>
      <c r="BC122" s="153">
        <v>5780</v>
      </c>
      <c r="BD122" s="302">
        <v>12595</v>
      </c>
      <c r="BE122" s="302">
        <v>12090</v>
      </c>
      <c r="BF122" s="153">
        <v>5727</v>
      </c>
      <c r="BG122" s="302">
        <v>12616</v>
      </c>
      <c r="BH122" s="302">
        <v>12118</v>
      </c>
      <c r="BI122" s="153">
        <v>5774</v>
      </c>
      <c r="BJ122" s="302">
        <v>12423</v>
      </c>
      <c r="BK122" s="302">
        <v>11965</v>
      </c>
      <c r="BL122" s="153">
        <v>5722</v>
      </c>
      <c r="BM122" s="302">
        <v>12220</v>
      </c>
      <c r="BN122" s="302">
        <v>11767</v>
      </c>
      <c r="BO122" s="302">
        <v>5626</v>
      </c>
    </row>
    <row r="123" spans="1:67" x14ac:dyDescent="0.2">
      <c r="A123" s="306" t="s">
        <v>634</v>
      </c>
      <c r="B123" s="5" t="s">
        <v>491</v>
      </c>
      <c r="C123" s="5" t="s">
        <v>410</v>
      </c>
      <c r="D123" s="5" t="s">
        <v>432</v>
      </c>
      <c r="E123" s="5" t="s">
        <v>89</v>
      </c>
      <c r="F123" s="117" t="s">
        <v>244</v>
      </c>
      <c r="G123" s="5" t="s">
        <v>245</v>
      </c>
      <c r="H123" s="152">
        <v>10592</v>
      </c>
      <c r="I123" s="152">
        <v>10027</v>
      </c>
      <c r="J123" s="153">
        <v>4604</v>
      </c>
      <c r="K123" s="152">
        <v>9922</v>
      </c>
      <c r="L123" s="152">
        <v>9448</v>
      </c>
      <c r="M123" s="153">
        <v>4413</v>
      </c>
      <c r="N123" s="302">
        <v>9381</v>
      </c>
      <c r="O123" s="302">
        <v>8940</v>
      </c>
      <c r="P123" s="153">
        <v>4192</v>
      </c>
      <c r="Q123" s="302">
        <v>9063</v>
      </c>
      <c r="R123" s="302">
        <v>8653</v>
      </c>
      <c r="S123" s="153">
        <v>4074</v>
      </c>
      <c r="T123" s="305">
        <v>8786</v>
      </c>
      <c r="U123" s="302">
        <v>8394</v>
      </c>
      <c r="V123" s="153">
        <v>3979</v>
      </c>
      <c r="W123" s="280">
        <v>8524</v>
      </c>
      <c r="X123" s="280">
        <v>8141</v>
      </c>
      <c r="Y123" s="153">
        <v>3866</v>
      </c>
      <c r="Z123" s="280">
        <v>8270</v>
      </c>
      <c r="AA123" s="280">
        <v>7901</v>
      </c>
      <c r="AB123" s="153">
        <v>3772</v>
      </c>
      <c r="AC123" s="302">
        <v>8053</v>
      </c>
      <c r="AD123" s="302">
        <v>7696</v>
      </c>
      <c r="AE123" s="153">
        <v>3644</v>
      </c>
      <c r="AF123" s="305">
        <v>7742</v>
      </c>
      <c r="AG123" s="305">
        <v>7407</v>
      </c>
      <c r="AH123" s="153">
        <v>3510</v>
      </c>
      <c r="AI123" s="305">
        <v>7513</v>
      </c>
      <c r="AJ123" s="305">
        <v>7192</v>
      </c>
      <c r="AK123" s="153">
        <v>3375</v>
      </c>
      <c r="AL123" s="305">
        <v>7351</v>
      </c>
      <c r="AM123" s="305">
        <v>7049</v>
      </c>
      <c r="AN123" s="153">
        <v>3289</v>
      </c>
      <c r="AO123" s="305">
        <v>7163</v>
      </c>
      <c r="AP123" s="305">
        <v>6869</v>
      </c>
      <c r="AQ123" s="153">
        <v>3185</v>
      </c>
      <c r="AR123" s="305">
        <v>6981</v>
      </c>
      <c r="AS123" s="305">
        <v>6691</v>
      </c>
      <c r="AT123" s="153">
        <v>3079</v>
      </c>
      <c r="AU123" s="302">
        <v>6878</v>
      </c>
      <c r="AV123" s="302">
        <v>6593</v>
      </c>
      <c r="AW123" s="153">
        <v>3012</v>
      </c>
      <c r="AX123" s="302">
        <v>6776</v>
      </c>
      <c r="AY123" s="302">
        <v>6504</v>
      </c>
      <c r="AZ123" s="153">
        <v>2964</v>
      </c>
      <c r="BA123" s="302">
        <v>6676</v>
      </c>
      <c r="BB123" s="302">
        <v>6402</v>
      </c>
      <c r="BC123" s="153">
        <v>2891</v>
      </c>
      <c r="BD123" s="302">
        <v>6670</v>
      </c>
      <c r="BE123" s="302">
        <v>6408</v>
      </c>
      <c r="BF123" s="153">
        <v>2861</v>
      </c>
      <c r="BG123" s="302">
        <v>6682</v>
      </c>
      <c r="BH123" s="302">
        <v>6423</v>
      </c>
      <c r="BI123" s="153">
        <v>2864</v>
      </c>
      <c r="BJ123" s="302">
        <v>6654</v>
      </c>
      <c r="BK123" s="302">
        <v>6401</v>
      </c>
      <c r="BL123" s="153">
        <v>2835</v>
      </c>
      <c r="BM123" s="302">
        <v>6644</v>
      </c>
      <c r="BN123" s="302">
        <v>6396</v>
      </c>
      <c r="BO123" s="302">
        <v>2828</v>
      </c>
    </row>
    <row r="124" spans="1:67" x14ac:dyDescent="0.2">
      <c r="A124" s="306" t="s">
        <v>640</v>
      </c>
      <c r="B124" s="5" t="s">
        <v>475</v>
      </c>
      <c r="C124" s="5" t="s">
        <v>402</v>
      </c>
      <c r="D124" s="5" t="s">
        <v>427</v>
      </c>
      <c r="E124" s="5" t="s">
        <v>50</v>
      </c>
      <c r="F124" s="117" t="s">
        <v>246</v>
      </c>
      <c r="G124" s="5" t="s">
        <v>247</v>
      </c>
      <c r="H124" s="152">
        <v>8031</v>
      </c>
      <c r="I124" s="152">
        <v>7434</v>
      </c>
      <c r="J124" s="153">
        <v>3565</v>
      </c>
      <c r="K124" s="152">
        <v>7823</v>
      </c>
      <c r="L124" s="152">
        <v>7252</v>
      </c>
      <c r="M124" s="153">
        <v>3495</v>
      </c>
      <c r="N124" s="302">
        <v>7659</v>
      </c>
      <c r="O124" s="302">
        <v>7155</v>
      </c>
      <c r="P124" s="153">
        <v>3431</v>
      </c>
      <c r="Q124" s="302">
        <v>7417</v>
      </c>
      <c r="R124" s="302">
        <v>6954</v>
      </c>
      <c r="S124" s="153">
        <v>3301</v>
      </c>
      <c r="T124" s="305">
        <v>7343</v>
      </c>
      <c r="U124" s="302">
        <v>6912</v>
      </c>
      <c r="V124" s="153">
        <v>3275</v>
      </c>
      <c r="W124" s="280">
        <v>7270</v>
      </c>
      <c r="X124" s="280">
        <v>6829</v>
      </c>
      <c r="Y124" s="153">
        <v>3204</v>
      </c>
      <c r="Z124" s="280">
        <v>7172</v>
      </c>
      <c r="AA124" s="280">
        <v>6740</v>
      </c>
      <c r="AB124" s="153">
        <v>3162</v>
      </c>
      <c r="AC124" s="302">
        <v>7064</v>
      </c>
      <c r="AD124" s="302">
        <v>6652</v>
      </c>
      <c r="AE124" s="153">
        <v>3090</v>
      </c>
      <c r="AF124" s="305">
        <v>6965</v>
      </c>
      <c r="AG124" s="305">
        <v>6581</v>
      </c>
      <c r="AH124" s="153">
        <v>3013</v>
      </c>
      <c r="AI124" s="305">
        <v>6958</v>
      </c>
      <c r="AJ124" s="305">
        <v>6585</v>
      </c>
      <c r="AK124" s="153">
        <v>2974</v>
      </c>
      <c r="AL124" s="305">
        <v>6960</v>
      </c>
      <c r="AM124" s="305">
        <v>6594</v>
      </c>
      <c r="AN124" s="153">
        <v>2969</v>
      </c>
      <c r="AO124" s="305">
        <v>6969</v>
      </c>
      <c r="AP124" s="305">
        <v>6593</v>
      </c>
      <c r="AQ124" s="153">
        <v>2969</v>
      </c>
      <c r="AR124" s="305">
        <v>6914</v>
      </c>
      <c r="AS124" s="305">
        <v>6566</v>
      </c>
      <c r="AT124" s="153">
        <v>2925</v>
      </c>
      <c r="AU124" s="302">
        <v>6881</v>
      </c>
      <c r="AV124" s="302">
        <v>6544</v>
      </c>
      <c r="AW124" s="153">
        <v>2885</v>
      </c>
      <c r="AX124" s="302">
        <v>6835</v>
      </c>
      <c r="AY124" s="302">
        <v>6485</v>
      </c>
      <c r="AZ124" s="153">
        <v>2838</v>
      </c>
      <c r="BA124" s="302">
        <v>6856</v>
      </c>
      <c r="BB124" s="302">
        <v>6504</v>
      </c>
      <c r="BC124" s="153">
        <v>2846</v>
      </c>
      <c r="BD124" s="302">
        <v>6818</v>
      </c>
      <c r="BE124" s="302">
        <v>6470</v>
      </c>
      <c r="BF124" s="153">
        <v>2818</v>
      </c>
      <c r="BG124" s="302">
        <v>6794</v>
      </c>
      <c r="BH124" s="302">
        <v>6451</v>
      </c>
      <c r="BI124" s="153">
        <v>2849</v>
      </c>
      <c r="BJ124" s="302">
        <v>6798</v>
      </c>
      <c r="BK124" s="302">
        <v>6459</v>
      </c>
      <c r="BL124" s="153">
        <v>2828</v>
      </c>
      <c r="BM124" s="302">
        <v>6823</v>
      </c>
      <c r="BN124" s="302">
        <v>6490</v>
      </c>
      <c r="BO124" s="302">
        <v>2850</v>
      </c>
    </row>
    <row r="125" spans="1:67" x14ac:dyDescent="0.2">
      <c r="A125" s="306" t="s">
        <v>634</v>
      </c>
      <c r="B125" s="5" t="s">
        <v>491</v>
      </c>
      <c r="C125" s="5" t="s">
        <v>410</v>
      </c>
      <c r="D125" s="5" t="s">
        <v>432</v>
      </c>
      <c r="E125" s="5" t="s">
        <v>89</v>
      </c>
      <c r="F125" s="117" t="s">
        <v>248</v>
      </c>
      <c r="G125" s="5" t="s">
        <v>249</v>
      </c>
      <c r="H125" s="152">
        <v>14116</v>
      </c>
      <c r="I125" s="152">
        <v>13495</v>
      </c>
      <c r="J125" s="153">
        <v>6300</v>
      </c>
      <c r="K125" s="152">
        <v>13574</v>
      </c>
      <c r="L125" s="152">
        <v>13067</v>
      </c>
      <c r="M125" s="153">
        <v>6106</v>
      </c>
      <c r="N125" s="302">
        <v>13123</v>
      </c>
      <c r="O125" s="302">
        <v>12641</v>
      </c>
      <c r="P125" s="153">
        <v>5951</v>
      </c>
      <c r="Q125" s="302">
        <v>12778</v>
      </c>
      <c r="R125" s="302">
        <v>12328</v>
      </c>
      <c r="S125" s="153">
        <v>5793</v>
      </c>
      <c r="T125" s="305">
        <v>12451</v>
      </c>
      <c r="U125" s="302">
        <v>12033</v>
      </c>
      <c r="V125" s="153">
        <v>5672</v>
      </c>
      <c r="W125" s="280">
        <v>12240</v>
      </c>
      <c r="X125" s="280">
        <v>11828</v>
      </c>
      <c r="Y125" s="153">
        <v>5542</v>
      </c>
      <c r="Z125" s="280">
        <v>12005</v>
      </c>
      <c r="AA125" s="280">
        <v>11619</v>
      </c>
      <c r="AB125" s="153">
        <v>5449</v>
      </c>
      <c r="AC125" s="302">
        <v>11817</v>
      </c>
      <c r="AD125" s="302">
        <v>11451</v>
      </c>
      <c r="AE125" s="153">
        <v>5353</v>
      </c>
      <c r="AF125" s="305">
        <v>11642</v>
      </c>
      <c r="AG125" s="305">
        <v>11278</v>
      </c>
      <c r="AH125" s="153">
        <v>5268</v>
      </c>
      <c r="AI125" s="305">
        <v>11513</v>
      </c>
      <c r="AJ125" s="305">
        <v>11155</v>
      </c>
      <c r="AK125" s="153">
        <v>5203</v>
      </c>
      <c r="AL125" s="305">
        <v>11434</v>
      </c>
      <c r="AM125" s="305">
        <v>11077</v>
      </c>
      <c r="AN125" s="153">
        <v>5087</v>
      </c>
      <c r="AO125" s="305">
        <v>11307</v>
      </c>
      <c r="AP125" s="305">
        <v>10960</v>
      </c>
      <c r="AQ125" s="153">
        <v>5011</v>
      </c>
      <c r="AR125" s="305">
        <v>11169</v>
      </c>
      <c r="AS125" s="305">
        <v>10829</v>
      </c>
      <c r="AT125" s="153">
        <v>4934</v>
      </c>
      <c r="AU125" s="302">
        <v>11074</v>
      </c>
      <c r="AV125" s="302">
        <v>10730</v>
      </c>
      <c r="AW125" s="153">
        <v>4846</v>
      </c>
      <c r="AX125" s="302">
        <v>10873</v>
      </c>
      <c r="AY125" s="302">
        <v>10546</v>
      </c>
      <c r="AZ125" s="153">
        <v>4723</v>
      </c>
      <c r="BA125" s="302">
        <v>10779</v>
      </c>
      <c r="BB125" s="302">
        <v>10448</v>
      </c>
      <c r="BC125" s="153">
        <v>4666</v>
      </c>
      <c r="BD125" s="302">
        <v>10667</v>
      </c>
      <c r="BE125" s="302">
        <v>10343</v>
      </c>
      <c r="BF125" s="153">
        <v>4590</v>
      </c>
      <c r="BG125" s="302">
        <v>10563</v>
      </c>
      <c r="BH125" s="302">
        <v>10261</v>
      </c>
      <c r="BI125" s="153">
        <v>4543</v>
      </c>
      <c r="BJ125" s="302">
        <v>10513</v>
      </c>
      <c r="BK125" s="302">
        <v>10208</v>
      </c>
      <c r="BL125" s="153">
        <v>4500</v>
      </c>
      <c r="BM125" s="302">
        <v>10441</v>
      </c>
      <c r="BN125" s="302">
        <v>10129</v>
      </c>
      <c r="BO125" s="302">
        <v>4443</v>
      </c>
    </row>
    <row r="126" spans="1:67" x14ac:dyDescent="0.2">
      <c r="A126" s="306" t="s">
        <v>639</v>
      </c>
      <c r="B126" s="5" t="s">
        <v>480</v>
      </c>
      <c r="C126" s="5" t="s">
        <v>405</v>
      </c>
      <c r="D126" s="5" t="s">
        <v>429</v>
      </c>
      <c r="E126" s="5" t="s">
        <v>60</v>
      </c>
      <c r="F126" s="117" t="s">
        <v>250</v>
      </c>
      <c r="G126" s="5" t="s">
        <v>251</v>
      </c>
      <c r="H126" s="152">
        <v>14592</v>
      </c>
      <c r="I126" s="152">
        <v>13876</v>
      </c>
      <c r="J126" s="153">
        <v>5142</v>
      </c>
      <c r="K126" s="152">
        <v>14185</v>
      </c>
      <c r="L126" s="152">
        <v>13495</v>
      </c>
      <c r="M126" s="153">
        <v>5086</v>
      </c>
      <c r="N126" s="302">
        <v>13732</v>
      </c>
      <c r="O126" s="302">
        <v>13069</v>
      </c>
      <c r="P126" s="153">
        <v>5012</v>
      </c>
      <c r="Q126" s="302">
        <v>13313</v>
      </c>
      <c r="R126" s="302">
        <v>12681</v>
      </c>
      <c r="S126" s="153">
        <v>4957</v>
      </c>
      <c r="T126" s="305">
        <v>12932</v>
      </c>
      <c r="U126" s="302">
        <v>12286</v>
      </c>
      <c r="V126" s="153">
        <v>4924</v>
      </c>
      <c r="W126" s="280">
        <v>12459</v>
      </c>
      <c r="X126" s="280">
        <v>11830</v>
      </c>
      <c r="Y126" s="153">
        <v>4811</v>
      </c>
      <c r="Z126" s="280">
        <v>12029</v>
      </c>
      <c r="AA126" s="280">
        <v>11402</v>
      </c>
      <c r="AB126" s="153">
        <v>4752</v>
      </c>
      <c r="AC126" s="302">
        <v>11582</v>
      </c>
      <c r="AD126" s="302">
        <v>10968</v>
      </c>
      <c r="AE126" s="153">
        <v>4633</v>
      </c>
      <c r="AF126" s="305">
        <v>11133</v>
      </c>
      <c r="AG126" s="305">
        <v>10534</v>
      </c>
      <c r="AH126" s="153">
        <v>4526</v>
      </c>
      <c r="AI126" s="305">
        <v>10719</v>
      </c>
      <c r="AJ126" s="305">
        <v>10143</v>
      </c>
      <c r="AK126" s="153">
        <v>4419</v>
      </c>
      <c r="AL126" s="305">
        <v>10465</v>
      </c>
      <c r="AM126" s="305">
        <v>9901</v>
      </c>
      <c r="AN126" s="153">
        <v>4378</v>
      </c>
      <c r="AO126" s="305">
        <v>10230</v>
      </c>
      <c r="AP126" s="305">
        <v>9702</v>
      </c>
      <c r="AQ126" s="153">
        <v>4305</v>
      </c>
      <c r="AR126" s="305">
        <v>9974</v>
      </c>
      <c r="AS126" s="305">
        <v>9466</v>
      </c>
      <c r="AT126" s="153">
        <v>4261</v>
      </c>
      <c r="AU126" s="302">
        <v>9697</v>
      </c>
      <c r="AV126" s="302">
        <v>9220</v>
      </c>
      <c r="AW126" s="153">
        <v>4125</v>
      </c>
      <c r="AX126" s="302">
        <v>9503</v>
      </c>
      <c r="AY126" s="302">
        <v>9034</v>
      </c>
      <c r="AZ126" s="153">
        <v>4069</v>
      </c>
      <c r="BA126" s="302">
        <v>9299</v>
      </c>
      <c r="BB126" s="302">
        <v>8838</v>
      </c>
      <c r="BC126" s="153">
        <v>3992</v>
      </c>
      <c r="BD126" s="302">
        <v>9061</v>
      </c>
      <c r="BE126" s="302">
        <v>8621</v>
      </c>
      <c r="BF126" s="153">
        <v>3912</v>
      </c>
      <c r="BG126" s="302">
        <v>8959</v>
      </c>
      <c r="BH126" s="302">
        <v>8534</v>
      </c>
      <c r="BI126" s="153">
        <v>3917</v>
      </c>
      <c r="BJ126" s="302">
        <v>8782</v>
      </c>
      <c r="BK126" s="302">
        <v>8377</v>
      </c>
      <c r="BL126" s="153">
        <v>3844</v>
      </c>
      <c r="BM126" s="302">
        <v>8666</v>
      </c>
      <c r="BN126" s="302">
        <v>8271</v>
      </c>
      <c r="BO126" s="302">
        <v>3842</v>
      </c>
    </row>
    <row r="127" spans="1:67" x14ac:dyDescent="0.2">
      <c r="A127" s="306" t="s">
        <v>642</v>
      </c>
      <c r="B127" s="5" t="s">
        <v>488</v>
      </c>
      <c r="C127" s="5" t="s">
        <v>409</v>
      </c>
      <c r="D127" s="5" t="s">
        <v>438</v>
      </c>
      <c r="E127" s="5" t="s">
        <v>128</v>
      </c>
      <c r="F127" s="117" t="s">
        <v>252</v>
      </c>
      <c r="G127" s="5" t="s">
        <v>253</v>
      </c>
      <c r="H127" s="152">
        <v>6348</v>
      </c>
      <c r="I127" s="152">
        <v>6055</v>
      </c>
      <c r="J127" s="153">
        <v>1708</v>
      </c>
      <c r="K127" s="152">
        <v>6249</v>
      </c>
      <c r="L127" s="152">
        <v>5995</v>
      </c>
      <c r="M127" s="153">
        <v>1680</v>
      </c>
      <c r="N127" s="302">
        <v>6107</v>
      </c>
      <c r="O127" s="302">
        <v>5852</v>
      </c>
      <c r="P127" s="153">
        <v>1639</v>
      </c>
      <c r="Q127" s="302">
        <v>6022</v>
      </c>
      <c r="R127" s="302">
        <v>5764</v>
      </c>
      <c r="S127" s="153">
        <v>1595</v>
      </c>
      <c r="T127" s="305">
        <v>5947</v>
      </c>
      <c r="U127" s="302">
        <v>5676</v>
      </c>
      <c r="V127" s="153">
        <v>1562</v>
      </c>
      <c r="W127" s="280">
        <v>5873</v>
      </c>
      <c r="X127" s="280">
        <v>5606</v>
      </c>
      <c r="Y127" s="153">
        <v>1529</v>
      </c>
      <c r="Z127" s="280">
        <v>5832</v>
      </c>
      <c r="AA127" s="280">
        <v>5576</v>
      </c>
      <c r="AB127" s="153">
        <v>1511</v>
      </c>
      <c r="AC127" s="302">
        <v>5787</v>
      </c>
      <c r="AD127" s="302">
        <v>5531</v>
      </c>
      <c r="AE127" s="153">
        <v>1500</v>
      </c>
      <c r="AF127" s="305">
        <v>5727</v>
      </c>
      <c r="AG127" s="305">
        <v>5485</v>
      </c>
      <c r="AH127" s="153">
        <v>1502</v>
      </c>
      <c r="AI127" s="305">
        <v>5704</v>
      </c>
      <c r="AJ127" s="305">
        <v>5476</v>
      </c>
      <c r="AK127" s="153">
        <v>1507</v>
      </c>
      <c r="AL127" s="305">
        <v>5672</v>
      </c>
      <c r="AM127" s="305">
        <v>5445</v>
      </c>
      <c r="AN127" s="153">
        <v>1494</v>
      </c>
      <c r="AO127" s="305">
        <v>5578</v>
      </c>
      <c r="AP127" s="305">
        <v>5364</v>
      </c>
      <c r="AQ127" s="153">
        <v>1485</v>
      </c>
      <c r="AR127" s="305">
        <v>5468</v>
      </c>
      <c r="AS127" s="305">
        <v>5248</v>
      </c>
      <c r="AT127" s="153">
        <v>1475</v>
      </c>
      <c r="AU127" s="302">
        <v>5420</v>
      </c>
      <c r="AV127" s="302">
        <v>5192</v>
      </c>
      <c r="AW127" s="153">
        <v>1467</v>
      </c>
      <c r="AX127" s="302">
        <v>5367</v>
      </c>
      <c r="AY127" s="302">
        <v>5151</v>
      </c>
      <c r="AZ127" s="153">
        <v>1459</v>
      </c>
      <c r="BA127" s="302">
        <v>5307</v>
      </c>
      <c r="BB127" s="302">
        <v>5087</v>
      </c>
      <c r="BC127" s="153">
        <v>1455</v>
      </c>
      <c r="BD127" s="302">
        <v>5255</v>
      </c>
      <c r="BE127" s="302">
        <v>5041</v>
      </c>
      <c r="BF127" s="153">
        <v>1454</v>
      </c>
      <c r="BG127" s="302">
        <v>5157</v>
      </c>
      <c r="BH127" s="302">
        <v>4936</v>
      </c>
      <c r="BI127" s="153">
        <v>1417</v>
      </c>
      <c r="BJ127" s="302">
        <v>5050</v>
      </c>
      <c r="BK127" s="302">
        <v>4819</v>
      </c>
      <c r="BL127" s="153">
        <v>1409</v>
      </c>
      <c r="BM127" s="302">
        <v>4992</v>
      </c>
      <c r="BN127" s="302">
        <v>4746</v>
      </c>
      <c r="BO127" s="302">
        <v>1390</v>
      </c>
    </row>
    <row r="128" spans="1:67" x14ac:dyDescent="0.2">
      <c r="A128" s="306" t="s">
        <v>642</v>
      </c>
      <c r="B128" s="5" t="s">
        <v>488</v>
      </c>
      <c r="C128" s="5" t="s">
        <v>409</v>
      </c>
      <c r="D128" s="5" t="s">
        <v>438</v>
      </c>
      <c r="E128" s="5" t="s">
        <v>128</v>
      </c>
      <c r="F128" s="117" t="s">
        <v>254</v>
      </c>
      <c r="G128" s="5" t="s">
        <v>255</v>
      </c>
      <c r="H128" s="152">
        <v>2594</v>
      </c>
      <c r="I128" s="152">
        <v>2492</v>
      </c>
      <c r="J128" s="153">
        <v>892</v>
      </c>
      <c r="K128" s="152">
        <v>2587</v>
      </c>
      <c r="L128" s="152">
        <v>2496</v>
      </c>
      <c r="M128" s="153">
        <v>886</v>
      </c>
      <c r="N128" s="302">
        <v>2567</v>
      </c>
      <c r="O128" s="302">
        <v>2478</v>
      </c>
      <c r="P128" s="153">
        <v>869</v>
      </c>
      <c r="Q128" s="302">
        <v>2554</v>
      </c>
      <c r="R128" s="302">
        <v>2463</v>
      </c>
      <c r="S128" s="153">
        <v>877</v>
      </c>
      <c r="T128" s="305">
        <v>2556</v>
      </c>
      <c r="U128" s="302">
        <v>2463</v>
      </c>
      <c r="V128" s="153">
        <v>884</v>
      </c>
      <c r="W128" s="280">
        <v>2496</v>
      </c>
      <c r="X128" s="280">
        <v>2408</v>
      </c>
      <c r="Y128" s="153">
        <v>862</v>
      </c>
      <c r="Z128" s="280">
        <v>2491</v>
      </c>
      <c r="AA128" s="280">
        <v>2399</v>
      </c>
      <c r="AB128" s="153">
        <v>856</v>
      </c>
      <c r="AC128" s="302">
        <v>2482</v>
      </c>
      <c r="AD128" s="302">
        <v>2392</v>
      </c>
      <c r="AE128" s="153">
        <v>861</v>
      </c>
      <c r="AF128" s="305">
        <v>2456</v>
      </c>
      <c r="AG128" s="305">
        <v>2367</v>
      </c>
      <c r="AH128" s="153">
        <v>877</v>
      </c>
      <c r="AI128" s="305">
        <v>2449</v>
      </c>
      <c r="AJ128" s="305">
        <v>2355</v>
      </c>
      <c r="AK128" s="153">
        <v>886</v>
      </c>
      <c r="AL128" s="305">
        <v>2435</v>
      </c>
      <c r="AM128" s="305">
        <v>2350</v>
      </c>
      <c r="AN128" s="153">
        <v>888</v>
      </c>
      <c r="AO128" s="305">
        <v>2466</v>
      </c>
      <c r="AP128" s="305">
        <v>2387</v>
      </c>
      <c r="AQ128" s="153">
        <v>897</v>
      </c>
      <c r="AR128" s="305">
        <v>2302</v>
      </c>
      <c r="AS128" s="305">
        <v>2229</v>
      </c>
      <c r="AT128" s="153">
        <v>844</v>
      </c>
      <c r="AU128" s="302">
        <v>2282</v>
      </c>
      <c r="AV128" s="302">
        <v>2215</v>
      </c>
      <c r="AW128" s="153">
        <v>843</v>
      </c>
      <c r="AX128" s="302">
        <v>2271</v>
      </c>
      <c r="AY128" s="302">
        <v>2203</v>
      </c>
      <c r="AZ128" s="153">
        <v>849</v>
      </c>
      <c r="BA128" s="302">
        <v>2261</v>
      </c>
      <c r="BB128" s="302">
        <v>2195</v>
      </c>
      <c r="BC128" s="153">
        <v>851</v>
      </c>
      <c r="BD128" s="302">
        <v>2267</v>
      </c>
      <c r="BE128" s="302">
        <v>2196</v>
      </c>
      <c r="BF128" s="153">
        <v>843</v>
      </c>
      <c r="BG128" s="302">
        <v>2303</v>
      </c>
      <c r="BH128" s="302">
        <v>2231</v>
      </c>
      <c r="BI128" s="153">
        <v>860</v>
      </c>
      <c r="BJ128" s="302">
        <v>2337</v>
      </c>
      <c r="BK128" s="302">
        <v>2266</v>
      </c>
      <c r="BL128" s="153">
        <v>880</v>
      </c>
      <c r="BM128" s="302">
        <v>2393</v>
      </c>
      <c r="BN128" s="302">
        <v>2321</v>
      </c>
      <c r="BO128" s="302">
        <v>903</v>
      </c>
    </row>
    <row r="129" spans="1:67" x14ac:dyDescent="0.2">
      <c r="A129" s="306" t="s">
        <v>642</v>
      </c>
      <c r="B129" s="5" t="s">
        <v>488</v>
      </c>
      <c r="C129" s="5" t="s">
        <v>409</v>
      </c>
      <c r="D129" s="5" t="s">
        <v>438</v>
      </c>
      <c r="E129" s="5" t="s">
        <v>128</v>
      </c>
      <c r="F129" s="117" t="s">
        <v>256</v>
      </c>
      <c r="G129" s="5" t="s">
        <v>257</v>
      </c>
      <c r="H129" s="152">
        <v>1702</v>
      </c>
      <c r="I129" s="152">
        <v>1633</v>
      </c>
      <c r="J129" s="153">
        <v>729</v>
      </c>
      <c r="K129" s="152">
        <v>1672</v>
      </c>
      <c r="L129" s="152">
        <v>1613</v>
      </c>
      <c r="M129" s="153">
        <v>725</v>
      </c>
      <c r="N129" s="302">
        <v>1657</v>
      </c>
      <c r="O129" s="302">
        <v>1604</v>
      </c>
      <c r="P129" s="153">
        <v>713</v>
      </c>
      <c r="Q129" s="302">
        <v>1627</v>
      </c>
      <c r="R129" s="302">
        <v>1580</v>
      </c>
      <c r="S129" s="153">
        <v>705</v>
      </c>
      <c r="T129" s="305">
        <v>1589</v>
      </c>
      <c r="U129" s="302">
        <v>1543</v>
      </c>
      <c r="V129" s="153">
        <v>685</v>
      </c>
      <c r="W129" s="280">
        <v>1562</v>
      </c>
      <c r="X129" s="280">
        <v>1521</v>
      </c>
      <c r="Y129" s="153">
        <v>674</v>
      </c>
      <c r="Z129" s="280">
        <v>1580</v>
      </c>
      <c r="AA129" s="280">
        <v>1537</v>
      </c>
      <c r="AB129" s="153">
        <v>683</v>
      </c>
      <c r="AC129" s="302">
        <v>1551</v>
      </c>
      <c r="AD129" s="302">
        <v>1511</v>
      </c>
      <c r="AE129" s="153">
        <v>669</v>
      </c>
      <c r="AF129" s="305">
        <v>1517</v>
      </c>
      <c r="AG129" s="305">
        <v>1480</v>
      </c>
      <c r="AH129" s="153">
        <v>658</v>
      </c>
      <c r="AI129" s="305">
        <v>1500</v>
      </c>
      <c r="AJ129" s="305">
        <v>1465</v>
      </c>
      <c r="AK129" s="153">
        <v>632</v>
      </c>
      <c r="AL129" s="305">
        <v>1490</v>
      </c>
      <c r="AM129" s="305">
        <v>1455</v>
      </c>
      <c r="AN129" s="153">
        <v>629</v>
      </c>
      <c r="AO129" s="305">
        <v>1471</v>
      </c>
      <c r="AP129" s="305">
        <v>1434</v>
      </c>
      <c r="AQ129" s="153">
        <v>600</v>
      </c>
      <c r="AR129" s="305">
        <v>1598</v>
      </c>
      <c r="AS129" s="305">
        <v>1559</v>
      </c>
      <c r="AT129" s="153">
        <v>631</v>
      </c>
      <c r="AU129" s="302">
        <v>1573</v>
      </c>
      <c r="AV129" s="302">
        <v>1533</v>
      </c>
      <c r="AW129" s="153">
        <v>601</v>
      </c>
      <c r="AX129" s="302">
        <v>1534</v>
      </c>
      <c r="AY129" s="302">
        <v>1494</v>
      </c>
      <c r="AZ129" s="153">
        <v>587</v>
      </c>
      <c r="BA129" s="302">
        <v>1536</v>
      </c>
      <c r="BB129" s="302">
        <v>1500</v>
      </c>
      <c r="BC129" s="153">
        <v>584</v>
      </c>
      <c r="BD129" s="302">
        <v>1499</v>
      </c>
      <c r="BE129" s="302">
        <v>1466</v>
      </c>
      <c r="BF129" s="153">
        <v>557</v>
      </c>
      <c r="BG129" s="302">
        <v>1496</v>
      </c>
      <c r="BH129" s="302">
        <v>1464</v>
      </c>
      <c r="BI129" s="153">
        <v>545</v>
      </c>
      <c r="BJ129" s="302">
        <v>1470</v>
      </c>
      <c r="BK129" s="302">
        <v>1436</v>
      </c>
      <c r="BL129" s="153">
        <v>525</v>
      </c>
      <c r="BM129" s="302">
        <v>1485</v>
      </c>
      <c r="BN129" s="302">
        <v>1447</v>
      </c>
      <c r="BO129" s="302">
        <v>535</v>
      </c>
    </row>
    <row r="130" spans="1:67" x14ac:dyDescent="0.2">
      <c r="A130" s="306" t="s">
        <v>628</v>
      </c>
      <c r="B130" s="5" t="s">
        <v>485</v>
      </c>
      <c r="C130" s="5" t="s">
        <v>464</v>
      </c>
      <c r="D130" s="5" t="s">
        <v>425</v>
      </c>
      <c r="E130" s="5" t="s">
        <v>40</v>
      </c>
      <c r="F130" s="117" t="s">
        <v>258</v>
      </c>
      <c r="G130" s="5" t="s">
        <v>259</v>
      </c>
      <c r="H130" s="152">
        <v>13015</v>
      </c>
      <c r="I130" s="152">
        <v>12378</v>
      </c>
      <c r="J130" s="153">
        <v>4556</v>
      </c>
      <c r="K130" s="152">
        <v>12481</v>
      </c>
      <c r="L130" s="152">
        <v>11884</v>
      </c>
      <c r="M130" s="153">
        <v>4409</v>
      </c>
      <c r="N130" s="302">
        <v>12026</v>
      </c>
      <c r="O130" s="302">
        <v>11457</v>
      </c>
      <c r="P130" s="153">
        <v>4306</v>
      </c>
      <c r="Q130" s="302">
        <v>11602</v>
      </c>
      <c r="R130" s="302">
        <v>11066</v>
      </c>
      <c r="S130" s="153">
        <v>4201</v>
      </c>
      <c r="T130" s="305">
        <v>11306</v>
      </c>
      <c r="U130" s="302">
        <v>10796</v>
      </c>
      <c r="V130" s="153">
        <v>4118</v>
      </c>
      <c r="W130" s="280">
        <v>11029</v>
      </c>
      <c r="X130" s="280">
        <v>10527</v>
      </c>
      <c r="Y130" s="153">
        <v>4057</v>
      </c>
      <c r="Z130" s="280">
        <v>10795</v>
      </c>
      <c r="AA130" s="280">
        <v>10317</v>
      </c>
      <c r="AB130" s="153">
        <v>4022</v>
      </c>
      <c r="AC130" s="302">
        <v>10526</v>
      </c>
      <c r="AD130" s="302">
        <v>10076</v>
      </c>
      <c r="AE130" s="153">
        <v>3934</v>
      </c>
      <c r="AF130" s="305">
        <v>10277</v>
      </c>
      <c r="AG130" s="305">
        <v>9831</v>
      </c>
      <c r="AH130" s="153">
        <v>3817</v>
      </c>
      <c r="AI130" s="305">
        <v>10053</v>
      </c>
      <c r="AJ130" s="305">
        <v>9598</v>
      </c>
      <c r="AK130" s="153">
        <v>3685</v>
      </c>
      <c r="AL130" s="305">
        <v>9886</v>
      </c>
      <c r="AM130" s="305">
        <v>9443</v>
      </c>
      <c r="AN130" s="153">
        <v>3630</v>
      </c>
      <c r="AO130" s="305">
        <v>9709</v>
      </c>
      <c r="AP130" s="305">
        <v>9277</v>
      </c>
      <c r="AQ130" s="153">
        <v>3534</v>
      </c>
      <c r="AR130" s="305">
        <v>9602</v>
      </c>
      <c r="AS130" s="305">
        <v>9179</v>
      </c>
      <c r="AT130" s="153">
        <v>3488</v>
      </c>
      <c r="AU130" s="302">
        <v>9476</v>
      </c>
      <c r="AV130" s="302">
        <v>9070</v>
      </c>
      <c r="AW130" s="153">
        <v>3441</v>
      </c>
      <c r="AX130" s="302">
        <v>9245</v>
      </c>
      <c r="AY130" s="302">
        <v>8848</v>
      </c>
      <c r="AZ130" s="153">
        <v>3335</v>
      </c>
      <c r="BA130" s="302">
        <v>9052</v>
      </c>
      <c r="BB130" s="302">
        <v>8651</v>
      </c>
      <c r="BC130" s="153">
        <v>3234</v>
      </c>
      <c r="BD130" s="302">
        <v>8882</v>
      </c>
      <c r="BE130" s="302">
        <v>8497</v>
      </c>
      <c r="BF130" s="153">
        <v>3151</v>
      </c>
      <c r="BG130" s="302">
        <v>8743</v>
      </c>
      <c r="BH130" s="302">
        <v>8362</v>
      </c>
      <c r="BI130" s="153">
        <v>3085</v>
      </c>
      <c r="BJ130" s="302">
        <v>8589</v>
      </c>
      <c r="BK130" s="302">
        <v>8219</v>
      </c>
      <c r="BL130" s="153">
        <v>3025</v>
      </c>
      <c r="BM130" s="302">
        <v>8424</v>
      </c>
      <c r="BN130" s="302">
        <v>8066</v>
      </c>
      <c r="BO130" s="302">
        <v>2962</v>
      </c>
    </row>
    <row r="131" spans="1:67" x14ac:dyDescent="0.2">
      <c r="A131" s="306" t="s">
        <v>625</v>
      </c>
      <c r="B131" s="5" t="s">
        <v>476</v>
      </c>
      <c r="C131" s="5" t="s">
        <v>403</v>
      </c>
      <c r="D131" s="5" t="s">
        <v>417</v>
      </c>
      <c r="E131" s="5" t="s">
        <v>11</v>
      </c>
      <c r="F131" s="117" t="s">
        <v>260</v>
      </c>
      <c r="G131" s="5" t="s">
        <v>261</v>
      </c>
      <c r="H131" s="152">
        <v>27893</v>
      </c>
      <c r="I131" s="152">
        <v>27298</v>
      </c>
      <c r="J131" s="153">
        <v>13030</v>
      </c>
      <c r="K131" s="152">
        <v>26751</v>
      </c>
      <c r="L131" s="152">
        <v>26156</v>
      </c>
      <c r="M131" s="153">
        <v>12600</v>
      </c>
      <c r="N131" s="302">
        <v>25457</v>
      </c>
      <c r="O131" s="302">
        <v>24877</v>
      </c>
      <c r="P131" s="153">
        <v>11940</v>
      </c>
      <c r="Q131" s="302">
        <v>24233</v>
      </c>
      <c r="R131" s="302">
        <v>23678</v>
      </c>
      <c r="S131" s="153">
        <v>11480</v>
      </c>
      <c r="T131" s="305">
        <v>23339</v>
      </c>
      <c r="U131" s="302">
        <v>22796</v>
      </c>
      <c r="V131" s="153">
        <v>11036</v>
      </c>
      <c r="W131" s="280">
        <v>22457</v>
      </c>
      <c r="X131" s="280">
        <v>21947</v>
      </c>
      <c r="Y131" s="153">
        <v>10593</v>
      </c>
      <c r="Z131" s="280">
        <v>21791</v>
      </c>
      <c r="AA131" s="280">
        <v>21293</v>
      </c>
      <c r="AB131" s="153">
        <v>10302</v>
      </c>
      <c r="AC131" s="302">
        <v>21306</v>
      </c>
      <c r="AD131" s="302">
        <v>20837</v>
      </c>
      <c r="AE131" s="153">
        <v>10017</v>
      </c>
      <c r="AF131" s="305">
        <v>20837</v>
      </c>
      <c r="AG131" s="305">
        <v>20379</v>
      </c>
      <c r="AH131" s="153">
        <v>9745</v>
      </c>
      <c r="AI131" s="305">
        <v>20225</v>
      </c>
      <c r="AJ131" s="305">
        <v>19808</v>
      </c>
      <c r="AK131" s="153">
        <v>9431</v>
      </c>
      <c r="AL131" s="305">
        <v>19921</v>
      </c>
      <c r="AM131" s="305">
        <v>19512</v>
      </c>
      <c r="AN131" s="153">
        <v>9192</v>
      </c>
      <c r="AO131" s="305">
        <v>19515</v>
      </c>
      <c r="AP131" s="305">
        <v>19110</v>
      </c>
      <c r="AQ131" s="153">
        <v>8947</v>
      </c>
      <c r="AR131" s="305">
        <v>18992</v>
      </c>
      <c r="AS131" s="305">
        <v>18611</v>
      </c>
      <c r="AT131" s="153">
        <v>8681</v>
      </c>
      <c r="AU131" s="302">
        <v>18529</v>
      </c>
      <c r="AV131" s="302">
        <v>18188</v>
      </c>
      <c r="AW131" s="153">
        <v>8420</v>
      </c>
      <c r="AX131" s="302">
        <v>18227</v>
      </c>
      <c r="AY131" s="302">
        <v>17906</v>
      </c>
      <c r="AZ131" s="153">
        <v>8278</v>
      </c>
      <c r="BA131" s="302">
        <v>18067</v>
      </c>
      <c r="BB131" s="302">
        <v>17746</v>
      </c>
      <c r="BC131" s="153">
        <v>8175</v>
      </c>
      <c r="BD131" s="302">
        <v>17936</v>
      </c>
      <c r="BE131" s="302">
        <v>17627</v>
      </c>
      <c r="BF131" s="153">
        <v>8085</v>
      </c>
      <c r="BG131" s="302">
        <v>17936</v>
      </c>
      <c r="BH131" s="302">
        <v>17628</v>
      </c>
      <c r="BI131" s="153">
        <v>8096</v>
      </c>
      <c r="BJ131" s="302">
        <v>17968</v>
      </c>
      <c r="BK131" s="302">
        <v>17659</v>
      </c>
      <c r="BL131" s="153">
        <v>8066</v>
      </c>
      <c r="BM131" s="302">
        <v>17795</v>
      </c>
      <c r="BN131" s="302">
        <v>17489</v>
      </c>
      <c r="BO131" s="302">
        <v>7981</v>
      </c>
    </row>
    <row r="132" spans="1:67" x14ac:dyDescent="0.2">
      <c r="A132" s="306" t="s">
        <v>498</v>
      </c>
      <c r="B132" s="5" t="s">
        <v>493</v>
      </c>
      <c r="C132" s="5" t="s">
        <v>98</v>
      </c>
      <c r="D132" s="5" t="s">
        <v>434</v>
      </c>
      <c r="E132" s="5" t="s">
        <v>98</v>
      </c>
      <c r="F132" s="117" t="s">
        <v>262</v>
      </c>
      <c r="G132" s="5" t="s">
        <v>263</v>
      </c>
      <c r="H132" s="152">
        <v>11827</v>
      </c>
      <c r="I132" s="152">
        <v>11089</v>
      </c>
      <c r="J132" s="153">
        <v>4119</v>
      </c>
      <c r="K132" s="152">
        <v>11397</v>
      </c>
      <c r="L132" s="152">
        <v>10728</v>
      </c>
      <c r="M132" s="153">
        <v>3983</v>
      </c>
      <c r="N132" s="302">
        <v>10928</v>
      </c>
      <c r="O132" s="302">
        <v>10311</v>
      </c>
      <c r="P132" s="153">
        <v>3811</v>
      </c>
      <c r="Q132" s="302">
        <v>10461</v>
      </c>
      <c r="R132" s="302">
        <v>9902</v>
      </c>
      <c r="S132" s="153">
        <v>3694</v>
      </c>
      <c r="T132" s="305">
        <v>9957</v>
      </c>
      <c r="U132" s="302">
        <v>9430</v>
      </c>
      <c r="V132" s="153">
        <v>3544</v>
      </c>
      <c r="W132" s="280">
        <v>9562</v>
      </c>
      <c r="X132" s="280">
        <v>9051</v>
      </c>
      <c r="Y132" s="153">
        <v>3409</v>
      </c>
      <c r="Z132" s="280">
        <v>9250</v>
      </c>
      <c r="AA132" s="280">
        <v>8755</v>
      </c>
      <c r="AB132" s="153">
        <v>3335</v>
      </c>
      <c r="AC132" s="302">
        <v>9038</v>
      </c>
      <c r="AD132" s="302">
        <v>8573</v>
      </c>
      <c r="AE132" s="153">
        <v>3314</v>
      </c>
      <c r="AF132" s="305">
        <v>8839</v>
      </c>
      <c r="AG132" s="305">
        <v>8392</v>
      </c>
      <c r="AH132" s="153">
        <v>3261</v>
      </c>
      <c r="AI132" s="305">
        <v>8647</v>
      </c>
      <c r="AJ132" s="305">
        <v>8226</v>
      </c>
      <c r="AK132" s="153">
        <v>3164</v>
      </c>
      <c r="AL132" s="305">
        <v>8461</v>
      </c>
      <c r="AM132" s="305">
        <v>8068</v>
      </c>
      <c r="AN132" s="153">
        <v>3103</v>
      </c>
      <c r="AO132" s="305">
        <v>8363</v>
      </c>
      <c r="AP132" s="305">
        <v>7975</v>
      </c>
      <c r="AQ132" s="153">
        <v>3044</v>
      </c>
      <c r="AR132" s="305">
        <v>8171</v>
      </c>
      <c r="AS132" s="305">
        <v>7864</v>
      </c>
      <c r="AT132" s="153">
        <v>3009</v>
      </c>
      <c r="AU132" s="302">
        <v>8012</v>
      </c>
      <c r="AV132" s="302">
        <v>7722</v>
      </c>
      <c r="AW132" s="153">
        <v>2964</v>
      </c>
      <c r="AX132" s="302">
        <v>7869</v>
      </c>
      <c r="AY132" s="302">
        <v>7593</v>
      </c>
      <c r="AZ132" s="153">
        <v>2902</v>
      </c>
      <c r="BA132" s="302">
        <v>7698</v>
      </c>
      <c r="BB132" s="302">
        <v>7428</v>
      </c>
      <c r="BC132" s="153">
        <v>2859</v>
      </c>
      <c r="BD132" s="302">
        <v>7597</v>
      </c>
      <c r="BE132" s="302">
        <v>7358</v>
      </c>
      <c r="BF132" s="153">
        <v>2830</v>
      </c>
      <c r="BG132" s="302">
        <v>7432</v>
      </c>
      <c r="BH132" s="302">
        <v>7212</v>
      </c>
      <c r="BI132" s="153">
        <v>2800</v>
      </c>
      <c r="BJ132" s="302">
        <v>7281</v>
      </c>
      <c r="BK132" s="302">
        <v>7080</v>
      </c>
      <c r="BL132" s="153">
        <v>2730</v>
      </c>
      <c r="BM132" s="302">
        <v>7111</v>
      </c>
      <c r="BN132" s="302">
        <v>6922</v>
      </c>
      <c r="BO132" s="302">
        <v>2648</v>
      </c>
    </row>
    <row r="133" spans="1:67" x14ac:dyDescent="0.2">
      <c r="A133" s="306" t="s">
        <v>621</v>
      </c>
      <c r="B133" s="5" t="s">
        <v>477</v>
      </c>
      <c r="C133" s="5" t="s">
        <v>404</v>
      </c>
      <c r="D133" s="5" t="s">
        <v>418</v>
      </c>
      <c r="E133" s="5" t="s">
        <v>12</v>
      </c>
      <c r="F133" s="117" t="s">
        <v>264</v>
      </c>
      <c r="G133" s="5" t="s">
        <v>265</v>
      </c>
      <c r="H133" s="152">
        <v>10927</v>
      </c>
      <c r="I133" s="152">
        <v>10261</v>
      </c>
      <c r="J133" s="153">
        <v>3367</v>
      </c>
      <c r="K133" s="152">
        <v>10444</v>
      </c>
      <c r="L133" s="152">
        <v>9816</v>
      </c>
      <c r="M133" s="153">
        <v>3256</v>
      </c>
      <c r="N133" s="302">
        <v>10012</v>
      </c>
      <c r="O133" s="302">
        <v>9428</v>
      </c>
      <c r="P133" s="153">
        <v>3159</v>
      </c>
      <c r="Q133" s="302">
        <v>9616</v>
      </c>
      <c r="R133" s="302">
        <v>9059</v>
      </c>
      <c r="S133" s="153">
        <v>3080</v>
      </c>
      <c r="T133" s="305">
        <v>9302</v>
      </c>
      <c r="U133" s="302">
        <v>8767</v>
      </c>
      <c r="V133" s="153">
        <v>2957</v>
      </c>
      <c r="W133" s="280">
        <v>9000</v>
      </c>
      <c r="X133" s="280">
        <v>8480</v>
      </c>
      <c r="Y133" s="153">
        <v>2863</v>
      </c>
      <c r="Z133" s="280">
        <v>8703</v>
      </c>
      <c r="AA133" s="280">
        <v>8202</v>
      </c>
      <c r="AB133" s="153">
        <v>2817</v>
      </c>
      <c r="AC133" s="302">
        <v>8422</v>
      </c>
      <c r="AD133" s="302">
        <v>7937</v>
      </c>
      <c r="AE133" s="153">
        <v>2742</v>
      </c>
      <c r="AF133" s="305">
        <v>8031</v>
      </c>
      <c r="AG133" s="305">
        <v>7590</v>
      </c>
      <c r="AH133" s="153">
        <v>2622</v>
      </c>
      <c r="AI133" s="305">
        <v>7701</v>
      </c>
      <c r="AJ133" s="305">
        <v>7295</v>
      </c>
      <c r="AK133" s="153">
        <v>2519</v>
      </c>
      <c r="AL133" s="305">
        <v>7415</v>
      </c>
      <c r="AM133" s="305">
        <v>7031</v>
      </c>
      <c r="AN133" s="153">
        <v>2424</v>
      </c>
      <c r="AO133" s="305">
        <v>7132</v>
      </c>
      <c r="AP133" s="305">
        <v>6758</v>
      </c>
      <c r="AQ133" s="153">
        <v>2317</v>
      </c>
      <c r="AR133" s="305">
        <v>6921</v>
      </c>
      <c r="AS133" s="305">
        <v>6563</v>
      </c>
      <c r="AT133" s="153">
        <v>2250</v>
      </c>
      <c r="AU133" s="302">
        <v>6811</v>
      </c>
      <c r="AV133" s="302">
        <v>6459</v>
      </c>
      <c r="AW133" s="153">
        <v>2236</v>
      </c>
      <c r="AX133" s="302">
        <v>6649</v>
      </c>
      <c r="AY133" s="302">
        <v>6315</v>
      </c>
      <c r="AZ133" s="153">
        <v>2170</v>
      </c>
      <c r="BA133" s="302">
        <v>6583</v>
      </c>
      <c r="BB133" s="302">
        <v>6251</v>
      </c>
      <c r="BC133" s="153">
        <v>2146</v>
      </c>
      <c r="BD133" s="302">
        <v>6491</v>
      </c>
      <c r="BE133" s="302">
        <v>6161</v>
      </c>
      <c r="BF133" s="153">
        <v>2141</v>
      </c>
      <c r="BG133" s="302">
        <v>6382</v>
      </c>
      <c r="BH133" s="302">
        <v>6051</v>
      </c>
      <c r="BI133" s="153">
        <v>2121</v>
      </c>
      <c r="BJ133" s="302">
        <v>6364</v>
      </c>
      <c r="BK133" s="302">
        <v>6030</v>
      </c>
      <c r="BL133" s="153">
        <v>2086</v>
      </c>
      <c r="BM133" s="302">
        <v>6338</v>
      </c>
      <c r="BN133" s="302">
        <v>6005</v>
      </c>
      <c r="BO133" s="302">
        <v>2086</v>
      </c>
    </row>
    <row r="134" spans="1:67" x14ac:dyDescent="0.2">
      <c r="A134" s="306" t="s">
        <v>500</v>
      </c>
      <c r="B134" s="5" t="s">
        <v>483</v>
      </c>
      <c r="C134" s="5" t="s">
        <v>407</v>
      </c>
      <c r="D134" s="5" t="s">
        <v>431</v>
      </c>
      <c r="E134" s="5" t="s">
        <v>82</v>
      </c>
      <c r="F134" s="117" t="s">
        <v>266</v>
      </c>
      <c r="G134" s="5" t="s">
        <v>267</v>
      </c>
      <c r="H134" s="152">
        <v>9081</v>
      </c>
      <c r="I134" s="152">
        <v>8405</v>
      </c>
      <c r="J134" s="153">
        <v>3685</v>
      </c>
      <c r="K134" s="152">
        <v>8615</v>
      </c>
      <c r="L134" s="152">
        <v>8015</v>
      </c>
      <c r="M134" s="153">
        <v>3591</v>
      </c>
      <c r="N134" s="302">
        <v>8292</v>
      </c>
      <c r="O134" s="302">
        <v>7717</v>
      </c>
      <c r="P134" s="153">
        <v>3479</v>
      </c>
      <c r="Q134" s="302">
        <v>8056</v>
      </c>
      <c r="R134" s="302">
        <v>7516</v>
      </c>
      <c r="S134" s="153">
        <v>3415</v>
      </c>
      <c r="T134" s="305">
        <v>7853</v>
      </c>
      <c r="U134" s="302">
        <v>7330</v>
      </c>
      <c r="V134" s="153">
        <v>3359</v>
      </c>
      <c r="W134" s="280">
        <v>7659</v>
      </c>
      <c r="X134" s="280">
        <v>7160</v>
      </c>
      <c r="Y134" s="153">
        <v>3287</v>
      </c>
      <c r="Z134" s="280">
        <v>7453</v>
      </c>
      <c r="AA134" s="280">
        <v>6977</v>
      </c>
      <c r="AB134" s="153">
        <v>3215</v>
      </c>
      <c r="AC134" s="302">
        <v>7294</v>
      </c>
      <c r="AD134" s="302">
        <v>6846</v>
      </c>
      <c r="AE134" s="153">
        <v>3187</v>
      </c>
      <c r="AF134" s="305">
        <v>7131</v>
      </c>
      <c r="AG134" s="305">
        <v>6723</v>
      </c>
      <c r="AH134" s="153">
        <v>3124</v>
      </c>
      <c r="AI134" s="305">
        <v>6929</v>
      </c>
      <c r="AJ134" s="305">
        <v>6549</v>
      </c>
      <c r="AK134" s="153">
        <v>3062</v>
      </c>
      <c r="AL134" s="305">
        <v>6760</v>
      </c>
      <c r="AM134" s="305">
        <v>6400</v>
      </c>
      <c r="AN134" s="153">
        <v>2981</v>
      </c>
      <c r="AO134" s="305">
        <v>6670</v>
      </c>
      <c r="AP134" s="305">
        <v>6315</v>
      </c>
      <c r="AQ134" s="153">
        <v>2914</v>
      </c>
      <c r="AR134" s="305">
        <v>6584</v>
      </c>
      <c r="AS134" s="305">
        <v>6234</v>
      </c>
      <c r="AT134" s="153">
        <v>2889</v>
      </c>
      <c r="AU134" s="302">
        <v>6496</v>
      </c>
      <c r="AV134" s="302">
        <v>6151</v>
      </c>
      <c r="AW134" s="153">
        <v>2831</v>
      </c>
      <c r="AX134" s="302">
        <v>6416</v>
      </c>
      <c r="AY134" s="302">
        <v>6075</v>
      </c>
      <c r="AZ134" s="153">
        <v>2806</v>
      </c>
      <c r="BA134" s="302">
        <v>6345</v>
      </c>
      <c r="BB134" s="302">
        <v>6015</v>
      </c>
      <c r="BC134" s="153">
        <v>2760</v>
      </c>
      <c r="BD134" s="302">
        <v>6360</v>
      </c>
      <c r="BE134" s="302">
        <v>6034</v>
      </c>
      <c r="BF134" s="153">
        <v>2776</v>
      </c>
      <c r="BG134" s="302">
        <v>6238</v>
      </c>
      <c r="BH134" s="302">
        <v>5912</v>
      </c>
      <c r="BI134" s="153">
        <v>2738</v>
      </c>
      <c r="BJ134" s="302">
        <v>6292</v>
      </c>
      <c r="BK134" s="302">
        <v>5969</v>
      </c>
      <c r="BL134" s="153">
        <v>2761</v>
      </c>
      <c r="BM134" s="302">
        <v>6262</v>
      </c>
      <c r="BN134" s="302">
        <v>5934</v>
      </c>
      <c r="BO134" s="302">
        <v>2752</v>
      </c>
    </row>
    <row r="135" spans="1:67" x14ac:dyDescent="0.2">
      <c r="A135" s="306" t="s">
        <v>633</v>
      </c>
      <c r="B135" s="5" t="s">
        <v>477</v>
      </c>
      <c r="C135" s="5" t="s">
        <v>404</v>
      </c>
      <c r="D135" s="5" t="s">
        <v>422</v>
      </c>
      <c r="E135" s="5" t="s">
        <v>31</v>
      </c>
      <c r="F135" s="117" t="s">
        <v>268</v>
      </c>
      <c r="G135" s="5" t="s">
        <v>269</v>
      </c>
      <c r="H135" s="152">
        <v>7774</v>
      </c>
      <c r="I135" s="152">
        <v>7522</v>
      </c>
      <c r="J135" s="153">
        <v>3379</v>
      </c>
      <c r="K135" s="152">
        <v>7389</v>
      </c>
      <c r="L135" s="152">
        <v>7153</v>
      </c>
      <c r="M135" s="153">
        <v>3303</v>
      </c>
      <c r="N135" s="302">
        <v>6972</v>
      </c>
      <c r="O135" s="302">
        <v>6748</v>
      </c>
      <c r="P135" s="153">
        <v>3180</v>
      </c>
      <c r="Q135" s="302">
        <v>6607</v>
      </c>
      <c r="R135" s="302">
        <v>6397</v>
      </c>
      <c r="S135" s="153">
        <v>3059</v>
      </c>
      <c r="T135" s="305">
        <v>6327</v>
      </c>
      <c r="U135" s="302">
        <v>6136</v>
      </c>
      <c r="V135" s="153">
        <v>2989</v>
      </c>
      <c r="W135" s="280">
        <v>6102</v>
      </c>
      <c r="X135" s="280">
        <v>5923</v>
      </c>
      <c r="Y135" s="153">
        <v>2941</v>
      </c>
      <c r="Z135" s="280">
        <v>5915</v>
      </c>
      <c r="AA135" s="280">
        <v>5743</v>
      </c>
      <c r="AB135" s="153">
        <v>2911</v>
      </c>
      <c r="AC135" s="302">
        <v>5748</v>
      </c>
      <c r="AD135" s="302">
        <v>5585</v>
      </c>
      <c r="AE135" s="153">
        <v>2868</v>
      </c>
      <c r="AF135" s="305">
        <v>5654</v>
      </c>
      <c r="AG135" s="305">
        <v>5488</v>
      </c>
      <c r="AH135" s="153">
        <v>2822</v>
      </c>
      <c r="AI135" s="305">
        <v>5550</v>
      </c>
      <c r="AJ135" s="305">
        <v>5399</v>
      </c>
      <c r="AK135" s="153">
        <v>2810</v>
      </c>
      <c r="AL135" s="305">
        <v>5522</v>
      </c>
      <c r="AM135" s="305">
        <v>5376</v>
      </c>
      <c r="AN135" s="153">
        <v>2790</v>
      </c>
      <c r="AO135" s="305">
        <v>5440</v>
      </c>
      <c r="AP135" s="305">
        <v>5300</v>
      </c>
      <c r="AQ135" s="153">
        <v>2762</v>
      </c>
      <c r="AR135" s="305">
        <v>5373</v>
      </c>
      <c r="AS135" s="305">
        <v>5223</v>
      </c>
      <c r="AT135" s="153">
        <v>2714</v>
      </c>
      <c r="AU135" s="302">
        <v>5298</v>
      </c>
      <c r="AV135" s="302">
        <v>5130</v>
      </c>
      <c r="AW135" s="153">
        <v>2628</v>
      </c>
      <c r="AX135" s="302">
        <v>5197</v>
      </c>
      <c r="AY135" s="302">
        <v>5032</v>
      </c>
      <c r="AZ135" s="153">
        <v>2577</v>
      </c>
      <c r="BA135" s="302">
        <v>5164</v>
      </c>
      <c r="BB135" s="302">
        <v>4984</v>
      </c>
      <c r="BC135" s="153">
        <v>2531</v>
      </c>
      <c r="BD135" s="302">
        <v>5123</v>
      </c>
      <c r="BE135" s="302">
        <v>4941</v>
      </c>
      <c r="BF135" s="153">
        <v>2497</v>
      </c>
      <c r="BG135" s="302">
        <v>5103</v>
      </c>
      <c r="BH135" s="302">
        <v>4921</v>
      </c>
      <c r="BI135" s="153">
        <v>2466</v>
      </c>
      <c r="BJ135" s="302">
        <v>5001</v>
      </c>
      <c r="BK135" s="302">
        <v>4819</v>
      </c>
      <c r="BL135" s="153">
        <v>2398</v>
      </c>
      <c r="BM135" s="302">
        <v>4993</v>
      </c>
      <c r="BN135" s="302">
        <v>4808</v>
      </c>
      <c r="BO135" s="302">
        <v>2363</v>
      </c>
    </row>
    <row r="136" spans="1:67" x14ac:dyDescent="0.2">
      <c r="A136" s="306" t="s">
        <v>478</v>
      </c>
      <c r="B136" s="5" t="s">
        <v>474</v>
      </c>
      <c r="C136" s="5" t="s">
        <v>401</v>
      </c>
      <c r="D136" s="5" t="s">
        <v>419</v>
      </c>
      <c r="E136" s="5" t="s">
        <v>17</v>
      </c>
      <c r="F136" s="117" t="s">
        <v>270</v>
      </c>
      <c r="G136" s="5" t="s">
        <v>271</v>
      </c>
      <c r="H136" s="152">
        <v>8909</v>
      </c>
      <c r="I136" s="152">
        <v>8405</v>
      </c>
      <c r="J136" s="153">
        <v>3279</v>
      </c>
      <c r="K136" s="152">
        <v>8723</v>
      </c>
      <c r="L136" s="152">
        <v>8263</v>
      </c>
      <c r="M136" s="153">
        <v>3268</v>
      </c>
      <c r="N136" s="302">
        <v>8670</v>
      </c>
      <c r="O136" s="302">
        <v>8236</v>
      </c>
      <c r="P136" s="153">
        <v>3294</v>
      </c>
      <c r="Q136" s="302">
        <v>8542</v>
      </c>
      <c r="R136" s="302">
        <v>8147</v>
      </c>
      <c r="S136" s="153">
        <v>3270</v>
      </c>
      <c r="T136" s="305">
        <v>8479</v>
      </c>
      <c r="U136" s="302">
        <v>8127</v>
      </c>
      <c r="V136" s="153">
        <v>3239</v>
      </c>
      <c r="W136" s="280">
        <v>8377</v>
      </c>
      <c r="X136" s="280">
        <v>8056</v>
      </c>
      <c r="Y136" s="153">
        <v>3215</v>
      </c>
      <c r="Z136" s="280">
        <v>8357</v>
      </c>
      <c r="AA136" s="280">
        <v>8045</v>
      </c>
      <c r="AB136" s="153">
        <v>3217</v>
      </c>
      <c r="AC136" s="302">
        <v>8385</v>
      </c>
      <c r="AD136" s="302">
        <v>8077</v>
      </c>
      <c r="AE136" s="153">
        <v>3219</v>
      </c>
      <c r="AF136" s="305">
        <v>8369</v>
      </c>
      <c r="AG136" s="305">
        <v>8056</v>
      </c>
      <c r="AH136" s="153">
        <v>3212</v>
      </c>
      <c r="AI136" s="305">
        <v>8343</v>
      </c>
      <c r="AJ136" s="305">
        <v>8043</v>
      </c>
      <c r="AK136" s="153">
        <v>3204</v>
      </c>
      <c r="AL136" s="305">
        <v>8276</v>
      </c>
      <c r="AM136" s="305">
        <v>7987</v>
      </c>
      <c r="AN136" s="153">
        <v>3220</v>
      </c>
      <c r="AO136" s="305">
        <v>8202</v>
      </c>
      <c r="AP136" s="305">
        <v>7921</v>
      </c>
      <c r="AQ136" s="153">
        <v>3195</v>
      </c>
      <c r="AR136" s="305">
        <v>8112</v>
      </c>
      <c r="AS136" s="305">
        <v>7827</v>
      </c>
      <c r="AT136" s="153">
        <v>3163</v>
      </c>
      <c r="AU136" s="302">
        <v>8104</v>
      </c>
      <c r="AV136" s="302">
        <v>7827</v>
      </c>
      <c r="AW136" s="153">
        <v>3131</v>
      </c>
      <c r="AX136" s="302">
        <v>7986</v>
      </c>
      <c r="AY136" s="302">
        <v>7712</v>
      </c>
      <c r="AZ136" s="153">
        <v>3078</v>
      </c>
      <c r="BA136" s="302">
        <v>7903</v>
      </c>
      <c r="BB136" s="302">
        <v>7635</v>
      </c>
      <c r="BC136" s="153">
        <v>3073</v>
      </c>
      <c r="BD136" s="302">
        <v>7789</v>
      </c>
      <c r="BE136" s="302">
        <v>7538</v>
      </c>
      <c r="BF136" s="153">
        <v>3057</v>
      </c>
      <c r="BG136" s="302">
        <v>7757</v>
      </c>
      <c r="BH136" s="302">
        <v>7509</v>
      </c>
      <c r="BI136" s="153">
        <v>3045</v>
      </c>
      <c r="BJ136" s="302">
        <v>7642</v>
      </c>
      <c r="BK136" s="302">
        <v>7401</v>
      </c>
      <c r="BL136" s="153">
        <v>3024</v>
      </c>
      <c r="BM136" s="302">
        <v>7528</v>
      </c>
      <c r="BN136" s="302">
        <v>7289</v>
      </c>
      <c r="BO136" s="302">
        <v>2992</v>
      </c>
    </row>
    <row r="137" spans="1:67" x14ac:dyDescent="0.2">
      <c r="A137" s="306" t="s">
        <v>642</v>
      </c>
      <c r="B137" s="5" t="s">
        <v>488</v>
      </c>
      <c r="C137" s="5" t="s">
        <v>409</v>
      </c>
      <c r="D137" s="5" t="s">
        <v>438</v>
      </c>
      <c r="E137" s="5" t="s">
        <v>128</v>
      </c>
      <c r="F137" s="117" t="s">
        <v>272</v>
      </c>
      <c r="G137" s="5" t="s">
        <v>273</v>
      </c>
      <c r="H137" s="152">
        <v>2310</v>
      </c>
      <c r="I137" s="152">
        <v>2226</v>
      </c>
      <c r="J137" s="153">
        <v>999</v>
      </c>
      <c r="K137" s="152">
        <v>2304</v>
      </c>
      <c r="L137" s="152">
        <v>2230</v>
      </c>
      <c r="M137" s="153">
        <v>1002</v>
      </c>
      <c r="N137" s="302">
        <v>2280</v>
      </c>
      <c r="O137" s="302">
        <v>2199</v>
      </c>
      <c r="P137" s="153">
        <v>981</v>
      </c>
      <c r="Q137" s="302">
        <v>2255</v>
      </c>
      <c r="R137" s="302">
        <v>2179</v>
      </c>
      <c r="S137" s="153">
        <v>965</v>
      </c>
      <c r="T137" s="305">
        <v>2227</v>
      </c>
      <c r="U137" s="302">
        <v>2150</v>
      </c>
      <c r="V137" s="153">
        <v>943</v>
      </c>
      <c r="W137" s="280">
        <v>2204</v>
      </c>
      <c r="X137" s="280">
        <v>2127</v>
      </c>
      <c r="Y137" s="153">
        <v>934</v>
      </c>
      <c r="Z137" s="280">
        <v>2192</v>
      </c>
      <c r="AA137" s="280">
        <v>2114</v>
      </c>
      <c r="AB137" s="153">
        <v>928</v>
      </c>
      <c r="AC137" s="302">
        <v>2151</v>
      </c>
      <c r="AD137" s="302">
        <v>2074</v>
      </c>
      <c r="AE137" s="153">
        <v>911</v>
      </c>
      <c r="AF137" s="305">
        <v>2143</v>
      </c>
      <c r="AG137" s="305">
        <v>2069</v>
      </c>
      <c r="AH137" s="153">
        <v>908</v>
      </c>
      <c r="AI137" s="305">
        <v>2157</v>
      </c>
      <c r="AJ137" s="305">
        <v>2078</v>
      </c>
      <c r="AK137" s="153">
        <v>909</v>
      </c>
      <c r="AL137" s="305">
        <v>2135</v>
      </c>
      <c r="AM137" s="305">
        <v>2067</v>
      </c>
      <c r="AN137" s="153">
        <v>909</v>
      </c>
      <c r="AO137" s="305">
        <v>2091</v>
      </c>
      <c r="AP137" s="305">
        <v>2027</v>
      </c>
      <c r="AQ137" s="153">
        <v>884</v>
      </c>
      <c r="AR137" s="305">
        <v>2067</v>
      </c>
      <c r="AS137" s="305">
        <v>2002</v>
      </c>
      <c r="AT137" s="153">
        <v>872</v>
      </c>
      <c r="AU137" s="302">
        <v>2028</v>
      </c>
      <c r="AV137" s="302">
        <v>1967</v>
      </c>
      <c r="AW137" s="153">
        <v>847</v>
      </c>
      <c r="AX137" s="302">
        <v>2002</v>
      </c>
      <c r="AY137" s="302">
        <v>1945</v>
      </c>
      <c r="AZ137" s="153">
        <v>828</v>
      </c>
      <c r="BA137" s="302">
        <v>2002</v>
      </c>
      <c r="BB137" s="302">
        <v>1942</v>
      </c>
      <c r="BC137" s="153">
        <v>822</v>
      </c>
      <c r="BD137" s="302">
        <v>1963</v>
      </c>
      <c r="BE137" s="302">
        <v>1894</v>
      </c>
      <c r="BF137" s="153">
        <v>795</v>
      </c>
      <c r="BG137" s="302">
        <v>1951</v>
      </c>
      <c r="BH137" s="302">
        <v>1882</v>
      </c>
      <c r="BI137" s="153">
        <v>783</v>
      </c>
      <c r="BJ137" s="302">
        <v>1930</v>
      </c>
      <c r="BK137" s="302">
        <v>1862</v>
      </c>
      <c r="BL137" s="153">
        <v>774</v>
      </c>
      <c r="BM137" s="302">
        <v>1962</v>
      </c>
      <c r="BN137" s="302">
        <v>1893</v>
      </c>
      <c r="BO137" s="302">
        <v>785</v>
      </c>
    </row>
    <row r="138" spans="1:67" x14ac:dyDescent="0.2">
      <c r="A138" s="306" t="s">
        <v>628</v>
      </c>
      <c r="B138" s="5" t="s">
        <v>485</v>
      </c>
      <c r="C138" s="5" t="s">
        <v>464</v>
      </c>
      <c r="D138" s="5" t="s">
        <v>425</v>
      </c>
      <c r="E138" s="5" t="s">
        <v>40</v>
      </c>
      <c r="F138" s="117" t="s">
        <v>274</v>
      </c>
      <c r="G138" s="5" t="s">
        <v>275</v>
      </c>
      <c r="H138" s="152">
        <v>11878</v>
      </c>
      <c r="I138" s="152">
        <v>11273</v>
      </c>
      <c r="J138" s="153">
        <v>4415</v>
      </c>
      <c r="K138" s="152">
        <v>11553</v>
      </c>
      <c r="L138" s="152">
        <v>10968</v>
      </c>
      <c r="M138" s="153">
        <v>4316</v>
      </c>
      <c r="N138" s="302">
        <v>11269</v>
      </c>
      <c r="O138" s="302">
        <v>10695</v>
      </c>
      <c r="P138" s="153">
        <v>4196</v>
      </c>
      <c r="Q138" s="302">
        <v>11000</v>
      </c>
      <c r="R138" s="302">
        <v>10456</v>
      </c>
      <c r="S138" s="153">
        <v>4113</v>
      </c>
      <c r="T138" s="305">
        <v>10738</v>
      </c>
      <c r="U138" s="302">
        <v>10209</v>
      </c>
      <c r="V138" s="153">
        <v>4012</v>
      </c>
      <c r="W138" s="280">
        <v>10406</v>
      </c>
      <c r="X138" s="280">
        <v>9910</v>
      </c>
      <c r="Y138" s="153">
        <v>3843</v>
      </c>
      <c r="Z138" s="280">
        <v>10194</v>
      </c>
      <c r="AA138" s="280">
        <v>9710</v>
      </c>
      <c r="AB138" s="153">
        <v>3759</v>
      </c>
      <c r="AC138" s="302">
        <v>9947</v>
      </c>
      <c r="AD138" s="302">
        <v>9476</v>
      </c>
      <c r="AE138" s="153">
        <v>3642</v>
      </c>
      <c r="AF138" s="305">
        <v>9766</v>
      </c>
      <c r="AG138" s="305">
        <v>9306</v>
      </c>
      <c r="AH138" s="153">
        <v>3513</v>
      </c>
      <c r="AI138" s="305">
        <v>9580</v>
      </c>
      <c r="AJ138" s="305">
        <v>9138</v>
      </c>
      <c r="AK138" s="153">
        <v>3419</v>
      </c>
      <c r="AL138" s="305">
        <v>9349</v>
      </c>
      <c r="AM138" s="305">
        <v>8923</v>
      </c>
      <c r="AN138" s="153">
        <v>3295</v>
      </c>
      <c r="AO138" s="305">
        <v>9187</v>
      </c>
      <c r="AP138" s="305">
        <v>8779</v>
      </c>
      <c r="AQ138" s="153">
        <v>3196</v>
      </c>
      <c r="AR138" s="305">
        <v>9005</v>
      </c>
      <c r="AS138" s="305">
        <v>8622</v>
      </c>
      <c r="AT138" s="153">
        <v>3114</v>
      </c>
      <c r="AU138" s="302">
        <v>8890</v>
      </c>
      <c r="AV138" s="302">
        <v>8530</v>
      </c>
      <c r="AW138" s="153">
        <v>3006</v>
      </c>
      <c r="AX138" s="302">
        <v>8777</v>
      </c>
      <c r="AY138" s="302">
        <v>8434</v>
      </c>
      <c r="AZ138" s="153">
        <v>2929</v>
      </c>
      <c r="BA138" s="302">
        <v>8631</v>
      </c>
      <c r="BB138" s="302">
        <v>8300</v>
      </c>
      <c r="BC138" s="153">
        <v>2858</v>
      </c>
      <c r="BD138" s="302">
        <v>8509</v>
      </c>
      <c r="BE138" s="302">
        <v>8187</v>
      </c>
      <c r="BF138" s="153">
        <v>2799</v>
      </c>
      <c r="BG138" s="302">
        <v>8526</v>
      </c>
      <c r="BH138" s="302">
        <v>8199</v>
      </c>
      <c r="BI138" s="153">
        <v>2788</v>
      </c>
      <c r="BJ138" s="302">
        <v>8448</v>
      </c>
      <c r="BK138" s="302">
        <v>8118</v>
      </c>
      <c r="BL138" s="153">
        <v>2739</v>
      </c>
      <c r="BM138" s="302">
        <v>8443</v>
      </c>
      <c r="BN138" s="302">
        <v>8112</v>
      </c>
      <c r="BO138" s="302">
        <v>2721</v>
      </c>
    </row>
    <row r="139" spans="1:67" x14ac:dyDescent="0.2">
      <c r="A139" s="306" t="s">
        <v>635</v>
      </c>
      <c r="B139" s="5" t="s">
        <v>483</v>
      </c>
      <c r="C139" s="5" t="s">
        <v>407</v>
      </c>
      <c r="D139" s="5" t="s">
        <v>423</v>
      </c>
      <c r="E139" s="5" t="s">
        <v>34</v>
      </c>
      <c r="F139" s="117" t="s">
        <v>276</v>
      </c>
      <c r="G139" s="5" t="s">
        <v>277</v>
      </c>
      <c r="H139" s="152">
        <v>21717</v>
      </c>
      <c r="I139" s="152">
        <v>20119</v>
      </c>
      <c r="J139" s="153">
        <v>6150</v>
      </c>
      <c r="K139" s="152">
        <v>21429</v>
      </c>
      <c r="L139" s="152">
        <v>19894</v>
      </c>
      <c r="M139" s="153">
        <v>6045</v>
      </c>
      <c r="N139" s="302">
        <v>21005</v>
      </c>
      <c r="O139" s="302">
        <v>19534</v>
      </c>
      <c r="P139" s="153">
        <v>5908</v>
      </c>
      <c r="Q139" s="302">
        <v>20716</v>
      </c>
      <c r="R139" s="302">
        <v>19288</v>
      </c>
      <c r="S139" s="153">
        <v>5848</v>
      </c>
      <c r="T139" s="305">
        <v>20375</v>
      </c>
      <c r="U139" s="302">
        <v>18995</v>
      </c>
      <c r="V139" s="153">
        <v>5785</v>
      </c>
      <c r="W139" s="280">
        <v>19862</v>
      </c>
      <c r="X139" s="280">
        <v>18509</v>
      </c>
      <c r="Y139" s="153">
        <v>5670</v>
      </c>
      <c r="Z139" s="280">
        <v>19531</v>
      </c>
      <c r="AA139" s="280">
        <v>18210</v>
      </c>
      <c r="AB139" s="153">
        <v>5601</v>
      </c>
      <c r="AC139" s="302">
        <v>19096</v>
      </c>
      <c r="AD139" s="302">
        <v>17821</v>
      </c>
      <c r="AE139" s="153">
        <v>5498</v>
      </c>
      <c r="AF139" s="305">
        <v>18759</v>
      </c>
      <c r="AG139" s="305">
        <v>17505</v>
      </c>
      <c r="AH139" s="153">
        <v>5433</v>
      </c>
      <c r="AI139" s="305">
        <v>18235</v>
      </c>
      <c r="AJ139" s="305">
        <v>17037</v>
      </c>
      <c r="AK139" s="153">
        <v>5340</v>
      </c>
      <c r="AL139" s="305">
        <v>17765</v>
      </c>
      <c r="AM139" s="305">
        <v>16601</v>
      </c>
      <c r="AN139" s="153">
        <v>5258</v>
      </c>
      <c r="AO139" s="305">
        <v>17419</v>
      </c>
      <c r="AP139" s="305">
        <v>16232</v>
      </c>
      <c r="AQ139" s="153">
        <v>5142</v>
      </c>
      <c r="AR139" s="305">
        <v>17098</v>
      </c>
      <c r="AS139" s="305">
        <v>15926</v>
      </c>
      <c r="AT139" s="153">
        <v>5086</v>
      </c>
      <c r="AU139" s="302">
        <v>16805</v>
      </c>
      <c r="AV139" s="302">
        <v>15642</v>
      </c>
      <c r="AW139" s="153">
        <v>5034</v>
      </c>
      <c r="AX139" s="302">
        <v>16485</v>
      </c>
      <c r="AY139" s="302">
        <v>15335</v>
      </c>
      <c r="AZ139" s="153">
        <v>4948</v>
      </c>
      <c r="BA139" s="302">
        <v>16232</v>
      </c>
      <c r="BB139" s="302">
        <v>15083</v>
      </c>
      <c r="BC139" s="153">
        <v>4856</v>
      </c>
      <c r="BD139" s="302">
        <v>15960</v>
      </c>
      <c r="BE139" s="302">
        <v>14796</v>
      </c>
      <c r="BF139" s="153">
        <v>4779</v>
      </c>
      <c r="BG139" s="302">
        <v>15820</v>
      </c>
      <c r="BH139" s="302">
        <v>14628</v>
      </c>
      <c r="BI139" s="153">
        <v>4727</v>
      </c>
      <c r="BJ139" s="302">
        <v>15525</v>
      </c>
      <c r="BK139" s="302">
        <v>14333</v>
      </c>
      <c r="BL139" s="153">
        <v>4600</v>
      </c>
      <c r="BM139" s="302">
        <v>15301</v>
      </c>
      <c r="BN139" s="302">
        <v>14105</v>
      </c>
      <c r="BO139" s="302">
        <v>4566</v>
      </c>
    </row>
    <row r="140" spans="1:67" x14ac:dyDescent="0.2">
      <c r="A140" s="306" t="s">
        <v>637</v>
      </c>
      <c r="B140" s="5" t="s">
        <v>474</v>
      </c>
      <c r="C140" s="5" t="s">
        <v>401</v>
      </c>
      <c r="D140" s="5" t="s">
        <v>436</v>
      </c>
      <c r="E140" s="5" t="s">
        <v>114</v>
      </c>
      <c r="F140" s="117" t="s">
        <v>278</v>
      </c>
      <c r="G140" s="5" t="s">
        <v>279</v>
      </c>
      <c r="H140" s="152">
        <v>7776</v>
      </c>
      <c r="I140" s="152">
        <v>7494</v>
      </c>
      <c r="J140" s="153">
        <v>3485</v>
      </c>
      <c r="K140" s="152">
        <v>7474</v>
      </c>
      <c r="L140" s="152">
        <v>7207</v>
      </c>
      <c r="M140" s="153">
        <v>3408</v>
      </c>
      <c r="N140" s="302">
        <v>7265</v>
      </c>
      <c r="O140" s="302">
        <v>7002</v>
      </c>
      <c r="P140" s="153">
        <v>3337</v>
      </c>
      <c r="Q140" s="302">
        <v>7053</v>
      </c>
      <c r="R140" s="302">
        <v>6804</v>
      </c>
      <c r="S140" s="153">
        <v>3266</v>
      </c>
      <c r="T140" s="305">
        <v>6779</v>
      </c>
      <c r="U140" s="302">
        <v>6532</v>
      </c>
      <c r="V140" s="153">
        <v>3173</v>
      </c>
      <c r="W140" s="280">
        <v>6567</v>
      </c>
      <c r="X140" s="280">
        <v>6330</v>
      </c>
      <c r="Y140" s="153">
        <v>3101</v>
      </c>
      <c r="Z140" s="280">
        <v>6372</v>
      </c>
      <c r="AA140" s="280">
        <v>6143</v>
      </c>
      <c r="AB140" s="153">
        <v>3014</v>
      </c>
      <c r="AC140" s="302">
        <v>6262</v>
      </c>
      <c r="AD140" s="302">
        <v>6043</v>
      </c>
      <c r="AE140" s="153">
        <v>2968</v>
      </c>
      <c r="AF140" s="305">
        <v>6192</v>
      </c>
      <c r="AG140" s="305">
        <v>5977</v>
      </c>
      <c r="AH140" s="153">
        <v>2923</v>
      </c>
      <c r="AI140" s="305">
        <v>6084</v>
      </c>
      <c r="AJ140" s="305">
        <v>5861</v>
      </c>
      <c r="AK140" s="153">
        <v>2884</v>
      </c>
      <c r="AL140" s="305">
        <v>6015</v>
      </c>
      <c r="AM140" s="305">
        <v>5793</v>
      </c>
      <c r="AN140" s="153">
        <v>2810</v>
      </c>
      <c r="AO140" s="305">
        <v>5946</v>
      </c>
      <c r="AP140" s="305">
        <v>5726</v>
      </c>
      <c r="AQ140" s="153">
        <v>2786</v>
      </c>
      <c r="AR140" s="305">
        <v>5893</v>
      </c>
      <c r="AS140" s="305">
        <v>5670</v>
      </c>
      <c r="AT140" s="153">
        <v>2752</v>
      </c>
      <c r="AU140" s="302">
        <v>5842</v>
      </c>
      <c r="AV140" s="302">
        <v>5631</v>
      </c>
      <c r="AW140" s="153">
        <v>2727</v>
      </c>
      <c r="AX140" s="302">
        <v>5724</v>
      </c>
      <c r="AY140" s="302">
        <v>5520</v>
      </c>
      <c r="AZ140" s="153">
        <v>2695</v>
      </c>
      <c r="BA140" s="302">
        <v>5698</v>
      </c>
      <c r="BB140" s="302">
        <v>5493</v>
      </c>
      <c r="BC140" s="153">
        <v>2722</v>
      </c>
      <c r="BD140" s="302">
        <v>5673</v>
      </c>
      <c r="BE140" s="302">
        <v>5488</v>
      </c>
      <c r="BF140" s="153">
        <v>2732</v>
      </c>
      <c r="BG140" s="302">
        <v>5584</v>
      </c>
      <c r="BH140" s="302">
        <v>5415</v>
      </c>
      <c r="BI140" s="153">
        <v>2720</v>
      </c>
      <c r="BJ140" s="302">
        <v>5485</v>
      </c>
      <c r="BK140" s="302">
        <v>5316</v>
      </c>
      <c r="BL140" s="153">
        <v>2691</v>
      </c>
      <c r="BM140" s="302">
        <v>5386</v>
      </c>
      <c r="BN140" s="302">
        <v>5224</v>
      </c>
      <c r="BO140" s="302">
        <v>2665</v>
      </c>
    </row>
    <row r="141" spans="1:67" x14ac:dyDescent="0.2">
      <c r="A141" s="306" t="s">
        <v>632</v>
      </c>
      <c r="B141" s="5" t="s">
        <v>488</v>
      </c>
      <c r="C141" s="5" t="s">
        <v>409</v>
      </c>
      <c r="D141" s="5" t="s">
        <v>430</v>
      </c>
      <c r="E141" s="5" t="s">
        <v>65</v>
      </c>
      <c r="F141" s="117" t="s">
        <v>280</v>
      </c>
      <c r="G141" s="5" t="s">
        <v>281</v>
      </c>
      <c r="H141" s="152">
        <v>12897</v>
      </c>
      <c r="I141" s="152">
        <v>12432</v>
      </c>
      <c r="J141" s="153">
        <v>6205</v>
      </c>
      <c r="K141" s="152">
        <v>12693</v>
      </c>
      <c r="L141" s="152">
        <v>12257</v>
      </c>
      <c r="M141" s="153">
        <v>6157</v>
      </c>
      <c r="N141" s="302">
        <v>12348</v>
      </c>
      <c r="O141" s="302">
        <v>11940</v>
      </c>
      <c r="P141" s="153">
        <v>5978</v>
      </c>
      <c r="Q141" s="302">
        <v>12052</v>
      </c>
      <c r="R141" s="302">
        <v>11687</v>
      </c>
      <c r="S141" s="153">
        <v>5916</v>
      </c>
      <c r="T141" s="305">
        <v>11763</v>
      </c>
      <c r="U141" s="302">
        <v>11418</v>
      </c>
      <c r="V141" s="153">
        <v>5778</v>
      </c>
      <c r="W141" s="280">
        <v>11519</v>
      </c>
      <c r="X141" s="280">
        <v>11200</v>
      </c>
      <c r="Y141" s="153">
        <v>5734</v>
      </c>
      <c r="Z141" s="280">
        <v>11241</v>
      </c>
      <c r="AA141" s="280">
        <v>10927</v>
      </c>
      <c r="AB141" s="153">
        <v>5646</v>
      </c>
      <c r="AC141" s="302">
        <v>10839</v>
      </c>
      <c r="AD141" s="302">
        <v>10525</v>
      </c>
      <c r="AE141" s="153">
        <v>5429</v>
      </c>
      <c r="AF141" s="305">
        <v>10492</v>
      </c>
      <c r="AG141" s="305">
        <v>10194</v>
      </c>
      <c r="AH141" s="153">
        <v>5289</v>
      </c>
      <c r="AI141" s="305">
        <v>10018</v>
      </c>
      <c r="AJ141" s="305">
        <v>9744</v>
      </c>
      <c r="AK141" s="153">
        <v>5073</v>
      </c>
      <c r="AL141" s="305">
        <v>9572</v>
      </c>
      <c r="AM141" s="305">
        <v>9325</v>
      </c>
      <c r="AN141" s="153">
        <v>4884</v>
      </c>
      <c r="AO141" s="305">
        <v>9188</v>
      </c>
      <c r="AP141" s="305">
        <v>8967</v>
      </c>
      <c r="AQ141" s="153">
        <v>4716</v>
      </c>
      <c r="AR141" s="305">
        <v>8858</v>
      </c>
      <c r="AS141" s="305">
        <v>8638</v>
      </c>
      <c r="AT141" s="153">
        <v>4579</v>
      </c>
      <c r="AU141" s="302">
        <v>8496</v>
      </c>
      <c r="AV141" s="302">
        <v>8284</v>
      </c>
      <c r="AW141" s="153">
        <v>4413</v>
      </c>
      <c r="AX141" s="302">
        <v>8245</v>
      </c>
      <c r="AY141" s="302">
        <v>8029</v>
      </c>
      <c r="AZ141" s="153">
        <v>4332</v>
      </c>
      <c r="BA141" s="302">
        <v>8043</v>
      </c>
      <c r="BB141" s="302">
        <v>7820</v>
      </c>
      <c r="BC141" s="153">
        <v>4254</v>
      </c>
      <c r="BD141" s="302">
        <v>7865</v>
      </c>
      <c r="BE141" s="302">
        <v>7648</v>
      </c>
      <c r="BF141" s="153">
        <v>4215</v>
      </c>
      <c r="BG141" s="302">
        <v>7760</v>
      </c>
      <c r="BH141" s="302">
        <v>7543</v>
      </c>
      <c r="BI141" s="153">
        <v>4189</v>
      </c>
      <c r="BJ141" s="302">
        <v>7601</v>
      </c>
      <c r="BK141" s="302">
        <v>7395</v>
      </c>
      <c r="BL141" s="153">
        <v>4119</v>
      </c>
      <c r="BM141" s="302">
        <v>7471</v>
      </c>
      <c r="BN141" s="302">
        <v>7274</v>
      </c>
      <c r="BO141" s="302">
        <v>4087</v>
      </c>
    </row>
    <row r="142" spans="1:67" x14ac:dyDescent="0.2">
      <c r="A142" s="306" t="s">
        <v>478</v>
      </c>
      <c r="B142" s="5" t="s">
        <v>474</v>
      </c>
      <c r="C142" s="5" t="s">
        <v>401</v>
      </c>
      <c r="D142" s="5" t="s">
        <v>419</v>
      </c>
      <c r="E142" s="5" t="s">
        <v>17</v>
      </c>
      <c r="F142" s="117" t="s">
        <v>282</v>
      </c>
      <c r="G142" s="5" t="s">
        <v>283</v>
      </c>
      <c r="H142" s="152">
        <v>25416</v>
      </c>
      <c r="I142" s="152">
        <v>24527</v>
      </c>
      <c r="J142" s="153">
        <v>9308</v>
      </c>
      <c r="K142" s="152">
        <v>24543</v>
      </c>
      <c r="L142" s="152">
        <v>23697</v>
      </c>
      <c r="M142" s="153">
        <v>9065</v>
      </c>
      <c r="N142" s="302">
        <v>23508</v>
      </c>
      <c r="O142" s="302">
        <v>22697</v>
      </c>
      <c r="P142" s="153">
        <v>8733</v>
      </c>
      <c r="Q142" s="302">
        <v>22746</v>
      </c>
      <c r="R142" s="302">
        <v>21967</v>
      </c>
      <c r="S142" s="153">
        <v>8485</v>
      </c>
      <c r="T142" s="305">
        <v>21958</v>
      </c>
      <c r="U142" s="302">
        <v>21193</v>
      </c>
      <c r="V142" s="153">
        <v>8242</v>
      </c>
      <c r="W142" s="280">
        <v>21033</v>
      </c>
      <c r="X142" s="280">
        <v>20288</v>
      </c>
      <c r="Y142" s="153">
        <v>7960</v>
      </c>
      <c r="Z142" s="280">
        <v>20161</v>
      </c>
      <c r="AA142" s="280">
        <v>19440</v>
      </c>
      <c r="AB142" s="153">
        <v>7695</v>
      </c>
      <c r="AC142" s="302">
        <v>19490</v>
      </c>
      <c r="AD142" s="302">
        <v>18807</v>
      </c>
      <c r="AE142" s="153">
        <v>7456</v>
      </c>
      <c r="AF142" s="305">
        <v>18874</v>
      </c>
      <c r="AG142" s="305">
        <v>18223</v>
      </c>
      <c r="AH142" s="153">
        <v>7227</v>
      </c>
      <c r="AI142" s="305">
        <v>18319</v>
      </c>
      <c r="AJ142" s="305">
        <v>17698</v>
      </c>
      <c r="AK142" s="153">
        <v>7014</v>
      </c>
      <c r="AL142" s="305">
        <v>17802</v>
      </c>
      <c r="AM142" s="305">
        <v>17218</v>
      </c>
      <c r="AN142" s="153">
        <v>6840</v>
      </c>
      <c r="AO142" s="305">
        <v>17363</v>
      </c>
      <c r="AP142" s="305">
        <v>16783</v>
      </c>
      <c r="AQ142" s="153">
        <v>6676</v>
      </c>
      <c r="AR142" s="305">
        <v>16838</v>
      </c>
      <c r="AS142" s="305">
        <v>16274</v>
      </c>
      <c r="AT142" s="153">
        <v>6486</v>
      </c>
      <c r="AU142" s="302">
        <v>16267</v>
      </c>
      <c r="AV142" s="302">
        <v>15714</v>
      </c>
      <c r="AW142" s="153">
        <v>6282</v>
      </c>
      <c r="AX142" s="302">
        <v>15744</v>
      </c>
      <c r="AY142" s="302">
        <v>15214</v>
      </c>
      <c r="AZ142" s="153">
        <v>6118</v>
      </c>
      <c r="BA142" s="302">
        <v>15121</v>
      </c>
      <c r="BB142" s="302">
        <v>14597</v>
      </c>
      <c r="BC142" s="153">
        <v>5874</v>
      </c>
      <c r="BD142" s="302">
        <v>14754</v>
      </c>
      <c r="BE142" s="302">
        <v>14250</v>
      </c>
      <c r="BF142" s="153">
        <v>5721</v>
      </c>
      <c r="BG142" s="302">
        <v>14604</v>
      </c>
      <c r="BH142" s="302">
        <v>14122</v>
      </c>
      <c r="BI142" s="153">
        <v>5634</v>
      </c>
      <c r="BJ142" s="302">
        <v>14486</v>
      </c>
      <c r="BK142" s="302">
        <v>14026</v>
      </c>
      <c r="BL142" s="153">
        <v>5569</v>
      </c>
      <c r="BM142" s="302">
        <v>14256</v>
      </c>
      <c r="BN142" s="302">
        <v>13808</v>
      </c>
      <c r="BO142" s="302">
        <v>5510</v>
      </c>
    </row>
    <row r="143" spans="1:67" x14ac:dyDescent="0.2">
      <c r="A143" s="306" t="s">
        <v>507</v>
      </c>
      <c r="B143" s="5" t="s">
        <v>488</v>
      </c>
      <c r="C143" s="5" t="s">
        <v>409</v>
      </c>
      <c r="D143" s="5" t="s">
        <v>430</v>
      </c>
      <c r="E143" s="5" t="s">
        <v>65</v>
      </c>
      <c r="F143" s="117" t="s">
        <v>284</v>
      </c>
      <c r="G143" s="5" t="s">
        <v>285</v>
      </c>
      <c r="H143" s="152">
        <v>20013</v>
      </c>
      <c r="I143" s="152">
        <v>19416</v>
      </c>
      <c r="J143" s="153">
        <v>9564</v>
      </c>
      <c r="K143" s="152">
        <v>19596</v>
      </c>
      <c r="L143" s="152">
        <v>19019</v>
      </c>
      <c r="M143" s="153">
        <v>9395</v>
      </c>
      <c r="N143" s="302">
        <v>18970</v>
      </c>
      <c r="O143" s="302">
        <v>18387</v>
      </c>
      <c r="P143" s="153">
        <v>9178</v>
      </c>
      <c r="Q143" s="302">
        <v>18290</v>
      </c>
      <c r="R143" s="302">
        <v>17726</v>
      </c>
      <c r="S143" s="153">
        <v>8896</v>
      </c>
      <c r="T143" s="305">
        <v>17708</v>
      </c>
      <c r="U143" s="302">
        <v>17164</v>
      </c>
      <c r="V143" s="153">
        <v>8709</v>
      </c>
      <c r="W143" s="280">
        <v>16974</v>
      </c>
      <c r="X143" s="280">
        <v>16453</v>
      </c>
      <c r="Y143" s="153">
        <v>8393</v>
      </c>
      <c r="Z143" s="280">
        <v>16258</v>
      </c>
      <c r="AA143" s="280">
        <v>15759</v>
      </c>
      <c r="AB143" s="153">
        <v>8110</v>
      </c>
      <c r="AC143" s="302">
        <v>15612</v>
      </c>
      <c r="AD143" s="302">
        <v>15132</v>
      </c>
      <c r="AE143" s="153">
        <v>7844</v>
      </c>
      <c r="AF143" s="305">
        <v>15024</v>
      </c>
      <c r="AG143" s="305">
        <v>14581</v>
      </c>
      <c r="AH143" s="153">
        <v>7580</v>
      </c>
      <c r="AI143" s="305">
        <v>14315</v>
      </c>
      <c r="AJ143" s="305">
        <v>13923</v>
      </c>
      <c r="AK143" s="153">
        <v>7303</v>
      </c>
      <c r="AL143" s="305">
        <v>13762</v>
      </c>
      <c r="AM143" s="305">
        <v>13385</v>
      </c>
      <c r="AN143" s="153">
        <v>7075</v>
      </c>
      <c r="AO143" s="305">
        <v>13111</v>
      </c>
      <c r="AP143" s="305">
        <v>12749</v>
      </c>
      <c r="AQ143" s="153">
        <v>6753</v>
      </c>
      <c r="AR143" s="305">
        <v>12549</v>
      </c>
      <c r="AS143" s="305">
        <v>12197</v>
      </c>
      <c r="AT143" s="153">
        <v>6485</v>
      </c>
      <c r="AU143" s="302">
        <v>12266</v>
      </c>
      <c r="AV143" s="302">
        <v>11919</v>
      </c>
      <c r="AW143" s="153">
        <v>6357</v>
      </c>
      <c r="AX143" s="302">
        <v>12106</v>
      </c>
      <c r="AY143" s="302">
        <v>11782</v>
      </c>
      <c r="AZ143" s="153">
        <v>6254</v>
      </c>
      <c r="BA143" s="302">
        <v>12002</v>
      </c>
      <c r="BB143" s="302">
        <v>11676</v>
      </c>
      <c r="BC143" s="153">
        <v>6229</v>
      </c>
      <c r="BD143" s="302">
        <v>11836</v>
      </c>
      <c r="BE143" s="302">
        <v>11520</v>
      </c>
      <c r="BF143" s="153">
        <v>6153</v>
      </c>
      <c r="BG143" s="302">
        <v>11802</v>
      </c>
      <c r="BH143" s="302">
        <v>11483</v>
      </c>
      <c r="BI143" s="153">
        <v>6170</v>
      </c>
      <c r="BJ143" s="302">
        <v>11766</v>
      </c>
      <c r="BK143" s="302">
        <v>11453</v>
      </c>
      <c r="BL143" s="153">
        <v>6162</v>
      </c>
      <c r="BM143" s="302">
        <v>11616</v>
      </c>
      <c r="BN143" s="302">
        <v>11310</v>
      </c>
      <c r="BO143" s="302">
        <v>6050</v>
      </c>
    </row>
    <row r="144" spans="1:67" x14ac:dyDescent="0.2">
      <c r="A144" s="306" t="s">
        <v>508</v>
      </c>
      <c r="B144" s="5" t="s">
        <v>486</v>
      </c>
      <c r="C144" s="5" t="s">
        <v>408</v>
      </c>
      <c r="D144" s="5" t="s">
        <v>428</v>
      </c>
      <c r="E144" s="5" t="s">
        <v>53</v>
      </c>
      <c r="F144" s="117" t="s">
        <v>286</v>
      </c>
      <c r="G144" s="5" t="s">
        <v>287</v>
      </c>
      <c r="H144" s="152">
        <v>20609</v>
      </c>
      <c r="I144" s="152">
        <v>19806</v>
      </c>
      <c r="J144" s="153">
        <v>8040</v>
      </c>
      <c r="K144" s="152">
        <v>19422</v>
      </c>
      <c r="L144" s="152">
        <v>18677</v>
      </c>
      <c r="M144" s="153">
        <v>7560</v>
      </c>
      <c r="N144" s="302">
        <v>18452</v>
      </c>
      <c r="O144" s="302">
        <v>17753</v>
      </c>
      <c r="P144" s="153">
        <v>7108</v>
      </c>
      <c r="Q144" s="302">
        <v>17530</v>
      </c>
      <c r="R144" s="302">
        <v>16889</v>
      </c>
      <c r="S144" s="153">
        <v>6710</v>
      </c>
      <c r="T144" s="305">
        <v>16616</v>
      </c>
      <c r="U144" s="302">
        <v>16031</v>
      </c>
      <c r="V144" s="153">
        <v>6306</v>
      </c>
      <c r="W144" s="280">
        <v>15628</v>
      </c>
      <c r="X144" s="280">
        <v>15098</v>
      </c>
      <c r="Y144" s="153">
        <v>5927</v>
      </c>
      <c r="Z144" s="280">
        <v>14824</v>
      </c>
      <c r="AA144" s="280">
        <v>14321</v>
      </c>
      <c r="AB144" s="153">
        <v>5622</v>
      </c>
      <c r="AC144" s="302">
        <v>14105</v>
      </c>
      <c r="AD144" s="302">
        <v>13632</v>
      </c>
      <c r="AE144" s="153">
        <v>5348</v>
      </c>
      <c r="AF144" s="305">
        <v>13650</v>
      </c>
      <c r="AG144" s="305">
        <v>13223</v>
      </c>
      <c r="AH144" s="153">
        <v>5191</v>
      </c>
      <c r="AI144" s="305">
        <v>13445</v>
      </c>
      <c r="AJ144" s="305">
        <v>13066</v>
      </c>
      <c r="AK144" s="153">
        <v>5144</v>
      </c>
      <c r="AL144" s="305">
        <v>13287</v>
      </c>
      <c r="AM144" s="305">
        <v>12928</v>
      </c>
      <c r="AN144" s="153">
        <v>5078</v>
      </c>
      <c r="AO144" s="305">
        <v>13129</v>
      </c>
      <c r="AP144" s="305">
        <v>12777</v>
      </c>
      <c r="AQ144" s="153">
        <v>4985</v>
      </c>
      <c r="AR144" s="305">
        <v>12788</v>
      </c>
      <c r="AS144" s="305">
        <v>12453</v>
      </c>
      <c r="AT144" s="153">
        <v>4862</v>
      </c>
      <c r="AU144" s="302">
        <v>12662</v>
      </c>
      <c r="AV144" s="302">
        <v>12320</v>
      </c>
      <c r="AW144" s="153">
        <v>4835</v>
      </c>
      <c r="AX144" s="302">
        <v>12465</v>
      </c>
      <c r="AY144" s="302">
        <v>12124</v>
      </c>
      <c r="AZ144" s="153">
        <v>4783</v>
      </c>
      <c r="BA144" s="302">
        <v>12290</v>
      </c>
      <c r="BB144" s="302">
        <v>11959</v>
      </c>
      <c r="BC144" s="153">
        <v>4769</v>
      </c>
      <c r="BD144" s="302">
        <v>12037</v>
      </c>
      <c r="BE144" s="302">
        <v>11711</v>
      </c>
      <c r="BF144" s="153">
        <v>4705</v>
      </c>
      <c r="BG144" s="302">
        <v>11868</v>
      </c>
      <c r="BH144" s="302">
        <v>11545</v>
      </c>
      <c r="BI144" s="153">
        <v>4641</v>
      </c>
      <c r="BJ144" s="302">
        <v>11707</v>
      </c>
      <c r="BK144" s="302">
        <v>11391</v>
      </c>
      <c r="BL144" s="153">
        <v>4558</v>
      </c>
      <c r="BM144" s="302">
        <v>11549</v>
      </c>
      <c r="BN144" s="302">
        <v>11239</v>
      </c>
      <c r="BO144" s="302">
        <v>4519</v>
      </c>
    </row>
    <row r="145" spans="1:67" x14ac:dyDescent="0.2">
      <c r="A145" s="306" t="s">
        <v>496</v>
      </c>
      <c r="B145" s="5" t="s">
        <v>497</v>
      </c>
      <c r="C145" s="5" t="s">
        <v>411</v>
      </c>
      <c r="D145" s="5" t="s">
        <v>437</v>
      </c>
      <c r="E145" s="5" t="s">
        <v>123</v>
      </c>
      <c r="F145" s="117" t="s">
        <v>288</v>
      </c>
      <c r="G145" s="5" t="s">
        <v>289</v>
      </c>
      <c r="H145" s="152">
        <v>4770</v>
      </c>
      <c r="I145" s="152">
        <v>4541</v>
      </c>
      <c r="J145" s="153">
        <v>1906</v>
      </c>
      <c r="K145" s="152">
        <v>4497</v>
      </c>
      <c r="L145" s="152">
        <v>4281</v>
      </c>
      <c r="M145" s="153">
        <v>1789</v>
      </c>
      <c r="N145" s="302">
        <v>4323</v>
      </c>
      <c r="O145" s="302">
        <v>4123</v>
      </c>
      <c r="P145" s="153">
        <v>1716</v>
      </c>
      <c r="Q145" s="302">
        <v>4173</v>
      </c>
      <c r="R145" s="302">
        <v>3980</v>
      </c>
      <c r="S145" s="153">
        <v>1663</v>
      </c>
      <c r="T145" s="305">
        <v>4038</v>
      </c>
      <c r="U145" s="302">
        <v>3856</v>
      </c>
      <c r="V145" s="153">
        <v>1587</v>
      </c>
      <c r="W145" s="280">
        <v>3931</v>
      </c>
      <c r="X145" s="280">
        <v>3757</v>
      </c>
      <c r="Y145" s="153">
        <v>1545</v>
      </c>
      <c r="Z145" s="280">
        <v>3847</v>
      </c>
      <c r="AA145" s="280">
        <v>3692</v>
      </c>
      <c r="AB145" s="153">
        <v>1536</v>
      </c>
      <c r="AC145" s="302">
        <v>3806</v>
      </c>
      <c r="AD145" s="302">
        <v>3655</v>
      </c>
      <c r="AE145" s="153">
        <v>1512</v>
      </c>
      <c r="AF145" s="305">
        <v>3766</v>
      </c>
      <c r="AG145" s="305">
        <v>3620</v>
      </c>
      <c r="AH145" s="153">
        <v>1500</v>
      </c>
      <c r="AI145" s="305">
        <v>3685</v>
      </c>
      <c r="AJ145" s="305">
        <v>3542</v>
      </c>
      <c r="AK145" s="153">
        <v>1450</v>
      </c>
      <c r="AL145" s="305">
        <v>3616</v>
      </c>
      <c r="AM145" s="305">
        <v>3485</v>
      </c>
      <c r="AN145" s="153">
        <v>1424</v>
      </c>
      <c r="AO145" s="305">
        <v>3587</v>
      </c>
      <c r="AP145" s="305">
        <v>3456</v>
      </c>
      <c r="AQ145" s="153">
        <v>1413</v>
      </c>
      <c r="AR145" s="305">
        <v>3521</v>
      </c>
      <c r="AS145" s="305">
        <v>3388</v>
      </c>
      <c r="AT145" s="153">
        <v>1379</v>
      </c>
      <c r="AU145" s="302">
        <v>3548</v>
      </c>
      <c r="AV145" s="302">
        <v>3421</v>
      </c>
      <c r="AW145" s="153">
        <v>1377</v>
      </c>
      <c r="AX145" s="302">
        <v>3524</v>
      </c>
      <c r="AY145" s="302">
        <v>3378</v>
      </c>
      <c r="AZ145" s="153">
        <v>1350</v>
      </c>
      <c r="BA145" s="302">
        <v>3522</v>
      </c>
      <c r="BB145" s="302">
        <v>3379</v>
      </c>
      <c r="BC145" s="153">
        <v>1353</v>
      </c>
      <c r="BD145" s="302">
        <v>3481</v>
      </c>
      <c r="BE145" s="302">
        <v>3329</v>
      </c>
      <c r="BF145" s="153">
        <v>1330</v>
      </c>
      <c r="BG145" s="302">
        <v>3456</v>
      </c>
      <c r="BH145" s="302">
        <v>3308</v>
      </c>
      <c r="BI145" s="153">
        <v>1312</v>
      </c>
      <c r="BJ145" s="302">
        <v>3424</v>
      </c>
      <c r="BK145" s="302">
        <v>3267</v>
      </c>
      <c r="BL145" s="153">
        <v>1275</v>
      </c>
      <c r="BM145" s="302">
        <v>3352</v>
      </c>
      <c r="BN145" s="302">
        <v>3199</v>
      </c>
      <c r="BO145" s="302">
        <v>1245</v>
      </c>
    </row>
    <row r="146" spans="1:67" x14ac:dyDescent="0.2">
      <c r="A146" s="306" t="s">
        <v>498</v>
      </c>
      <c r="B146" s="5" t="s">
        <v>493</v>
      </c>
      <c r="C146" s="5" t="s">
        <v>98</v>
      </c>
      <c r="D146" s="5" t="s">
        <v>434</v>
      </c>
      <c r="E146" s="5" t="s">
        <v>98</v>
      </c>
      <c r="F146" s="117" t="s">
        <v>290</v>
      </c>
      <c r="G146" s="5" t="s">
        <v>291</v>
      </c>
      <c r="H146" s="152">
        <v>9399</v>
      </c>
      <c r="I146" s="152">
        <v>9121</v>
      </c>
      <c r="J146" s="153">
        <v>4144</v>
      </c>
      <c r="K146" s="152">
        <v>8848</v>
      </c>
      <c r="L146" s="152">
        <v>8587</v>
      </c>
      <c r="M146" s="153">
        <v>3953</v>
      </c>
      <c r="N146" s="302">
        <v>8219</v>
      </c>
      <c r="O146" s="302">
        <v>7989</v>
      </c>
      <c r="P146" s="153">
        <v>3653</v>
      </c>
      <c r="Q146" s="302">
        <v>7744</v>
      </c>
      <c r="R146" s="302">
        <v>7532</v>
      </c>
      <c r="S146" s="153">
        <v>3501</v>
      </c>
      <c r="T146" s="305">
        <v>7350</v>
      </c>
      <c r="U146" s="302">
        <v>7150</v>
      </c>
      <c r="V146" s="153">
        <v>3336</v>
      </c>
      <c r="W146" s="280">
        <v>7079</v>
      </c>
      <c r="X146" s="280">
        <v>6885</v>
      </c>
      <c r="Y146" s="153">
        <v>3213</v>
      </c>
      <c r="Z146" s="280">
        <v>6922</v>
      </c>
      <c r="AA146" s="280">
        <v>6744</v>
      </c>
      <c r="AB146" s="153">
        <v>3155</v>
      </c>
      <c r="AC146" s="302">
        <v>6749</v>
      </c>
      <c r="AD146" s="302">
        <v>6576</v>
      </c>
      <c r="AE146" s="153">
        <v>3082</v>
      </c>
      <c r="AF146" s="305">
        <v>6670</v>
      </c>
      <c r="AG146" s="305">
        <v>6516</v>
      </c>
      <c r="AH146" s="153">
        <v>3079</v>
      </c>
      <c r="AI146" s="305">
        <v>6524</v>
      </c>
      <c r="AJ146" s="305">
        <v>6376</v>
      </c>
      <c r="AK146" s="153">
        <v>3069</v>
      </c>
      <c r="AL146" s="305">
        <v>6482</v>
      </c>
      <c r="AM146" s="305">
        <v>6345</v>
      </c>
      <c r="AN146" s="153">
        <v>3058</v>
      </c>
      <c r="AO146" s="305">
        <v>6400</v>
      </c>
      <c r="AP146" s="305">
        <v>6266</v>
      </c>
      <c r="AQ146" s="153">
        <v>3022</v>
      </c>
      <c r="AR146" s="305">
        <v>6378</v>
      </c>
      <c r="AS146" s="305">
        <v>6252</v>
      </c>
      <c r="AT146" s="153">
        <v>3030</v>
      </c>
      <c r="AU146" s="302">
        <v>6298</v>
      </c>
      <c r="AV146" s="302">
        <v>6175</v>
      </c>
      <c r="AW146" s="153">
        <v>2997</v>
      </c>
      <c r="AX146" s="302">
        <v>6246</v>
      </c>
      <c r="AY146" s="302">
        <v>6120</v>
      </c>
      <c r="AZ146" s="153">
        <v>2967</v>
      </c>
      <c r="BA146" s="302">
        <v>6234</v>
      </c>
      <c r="BB146" s="302">
        <v>6107</v>
      </c>
      <c r="BC146" s="153">
        <v>2947</v>
      </c>
      <c r="BD146" s="302">
        <v>6221</v>
      </c>
      <c r="BE146" s="302">
        <v>6097</v>
      </c>
      <c r="BF146" s="153">
        <v>2953</v>
      </c>
      <c r="BG146" s="302">
        <v>6231</v>
      </c>
      <c r="BH146" s="302">
        <v>6107</v>
      </c>
      <c r="BI146" s="153">
        <v>2958</v>
      </c>
      <c r="BJ146" s="302">
        <v>6212</v>
      </c>
      <c r="BK146" s="302">
        <v>6094</v>
      </c>
      <c r="BL146" s="153">
        <v>2940</v>
      </c>
      <c r="BM146" s="302">
        <v>6244</v>
      </c>
      <c r="BN146" s="302">
        <v>6128</v>
      </c>
      <c r="BO146" s="302">
        <v>2939</v>
      </c>
    </row>
    <row r="147" spans="1:67" x14ac:dyDescent="0.2">
      <c r="A147" s="306" t="s">
        <v>620</v>
      </c>
      <c r="B147" s="5" t="s">
        <v>475</v>
      </c>
      <c r="C147" s="5" t="s">
        <v>402</v>
      </c>
      <c r="D147" s="5" t="s">
        <v>416</v>
      </c>
      <c r="E147" s="5" t="s">
        <v>8</v>
      </c>
      <c r="F147" s="117" t="s">
        <v>292</v>
      </c>
      <c r="G147" s="5" t="s">
        <v>293</v>
      </c>
      <c r="H147" s="152">
        <v>10484</v>
      </c>
      <c r="I147" s="152">
        <v>10084</v>
      </c>
      <c r="J147" s="153">
        <v>4948</v>
      </c>
      <c r="K147" s="152">
        <v>10231</v>
      </c>
      <c r="L147" s="152">
        <v>9860</v>
      </c>
      <c r="M147" s="153">
        <v>4824</v>
      </c>
      <c r="N147" s="302">
        <v>9896</v>
      </c>
      <c r="O147" s="302">
        <v>9533</v>
      </c>
      <c r="P147" s="153">
        <v>4688</v>
      </c>
      <c r="Q147" s="302">
        <v>9681</v>
      </c>
      <c r="R147" s="302">
        <v>9328</v>
      </c>
      <c r="S147" s="153">
        <v>4601</v>
      </c>
      <c r="T147" s="305">
        <v>9497</v>
      </c>
      <c r="U147" s="302">
        <v>9161</v>
      </c>
      <c r="V147" s="153">
        <v>4490</v>
      </c>
      <c r="W147" s="280">
        <v>9291</v>
      </c>
      <c r="X147" s="280">
        <v>8975</v>
      </c>
      <c r="Y147" s="153">
        <v>4406</v>
      </c>
      <c r="Z147" s="280">
        <v>9092</v>
      </c>
      <c r="AA147" s="280">
        <v>8793</v>
      </c>
      <c r="AB147" s="153">
        <v>4323</v>
      </c>
      <c r="AC147" s="302">
        <v>8964</v>
      </c>
      <c r="AD147" s="302">
        <v>8688</v>
      </c>
      <c r="AE147" s="153">
        <v>4220</v>
      </c>
      <c r="AF147" s="305">
        <v>8850</v>
      </c>
      <c r="AG147" s="305">
        <v>8583</v>
      </c>
      <c r="AH147" s="153">
        <v>4191</v>
      </c>
      <c r="AI147" s="305">
        <v>8688</v>
      </c>
      <c r="AJ147" s="305">
        <v>8415</v>
      </c>
      <c r="AK147" s="153">
        <v>4104</v>
      </c>
      <c r="AL147" s="305">
        <v>8550</v>
      </c>
      <c r="AM147" s="305">
        <v>8297</v>
      </c>
      <c r="AN147" s="153">
        <v>4031</v>
      </c>
      <c r="AO147" s="305">
        <v>8517</v>
      </c>
      <c r="AP147" s="305">
        <v>8270</v>
      </c>
      <c r="AQ147" s="153">
        <v>3969</v>
      </c>
      <c r="AR147" s="305">
        <v>8456</v>
      </c>
      <c r="AS147" s="305">
        <v>8221</v>
      </c>
      <c r="AT147" s="153">
        <v>3952</v>
      </c>
      <c r="AU147" s="302">
        <v>8437</v>
      </c>
      <c r="AV147" s="302">
        <v>8191</v>
      </c>
      <c r="AW147" s="153">
        <v>3977</v>
      </c>
      <c r="AX147" s="302">
        <v>8409</v>
      </c>
      <c r="AY147" s="302">
        <v>8151</v>
      </c>
      <c r="AZ147" s="153">
        <v>3955</v>
      </c>
      <c r="BA147" s="302">
        <v>8396</v>
      </c>
      <c r="BB147" s="302">
        <v>8129</v>
      </c>
      <c r="BC147" s="153">
        <v>3920</v>
      </c>
      <c r="BD147" s="302">
        <v>8393</v>
      </c>
      <c r="BE147" s="302">
        <v>8109</v>
      </c>
      <c r="BF147" s="153">
        <v>3901</v>
      </c>
      <c r="BG147" s="302">
        <v>8364</v>
      </c>
      <c r="BH147" s="302">
        <v>8085</v>
      </c>
      <c r="BI147" s="153">
        <v>3902</v>
      </c>
      <c r="BJ147" s="302">
        <v>8337</v>
      </c>
      <c r="BK147" s="302">
        <v>8065</v>
      </c>
      <c r="BL147" s="153">
        <v>3875</v>
      </c>
      <c r="BM147" s="302">
        <v>8307</v>
      </c>
      <c r="BN147" s="302">
        <v>8025</v>
      </c>
      <c r="BO147" s="302">
        <v>3864</v>
      </c>
    </row>
    <row r="148" spans="1:67" x14ac:dyDescent="0.2">
      <c r="A148" s="329" t="s">
        <v>502</v>
      </c>
      <c r="B148" s="5" t="s">
        <v>481</v>
      </c>
      <c r="C148" s="5" t="s">
        <v>406</v>
      </c>
      <c r="D148" s="5" t="s">
        <v>435</v>
      </c>
      <c r="E148" s="5" t="s">
        <v>111</v>
      </c>
      <c r="F148" s="117" t="s">
        <v>294</v>
      </c>
      <c r="G148" s="5" t="s">
        <v>295</v>
      </c>
      <c r="H148" s="152">
        <v>9337</v>
      </c>
      <c r="I148" s="152">
        <v>9130</v>
      </c>
      <c r="J148" s="153">
        <v>4719</v>
      </c>
      <c r="K148" s="152">
        <v>8920</v>
      </c>
      <c r="L148" s="152">
        <v>8743</v>
      </c>
      <c r="M148" s="153">
        <v>4525</v>
      </c>
      <c r="N148" s="302">
        <v>8432</v>
      </c>
      <c r="O148" s="302">
        <v>8271</v>
      </c>
      <c r="P148" s="153">
        <v>4315</v>
      </c>
      <c r="Q148" s="302">
        <v>7997</v>
      </c>
      <c r="R148" s="302">
        <v>7856</v>
      </c>
      <c r="S148" s="153">
        <v>4133</v>
      </c>
      <c r="T148" s="305">
        <v>7594</v>
      </c>
      <c r="U148" s="302">
        <v>7465</v>
      </c>
      <c r="V148" s="153">
        <v>3952</v>
      </c>
      <c r="W148" s="280">
        <v>7167</v>
      </c>
      <c r="X148" s="280">
        <v>7048</v>
      </c>
      <c r="Y148" s="153">
        <v>3749</v>
      </c>
      <c r="Z148" s="280">
        <v>6949</v>
      </c>
      <c r="AA148" s="280">
        <v>6836</v>
      </c>
      <c r="AB148" s="153">
        <v>3602</v>
      </c>
      <c r="AC148" s="302">
        <v>6741</v>
      </c>
      <c r="AD148" s="302">
        <v>6638</v>
      </c>
      <c r="AE148" s="153">
        <v>3490</v>
      </c>
      <c r="AF148" s="305">
        <v>6593</v>
      </c>
      <c r="AG148" s="305">
        <v>6497</v>
      </c>
      <c r="AH148" s="153">
        <v>3378</v>
      </c>
      <c r="AI148" s="305">
        <v>6473</v>
      </c>
      <c r="AJ148" s="305">
        <v>6364</v>
      </c>
      <c r="AK148" s="153">
        <v>3308</v>
      </c>
      <c r="AL148" s="305">
        <v>6352</v>
      </c>
      <c r="AM148" s="305">
        <v>6245</v>
      </c>
      <c r="AN148" s="153">
        <v>3239</v>
      </c>
      <c r="AO148" s="305">
        <v>6289</v>
      </c>
      <c r="AP148" s="305">
        <v>6178</v>
      </c>
      <c r="AQ148" s="153">
        <v>3204</v>
      </c>
      <c r="AR148" s="305">
        <v>6254</v>
      </c>
      <c r="AS148" s="305">
        <v>6142</v>
      </c>
      <c r="AT148" s="153">
        <v>3191</v>
      </c>
      <c r="AU148" s="302">
        <v>6274</v>
      </c>
      <c r="AV148" s="302">
        <v>6155</v>
      </c>
      <c r="AW148" s="153">
        <v>3191</v>
      </c>
      <c r="AX148" s="302">
        <v>6251</v>
      </c>
      <c r="AY148" s="302">
        <v>6128</v>
      </c>
      <c r="AZ148" s="153">
        <v>3173</v>
      </c>
      <c r="BA148" s="302">
        <v>6236</v>
      </c>
      <c r="BB148" s="302">
        <v>6116</v>
      </c>
      <c r="BC148" s="153">
        <v>3162</v>
      </c>
      <c r="BD148" s="302">
        <v>6218</v>
      </c>
      <c r="BE148" s="302">
        <v>6109</v>
      </c>
      <c r="BF148" s="153">
        <v>3167</v>
      </c>
      <c r="BG148" s="302">
        <v>6206</v>
      </c>
      <c r="BH148" s="302">
        <v>6101</v>
      </c>
      <c r="BI148" s="153">
        <v>3176</v>
      </c>
      <c r="BJ148" s="302">
        <v>6257</v>
      </c>
      <c r="BK148" s="302">
        <v>6125</v>
      </c>
      <c r="BL148" s="153">
        <v>3189</v>
      </c>
      <c r="BM148" s="302">
        <v>6245</v>
      </c>
      <c r="BN148" s="302">
        <v>6111</v>
      </c>
      <c r="BO148" s="302">
        <v>3182</v>
      </c>
    </row>
    <row r="149" spans="1:67" x14ac:dyDescent="0.2">
      <c r="A149" s="306" t="s">
        <v>639</v>
      </c>
      <c r="B149" s="5" t="s">
        <v>480</v>
      </c>
      <c r="C149" s="5" t="s">
        <v>405</v>
      </c>
      <c r="D149" s="5" t="s">
        <v>429</v>
      </c>
      <c r="E149" s="5" t="s">
        <v>60</v>
      </c>
      <c r="F149" s="117" t="s">
        <v>296</v>
      </c>
      <c r="G149" s="5" t="s">
        <v>297</v>
      </c>
      <c r="H149" s="152">
        <v>14134</v>
      </c>
      <c r="I149" s="152">
        <v>13979</v>
      </c>
      <c r="J149" s="153">
        <v>5952</v>
      </c>
      <c r="K149" s="152">
        <v>14018</v>
      </c>
      <c r="L149" s="152">
        <v>13880</v>
      </c>
      <c r="M149" s="153">
        <v>5926</v>
      </c>
      <c r="N149" s="302">
        <v>13748</v>
      </c>
      <c r="O149" s="302">
        <v>13615</v>
      </c>
      <c r="P149" s="153">
        <v>5806</v>
      </c>
      <c r="Q149" s="302">
        <v>13509</v>
      </c>
      <c r="R149" s="302">
        <v>13383</v>
      </c>
      <c r="S149" s="153">
        <v>5706</v>
      </c>
      <c r="T149" s="305">
        <v>13238</v>
      </c>
      <c r="U149" s="302">
        <v>13113</v>
      </c>
      <c r="V149" s="153">
        <v>5596</v>
      </c>
      <c r="W149" s="280">
        <v>12879</v>
      </c>
      <c r="X149" s="280">
        <v>12753</v>
      </c>
      <c r="Y149" s="153">
        <v>5468</v>
      </c>
      <c r="Z149" s="280">
        <v>12531</v>
      </c>
      <c r="AA149" s="280">
        <v>12413</v>
      </c>
      <c r="AB149" s="153">
        <v>5317</v>
      </c>
      <c r="AC149" s="302">
        <v>12259</v>
      </c>
      <c r="AD149" s="302">
        <v>12144</v>
      </c>
      <c r="AE149" s="153">
        <v>5276</v>
      </c>
      <c r="AF149" s="305">
        <v>11828</v>
      </c>
      <c r="AG149" s="305">
        <v>11717</v>
      </c>
      <c r="AH149" s="153">
        <v>5103</v>
      </c>
      <c r="AI149" s="305">
        <v>11397</v>
      </c>
      <c r="AJ149" s="305">
        <v>11296</v>
      </c>
      <c r="AK149" s="153">
        <v>4937</v>
      </c>
      <c r="AL149" s="305">
        <v>11031</v>
      </c>
      <c r="AM149" s="305">
        <v>10940</v>
      </c>
      <c r="AN149" s="153">
        <v>4822</v>
      </c>
      <c r="AO149" s="305">
        <v>10711</v>
      </c>
      <c r="AP149" s="305">
        <v>10621</v>
      </c>
      <c r="AQ149" s="153">
        <v>4681</v>
      </c>
      <c r="AR149" s="305">
        <v>10461</v>
      </c>
      <c r="AS149" s="305">
        <v>10377</v>
      </c>
      <c r="AT149" s="153">
        <v>4560</v>
      </c>
      <c r="AU149" s="302">
        <v>10139</v>
      </c>
      <c r="AV149" s="302">
        <v>10054</v>
      </c>
      <c r="AW149" s="153">
        <v>4408</v>
      </c>
      <c r="AX149" s="302">
        <v>9986</v>
      </c>
      <c r="AY149" s="302">
        <v>9898</v>
      </c>
      <c r="AZ149" s="153">
        <v>4351</v>
      </c>
      <c r="BA149" s="302">
        <v>9741</v>
      </c>
      <c r="BB149" s="302">
        <v>9659</v>
      </c>
      <c r="BC149" s="153">
        <v>4266</v>
      </c>
      <c r="BD149" s="302">
        <v>9533</v>
      </c>
      <c r="BE149" s="302">
        <v>9453</v>
      </c>
      <c r="BF149" s="153">
        <v>4225</v>
      </c>
      <c r="BG149" s="302">
        <v>9354</v>
      </c>
      <c r="BH149" s="302">
        <v>9276</v>
      </c>
      <c r="BI149" s="153">
        <v>4162</v>
      </c>
      <c r="BJ149" s="302">
        <v>9155</v>
      </c>
      <c r="BK149" s="302">
        <v>9078</v>
      </c>
      <c r="BL149" s="153">
        <v>4099</v>
      </c>
      <c r="BM149" s="302">
        <v>8972</v>
      </c>
      <c r="BN149" s="302">
        <v>8897</v>
      </c>
      <c r="BO149" s="302">
        <v>3998</v>
      </c>
    </row>
    <row r="150" spans="1:67" x14ac:dyDescent="0.2">
      <c r="A150" s="306" t="s">
        <v>496</v>
      </c>
      <c r="B150" s="5" t="s">
        <v>497</v>
      </c>
      <c r="C150" s="5" t="s">
        <v>411</v>
      </c>
      <c r="D150" s="5" t="s">
        <v>439</v>
      </c>
      <c r="E150" s="5" t="s">
        <v>145</v>
      </c>
      <c r="F150" s="117" t="s">
        <v>298</v>
      </c>
      <c r="G150" s="5" t="s">
        <v>299</v>
      </c>
      <c r="H150" s="152">
        <v>5371</v>
      </c>
      <c r="I150" s="152">
        <v>5138</v>
      </c>
      <c r="J150" s="153">
        <v>1709</v>
      </c>
      <c r="K150" s="152">
        <v>5287</v>
      </c>
      <c r="L150" s="152">
        <v>5069</v>
      </c>
      <c r="M150" s="153">
        <v>1683</v>
      </c>
      <c r="N150" s="302">
        <v>5100</v>
      </c>
      <c r="O150" s="302">
        <v>4888</v>
      </c>
      <c r="P150" s="153">
        <v>1606</v>
      </c>
      <c r="Q150" s="302">
        <v>4953</v>
      </c>
      <c r="R150" s="302">
        <v>4747</v>
      </c>
      <c r="S150" s="153">
        <v>1540</v>
      </c>
      <c r="T150" s="305">
        <v>4779</v>
      </c>
      <c r="U150" s="302">
        <v>4578</v>
      </c>
      <c r="V150" s="153">
        <v>1471</v>
      </c>
      <c r="W150" s="280">
        <v>4632</v>
      </c>
      <c r="X150" s="280">
        <v>4447</v>
      </c>
      <c r="Y150" s="153">
        <v>1421</v>
      </c>
      <c r="Z150" s="280">
        <v>4499</v>
      </c>
      <c r="AA150" s="280">
        <v>4319</v>
      </c>
      <c r="AB150" s="153">
        <v>1380</v>
      </c>
      <c r="AC150" s="302">
        <v>4448</v>
      </c>
      <c r="AD150" s="302">
        <v>4277</v>
      </c>
      <c r="AE150" s="153">
        <v>1353</v>
      </c>
      <c r="AF150" s="305">
        <v>4372</v>
      </c>
      <c r="AG150" s="305">
        <v>4207</v>
      </c>
      <c r="AH150" s="153">
        <v>1343</v>
      </c>
      <c r="AI150" s="305">
        <v>4305</v>
      </c>
      <c r="AJ150" s="305">
        <v>4131</v>
      </c>
      <c r="AK150" s="153">
        <v>1306</v>
      </c>
      <c r="AL150" s="305">
        <v>4225</v>
      </c>
      <c r="AM150" s="305">
        <v>4057</v>
      </c>
      <c r="AN150" s="153">
        <v>1276</v>
      </c>
      <c r="AO150" s="305">
        <v>4130</v>
      </c>
      <c r="AP150" s="305">
        <v>3970</v>
      </c>
      <c r="AQ150" s="153">
        <v>1250</v>
      </c>
      <c r="AR150" s="305">
        <v>4054</v>
      </c>
      <c r="AS150" s="305">
        <v>3904</v>
      </c>
      <c r="AT150" s="153">
        <v>1246</v>
      </c>
      <c r="AU150" s="302">
        <v>3999</v>
      </c>
      <c r="AV150" s="302">
        <v>3845</v>
      </c>
      <c r="AW150" s="153">
        <v>1232</v>
      </c>
      <c r="AX150" s="302">
        <v>3953</v>
      </c>
      <c r="AY150" s="302">
        <v>3799</v>
      </c>
      <c r="AZ150" s="153">
        <v>1227</v>
      </c>
      <c r="BA150" s="302">
        <v>3897</v>
      </c>
      <c r="BB150" s="302">
        <v>3747</v>
      </c>
      <c r="BC150" s="153">
        <v>1228</v>
      </c>
      <c r="BD150" s="302">
        <v>3928</v>
      </c>
      <c r="BE150" s="302">
        <v>3776</v>
      </c>
      <c r="BF150" s="153">
        <v>1251</v>
      </c>
      <c r="BG150" s="302">
        <v>3937</v>
      </c>
      <c r="BH150" s="302">
        <v>3784</v>
      </c>
      <c r="BI150" s="153">
        <v>1287</v>
      </c>
      <c r="BJ150" s="302">
        <v>3919</v>
      </c>
      <c r="BK150" s="302">
        <v>3775</v>
      </c>
      <c r="BL150" s="153">
        <v>1299</v>
      </c>
      <c r="BM150" s="302">
        <v>3861</v>
      </c>
      <c r="BN150" s="302">
        <v>3719</v>
      </c>
      <c r="BO150" s="302">
        <v>1290</v>
      </c>
    </row>
    <row r="151" spans="1:67" x14ac:dyDescent="0.2">
      <c r="A151" s="306" t="s">
        <v>634</v>
      </c>
      <c r="B151" s="5" t="s">
        <v>491</v>
      </c>
      <c r="C151" s="5" t="s">
        <v>410</v>
      </c>
      <c r="D151" s="5" t="s">
        <v>433</v>
      </c>
      <c r="E151" s="5" t="s">
        <v>91</v>
      </c>
      <c r="F151" s="117" t="s">
        <v>300</v>
      </c>
      <c r="G151" s="5" t="s">
        <v>301</v>
      </c>
      <c r="H151" s="152">
        <v>14159</v>
      </c>
      <c r="I151" s="152">
        <v>13616</v>
      </c>
      <c r="J151" s="153">
        <v>4930</v>
      </c>
      <c r="K151" s="152">
        <v>13475</v>
      </c>
      <c r="L151" s="152">
        <v>13032</v>
      </c>
      <c r="M151" s="153">
        <v>4739</v>
      </c>
      <c r="N151" s="302">
        <v>12954</v>
      </c>
      <c r="O151" s="302">
        <v>12540</v>
      </c>
      <c r="P151" s="153">
        <v>4637</v>
      </c>
      <c r="Q151" s="302">
        <v>12636</v>
      </c>
      <c r="R151" s="302">
        <v>12236</v>
      </c>
      <c r="S151" s="153">
        <v>4538</v>
      </c>
      <c r="T151" s="305">
        <v>12273</v>
      </c>
      <c r="U151" s="302">
        <v>11893</v>
      </c>
      <c r="V151" s="153">
        <v>4468</v>
      </c>
      <c r="W151" s="280">
        <v>11965</v>
      </c>
      <c r="X151" s="280">
        <v>11603</v>
      </c>
      <c r="Y151" s="153">
        <v>4368</v>
      </c>
      <c r="Z151" s="280">
        <v>11768</v>
      </c>
      <c r="AA151" s="280">
        <v>11431</v>
      </c>
      <c r="AB151" s="153">
        <v>4356</v>
      </c>
      <c r="AC151" s="302">
        <v>11565</v>
      </c>
      <c r="AD151" s="302">
        <v>11239</v>
      </c>
      <c r="AE151" s="153">
        <v>4308</v>
      </c>
      <c r="AF151" s="305">
        <v>11402</v>
      </c>
      <c r="AG151" s="305">
        <v>11082</v>
      </c>
      <c r="AH151" s="153">
        <v>4249</v>
      </c>
      <c r="AI151" s="305">
        <v>11236</v>
      </c>
      <c r="AJ151" s="305">
        <v>10941</v>
      </c>
      <c r="AK151" s="153">
        <v>4188</v>
      </c>
      <c r="AL151" s="305">
        <v>11148</v>
      </c>
      <c r="AM151" s="305">
        <v>10847</v>
      </c>
      <c r="AN151" s="153">
        <v>4156</v>
      </c>
      <c r="AO151" s="305">
        <v>11055</v>
      </c>
      <c r="AP151" s="305">
        <v>10760</v>
      </c>
      <c r="AQ151" s="153">
        <v>4081</v>
      </c>
      <c r="AR151" s="305">
        <v>10968</v>
      </c>
      <c r="AS151" s="305">
        <v>10672</v>
      </c>
      <c r="AT151" s="153">
        <v>4061</v>
      </c>
      <c r="AU151" s="302">
        <v>10906</v>
      </c>
      <c r="AV151" s="302">
        <v>10616</v>
      </c>
      <c r="AW151" s="153">
        <v>4035</v>
      </c>
      <c r="AX151" s="302">
        <v>10817</v>
      </c>
      <c r="AY151" s="302">
        <v>10522</v>
      </c>
      <c r="AZ151" s="153">
        <v>3979</v>
      </c>
      <c r="BA151" s="302">
        <v>10728</v>
      </c>
      <c r="BB151" s="302">
        <v>10441</v>
      </c>
      <c r="BC151" s="153">
        <v>3963</v>
      </c>
      <c r="BD151" s="302">
        <v>10688</v>
      </c>
      <c r="BE151" s="302">
        <v>10406</v>
      </c>
      <c r="BF151" s="153">
        <v>3931</v>
      </c>
      <c r="BG151" s="302">
        <v>10663</v>
      </c>
      <c r="BH151" s="302">
        <v>10379</v>
      </c>
      <c r="BI151" s="153">
        <v>3926</v>
      </c>
      <c r="BJ151" s="302">
        <v>10538</v>
      </c>
      <c r="BK151" s="302">
        <v>10254</v>
      </c>
      <c r="BL151" s="153">
        <v>3831</v>
      </c>
      <c r="BM151" s="302">
        <v>10399</v>
      </c>
      <c r="BN151" s="302">
        <v>10131</v>
      </c>
      <c r="BO151" s="302">
        <v>3773</v>
      </c>
    </row>
    <row r="152" spans="1:67" x14ac:dyDescent="0.2">
      <c r="A152" s="306" t="s">
        <v>634</v>
      </c>
      <c r="B152" s="5" t="s">
        <v>491</v>
      </c>
      <c r="C152" s="5" t="s">
        <v>410</v>
      </c>
      <c r="D152" s="5" t="s">
        <v>432</v>
      </c>
      <c r="E152" s="5" t="s">
        <v>89</v>
      </c>
      <c r="F152" s="117" t="s">
        <v>302</v>
      </c>
      <c r="G152" s="5" t="s">
        <v>303</v>
      </c>
      <c r="H152" s="152">
        <v>8377</v>
      </c>
      <c r="I152" s="152">
        <v>8043</v>
      </c>
      <c r="J152" s="153">
        <v>3875</v>
      </c>
      <c r="K152" s="152">
        <v>7797</v>
      </c>
      <c r="L152" s="152">
        <v>7522</v>
      </c>
      <c r="M152" s="153">
        <v>3673</v>
      </c>
      <c r="N152" s="302">
        <v>7251</v>
      </c>
      <c r="O152" s="302">
        <v>7006</v>
      </c>
      <c r="P152" s="153">
        <v>3466</v>
      </c>
      <c r="Q152" s="302">
        <v>6997</v>
      </c>
      <c r="R152" s="302">
        <v>6772</v>
      </c>
      <c r="S152" s="153">
        <v>3372</v>
      </c>
      <c r="T152" s="305">
        <v>6739</v>
      </c>
      <c r="U152" s="302">
        <v>6530</v>
      </c>
      <c r="V152" s="153">
        <v>3252</v>
      </c>
      <c r="W152" s="280">
        <v>6544</v>
      </c>
      <c r="X152" s="280">
        <v>6354</v>
      </c>
      <c r="Y152" s="153">
        <v>3203</v>
      </c>
      <c r="Z152" s="280">
        <v>6326</v>
      </c>
      <c r="AA152" s="280">
        <v>6155</v>
      </c>
      <c r="AB152" s="153">
        <v>3089</v>
      </c>
      <c r="AC152" s="302">
        <v>6195</v>
      </c>
      <c r="AD152" s="302">
        <v>6035</v>
      </c>
      <c r="AE152" s="153">
        <v>3078</v>
      </c>
      <c r="AF152" s="305">
        <v>6098</v>
      </c>
      <c r="AG152" s="305">
        <v>5940</v>
      </c>
      <c r="AH152" s="153">
        <v>3046</v>
      </c>
      <c r="AI152" s="305">
        <v>6002</v>
      </c>
      <c r="AJ152" s="305">
        <v>5851</v>
      </c>
      <c r="AK152" s="153">
        <v>2988</v>
      </c>
      <c r="AL152" s="305">
        <v>5881</v>
      </c>
      <c r="AM152" s="305">
        <v>5733</v>
      </c>
      <c r="AN152" s="153">
        <v>2946</v>
      </c>
      <c r="AO152" s="305">
        <v>5838</v>
      </c>
      <c r="AP152" s="305">
        <v>5693</v>
      </c>
      <c r="AQ152" s="153">
        <v>2918</v>
      </c>
      <c r="AR152" s="305">
        <v>5783</v>
      </c>
      <c r="AS152" s="305">
        <v>5651</v>
      </c>
      <c r="AT152" s="153">
        <v>2892</v>
      </c>
      <c r="AU152" s="302">
        <v>5721</v>
      </c>
      <c r="AV152" s="302">
        <v>5599</v>
      </c>
      <c r="AW152" s="153">
        <v>2884</v>
      </c>
      <c r="AX152" s="302">
        <v>5685</v>
      </c>
      <c r="AY152" s="302">
        <v>5574</v>
      </c>
      <c r="AZ152" s="153">
        <v>2863</v>
      </c>
      <c r="BA152" s="302">
        <v>5627</v>
      </c>
      <c r="BB152" s="302">
        <v>5526</v>
      </c>
      <c r="BC152" s="153">
        <v>2829</v>
      </c>
      <c r="BD152" s="302">
        <v>5574</v>
      </c>
      <c r="BE152" s="302">
        <v>5483</v>
      </c>
      <c r="BF152" s="153">
        <v>2817</v>
      </c>
      <c r="BG152" s="302">
        <v>5511</v>
      </c>
      <c r="BH152" s="302">
        <v>5424</v>
      </c>
      <c r="BI152" s="153">
        <v>2766</v>
      </c>
      <c r="BJ152" s="302">
        <v>5549</v>
      </c>
      <c r="BK152" s="302">
        <v>5466</v>
      </c>
      <c r="BL152" s="153">
        <v>2791</v>
      </c>
      <c r="BM152" s="302">
        <v>5471</v>
      </c>
      <c r="BN152" s="302">
        <v>5388</v>
      </c>
      <c r="BO152" s="302">
        <v>2734</v>
      </c>
    </row>
    <row r="153" spans="1:67" x14ac:dyDescent="0.2">
      <c r="A153" s="306" t="s">
        <v>490</v>
      </c>
      <c r="B153" s="5" t="s">
        <v>483</v>
      </c>
      <c r="C153" s="5" t="s">
        <v>407</v>
      </c>
      <c r="D153" s="5" t="s">
        <v>431</v>
      </c>
      <c r="E153" s="5" t="s">
        <v>82</v>
      </c>
      <c r="F153" s="117" t="s">
        <v>304</v>
      </c>
      <c r="G153" s="5" t="s">
        <v>305</v>
      </c>
      <c r="H153" s="152">
        <v>11484</v>
      </c>
      <c r="I153" s="152">
        <v>11089</v>
      </c>
      <c r="J153" s="153">
        <v>5923</v>
      </c>
      <c r="K153" s="152">
        <v>11406</v>
      </c>
      <c r="L153" s="152">
        <v>11018</v>
      </c>
      <c r="M153" s="153">
        <v>5906</v>
      </c>
      <c r="N153" s="302">
        <v>11260</v>
      </c>
      <c r="O153" s="302">
        <v>10878</v>
      </c>
      <c r="P153" s="153">
        <v>5818</v>
      </c>
      <c r="Q153" s="302">
        <v>11158</v>
      </c>
      <c r="R153" s="302">
        <v>10799</v>
      </c>
      <c r="S153" s="153">
        <v>5820</v>
      </c>
      <c r="T153" s="305">
        <v>11054</v>
      </c>
      <c r="U153" s="302">
        <v>10690</v>
      </c>
      <c r="V153" s="153">
        <v>5822</v>
      </c>
      <c r="W153" s="280">
        <v>10896</v>
      </c>
      <c r="X153" s="280">
        <v>10535</v>
      </c>
      <c r="Y153" s="153">
        <v>5780</v>
      </c>
      <c r="Z153" s="280">
        <v>10741</v>
      </c>
      <c r="AA153" s="280">
        <v>10402</v>
      </c>
      <c r="AB153" s="153">
        <v>5728</v>
      </c>
      <c r="AC153" s="302">
        <v>10633</v>
      </c>
      <c r="AD153" s="302">
        <v>10283</v>
      </c>
      <c r="AE153" s="153">
        <v>5682</v>
      </c>
      <c r="AF153" s="305">
        <v>10475</v>
      </c>
      <c r="AG153" s="305">
        <v>10147</v>
      </c>
      <c r="AH153" s="153">
        <v>5646</v>
      </c>
      <c r="AI153" s="305">
        <v>10339</v>
      </c>
      <c r="AJ153" s="305">
        <v>10039</v>
      </c>
      <c r="AK153" s="153">
        <v>5583</v>
      </c>
      <c r="AL153" s="305">
        <v>10196</v>
      </c>
      <c r="AM153" s="305">
        <v>9909</v>
      </c>
      <c r="AN153" s="153">
        <v>5521</v>
      </c>
      <c r="AO153" s="305">
        <v>10112</v>
      </c>
      <c r="AP153" s="305">
        <v>9830</v>
      </c>
      <c r="AQ153" s="153">
        <v>5438</v>
      </c>
      <c r="AR153" s="305">
        <v>9959</v>
      </c>
      <c r="AS153" s="305">
        <v>9689</v>
      </c>
      <c r="AT153" s="153">
        <v>5370</v>
      </c>
      <c r="AU153" s="302">
        <v>9794</v>
      </c>
      <c r="AV153" s="302">
        <v>9537</v>
      </c>
      <c r="AW153" s="153">
        <v>5263</v>
      </c>
      <c r="AX153" s="302">
        <v>9653</v>
      </c>
      <c r="AY153" s="302">
        <v>9411</v>
      </c>
      <c r="AZ153" s="153">
        <v>5190</v>
      </c>
      <c r="BA153" s="302">
        <v>9552</v>
      </c>
      <c r="BB153" s="302">
        <v>9321</v>
      </c>
      <c r="BC153" s="153">
        <v>5129</v>
      </c>
      <c r="BD153" s="302">
        <v>9396</v>
      </c>
      <c r="BE153" s="302">
        <v>9174</v>
      </c>
      <c r="BF153" s="153">
        <v>5037</v>
      </c>
      <c r="BG153" s="302">
        <v>9267</v>
      </c>
      <c r="BH153" s="302">
        <v>9036</v>
      </c>
      <c r="BI153" s="153">
        <v>4935</v>
      </c>
      <c r="BJ153" s="302">
        <v>9124</v>
      </c>
      <c r="BK153" s="302">
        <v>8881</v>
      </c>
      <c r="BL153" s="153">
        <v>4846</v>
      </c>
      <c r="BM153" s="302">
        <v>8927</v>
      </c>
      <c r="BN153" s="302">
        <v>8697</v>
      </c>
      <c r="BO153" s="302">
        <v>4722</v>
      </c>
    </row>
    <row r="154" spans="1:67" x14ac:dyDescent="0.2">
      <c r="A154" s="329" t="s">
        <v>502</v>
      </c>
      <c r="B154" s="5" t="s">
        <v>481</v>
      </c>
      <c r="C154" s="5" t="s">
        <v>406</v>
      </c>
      <c r="D154" s="5" t="s">
        <v>435</v>
      </c>
      <c r="E154" s="5" t="s">
        <v>111</v>
      </c>
      <c r="F154" s="117" t="s">
        <v>306</v>
      </c>
      <c r="G154" s="5" t="s">
        <v>307</v>
      </c>
      <c r="H154" s="152">
        <v>6984</v>
      </c>
      <c r="I154" s="152">
        <v>6913</v>
      </c>
      <c r="J154" s="153">
        <v>3110</v>
      </c>
      <c r="K154" s="152">
        <v>6648</v>
      </c>
      <c r="L154" s="152">
        <v>6582</v>
      </c>
      <c r="M154" s="153">
        <v>3012</v>
      </c>
      <c r="N154" s="302">
        <v>6270</v>
      </c>
      <c r="O154" s="302">
        <v>6208</v>
      </c>
      <c r="P154" s="153">
        <v>2838</v>
      </c>
      <c r="Q154" s="302">
        <v>5951</v>
      </c>
      <c r="R154" s="302">
        <v>5895</v>
      </c>
      <c r="S154" s="153">
        <v>2717</v>
      </c>
      <c r="T154" s="305">
        <v>5605</v>
      </c>
      <c r="U154" s="302">
        <v>5546</v>
      </c>
      <c r="V154" s="153">
        <v>2605</v>
      </c>
      <c r="W154" s="280">
        <v>5192</v>
      </c>
      <c r="X154" s="280">
        <v>5135</v>
      </c>
      <c r="Y154" s="153">
        <v>2448</v>
      </c>
      <c r="Z154" s="280">
        <v>4873</v>
      </c>
      <c r="AA154" s="280">
        <v>4812</v>
      </c>
      <c r="AB154" s="153">
        <v>2318</v>
      </c>
      <c r="AC154" s="302">
        <v>4644</v>
      </c>
      <c r="AD154" s="302">
        <v>4586</v>
      </c>
      <c r="AE154" s="153">
        <v>2199</v>
      </c>
      <c r="AF154" s="305">
        <v>4540</v>
      </c>
      <c r="AG154" s="305">
        <v>4484</v>
      </c>
      <c r="AH154" s="153">
        <v>2158</v>
      </c>
      <c r="AI154" s="305">
        <v>4482</v>
      </c>
      <c r="AJ154" s="305">
        <v>4426</v>
      </c>
      <c r="AK154" s="153">
        <v>2160</v>
      </c>
      <c r="AL154" s="305">
        <v>4408</v>
      </c>
      <c r="AM154" s="305">
        <v>4354</v>
      </c>
      <c r="AN154" s="153">
        <v>2124</v>
      </c>
      <c r="AO154" s="305">
        <v>4328</v>
      </c>
      <c r="AP154" s="305">
        <v>4276</v>
      </c>
      <c r="AQ154" s="153">
        <v>2097</v>
      </c>
      <c r="AR154" s="305">
        <v>4285</v>
      </c>
      <c r="AS154" s="305">
        <v>4244</v>
      </c>
      <c r="AT154" s="153">
        <v>2095</v>
      </c>
      <c r="AU154" s="302">
        <v>4287</v>
      </c>
      <c r="AV154" s="302">
        <v>4246</v>
      </c>
      <c r="AW154" s="153">
        <v>2099</v>
      </c>
      <c r="AX154" s="302">
        <v>4273</v>
      </c>
      <c r="AY154" s="302">
        <v>4234</v>
      </c>
      <c r="AZ154" s="153">
        <v>2119</v>
      </c>
      <c r="BA154" s="302">
        <v>4252</v>
      </c>
      <c r="BB154" s="302">
        <v>4215</v>
      </c>
      <c r="BC154" s="153">
        <v>2151</v>
      </c>
      <c r="BD154" s="302">
        <v>4178</v>
      </c>
      <c r="BE154" s="302">
        <v>4142</v>
      </c>
      <c r="BF154" s="153">
        <v>2113</v>
      </c>
      <c r="BG154" s="302">
        <v>4218</v>
      </c>
      <c r="BH154" s="302">
        <v>4176</v>
      </c>
      <c r="BI154" s="153">
        <v>2118</v>
      </c>
      <c r="BJ154" s="302">
        <v>4301</v>
      </c>
      <c r="BK154" s="302">
        <v>4260</v>
      </c>
      <c r="BL154" s="153">
        <v>2153</v>
      </c>
      <c r="BM154" s="302">
        <v>4319</v>
      </c>
      <c r="BN154" s="302">
        <v>4276</v>
      </c>
      <c r="BO154" s="302">
        <v>2180</v>
      </c>
    </row>
    <row r="155" spans="1:67" x14ac:dyDescent="0.2">
      <c r="A155" s="306" t="s">
        <v>500</v>
      </c>
      <c r="B155" s="5" t="s">
        <v>483</v>
      </c>
      <c r="C155" s="5" t="s">
        <v>407</v>
      </c>
      <c r="D155" s="5" t="s">
        <v>431</v>
      </c>
      <c r="E155" s="5" t="s">
        <v>82</v>
      </c>
      <c r="F155" s="117" t="s">
        <v>308</v>
      </c>
      <c r="G155" s="5" t="s">
        <v>309</v>
      </c>
      <c r="H155" s="152">
        <v>14616</v>
      </c>
      <c r="I155" s="152">
        <v>13744</v>
      </c>
      <c r="J155" s="153">
        <v>6229</v>
      </c>
      <c r="K155" s="152">
        <v>14174</v>
      </c>
      <c r="L155" s="152">
        <v>13338</v>
      </c>
      <c r="M155" s="153">
        <v>6027</v>
      </c>
      <c r="N155" s="302">
        <v>13679</v>
      </c>
      <c r="O155" s="302">
        <v>12884</v>
      </c>
      <c r="P155" s="153">
        <v>5881</v>
      </c>
      <c r="Q155" s="302">
        <v>13359</v>
      </c>
      <c r="R155" s="302">
        <v>12583</v>
      </c>
      <c r="S155" s="153">
        <v>5806</v>
      </c>
      <c r="T155" s="305">
        <v>12977</v>
      </c>
      <c r="U155" s="302">
        <v>12219</v>
      </c>
      <c r="V155" s="153">
        <v>5691</v>
      </c>
      <c r="W155" s="280">
        <v>12762</v>
      </c>
      <c r="X155" s="280">
        <v>12028</v>
      </c>
      <c r="Y155" s="153">
        <v>5671</v>
      </c>
      <c r="Z155" s="280">
        <v>12693</v>
      </c>
      <c r="AA155" s="280">
        <v>11976</v>
      </c>
      <c r="AB155" s="153">
        <v>5695</v>
      </c>
      <c r="AC155" s="302">
        <v>12490</v>
      </c>
      <c r="AD155" s="302">
        <v>11782</v>
      </c>
      <c r="AE155" s="153">
        <v>5647</v>
      </c>
      <c r="AF155" s="305">
        <v>12373</v>
      </c>
      <c r="AG155" s="305">
        <v>11685</v>
      </c>
      <c r="AH155" s="153">
        <v>5656</v>
      </c>
      <c r="AI155" s="305">
        <v>12289</v>
      </c>
      <c r="AJ155" s="305">
        <v>11609</v>
      </c>
      <c r="AK155" s="153">
        <v>5638</v>
      </c>
      <c r="AL155" s="305">
        <v>12010</v>
      </c>
      <c r="AM155" s="305">
        <v>11368</v>
      </c>
      <c r="AN155" s="153">
        <v>5508</v>
      </c>
      <c r="AO155" s="305">
        <v>11951</v>
      </c>
      <c r="AP155" s="305">
        <v>11342</v>
      </c>
      <c r="AQ155" s="153">
        <v>5526</v>
      </c>
      <c r="AR155" s="305">
        <v>11744</v>
      </c>
      <c r="AS155" s="305">
        <v>11165</v>
      </c>
      <c r="AT155" s="153">
        <v>5439</v>
      </c>
      <c r="AU155" s="302">
        <v>11609</v>
      </c>
      <c r="AV155" s="302">
        <v>11070</v>
      </c>
      <c r="AW155" s="153">
        <v>5467</v>
      </c>
      <c r="AX155" s="302">
        <v>11550</v>
      </c>
      <c r="AY155" s="302">
        <v>11039</v>
      </c>
      <c r="AZ155" s="153">
        <v>5450</v>
      </c>
      <c r="BA155" s="302">
        <v>11399</v>
      </c>
      <c r="BB155" s="302">
        <v>10917</v>
      </c>
      <c r="BC155" s="153">
        <v>5402</v>
      </c>
      <c r="BD155" s="302">
        <v>11380</v>
      </c>
      <c r="BE155" s="302">
        <v>10917</v>
      </c>
      <c r="BF155" s="153">
        <v>5417</v>
      </c>
      <c r="BG155" s="302">
        <v>11352</v>
      </c>
      <c r="BH155" s="302">
        <v>10901</v>
      </c>
      <c r="BI155" s="153">
        <v>5387</v>
      </c>
      <c r="BJ155" s="302">
        <v>11179</v>
      </c>
      <c r="BK155" s="302">
        <v>10745</v>
      </c>
      <c r="BL155" s="153">
        <v>5336</v>
      </c>
      <c r="BM155" s="302">
        <v>11101</v>
      </c>
      <c r="BN155" s="302">
        <v>10708</v>
      </c>
      <c r="BO155" s="302">
        <v>5348</v>
      </c>
    </row>
    <row r="156" spans="1:67" x14ac:dyDescent="0.2">
      <c r="A156" s="306" t="s">
        <v>498</v>
      </c>
      <c r="B156" s="5" t="s">
        <v>493</v>
      </c>
      <c r="C156" s="5" t="s">
        <v>98</v>
      </c>
      <c r="D156" s="5" t="s">
        <v>434</v>
      </c>
      <c r="E156" s="5" t="s">
        <v>98</v>
      </c>
      <c r="F156" s="117" t="s">
        <v>310</v>
      </c>
      <c r="G156" s="5" t="s">
        <v>311</v>
      </c>
      <c r="H156" s="152">
        <v>11519</v>
      </c>
      <c r="I156" s="152">
        <v>10981</v>
      </c>
      <c r="J156" s="153">
        <v>3549</v>
      </c>
      <c r="K156" s="152">
        <v>11165</v>
      </c>
      <c r="L156" s="152">
        <v>10631</v>
      </c>
      <c r="M156" s="153">
        <v>3414</v>
      </c>
      <c r="N156" s="302">
        <v>10781</v>
      </c>
      <c r="O156" s="302">
        <v>10247</v>
      </c>
      <c r="P156" s="153">
        <v>3293</v>
      </c>
      <c r="Q156" s="302">
        <v>10321</v>
      </c>
      <c r="R156" s="302">
        <v>9800</v>
      </c>
      <c r="S156" s="153">
        <v>3154</v>
      </c>
      <c r="T156" s="305">
        <v>10016</v>
      </c>
      <c r="U156" s="302">
        <v>9509</v>
      </c>
      <c r="V156" s="153">
        <v>3103</v>
      </c>
      <c r="W156" s="280">
        <v>9672</v>
      </c>
      <c r="X156" s="280">
        <v>9172</v>
      </c>
      <c r="Y156" s="153">
        <v>2978</v>
      </c>
      <c r="Z156" s="280">
        <v>9400</v>
      </c>
      <c r="AA156" s="280">
        <v>8890</v>
      </c>
      <c r="AB156" s="153">
        <v>2894</v>
      </c>
      <c r="AC156" s="302">
        <v>9150</v>
      </c>
      <c r="AD156" s="302">
        <v>8639</v>
      </c>
      <c r="AE156" s="153">
        <v>2833</v>
      </c>
      <c r="AF156" s="305">
        <v>8815</v>
      </c>
      <c r="AG156" s="305">
        <v>8310</v>
      </c>
      <c r="AH156" s="153">
        <v>2694</v>
      </c>
      <c r="AI156" s="305">
        <v>8601</v>
      </c>
      <c r="AJ156" s="305">
        <v>8107</v>
      </c>
      <c r="AK156" s="153">
        <v>2648</v>
      </c>
      <c r="AL156" s="305">
        <v>8449</v>
      </c>
      <c r="AM156" s="305">
        <v>7965</v>
      </c>
      <c r="AN156" s="153">
        <v>2577</v>
      </c>
      <c r="AO156" s="305">
        <v>8305</v>
      </c>
      <c r="AP156" s="305">
        <v>7844</v>
      </c>
      <c r="AQ156" s="153">
        <v>2557</v>
      </c>
      <c r="AR156" s="305">
        <v>8062</v>
      </c>
      <c r="AS156" s="305">
        <v>7622</v>
      </c>
      <c r="AT156" s="153">
        <v>2473</v>
      </c>
      <c r="AU156" s="302">
        <v>7899</v>
      </c>
      <c r="AV156" s="302">
        <v>7472</v>
      </c>
      <c r="AW156" s="153">
        <v>2474</v>
      </c>
      <c r="AX156" s="302">
        <v>7740</v>
      </c>
      <c r="AY156" s="302">
        <v>7332</v>
      </c>
      <c r="AZ156" s="153">
        <v>2409</v>
      </c>
      <c r="BA156" s="302">
        <v>7671</v>
      </c>
      <c r="BB156" s="302">
        <v>7262</v>
      </c>
      <c r="BC156" s="153">
        <v>2394</v>
      </c>
      <c r="BD156" s="302">
        <v>7624</v>
      </c>
      <c r="BE156" s="302">
        <v>7222</v>
      </c>
      <c r="BF156" s="153">
        <v>2377</v>
      </c>
      <c r="BG156" s="302">
        <v>7468</v>
      </c>
      <c r="BH156" s="302">
        <v>7076</v>
      </c>
      <c r="BI156" s="153">
        <v>2317</v>
      </c>
      <c r="BJ156" s="302">
        <v>7352</v>
      </c>
      <c r="BK156" s="302">
        <v>6985</v>
      </c>
      <c r="BL156" s="153">
        <v>2290</v>
      </c>
      <c r="BM156" s="302">
        <v>7210</v>
      </c>
      <c r="BN156" s="302">
        <v>6874</v>
      </c>
      <c r="BO156" s="302">
        <v>2248</v>
      </c>
    </row>
    <row r="157" spans="1:67" x14ac:dyDescent="0.2">
      <c r="A157" s="306" t="s">
        <v>479</v>
      </c>
      <c r="B157" s="5" t="s">
        <v>480</v>
      </c>
      <c r="C157" s="5" t="s">
        <v>405</v>
      </c>
      <c r="D157" s="5" t="s">
        <v>552</v>
      </c>
      <c r="E157" s="5" t="s">
        <v>20</v>
      </c>
      <c r="F157" s="117" t="s">
        <v>312</v>
      </c>
      <c r="G157" s="5" t="s">
        <v>313</v>
      </c>
      <c r="H157" s="152">
        <v>9082</v>
      </c>
      <c r="I157" s="152">
        <v>8672</v>
      </c>
      <c r="J157" s="153">
        <v>3167</v>
      </c>
      <c r="K157" s="152">
        <v>8963</v>
      </c>
      <c r="L157" s="152">
        <v>8570</v>
      </c>
      <c r="M157" s="153">
        <v>3125</v>
      </c>
      <c r="N157" s="302">
        <v>8846</v>
      </c>
      <c r="O157" s="302">
        <v>8469</v>
      </c>
      <c r="P157" s="153">
        <v>3088</v>
      </c>
      <c r="Q157" s="302">
        <v>8755</v>
      </c>
      <c r="R157" s="302">
        <v>8387</v>
      </c>
      <c r="S157" s="153">
        <v>3056</v>
      </c>
      <c r="T157" s="305">
        <v>8598</v>
      </c>
      <c r="U157" s="302">
        <v>8228</v>
      </c>
      <c r="V157" s="153">
        <v>2977</v>
      </c>
      <c r="W157" s="280">
        <v>8456</v>
      </c>
      <c r="X157" s="280">
        <v>8073</v>
      </c>
      <c r="Y157" s="153">
        <v>2903</v>
      </c>
      <c r="Z157" s="280">
        <v>8266</v>
      </c>
      <c r="AA157" s="280">
        <v>7887</v>
      </c>
      <c r="AB157" s="153">
        <v>2859</v>
      </c>
      <c r="AC157" s="302">
        <v>8056</v>
      </c>
      <c r="AD157" s="302">
        <v>7667</v>
      </c>
      <c r="AE157" s="153">
        <v>2773</v>
      </c>
      <c r="AF157" s="305">
        <v>7904</v>
      </c>
      <c r="AG157" s="305">
        <v>7518</v>
      </c>
      <c r="AH157" s="153">
        <v>2729</v>
      </c>
      <c r="AI157" s="305">
        <v>7663</v>
      </c>
      <c r="AJ157" s="305">
        <v>7285</v>
      </c>
      <c r="AK157" s="153">
        <v>2648</v>
      </c>
      <c r="AL157" s="305">
        <v>7486</v>
      </c>
      <c r="AM157" s="305">
        <v>7127</v>
      </c>
      <c r="AN157" s="153">
        <v>2600</v>
      </c>
      <c r="AO157" s="305">
        <v>7391</v>
      </c>
      <c r="AP157" s="305">
        <v>7048</v>
      </c>
      <c r="AQ157" s="153">
        <v>2552</v>
      </c>
      <c r="AR157" s="305">
        <v>7240</v>
      </c>
      <c r="AS157" s="305">
        <v>6900</v>
      </c>
      <c r="AT157" s="153">
        <v>2520</v>
      </c>
      <c r="AU157" s="302">
        <v>7095</v>
      </c>
      <c r="AV157" s="302">
        <v>6760</v>
      </c>
      <c r="AW157" s="153">
        <v>2491</v>
      </c>
      <c r="AX157" s="302">
        <v>6919</v>
      </c>
      <c r="AY157" s="302">
        <v>6583</v>
      </c>
      <c r="AZ157" s="153">
        <v>2431</v>
      </c>
      <c r="BA157" s="302">
        <v>6770</v>
      </c>
      <c r="BB157" s="302">
        <v>6437</v>
      </c>
      <c r="BC157" s="153">
        <v>2383</v>
      </c>
      <c r="BD157" s="302">
        <v>6531</v>
      </c>
      <c r="BE157" s="302">
        <v>6224</v>
      </c>
      <c r="BF157" s="153">
        <v>2319</v>
      </c>
      <c r="BG157" s="302">
        <v>6290</v>
      </c>
      <c r="BH157" s="302">
        <v>6010</v>
      </c>
      <c r="BI157" s="153">
        <v>2266</v>
      </c>
      <c r="BJ157" s="302">
        <v>6151</v>
      </c>
      <c r="BK157" s="302">
        <v>5897</v>
      </c>
      <c r="BL157" s="153">
        <v>2237</v>
      </c>
      <c r="BM157" s="302">
        <v>6039</v>
      </c>
      <c r="BN157" s="302">
        <v>5807</v>
      </c>
      <c r="BO157" s="302">
        <v>2241</v>
      </c>
    </row>
    <row r="158" spans="1:67" x14ac:dyDescent="0.2">
      <c r="A158" s="306" t="s">
        <v>496</v>
      </c>
      <c r="B158" s="5" t="s">
        <v>497</v>
      </c>
      <c r="C158" s="5" t="s">
        <v>411</v>
      </c>
      <c r="D158" s="5" t="s">
        <v>439</v>
      </c>
      <c r="E158" s="5" t="s">
        <v>145</v>
      </c>
      <c r="F158" s="117" t="s">
        <v>314</v>
      </c>
      <c r="G158" s="5" t="s">
        <v>315</v>
      </c>
      <c r="H158" s="152">
        <v>5927</v>
      </c>
      <c r="I158" s="152">
        <v>5784</v>
      </c>
      <c r="J158" s="153">
        <v>3033</v>
      </c>
      <c r="K158" s="152">
        <v>5729</v>
      </c>
      <c r="L158" s="152">
        <v>5600</v>
      </c>
      <c r="M158" s="153">
        <v>2950</v>
      </c>
      <c r="N158" s="302">
        <v>5546</v>
      </c>
      <c r="O158" s="302">
        <v>5429</v>
      </c>
      <c r="P158" s="153">
        <v>2883</v>
      </c>
      <c r="Q158" s="302">
        <v>5406</v>
      </c>
      <c r="R158" s="302">
        <v>5292</v>
      </c>
      <c r="S158" s="153">
        <v>2797</v>
      </c>
      <c r="T158" s="305">
        <v>5299</v>
      </c>
      <c r="U158" s="302">
        <v>5197</v>
      </c>
      <c r="V158" s="153">
        <v>2750</v>
      </c>
      <c r="W158" s="280">
        <v>5188</v>
      </c>
      <c r="X158" s="280">
        <v>5093</v>
      </c>
      <c r="Y158" s="153">
        <v>2702</v>
      </c>
      <c r="Z158" s="280">
        <v>5110</v>
      </c>
      <c r="AA158" s="280">
        <v>5019</v>
      </c>
      <c r="AB158" s="153">
        <v>2642</v>
      </c>
      <c r="AC158" s="302">
        <v>5006</v>
      </c>
      <c r="AD158" s="302">
        <v>4918</v>
      </c>
      <c r="AE158" s="153">
        <v>2572</v>
      </c>
      <c r="AF158" s="305">
        <v>4869</v>
      </c>
      <c r="AG158" s="305">
        <v>4785</v>
      </c>
      <c r="AH158" s="153">
        <v>2513</v>
      </c>
      <c r="AI158" s="305">
        <v>4737</v>
      </c>
      <c r="AJ158" s="305">
        <v>4660</v>
      </c>
      <c r="AK158" s="153">
        <v>2439</v>
      </c>
      <c r="AL158" s="305">
        <v>4653</v>
      </c>
      <c r="AM158" s="305">
        <v>4577</v>
      </c>
      <c r="AN158" s="153">
        <v>2398</v>
      </c>
      <c r="AO158" s="305">
        <v>4591</v>
      </c>
      <c r="AP158" s="305">
        <v>4520</v>
      </c>
      <c r="AQ158" s="153">
        <v>2378</v>
      </c>
      <c r="AR158" s="305">
        <v>4533</v>
      </c>
      <c r="AS158" s="305">
        <v>4461</v>
      </c>
      <c r="AT158" s="153">
        <v>2378</v>
      </c>
      <c r="AU158" s="302">
        <v>4557</v>
      </c>
      <c r="AV158" s="302">
        <v>4489</v>
      </c>
      <c r="AW158" s="153">
        <v>2404</v>
      </c>
      <c r="AX158" s="302">
        <v>4501</v>
      </c>
      <c r="AY158" s="302">
        <v>4436</v>
      </c>
      <c r="AZ158" s="153">
        <v>2361</v>
      </c>
      <c r="BA158" s="302">
        <v>4437</v>
      </c>
      <c r="BB158" s="302">
        <v>4381</v>
      </c>
      <c r="BC158" s="153">
        <v>2352</v>
      </c>
      <c r="BD158" s="302">
        <v>4334</v>
      </c>
      <c r="BE158" s="302">
        <v>4279</v>
      </c>
      <c r="BF158" s="153">
        <v>2286</v>
      </c>
      <c r="BG158" s="302">
        <v>4281</v>
      </c>
      <c r="BH158" s="302">
        <v>4226</v>
      </c>
      <c r="BI158" s="153">
        <v>2254</v>
      </c>
      <c r="BJ158" s="302">
        <v>4258</v>
      </c>
      <c r="BK158" s="302">
        <v>4203</v>
      </c>
      <c r="BL158" s="153">
        <v>2260</v>
      </c>
      <c r="BM158" s="302">
        <v>4242</v>
      </c>
      <c r="BN158" s="302">
        <v>4190</v>
      </c>
      <c r="BO158" s="302">
        <v>2290</v>
      </c>
    </row>
    <row r="159" spans="1:67" x14ac:dyDescent="0.2">
      <c r="A159" s="306" t="s">
        <v>626</v>
      </c>
      <c r="B159" s="5" t="s">
        <v>477</v>
      </c>
      <c r="C159" s="5" t="s">
        <v>404</v>
      </c>
      <c r="D159" s="5" t="s">
        <v>422</v>
      </c>
      <c r="E159" s="5" t="s">
        <v>31</v>
      </c>
      <c r="F159" s="117" t="s">
        <v>316</v>
      </c>
      <c r="G159" s="5" t="s">
        <v>317</v>
      </c>
      <c r="H159" s="152">
        <v>4879</v>
      </c>
      <c r="I159" s="152">
        <v>4731</v>
      </c>
      <c r="J159" s="153">
        <v>1419</v>
      </c>
      <c r="K159" s="152">
        <v>4564</v>
      </c>
      <c r="L159" s="152">
        <v>4420</v>
      </c>
      <c r="M159" s="153">
        <v>1352</v>
      </c>
      <c r="N159" s="302">
        <v>4367</v>
      </c>
      <c r="O159" s="302">
        <v>4231</v>
      </c>
      <c r="P159" s="153">
        <v>1319</v>
      </c>
      <c r="Q159" s="302">
        <v>4269</v>
      </c>
      <c r="R159" s="302">
        <v>4143</v>
      </c>
      <c r="S159" s="153">
        <v>1358</v>
      </c>
      <c r="T159" s="305">
        <v>4109</v>
      </c>
      <c r="U159" s="302">
        <v>3982</v>
      </c>
      <c r="V159" s="153">
        <v>1356</v>
      </c>
      <c r="W159" s="280">
        <v>3955</v>
      </c>
      <c r="X159" s="280">
        <v>3837</v>
      </c>
      <c r="Y159" s="153">
        <v>1347</v>
      </c>
      <c r="Z159" s="280">
        <v>3913</v>
      </c>
      <c r="AA159" s="280">
        <v>3793</v>
      </c>
      <c r="AB159" s="153">
        <v>1382</v>
      </c>
      <c r="AC159" s="302">
        <v>3799</v>
      </c>
      <c r="AD159" s="302">
        <v>3680</v>
      </c>
      <c r="AE159" s="153">
        <v>1383</v>
      </c>
      <c r="AF159" s="305">
        <v>3708</v>
      </c>
      <c r="AG159" s="305">
        <v>3597</v>
      </c>
      <c r="AH159" s="153">
        <v>1380</v>
      </c>
      <c r="AI159" s="305">
        <v>3618</v>
      </c>
      <c r="AJ159" s="305">
        <v>3504</v>
      </c>
      <c r="AK159" s="153">
        <v>1365</v>
      </c>
      <c r="AL159" s="305">
        <v>3622</v>
      </c>
      <c r="AM159" s="305">
        <v>3510</v>
      </c>
      <c r="AN159" s="153">
        <v>1417</v>
      </c>
      <c r="AO159" s="305">
        <v>3594</v>
      </c>
      <c r="AP159" s="305">
        <v>3485</v>
      </c>
      <c r="AQ159" s="153">
        <v>1431</v>
      </c>
      <c r="AR159" s="305">
        <v>3613</v>
      </c>
      <c r="AS159" s="305">
        <v>3508</v>
      </c>
      <c r="AT159" s="153">
        <v>1459</v>
      </c>
      <c r="AU159" s="302">
        <v>3624</v>
      </c>
      <c r="AV159" s="302">
        <v>3522</v>
      </c>
      <c r="AW159" s="153">
        <v>1450</v>
      </c>
      <c r="AX159" s="302">
        <v>3586</v>
      </c>
      <c r="AY159" s="302">
        <v>3487</v>
      </c>
      <c r="AZ159" s="153">
        <v>1440</v>
      </c>
      <c r="BA159" s="302">
        <v>3511</v>
      </c>
      <c r="BB159" s="302">
        <v>3408</v>
      </c>
      <c r="BC159" s="153">
        <v>1382</v>
      </c>
      <c r="BD159" s="302">
        <v>3481</v>
      </c>
      <c r="BE159" s="302">
        <v>3381</v>
      </c>
      <c r="BF159" s="153">
        <v>1344</v>
      </c>
      <c r="BG159" s="302">
        <v>3438</v>
      </c>
      <c r="BH159" s="302">
        <v>3341</v>
      </c>
      <c r="BI159" s="153">
        <v>1307</v>
      </c>
      <c r="BJ159" s="302">
        <v>3379</v>
      </c>
      <c r="BK159" s="302">
        <v>3289</v>
      </c>
      <c r="BL159" s="153">
        <v>1242</v>
      </c>
      <c r="BM159" s="302">
        <v>3350</v>
      </c>
      <c r="BN159" s="302">
        <v>3265</v>
      </c>
      <c r="BO159" s="302">
        <v>1216</v>
      </c>
    </row>
    <row r="160" spans="1:67" x14ac:dyDescent="0.2">
      <c r="A160" s="306" t="s">
        <v>496</v>
      </c>
      <c r="B160" s="5" t="s">
        <v>497</v>
      </c>
      <c r="C160" s="5" t="s">
        <v>411</v>
      </c>
      <c r="D160" s="5" t="s">
        <v>439</v>
      </c>
      <c r="E160" s="5" t="s">
        <v>145</v>
      </c>
      <c r="F160" s="117" t="s">
        <v>318</v>
      </c>
      <c r="G160" s="5" t="s">
        <v>319</v>
      </c>
      <c r="H160" s="152">
        <v>10881</v>
      </c>
      <c r="I160" s="152">
        <v>9964</v>
      </c>
      <c r="J160" s="153">
        <v>4229</v>
      </c>
      <c r="K160" s="152">
        <v>10425</v>
      </c>
      <c r="L160" s="152">
        <v>9610</v>
      </c>
      <c r="M160" s="153">
        <v>4094</v>
      </c>
      <c r="N160" s="302">
        <v>9899</v>
      </c>
      <c r="O160" s="302">
        <v>9133</v>
      </c>
      <c r="P160" s="153">
        <v>3876</v>
      </c>
      <c r="Q160" s="302">
        <v>9391</v>
      </c>
      <c r="R160" s="302">
        <v>8671</v>
      </c>
      <c r="S160" s="153">
        <v>3698</v>
      </c>
      <c r="T160" s="305">
        <v>8908</v>
      </c>
      <c r="U160" s="302">
        <v>8233</v>
      </c>
      <c r="V160" s="153">
        <v>3523</v>
      </c>
      <c r="W160" s="280">
        <v>8478</v>
      </c>
      <c r="X160" s="280">
        <v>7845</v>
      </c>
      <c r="Y160" s="153">
        <v>3369</v>
      </c>
      <c r="Z160" s="280">
        <v>8189</v>
      </c>
      <c r="AA160" s="280">
        <v>7592</v>
      </c>
      <c r="AB160" s="153">
        <v>3238</v>
      </c>
      <c r="AC160" s="302">
        <v>7924</v>
      </c>
      <c r="AD160" s="302">
        <v>7371</v>
      </c>
      <c r="AE160" s="153">
        <v>3133</v>
      </c>
      <c r="AF160" s="305">
        <v>7650</v>
      </c>
      <c r="AG160" s="305">
        <v>7130</v>
      </c>
      <c r="AH160" s="153">
        <v>3043</v>
      </c>
      <c r="AI160" s="305">
        <v>7422</v>
      </c>
      <c r="AJ160" s="305">
        <v>6940</v>
      </c>
      <c r="AK160" s="153">
        <v>2974</v>
      </c>
      <c r="AL160" s="305">
        <v>7180</v>
      </c>
      <c r="AM160" s="305">
        <v>6726</v>
      </c>
      <c r="AN160" s="153">
        <v>2865</v>
      </c>
      <c r="AO160" s="305">
        <v>6943</v>
      </c>
      <c r="AP160" s="305">
        <v>6524</v>
      </c>
      <c r="AQ160" s="153">
        <v>2749</v>
      </c>
      <c r="AR160" s="305">
        <v>6788</v>
      </c>
      <c r="AS160" s="305">
        <v>6376</v>
      </c>
      <c r="AT160" s="153">
        <v>2675</v>
      </c>
      <c r="AU160" s="302">
        <v>6599</v>
      </c>
      <c r="AV160" s="302">
        <v>6199</v>
      </c>
      <c r="AW160" s="153">
        <v>2588</v>
      </c>
      <c r="AX160" s="302">
        <v>6429</v>
      </c>
      <c r="AY160" s="302">
        <v>6047</v>
      </c>
      <c r="AZ160" s="153">
        <v>2549</v>
      </c>
      <c r="BA160" s="302">
        <v>6318</v>
      </c>
      <c r="BB160" s="302">
        <v>5960</v>
      </c>
      <c r="BC160" s="153">
        <v>2496</v>
      </c>
      <c r="BD160" s="302">
        <v>6213</v>
      </c>
      <c r="BE160" s="302">
        <v>5875</v>
      </c>
      <c r="BF160" s="153">
        <v>2438</v>
      </c>
      <c r="BG160" s="302">
        <v>6200</v>
      </c>
      <c r="BH160" s="302">
        <v>5878</v>
      </c>
      <c r="BI160" s="153">
        <v>2425</v>
      </c>
      <c r="BJ160" s="302">
        <v>6084</v>
      </c>
      <c r="BK160" s="302">
        <v>5765</v>
      </c>
      <c r="BL160" s="153">
        <v>2391</v>
      </c>
      <c r="BM160" s="302">
        <v>5953</v>
      </c>
      <c r="BN160" s="302">
        <v>5636</v>
      </c>
      <c r="BO160" s="302">
        <v>2322</v>
      </c>
    </row>
    <row r="161" spans="1:67" x14ac:dyDescent="0.2">
      <c r="A161" s="306" t="s">
        <v>632</v>
      </c>
      <c r="B161" s="5" t="s">
        <v>488</v>
      </c>
      <c r="C161" s="5" t="s">
        <v>409</v>
      </c>
      <c r="D161" s="5" t="s">
        <v>430</v>
      </c>
      <c r="E161" s="5" t="s">
        <v>65</v>
      </c>
      <c r="F161" s="117" t="s">
        <v>320</v>
      </c>
      <c r="G161" s="5" t="s">
        <v>321</v>
      </c>
      <c r="H161" s="152">
        <v>8604</v>
      </c>
      <c r="I161" s="152">
        <v>8179</v>
      </c>
      <c r="J161" s="153">
        <v>4024</v>
      </c>
      <c r="K161" s="152">
        <v>8374</v>
      </c>
      <c r="L161" s="152">
        <v>7976</v>
      </c>
      <c r="M161" s="153">
        <v>3924</v>
      </c>
      <c r="N161" s="302">
        <v>8195</v>
      </c>
      <c r="O161" s="302">
        <v>7810</v>
      </c>
      <c r="P161" s="153">
        <v>3851</v>
      </c>
      <c r="Q161" s="302">
        <v>8092</v>
      </c>
      <c r="R161" s="302">
        <v>7726</v>
      </c>
      <c r="S161" s="153">
        <v>3818</v>
      </c>
      <c r="T161" s="305">
        <v>7942</v>
      </c>
      <c r="U161" s="302">
        <v>7584</v>
      </c>
      <c r="V161" s="153">
        <v>3728</v>
      </c>
      <c r="W161" s="280">
        <v>7685</v>
      </c>
      <c r="X161" s="280">
        <v>7353</v>
      </c>
      <c r="Y161" s="153">
        <v>3633</v>
      </c>
      <c r="Z161" s="280">
        <v>7532</v>
      </c>
      <c r="AA161" s="280">
        <v>7226</v>
      </c>
      <c r="AB161" s="153">
        <v>3563</v>
      </c>
      <c r="AC161" s="302">
        <v>7324</v>
      </c>
      <c r="AD161" s="302">
        <v>7039</v>
      </c>
      <c r="AE161" s="153">
        <v>3484</v>
      </c>
      <c r="AF161" s="305">
        <v>7168</v>
      </c>
      <c r="AG161" s="305">
        <v>6886</v>
      </c>
      <c r="AH161" s="153">
        <v>3436</v>
      </c>
      <c r="AI161" s="305">
        <v>6911</v>
      </c>
      <c r="AJ161" s="305">
        <v>6650</v>
      </c>
      <c r="AK161" s="153">
        <v>3338</v>
      </c>
      <c r="AL161" s="305">
        <v>6742</v>
      </c>
      <c r="AM161" s="305">
        <v>6492</v>
      </c>
      <c r="AN161" s="153">
        <v>3264</v>
      </c>
      <c r="AO161" s="305">
        <v>6576</v>
      </c>
      <c r="AP161" s="305">
        <v>6337</v>
      </c>
      <c r="AQ161" s="153">
        <v>3175</v>
      </c>
      <c r="AR161" s="305">
        <v>6390</v>
      </c>
      <c r="AS161" s="305">
        <v>6163</v>
      </c>
      <c r="AT161" s="153">
        <v>3107</v>
      </c>
      <c r="AU161" s="302">
        <v>6299</v>
      </c>
      <c r="AV161" s="302">
        <v>6066</v>
      </c>
      <c r="AW161" s="153">
        <v>3074</v>
      </c>
      <c r="AX161" s="302">
        <v>6161</v>
      </c>
      <c r="AY161" s="302">
        <v>5939</v>
      </c>
      <c r="AZ161" s="153">
        <v>2985</v>
      </c>
      <c r="BA161" s="302">
        <v>5988</v>
      </c>
      <c r="BB161" s="302">
        <v>5780</v>
      </c>
      <c r="BC161" s="153">
        <v>2914</v>
      </c>
      <c r="BD161" s="302">
        <v>5818</v>
      </c>
      <c r="BE161" s="302">
        <v>5619</v>
      </c>
      <c r="BF161" s="153">
        <v>2839</v>
      </c>
      <c r="BG161" s="302">
        <v>5789</v>
      </c>
      <c r="BH161" s="302">
        <v>5591</v>
      </c>
      <c r="BI161" s="153">
        <v>2824</v>
      </c>
      <c r="BJ161" s="302">
        <v>5722</v>
      </c>
      <c r="BK161" s="302">
        <v>5530</v>
      </c>
      <c r="BL161" s="153">
        <v>2828</v>
      </c>
      <c r="BM161" s="302">
        <v>5612</v>
      </c>
      <c r="BN161" s="302">
        <v>5430</v>
      </c>
      <c r="BO161" s="302">
        <v>2768</v>
      </c>
    </row>
    <row r="162" spans="1:67" x14ac:dyDescent="0.2">
      <c r="A162" s="306" t="s">
        <v>628</v>
      </c>
      <c r="B162" s="5" t="s">
        <v>485</v>
      </c>
      <c r="C162" s="5" t="s">
        <v>464</v>
      </c>
      <c r="D162" s="5" t="s">
        <v>425</v>
      </c>
      <c r="E162" s="5" t="s">
        <v>40</v>
      </c>
      <c r="F162" s="117" t="s">
        <v>322</v>
      </c>
      <c r="G162" s="5" t="s">
        <v>323</v>
      </c>
      <c r="H162" s="152">
        <v>16294</v>
      </c>
      <c r="I162" s="152">
        <v>15645</v>
      </c>
      <c r="J162" s="153">
        <v>5634</v>
      </c>
      <c r="K162" s="152">
        <v>15744</v>
      </c>
      <c r="L162" s="152">
        <v>15122</v>
      </c>
      <c r="M162" s="153">
        <v>5472</v>
      </c>
      <c r="N162" s="302">
        <v>15009</v>
      </c>
      <c r="O162" s="302">
        <v>14426</v>
      </c>
      <c r="P162" s="153">
        <v>5260</v>
      </c>
      <c r="Q162" s="302">
        <v>14476</v>
      </c>
      <c r="R162" s="302">
        <v>13923</v>
      </c>
      <c r="S162" s="153">
        <v>5097</v>
      </c>
      <c r="T162" s="305">
        <v>14026</v>
      </c>
      <c r="U162" s="302">
        <v>13495</v>
      </c>
      <c r="V162" s="153">
        <v>4968</v>
      </c>
      <c r="W162" s="280">
        <v>13575</v>
      </c>
      <c r="X162" s="280">
        <v>13070</v>
      </c>
      <c r="Y162" s="153">
        <v>4840</v>
      </c>
      <c r="Z162" s="280">
        <v>13109</v>
      </c>
      <c r="AA162" s="280">
        <v>12628</v>
      </c>
      <c r="AB162" s="153">
        <v>4696</v>
      </c>
      <c r="AC162" s="302">
        <v>12695</v>
      </c>
      <c r="AD162" s="302">
        <v>12229</v>
      </c>
      <c r="AE162" s="153">
        <v>4595</v>
      </c>
      <c r="AF162" s="305">
        <v>12370</v>
      </c>
      <c r="AG162" s="305">
        <v>11923</v>
      </c>
      <c r="AH162" s="153">
        <v>4467</v>
      </c>
      <c r="AI162" s="305">
        <v>11924</v>
      </c>
      <c r="AJ162" s="305">
        <v>11494</v>
      </c>
      <c r="AK162" s="153">
        <v>4342</v>
      </c>
      <c r="AL162" s="305">
        <v>11619</v>
      </c>
      <c r="AM162" s="305">
        <v>11183</v>
      </c>
      <c r="AN162" s="153">
        <v>4228</v>
      </c>
      <c r="AO162" s="305">
        <v>11343</v>
      </c>
      <c r="AP162" s="305">
        <v>10913</v>
      </c>
      <c r="AQ162" s="153">
        <v>4138</v>
      </c>
      <c r="AR162" s="305">
        <v>11148</v>
      </c>
      <c r="AS162" s="305">
        <v>10731</v>
      </c>
      <c r="AT162" s="153">
        <v>4052</v>
      </c>
      <c r="AU162" s="302">
        <v>11035</v>
      </c>
      <c r="AV162" s="302">
        <v>10625</v>
      </c>
      <c r="AW162" s="153">
        <v>4011</v>
      </c>
      <c r="AX162" s="302">
        <v>10905</v>
      </c>
      <c r="AY162" s="302">
        <v>10510</v>
      </c>
      <c r="AZ162" s="153">
        <v>3917</v>
      </c>
      <c r="BA162" s="302">
        <v>10761</v>
      </c>
      <c r="BB162" s="302">
        <v>10368</v>
      </c>
      <c r="BC162" s="153">
        <v>3899</v>
      </c>
      <c r="BD162" s="302">
        <v>10612</v>
      </c>
      <c r="BE162" s="302">
        <v>10224</v>
      </c>
      <c r="BF162" s="153">
        <v>3813</v>
      </c>
      <c r="BG162" s="302">
        <v>10509</v>
      </c>
      <c r="BH162" s="302">
        <v>10128</v>
      </c>
      <c r="BI162" s="153">
        <v>3755</v>
      </c>
      <c r="BJ162" s="302">
        <v>10410</v>
      </c>
      <c r="BK162" s="302">
        <v>10036</v>
      </c>
      <c r="BL162" s="153">
        <v>3745</v>
      </c>
      <c r="BM162" s="302">
        <v>10304</v>
      </c>
      <c r="BN162" s="302">
        <v>9951</v>
      </c>
      <c r="BO162" s="302">
        <v>3696</v>
      </c>
    </row>
    <row r="163" spans="1:67" x14ac:dyDescent="0.2">
      <c r="A163" s="306" t="s">
        <v>632</v>
      </c>
      <c r="B163" s="5" t="s">
        <v>488</v>
      </c>
      <c r="C163" s="5" t="s">
        <v>409</v>
      </c>
      <c r="D163" s="5" t="s">
        <v>430</v>
      </c>
      <c r="E163" s="5" t="s">
        <v>65</v>
      </c>
      <c r="F163" s="117" t="s">
        <v>324</v>
      </c>
      <c r="G163" s="5" t="s">
        <v>325</v>
      </c>
      <c r="H163" s="152">
        <v>17038</v>
      </c>
      <c r="I163" s="152">
        <v>16445</v>
      </c>
      <c r="J163" s="153">
        <v>6773</v>
      </c>
      <c r="K163" s="152">
        <v>16840</v>
      </c>
      <c r="L163" s="152">
        <v>16268</v>
      </c>
      <c r="M163" s="153">
        <v>6718</v>
      </c>
      <c r="N163" s="302">
        <v>16550</v>
      </c>
      <c r="O163" s="302">
        <v>15997</v>
      </c>
      <c r="P163" s="153">
        <v>6642</v>
      </c>
      <c r="Q163" s="302">
        <v>16306</v>
      </c>
      <c r="R163" s="302">
        <v>15745</v>
      </c>
      <c r="S163" s="153">
        <v>6548</v>
      </c>
      <c r="T163" s="305">
        <v>16226</v>
      </c>
      <c r="U163" s="302">
        <v>15665</v>
      </c>
      <c r="V163" s="153">
        <v>6503</v>
      </c>
      <c r="W163" s="280">
        <v>15942</v>
      </c>
      <c r="X163" s="280">
        <v>15393</v>
      </c>
      <c r="Y163" s="153">
        <v>6361</v>
      </c>
      <c r="Z163" s="280">
        <v>15894</v>
      </c>
      <c r="AA163" s="280">
        <v>15325</v>
      </c>
      <c r="AB163" s="153">
        <v>6345</v>
      </c>
      <c r="AC163" s="302">
        <v>15774</v>
      </c>
      <c r="AD163" s="302">
        <v>15206</v>
      </c>
      <c r="AE163" s="153">
        <v>6271</v>
      </c>
      <c r="AF163" s="305">
        <v>15609</v>
      </c>
      <c r="AG163" s="305">
        <v>15031</v>
      </c>
      <c r="AH163" s="153">
        <v>6183</v>
      </c>
      <c r="AI163" s="305">
        <v>15437</v>
      </c>
      <c r="AJ163" s="305">
        <v>14857</v>
      </c>
      <c r="AK163" s="153">
        <v>6117</v>
      </c>
      <c r="AL163" s="305">
        <v>15269</v>
      </c>
      <c r="AM163" s="305">
        <v>14681</v>
      </c>
      <c r="AN163" s="153">
        <v>6041</v>
      </c>
      <c r="AO163" s="305">
        <v>15091</v>
      </c>
      <c r="AP163" s="305">
        <v>14506</v>
      </c>
      <c r="AQ163" s="153">
        <v>5949</v>
      </c>
      <c r="AR163" s="305">
        <v>14816</v>
      </c>
      <c r="AS163" s="305">
        <v>14242</v>
      </c>
      <c r="AT163" s="153">
        <v>5852</v>
      </c>
      <c r="AU163" s="302">
        <v>14734</v>
      </c>
      <c r="AV163" s="302">
        <v>14170</v>
      </c>
      <c r="AW163" s="153">
        <v>5805</v>
      </c>
      <c r="AX163" s="302">
        <v>14769</v>
      </c>
      <c r="AY163" s="302">
        <v>14198</v>
      </c>
      <c r="AZ163" s="153">
        <v>5786</v>
      </c>
      <c r="BA163" s="302">
        <v>14670</v>
      </c>
      <c r="BB163" s="302">
        <v>14139</v>
      </c>
      <c r="BC163" s="153">
        <v>5761</v>
      </c>
      <c r="BD163" s="302">
        <v>14358</v>
      </c>
      <c r="BE163" s="302">
        <v>13842</v>
      </c>
      <c r="BF163" s="153">
        <v>5655</v>
      </c>
      <c r="BG163" s="302">
        <v>14239</v>
      </c>
      <c r="BH163" s="302">
        <v>13740</v>
      </c>
      <c r="BI163" s="153">
        <v>5652</v>
      </c>
      <c r="BJ163" s="302">
        <v>14024</v>
      </c>
      <c r="BK163" s="302">
        <v>13551</v>
      </c>
      <c r="BL163" s="153">
        <v>5587</v>
      </c>
      <c r="BM163" s="302">
        <v>13677</v>
      </c>
      <c r="BN163" s="302">
        <v>13222</v>
      </c>
      <c r="BO163" s="302">
        <v>5497</v>
      </c>
    </row>
    <row r="164" spans="1:67" x14ac:dyDescent="0.2">
      <c r="A164" s="306" t="s">
        <v>634</v>
      </c>
      <c r="B164" s="5" t="s">
        <v>491</v>
      </c>
      <c r="C164" s="5" t="s">
        <v>410</v>
      </c>
      <c r="D164" s="5" t="s">
        <v>432</v>
      </c>
      <c r="E164" s="5" t="s">
        <v>89</v>
      </c>
      <c r="F164" s="117" t="s">
        <v>326</v>
      </c>
      <c r="G164" s="5" t="s">
        <v>327</v>
      </c>
      <c r="H164" s="152">
        <v>13397</v>
      </c>
      <c r="I164" s="152">
        <v>12827</v>
      </c>
      <c r="J164" s="153">
        <v>5829</v>
      </c>
      <c r="K164" s="152">
        <v>12705</v>
      </c>
      <c r="L164" s="152">
        <v>12211</v>
      </c>
      <c r="M164" s="153">
        <v>5610</v>
      </c>
      <c r="N164" s="302">
        <v>12198</v>
      </c>
      <c r="O164" s="302">
        <v>11751</v>
      </c>
      <c r="P164" s="153">
        <v>5467</v>
      </c>
      <c r="Q164" s="302">
        <v>11784</v>
      </c>
      <c r="R164" s="302">
        <v>11351</v>
      </c>
      <c r="S164" s="153">
        <v>5322</v>
      </c>
      <c r="T164" s="305">
        <v>11469</v>
      </c>
      <c r="U164" s="302">
        <v>11043</v>
      </c>
      <c r="V164" s="153">
        <v>5180</v>
      </c>
      <c r="W164" s="280">
        <v>11198</v>
      </c>
      <c r="X164" s="280">
        <v>10796</v>
      </c>
      <c r="Y164" s="153">
        <v>5098</v>
      </c>
      <c r="Z164" s="280">
        <v>10984</v>
      </c>
      <c r="AA164" s="280">
        <v>10614</v>
      </c>
      <c r="AB164" s="153">
        <v>5018</v>
      </c>
      <c r="AC164" s="302">
        <v>10809</v>
      </c>
      <c r="AD164" s="302">
        <v>10456</v>
      </c>
      <c r="AE164" s="153">
        <v>4953</v>
      </c>
      <c r="AF164" s="305">
        <v>10610</v>
      </c>
      <c r="AG164" s="305">
        <v>10281</v>
      </c>
      <c r="AH164" s="153">
        <v>4869</v>
      </c>
      <c r="AI164" s="305">
        <v>10451</v>
      </c>
      <c r="AJ164" s="305">
        <v>10142</v>
      </c>
      <c r="AK164" s="153">
        <v>4787</v>
      </c>
      <c r="AL164" s="305">
        <v>10260</v>
      </c>
      <c r="AM164" s="305">
        <v>9971</v>
      </c>
      <c r="AN164" s="153">
        <v>4708</v>
      </c>
      <c r="AO164" s="305">
        <v>10085</v>
      </c>
      <c r="AP164" s="305">
        <v>9836</v>
      </c>
      <c r="AQ164" s="153">
        <v>4601</v>
      </c>
      <c r="AR164" s="305">
        <v>9941</v>
      </c>
      <c r="AS164" s="305">
        <v>9712</v>
      </c>
      <c r="AT164" s="153">
        <v>4559</v>
      </c>
      <c r="AU164" s="302">
        <v>9887</v>
      </c>
      <c r="AV164" s="302">
        <v>9667</v>
      </c>
      <c r="AW164" s="153">
        <v>4513</v>
      </c>
      <c r="AX164" s="302">
        <v>9712</v>
      </c>
      <c r="AY164" s="302">
        <v>9493</v>
      </c>
      <c r="AZ164" s="153">
        <v>4437</v>
      </c>
      <c r="BA164" s="302">
        <v>9661</v>
      </c>
      <c r="BB164" s="302">
        <v>9453</v>
      </c>
      <c r="BC164" s="153">
        <v>4427</v>
      </c>
      <c r="BD164" s="302">
        <v>9579</v>
      </c>
      <c r="BE164" s="302">
        <v>9380</v>
      </c>
      <c r="BF164" s="153">
        <v>4413</v>
      </c>
      <c r="BG164" s="302">
        <v>9516</v>
      </c>
      <c r="BH164" s="302">
        <v>9311</v>
      </c>
      <c r="BI164" s="153">
        <v>4341</v>
      </c>
      <c r="BJ164" s="302">
        <v>9390</v>
      </c>
      <c r="BK164" s="302">
        <v>9181</v>
      </c>
      <c r="BL164" s="153">
        <v>4227</v>
      </c>
      <c r="BM164" s="302">
        <v>9252</v>
      </c>
      <c r="BN164" s="302">
        <v>9046</v>
      </c>
      <c r="BO164" s="302">
        <v>4129</v>
      </c>
    </row>
    <row r="165" spans="1:67" x14ac:dyDescent="0.2">
      <c r="A165" s="306" t="s">
        <v>640</v>
      </c>
      <c r="B165" s="5" t="s">
        <v>475</v>
      </c>
      <c r="C165" s="5" t="s">
        <v>402</v>
      </c>
      <c r="D165" s="5" t="s">
        <v>427</v>
      </c>
      <c r="E165" s="5" t="s">
        <v>50</v>
      </c>
      <c r="F165" s="117" t="s">
        <v>328</v>
      </c>
      <c r="G165" s="5" t="s">
        <v>329</v>
      </c>
      <c r="H165" s="152">
        <v>10553</v>
      </c>
      <c r="I165" s="152">
        <v>10272</v>
      </c>
      <c r="J165" s="153">
        <v>5373</v>
      </c>
      <c r="K165" s="152">
        <v>10191</v>
      </c>
      <c r="L165" s="152">
        <v>9910</v>
      </c>
      <c r="M165" s="153">
        <v>5149</v>
      </c>
      <c r="N165" s="302">
        <v>9920</v>
      </c>
      <c r="O165" s="302">
        <v>9658</v>
      </c>
      <c r="P165" s="153">
        <v>5010</v>
      </c>
      <c r="Q165" s="302">
        <v>9693</v>
      </c>
      <c r="R165" s="302">
        <v>9435</v>
      </c>
      <c r="S165" s="153">
        <v>4936</v>
      </c>
      <c r="T165" s="305">
        <v>9405</v>
      </c>
      <c r="U165" s="302">
        <v>9161</v>
      </c>
      <c r="V165" s="153">
        <v>4791</v>
      </c>
      <c r="W165" s="280">
        <v>9261</v>
      </c>
      <c r="X165" s="280">
        <v>9032</v>
      </c>
      <c r="Y165" s="153">
        <v>4683</v>
      </c>
      <c r="Z165" s="280">
        <v>9052</v>
      </c>
      <c r="AA165" s="280">
        <v>8831</v>
      </c>
      <c r="AB165" s="153">
        <v>4602</v>
      </c>
      <c r="AC165" s="302">
        <v>8882</v>
      </c>
      <c r="AD165" s="302">
        <v>8668</v>
      </c>
      <c r="AE165" s="153">
        <v>4514</v>
      </c>
      <c r="AF165" s="305">
        <v>8775</v>
      </c>
      <c r="AG165" s="305">
        <v>8571</v>
      </c>
      <c r="AH165" s="153">
        <v>4454</v>
      </c>
      <c r="AI165" s="305">
        <v>8682</v>
      </c>
      <c r="AJ165" s="305">
        <v>8482</v>
      </c>
      <c r="AK165" s="153">
        <v>4390</v>
      </c>
      <c r="AL165" s="305">
        <v>8563</v>
      </c>
      <c r="AM165" s="305">
        <v>8359</v>
      </c>
      <c r="AN165" s="153">
        <v>4329</v>
      </c>
      <c r="AO165" s="305">
        <v>8415</v>
      </c>
      <c r="AP165" s="305">
        <v>8224</v>
      </c>
      <c r="AQ165" s="153">
        <v>4240</v>
      </c>
      <c r="AR165" s="305">
        <v>8174</v>
      </c>
      <c r="AS165" s="305">
        <v>7983</v>
      </c>
      <c r="AT165" s="153">
        <v>4093</v>
      </c>
      <c r="AU165" s="302">
        <v>8148</v>
      </c>
      <c r="AV165" s="302">
        <v>7964</v>
      </c>
      <c r="AW165" s="153">
        <v>4061</v>
      </c>
      <c r="AX165" s="302">
        <v>8094</v>
      </c>
      <c r="AY165" s="302">
        <v>7914</v>
      </c>
      <c r="AZ165" s="153">
        <v>4039</v>
      </c>
      <c r="BA165" s="302">
        <v>8016</v>
      </c>
      <c r="BB165" s="302">
        <v>7840</v>
      </c>
      <c r="BC165" s="153">
        <v>3980</v>
      </c>
      <c r="BD165" s="302">
        <v>7952</v>
      </c>
      <c r="BE165" s="302">
        <v>7775</v>
      </c>
      <c r="BF165" s="153">
        <v>3944</v>
      </c>
      <c r="BG165" s="302">
        <v>7863</v>
      </c>
      <c r="BH165" s="302">
        <v>7688</v>
      </c>
      <c r="BI165" s="153">
        <v>3917</v>
      </c>
      <c r="BJ165" s="302">
        <v>7818</v>
      </c>
      <c r="BK165" s="302">
        <v>7647</v>
      </c>
      <c r="BL165" s="153">
        <v>3909</v>
      </c>
      <c r="BM165" s="302">
        <v>7740</v>
      </c>
      <c r="BN165" s="302">
        <v>7566</v>
      </c>
      <c r="BO165" s="302">
        <v>3860</v>
      </c>
    </row>
    <row r="166" spans="1:67" x14ac:dyDescent="0.2">
      <c r="A166" s="306" t="s">
        <v>636</v>
      </c>
      <c r="B166" s="5" t="s">
        <v>475</v>
      </c>
      <c r="C166" s="5" t="s">
        <v>402</v>
      </c>
      <c r="D166" s="5" t="s">
        <v>427</v>
      </c>
      <c r="E166" s="5" t="s">
        <v>50</v>
      </c>
      <c r="F166" s="117" t="s">
        <v>330</v>
      </c>
      <c r="G166" s="5" t="s">
        <v>331</v>
      </c>
      <c r="H166" s="152">
        <v>4380</v>
      </c>
      <c r="I166" s="152">
        <v>4302</v>
      </c>
      <c r="J166" s="153">
        <v>1824</v>
      </c>
      <c r="K166" s="152">
        <v>4261</v>
      </c>
      <c r="L166" s="152">
        <v>4183</v>
      </c>
      <c r="M166" s="153">
        <v>1795</v>
      </c>
      <c r="N166" s="302">
        <v>4173</v>
      </c>
      <c r="O166" s="302">
        <v>4097</v>
      </c>
      <c r="P166" s="153">
        <v>1749</v>
      </c>
      <c r="Q166" s="302">
        <v>4104</v>
      </c>
      <c r="R166" s="302">
        <v>4030</v>
      </c>
      <c r="S166" s="153">
        <v>1730</v>
      </c>
      <c r="T166" s="305">
        <v>4013</v>
      </c>
      <c r="U166" s="302">
        <v>3943</v>
      </c>
      <c r="V166" s="153">
        <v>1694</v>
      </c>
      <c r="W166" s="280">
        <v>3902</v>
      </c>
      <c r="X166" s="280">
        <v>3835</v>
      </c>
      <c r="Y166" s="153">
        <v>1671</v>
      </c>
      <c r="Z166" s="280">
        <v>3871</v>
      </c>
      <c r="AA166" s="280">
        <v>3806</v>
      </c>
      <c r="AB166" s="153">
        <v>1661</v>
      </c>
      <c r="AC166" s="302">
        <v>3791</v>
      </c>
      <c r="AD166" s="302">
        <v>3729</v>
      </c>
      <c r="AE166" s="153">
        <v>1636</v>
      </c>
      <c r="AF166" s="305">
        <v>3685</v>
      </c>
      <c r="AG166" s="305">
        <v>3624</v>
      </c>
      <c r="AH166" s="153">
        <v>1600</v>
      </c>
      <c r="AI166" s="305">
        <v>3549</v>
      </c>
      <c r="AJ166" s="305">
        <v>3491</v>
      </c>
      <c r="AK166" s="153">
        <v>1544</v>
      </c>
      <c r="AL166" s="305">
        <v>3518</v>
      </c>
      <c r="AM166" s="305">
        <v>3460</v>
      </c>
      <c r="AN166" s="153">
        <v>1527</v>
      </c>
      <c r="AO166" s="305">
        <v>3531</v>
      </c>
      <c r="AP166" s="305">
        <v>3476</v>
      </c>
      <c r="AQ166" s="153">
        <v>1545</v>
      </c>
      <c r="AR166" s="305">
        <v>3459</v>
      </c>
      <c r="AS166" s="305">
        <v>3402</v>
      </c>
      <c r="AT166" s="153">
        <v>1535</v>
      </c>
      <c r="AU166" s="302">
        <v>3461</v>
      </c>
      <c r="AV166" s="302">
        <v>3410</v>
      </c>
      <c r="AW166" s="153">
        <v>1542</v>
      </c>
      <c r="AX166" s="302">
        <v>3379</v>
      </c>
      <c r="AY166" s="302">
        <v>3332</v>
      </c>
      <c r="AZ166" s="153">
        <v>1523</v>
      </c>
      <c r="BA166" s="302">
        <v>3332</v>
      </c>
      <c r="BB166" s="302">
        <v>3288</v>
      </c>
      <c r="BC166" s="153">
        <v>1503</v>
      </c>
      <c r="BD166" s="302">
        <v>3349</v>
      </c>
      <c r="BE166" s="302">
        <v>3294</v>
      </c>
      <c r="BF166" s="153">
        <v>1505</v>
      </c>
      <c r="BG166" s="302">
        <v>3315</v>
      </c>
      <c r="BH166" s="302">
        <v>3259</v>
      </c>
      <c r="BI166" s="153">
        <v>1503</v>
      </c>
      <c r="BJ166" s="302">
        <v>3259</v>
      </c>
      <c r="BK166" s="302">
        <v>3207</v>
      </c>
      <c r="BL166" s="153">
        <v>1505</v>
      </c>
      <c r="BM166" s="302">
        <v>3233</v>
      </c>
      <c r="BN166" s="302">
        <v>3185</v>
      </c>
      <c r="BO166" s="302">
        <v>1472</v>
      </c>
    </row>
    <row r="167" spans="1:67" x14ac:dyDescent="0.2">
      <c r="A167" s="306" t="s">
        <v>633</v>
      </c>
      <c r="B167" s="5" t="s">
        <v>477</v>
      </c>
      <c r="C167" s="5" t="s">
        <v>404</v>
      </c>
      <c r="D167" s="5" t="s">
        <v>422</v>
      </c>
      <c r="E167" s="5" t="s">
        <v>31</v>
      </c>
      <c r="F167" s="117" t="s">
        <v>332</v>
      </c>
      <c r="G167" s="5" t="s">
        <v>333</v>
      </c>
      <c r="H167" s="152">
        <v>6854</v>
      </c>
      <c r="I167" s="152">
        <v>6645</v>
      </c>
      <c r="J167" s="153">
        <v>2782</v>
      </c>
      <c r="K167" s="152">
        <v>6681</v>
      </c>
      <c r="L167" s="152">
        <v>6480</v>
      </c>
      <c r="M167" s="153">
        <v>2725</v>
      </c>
      <c r="N167" s="302">
        <v>6520</v>
      </c>
      <c r="O167" s="302">
        <v>6326</v>
      </c>
      <c r="P167" s="153">
        <v>2668</v>
      </c>
      <c r="Q167" s="302">
        <v>6398</v>
      </c>
      <c r="R167" s="302">
        <v>6198</v>
      </c>
      <c r="S167" s="153">
        <v>2622</v>
      </c>
      <c r="T167" s="305">
        <v>6318</v>
      </c>
      <c r="U167" s="302">
        <v>6111</v>
      </c>
      <c r="V167" s="153">
        <v>2567</v>
      </c>
      <c r="W167" s="280">
        <v>6220</v>
      </c>
      <c r="X167" s="280">
        <v>6018</v>
      </c>
      <c r="Y167" s="153">
        <v>2492</v>
      </c>
      <c r="Z167" s="280">
        <v>6160</v>
      </c>
      <c r="AA167" s="280">
        <v>5963</v>
      </c>
      <c r="AB167" s="153">
        <v>2442</v>
      </c>
      <c r="AC167" s="302">
        <v>6027</v>
      </c>
      <c r="AD167" s="302">
        <v>5844</v>
      </c>
      <c r="AE167" s="153">
        <v>2371</v>
      </c>
      <c r="AF167" s="305">
        <v>5964</v>
      </c>
      <c r="AG167" s="305">
        <v>5788</v>
      </c>
      <c r="AH167" s="153">
        <v>2347</v>
      </c>
      <c r="AI167" s="305">
        <v>5930</v>
      </c>
      <c r="AJ167" s="305">
        <v>5746</v>
      </c>
      <c r="AK167" s="153">
        <v>2325</v>
      </c>
      <c r="AL167" s="305">
        <v>5894</v>
      </c>
      <c r="AM167" s="305">
        <v>5712</v>
      </c>
      <c r="AN167" s="153">
        <v>2319</v>
      </c>
      <c r="AO167" s="305">
        <v>5851</v>
      </c>
      <c r="AP167" s="305">
        <v>5665</v>
      </c>
      <c r="AQ167" s="153">
        <v>2311</v>
      </c>
      <c r="AR167" s="305">
        <v>5856</v>
      </c>
      <c r="AS167" s="305">
        <v>5667</v>
      </c>
      <c r="AT167" s="153">
        <v>2337</v>
      </c>
      <c r="AU167" s="302">
        <v>5800</v>
      </c>
      <c r="AV167" s="302">
        <v>5613</v>
      </c>
      <c r="AW167" s="153">
        <v>2315</v>
      </c>
      <c r="AX167" s="302">
        <v>5811</v>
      </c>
      <c r="AY167" s="302">
        <v>5624</v>
      </c>
      <c r="AZ167" s="153">
        <v>2309</v>
      </c>
      <c r="BA167" s="302">
        <v>5725</v>
      </c>
      <c r="BB167" s="302">
        <v>5557</v>
      </c>
      <c r="BC167" s="153">
        <v>2276</v>
      </c>
      <c r="BD167" s="302">
        <v>5631</v>
      </c>
      <c r="BE167" s="302">
        <v>5475</v>
      </c>
      <c r="BF167" s="153">
        <v>2248</v>
      </c>
      <c r="BG167" s="302">
        <v>5575</v>
      </c>
      <c r="BH167" s="302">
        <v>5423</v>
      </c>
      <c r="BI167" s="153">
        <v>2246</v>
      </c>
      <c r="BJ167" s="302">
        <v>5479</v>
      </c>
      <c r="BK167" s="302">
        <v>5329</v>
      </c>
      <c r="BL167" s="153">
        <v>2225</v>
      </c>
      <c r="BM167" s="302">
        <v>5516</v>
      </c>
      <c r="BN167" s="302">
        <v>5364</v>
      </c>
      <c r="BO167" s="302">
        <v>2260</v>
      </c>
    </row>
    <row r="168" spans="1:67" x14ac:dyDescent="0.2">
      <c r="A168" s="306" t="s">
        <v>620</v>
      </c>
      <c r="B168" s="5" t="s">
        <v>475</v>
      </c>
      <c r="C168" s="5" t="s">
        <v>402</v>
      </c>
      <c r="D168" s="5" t="s">
        <v>416</v>
      </c>
      <c r="E168" s="5" t="s">
        <v>8</v>
      </c>
      <c r="F168" s="117" t="s">
        <v>334</v>
      </c>
      <c r="G168" s="5" t="s">
        <v>335</v>
      </c>
      <c r="H168" s="152">
        <v>5768</v>
      </c>
      <c r="I168" s="152">
        <v>5615</v>
      </c>
      <c r="J168" s="153">
        <v>2142</v>
      </c>
      <c r="K168" s="152">
        <v>5576</v>
      </c>
      <c r="L168" s="152">
        <v>5422</v>
      </c>
      <c r="M168" s="153">
        <v>2091</v>
      </c>
      <c r="N168" s="302">
        <v>5468</v>
      </c>
      <c r="O168" s="302">
        <v>5321</v>
      </c>
      <c r="P168" s="153">
        <v>2064</v>
      </c>
      <c r="Q168" s="302">
        <v>5353</v>
      </c>
      <c r="R168" s="302">
        <v>5219</v>
      </c>
      <c r="S168" s="153">
        <v>2071</v>
      </c>
      <c r="T168" s="305">
        <v>5252</v>
      </c>
      <c r="U168" s="302">
        <v>5123</v>
      </c>
      <c r="V168" s="153">
        <v>2047</v>
      </c>
      <c r="W168" s="280">
        <v>5113</v>
      </c>
      <c r="X168" s="280">
        <v>4989</v>
      </c>
      <c r="Y168" s="153">
        <v>2012</v>
      </c>
      <c r="Z168" s="280">
        <v>4962</v>
      </c>
      <c r="AA168" s="280">
        <v>4849</v>
      </c>
      <c r="AB168" s="153">
        <v>1997</v>
      </c>
      <c r="AC168" s="302">
        <v>4867</v>
      </c>
      <c r="AD168" s="302">
        <v>4748</v>
      </c>
      <c r="AE168" s="153">
        <v>1995</v>
      </c>
      <c r="AF168" s="305">
        <v>4762</v>
      </c>
      <c r="AG168" s="305">
        <v>4651</v>
      </c>
      <c r="AH168" s="153">
        <v>1959</v>
      </c>
      <c r="AI168" s="305">
        <v>4671</v>
      </c>
      <c r="AJ168" s="305">
        <v>4567</v>
      </c>
      <c r="AK168" s="153">
        <v>1955</v>
      </c>
      <c r="AL168" s="305">
        <v>4571</v>
      </c>
      <c r="AM168" s="305">
        <v>4470</v>
      </c>
      <c r="AN168" s="153">
        <v>1933</v>
      </c>
      <c r="AO168" s="305">
        <v>4474</v>
      </c>
      <c r="AP168" s="305">
        <v>4372</v>
      </c>
      <c r="AQ168" s="153">
        <v>1920</v>
      </c>
      <c r="AR168" s="305">
        <v>4372</v>
      </c>
      <c r="AS168" s="305">
        <v>4277</v>
      </c>
      <c r="AT168" s="153">
        <v>1872</v>
      </c>
      <c r="AU168" s="302">
        <v>4258</v>
      </c>
      <c r="AV168" s="302">
        <v>4176</v>
      </c>
      <c r="AW168" s="153">
        <v>1834</v>
      </c>
      <c r="AX168" s="302">
        <v>4141</v>
      </c>
      <c r="AY168" s="302">
        <v>4061</v>
      </c>
      <c r="AZ168" s="153">
        <v>1780</v>
      </c>
      <c r="BA168" s="302">
        <v>4043</v>
      </c>
      <c r="BB168" s="302">
        <v>3959</v>
      </c>
      <c r="BC168" s="153">
        <v>1717</v>
      </c>
      <c r="BD168" s="302">
        <v>3913</v>
      </c>
      <c r="BE168" s="302">
        <v>3825</v>
      </c>
      <c r="BF168" s="153">
        <v>1667</v>
      </c>
      <c r="BG168" s="302">
        <v>3811</v>
      </c>
      <c r="BH168" s="302">
        <v>3729</v>
      </c>
      <c r="BI168" s="153">
        <v>1614</v>
      </c>
      <c r="BJ168" s="302">
        <v>3730</v>
      </c>
      <c r="BK168" s="302">
        <v>3649</v>
      </c>
      <c r="BL168" s="153">
        <v>1560</v>
      </c>
      <c r="BM168" s="302">
        <v>3612</v>
      </c>
      <c r="BN168" s="302">
        <v>3540</v>
      </c>
      <c r="BO168" s="302">
        <v>1516</v>
      </c>
    </row>
    <row r="169" spans="1:67" x14ac:dyDescent="0.2">
      <c r="A169" s="306" t="s">
        <v>623</v>
      </c>
      <c r="B169" s="5" t="s">
        <v>476</v>
      </c>
      <c r="C169" s="5" t="s">
        <v>403</v>
      </c>
      <c r="D169" s="5" t="s">
        <v>420</v>
      </c>
      <c r="E169" s="5" t="s">
        <v>25</v>
      </c>
      <c r="F169" s="117" t="s">
        <v>336</v>
      </c>
      <c r="G169" s="5" t="s">
        <v>337</v>
      </c>
      <c r="H169" s="152">
        <v>9585</v>
      </c>
      <c r="I169" s="152">
        <v>9013</v>
      </c>
      <c r="J169" s="153">
        <v>3893</v>
      </c>
      <c r="K169" s="152">
        <v>9284</v>
      </c>
      <c r="L169" s="152">
        <v>8758</v>
      </c>
      <c r="M169" s="153">
        <v>3795</v>
      </c>
      <c r="N169" s="302">
        <v>8998</v>
      </c>
      <c r="O169" s="302">
        <v>8502</v>
      </c>
      <c r="P169" s="153">
        <v>3661</v>
      </c>
      <c r="Q169" s="302">
        <v>8811</v>
      </c>
      <c r="R169" s="302">
        <v>8349</v>
      </c>
      <c r="S169" s="153">
        <v>3560</v>
      </c>
      <c r="T169" s="305">
        <v>8689</v>
      </c>
      <c r="U169" s="302">
        <v>8247</v>
      </c>
      <c r="V169" s="153">
        <v>3512</v>
      </c>
      <c r="W169" s="280">
        <v>8478</v>
      </c>
      <c r="X169" s="280">
        <v>8078</v>
      </c>
      <c r="Y169" s="153">
        <v>3413</v>
      </c>
      <c r="Z169" s="280">
        <v>8369</v>
      </c>
      <c r="AA169" s="280">
        <v>7998</v>
      </c>
      <c r="AB169" s="153">
        <v>3369</v>
      </c>
      <c r="AC169" s="302">
        <v>8237</v>
      </c>
      <c r="AD169" s="302">
        <v>7894</v>
      </c>
      <c r="AE169" s="153">
        <v>3266</v>
      </c>
      <c r="AF169" s="305">
        <v>8082</v>
      </c>
      <c r="AG169" s="305">
        <v>7760</v>
      </c>
      <c r="AH169" s="153">
        <v>3200</v>
      </c>
      <c r="AI169" s="305">
        <v>7999</v>
      </c>
      <c r="AJ169" s="305">
        <v>7682</v>
      </c>
      <c r="AK169" s="153">
        <v>3123</v>
      </c>
      <c r="AL169" s="305">
        <v>7931</v>
      </c>
      <c r="AM169" s="305">
        <v>7607</v>
      </c>
      <c r="AN169" s="153">
        <v>3074</v>
      </c>
      <c r="AO169" s="305">
        <v>7840</v>
      </c>
      <c r="AP169" s="305">
        <v>7513</v>
      </c>
      <c r="AQ169" s="153">
        <v>2981</v>
      </c>
      <c r="AR169" s="305">
        <v>7838</v>
      </c>
      <c r="AS169" s="305">
        <v>7499</v>
      </c>
      <c r="AT169" s="153">
        <v>2953</v>
      </c>
      <c r="AU169" s="302">
        <v>7831</v>
      </c>
      <c r="AV169" s="302">
        <v>7488</v>
      </c>
      <c r="AW169" s="153">
        <v>2911</v>
      </c>
      <c r="AX169" s="302">
        <v>7822</v>
      </c>
      <c r="AY169" s="302">
        <v>7475</v>
      </c>
      <c r="AZ169" s="153">
        <v>2896</v>
      </c>
      <c r="BA169" s="302">
        <v>7787</v>
      </c>
      <c r="BB169" s="302">
        <v>7415</v>
      </c>
      <c r="BC169" s="153">
        <v>2865</v>
      </c>
      <c r="BD169" s="302">
        <v>7724</v>
      </c>
      <c r="BE169" s="302">
        <v>7334</v>
      </c>
      <c r="BF169" s="153">
        <v>2818</v>
      </c>
      <c r="BG169" s="302">
        <v>7622</v>
      </c>
      <c r="BH169" s="302">
        <v>7219</v>
      </c>
      <c r="BI169" s="153">
        <v>2762</v>
      </c>
      <c r="BJ169" s="302">
        <v>7482</v>
      </c>
      <c r="BK169" s="302">
        <v>7066</v>
      </c>
      <c r="BL169" s="153">
        <v>2714</v>
      </c>
      <c r="BM169" s="302">
        <v>7380</v>
      </c>
      <c r="BN169" s="302">
        <v>6957</v>
      </c>
      <c r="BO169" s="302">
        <v>2692</v>
      </c>
    </row>
    <row r="170" spans="1:67" x14ac:dyDescent="0.2">
      <c r="A170" s="306" t="s">
        <v>628</v>
      </c>
      <c r="B170" s="5" t="s">
        <v>485</v>
      </c>
      <c r="C170" s="5" t="s">
        <v>464</v>
      </c>
      <c r="D170" s="5" t="s">
        <v>425</v>
      </c>
      <c r="E170" s="5" t="s">
        <v>40</v>
      </c>
      <c r="F170" s="117" t="s">
        <v>338</v>
      </c>
      <c r="G170" s="5" t="s">
        <v>339</v>
      </c>
      <c r="H170" s="152">
        <v>5339</v>
      </c>
      <c r="I170" s="152">
        <v>4973</v>
      </c>
      <c r="J170" s="153">
        <v>1697</v>
      </c>
      <c r="K170" s="152">
        <v>5171</v>
      </c>
      <c r="L170" s="152">
        <v>4808</v>
      </c>
      <c r="M170" s="153">
        <v>1654</v>
      </c>
      <c r="N170" s="302">
        <v>5073</v>
      </c>
      <c r="O170" s="302">
        <v>4711</v>
      </c>
      <c r="P170" s="153">
        <v>1625</v>
      </c>
      <c r="Q170" s="302">
        <v>5063</v>
      </c>
      <c r="R170" s="302">
        <v>4714</v>
      </c>
      <c r="S170" s="153">
        <v>1635</v>
      </c>
      <c r="T170" s="305">
        <v>5063</v>
      </c>
      <c r="U170" s="302">
        <v>4714</v>
      </c>
      <c r="V170" s="153">
        <v>1613</v>
      </c>
      <c r="W170" s="280">
        <v>5020</v>
      </c>
      <c r="X170" s="280">
        <v>4677</v>
      </c>
      <c r="Y170" s="153">
        <v>1577</v>
      </c>
      <c r="Z170" s="280">
        <v>5041</v>
      </c>
      <c r="AA170" s="280">
        <v>4701</v>
      </c>
      <c r="AB170" s="153">
        <v>1596</v>
      </c>
      <c r="AC170" s="302">
        <v>5050</v>
      </c>
      <c r="AD170" s="302">
        <v>4711</v>
      </c>
      <c r="AE170" s="153">
        <v>1586</v>
      </c>
      <c r="AF170" s="305">
        <v>5034</v>
      </c>
      <c r="AG170" s="305">
        <v>4703</v>
      </c>
      <c r="AH170" s="153">
        <v>1638</v>
      </c>
      <c r="AI170" s="305">
        <v>4976</v>
      </c>
      <c r="AJ170" s="305">
        <v>4640</v>
      </c>
      <c r="AK170" s="153">
        <v>1623</v>
      </c>
      <c r="AL170" s="305">
        <v>4920</v>
      </c>
      <c r="AM170" s="305">
        <v>4587</v>
      </c>
      <c r="AN170" s="153">
        <v>1615</v>
      </c>
      <c r="AO170" s="305">
        <v>4860</v>
      </c>
      <c r="AP170" s="305">
        <v>4546</v>
      </c>
      <c r="AQ170" s="153">
        <v>1602</v>
      </c>
      <c r="AR170" s="305">
        <v>4753</v>
      </c>
      <c r="AS170" s="305">
        <v>4457</v>
      </c>
      <c r="AT170" s="153">
        <v>1585</v>
      </c>
      <c r="AU170" s="302">
        <v>4619</v>
      </c>
      <c r="AV170" s="302">
        <v>4338</v>
      </c>
      <c r="AW170" s="153">
        <v>1530</v>
      </c>
      <c r="AX170" s="302">
        <v>4478</v>
      </c>
      <c r="AY170" s="302">
        <v>4217</v>
      </c>
      <c r="AZ170" s="153">
        <v>1487</v>
      </c>
      <c r="BA170" s="302">
        <v>4352</v>
      </c>
      <c r="BB170" s="302">
        <v>4098</v>
      </c>
      <c r="BC170" s="153">
        <v>1449</v>
      </c>
      <c r="BD170" s="302">
        <v>4216</v>
      </c>
      <c r="BE170" s="302">
        <v>3969</v>
      </c>
      <c r="BF170" s="153">
        <v>1422</v>
      </c>
      <c r="BG170" s="302">
        <v>4151</v>
      </c>
      <c r="BH170" s="302">
        <v>3914</v>
      </c>
      <c r="BI170" s="153">
        <v>1394</v>
      </c>
      <c r="BJ170" s="302">
        <v>4033</v>
      </c>
      <c r="BK170" s="302">
        <v>3818</v>
      </c>
      <c r="BL170" s="153">
        <v>1364</v>
      </c>
      <c r="BM170" s="302">
        <v>3948</v>
      </c>
      <c r="BN170" s="302">
        <v>3747</v>
      </c>
      <c r="BO170" s="302">
        <v>1354</v>
      </c>
    </row>
    <row r="171" spans="1:67" x14ac:dyDescent="0.2">
      <c r="A171" s="306" t="s">
        <v>507</v>
      </c>
      <c r="B171" s="5" t="s">
        <v>488</v>
      </c>
      <c r="C171" s="5" t="s">
        <v>409</v>
      </c>
      <c r="D171" s="5" t="s">
        <v>430</v>
      </c>
      <c r="E171" s="5" t="s">
        <v>65</v>
      </c>
      <c r="F171" s="117" t="s">
        <v>340</v>
      </c>
      <c r="G171" s="5" t="s">
        <v>341</v>
      </c>
      <c r="H171" s="152">
        <v>7960</v>
      </c>
      <c r="I171" s="152">
        <v>7726</v>
      </c>
      <c r="J171" s="153">
        <v>3248</v>
      </c>
      <c r="K171" s="152">
        <v>7809</v>
      </c>
      <c r="L171" s="152">
        <v>7587</v>
      </c>
      <c r="M171" s="153">
        <v>3251</v>
      </c>
      <c r="N171" s="302">
        <v>7629</v>
      </c>
      <c r="O171" s="302">
        <v>7417</v>
      </c>
      <c r="P171" s="153">
        <v>3215</v>
      </c>
      <c r="Q171" s="302">
        <v>7435</v>
      </c>
      <c r="R171" s="302">
        <v>7236</v>
      </c>
      <c r="S171" s="153">
        <v>3164</v>
      </c>
      <c r="T171" s="305">
        <v>7291</v>
      </c>
      <c r="U171" s="302">
        <v>7099</v>
      </c>
      <c r="V171" s="153">
        <v>3112</v>
      </c>
      <c r="W171" s="280">
        <v>7077</v>
      </c>
      <c r="X171" s="280">
        <v>6899</v>
      </c>
      <c r="Y171" s="153">
        <v>3031</v>
      </c>
      <c r="Z171" s="280">
        <v>6881</v>
      </c>
      <c r="AA171" s="280">
        <v>6715</v>
      </c>
      <c r="AB171" s="153">
        <v>2945</v>
      </c>
      <c r="AC171" s="302">
        <v>6621</v>
      </c>
      <c r="AD171" s="302">
        <v>6466</v>
      </c>
      <c r="AE171" s="153">
        <v>2812</v>
      </c>
      <c r="AF171" s="305">
        <v>6463</v>
      </c>
      <c r="AG171" s="305">
        <v>6313</v>
      </c>
      <c r="AH171" s="153">
        <v>2747</v>
      </c>
      <c r="AI171" s="305">
        <v>6318</v>
      </c>
      <c r="AJ171" s="305">
        <v>6177</v>
      </c>
      <c r="AK171" s="153">
        <v>2658</v>
      </c>
      <c r="AL171" s="305">
        <v>6181</v>
      </c>
      <c r="AM171" s="305">
        <v>6048</v>
      </c>
      <c r="AN171" s="153">
        <v>2608</v>
      </c>
      <c r="AO171" s="305">
        <v>6018</v>
      </c>
      <c r="AP171" s="305">
        <v>5884</v>
      </c>
      <c r="AQ171" s="153">
        <v>2530</v>
      </c>
      <c r="AR171" s="305">
        <v>5900</v>
      </c>
      <c r="AS171" s="305">
        <v>5765</v>
      </c>
      <c r="AT171" s="153">
        <v>2459</v>
      </c>
      <c r="AU171" s="302">
        <v>5830</v>
      </c>
      <c r="AV171" s="302">
        <v>5699</v>
      </c>
      <c r="AW171" s="153">
        <v>2404</v>
      </c>
      <c r="AX171" s="302">
        <v>5768</v>
      </c>
      <c r="AY171" s="302">
        <v>5638</v>
      </c>
      <c r="AZ171" s="153">
        <v>2360</v>
      </c>
      <c r="BA171" s="302">
        <v>5674</v>
      </c>
      <c r="BB171" s="302">
        <v>5544</v>
      </c>
      <c r="BC171" s="153">
        <v>2316</v>
      </c>
      <c r="BD171" s="302">
        <v>5613</v>
      </c>
      <c r="BE171" s="302">
        <v>5487</v>
      </c>
      <c r="BF171" s="153">
        <v>2282</v>
      </c>
      <c r="BG171" s="302">
        <v>5588</v>
      </c>
      <c r="BH171" s="302">
        <v>5464</v>
      </c>
      <c r="BI171" s="153">
        <v>2281</v>
      </c>
      <c r="BJ171" s="302">
        <v>5626</v>
      </c>
      <c r="BK171" s="302">
        <v>5505</v>
      </c>
      <c r="BL171" s="153">
        <v>2298</v>
      </c>
      <c r="BM171" s="302">
        <v>5683</v>
      </c>
      <c r="BN171" s="302">
        <v>5566</v>
      </c>
      <c r="BO171" s="302">
        <v>2302</v>
      </c>
    </row>
    <row r="172" spans="1:67" x14ac:dyDescent="0.2">
      <c r="A172" s="306" t="s">
        <v>620</v>
      </c>
      <c r="B172" s="5" t="s">
        <v>475</v>
      </c>
      <c r="C172" s="5" t="s">
        <v>402</v>
      </c>
      <c r="D172" s="5" t="s">
        <v>416</v>
      </c>
      <c r="E172" s="5" t="s">
        <v>8</v>
      </c>
      <c r="F172" s="117" t="s">
        <v>342</v>
      </c>
      <c r="G172" s="5" t="s">
        <v>343</v>
      </c>
      <c r="H172" s="152">
        <v>6569</v>
      </c>
      <c r="I172" s="152">
        <v>6290</v>
      </c>
      <c r="J172" s="153">
        <v>3160</v>
      </c>
      <c r="K172" s="152">
        <v>6420</v>
      </c>
      <c r="L172" s="152">
        <v>6134</v>
      </c>
      <c r="M172" s="153">
        <v>3103</v>
      </c>
      <c r="N172" s="302">
        <v>6354</v>
      </c>
      <c r="O172" s="302">
        <v>6062</v>
      </c>
      <c r="P172" s="153">
        <v>3073</v>
      </c>
      <c r="Q172" s="302">
        <v>6218</v>
      </c>
      <c r="R172" s="302">
        <v>5943</v>
      </c>
      <c r="S172" s="153">
        <v>3017</v>
      </c>
      <c r="T172" s="305">
        <v>6105</v>
      </c>
      <c r="U172" s="302">
        <v>5830</v>
      </c>
      <c r="V172" s="153">
        <v>2955</v>
      </c>
      <c r="W172" s="280">
        <v>5988</v>
      </c>
      <c r="X172" s="280">
        <v>5720</v>
      </c>
      <c r="Y172" s="153">
        <v>2895</v>
      </c>
      <c r="Z172" s="280">
        <v>5938</v>
      </c>
      <c r="AA172" s="280">
        <v>5667</v>
      </c>
      <c r="AB172" s="153">
        <v>2857</v>
      </c>
      <c r="AC172" s="302">
        <v>5878</v>
      </c>
      <c r="AD172" s="302">
        <v>5588</v>
      </c>
      <c r="AE172" s="153">
        <v>2776</v>
      </c>
      <c r="AF172" s="305">
        <v>5816</v>
      </c>
      <c r="AG172" s="305">
        <v>5519</v>
      </c>
      <c r="AH172" s="153">
        <v>2754</v>
      </c>
      <c r="AI172" s="305">
        <v>5743</v>
      </c>
      <c r="AJ172" s="305">
        <v>5462</v>
      </c>
      <c r="AK172" s="153">
        <v>2728</v>
      </c>
      <c r="AL172" s="305">
        <v>5649</v>
      </c>
      <c r="AM172" s="305">
        <v>5374</v>
      </c>
      <c r="AN172" s="153">
        <v>2673</v>
      </c>
      <c r="AO172" s="305">
        <v>5595</v>
      </c>
      <c r="AP172" s="305">
        <v>5323</v>
      </c>
      <c r="AQ172" s="153">
        <v>2624</v>
      </c>
      <c r="AR172" s="305">
        <v>5495</v>
      </c>
      <c r="AS172" s="305">
        <v>5230</v>
      </c>
      <c r="AT172" s="153">
        <v>2569</v>
      </c>
      <c r="AU172" s="302">
        <v>5437</v>
      </c>
      <c r="AV172" s="302">
        <v>5171</v>
      </c>
      <c r="AW172" s="153">
        <v>2548</v>
      </c>
      <c r="AX172" s="302">
        <v>5330</v>
      </c>
      <c r="AY172" s="302">
        <v>5060</v>
      </c>
      <c r="AZ172" s="153">
        <v>2478</v>
      </c>
      <c r="BA172" s="302">
        <v>5324</v>
      </c>
      <c r="BB172" s="302">
        <v>5047</v>
      </c>
      <c r="BC172" s="153">
        <v>2497</v>
      </c>
      <c r="BD172" s="302">
        <v>5243</v>
      </c>
      <c r="BE172" s="302">
        <v>4973</v>
      </c>
      <c r="BF172" s="153">
        <v>2470</v>
      </c>
      <c r="BG172" s="302">
        <v>5216</v>
      </c>
      <c r="BH172" s="302">
        <v>4950</v>
      </c>
      <c r="BI172" s="153">
        <v>2462</v>
      </c>
      <c r="BJ172" s="302">
        <v>5115</v>
      </c>
      <c r="BK172" s="302">
        <v>4852</v>
      </c>
      <c r="BL172" s="153">
        <v>2409</v>
      </c>
      <c r="BM172" s="302">
        <v>5054</v>
      </c>
      <c r="BN172" s="302">
        <v>4809</v>
      </c>
      <c r="BO172" s="302">
        <v>2405</v>
      </c>
    </row>
    <row r="173" spans="1:67" x14ac:dyDescent="0.2">
      <c r="A173" s="306" t="s">
        <v>479</v>
      </c>
      <c r="B173" s="5" t="s">
        <v>480</v>
      </c>
      <c r="C173" s="5" t="s">
        <v>405</v>
      </c>
      <c r="D173" s="5" t="s">
        <v>552</v>
      </c>
      <c r="E173" s="5" t="s">
        <v>20</v>
      </c>
      <c r="F173" s="117" t="s">
        <v>344</v>
      </c>
      <c r="G173" s="5" t="s">
        <v>345</v>
      </c>
      <c r="H173" s="152">
        <v>9485</v>
      </c>
      <c r="I173" s="152">
        <v>9227</v>
      </c>
      <c r="J173" s="153">
        <v>3175</v>
      </c>
      <c r="K173" s="152">
        <v>9315</v>
      </c>
      <c r="L173" s="152">
        <v>9075</v>
      </c>
      <c r="M173" s="153">
        <v>3104</v>
      </c>
      <c r="N173" s="302">
        <v>9121</v>
      </c>
      <c r="O173" s="302">
        <v>8903</v>
      </c>
      <c r="P173" s="153">
        <v>3066</v>
      </c>
      <c r="Q173" s="302">
        <v>8986</v>
      </c>
      <c r="R173" s="302">
        <v>8759</v>
      </c>
      <c r="S173" s="153">
        <v>3027</v>
      </c>
      <c r="T173" s="305">
        <v>8844</v>
      </c>
      <c r="U173" s="302">
        <v>8596</v>
      </c>
      <c r="V173" s="153">
        <v>2973</v>
      </c>
      <c r="W173" s="280">
        <v>8562</v>
      </c>
      <c r="X173" s="280">
        <v>8310</v>
      </c>
      <c r="Y173" s="153">
        <v>2865</v>
      </c>
      <c r="Z173" s="280">
        <v>8334</v>
      </c>
      <c r="AA173" s="280">
        <v>8082</v>
      </c>
      <c r="AB173" s="153">
        <v>2760</v>
      </c>
      <c r="AC173" s="302">
        <v>8156</v>
      </c>
      <c r="AD173" s="302">
        <v>7886</v>
      </c>
      <c r="AE173" s="153">
        <v>2677</v>
      </c>
      <c r="AF173" s="305">
        <v>7948</v>
      </c>
      <c r="AG173" s="305">
        <v>7683</v>
      </c>
      <c r="AH173" s="153">
        <v>2582</v>
      </c>
      <c r="AI173" s="305">
        <v>7658</v>
      </c>
      <c r="AJ173" s="305">
        <v>7409</v>
      </c>
      <c r="AK173" s="153">
        <v>2524</v>
      </c>
      <c r="AL173" s="305">
        <v>7488</v>
      </c>
      <c r="AM173" s="305">
        <v>7253</v>
      </c>
      <c r="AN173" s="153">
        <v>2477</v>
      </c>
      <c r="AO173" s="305">
        <v>7292</v>
      </c>
      <c r="AP173" s="305">
        <v>7056</v>
      </c>
      <c r="AQ173" s="153">
        <v>2413</v>
      </c>
      <c r="AR173" s="305">
        <v>7099</v>
      </c>
      <c r="AS173" s="305">
        <v>6863</v>
      </c>
      <c r="AT173" s="153">
        <v>2368</v>
      </c>
      <c r="AU173" s="302">
        <v>6969</v>
      </c>
      <c r="AV173" s="302">
        <v>6743</v>
      </c>
      <c r="AW173" s="153">
        <v>2359</v>
      </c>
      <c r="AX173" s="302">
        <v>6802</v>
      </c>
      <c r="AY173" s="302">
        <v>6571</v>
      </c>
      <c r="AZ173" s="153">
        <v>2292</v>
      </c>
      <c r="BA173" s="302">
        <v>6670</v>
      </c>
      <c r="BB173" s="302">
        <v>6437</v>
      </c>
      <c r="BC173" s="153">
        <v>2268</v>
      </c>
      <c r="BD173" s="302">
        <v>6500</v>
      </c>
      <c r="BE173" s="302">
        <v>6279</v>
      </c>
      <c r="BF173" s="153">
        <v>2243</v>
      </c>
      <c r="BG173" s="302">
        <v>6414</v>
      </c>
      <c r="BH173" s="302">
        <v>6206</v>
      </c>
      <c r="BI173" s="153">
        <v>2239</v>
      </c>
      <c r="BJ173" s="302">
        <v>6320</v>
      </c>
      <c r="BK173" s="302">
        <v>6115</v>
      </c>
      <c r="BL173" s="153">
        <v>2240</v>
      </c>
      <c r="BM173" s="302">
        <v>6199</v>
      </c>
      <c r="BN173" s="302">
        <v>6012</v>
      </c>
      <c r="BO173" s="302">
        <v>2221</v>
      </c>
    </row>
    <row r="174" spans="1:67" x14ac:dyDescent="0.2">
      <c r="A174" s="306" t="s">
        <v>621</v>
      </c>
      <c r="B174" s="5" t="s">
        <v>477</v>
      </c>
      <c r="C174" s="5" t="s">
        <v>404</v>
      </c>
      <c r="D174" s="5" t="s">
        <v>418</v>
      </c>
      <c r="E174" s="5" t="s">
        <v>12</v>
      </c>
      <c r="F174" s="117" t="s">
        <v>346</v>
      </c>
      <c r="G174" s="5" t="s">
        <v>347</v>
      </c>
      <c r="H174" s="152">
        <v>8732</v>
      </c>
      <c r="I174" s="152">
        <v>8488</v>
      </c>
      <c r="J174" s="153">
        <v>1952</v>
      </c>
      <c r="K174" s="152">
        <v>8226</v>
      </c>
      <c r="L174" s="152">
        <v>8013</v>
      </c>
      <c r="M174" s="153">
        <v>1894</v>
      </c>
      <c r="N174" s="302">
        <v>7861</v>
      </c>
      <c r="O174" s="302">
        <v>7657</v>
      </c>
      <c r="P174" s="153">
        <v>1839</v>
      </c>
      <c r="Q174" s="302">
        <v>7583</v>
      </c>
      <c r="R174" s="302">
        <v>7389</v>
      </c>
      <c r="S174" s="153">
        <v>1792</v>
      </c>
      <c r="T174" s="305">
        <v>7348</v>
      </c>
      <c r="U174" s="302">
        <v>7153</v>
      </c>
      <c r="V174" s="153">
        <v>1761</v>
      </c>
      <c r="W174" s="280">
        <v>7160</v>
      </c>
      <c r="X174" s="280">
        <v>6969</v>
      </c>
      <c r="Y174" s="153">
        <v>1713</v>
      </c>
      <c r="Z174" s="280">
        <v>6967</v>
      </c>
      <c r="AA174" s="280">
        <v>6783</v>
      </c>
      <c r="AB174" s="153">
        <v>1683</v>
      </c>
      <c r="AC174" s="302">
        <v>6816</v>
      </c>
      <c r="AD174" s="302">
        <v>6634</v>
      </c>
      <c r="AE174" s="153">
        <v>1665</v>
      </c>
      <c r="AF174" s="305">
        <v>6661</v>
      </c>
      <c r="AG174" s="305">
        <v>6479</v>
      </c>
      <c r="AH174" s="153">
        <v>1648</v>
      </c>
      <c r="AI174" s="305">
        <v>6518</v>
      </c>
      <c r="AJ174" s="305">
        <v>6342</v>
      </c>
      <c r="AK174" s="153">
        <v>1640</v>
      </c>
      <c r="AL174" s="305">
        <v>6442</v>
      </c>
      <c r="AM174" s="305">
        <v>6270</v>
      </c>
      <c r="AN174" s="153">
        <v>1640</v>
      </c>
      <c r="AO174" s="305">
        <v>6359</v>
      </c>
      <c r="AP174" s="305">
        <v>6203</v>
      </c>
      <c r="AQ174" s="153">
        <v>1653</v>
      </c>
      <c r="AR174" s="305">
        <v>6234</v>
      </c>
      <c r="AS174" s="305">
        <v>6095</v>
      </c>
      <c r="AT174" s="153">
        <v>1663</v>
      </c>
      <c r="AU174" s="302">
        <v>6106</v>
      </c>
      <c r="AV174" s="302">
        <v>5976</v>
      </c>
      <c r="AW174" s="153">
        <v>1631</v>
      </c>
      <c r="AX174" s="302">
        <v>6056</v>
      </c>
      <c r="AY174" s="302">
        <v>5929</v>
      </c>
      <c r="AZ174" s="153">
        <v>1636</v>
      </c>
      <c r="BA174" s="302">
        <v>5909</v>
      </c>
      <c r="BB174" s="302">
        <v>5786</v>
      </c>
      <c r="BC174" s="153">
        <v>1594</v>
      </c>
      <c r="BD174" s="302">
        <v>5777</v>
      </c>
      <c r="BE174" s="302">
        <v>5670</v>
      </c>
      <c r="BF174" s="153">
        <v>1562</v>
      </c>
      <c r="BG174" s="302">
        <v>5667</v>
      </c>
      <c r="BH174" s="302">
        <v>5571</v>
      </c>
      <c r="BI174" s="153">
        <v>1531</v>
      </c>
      <c r="BJ174" s="302">
        <v>5625</v>
      </c>
      <c r="BK174" s="302">
        <v>5532</v>
      </c>
      <c r="BL174" s="153">
        <v>1535</v>
      </c>
      <c r="BM174" s="302">
        <v>5508</v>
      </c>
      <c r="BN174" s="302">
        <v>5417</v>
      </c>
      <c r="BO174" s="302">
        <v>1507</v>
      </c>
    </row>
    <row r="175" spans="1:67" x14ac:dyDescent="0.2">
      <c r="A175" s="306" t="s">
        <v>628</v>
      </c>
      <c r="B175" s="5" t="s">
        <v>485</v>
      </c>
      <c r="C175" s="5" t="s">
        <v>464</v>
      </c>
      <c r="D175" s="5" t="s">
        <v>425</v>
      </c>
      <c r="E175" s="5" t="s">
        <v>40</v>
      </c>
      <c r="F175" s="117" t="s">
        <v>348</v>
      </c>
      <c r="G175" s="5" t="s">
        <v>349</v>
      </c>
      <c r="H175" s="152">
        <v>9303</v>
      </c>
      <c r="I175" s="152">
        <v>9085</v>
      </c>
      <c r="J175" s="153">
        <v>4168</v>
      </c>
      <c r="K175" s="152">
        <v>8912</v>
      </c>
      <c r="L175" s="152">
        <v>8699</v>
      </c>
      <c r="M175" s="153">
        <v>4006</v>
      </c>
      <c r="N175" s="302">
        <v>8516</v>
      </c>
      <c r="O175" s="302">
        <v>8316</v>
      </c>
      <c r="P175" s="153">
        <v>3820</v>
      </c>
      <c r="Q175" s="302">
        <v>8239</v>
      </c>
      <c r="R175" s="302">
        <v>8048</v>
      </c>
      <c r="S175" s="153">
        <v>3694</v>
      </c>
      <c r="T175" s="305">
        <v>7913</v>
      </c>
      <c r="U175" s="302">
        <v>7731</v>
      </c>
      <c r="V175" s="153">
        <v>3554</v>
      </c>
      <c r="W175" s="280">
        <v>7575</v>
      </c>
      <c r="X175" s="280">
        <v>7409</v>
      </c>
      <c r="Y175" s="153">
        <v>3403</v>
      </c>
      <c r="Z175" s="280">
        <v>7255</v>
      </c>
      <c r="AA175" s="280">
        <v>7106</v>
      </c>
      <c r="AB175" s="153">
        <v>3245</v>
      </c>
      <c r="AC175" s="302">
        <v>6900</v>
      </c>
      <c r="AD175" s="302">
        <v>6770</v>
      </c>
      <c r="AE175" s="153">
        <v>3089</v>
      </c>
      <c r="AF175" s="305">
        <v>6583</v>
      </c>
      <c r="AG175" s="305">
        <v>6460</v>
      </c>
      <c r="AH175" s="153">
        <v>2929</v>
      </c>
      <c r="AI175" s="305">
        <v>6311</v>
      </c>
      <c r="AJ175" s="305">
        <v>6188</v>
      </c>
      <c r="AK175" s="153">
        <v>2796</v>
      </c>
      <c r="AL175" s="305">
        <v>6161</v>
      </c>
      <c r="AM175" s="305">
        <v>6041</v>
      </c>
      <c r="AN175" s="153">
        <v>2740</v>
      </c>
      <c r="AO175" s="305">
        <v>6049</v>
      </c>
      <c r="AP175" s="305">
        <v>5924</v>
      </c>
      <c r="AQ175" s="153">
        <v>2680</v>
      </c>
      <c r="AR175" s="305">
        <v>6018</v>
      </c>
      <c r="AS175" s="305">
        <v>5887</v>
      </c>
      <c r="AT175" s="153">
        <v>2620</v>
      </c>
      <c r="AU175" s="302">
        <v>6026</v>
      </c>
      <c r="AV175" s="302">
        <v>5903</v>
      </c>
      <c r="AW175" s="153">
        <v>2594</v>
      </c>
      <c r="AX175" s="302">
        <v>6013</v>
      </c>
      <c r="AY175" s="302">
        <v>5892</v>
      </c>
      <c r="AZ175" s="153">
        <v>2589</v>
      </c>
      <c r="BA175" s="302">
        <v>5969</v>
      </c>
      <c r="BB175" s="302">
        <v>5851</v>
      </c>
      <c r="BC175" s="153">
        <v>2559</v>
      </c>
      <c r="BD175" s="302">
        <v>5951</v>
      </c>
      <c r="BE175" s="302">
        <v>5831</v>
      </c>
      <c r="BF175" s="153">
        <v>2563</v>
      </c>
      <c r="BG175" s="302">
        <v>5975</v>
      </c>
      <c r="BH175" s="302">
        <v>5837</v>
      </c>
      <c r="BI175" s="153">
        <v>2574</v>
      </c>
      <c r="BJ175" s="302">
        <v>6016</v>
      </c>
      <c r="BK175" s="302">
        <v>5873</v>
      </c>
      <c r="BL175" s="153">
        <v>2601</v>
      </c>
      <c r="BM175" s="302">
        <v>6015</v>
      </c>
      <c r="BN175" s="302">
        <v>5864</v>
      </c>
      <c r="BO175" s="302">
        <v>2595</v>
      </c>
    </row>
    <row r="176" spans="1:67" x14ac:dyDescent="0.2">
      <c r="A176" s="306" t="s">
        <v>637</v>
      </c>
      <c r="B176" s="5" t="s">
        <v>474</v>
      </c>
      <c r="C176" s="5" t="s">
        <v>401</v>
      </c>
      <c r="D176" s="5" t="s">
        <v>436</v>
      </c>
      <c r="E176" s="5" t="s">
        <v>114</v>
      </c>
      <c r="F176" s="117" t="s">
        <v>350</v>
      </c>
      <c r="G176" s="5" t="s">
        <v>351</v>
      </c>
      <c r="H176" s="152">
        <v>15704</v>
      </c>
      <c r="I176" s="152">
        <v>15059</v>
      </c>
      <c r="J176" s="153">
        <v>6006</v>
      </c>
      <c r="K176" s="152">
        <v>14976</v>
      </c>
      <c r="L176" s="152">
        <v>14411</v>
      </c>
      <c r="M176" s="153">
        <v>5764</v>
      </c>
      <c r="N176" s="302">
        <v>14443</v>
      </c>
      <c r="O176" s="302">
        <v>13928</v>
      </c>
      <c r="P176" s="153">
        <v>5601</v>
      </c>
      <c r="Q176" s="302">
        <v>14112</v>
      </c>
      <c r="R176" s="302">
        <v>13641</v>
      </c>
      <c r="S176" s="153">
        <v>5468</v>
      </c>
      <c r="T176" s="305">
        <v>13821</v>
      </c>
      <c r="U176" s="302">
        <v>13363</v>
      </c>
      <c r="V176" s="153">
        <v>5370</v>
      </c>
      <c r="W176" s="280">
        <v>13335</v>
      </c>
      <c r="X176" s="280">
        <v>12910</v>
      </c>
      <c r="Y176" s="153">
        <v>5218</v>
      </c>
      <c r="Z176" s="280">
        <v>13114</v>
      </c>
      <c r="AA176" s="280">
        <v>12712</v>
      </c>
      <c r="AB176" s="153">
        <v>5178</v>
      </c>
      <c r="AC176" s="302">
        <v>12986</v>
      </c>
      <c r="AD176" s="302">
        <v>12623</v>
      </c>
      <c r="AE176" s="153">
        <v>5158</v>
      </c>
      <c r="AF176" s="305">
        <v>12857</v>
      </c>
      <c r="AG176" s="305">
        <v>12505</v>
      </c>
      <c r="AH176" s="153">
        <v>5176</v>
      </c>
      <c r="AI176" s="305">
        <v>12694</v>
      </c>
      <c r="AJ176" s="305">
        <v>12354</v>
      </c>
      <c r="AK176" s="153">
        <v>5093</v>
      </c>
      <c r="AL176" s="305">
        <v>12570</v>
      </c>
      <c r="AM176" s="305">
        <v>12234</v>
      </c>
      <c r="AN176" s="153">
        <v>5050</v>
      </c>
      <c r="AO176" s="305">
        <v>12383</v>
      </c>
      <c r="AP176" s="305">
        <v>12045</v>
      </c>
      <c r="AQ176" s="153">
        <v>4961</v>
      </c>
      <c r="AR176" s="305">
        <v>12206</v>
      </c>
      <c r="AS176" s="305">
        <v>11875</v>
      </c>
      <c r="AT176" s="153">
        <v>4890</v>
      </c>
      <c r="AU176" s="302">
        <v>12071</v>
      </c>
      <c r="AV176" s="302">
        <v>11733</v>
      </c>
      <c r="AW176" s="153">
        <v>4849</v>
      </c>
      <c r="AX176" s="302">
        <v>11878</v>
      </c>
      <c r="AY176" s="302">
        <v>11541</v>
      </c>
      <c r="AZ176" s="153">
        <v>4799</v>
      </c>
      <c r="BA176" s="302">
        <v>11620</v>
      </c>
      <c r="BB176" s="302">
        <v>11283</v>
      </c>
      <c r="BC176" s="153">
        <v>4731</v>
      </c>
      <c r="BD176" s="302">
        <v>11411</v>
      </c>
      <c r="BE176" s="302">
        <v>11080</v>
      </c>
      <c r="BF176" s="153">
        <v>4648</v>
      </c>
      <c r="BG176" s="302">
        <v>11320</v>
      </c>
      <c r="BH176" s="302">
        <v>10983</v>
      </c>
      <c r="BI176" s="153">
        <v>4623</v>
      </c>
      <c r="BJ176" s="302">
        <v>11056</v>
      </c>
      <c r="BK176" s="302">
        <v>10732</v>
      </c>
      <c r="BL176" s="153">
        <v>4545</v>
      </c>
      <c r="BM176" s="302">
        <v>10811</v>
      </c>
      <c r="BN176" s="302">
        <v>10499</v>
      </c>
      <c r="BO176" s="302">
        <v>4460</v>
      </c>
    </row>
    <row r="177" spans="1:67" x14ac:dyDescent="0.2">
      <c r="A177" s="306" t="s">
        <v>496</v>
      </c>
      <c r="B177" s="5" t="s">
        <v>497</v>
      </c>
      <c r="C177" s="5" t="s">
        <v>411</v>
      </c>
      <c r="D177" s="5" t="s">
        <v>437</v>
      </c>
      <c r="E177" s="5" t="s">
        <v>123</v>
      </c>
      <c r="F177" s="117" t="s">
        <v>352</v>
      </c>
      <c r="G177" s="5" t="s">
        <v>353</v>
      </c>
      <c r="H177" s="152">
        <v>2434</v>
      </c>
      <c r="I177" s="152">
        <v>2375</v>
      </c>
      <c r="J177" s="153">
        <v>1091</v>
      </c>
      <c r="K177" s="152">
        <v>2332</v>
      </c>
      <c r="L177" s="152">
        <v>2275</v>
      </c>
      <c r="M177" s="153">
        <v>1030</v>
      </c>
      <c r="N177" s="302">
        <v>2210</v>
      </c>
      <c r="O177" s="302">
        <v>2160</v>
      </c>
      <c r="P177" s="153">
        <v>978</v>
      </c>
      <c r="Q177" s="302">
        <v>2155</v>
      </c>
      <c r="R177" s="302">
        <v>2106</v>
      </c>
      <c r="S177" s="153">
        <v>941</v>
      </c>
      <c r="T177" s="305">
        <v>2074</v>
      </c>
      <c r="U177" s="302">
        <v>2031</v>
      </c>
      <c r="V177" s="153">
        <v>916</v>
      </c>
      <c r="W177" s="280">
        <v>2038</v>
      </c>
      <c r="X177" s="280">
        <v>2002</v>
      </c>
      <c r="Y177" s="153">
        <v>914</v>
      </c>
      <c r="Z177" s="280">
        <v>1992</v>
      </c>
      <c r="AA177" s="280">
        <v>1958</v>
      </c>
      <c r="AB177" s="153">
        <v>891</v>
      </c>
      <c r="AC177" s="302">
        <v>1962</v>
      </c>
      <c r="AD177" s="302">
        <v>1928</v>
      </c>
      <c r="AE177" s="153">
        <v>879</v>
      </c>
      <c r="AF177" s="305">
        <v>1968</v>
      </c>
      <c r="AG177" s="305">
        <v>1939</v>
      </c>
      <c r="AH177" s="153">
        <v>879</v>
      </c>
      <c r="AI177" s="305">
        <v>1965</v>
      </c>
      <c r="AJ177" s="305">
        <v>1940</v>
      </c>
      <c r="AK177" s="153">
        <v>900</v>
      </c>
      <c r="AL177" s="305">
        <v>1941</v>
      </c>
      <c r="AM177" s="305">
        <v>1917</v>
      </c>
      <c r="AN177" s="153">
        <v>893</v>
      </c>
      <c r="AO177" s="305">
        <v>1928</v>
      </c>
      <c r="AP177" s="305">
        <v>1903</v>
      </c>
      <c r="AQ177" s="153">
        <v>874</v>
      </c>
      <c r="AR177" s="305">
        <v>1953</v>
      </c>
      <c r="AS177" s="305">
        <v>1925</v>
      </c>
      <c r="AT177" s="153">
        <v>888</v>
      </c>
      <c r="AU177" s="302">
        <v>1961</v>
      </c>
      <c r="AV177" s="302">
        <v>1933</v>
      </c>
      <c r="AW177" s="153">
        <v>905</v>
      </c>
      <c r="AX177" s="302">
        <v>1960</v>
      </c>
      <c r="AY177" s="302">
        <v>1932</v>
      </c>
      <c r="AZ177" s="153">
        <v>910</v>
      </c>
      <c r="BA177" s="302">
        <v>1943</v>
      </c>
      <c r="BB177" s="302">
        <v>1914</v>
      </c>
      <c r="BC177" s="153">
        <v>908</v>
      </c>
      <c r="BD177" s="302">
        <v>1919</v>
      </c>
      <c r="BE177" s="302">
        <v>1888</v>
      </c>
      <c r="BF177" s="153">
        <v>903</v>
      </c>
      <c r="BG177" s="302">
        <v>1928</v>
      </c>
      <c r="BH177" s="302">
        <v>1896</v>
      </c>
      <c r="BI177" s="153">
        <v>903</v>
      </c>
      <c r="BJ177" s="302">
        <v>1921</v>
      </c>
      <c r="BK177" s="302">
        <v>1886</v>
      </c>
      <c r="BL177" s="153">
        <v>889</v>
      </c>
      <c r="BM177" s="302">
        <v>1918</v>
      </c>
      <c r="BN177" s="302">
        <v>1885</v>
      </c>
      <c r="BO177" s="302">
        <v>887</v>
      </c>
    </row>
    <row r="178" spans="1:67" x14ac:dyDescent="0.2">
      <c r="A178" s="306" t="s">
        <v>619</v>
      </c>
      <c r="B178" s="5" t="s">
        <v>474</v>
      </c>
      <c r="C178" s="5" t="s">
        <v>401</v>
      </c>
      <c r="D178" s="5" t="s">
        <v>415</v>
      </c>
      <c r="E178" s="5" t="s">
        <v>5</v>
      </c>
      <c r="F178" s="117" t="s">
        <v>354</v>
      </c>
      <c r="G178" s="5" t="s">
        <v>355</v>
      </c>
      <c r="H178" s="152">
        <v>16502</v>
      </c>
      <c r="I178" s="152">
        <v>15810</v>
      </c>
      <c r="J178" s="153">
        <v>5829</v>
      </c>
      <c r="K178" s="152">
        <v>16024</v>
      </c>
      <c r="L178" s="152">
        <v>15363</v>
      </c>
      <c r="M178" s="153">
        <v>5676</v>
      </c>
      <c r="N178" s="302">
        <v>15675</v>
      </c>
      <c r="O178" s="302">
        <v>15026</v>
      </c>
      <c r="P178" s="153">
        <v>5561</v>
      </c>
      <c r="Q178" s="302">
        <v>15316</v>
      </c>
      <c r="R178" s="302">
        <v>14703</v>
      </c>
      <c r="S178" s="153">
        <v>5463</v>
      </c>
      <c r="T178" s="305">
        <v>15075</v>
      </c>
      <c r="U178" s="302">
        <v>14468</v>
      </c>
      <c r="V178" s="153">
        <v>5385</v>
      </c>
      <c r="W178" s="280">
        <v>14760</v>
      </c>
      <c r="X178" s="280">
        <v>14179</v>
      </c>
      <c r="Y178" s="153">
        <v>5255</v>
      </c>
      <c r="Z178" s="280">
        <v>14499</v>
      </c>
      <c r="AA178" s="280">
        <v>13943</v>
      </c>
      <c r="AB178" s="153">
        <v>5159</v>
      </c>
      <c r="AC178" s="302">
        <v>14317</v>
      </c>
      <c r="AD178" s="302">
        <v>13789</v>
      </c>
      <c r="AE178" s="153">
        <v>5130</v>
      </c>
      <c r="AF178" s="305">
        <v>14229</v>
      </c>
      <c r="AG178" s="305">
        <v>13729</v>
      </c>
      <c r="AH178" s="153">
        <v>5104</v>
      </c>
      <c r="AI178" s="305">
        <v>14043</v>
      </c>
      <c r="AJ178" s="305">
        <v>13544</v>
      </c>
      <c r="AK178" s="153">
        <v>5099</v>
      </c>
      <c r="AL178" s="305">
        <v>14021</v>
      </c>
      <c r="AM178" s="305">
        <v>13540</v>
      </c>
      <c r="AN178" s="153">
        <v>5127</v>
      </c>
      <c r="AO178" s="305">
        <v>13961</v>
      </c>
      <c r="AP178" s="305">
        <v>13471</v>
      </c>
      <c r="AQ178" s="153">
        <v>5080</v>
      </c>
      <c r="AR178" s="305">
        <v>13961</v>
      </c>
      <c r="AS178" s="305">
        <v>13474</v>
      </c>
      <c r="AT178" s="153">
        <v>5088</v>
      </c>
      <c r="AU178" s="302">
        <v>13899</v>
      </c>
      <c r="AV178" s="302">
        <v>13416</v>
      </c>
      <c r="AW178" s="153">
        <v>5064</v>
      </c>
      <c r="AX178" s="302">
        <v>13727</v>
      </c>
      <c r="AY178" s="302">
        <v>13254</v>
      </c>
      <c r="AZ178" s="153">
        <v>5014</v>
      </c>
      <c r="BA178" s="302">
        <v>13612</v>
      </c>
      <c r="BB178" s="302">
        <v>13142</v>
      </c>
      <c r="BC178" s="153">
        <v>4998</v>
      </c>
      <c r="BD178" s="302">
        <v>13459</v>
      </c>
      <c r="BE178" s="302">
        <v>13004</v>
      </c>
      <c r="BF178" s="153">
        <v>4951</v>
      </c>
      <c r="BG178" s="302">
        <v>13328</v>
      </c>
      <c r="BH178" s="302">
        <v>12868</v>
      </c>
      <c r="BI178" s="153">
        <v>4929</v>
      </c>
      <c r="BJ178" s="302">
        <v>13247</v>
      </c>
      <c r="BK178" s="302">
        <v>12781</v>
      </c>
      <c r="BL178" s="153">
        <v>4873</v>
      </c>
      <c r="BM178" s="302">
        <v>13092</v>
      </c>
      <c r="BN178" s="302">
        <v>12627</v>
      </c>
      <c r="BO178" s="302">
        <v>4809</v>
      </c>
    </row>
    <row r="179" spans="1:67" x14ac:dyDescent="0.2">
      <c r="A179" s="306" t="s">
        <v>635</v>
      </c>
      <c r="B179" s="5" t="s">
        <v>483</v>
      </c>
      <c r="C179" s="5" t="s">
        <v>407</v>
      </c>
      <c r="D179" s="5" t="s">
        <v>423</v>
      </c>
      <c r="E179" s="5" t="s">
        <v>34</v>
      </c>
      <c r="F179" s="117" t="s">
        <v>356</v>
      </c>
      <c r="G179" s="5" t="s">
        <v>357</v>
      </c>
      <c r="H179" s="152">
        <v>13249</v>
      </c>
      <c r="I179" s="152">
        <v>12070</v>
      </c>
      <c r="J179" s="153">
        <v>4242</v>
      </c>
      <c r="K179" s="152">
        <v>12836</v>
      </c>
      <c r="L179" s="152">
        <v>11697</v>
      </c>
      <c r="M179" s="153">
        <v>4107</v>
      </c>
      <c r="N179" s="302">
        <v>12464</v>
      </c>
      <c r="O179" s="302">
        <v>11365</v>
      </c>
      <c r="P179" s="153">
        <v>3986</v>
      </c>
      <c r="Q179" s="302">
        <v>12047</v>
      </c>
      <c r="R179" s="302">
        <v>11009</v>
      </c>
      <c r="S179" s="153">
        <v>3860</v>
      </c>
      <c r="T179" s="305">
        <v>11666</v>
      </c>
      <c r="U179" s="302">
        <v>10653</v>
      </c>
      <c r="V179" s="153">
        <v>3746</v>
      </c>
      <c r="W179" s="280">
        <v>11193</v>
      </c>
      <c r="X179" s="280">
        <v>10224</v>
      </c>
      <c r="Y179" s="153">
        <v>3577</v>
      </c>
      <c r="Z179" s="280">
        <v>10761</v>
      </c>
      <c r="AA179" s="280">
        <v>9831</v>
      </c>
      <c r="AB179" s="153">
        <v>3437</v>
      </c>
      <c r="AC179" s="302">
        <v>10481</v>
      </c>
      <c r="AD179" s="302">
        <v>9581</v>
      </c>
      <c r="AE179" s="153">
        <v>3336</v>
      </c>
      <c r="AF179" s="305">
        <v>10242</v>
      </c>
      <c r="AG179" s="305">
        <v>9371</v>
      </c>
      <c r="AH179" s="153">
        <v>3249</v>
      </c>
      <c r="AI179" s="305">
        <v>9955</v>
      </c>
      <c r="AJ179" s="305">
        <v>9110</v>
      </c>
      <c r="AK179" s="153">
        <v>3147</v>
      </c>
      <c r="AL179" s="305">
        <v>9809</v>
      </c>
      <c r="AM179" s="305">
        <v>8974</v>
      </c>
      <c r="AN179" s="153">
        <v>3129</v>
      </c>
      <c r="AO179" s="305">
        <v>9699</v>
      </c>
      <c r="AP179" s="305">
        <v>8893</v>
      </c>
      <c r="AQ179" s="153">
        <v>3132</v>
      </c>
      <c r="AR179" s="305">
        <v>9539</v>
      </c>
      <c r="AS179" s="305">
        <v>8750</v>
      </c>
      <c r="AT179" s="153">
        <v>3135</v>
      </c>
      <c r="AU179" s="302">
        <v>9403</v>
      </c>
      <c r="AV179" s="302">
        <v>8626</v>
      </c>
      <c r="AW179" s="153">
        <v>3090</v>
      </c>
      <c r="AX179" s="302">
        <v>9263</v>
      </c>
      <c r="AY179" s="302">
        <v>8495</v>
      </c>
      <c r="AZ179" s="153">
        <v>3051</v>
      </c>
      <c r="BA179" s="302">
        <v>9087</v>
      </c>
      <c r="BB179" s="302">
        <v>8328</v>
      </c>
      <c r="BC179" s="153">
        <v>3009</v>
      </c>
      <c r="BD179" s="302">
        <v>8916</v>
      </c>
      <c r="BE179" s="302">
        <v>8165</v>
      </c>
      <c r="BF179" s="153">
        <v>2931</v>
      </c>
      <c r="BG179" s="302">
        <v>8889</v>
      </c>
      <c r="BH179" s="302">
        <v>8157</v>
      </c>
      <c r="BI179" s="153">
        <v>2948</v>
      </c>
      <c r="BJ179" s="302">
        <v>8815</v>
      </c>
      <c r="BK179" s="302">
        <v>8098</v>
      </c>
      <c r="BL179" s="153">
        <v>2923</v>
      </c>
      <c r="BM179" s="302">
        <v>8648</v>
      </c>
      <c r="BN179" s="302">
        <v>7950</v>
      </c>
      <c r="BO179" s="302">
        <v>2894</v>
      </c>
    </row>
    <row r="180" spans="1:67" x14ac:dyDescent="0.2">
      <c r="A180" s="306" t="s">
        <v>621</v>
      </c>
      <c r="B180" s="5" t="s">
        <v>477</v>
      </c>
      <c r="C180" s="5" t="s">
        <v>404</v>
      </c>
      <c r="D180" s="5" t="s">
        <v>418</v>
      </c>
      <c r="E180" s="5" t="s">
        <v>12</v>
      </c>
      <c r="F180" s="117" t="s">
        <v>358</v>
      </c>
      <c r="G180" s="5" t="s">
        <v>359</v>
      </c>
      <c r="H180" s="152">
        <v>6806</v>
      </c>
      <c r="I180" s="152">
        <v>6417</v>
      </c>
      <c r="J180" s="153">
        <v>1598</v>
      </c>
      <c r="K180" s="152">
        <v>6329</v>
      </c>
      <c r="L180" s="152">
        <v>5942</v>
      </c>
      <c r="M180" s="153">
        <v>1490</v>
      </c>
      <c r="N180" s="302">
        <v>5928</v>
      </c>
      <c r="O180" s="302">
        <v>5524</v>
      </c>
      <c r="P180" s="153">
        <v>1413</v>
      </c>
      <c r="Q180" s="302">
        <v>5659</v>
      </c>
      <c r="R180" s="302">
        <v>5231</v>
      </c>
      <c r="S180" s="153">
        <v>1342</v>
      </c>
      <c r="T180" s="305">
        <v>5485</v>
      </c>
      <c r="U180" s="302">
        <v>5029</v>
      </c>
      <c r="V180" s="153">
        <v>1305</v>
      </c>
      <c r="W180" s="280">
        <v>5301</v>
      </c>
      <c r="X180" s="280">
        <v>4806</v>
      </c>
      <c r="Y180" s="153">
        <v>1244</v>
      </c>
      <c r="Z180" s="280">
        <v>5228</v>
      </c>
      <c r="AA180" s="280">
        <v>4712</v>
      </c>
      <c r="AB180" s="153">
        <v>1235</v>
      </c>
      <c r="AC180" s="302">
        <v>5158</v>
      </c>
      <c r="AD180" s="302">
        <v>4619</v>
      </c>
      <c r="AE180" s="153">
        <v>1240</v>
      </c>
      <c r="AF180" s="305">
        <v>5107</v>
      </c>
      <c r="AG180" s="305">
        <v>4529</v>
      </c>
      <c r="AH180" s="153">
        <v>1214</v>
      </c>
      <c r="AI180" s="305">
        <v>5036</v>
      </c>
      <c r="AJ180" s="305">
        <v>4435</v>
      </c>
      <c r="AK180" s="153">
        <v>1211</v>
      </c>
      <c r="AL180" s="305">
        <v>4961</v>
      </c>
      <c r="AM180" s="305">
        <v>4348</v>
      </c>
      <c r="AN180" s="153">
        <v>1203</v>
      </c>
      <c r="AO180" s="305">
        <v>4850</v>
      </c>
      <c r="AP180" s="305">
        <v>4220</v>
      </c>
      <c r="AQ180" s="153">
        <v>1196</v>
      </c>
      <c r="AR180" s="305">
        <v>4773</v>
      </c>
      <c r="AS180" s="305">
        <v>4136</v>
      </c>
      <c r="AT180" s="153">
        <v>1186</v>
      </c>
      <c r="AU180" s="302">
        <v>4666</v>
      </c>
      <c r="AV180" s="302">
        <v>4052</v>
      </c>
      <c r="AW180" s="153">
        <v>1163</v>
      </c>
      <c r="AX180" s="302">
        <v>4618</v>
      </c>
      <c r="AY180" s="302">
        <v>4027</v>
      </c>
      <c r="AZ180" s="153">
        <v>1168</v>
      </c>
      <c r="BA180" s="302">
        <v>4532</v>
      </c>
      <c r="BB180" s="302">
        <v>3969</v>
      </c>
      <c r="BC180" s="153">
        <v>1153</v>
      </c>
      <c r="BD180" s="302">
        <v>4459</v>
      </c>
      <c r="BE180" s="302">
        <v>3917</v>
      </c>
      <c r="BF180" s="153">
        <v>1140</v>
      </c>
      <c r="BG180" s="302">
        <v>4406</v>
      </c>
      <c r="BH180" s="302">
        <v>3893</v>
      </c>
      <c r="BI180" s="153">
        <v>1145</v>
      </c>
      <c r="BJ180" s="302">
        <v>4337</v>
      </c>
      <c r="BK180" s="302">
        <v>3836</v>
      </c>
      <c r="BL180" s="153">
        <v>1129</v>
      </c>
      <c r="BM180" s="302">
        <v>4274</v>
      </c>
      <c r="BN180" s="302">
        <v>3791</v>
      </c>
      <c r="BO180" s="302">
        <v>1127</v>
      </c>
    </row>
    <row r="181" spans="1:67" x14ac:dyDescent="0.2">
      <c r="A181" s="306" t="s">
        <v>633</v>
      </c>
      <c r="B181" s="5" t="s">
        <v>477</v>
      </c>
      <c r="C181" s="5" t="s">
        <v>404</v>
      </c>
      <c r="D181" s="5" t="s">
        <v>422</v>
      </c>
      <c r="E181" s="5" t="s">
        <v>31</v>
      </c>
      <c r="F181" s="117" t="s">
        <v>360</v>
      </c>
      <c r="G181" s="5" t="s">
        <v>361</v>
      </c>
      <c r="H181" s="152">
        <v>9142</v>
      </c>
      <c r="I181" s="152">
        <v>8711</v>
      </c>
      <c r="J181" s="153">
        <v>2186</v>
      </c>
      <c r="K181" s="152">
        <v>8750</v>
      </c>
      <c r="L181" s="152">
        <v>8353</v>
      </c>
      <c r="M181" s="153">
        <v>2108</v>
      </c>
      <c r="N181" s="302">
        <v>8359</v>
      </c>
      <c r="O181" s="302">
        <v>7985</v>
      </c>
      <c r="P181" s="153">
        <v>2044</v>
      </c>
      <c r="Q181" s="302">
        <v>7992</v>
      </c>
      <c r="R181" s="302">
        <v>7649</v>
      </c>
      <c r="S181" s="153">
        <v>1998</v>
      </c>
      <c r="T181" s="305">
        <v>7711</v>
      </c>
      <c r="U181" s="302">
        <v>7394</v>
      </c>
      <c r="V181" s="153">
        <v>1989</v>
      </c>
      <c r="W181" s="280">
        <v>7537</v>
      </c>
      <c r="X181" s="280">
        <v>7241</v>
      </c>
      <c r="Y181" s="153">
        <v>1963</v>
      </c>
      <c r="Z181" s="280">
        <v>7345</v>
      </c>
      <c r="AA181" s="280">
        <v>7070</v>
      </c>
      <c r="AB181" s="153">
        <v>1954</v>
      </c>
      <c r="AC181" s="302">
        <v>7167</v>
      </c>
      <c r="AD181" s="302">
        <v>6907</v>
      </c>
      <c r="AE181" s="153">
        <v>1931</v>
      </c>
      <c r="AF181" s="305">
        <v>6999</v>
      </c>
      <c r="AG181" s="305">
        <v>6757</v>
      </c>
      <c r="AH181" s="153">
        <v>1905</v>
      </c>
      <c r="AI181" s="305">
        <v>6828</v>
      </c>
      <c r="AJ181" s="305">
        <v>6593</v>
      </c>
      <c r="AK181" s="153">
        <v>1910</v>
      </c>
      <c r="AL181" s="305">
        <v>6709</v>
      </c>
      <c r="AM181" s="305">
        <v>6487</v>
      </c>
      <c r="AN181" s="153">
        <v>1903</v>
      </c>
      <c r="AO181" s="305">
        <v>6591</v>
      </c>
      <c r="AP181" s="305">
        <v>6382</v>
      </c>
      <c r="AQ181" s="153">
        <v>1894</v>
      </c>
      <c r="AR181" s="305">
        <v>6448</v>
      </c>
      <c r="AS181" s="305">
        <v>6245</v>
      </c>
      <c r="AT181" s="153">
        <v>1865</v>
      </c>
      <c r="AU181" s="302">
        <v>6314</v>
      </c>
      <c r="AV181" s="302">
        <v>6126</v>
      </c>
      <c r="AW181" s="153">
        <v>1818</v>
      </c>
      <c r="AX181" s="302">
        <v>6189</v>
      </c>
      <c r="AY181" s="302">
        <v>6007</v>
      </c>
      <c r="AZ181" s="153">
        <v>1808</v>
      </c>
      <c r="BA181" s="302">
        <v>6115</v>
      </c>
      <c r="BB181" s="302">
        <v>5945</v>
      </c>
      <c r="BC181" s="153">
        <v>1782</v>
      </c>
      <c r="BD181" s="302">
        <v>6064</v>
      </c>
      <c r="BE181" s="302">
        <v>5896</v>
      </c>
      <c r="BF181" s="153">
        <v>1791</v>
      </c>
      <c r="BG181" s="302">
        <v>6052</v>
      </c>
      <c r="BH181" s="302">
        <v>5880</v>
      </c>
      <c r="BI181" s="153">
        <v>1777</v>
      </c>
      <c r="BJ181" s="302">
        <v>5960</v>
      </c>
      <c r="BK181" s="302">
        <v>5798</v>
      </c>
      <c r="BL181" s="153">
        <v>1762</v>
      </c>
      <c r="BM181" s="302">
        <v>5978</v>
      </c>
      <c r="BN181" s="302">
        <v>5815</v>
      </c>
      <c r="BO181" s="302">
        <v>1776</v>
      </c>
    </row>
    <row r="182" spans="1:67" x14ac:dyDescent="0.2">
      <c r="A182" s="306" t="s">
        <v>496</v>
      </c>
      <c r="B182" s="5" t="s">
        <v>497</v>
      </c>
      <c r="C182" s="5" t="s">
        <v>411</v>
      </c>
      <c r="D182" s="5" t="s">
        <v>437</v>
      </c>
      <c r="E182" s="5" t="s">
        <v>123</v>
      </c>
      <c r="F182" s="117" t="s">
        <v>362</v>
      </c>
      <c r="G182" s="5" t="s">
        <v>363</v>
      </c>
      <c r="H182" s="152">
        <v>7872</v>
      </c>
      <c r="I182" s="152">
        <v>7656</v>
      </c>
      <c r="J182" s="153">
        <v>3097</v>
      </c>
      <c r="K182" s="152">
        <v>7658</v>
      </c>
      <c r="L182" s="152">
        <v>7444</v>
      </c>
      <c r="M182" s="153">
        <v>3046</v>
      </c>
      <c r="N182" s="302">
        <v>7421</v>
      </c>
      <c r="O182" s="302">
        <v>7216</v>
      </c>
      <c r="P182" s="153">
        <v>2996</v>
      </c>
      <c r="Q182" s="302">
        <v>7233</v>
      </c>
      <c r="R182" s="302">
        <v>7030</v>
      </c>
      <c r="S182" s="153">
        <v>2923</v>
      </c>
      <c r="T182" s="305">
        <v>7049</v>
      </c>
      <c r="U182" s="302">
        <v>6852</v>
      </c>
      <c r="V182" s="153">
        <v>2883</v>
      </c>
      <c r="W182" s="280">
        <v>6858</v>
      </c>
      <c r="X182" s="280">
        <v>6668</v>
      </c>
      <c r="Y182" s="153">
        <v>2820</v>
      </c>
      <c r="Z182" s="280">
        <v>6695</v>
      </c>
      <c r="AA182" s="280">
        <v>6511</v>
      </c>
      <c r="AB182" s="153">
        <v>2780</v>
      </c>
      <c r="AC182" s="302">
        <v>6565</v>
      </c>
      <c r="AD182" s="302">
        <v>6371</v>
      </c>
      <c r="AE182" s="153">
        <v>2749</v>
      </c>
      <c r="AF182" s="305">
        <v>6444</v>
      </c>
      <c r="AG182" s="305">
        <v>6250</v>
      </c>
      <c r="AH182" s="153">
        <v>2708</v>
      </c>
      <c r="AI182" s="305">
        <v>6260</v>
      </c>
      <c r="AJ182" s="305">
        <v>6071</v>
      </c>
      <c r="AK182" s="153">
        <v>2652</v>
      </c>
      <c r="AL182" s="305">
        <v>6167</v>
      </c>
      <c r="AM182" s="305">
        <v>5976</v>
      </c>
      <c r="AN182" s="153">
        <v>2607</v>
      </c>
      <c r="AO182" s="305">
        <v>6053</v>
      </c>
      <c r="AP182" s="305">
        <v>5865</v>
      </c>
      <c r="AQ182" s="153">
        <v>2545</v>
      </c>
      <c r="AR182" s="305">
        <v>6030</v>
      </c>
      <c r="AS182" s="305">
        <v>5848</v>
      </c>
      <c r="AT182" s="153">
        <v>2551</v>
      </c>
      <c r="AU182" s="302">
        <v>5912</v>
      </c>
      <c r="AV182" s="302">
        <v>5733</v>
      </c>
      <c r="AW182" s="153">
        <v>2483</v>
      </c>
      <c r="AX182" s="302">
        <v>5876</v>
      </c>
      <c r="AY182" s="302">
        <v>5697</v>
      </c>
      <c r="AZ182" s="153">
        <v>2447</v>
      </c>
      <c r="BA182" s="302">
        <v>5798</v>
      </c>
      <c r="BB182" s="302">
        <v>5623</v>
      </c>
      <c r="BC182" s="153">
        <v>2433</v>
      </c>
      <c r="BD182" s="302">
        <v>5751</v>
      </c>
      <c r="BE182" s="302">
        <v>5581</v>
      </c>
      <c r="BF182" s="153">
        <v>2408</v>
      </c>
      <c r="BG182" s="302">
        <v>5765</v>
      </c>
      <c r="BH182" s="302">
        <v>5606</v>
      </c>
      <c r="BI182" s="153">
        <v>2436</v>
      </c>
      <c r="BJ182" s="302">
        <v>5738</v>
      </c>
      <c r="BK182" s="302">
        <v>5587</v>
      </c>
      <c r="BL182" s="153">
        <v>2424</v>
      </c>
      <c r="BM182" s="302">
        <v>5688</v>
      </c>
      <c r="BN182" s="302">
        <v>5547</v>
      </c>
      <c r="BO182" s="302">
        <v>2401</v>
      </c>
    </row>
    <row r="183" spans="1:67" x14ac:dyDescent="0.2">
      <c r="A183" s="306" t="s">
        <v>490</v>
      </c>
      <c r="B183" s="5" t="s">
        <v>483</v>
      </c>
      <c r="C183" s="5" t="s">
        <v>407</v>
      </c>
      <c r="D183" s="5" t="s">
        <v>431</v>
      </c>
      <c r="E183" s="5" t="s">
        <v>82</v>
      </c>
      <c r="F183" s="117" t="s">
        <v>364</v>
      </c>
      <c r="G183" s="5" t="s">
        <v>365</v>
      </c>
      <c r="H183" s="152">
        <v>8742</v>
      </c>
      <c r="I183" s="152">
        <v>8447</v>
      </c>
      <c r="J183" s="153">
        <v>3919</v>
      </c>
      <c r="K183" s="152">
        <v>8605</v>
      </c>
      <c r="L183" s="152">
        <v>8322</v>
      </c>
      <c r="M183" s="153">
        <v>3866</v>
      </c>
      <c r="N183" s="302">
        <v>8449</v>
      </c>
      <c r="O183" s="302">
        <v>8171</v>
      </c>
      <c r="P183" s="153">
        <v>3784</v>
      </c>
      <c r="Q183" s="302">
        <v>8298</v>
      </c>
      <c r="R183" s="302">
        <v>8032</v>
      </c>
      <c r="S183" s="153">
        <v>3718</v>
      </c>
      <c r="T183" s="305">
        <v>8212</v>
      </c>
      <c r="U183" s="302">
        <v>7956</v>
      </c>
      <c r="V183" s="153">
        <v>3676</v>
      </c>
      <c r="W183" s="280">
        <v>8119</v>
      </c>
      <c r="X183" s="280">
        <v>7868</v>
      </c>
      <c r="Y183" s="153">
        <v>3624</v>
      </c>
      <c r="Z183" s="280">
        <v>7966</v>
      </c>
      <c r="AA183" s="280">
        <v>7733</v>
      </c>
      <c r="AB183" s="153">
        <v>3547</v>
      </c>
      <c r="AC183" s="302">
        <v>7747</v>
      </c>
      <c r="AD183" s="302">
        <v>7531</v>
      </c>
      <c r="AE183" s="153">
        <v>3472</v>
      </c>
      <c r="AF183" s="305">
        <v>7578</v>
      </c>
      <c r="AG183" s="305">
        <v>7372</v>
      </c>
      <c r="AH183" s="153">
        <v>3418</v>
      </c>
      <c r="AI183" s="305">
        <v>7379</v>
      </c>
      <c r="AJ183" s="305">
        <v>7177</v>
      </c>
      <c r="AK183" s="153">
        <v>3333</v>
      </c>
      <c r="AL183" s="305">
        <v>7203</v>
      </c>
      <c r="AM183" s="305">
        <v>7008</v>
      </c>
      <c r="AN183" s="153">
        <v>3244</v>
      </c>
      <c r="AO183" s="305">
        <v>6950</v>
      </c>
      <c r="AP183" s="305">
        <v>6776</v>
      </c>
      <c r="AQ183" s="153">
        <v>3097</v>
      </c>
      <c r="AR183" s="305">
        <v>6789</v>
      </c>
      <c r="AS183" s="305">
        <v>6623</v>
      </c>
      <c r="AT183" s="153">
        <v>3016</v>
      </c>
      <c r="AU183" s="302">
        <v>6552</v>
      </c>
      <c r="AV183" s="302">
        <v>6386</v>
      </c>
      <c r="AW183" s="153">
        <v>2894</v>
      </c>
      <c r="AX183" s="302">
        <v>6351</v>
      </c>
      <c r="AY183" s="302">
        <v>6183</v>
      </c>
      <c r="AZ183" s="153">
        <v>2820</v>
      </c>
      <c r="BA183" s="302">
        <v>6129</v>
      </c>
      <c r="BB183" s="302">
        <v>5971</v>
      </c>
      <c r="BC183" s="153">
        <v>2712</v>
      </c>
      <c r="BD183" s="302">
        <v>5889</v>
      </c>
      <c r="BE183" s="302">
        <v>5736</v>
      </c>
      <c r="BF183" s="153">
        <v>2596</v>
      </c>
      <c r="BG183" s="302">
        <v>5627</v>
      </c>
      <c r="BH183" s="302">
        <v>5482</v>
      </c>
      <c r="BI183" s="153">
        <v>2456</v>
      </c>
      <c r="BJ183" s="302">
        <v>5419</v>
      </c>
      <c r="BK183" s="302">
        <v>5285</v>
      </c>
      <c r="BL183" s="153">
        <v>2364</v>
      </c>
      <c r="BM183" s="302">
        <v>5260</v>
      </c>
      <c r="BN183" s="302">
        <v>5136</v>
      </c>
      <c r="BO183" s="302">
        <v>2290</v>
      </c>
    </row>
    <row r="184" spans="1:67" x14ac:dyDescent="0.2">
      <c r="A184" s="306" t="s">
        <v>496</v>
      </c>
      <c r="B184" s="5" t="s">
        <v>497</v>
      </c>
      <c r="C184" s="5" t="s">
        <v>411</v>
      </c>
      <c r="D184" s="5" t="s">
        <v>437</v>
      </c>
      <c r="E184" s="5" t="s">
        <v>123</v>
      </c>
      <c r="F184" s="117" t="s">
        <v>366</v>
      </c>
      <c r="G184" s="5" t="s">
        <v>367</v>
      </c>
      <c r="H184" s="152">
        <v>11131</v>
      </c>
      <c r="I184" s="152">
        <v>10591</v>
      </c>
      <c r="J184" s="153">
        <v>5022</v>
      </c>
      <c r="K184" s="152">
        <v>10936</v>
      </c>
      <c r="L184" s="152">
        <v>10421</v>
      </c>
      <c r="M184" s="153">
        <v>4943</v>
      </c>
      <c r="N184" s="302">
        <v>10704</v>
      </c>
      <c r="O184" s="302">
        <v>10195</v>
      </c>
      <c r="P184" s="153">
        <v>4848</v>
      </c>
      <c r="Q184" s="302">
        <v>10533</v>
      </c>
      <c r="R184" s="302">
        <v>10035</v>
      </c>
      <c r="S184" s="153">
        <v>4796</v>
      </c>
      <c r="T184" s="305">
        <v>10421</v>
      </c>
      <c r="U184" s="302">
        <v>9928</v>
      </c>
      <c r="V184" s="153">
        <v>4749</v>
      </c>
      <c r="W184" s="280">
        <v>10190</v>
      </c>
      <c r="X184" s="280">
        <v>9714</v>
      </c>
      <c r="Y184" s="153">
        <v>4633</v>
      </c>
      <c r="Z184" s="280">
        <v>10289</v>
      </c>
      <c r="AA184" s="280">
        <v>9823</v>
      </c>
      <c r="AB184" s="153">
        <v>4639</v>
      </c>
      <c r="AC184" s="302">
        <v>10129</v>
      </c>
      <c r="AD184" s="302">
        <v>9664</v>
      </c>
      <c r="AE184" s="153">
        <v>4539</v>
      </c>
      <c r="AF184" s="305">
        <v>10003</v>
      </c>
      <c r="AG184" s="305">
        <v>9551</v>
      </c>
      <c r="AH184" s="153">
        <v>4481</v>
      </c>
      <c r="AI184" s="305">
        <v>9839</v>
      </c>
      <c r="AJ184" s="305">
        <v>9389</v>
      </c>
      <c r="AK184" s="153">
        <v>4403</v>
      </c>
      <c r="AL184" s="305">
        <v>9732</v>
      </c>
      <c r="AM184" s="305">
        <v>9287</v>
      </c>
      <c r="AN184" s="153">
        <v>4372</v>
      </c>
      <c r="AO184" s="305">
        <v>9487</v>
      </c>
      <c r="AP184" s="305">
        <v>9050</v>
      </c>
      <c r="AQ184" s="153">
        <v>4278</v>
      </c>
      <c r="AR184" s="305">
        <v>9303</v>
      </c>
      <c r="AS184" s="305">
        <v>8875</v>
      </c>
      <c r="AT184" s="153">
        <v>4196</v>
      </c>
      <c r="AU184" s="302">
        <v>9179</v>
      </c>
      <c r="AV184" s="302">
        <v>8748</v>
      </c>
      <c r="AW184" s="153">
        <v>4159</v>
      </c>
      <c r="AX184" s="302">
        <v>9046</v>
      </c>
      <c r="AY184" s="302">
        <v>8632</v>
      </c>
      <c r="AZ184" s="153">
        <v>4088</v>
      </c>
      <c r="BA184" s="302">
        <v>8942</v>
      </c>
      <c r="BB184" s="302">
        <v>8522</v>
      </c>
      <c r="BC184" s="153">
        <v>4027</v>
      </c>
      <c r="BD184" s="302">
        <v>8779</v>
      </c>
      <c r="BE184" s="302">
        <v>8379</v>
      </c>
      <c r="BF184" s="153">
        <v>3950</v>
      </c>
      <c r="BG184" s="302">
        <v>8663</v>
      </c>
      <c r="BH184" s="302">
        <v>8281</v>
      </c>
      <c r="BI184" s="153">
        <v>3908</v>
      </c>
      <c r="BJ184" s="302">
        <v>8561</v>
      </c>
      <c r="BK184" s="302">
        <v>8178</v>
      </c>
      <c r="BL184" s="153">
        <v>3853</v>
      </c>
      <c r="BM184" s="302">
        <v>8467</v>
      </c>
      <c r="BN184" s="302">
        <v>8090</v>
      </c>
      <c r="BO184" s="302">
        <v>3813</v>
      </c>
    </row>
    <row r="185" spans="1:67" x14ac:dyDescent="0.2">
      <c r="A185" s="306" t="s">
        <v>494</v>
      </c>
      <c r="B185" s="5" t="s">
        <v>480</v>
      </c>
      <c r="C185" s="5" t="s">
        <v>405</v>
      </c>
      <c r="D185" s="5" t="s">
        <v>552</v>
      </c>
      <c r="E185" s="5" t="s">
        <v>20</v>
      </c>
      <c r="F185" s="117" t="s">
        <v>368</v>
      </c>
      <c r="G185" s="5" t="s">
        <v>369</v>
      </c>
      <c r="H185" s="152">
        <v>13073</v>
      </c>
      <c r="I185" s="152">
        <v>12624</v>
      </c>
      <c r="J185" s="153">
        <v>5136</v>
      </c>
      <c r="K185" s="152">
        <v>12568</v>
      </c>
      <c r="L185" s="152">
        <v>12129</v>
      </c>
      <c r="M185" s="153">
        <v>4946</v>
      </c>
      <c r="N185" s="302">
        <v>12112</v>
      </c>
      <c r="O185" s="302">
        <v>11711</v>
      </c>
      <c r="P185" s="153">
        <v>4756</v>
      </c>
      <c r="Q185" s="302">
        <v>11720</v>
      </c>
      <c r="R185" s="302">
        <v>11348</v>
      </c>
      <c r="S185" s="153">
        <v>4621</v>
      </c>
      <c r="T185" s="305">
        <v>11346</v>
      </c>
      <c r="U185" s="302">
        <v>10990</v>
      </c>
      <c r="V185" s="153">
        <v>4499</v>
      </c>
      <c r="W185" s="280">
        <v>11054</v>
      </c>
      <c r="X185" s="280">
        <v>10721</v>
      </c>
      <c r="Y185" s="153">
        <v>4386</v>
      </c>
      <c r="Z185" s="280">
        <v>10730</v>
      </c>
      <c r="AA185" s="280">
        <v>10416</v>
      </c>
      <c r="AB185" s="153">
        <v>4261</v>
      </c>
      <c r="AC185" s="302">
        <v>10455</v>
      </c>
      <c r="AD185" s="302">
        <v>10166</v>
      </c>
      <c r="AE185" s="153">
        <v>4192</v>
      </c>
      <c r="AF185" s="305">
        <v>10312</v>
      </c>
      <c r="AG185" s="305">
        <v>10039</v>
      </c>
      <c r="AH185" s="153">
        <v>4144</v>
      </c>
      <c r="AI185" s="305">
        <v>10090</v>
      </c>
      <c r="AJ185" s="305">
        <v>9818</v>
      </c>
      <c r="AK185" s="153">
        <v>4072</v>
      </c>
      <c r="AL185" s="305">
        <v>9936</v>
      </c>
      <c r="AM185" s="305">
        <v>9673</v>
      </c>
      <c r="AN185" s="153">
        <v>4018</v>
      </c>
      <c r="AO185" s="305">
        <v>9762</v>
      </c>
      <c r="AP185" s="305">
        <v>9506</v>
      </c>
      <c r="AQ185" s="153">
        <v>3950</v>
      </c>
      <c r="AR185" s="305">
        <v>9518</v>
      </c>
      <c r="AS185" s="305">
        <v>9274</v>
      </c>
      <c r="AT185" s="153">
        <v>3846</v>
      </c>
      <c r="AU185" s="302">
        <v>9266</v>
      </c>
      <c r="AV185" s="302">
        <v>9058</v>
      </c>
      <c r="AW185" s="153">
        <v>3773</v>
      </c>
      <c r="AX185" s="302">
        <v>9029</v>
      </c>
      <c r="AY185" s="302">
        <v>8818</v>
      </c>
      <c r="AZ185" s="153">
        <v>3676</v>
      </c>
      <c r="BA185" s="302">
        <v>8875</v>
      </c>
      <c r="BB185" s="302">
        <v>8665</v>
      </c>
      <c r="BC185" s="153">
        <v>3621</v>
      </c>
      <c r="BD185" s="302">
        <v>8743</v>
      </c>
      <c r="BE185" s="302">
        <v>8532</v>
      </c>
      <c r="BF185" s="153">
        <v>3563</v>
      </c>
      <c r="BG185" s="302">
        <v>8735</v>
      </c>
      <c r="BH185" s="302">
        <v>8511</v>
      </c>
      <c r="BI185" s="153">
        <v>3549</v>
      </c>
      <c r="BJ185" s="302">
        <v>8725</v>
      </c>
      <c r="BK185" s="302">
        <v>8494</v>
      </c>
      <c r="BL185" s="153">
        <v>3533</v>
      </c>
      <c r="BM185" s="302">
        <v>8698</v>
      </c>
      <c r="BN185" s="302">
        <v>8452</v>
      </c>
      <c r="BO185" s="302">
        <v>3493</v>
      </c>
    </row>
    <row r="186" spans="1:67" x14ac:dyDescent="0.2">
      <c r="A186" s="306" t="s">
        <v>498</v>
      </c>
      <c r="B186" s="5" t="s">
        <v>493</v>
      </c>
      <c r="C186" s="5" t="s">
        <v>98</v>
      </c>
      <c r="D186" s="5" t="s">
        <v>434</v>
      </c>
      <c r="E186" s="5" t="s">
        <v>98</v>
      </c>
      <c r="F186" s="117" t="s">
        <v>370</v>
      </c>
      <c r="G186" s="5" t="s">
        <v>371</v>
      </c>
      <c r="H186" s="152">
        <v>30606</v>
      </c>
      <c r="I186" s="152">
        <v>29592</v>
      </c>
      <c r="J186" s="153">
        <v>13132</v>
      </c>
      <c r="K186" s="152">
        <v>30177</v>
      </c>
      <c r="L186" s="152">
        <v>29172</v>
      </c>
      <c r="M186" s="153">
        <v>12934</v>
      </c>
      <c r="N186" s="302">
        <v>29645</v>
      </c>
      <c r="O186" s="302">
        <v>28683</v>
      </c>
      <c r="P186" s="153">
        <v>12718</v>
      </c>
      <c r="Q186" s="302">
        <v>29001</v>
      </c>
      <c r="R186" s="302">
        <v>28113</v>
      </c>
      <c r="S186" s="153">
        <v>12475</v>
      </c>
      <c r="T186" s="305">
        <v>28451</v>
      </c>
      <c r="U186" s="302">
        <v>27597</v>
      </c>
      <c r="V186" s="153">
        <v>12339</v>
      </c>
      <c r="W186" s="280">
        <v>27737</v>
      </c>
      <c r="X186" s="280">
        <v>26906</v>
      </c>
      <c r="Y186" s="153">
        <v>12098</v>
      </c>
      <c r="Z186" s="280">
        <v>27218</v>
      </c>
      <c r="AA186" s="280">
        <v>26428</v>
      </c>
      <c r="AB186" s="153">
        <v>11936</v>
      </c>
      <c r="AC186" s="302">
        <v>26746</v>
      </c>
      <c r="AD186" s="302">
        <v>26003</v>
      </c>
      <c r="AE186" s="153">
        <v>11790</v>
      </c>
      <c r="AF186" s="305">
        <v>26354</v>
      </c>
      <c r="AG186" s="305">
        <v>25645</v>
      </c>
      <c r="AH186" s="153">
        <v>11662</v>
      </c>
      <c r="AI186" s="305">
        <v>25848</v>
      </c>
      <c r="AJ186" s="305">
        <v>25160</v>
      </c>
      <c r="AK186" s="153">
        <v>11456</v>
      </c>
      <c r="AL186" s="305">
        <v>25296</v>
      </c>
      <c r="AM186" s="305">
        <v>24621</v>
      </c>
      <c r="AN186" s="153">
        <v>11160</v>
      </c>
      <c r="AO186" s="305">
        <v>24976</v>
      </c>
      <c r="AP186" s="305">
        <v>24321</v>
      </c>
      <c r="AQ186" s="153">
        <v>11014</v>
      </c>
      <c r="AR186" s="305">
        <v>24511</v>
      </c>
      <c r="AS186" s="305">
        <v>23878</v>
      </c>
      <c r="AT186" s="153">
        <v>10859</v>
      </c>
      <c r="AU186" s="302">
        <v>24158</v>
      </c>
      <c r="AV186" s="302">
        <v>23562</v>
      </c>
      <c r="AW186" s="153">
        <v>10762</v>
      </c>
      <c r="AX186" s="302">
        <v>23680</v>
      </c>
      <c r="AY186" s="302">
        <v>23104</v>
      </c>
      <c r="AZ186" s="153">
        <v>10563</v>
      </c>
      <c r="BA186" s="302">
        <v>23363</v>
      </c>
      <c r="BB186" s="302">
        <v>22789</v>
      </c>
      <c r="BC186" s="153">
        <v>10444</v>
      </c>
      <c r="BD186" s="302">
        <v>23009</v>
      </c>
      <c r="BE186" s="302">
        <v>22459</v>
      </c>
      <c r="BF186" s="153">
        <v>10305</v>
      </c>
      <c r="BG186" s="302">
        <v>22721</v>
      </c>
      <c r="BH186" s="302">
        <v>22207</v>
      </c>
      <c r="BI186" s="153">
        <v>10171</v>
      </c>
      <c r="BJ186" s="302">
        <v>22579</v>
      </c>
      <c r="BK186" s="302">
        <v>22066</v>
      </c>
      <c r="BL186" s="153">
        <v>10127</v>
      </c>
      <c r="BM186" s="302">
        <v>22342</v>
      </c>
      <c r="BN186" s="302">
        <v>21846</v>
      </c>
      <c r="BO186" s="302">
        <v>10036</v>
      </c>
    </row>
    <row r="187" spans="1:67" x14ac:dyDescent="0.2">
      <c r="A187" s="306" t="s">
        <v>620</v>
      </c>
      <c r="B187" s="5" t="s">
        <v>475</v>
      </c>
      <c r="C187" s="5" t="s">
        <v>402</v>
      </c>
      <c r="D187" s="5" t="s">
        <v>416</v>
      </c>
      <c r="E187" s="5" t="s">
        <v>8</v>
      </c>
      <c r="F187" s="117" t="s">
        <v>372</v>
      </c>
      <c r="G187" s="5" t="s">
        <v>373</v>
      </c>
      <c r="H187" s="152">
        <v>24999</v>
      </c>
      <c r="I187" s="152">
        <v>23975</v>
      </c>
      <c r="J187" s="153">
        <v>11653</v>
      </c>
      <c r="K187" s="152">
        <v>24041</v>
      </c>
      <c r="L187" s="152">
        <v>23035</v>
      </c>
      <c r="M187" s="153">
        <v>11227</v>
      </c>
      <c r="N187" s="302">
        <v>23038</v>
      </c>
      <c r="O187" s="302">
        <v>22066</v>
      </c>
      <c r="P187" s="153">
        <v>10838</v>
      </c>
      <c r="Q187" s="302">
        <v>22056</v>
      </c>
      <c r="R187" s="302">
        <v>21137</v>
      </c>
      <c r="S187" s="153">
        <v>10474</v>
      </c>
      <c r="T187" s="305">
        <v>21381</v>
      </c>
      <c r="U187" s="302">
        <v>20503</v>
      </c>
      <c r="V187" s="153">
        <v>10235</v>
      </c>
      <c r="W187" s="280">
        <v>20698</v>
      </c>
      <c r="X187" s="280">
        <v>19878</v>
      </c>
      <c r="Y187" s="153">
        <v>9929</v>
      </c>
      <c r="Z187" s="280">
        <v>20153</v>
      </c>
      <c r="AA187" s="280">
        <v>19381</v>
      </c>
      <c r="AB187" s="153">
        <v>9728</v>
      </c>
      <c r="AC187" s="302">
        <v>19716</v>
      </c>
      <c r="AD187" s="302">
        <v>18972</v>
      </c>
      <c r="AE187" s="153">
        <v>9523</v>
      </c>
      <c r="AF187" s="305">
        <v>19367</v>
      </c>
      <c r="AG187" s="305">
        <v>18687</v>
      </c>
      <c r="AH187" s="153">
        <v>9363</v>
      </c>
      <c r="AI187" s="305">
        <v>18980</v>
      </c>
      <c r="AJ187" s="305">
        <v>18332</v>
      </c>
      <c r="AK187" s="153">
        <v>9248</v>
      </c>
      <c r="AL187" s="305">
        <v>18692</v>
      </c>
      <c r="AM187" s="305">
        <v>18064</v>
      </c>
      <c r="AN187" s="153">
        <v>9086</v>
      </c>
      <c r="AO187" s="305">
        <v>18281</v>
      </c>
      <c r="AP187" s="305">
        <v>17671</v>
      </c>
      <c r="AQ187" s="153">
        <v>8890</v>
      </c>
      <c r="AR187" s="305">
        <v>17980</v>
      </c>
      <c r="AS187" s="305">
        <v>17381</v>
      </c>
      <c r="AT187" s="153">
        <v>8729</v>
      </c>
      <c r="AU187" s="302">
        <v>17708</v>
      </c>
      <c r="AV187" s="302">
        <v>17112</v>
      </c>
      <c r="AW187" s="153">
        <v>8599</v>
      </c>
      <c r="AX187" s="302">
        <v>17479</v>
      </c>
      <c r="AY187" s="302">
        <v>16886</v>
      </c>
      <c r="AZ187" s="153">
        <v>8508</v>
      </c>
      <c r="BA187" s="302">
        <v>17400</v>
      </c>
      <c r="BB187" s="302">
        <v>16794</v>
      </c>
      <c r="BC187" s="153">
        <v>8460</v>
      </c>
      <c r="BD187" s="302">
        <v>17181</v>
      </c>
      <c r="BE187" s="302">
        <v>16555</v>
      </c>
      <c r="BF187" s="153">
        <v>8366</v>
      </c>
      <c r="BG187" s="302">
        <v>17022</v>
      </c>
      <c r="BH187" s="302">
        <v>16406</v>
      </c>
      <c r="BI187" s="153">
        <v>8344</v>
      </c>
      <c r="BJ187" s="302">
        <v>16868</v>
      </c>
      <c r="BK187" s="302">
        <v>16257</v>
      </c>
      <c r="BL187" s="153">
        <v>8281</v>
      </c>
      <c r="BM187" s="302">
        <v>16831</v>
      </c>
      <c r="BN187" s="302">
        <v>16242</v>
      </c>
      <c r="BO187" s="302">
        <v>8281</v>
      </c>
    </row>
    <row r="188" spans="1:67" x14ac:dyDescent="0.2">
      <c r="A188" s="306" t="s">
        <v>627</v>
      </c>
      <c r="B188" s="5" t="s">
        <v>484</v>
      </c>
      <c r="C188" s="5" t="s">
        <v>465</v>
      </c>
      <c r="D188" s="5" t="s">
        <v>424</v>
      </c>
      <c r="E188" s="5" t="s">
        <v>35</v>
      </c>
      <c r="F188" s="117" t="s">
        <v>374</v>
      </c>
      <c r="G188" s="5" t="s">
        <v>375</v>
      </c>
      <c r="H188" s="152">
        <v>5819</v>
      </c>
      <c r="I188" s="152">
        <v>5527</v>
      </c>
      <c r="J188" s="153">
        <v>2591</v>
      </c>
      <c r="K188" s="152">
        <v>5754</v>
      </c>
      <c r="L188" s="152">
        <v>5483</v>
      </c>
      <c r="M188" s="153">
        <v>2564</v>
      </c>
      <c r="N188" s="302">
        <v>5644</v>
      </c>
      <c r="O188" s="302">
        <v>5388</v>
      </c>
      <c r="P188" s="153">
        <v>2518</v>
      </c>
      <c r="Q188" s="302">
        <v>5578</v>
      </c>
      <c r="R188" s="302">
        <v>5328</v>
      </c>
      <c r="S188" s="153">
        <v>2499</v>
      </c>
      <c r="T188" s="305">
        <v>5508</v>
      </c>
      <c r="U188" s="302">
        <v>5263</v>
      </c>
      <c r="V188" s="153">
        <v>2475</v>
      </c>
      <c r="W188" s="280">
        <v>5412</v>
      </c>
      <c r="X188" s="280">
        <v>5180</v>
      </c>
      <c r="Y188" s="153">
        <v>2434</v>
      </c>
      <c r="Z188" s="280">
        <v>5345</v>
      </c>
      <c r="AA188" s="280">
        <v>5131</v>
      </c>
      <c r="AB188" s="153">
        <v>2450</v>
      </c>
      <c r="AC188" s="302">
        <v>5216</v>
      </c>
      <c r="AD188" s="302">
        <v>5009</v>
      </c>
      <c r="AE188" s="153">
        <v>2412</v>
      </c>
      <c r="AF188" s="305">
        <v>5142</v>
      </c>
      <c r="AG188" s="305">
        <v>4943</v>
      </c>
      <c r="AH188" s="153">
        <v>2402</v>
      </c>
      <c r="AI188" s="305">
        <v>5064</v>
      </c>
      <c r="AJ188" s="305">
        <v>4860</v>
      </c>
      <c r="AK188" s="153">
        <v>2414</v>
      </c>
      <c r="AL188" s="305">
        <v>4944</v>
      </c>
      <c r="AM188" s="305">
        <v>4750</v>
      </c>
      <c r="AN188" s="153">
        <v>2389</v>
      </c>
      <c r="AO188" s="305">
        <v>4833</v>
      </c>
      <c r="AP188" s="305">
        <v>4648</v>
      </c>
      <c r="AQ188" s="153">
        <v>2389</v>
      </c>
      <c r="AR188" s="305">
        <v>4737</v>
      </c>
      <c r="AS188" s="305">
        <v>4546</v>
      </c>
      <c r="AT188" s="153">
        <v>2350</v>
      </c>
      <c r="AU188" s="302">
        <v>4653</v>
      </c>
      <c r="AV188" s="302">
        <v>4468</v>
      </c>
      <c r="AW188" s="153">
        <v>2324</v>
      </c>
      <c r="AX188" s="302">
        <v>4605</v>
      </c>
      <c r="AY188" s="302">
        <v>4435</v>
      </c>
      <c r="AZ188" s="153">
        <v>2322</v>
      </c>
      <c r="BA188" s="302">
        <v>4504</v>
      </c>
      <c r="BB188" s="302">
        <v>4329</v>
      </c>
      <c r="BC188" s="153">
        <v>2267</v>
      </c>
      <c r="BD188" s="302">
        <v>4410</v>
      </c>
      <c r="BE188" s="302">
        <v>4234</v>
      </c>
      <c r="BF188" s="153">
        <v>2230</v>
      </c>
      <c r="BG188" s="302">
        <v>4293</v>
      </c>
      <c r="BH188" s="302">
        <v>4114</v>
      </c>
      <c r="BI188" s="153">
        <v>2172</v>
      </c>
      <c r="BJ188" s="302">
        <v>4187</v>
      </c>
      <c r="BK188" s="302">
        <v>4006</v>
      </c>
      <c r="BL188" s="153">
        <v>2093</v>
      </c>
      <c r="BM188" s="302">
        <v>4119</v>
      </c>
      <c r="BN188" s="302">
        <v>3943</v>
      </c>
      <c r="BO188" s="302">
        <v>2087</v>
      </c>
    </row>
    <row r="189" spans="1:67" x14ac:dyDescent="0.2">
      <c r="A189" s="306" t="s">
        <v>495</v>
      </c>
      <c r="B189" s="5" t="s">
        <v>481</v>
      </c>
      <c r="C189" s="5" t="s">
        <v>406</v>
      </c>
      <c r="D189" s="5" t="s">
        <v>435</v>
      </c>
      <c r="E189" s="5" t="s">
        <v>111</v>
      </c>
      <c r="F189" s="117" t="s">
        <v>376</v>
      </c>
      <c r="G189" s="5" t="s">
        <v>377</v>
      </c>
      <c r="H189" s="152">
        <v>16951</v>
      </c>
      <c r="I189" s="152">
        <v>16376</v>
      </c>
      <c r="J189" s="153">
        <v>7276</v>
      </c>
      <c r="K189" s="152">
        <v>16228</v>
      </c>
      <c r="L189" s="152">
        <v>15661</v>
      </c>
      <c r="M189" s="153">
        <v>7025</v>
      </c>
      <c r="N189" s="302">
        <v>15700</v>
      </c>
      <c r="O189" s="302">
        <v>15141</v>
      </c>
      <c r="P189" s="153">
        <v>6820</v>
      </c>
      <c r="Q189" s="302">
        <v>15396</v>
      </c>
      <c r="R189" s="302">
        <v>14851</v>
      </c>
      <c r="S189" s="153">
        <v>6691</v>
      </c>
      <c r="T189" s="305">
        <v>15207</v>
      </c>
      <c r="U189" s="302">
        <v>14670</v>
      </c>
      <c r="V189" s="153">
        <v>6600</v>
      </c>
      <c r="W189" s="280">
        <v>14868</v>
      </c>
      <c r="X189" s="280">
        <v>14343</v>
      </c>
      <c r="Y189" s="153">
        <v>6444</v>
      </c>
      <c r="Z189" s="280">
        <v>14608</v>
      </c>
      <c r="AA189" s="280">
        <v>14102</v>
      </c>
      <c r="AB189" s="153">
        <v>6335</v>
      </c>
      <c r="AC189" s="302">
        <v>14388</v>
      </c>
      <c r="AD189" s="302">
        <v>13890</v>
      </c>
      <c r="AE189" s="153">
        <v>6236</v>
      </c>
      <c r="AF189" s="305">
        <v>14126</v>
      </c>
      <c r="AG189" s="305">
        <v>13635</v>
      </c>
      <c r="AH189" s="153">
        <v>6102</v>
      </c>
      <c r="AI189" s="305">
        <v>13805</v>
      </c>
      <c r="AJ189" s="305">
        <v>13325</v>
      </c>
      <c r="AK189" s="153">
        <v>5999</v>
      </c>
      <c r="AL189" s="305">
        <v>13414</v>
      </c>
      <c r="AM189" s="305">
        <v>12956</v>
      </c>
      <c r="AN189" s="153">
        <v>5860</v>
      </c>
      <c r="AO189" s="305">
        <v>13221</v>
      </c>
      <c r="AP189" s="305">
        <v>12782</v>
      </c>
      <c r="AQ189" s="153">
        <v>5735</v>
      </c>
      <c r="AR189" s="305">
        <v>12936</v>
      </c>
      <c r="AS189" s="305">
        <v>12515</v>
      </c>
      <c r="AT189" s="153">
        <v>5610</v>
      </c>
      <c r="AU189" s="302">
        <v>12837</v>
      </c>
      <c r="AV189" s="302">
        <v>12448</v>
      </c>
      <c r="AW189" s="153">
        <v>5592</v>
      </c>
      <c r="AX189" s="302">
        <v>12663</v>
      </c>
      <c r="AY189" s="302">
        <v>12299</v>
      </c>
      <c r="AZ189" s="153">
        <v>5528</v>
      </c>
      <c r="BA189" s="302">
        <v>12567</v>
      </c>
      <c r="BB189" s="302">
        <v>12221</v>
      </c>
      <c r="BC189" s="153">
        <v>5512</v>
      </c>
      <c r="BD189" s="302">
        <v>12334</v>
      </c>
      <c r="BE189" s="302">
        <v>12009</v>
      </c>
      <c r="BF189" s="153">
        <v>5437</v>
      </c>
      <c r="BG189" s="302">
        <v>12240</v>
      </c>
      <c r="BH189" s="302">
        <v>11938</v>
      </c>
      <c r="BI189" s="153">
        <v>5413</v>
      </c>
      <c r="BJ189" s="302">
        <v>12050</v>
      </c>
      <c r="BK189" s="302">
        <v>11759</v>
      </c>
      <c r="BL189" s="153">
        <v>5349</v>
      </c>
      <c r="BM189" s="302">
        <v>11810</v>
      </c>
      <c r="BN189" s="302">
        <v>11536</v>
      </c>
      <c r="BO189" s="302">
        <v>5232</v>
      </c>
    </row>
    <row r="190" spans="1:67" x14ac:dyDescent="0.2">
      <c r="A190" s="306" t="s">
        <v>629</v>
      </c>
      <c r="B190" s="5" t="s">
        <v>477</v>
      </c>
      <c r="C190" s="5" t="s">
        <v>404</v>
      </c>
      <c r="D190" s="5" t="s">
        <v>426</v>
      </c>
      <c r="E190" s="5" t="s">
        <v>47</v>
      </c>
      <c r="F190" s="117" t="s">
        <v>378</v>
      </c>
      <c r="G190" s="5" t="s">
        <v>379</v>
      </c>
      <c r="H190" s="152">
        <v>4821</v>
      </c>
      <c r="I190" s="152">
        <v>4672</v>
      </c>
      <c r="J190" s="153">
        <v>1875</v>
      </c>
      <c r="K190" s="152">
        <v>4574</v>
      </c>
      <c r="L190" s="152">
        <v>4433</v>
      </c>
      <c r="M190" s="153">
        <v>1807</v>
      </c>
      <c r="N190" s="302">
        <v>4421</v>
      </c>
      <c r="O190" s="302">
        <v>4287</v>
      </c>
      <c r="P190" s="153">
        <v>1799</v>
      </c>
      <c r="Q190" s="302">
        <v>4321</v>
      </c>
      <c r="R190" s="302">
        <v>4199</v>
      </c>
      <c r="S190" s="153">
        <v>1757</v>
      </c>
      <c r="T190" s="305">
        <v>4208</v>
      </c>
      <c r="U190" s="302">
        <v>4088</v>
      </c>
      <c r="V190" s="153">
        <v>1701</v>
      </c>
      <c r="W190" s="280">
        <v>4115</v>
      </c>
      <c r="X190" s="280">
        <v>4001</v>
      </c>
      <c r="Y190" s="153">
        <v>1675</v>
      </c>
      <c r="Z190" s="280">
        <v>4027</v>
      </c>
      <c r="AA190" s="280">
        <v>3919</v>
      </c>
      <c r="AB190" s="153">
        <v>1653</v>
      </c>
      <c r="AC190" s="302">
        <v>3976</v>
      </c>
      <c r="AD190" s="302">
        <v>3873</v>
      </c>
      <c r="AE190" s="153">
        <v>1610</v>
      </c>
      <c r="AF190" s="305">
        <v>3917</v>
      </c>
      <c r="AG190" s="305">
        <v>3822</v>
      </c>
      <c r="AH190" s="153">
        <v>1619</v>
      </c>
      <c r="AI190" s="305">
        <v>3864</v>
      </c>
      <c r="AJ190" s="305">
        <v>3769</v>
      </c>
      <c r="AK190" s="153">
        <v>1602</v>
      </c>
      <c r="AL190" s="305">
        <v>3796</v>
      </c>
      <c r="AM190" s="305">
        <v>3705</v>
      </c>
      <c r="AN190" s="153">
        <v>1562</v>
      </c>
      <c r="AO190" s="305">
        <v>3711</v>
      </c>
      <c r="AP190" s="305">
        <v>3621</v>
      </c>
      <c r="AQ190" s="153">
        <v>1551</v>
      </c>
      <c r="AR190" s="305">
        <v>3642</v>
      </c>
      <c r="AS190" s="305">
        <v>3554</v>
      </c>
      <c r="AT190" s="153">
        <v>1517</v>
      </c>
      <c r="AU190" s="302">
        <v>3638</v>
      </c>
      <c r="AV190" s="302">
        <v>3556</v>
      </c>
      <c r="AW190" s="153">
        <v>1536</v>
      </c>
      <c r="AX190" s="302">
        <v>3613</v>
      </c>
      <c r="AY190" s="302">
        <v>3528</v>
      </c>
      <c r="AZ190" s="153">
        <v>1522</v>
      </c>
      <c r="BA190" s="302">
        <v>3594</v>
      </c>
      <c r="BB190" s="302">
        <v>3513</v>
      </c>
      <c r="BC190" s="153">
        <v>1513</v>
      </c>
      <c r="BD190" s="302">
        <v>3595</v>
      </c>
      <c r="BE190" s="302">
        <v>3519</v>
      </c>
      <c r="BF190" s="153">
        <v>1516</v>
      </c>
      <c r="BG190" s="302">
        <v>3594</v>
      </c>
      <c r="BH190" s="302">
        <v>3523</v>
      </c>
      <c r="BI190" s="153">
        <v>1545</v>
      </c>
      <c r="BJ190" s="302">
        <v>3625</v>
      </c>
      <c r="BK190" s="302">
        <v>3556</v>
      </c>
      <c r="BL190" s="153">
        <v>1559</v>
      </c>
      <c r="BM190" s="302">
        <v>3634</v>
      </c>
      <c r="BN190" s="302">
        <v>3563</v>
      </c>
      <c r="BO190" s="302">
        <v>1576</v>
      </c>
    </row>
    <row r="191" spans="1:67" x14ac:dyDescent="0.2">
      <c r="A191" s="306" t="s">
        <v>639</v>
      </c>
      <c r="B191" s="5" t="s">
        <v>480</v>
      </c>
      <c r="C191" s="5" t="s">
        <v>405</v>
      </c>
      <c r="D191" s="5" t="s">
        <v>429</v>
      </c>
      <c r="E191" s="5" t="s">
        <v>60</v>
      </c>
      <c r="F191" s="117" t="s">
        <v>380</v>
      </c>
      <c r="G191" s="5" t="s">
        <v>381</v>
      </c>
      <c r="H191" s="152">
        <v>11337</v>
      </c>
      <c r="I191" s="152">
        <v>10961</v>
      </c>
      <c r="J191" s="153">
        <v>5323</v>
      </c>
      <c r="K191" s="152">
        <v>11311</v>
      </c>
      <c r="L191" s="152">
        <v>10957</v>
      </c>
      <c r="M191" s="153">
        <v>5288</v>
      </c>
      <c r="N191" s="302">
        <v>11232</v>
      </c>
      <c r="O191" s="302">
        <v>10908</v>
      </c>
      <c r="P191" s="153">
        <v>5274</v>
      </c>
      <c r="Q191" s="302">
        <v>10936</v>
      </c>
      <c r="R191" s="302">
        <v>10644</v>
      </c>
      <c r="S191" s="153">
        <v>5148</v>
      </c>
      <c r="T191" s="305">
        <v>10710</v>
      </c>
      <c r="U191" s="302">
        <v>10437</v>
      </c>
      <c r="V191" s="153">
        <v>5062</v>
      </c>
      <c r="W191" s="280">
        <v>10372</v>
      </c>
      <c r="X191" s="280">
        <v>10126</v>
      </c>
      <c r="Y191" s="153">
        <v>4955</v>
      </c>
      <c r="Z191" s="280">
        <v>10052</v>
      </c>
      <c r="AA191" s="280">
        <v>9822</v>
      </c>
      <c r="AB191" s="153">
        <v>4812</v>
      </c>
      <c r="AC191" s="302">
        <v>9711</v>
      </c>
      <c r="AD191" s="302">
        <v>9485</v>
      </c>
      <c r="AE191" s="153">
        <v>4688</v>
      </c>
      <c r="AF191" s="305">
        <v>9432</v>
      </c>
      <c r="AG191" s="305">
        <v>9224</v>
      </c>
      <c r="AH191" s="153">
        <v>4572</v>
      </c>
      <c r="AI191" s="305">
        <v>9029</v>
      </c>
      <c r="AJ191" s="305">
        <v>8831</v>
      </c>
      <c r="AK191" s="153">
        <v>4387</v>
      </c>
      <c r="AL191" s="305">
        <v>8791</v>
      </c>
      <c r="AM191" s="305">
        <v>8608</v>
      </c>
      <c r="AN191" s="153">
        <v>4305</v>
      </c>
      <c r="AO191" s="305">
        <v>8472</v>
      </c>
      <c r="AP191" s="305">
        <v>8316</v>
      </c>
      <c r="AQ191" s="153">
        <v>4132</v>
      </c>
      <c r="AR191" s="305">
        <v>8190</v>
      </c>
      <c r="AS191" s="305">
        <v>8053</v>
      </c>
      <c r="AT191" s="153">
        <v>4009</v>
      </c>
      <c r="AU191" s="302">
        <v>7886</v>
      </c>
      <c r="AV191" s="302">
        <v>7755</v>
      </c>
      <c r="AW191" s="153">
        <v>3888</v>
      </c>
      <c r="AX191" s="302">
        <v>7579</v>
      </c>
      <c r="AY191" s="302">
        <v>7455</v>
      </c>
      <c r="AZ191" s="153">
        <v>3734</v>
      </c>
      <c r="BA191" s="302">
        <v>7464</v>
      </c>
      <c r="BB191" s="302">
        <v>7347</v>
      </c>
      <c r="BC191" s="153">
        <v>3727</v>
      </c>
      <c r="BD191" s="302">
        <v>7277</v>
      </c>
      <c r="BE191" s="302">
        <v>7165</v>
      </c>
      <c r="BF191" s="153">
        <v>3658</v>
      </c>
      <c r="BG191" s="302">
        <v>7155</v>
      </c>
      <c r="BH191" s="302">
        <v>7054</v>
      </c>
      <c r="BI191" s="153">
        <v>3614</v>
      </c>
      <c r="BJ191" s="302">
        <v>7024</v>
      </c>
      <c r="BK191" s="302">
        <v>6937</v>
      </c>
      <c r="BL191" s="153">
        <v>3567</v>
      </c>
      <c r="BM191" s="302">
        <v>6900</v>
      </c>
      <c r="BN191" s="302">
        <v>6822</v>
      </c>
      <c r="BO191" s="302">
        <v>3489</v>
      </c>
    </row>
    <row r="192" spans="1:67" x14ac:dyDescent="0.2">
      <c r="A192" s="306" t="s">
        <v>501</v>
      </c>
      <c r="B192" s="5" t="s">
        <v>480</v>
      </c>
      <c r="C192" s="5" t="s">
        <v>405</v>
      </c>
      <c r="D192" s="5" t="s">
        <v>429</v>
      </c>
      <c r="E192" s="5" t="s">
        <v>60</v>
      </c>
      <c r="F192" s="117" t="s">
        <v>382</v>
      </c>
      <c r="G192" s="5" t="s">
        <v>383</v>
      </c>
      <c r="H192" s="152">
        <v>14816</v>
      </c>
      <c r="I192" s="152">
        <v>14520</v>
      </c>
      <c r="J192" s="153">
        <v>6461</v>
      </c>
      <c r="K192" s="152">
        <v>14313</v>
      </c>
      <c r="L192" s="152">
        <v>14042</v>
      </c>
      <c r="M192" s="153">
        <v>6256</v>
      </c>
      <c r="N192" s="302">
        <v>13696</v>
      </c>
      <c r="O192" s="302">
        <v>13446</v>
      </c>
      <c r="P192" s="153">
        <v>6046</v>
      </c>
      <c r="Q192" s="302">
        <v>12992</v>
      </c>
      <c r="R192" s="302">
        <v>12767</v>
      </c>
      <c r="S192" s="153">
        <v>5824</v>
      </c>
      <c r="T192" s="305">
        <v>12374</v>
      </c>
      <c r="U192" s="302">
        <v>12171</v>
      </c>
      <c r="V192" s="153">
        <v>5623</v>
      </c>
      <c r="W192" s="280">
        <v>11682</v>
      </c>
      <c r="X192" s="280">
        <v>11493</v>
      </c>
      <c r="Y192" s="153">
        <v>5396</v>
      </c>
      <c r="Z192" s="280">
        <v>11071</v>
      </c>
      <c r="AA192" s="280">
        <v>10910</v>
      </c>
      <c r="AB192" s="153">
        <v>5199</v>
      </c>
      <c r="AC192" s="302">
        <v>10537</v>
      </c>
      <c r="AD192" s="302">
        <v>10401</v>
      </c>
      <c r="AE192" s="153">
        <v>5030</v>
      </c>
      <c r="AF192" s="305">
        <v>10149</v>
      </c>
      <c r="AG192" s="305">
        <v>10038</v>
      </c>
      <c r="AH192" s="153">
        <v>4918</v>
      </c>
      <c r="AI192" s="305">
        <v>9804</v>
      </c>
      <c r="AJ192" s="305">
        <v>9700</v>
      </c>
      <c r="AK192" s="153">
        <v>4762</v>
      </c>
      <c r="AL192" s="305">
        <v>9515</v>
      </c>
      <c r="AM192" s="305">
        <v>9419</v>
      </c>
      <c r="AN192" s="153">
        <v>4630</v>
      </c>
      <c r="AO192" s="305">
        <v>9270</v>
      </c>
      <c r="AP192" s="305">
        <v>9180</v>
      </c>
      <c r="AQ192" s="153">
        <v>4507</v>
      </c>
      <c r="AR192" s="305">
        <v>9050</v>
      </c>
      <c r="AS192" s="305">
        <v>8966</v>
      </c>
      <c r="AT192" s="153">
        <v>4438</v>
      </c>
      <c r="AU192" s="302">
        <v>8909</v>
      </c>
      <c r="AV192" s="302">
        <v>8825</v>
      </c>
      <c r="AW192" s="153">
        <v>4410</v>
      </c>
      <c r="AX192" s="302">
        <v>8840</v>
      </c>
      <c r="AY192" s="302">
        <v>8763</v>
      </c>
      <c r="AZ192" s="153">
        <v>4394</v>
      </c>
      <c r="BA192" s="302">
        <v>8762</v>
      </c>
      <c r="BB192" s="302">
        <v>8685</v>
      </c>
      <c r="BC192" s="153">
        <v>4343</v>
      </c>
      <c r="BD192" s="302">
        <v>8719</v>
      </c>
      <c r="BE192" s="302">
        <v>8640</v>
      </c>
      <c r="BF192" s="153">
        <v>4323</v>
      </c>
      <c r="BG192" s="302">
        <v>8562</v>
      </c>
      <c r="BH192" s="302">
        <v>8486</v>
      </c>
      <c r="BI192" s="153">
        <v>4250</v>
      </c>
      <c r="BJ192" s="302">
        <v>8395</v>
      </c>
      <c r="BK192" s="302">
        <v>8319</v>
      </c>
      <c r="BL192" s="153">
        <v>4177</v>
      </c>
      <c r="BM192" s="302">
        <v>8360</v>
      </c>
      <c r="BN192" s="302">
        <v>8286</v>
      </c>
      <c r="BO192" s="302">
        <v>4158</v>
      </c>
    </row>
    <row r="193" spans="1:67" x14ac:dyDescent="0.2">
      <c r="A193" s="306" t="s">
        <v>628</v>
      </c>
      <c r="B193" s="5" t="s">
        <v>485</v>
      </c>
      <c r="C193" s="5" t="s">
        <v>464</v>
      </c>
      <c r="D193" s="5" t="s">
        <v>425</v>
      </c>
      <c r="E193" s="5" t="s">
        <v>40</v>
      </c>
      <c r="F193" s="117" t="s">
        <v>384</v>
      </c>
      <c r="G193" s="5" t="s">
        <v>385</v>
      </c>
      <c r="H193" s="152">
        <v>12886</v>
      </c>
      <c r="I193" s="152">
        <v>12284</v>
      </c>
      <c r="J193" s="153">
        <v>5183</v>
      </c>
      <c r="K193" s="152">
        <v>12296</v>
      </c>
      <c r="L193" s="152">
        <v>11700</v>
      </c>
      <c r="M193" s="153">
        <v>4960</v>
      </c>
      <c r="N193" s="302">
        <v>11753</v>
      </c>
      <c r="O193" s="302">
        <v>11153</v>
      </c>
      <c r="P193" s="153">
        <v>4779</v>
      </c>
      <c r="Q193" s="302">
        <v>11301</v>
      </c>
      <c r="R193" s="302">
        <v>10735</v>
      </c>
      <c r="S193" s="153">
        <v>4589</v>
      </c>
      <c r="T193" s="305">
        <v>11102</v>
      </c>
      <c r="U193" s="302">
        <v>10553</v>
      </c>
      <c r="V193" s="153">
        <v>4490</v>
      </c>
      <c r="W193" s="280">
        <v>10883</v>
      </c>
      <c r="X193" s="280">
        <v>10346</v>
      </c>
      <c r="Y193" s="153">
        <v>4403</v>
      </c>
      <c r="Z193" s="280">
        <v>10782</v>
      </c>
      <c r="AA193" s="280">
        <v>10256</v>
      </c>
      <c r="AB193" s="153">
        <v>4343</v>
      </c>
      <c r="AC193" s="302">
        <v>10611</v>
      </c>
      <c r="AD193" s="302">
        <v>10094</v>
      </c>
      <c r="AE193" s="153">
        <v>4311</v>
      </c>
      <c r="AF193" s="305">
        <v>10470</v>
      </c>
      <c r="AG193" s="305">
        <v>9968</v>
      </c>
      <c r="AH193" s="153">
        <v>4254</v>
      </c>
      <c r="AI193" s="305">
        <v>10357</v>
      </c>
      <c r="AJ193" s="305">
        <v>9854</v>
      </c>
      <c r="AK193" s="153">
        <v>4180</v>
      </c>
      <c r="AL193" s="305">
        <v>10241</v>
      </c>
      <c r="AM193" s="305">
        <v>9761</v>
      </c>
      <c r="AN193" s="153">
        <v>4134</v>
      </c>
      <c r="AO193" s="305">
        <v>10095</v>
      </c>
      <c r="AP193" s="305">
        <v>9646</v>
      </c>
      <c r="AQ193" s="153">
        <v>4096</v>
      </c>
      <c r="AR193" s="305">
        <v>9977</v>
      </c>
      <c r="AS193" s="305">
        <v>9558</v>
      </c>
      <c r="AT193" s="153">
        <v>4053</v>
      </c>
      <c r="AU193" s="302">
        <v>9942</v>
      </c>
      <c r="AV193" s="302">
        <v>9546</v>
      </c>
      <c r="AW193" s="153">
        <v>4032</v>
      </c>
      <c r="AX193" s="302">
        <v>9811</v>
      </c>
      <c r="AY193" s="302">
        <v>9437</v>
      </c>
      <c r="AZ193" s="153">
        <v>3977</v>
      </c>
      <c r="BA193" s="302">
        <v>9769</v>
      </c>
      <c r="BB193" s="302">
        <v>9390</v>
      </c>
      <c r="BC193" s="153">
        <v>3970</v>
      </c>
      <c r="BD193" s="302">
        <v>9739</v>
      </c>
      <c r="BE193" s="302">
        <v>9357</v>
      </c>
      <c r="BF193" s="153">
        <v>3986</v>
      </c>
      <c r="BG193" s="302">
        <v>9676</v>
      </c>
      <c r="BH193" s="302">
        <v>9301</v>
      </c>
      <c r="BI193" s="153">
        <v>3958</v>
      </c>
      <c r="BJ193" s="302">
        <v>9535</v>
      </c>
      <c r="BK193" s="302">
        <v>9165</v>
      </c>
      <c r="BL193" s="153">
        <v>3900</v>
      </c>
      <c r="BM193" s="302">
        <v>9500</v>
      </c>
      <c r="BN193" s="302">
        <v>9136</v>
      </c>
      <c r="BO193" s="302">
        <v>3849</v>
      </c>
    </row>
    <row r="194" spans="1:67" x14ac:dyDescent="0.2">
      <c r="A194" s="306" t="s">
        <v>623</v>
      </c>
      <c r="B194" s="5" t="s">
        <v>476</v>
      </c>
      <c r="C194" s="5" t="s">
        <v>403</v>
      </c>
      <c r="D194" s="5" t="s">
        <v>420</v>
      </c>
      <c r="E194" s="5" t="s">
        <v>25</v>
      </c>
      <c r="F194" s="117" t="s">
        <v>386</v>
      </c>
      <c r="G194" s="5" t="s">
        <v>387</v>
      </c>
      <c r="H194" s="152">
        <v>25045</v>
      </c>
      <c r="I194" s="152">
        <v>24478</v>
      </c>
      <c r="J194" s="153">
        <v>12184</v>
      </c>
      <c r="K194" s="152">
        <v>24228</v>
      </c>
      <c r="L194" s="152">
        <v>23644</v>
      </c>
      <c r="M194" s="153">
        <v>11802</v>
      </c>
      <c r="N194" s="302">
        <v>23242</v>
      </c>
      <c r="O194" s="302">
        <v>22653</v>
      </c>
      <c r="P194" s="153">
        <v>11294</v>
      </c>
      <c r="Q194" s="302">
        <v>22358</v>
      </c>
      <c r="R194" s="302">
        <v>21766</v>
      </c>
      <c r="S194" s="153">
        <v>10883</v>
      </c>
      <c r="T194" s="305">
        <v>21467</v>
      </c>
      <c r="U194" s="302">
        <v>20877</v>
      </c>
      <c r="V194" s="153">
        <v>10474</v>
      </c>
      <c r="W194" s="280">
        <v>20568</v>
      </c>
      <c r="X194" s="280">
        <v>20002</v>
      </c>
      <c r="Y194" s="153">
        <v>10048</v>
      </c>
      <c r="Z194" s="280">
        <v>20019</v>
      </c>
      <c r="AA194" s="280">
        <v>19433</v>
      </c>
      <c r="AB194" s="153">
        <v>9802</v>
      </c>
      <c r="AC194" s="302">
        <v>19615</v>
      </c>
      <c r="AD194" s="302">
        <v>19066</v>
      </c>
      <c r="AE194" s="153">
        <v>9591</v>
      </c>
      <c r="AF194" s="305">
        <v>19297</v>
      </c>
      <c r="AG194" s="305">
        <v>18770</v>
      </c>
      <c r="AH194" s="153">
        <v>9423</v>
      </c>
      <c r="AI194" s="305">
        <v>19128</v>
      </c>
      <c r="AJ194" s="305">
        <v>18621</v>
      </c>
      <c r="AK194" s="153">
        <v>9400</v>
      </c>
      <c r="AL194" s="305">
        <v>18896</v>
      </c>
      <c r="AM194" s="305">
        <v>18401</v>
      </c>
      <c r="AN194" s="153">
        <v>9256</v>
      </c>
      <c r="AO194" s="305">
        <v>18647</v>
      </c>
      <c r="AP194" s="305">
        <v>18175</v>
      </c>
      <c r="AQ194" s="153">
        <v>9146</v>
      </c>
      <c r="AR194" s="305">
        <v>18363</v>
      </c>
      <c r="AS194" s="305">
        <v>17924</v>
      </c>
      <c r="AT194" s="153">
        <v>9006</v>
      </c>
      <c r="AU194" s="302">
        <v>18128</v>
      </c>
      <c r="AV194" s="302">
        <v>17736</v>
      </c>
      <c r="AW194" s="153">
        <v>8915</v>
      </c>
      <c r="AX194" s="302">
        <v>17819</v>
      </c>
      <c r="AY194" s="302">
        <v>17467</v>
      </c>
      <c r="AZ194" s="153">
        <v>8765</v>
      </c>
      <c r="BA194" s="302">
        <v>17545</v>
      </c>
      <c r="BB194" s="302">
        <v>17228</v>
      </c>
      <c r="BC194" s="153">
        <v>8647</v>
      </c>
      <c r="BD194" s="302">
        <v>17357</v>
      </c>
      <c r="BE194" s="302">
        <v>17078</v>
      </c>
      <c r="BF194" s="153">
        <v>8549</v>
      </c>
      <c r="BG194" s="302">
        <v>17146</v>
      </c>
      <c r="BH194" s="302">
        <v>16889</v>
      </c>
      <c r="BI194" s="153">
        <v>8434</v>
      </c>
      <c r="BJ194" s="302">
        <v>16857</v>
      </c>
      <c r="BK194" s="302">
        <v>16644</v>
      </c>
      <c r="BL194" s="153">
        <v>8230</v>
      </c>
      <c r="BM194" s="302">
        <v>16608</v>
      </c>
      <c r="BN194" s="302">
        <v>16417</v>
      </c>
      <c r="BO194" s="302">
        <v>8132</v>
      </c>
    </row>
    <row r="195" spans="1:67" x14ac:dyDescent="0.2">
      <c r="A195" s="306" t="s">
        <v>496</v>
      </c>
      <c r="B195" s="5" t="s">
        <v>497</v>
      </c>
      <c r="C195" s="5" t="s">
        <v>411</v>
      </c>
      <c r="D195" s="5" t="s">
        <v>437</v>
      </c>
      <c r="E195" s="5" t="s">
        <v>123</v>
      </c>
      <c r="F195" s="117" t="s">
        <v>388</v>
      </c>
      <c r="G195" s="5" t="s">
        <v>389</v>
      </c>
      <c r="H195" s="152">
        <v>18939</v>
      </c>
      <c r="I195" s="152">
        <v>18015</v>
      </c>
      <c r="J195" s="153">
        <v>7338</v>
      </c>
      <c r="K195" s="152">
        <v>18617</v>
      </c>
      <c r="L195" s="152">
        <v>17710</v>
      </c>
      <c r="M195" s="153">
        <v>7249</v>
      </c>
      <c r="N195" s="302">
        <v>18300</v>
      </c>
      <c r="O195" s="302">
        <v>17425</v>
      </c>
      <c r="P195" s="153">
        <v>7156</v>
      </c>
      <c r="Q195" s="302">
        <v>18070</v>
      </c>
      <c r="R195" s="302">
        <v>17209</v>
      </c>
      <c r="S195" s="153">
        <v>7051</v>
      </c>
      <c r="T195" s="305">
        <v>17727</v>
      </c>
      <c r="U195" s="302">
        <v>16892</v>
      </c>
      <c r="V195" s="153">
        <v>6960</v>
      </c>
      <c r="W195" s="280">
        <v>17369</v>
      </c>
      <c r="X195" s="280">
        <v>16574</v>
      </c>
      <c r="Y195" s="153">
        <v>6819</v>
      </c>
      <c r="Z195" s="280">
        <v>17159</v>
      </c>
      <c r="AA195" s="280">
        <v>16374</v>
      </c>
      <c r="AB195" s="153">
        <v>6796</v>
      </c>
      <c r="AC195" s="302">
        <v>16989</v>
      </c>
      <c r="AD195" s="302">
        <v>16207</v>
      </c>
      <c r="AE195" s="153">
        <v>6730</v>
      </c>
      <c r="AF195" s="305">
        <v>16902</v>
      </c>
      <c r="AG195" s="305">
        <v>16135</v>
      </c>
      <c r="AH195" s="153">
        <v>6683</v>
      </c>
      <c r="AI195" s="305">
        <v>16727</v>
      </c>
      <c r="AJ195" s="305">
        <v>15981</v>
      </c>
      <c r="AK195" s="153">
        <v>6677</v>
      </c>
      <c r="AL195" s="305">
        <v>16418</v>
      </c>
      <c r="AM195" s="305">
        <v>15687</v>
      </c>
      <c r="AN195" s="153">
        <v>6569</v>
      </c>
      <c r="AO195" s="305">
        <v>16101</v>
      </c>
      <c r="AP195" s="305">
        <v>15387</v>
      </c>
      <c r="AQ195" s="153">
        <v>6467</v>
      </c>
      <c r="AR195" s="305">
        <v>15856</v>
      </c>
      <c r="AS195" s="305">
        <v>15156</v>
      </c>
      <c r="AT195" s="153">
        <v>6333</v>
      </c>
      <c r="AU195" s="302">
        <v>15710</v>
      </c>
      <c r="AV195" s="302">
        <v>15030</v>
      </c>
      <c r="AW195" s="153">
        <v>6281</v>
      </c>
      <c r="AX195" s="302">
        <v>15316</v>
      </c>
      <c r="AY195" s="302">
        <v>14650</v>
      </c>
      <c r="AZ195" s="153">
        <v>6100</v>
      </c>
      <c r="BA195" s="302">
        <v>15022</v>
      </c>
      <c r="BB195" s="302">
        <v>14359</v>
      </c>
      <c r="BC195" s="153">
        <v>6013</v>
      </c>
      <c r="BD195" s="302">
        <v>14756</v>
      </c>
      <c r="BE195" s="302">
        <v>14106</v>
      </c>
      <c r="BF195" s="153">
        <v>5899</v>
      </c>
      <c r="BG195" s="302">
        <v>14595</v>
      </c>
      <c r="BH195" s="302">
        <v>13953</v>
      </c>
      <c r="BI195" s="153">
        <v>5891</v>
      </c>
      <c r="BJ195" s="302">
        <v>14372</v>
      </c>
      <c r="BK195" s="302">
        <v>13744</v>
      </c>
      <c r="BL195" s="153">
        <v>5762</v>
      </c>
      <c r="BM195" s="302">
        <v>14067</v>
      </c>
      <c r="BN195" s="302">
        <v>13476</v>
      </c>
      <c r="BO195" s="302">
        <v>5657</v>
      </c>
    </row>
    <row r="196" spans="1:67" x14ac:dyDescent="0.2">
      <c r="A196" s="306" t="s">
        <v>635</v>
      </c>
      <c r="B196" s="5" t="s">
        <v>483</v>
      </c>
      <c r="C196" s="5" t="s">
        <v>407</v>
      </c>
      <c r="D196" s="5" t="s">
        <v>423</v>
      </c>
      <c r="E196" s="5" t="s">
        <v>34</v>
      </c>
      <c r="F196" s="117" t="s">
        <v>390</v>
      </c>
      <c r="G196" s="5" t="s">
        <v>391</v>
      </c>
      <c r="H196" s="152">
        <v>11247</v>
      </c>
      <c r="I196" s="152">
        <v>10589</v>
      </c>
      <c r="J196" s="153">
        <v>4463</v>
      </c>
      <c r="K196" s="152">
        <v>10883</v>
      </c>
      <c r="L196" s="152">
        <v>10232</v>
      </c>
      <c r="M196" s="153">
        <v>4333</v>
      </c>
      <c r="N196" s="302">
        <v>10452</v>
      </c>
      <c r="O196" s="302">
        <v>9836</v>
      </c>
      <c r="P196" s="153">
        <v>4189</v>
      </c>
      <c r="Q196" s="302">
        <v>10136</v>
      </c>
      <c r="R196" s="302">
        <v>9555</v>
      </c>
      <c r="S196" s="153">
        <v>4106</v>
      </c>
      <c r="T196" s="305">
        <v>9952</v>
      </c>
      <c r="U196" s="302">
        <v>9386</v>
      </c>
      <c r="V196" s="153">
        <v>4059</v>
      </c>
      <c r="W196" s="280">
        <v>9632</v>
      </c>
      <c r="X196" s="280">
        <v>9106</v>
      </c>
      <c r="Y196" s="153">
        <v>3970</v>
      </c>
      <c r="Z196" s="280">
        <v>9358</v>
      </c>
      <c r="AA196" s="280">
        <v>8871</v>
      </c>
      <c r="AB196" s="153">
        <v>3905</v>
      </c>
      <c r="AC196" s="302">
        <v>9065</v>
      </c>
      <c r="AD196" s="302">
        <v>8607</v>
      </c>
      <c r="AE196" s="153">
        <v>3792</v>
      </c>
      <c r="AF196" s="305">
        <v>8742</v>
      </c>
      <c r="AG196" s="305">
        <v>8299</v>
      </c>
      <c r="AH196" s="153">
        <v>3669</v>
      </c>
      <c r="AI196" s="305">
        <v>8430</v>
      </c>
      <c r="AJ196" s="305">
        <v>8005</v>
      </c>
      <c r="AK196" s="153">
        <v>3539</v>
      </c>
      <c r="AL196" s="305">
        <v>8236</v>
      </c>
      <c r="AM196" s="305">
        <v>7809</v>
      </c>
      <c r="AN196" s="153">
        <v>3453</v>
      </c>
      <c r="AO196" s="305">
        <v>8107</v>
      </c>
      <c r="AP196" s="305">
        <v>7719</v>
      </c>
      <c r="AQ196" s="153">
        <v>3419</v>
      </c>
      <c r="AR196" s="305">
        <v>7929</v>
      </c>
      <c r="AS196" s="305">
        <v>7542</v>
      </c>
      <c r="AT196" s="153">
        <v>3288</v>
      </c>
      <c r="AU196" s="302">
        <v>7886</v>
      </c>
      <c r="AV196" s="302">
        <v>7468</v>
      </c>
      <c r="AW196" s="153">
        <v>3237</v>
      </c>
      <c r="AX196" s="302">
        <v>7792</v>
      </c>
      <c r="AY196" s="302">
        <v>7371</v>
      </c>
      <c r="AZ196" s="153">
        <v>3181</v>
      </c>
      <c r="BA196" s="302">
        <v>7701</v>
      </c>
      <c r="BB196" s="302">
        <v>7245</v>
      </c>
      <c r="BC196" s="153">
        <v>3122</v>
      </c>
      <c r="BD196" s="302">
        <v>7592</v>
      </c>
      <c r="BE196" s="302">
        <v>7136</v>
      </c>
      <c r="BF196" s="153">
        <v>3056</v>
      </c>
      <c r="BG196" s="302">
        <v>7562</v>
      </c>
      <c r="BH196" s="302">
        <v>7111</v>
      </c>
      <c r="BI196" s="153">
        <v>3020</v>
      </c>
      <c r="BJ196" s="302">
        <v>7478</v>
      </c>
      <c r="BK196" s="302">
        <v>7033</v>
      </c>
      <c r="BL196" s="153">
        <v>2974</v>
      </c>
      <c r="BM196" s="302">
        <v>7424</v>
      </c>
      <c r="BN196" s="302">
        <v>6992</v>
      </c>
      <c r="BO196" s="302">
        <v>2975</v>
      </c>
    </row>
    <row r="197" spans="1:67" x14ac:dyDescent="0.2">
      <c r="A197" s="306" t="s">
        <v>500</v>
      </c>
      <c r="B197" s="5" t="s">
        <v>483</v>
      </c>
      <c r="C197" s="5" t="s">
        <v>407</v>
      </c>
      <c r="D197" s="5" t="s">
        <v>431</v>
      </c>
      <c r="E197" s="5" t="s">
        <v>82</v>
      </c>
      <c r="F197" s="117" t="s">
        <v>392</v>
      </c>
      <c r="G197" s="5" t="s">
        <v>393</v>
      </c>
      <c r="H197" s="152">
        <v>5691</v>
      </c>
      <c r="I197" s="152">
        <v>5494</v>
      </c>
      <c r="J197" s="153">
        <v>2805</v>
      </c>
      <c r="K197" s="152">
        <v>5460</v>
      </c>
      <c r="L197" s="152">
        <v>5271</v>
      </c>
      <c r="M197" s="153">
        <v>2693</v>
      </c>
      <c r="N197" s="302">
        <v>5267</v>
      </c>
      <c r="O197" s="302">
        <v>5094</v>
      </c>
      <c r="P197" s="153">
        <v>2590</v>
      </c>
      <c r="Q197" s="302">
        <v>5157</v>
      </c>
      <c r="R197" s="302">
        <v>4993</v>
      </c>
      <c r="S197" s="153">
        <v>2549</v>
      </c>
      <c r="T197" s="305">
        <v>5027</v>
      </c>
      <c r="U197" s="302">
        <v>4872</v>
      </c>
      <c r="V197" s="153">
        <v>2503</v>
      </c>
      <c r="W197" s="280">
        <v>4887</v>
      </c>
      <c r="X197" s="280">
        <v>4733</v>
      </c>
      <c r="Y197" s="153">
        <v>2441</v>
      </c>
      <c r="Z197" s="280">
        <v>4800</v>
      </c>
      <c r="AA197" s="280">
        <v>4662</v>
      </c>
      <c r="AB197" s="153">
        <v>2397</v>
      </c>
      <c r="AC197" s="302">
        <v>4743</v>
      </c>
      <c r="AD197" s="302">
        <v>4596</v>
      </c>
      <c r="AE197" s="153">
        <v>2368</v>
      </c>
      <c r="AF197" s="305">
        <v>4743</v>
      </c>
      <c r="AG197" s="305">
        <v>4595</v>
      </c>
      <c r="AH197" s="153">
        <v>2368</v>
      </c>
      <c r="AI197" s="305">
        <v>4677</v>
      </c>
      <c r="AJ197" s="305">
        <v>4528</v>
      </c>
      <c r="AK197" s="153">
        <v>2336</v>
      </c>
      <c r="AL197" s="305">
        <v>4648</v>
      </c>
      <c r="AM197" s="305">
        <v>4502</v>
      </c>
      <c r="AN197" s="153">
        <v>2321</v>
      </c>
      <c r="AO197" s="305">
        <v>4595</v>
      </c>
      <c r="AP197" s="305">
        <v>4454</v>
      </c>
      <c r="AQ197" s="153">
        <v>2283</v>
      </c>
      <c r="AR197" s="305">
        <v>4533</v>
      </c>
      <c r="AS197" s="305">
        <v>4400</v>
      </c>
      <c r="AT197" s="153">
        <v>2235</v>
      </c>
      <c r="AU197" s="302">
        <v>4538</v>
      </c>
      <c r="AV197" s="302">
        <v>4410</v>
      </c>
      <c r="AW197" s="153">
        <v>2261</v>
      </c>
      <c r="AX197" s="302">
        <v>4526</v>
      </c>
      <c r="AY197" s="302">
        <v>4398</v>
      </c>
      <c r="AZ197" s="153">
        <v>2270</v>
      </c>
      <c r="BA197" s="302">
        <v>4488</v>
      </c>
      <c r="BB197" s="302">
        <v>4367</v>
      </c>
      <c r="BC197" s="153">
        <v>2263</v>
      </c>
      <c r="BD197" s="302">
        <v>4447</v>
      </c>
      <c r="BE197" s="302">
        <v>4327</v>
      </c>
      <c r="BF197" s="153">
        <v>2254</v>
      </c>
      <c r="BG197" s="302">
        <v>4403</v>
      </c>
      <c r="BH197" s="302">
        <v>4282</v>
      </c>
      <c r="BI197" s="153">
        <v>2240</v>
      </c>
      <c r="BJ197" s="302">
        <v>4426</v>
      </c>
      <c r="BK197" s="302">
        <v>4308</v>
      </c>
      <c r="BL197" s="153">
        <v>2252</v>
      </c>
      <c r="BM197" s="302">
        <v>4404</v>
      </c>
      <c r="BN197" s="302">
        <v>4292</v>
      </c>
      <c r="BO197" s="302">
        <v>2245</v>
      </c>
    </row>
    <row r="198" spans="1:67" x14ac:dyDescent="0.2">
      <c r="A198" s="1" t="s">
        <v>449</v>
      </c>
      <c r="H198" s="154">
        <f t="shared" ref="H198:AM198" si="0">SUBTOTAL(9,H7:H197)</f>
        <v>2364673</v>
      </c>
      <c r="I198" s="154">
        <f t="shared" si="0"/>
        <v>2269671</v>
      </c>
      <c r="J198" s="154">
        <f t="shared" si="0"/>
        <v>951669</v>
      </c>
      <c r="K198" s="154">
        <f t="shared" si="0"/>
        <v>2289695</v>
      </c>
      <c r="L198" s="154">
        <f t="shared" si="0"/>
        <v>2200423</v>
      </c>
      <c r="M198" s="154">
        <f t="shared" si="0"/>
        <v>925931</v>
      </c>
      <c r="N198" s="154">
        <f t="shared" si="0"/>
        <v>2217594</v>
      </c>
      <c r="O198" s="154">
        <f t="shared" si="0"/>
        <v>2132026</v>
      </c>
      <c r="P198" s="154">
        <f t="shared" si="0"/>
        <v>899131</v>
      </c>
      <c r="Q198" s="154">
        <f t="shared" si="0"/>
        <v>2154848</v>
      </c>
      <c r="R198" s="154">
        <f t="shared" si="0"/>
        <v>2073197</v>
      </c>
      <c r="S198" s="154">
        <f t="shared" si="0"/>
        <v>877653</v>
      </c>
      <c r="T198" s="154">
        <f t="shared" si="0"/>
        <v>2101957</v>
      </c>
      <c r="U198" s="154">
        <f t="shared" si="0"/>
        <v>2023076</v>
      </c>
      <c r="V198" s="154">
        <f t="shared" si="0"/>
        <v>858937</v>
      </c>
      <c r="W198" s="154">
        <f t="shared" si="0"/>
        <v>2045205</v>
      </c>
      <c r="X198" s="154">
        <f t="shared" si="0"/>
        <v>1969836</v>
      </c>
      <c r="Y198" s="154">
        <f t="shared" si="0"/>
        <v>838577</v>
      </c>
      <c r="Z198" s="154">
        <f t="shared" si="0"/>
        <v>2000442</v>
      </c>
      <c r="AA198" s="154">
        <f t="shared" si="0"/>
        <v>1927947</v>
      </c>
      <c r="AB198" s="154">
        <f t="shared" si="0"/>
        <v>823868</v>
      </c>
      <c r="AC198" s="154">
        <f t="shared" si="0"/>
        <v>1958939</v>
      </c>
      <c r="AD198" s="154">
        <f t="shared" si="0"/>
        <v>1888860</v>
      </c>
      <c r="AE198" s="154">
        <f t="shared" si="0"/>
        <v>808661</v>
      </c>
      <c r="AF198" s="154">
        <f t="shared" si="0"/>
        <v>1924422</v>
      </c>
      <c r="AG198" s="154">
        <f t="shared" si="0"/>
        <v>1856530</v>
      </c>
      <c r="AH198" s="154">
        <f t="shared" si="0"/>
        <v>795775</v>
      </c>
      <c r="AI198" s="154">
        <f t="shared" si="0"/>
        <v>1886227</v>
      </c>
      <c r="AJ198" s="154">
        <f t="shared" si="0"/>
        <v>1820259</v>
      </c>
      <c r="AK198" s="154">
        <f t="shared" si="0"/>
        <v>781408</v>
      </c>
      <c r="AL198" s="154">
        <f t="shared" si="0"/>
        <v>1854600</v>
      </c>
      <c r="AM198" s="154">
        <f t="shared" si="0"/>
        <v>1790369</v>
      </c>
      <c r="AN198" s="154">
        <f t="shared" ref="AN198:BO198" si="1">SUBTOTAL(9,AN7:AN197)</f>
        <v>768927</v>
      </c>
      <c r="AO198" s="154">
        <f t="shared" si="1"/>
        <v>1823141</v>
      </c>
      <c r="AP198" s="154">
        <f t="shared" si="1"/>
        <v>1760759</v>
      </c>
      <c r="AQ198" s="154">
        <f t="shared" si="1"/>
        <v>755712</v>
      </c>
      <c r="AR198" s="154">
        <f t="shared" si="1"/>
        <v>1791558</v>
      </c>
      <c r="AS198" s="154">
        <f t="shared" si="1"/>
        <v>1730895</v>
      </c>
      <c r="AT198" s="154">
        <f t="shared" si="1"/>
        <v>743453</v>
      </c>
      <c r="AU198" s="154">
        <f t="shared" si="1"/>
        <v>1767653</v>
      </c>
      <c r="AV198" s="154">
        <f t="shared" si="1"/>
        <v>1708511</v>
      </c>
      <c r="AW198" s="154">
        <f t="shared" si="1"/>
        <v>734136</v>
      </c>
      <c r="AX198" s="154">
        <f t="shared" si="1"/>
        <v>1739751</v>
      </c>
      <c r="AY198" s="154">
        <f t="shared" si="1"/>
        <v>1682198</v>
      </c>
      <c r="AZ198" s="154">
        <f t="shared" si="1"/>
        <v>723198</v>
      </c>
      <c r="BA198" s="154">
        <f t="shared" si="1"/>
        <v>1718134</v>
      </c>
      <c r="BB198" s="154">
        <f t="shared" si="1"/>
        <v>1661499</v>
      </c>
      <c r="BC198" s="154">
        <f t="shared" si="1"/>
        <v>714570</v>
      </c>
      <c r="BD198" s="154">
        <f t="shared" si="1"/>
        <v>1694529</v>
      </c>
      <c r="BE198" s="154">
        <f t="shared" si="1"/>
        <v>1638922</v>
      </c>
      <c r="BF198" s="154">
        <f t="shared" si="1"/>
        <v>705733</v>
      </c>
      <c r="BG198" s="154">
        <f t="shared" si="1"/>
        <v>1677218</v>
      </c>
      <c r="BH198" s="154">
        <f t="shared" si="1"/>
        <v>1622389</v>
      </c>
      <c r="BI198" s="154">
        <f t="shared" si="1"/>
        <v>699004</v>
      </c>
      <c r="BJ198" s="154">
        <f t="shared" si="1"/>
        <v>1658792</v>
      </c>
      <c r="BK198" s="154">
        <f t="shared" si="1"/>
        <v>1604861</v>
      </c>
      <c r="BL198" s="154">
        <f t="shared" si="1"/>
        <v>691263</v>
      </c>
      <c r="BM198" s="154">
        <f t="shared" si="1"/>
        <v>1641023</v>
      </c>
      <c r="BN198" s="154">
        <f t="shared" si="1"/>
        <v>1588198</v>
      </c>
      <c r="BO198" s="154">
        <f t="shared" si="1"/>
        <v>684405</v>
      </c>
    </row>
    <row r="203" spans="1:67" x14ac:dyDescent="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2"/>
      <c r="AD203" s="302"/>
      <c r="AE203" s="302"/>
      <c r="AF203" s="302"/>
      <c r="AG203" s="302"/>
      <c r="AH203" s="302"/>
      <c r="AI203" s="302"/>
      <c r="AJ203" s="302"/>
      <c r="AK203" s="302"/>
      <c r="AL203" s="302"/>
      <c r="AM203" s="302"/>
      <c r="AN203" s="302"/>
      <c r="AO203" s="302"/>
      <c r="AP203" s="302"/>
      <c r="AQ203" s="302"/>
      <c r="AR203" s="302"/>
      <c r="AS203" s="302"/>
      <c r="AT203" s="302"/>
    </row>
    <row r="205" spans="1:67" x14ac:dyDescent="0.2">
      <c r="H205" s="302"/>
      <c r="I205" s="302"/>
      <c r="J205" s="302"/>
      <c r="K205" s="302"/>
      <c r="L205" s="302"/>
      <c r="M205" s="302"/>
      <c r="N205" s="302"/>
      <c r="O205" s="302"/>
      <c r="P205" s="302"/>
      <c r="Q205" s="302"/>
      <c r="R205" s="302"/>
      <c r="S205" s="302"/>
      <c r="T205" s="302"/>
      <c r="U205" s="302"/>
      <c r="V205" s="302"/>
      <c r="W205" s="302"/>
      <c r="X205" s="302"/>
      <c r="Y205" s="302"/>
      <c r="Z205" s="302"/>
      <c r="AA205" s="302"/>
      <c r="AB205" s="302"/>
      <c r="AC205" s="302"/>
      <c r="AD205" s="302"/>
      <c r="AE205" s="302"/>
      <c r="AF205" s="302"/>
      <c r="AG205" s="302"/>
      <c r="AH205" s="302"/>
      <c r="AI205" s="302"/>
      <c r="AJ205" s="302"/>
      <c r="AK205" s="302"/>
      <c r="AL205" s="302"/>
      <c r="AM205" s="302"/>
      <c r="AN205" s="302"/>
      <c r="AO205" s="302"/>
      <c r="AP205" s="302"/>
      <c r="AQ205" s="302"/>
      <c r="AR205" s="302"/>
      <c r="AS205" s="302"/>
      <c r="AT205" s="302"/>
    </row>
  </sheetData>
  <customSheetViews>
    <customSheetView guid="{460C675D-EB01-4F1F-8F6F-F3410AC9815E}">
      <pane ySplit="6" topLeftCell="A7" activePane="bottomLeft" state="frozen"/>
      <selection pane="bottomLeft"/>
      <pageMargins left="0.7" right="0.7" top="0.75" bottom="0.75" header="0.3" footer="0.3"/>
      <pageSetup paperSize="9" orientation="portrait" r:id="rId1"/>
    </customSheetView>
  </customSheetViews>
  <mergeCells count="20">
    <mergeCell ref="BD5:BF5"/>
    <mergeCell ref="BM5:BO5"/>
    <mergeCell ref="BJ5:BL5"/>
    <mergeCell ref="BG5:BI5"/>
    <mergeCell ref="H5:J5"/>
    <mergeCell ref="K5:M5"/>
    <mergeCell ref="N5:P5"/>
    <mergeCell ref="Q5:S5"/>
    <mergeCell ref="T5:V5"/>
    <mergeCell ref="W5:Y5"/>
    <mergeCell ref="BA5:BC5"/>
    <mergeCell ref="AI5:AK5"/>
    <mergeCell ref="AF5:AH5"/>
    <mergeCell ref="AC5:AE5"/>
    <mergeCell ref="Z5:AB5"/>
    <mergeCell ref="AU5:AW5"/>
    <mergeCell ref="AX5:AZ5"/>
    <mergeCell ref="AR5:AT5"/>
    <mergeCell ref="AO5:AQ5"/>
    <mergeCell ref="AL5:AN5"/>
  </mergeCells>
  <conditionalFormatting sqref="F7:F45 F48:F116 F118:F197">
    <cfRule type="expression" dxfId="321" priority="5">
      <formula>$J7="yes"</formula>
    </cfRule>
    <cfRule type="expression" dxfId="320" priority="6">
      <formula>AND($J7="no",$N7="up")</formula>
    </cfRule>
  </conditionalFormatting>
  <conditionalFormatting sqref="F117">
    <cfRule type="expression" dxfId="319" priority="3">
      <formula>$J117="yes"</formula>
    </cfRule>
    <cfRule type="expression" dxfId="318" priority="4">
      <formula>AND($J117="no",$N117="up")</formula>
    </cfRule>
  </conditionalFormatting>
  <conditionalFormatting sqref="F46:F47">
    <cfRule type="expression" dxfId="317" priority="1">
      <formula>$J46="yes"</formula>
    </cfRule>
    <cfRule type="expression" dxfId="316" priority="2">
      <formula>AND($J46="no",$N46="up")</formula>
    </cfRule>
  </conditionalFormatting>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U95"/>
  <sheetViews>
    <sheetView workbookViewId="0">
      <pane ySplit="4" topLeftCell="A5" activePane="bottomLeft" state="frozen"/>
      <selection pane="bottomLeft"/>
    </sheetView>
  </sheetViews>
  <sheetFormatPr defaultRowHeight="11.25" x14ac:dyDescent="0.2"/>
  <cols>
    <col min="1" max="1" width="56.1640625" customWidth="1"/>
    <col min="2" max="2" width="33.83203125" customWidth="1"/>
    <col min="3" max="3" width="12.33203125" bestFit="1" customWidth="1"/>
    <col min="4" max="4" width="33.6640625" bestFit="1" customWidth="1"/>
    <col min="5" max="5" width="12.33203125" bestFit="1" customWidth="1"/>
    <col min="6" max="6" width="38.83203125" bestFit="1" customWidth="1"/>
    <col min="7" max="7" width="6.83203125" bestFit="1" customWidth="1"/>
    <col min="8" max="8" width="16.1640625" customWidth="1"/>
  </cols>
  <sheetData>
    <row r="1" spans="1:21" x14ac:dyDescent="0.2">
      <c r="A1" s="141" t="s">
        <v>396</v>
      </c>
    </row>
    <row r="2" spans="1:21" x14ac:dyDescent="0.2">
      <c r="A2" s="355"/>
    </row>
    <row r="3" spans="1:21" x14ac:dyDescent="0.2">
      <c r="A3" s="352" t="s">
        <v>818</v>
      </c>
    </row>
    <row r="4" spans="1:21" ht="34.5" customHeight="1" x14ac:dyDescent="0.2">
      <c r="A4" s="311" t="s">
        <v>473</v>
      </c>
      <c r="B4" s="311" t="s">
        <v>469</v>
      </c>
      <c r="C4" s="311" t="s">
        <v>470</v>
      </c>
      <c r="D4" s="311" t="s">
        <v>455</v>
      </c>
      <c r="E4" s="311" t="s">
        <v>454</v>
      </c>
      <c r="F4" s="311" t="s">
        <v>0</v>
      </c>
      <c r="G4" s="311" t="s">
        <v>1</v>
      </c>
      <c r="H4" s="311" t="s">
        <v>4</v>
      </c>
    </row>
    <row r="5" spans="1:21" x14ac:dyDescent="0.2">
      <c r="A5" s="306" t="s">
        <v>620</v>
      </c>
      <c r="B5" s="293" t="s">
        <v>475</v>
      </c>
      <c r="C5" s="293" t="s">
        <v>402</v>
      </c>
      <c r="D5" s="293" t="s">
        <v>416</v>
      </c>
      <c r="E5" s="293" t="s">
        <v>8</v>
      </c>
      <c r="F5" s="294" t="s">
        <v>9</v>
      </c>
      <c r="G5" s="293" t="s">
        <v>10</v>
      </c>
      <c r="H5" s="222">
        <v>1.1040000000000001</v>
      </c>
      <c r="I5" s="293"/>
      <c r="J5" s="293"/>
      <c r="K5" s="293"/>
      <c r="L5" s="293"/>
      <c r="M5" s="294"/>
      <c r="N5" s="293"/>
      <c r="P5" s="306"/>
      <c r="Q5" s="306"/>
      <c r="R5" s="306"/>
      <c r="S5" s="306"/>
      <c r="T5" s="306"/>
      <c r="U5" s="306"/>
    </row>
    <row r="6" spans="1:21" x14ac:dyDescent="0.2">
      <c r="A6" s="306" t="s">
        <v>478</v>
      </c>
      <c r="B6" s="293" t="s">
        <v>474</v>
      </c>
      <c r="C6" s="293" t="s">
        <v>401</v>
      </c>
      <c r="D6" s="293" t="s">
        <v>419</v>
      </c>
      <c r="E6" s="293" t="s">
        <v>17</v>
      </c>
      <c r="F6" s="294" t="s">
        <v>18</v>
      </c>
      <c r="G6" s="293" t="s">
        <v>19</v>
      </c>
      <c r="H6" s="222">
        <v>1.0640000000000001</v>
      </c>
      <c r="I6" s="293"/>
      <c r="J6" s="293"/>
      <c r="K6" s="293"/>
      <c r="L6" s="293"/>
      <c r="M6" s="294"/>
      <c r="N6" s="293"/>
      <c r="O6" s="306"/>
      <c r="P6" s="306"/>
      <c r="Q6" s="306"/>
      <c r="R6" s="306"/>
      <c r="S6" s="306"/>
      <c r="T6" s="306"/>
      <c r="U6" s="306"/>
    </row>
    <row r="7" spans="1:21" x14ac:dyDescent="0.2">
      <c r="A7" s="306" t="s">
        <v>479</v>
      </c>
      <c r="B7" s="293" t="s">
        <v>480</v>
      </c>
      <c r="C7" s="293" t="s">
        <v>405</v>
      </c>
      <c r="D7" s="293" t="s">
        <v>552</v>
      </c>
      <c r="E7" s="293" t="s">
        <v>20</v>
      </c>
      <c r="F7" s="294" t="s">
        <v>21</v>
      </c>
      <c r="G7" s="293" t="s">
        <v>22</v>
      </c>
      <c r="H7" s="222">
        <v>1.1120000000000001</v>
      </c>
      <c r="I7" s="293"/>
      <c r="J7" s="293"/>
      <c r="K7" s="293"/>
      <c r="L7" s="293"/>
      <c r="M7" s="294"/>
      <c r="N7" s="293"/>
      <c r="O7" s="306"/>
      <c r="P7" s="306"/>
      <c r="Q7" s="306"/>
      <c r="R7" s="306"/>
      <c r="S7" s="306"/>
      <c r="T7" s="306"/>
      <c r="U7" s="306"/>
    </row>
    <row r="8" spans="1:21" x14ac:dyDescent="0.2">
      <c r="A8" s="306" t="s">
        <v>478</v>
      </c>
      <c r="B8" s="293" t="s">
        <v>474</v>
      </c>
      <c r="C8" s="293" t="s">
        <v>401</v>
      </c>
      <c r="D8" s="293" t="s">
        <v>419</v>
      </c>
      <c r="E8" s="293" t="s">
        <v>17</v>
      </c>
      <c r="F8" s="294" t="s">
        <v>23</v>
      </c>
      <c r="G8" s="293" t="s">
        <v>24</v>
      </c>
      <c r="H8" s="222">
        <v>0.98</v>
      </c>
      <c r="I8" s="293"/>
      <c r="J8" s="293"/>
      <c r="K8" s="293"/>
      <c r="L8" s="293"/>
      <c r="M8" s="294"/>
      <c r="N8" s="293"/>
      <c r="O8" s="306"/>
      <c r="P8" s="306"/>
      <c r="Q8" s="306"/>
      <c r="R8" s="306"/>
      <c r="S8" s="306"/>
      <c r="T8" s="306"/>
      <c r="U8" s="306"/>
    </row>
    <row r="9" spans="1:21" x14ac:dyDescent="0.2">
      <c r="A9" s="306" t="s">
        <v>626</v>
      </c>
      <c r="B9" s="293" t="s">
        <v>477</v>
      </c>
      <c r="C9" s="293" t="s">
        <v>404</v>
      </c>
      <c r="D9" s="293" t="s">
        <v>422</v>
      </c>
      <c r="E9" s="293" t="s">
        <v>31</v>
      </c>
      <c r="F9" s="294" t="s">
        <v>32</v>
      </c>
      <c r="G9" s="293" t="s">
        <v>33</v>
      </c>
      <c r="H9" s="222">
        <v>1.0640000000000001</v>
      </c>
      <c r="I9" s="293"/>
      <c r="J9" s="293"/>
      <c r="K9" s="293"/>
      <c r="L9" s="293"/>
      <c r="M9" s="294"/>
      <c r="N9" s="293"/>
      <c r="O9" s="306"/>
      <c r="P9" s="306"/>
      <c r="Q9" s="306"/>
      <c r="R9" s="306"/>
      <c r="S9" s="306"/>
      <c r="T9" s="306"/>
      <c r="U9" s="306"/>
    </row>
    <row r="10" spans="1:21" x14ac:dyDescent="0.2">
      <c r="A10" s="306" t="s">
        <v>482</v>
      </c>
      <c r="B10" s="293" t="s">
        <v>483</v>
      </c>
      <c r="C10" s="293" t="s">
        <v>407</v>
      </c>
      <c r="D10" s="293" t="s">
        <v>423</v>
      </c>
      <c r="E10" s="293" t="s">
        <v>34</v>
      </c>
      <c r="F10" s="285" t="s">
        <v>577</v>
      </c>
      <c r="G10" s="292" t="s">
        <v>555</v>
      </c>
      <c r="H10" s="222">
        <v>0.97899999999999998</v>
      </c>
      <c r="I10" s="293"/>
      <c r="J10" s="293"/>
      <c r="K10" s="293"/>
      <c r="L10" s="293"/>
      <c r="M10" s="294"/>
      <c r="N10" s="293"/>
      <c r="O10" s="306"/>
      <c r="P10" s="306"/>
      <c r="Q10" s="306"/>
      <c r="R10" s="306"/>
      <c r="S10" s="306"/>
      <c r="T10" s="306"/>
      <c r="U10" s="306"/>
    </row>
    <row r="11" spans="1:21" x14ac:dyDescent="0.2">
      <c r="A11" s="306" t="s">
        <v>627</v>
      </c>
      <c r="B11" s="293" t="s">
        <v>484</v>
      </c>
      <c r="C11" s="293" t="s">
        <v>465</v>
      </c>
      <c r="D11" s="293" t="s">
        <v>424</v>
      </c>
      <c r="E11" s="293" t="s">
        <v>35</v>
      </c>
      <c r="F11" s="294" t="s">
        <v>36</v>
      </c>
      <c r="G11" s="293" t="s">
        <v>37</v>
      </c>
      <c r="H11" s="222">
        <v>1.0720000000000001</v>
      </c>
      <c r="I11" s="293"/>
      <c r="J11" s="293"/>
      <c r="K11" s="293"/>
      <c r="L11" s="293"/>
      <c r="M11" s="285"/>
      <c r="N11" s="292"/>
      <c r="O11" s="306"/>
      <c r="P11" s="306"/>
      <c r="Q11" s="306"/>
      <c r="R11" s="306"/>
      <c r="S11" s="306"/>
      <c r="T11" s="306"/>
      <c r="U11" s="306"/>
    </row>
    <row r="12" spans="1:21" x14ac:dyDescent="0.2">
      <c r="A12" s="306" t="s">
        <v>627</v>
      </c>
      <c r="B12" s="293" t="s">
        <v>484</v>
      </c>
      <c r="C12" s="293" t="s">
        <v>465</v>
      </c>
      <c r="D12" s="293" t="s">
        <v>424</v>
      </c>
      <c r="E12" s="293" t="s">
        <v>35</v>
      </c>
      <c r="F12" s="294" t="s">
        <v>38</v>
      </c>
      <c r="G12" s="293" t="s">
        <v>39</v>
      </c>
      <c r="H12" s="222">
        <v>1.137</v>
      </c>
      <c r="I12" s="293"/>
      <c r="J12" s="293"/>
      <c r="K12" s="293"/>
      <c r="L12" s="293"/>
      <c r="M12" s="294"/>
      <c r="N12" s="293"/>
      <c r="O12" s="306"/>
      <c r="P12" s="306"/>
      <c r="Q12" s="306"/>
      <c r="R12" s="306"/>
      <c r="S12" s="306"/>
      <c r="T12" s="306"/>
      <c r="U12" s="306"/>
    </row>
    <row r="13" spans="1:21" x14ac:dyDescent="0.2">
      <c r="A13" s="306" t="s">
        <v>628</v>
      </c>
      <c r="B13" s="293" t="s">
        <v>485</v>
      </c>
      <c r="C13" s="293" t="s">
        <v>464</v>
      </c>
      <c r="D13" s="293" t="s">
        <v>425</v>
      </c>
      <c r="E13" s="293" t="s">
        <v>40</v>
      </c>
      <c r="F13" s="294" t="s">
        <v>41</v>
      </c>
      <c r="G13" s="293" t="s">
        <v>42</v>
      </c>
      <c r="H13" s="222">
        <v>1.036</v>
      </c>
      <c r="I13" s="293"/>
      <c r="J13" s="293"/>
      <c r="K13" s="293"/>
      <c r="L13" s="293"/>
      <c r="M13" s="294"/>
      <c r="N13" s="293"/>
      <c r="O13" s="306"/>
      <c r="P13" s="306"/>
      <c r="Q13" s="306"/>
      <c r="R13" s="306"/>
      <c r="S13" s="306"/>
      <c r="T13" s="306"/>
      <c r="U13" s="306"/>
    </row>
    <row r="14" spans="1:21" x14ac:dyDescent="0.2">
      <c r="A14" s="306" t="s">
        <v>619</v>
      </c>
      <c r="B14" s="293" t="s">
        <v>474</v>
      </c>
      <c r="C14" s="293" t="s">
        <v>401</v>
      </c>
      <c r="D14" s="293" t="s">
        <v>415</v>
      </c>
      <c r="E14" s="293" t="s">
        <v>5</v>
      </c>
      <c r="F14" s="294" t="s">
        <v>45</v>
      </c>
      <c r="G14" s="293" t="s">
        <v>46</v>
      </c>
      <c r="H14" s="222">
        <v>1.07</v>
      </c>
      <c r="I14" s="293"/>
      <c r="J14" s="293"/>
      <c r="K14" s="293"/>
      <c r="L14" s="293"/>
      <c r="M14" s="294"/>
      <c r="N14" s="293"/>
      <c r="O14" s="306"/>
      <c r="P14" s="306"/>
      <c r="Q14" s="306"/>
      <c r="R14" s="306"/>
      <c r="S14" s="306"/>
      <c r="T14" s="306"/>
      <c r="U14" s="306"/>
    </row>
    <row r="15" spans="1:21" x14ac:dyDescent="0.2">
      <c r="A15" s="306" t="s">
        <v>628</v>
      </c>
      <c r="B15" s="293" t="s">
        <v>485</v>
      </c>
      <c r="C15" s="293" t="s">
        <v>464</v>
      </c>
      <c r="D15" s="293" t="s">
        <v>425</v>
      </c>
      <c r="E15" s="293" t="s">
        <v>40</v>
      </c>
      <c r="F15" s="294" t="s">
        <v>56</v>
      </c>
      <c r="G15" s="293" t="s">
        <v>57</v>
      </c>
      <c r="H15" s="222">
        <v>1.0720000000000001</v>
      </c>
      <c r="I15" s="293"/>
      <c r="J15" s="293"/>
      <c r="K15" s="293"/>
      <c r="L15" s="293"/>
      <c r="M15" s="285"/>
      <c r="N15" s="285"/>
      <c r="O15" s="306"/>
      <c r="P15" s="306"/>
      <c r="Q15" s="306"/>
      <c r="R15" s="306"/>
      <c r="S15" s="306"/>
      <c r="T15" s="306"/>
      <c r="U15" s="306"/>
    </row>
    <row r="16" spans="1:21" x14ac:dyDescent="0.2">
      <c r="A16" s="306" t="s">
        <v>619</v>
      </c>
      <c r="B16" s="293" t="s">
        <v>474</v>
      </c>
      <c r="C16" s="293" t="s">
        <v>401</v>
      </c>
      <c r="D16" s="293" t="s">
        <v>415</v>
      </c>
      <c r="E16" s="293" t="s">
        <v>5</v>
      </c>
      <c r="F16" s="294" t="s">
        <v>58</v>
      </c>
      <c r="G16" s="293" t="s">
        <v>59</v>
      </c>
      <c r="H16" s="222">
        <v>1.0840000000000001</v>
      </c>
      <c r="I16" s="293"/>
      <c r="J16" s="293"/>
      <c r="K16" s="293"/>
      <c r="L16" s="293"/>
      <c r="M16" s="294"/>
      <c r="N16" s="293"/>
      <c r="O16" s="306"/>
      <c r="P16" s="306"/>
      <c r="Q16" s="306"/>
      <c r="R16" s="306"/>
      <c r="S16" s="306"/>
      <c r="T16" s="306"/>
      <c r="U16" s="306"/>
    </row>
    <row r="17" spans="1:21" x14ac:dyDescent="0.2">
      <c r="A17" s="306" t="s">
        <v>487</v>
      </c>
      <c r="B17" s="293" t="s">
        <v>480</v>
      </c>
      <c r="C17" s="293" t="s">
        <v>405</v>
      </c>
      <c r="D17" s="293" t="s">
        <v>429</v>
      </c>
      <c r="E17" s="293" t="s">
        <v>60</v>
      </c>
      <c r="F17" s="294" t="s">
        <v>61</v>
      </c>
      <c r="G17" s="293" t="s">
        <v>62</v>
      </c>
      <c r="H17" s="222">
        <v>0.97599999999999998</v>
      </c>
      <c r="I17" s="293"/>
      <c r="J17" s="293"/>
      <c r="K17" s="293"/>
      <c r="L17" s="293"/>
      <c r="M17" s="294"/>
      <c r="N17" s="293"/>
      <c r="O17" s="306"/>
      <c r="P17" s="306"/>
      <c r="Q17" s="306"/>
      <c r="R17" s="306"/>
      <c r="S17" s="306"/>
      <c r="T17" s="306"/>
      <c r="U17" s="306"/>
    </row>
    <row r="18" spans="1:21" x14ac:dyDescent="0.2">
      <c r="A18" s="306" t="s">
        <v>632</v>
      </c>
      <c r="B18" s="293" t="s">
        <v>488</v>
      </c>
      <c r="C18" s="293" t="s">
        <v>409</v>
      </c>
      <c r="D18" s="293" t="s">
        <v>430</v>
      </c>
      <c r="E18" s="293" t="s">
        <v>65</v>
      </c>
      <c r="F18" s="294" t="s">
        <v>66</v>
      </c>
      <c r="G18" s="293" t="s">
        <v>67</v>
      </c>
      <c r="H18" s="222">
        <v>1.0840000000000001</v>
      </c>
      <c r="I18" s="293"/>
      <c r="J18" s="293"/>
      <c r="K18" s="293"/>
      <c r="L18" s="293"/>
      <c r="M18" s="294"/>
      <c r="N18" s="293"/>
      <c r="O18" s="306"/>
      <c r="P18" s="306"/>
      <c r="Q18" s="306"/>
      <c r="R18" s="306"/>
      <c r="S18" s="306"/>
      <c r="T18" s="306"/>
      <c r="U18" s="306"/>
    </row>
    <row r="19" spans="1:21" x14ac:dyDescent="0.2">
      <c r="A19" s="306" t="s">
        <v>627</v>
      </c>
      <c r="B19" s="293" t="s">
        <v>484</v>
      </c>
      <c r="C19" s="293" t="s">
        <v>465</v>
      </c>
      <c r="D19" s="293" t="s">
        <v>424</v>
      </c>
      <c r="E19" s="293" t="s">
        <v>35</v>
      </c>
      <c r="F19" s="294" t="s">
        <v>74</v>
      </c>
      <c r="G19" s="293" t="s">
        <v>75</v>
      </c>
      <c r="H19" s="222">
        <v>0.98799999999999999</v>
      </c>
      <c r="I19" s="293"/>
      <c r="J19" s="293"/>
      <c r="K19" s="293"/>
      <c r="L19" s="293"/>
      <c r="M19" s="294"/>
      <c r="N19" s="293"/>
      <c r="O19" s="306"/>
      <c r="P19" s="306"/>
      <c r="Q19" s="306"/>
      <c r="R19" s="306"/>
      <c r="S19" s="306"/>
      <c r="T19" s="306"/>
      <c r="U19" s="306"/>
    </row>
    <row r="20" spans="1:21" x14ac:dyDescent="0.2">
      <c r="A20" s="306" t="s">
        <v>620</v>
      </c>
      <c r="B20" s="293" t="s">
        <v>475</v>
      </c>
      <c r="C20" s="293" t="s">
        <v>402</v>
      </c>
      <c r="D20" s="293" t="s">
        <v>416</v>
      </c>
      <c r="E20" s="293" t="s">
        <v>8</v>
      </c>
      <c r="F20" s="294" t="s">
        <v>94</v>
      </c>
      <c r="G20" s="293" t="s">
        <v>95</v>
      </c>
      <c r="H20" s="222">
        <v>1.0309999999999999</v>
      </c>
      <c r="I20" s="293"/>
      <c r="J20" s="293"/>
      <c r="K20" s="293"/>
      <c r="L20" s="293"/>
      <c r="M20" s="294"/>
      <c r="N20" s="293"/>
      <c r="O20" s="306"/>
      <c r="P20" s="306"/>
      <c r="Q20" s="306"/>
      <c r="R20" s="306"/>
      <c r="S20" s="306"/>
      <c r="T20" s="306"/>
      <c r="U20" s="306"/>
    </row>
    <row r="21" spans="1:21" x14ac:dyDescent="0.2">
      <c r="A21" s="306" t="s">
        <v>478</v>
      </c>
      <c r="B21" s="293" t="s">
        <v>474</v>
      </c>
      <c r="C21" s="293" t="s">
        <v>401</v>
      </c>
      <c r="D21" s="293" t="s">
        <v>419</v>
      </c>
      <c r="E21" s="293" t="s">
        <v>17</v>
      </c>
      <c r="F21" s="294" t="s">
        <v>96</v>
      </c>
      <c r="G21" s="293" t="s">
        <v>97</v>
      </c>
      <c r="H21" s="222">
        <v>1.054</v>
      </c>
      <c r="I21" s="293"/>
      <c r="J21" s="293"/>
      <c r="K21" s="293"/>
      <c r="L21" s="293"/>
      <c r="M21" s="294"/>
      <c r="N21" s="293"/>
      <c r="O21" s="306"/>
      <c r="P21" s="306"/>
      <c r="Q21" s="306"/>
      <c r="R21" s="306"/>
      <c r="S21" s="306"/>
      <c r="T21" s="306"/>
      <c r="U21" s="306"/>
    </row>
    <row r="22" spans="1:21" x14ac:dyDescent="0.2">
      <c r="A22" s="306" t="s">
        <v>635</v>
      </c>
      <c r="B22" s="293" t="s">
        <v>483</v>
      </c>
      <c r="C22" s="293" t="s">
        <v>407</v>
      </c>
      <c r="D22" s="293" t="s">
        <v>423</v>
      </c>
      <c r="E22" s="293" t="s">
        <v>34</v>
      </c>
      <c r="F22" s="294" t="s">
        <v>101</v>
      </c>
      <c r="G22" s="293" t="s">
        <v>102</v>
      </c>
      <c r="H22" s="222">
        <v>1.0389999999999999</v>
      </c>
      <c r="I22" s="293"/>
      <c r="J22" s="293"/>
      <c r="K22" s="293"/>
      <c r="L22" s="293"/>
      <c r="M22" s="294"/>
      <c r="N22" s="293"/>
      <c r="O22" s="306"/>
      <c r="P22" s="306"/>
      <c r="Q22" s="306"/>
      <c r="R22" s="306"/>
      <c r="S22" s="306"/>
      <c r="T22" s="306"/>
      <c r="U22" s="306"/>
    </row>
    <row r="23" spans="1:21" x14ac:dyDescent="0.2">
      <c r="A23" s="306" t="s">
        <v>494</v>
      </c>
      <c r="B23" s="293" t="s">
        <v>481</v>
      </c>
      <c r="C23" s="293" t="s">
        <v>406</v>
      </c>
      <c r="D23" s="293" t="s">
        <v>421</v>
      </c>
      <c r="E23" s="293" t="s">
        <v>28</v>
      </c>
      <c r="F23" s="294" t="s">
        <v>107</v>
      </c>
      <c r="G23" s="293" t="s">
        <v>108</v>
      </c>
      <c r="H23" s="222">
        <v>0.97199999999999998</v>
      </c>
      <c r="I23" s="293"/>
      <c r="J23" s="293"/>
      <c r="K23" s="293"/>
      <c r="L23" s="293"/>
      <c r="M23" s="294"/>
      <c r="N23" s="293"/>
      <c r="O23" s="306"/>
      <c r="P23" s="306"/>
      <c r="Q23" s="306"/>
      <c r="R23" s="306"/>
      <c r="S23" s="306"/>
      <c r="T23" s="306"/>
      <c r="U23" s="306"/>
    </row>
    <row r="24" spans="1:21" x14ac:dyDescent="0.2">
      <c r="A24" s="306" t="s">
        <v>627</v>
      </c>
      <c r="B24" s="293" t="s">
        <v>484</v>
      </c>
      <c r="C24" s="293" t="s">
        <v>465</v>
      </c>
      <c r="D24" s="293" t="s">
        <v>424</v>
      </c>
      <c r="E24" s="293" t="s">
        <v>35</v>
      </c>
      <c r="F24" s="294" t="s">
        <v>109</v>
      </c>
      <c r="G24" s="293" t="s">
        <v>110</v>
      </c>
      <c r="H24" s="222">
        <v>0.98299999999999998</v>
      </c>
      <c r="I24" s="293"/>
      <c r="J24" s="293"/>
      <c r="K24" s="293"/>
      <c r="L24" s="293"/>
      <c r="M24" s="294"/>
      <c r="N24" s="293"/>
      <c r="O24" s="306"/>
      <c r="P24" s="306"/>
      <c r="Q24" s="306"/>
      <c r="R24" s="306"/>
      <c r="S24" s="306"/>
      <c r="T24" s="306"/>
      <c r="U24" s="306"/>
    </row>
    <row r="25" spans="1:21" x14ac:dyDescent="0.2">
      <c r="A25" s="306" t="s">
        <v>637</v>
      </c>
      <c r="B25" s="293" t="s">
        <v>474</v>
      </c>
      <c r="C25" s="293" t="s">
        <v>401</v>
      </c>
      <c r="D25" s="293" t="s">
        <v>436</v>
      </c>
      <c r="E25" s="293" t="s">
        <v>114</v>
      </c>
      <c r="F25" s="294" t="s">
        <v>115</v>
      </c>
      <c r="G25" s="293" t="s">
        <v>116</v>
      </c>
      <c r="H25" s="222">
        <v>0.98099999999999998</v>
      </c>
      <c r="I25" s="293"/>
      <c r="J25" s="293"/>
      <c r="K25" s="293"/>
      <c r="L25" s="293"/>
      <c r="M25" s="294"/>
      <c r="N25" s="293"/>
      <c r="O25" s="306"/>
      <c r="P25" s="306"/>
      <c r="Q25" s="306"/>
      <c r="R25" s="306"/>
      <c r="S25" s="306"/>
      <c r="T25" s="306"/>
      <c r="U25" s="306"/>
    </row>
    <row r="26" spans="1:21" x14ac:dyDescent="0.2">
      <c r="A26" s="306" t="s">
        <v>632</v>
      </c>
      <c r="B26" s="293" t="s">
        <v>488</v>
      </c>
      <c r="C26" s="293" t="s">
        <v>409</v>
      </c>
      <c r="D26" s="293" t="s">
        <v>430</v>
      </c>
      <c r="E26" s="293" t="s">
        <v>65</v>
      </c>
      <c r="F26" s="294" t="s">
        <v>117</v>
      </c>
      <c r="G26" s="293" t="s">
        <v>118</v>
      </c>
      <c r="H26" s="222">
        <v>1.0289999999999999</v>
      </c>
      <c r="I26" s="293"/>
      <c r="J26" s="293"/>
      <c r="K26" s="293"/>
      <c r="L26" s="293"/>
      <c r="M26" s="294"/>
      <c r="N26" s="293"/>
      <c r="O26" s="306"/>
      <c r="P26" s="306"/>
      <c r="Q26" s="306"/>
      <c r="R26" s="306"/>
      <c r="S26" s="306"/>
      <c r="T26" s="306"/>
      <c r="U26" s="306"/>
    </row>
    <row r="27" spans="1:21" x14ac:dyDescent="0.2">
      <c r="A27" s="306" t="s">
        <v>627</v>
      </c>
      <c r="B27" s="293" t="s">
        <v>484</v>
      </c>
      <c r="C27" s="293" t="s">
        <v>465</v>
      </c>
      <c r="D27" s="293" t="s">
        <v>424</v>
      </c>
      <c r="E27" s="293" t="s">
        <v>35</v>
      </c>
      <c r="F27" s="294" t="s">
        <v>131</v>
      </c>
      <c r="G27" s="293" t="s">
        <v>132</v>
      </c>
      <c r="H27" s="222">
        <v>1.046</v>
      </c>
      <c r="I27" s="293"/>
      <c r="J27" s="293"/>
      <c r="K27" s="293"/>
      <c r="L27" s="293"/>
      <c r="M27" s="294"/>
      <c r="N27" s="293"/>
      <c r="O27" s="306"/>
      <c r="P27" s="306"/>
      <c r="Q27" s="306"/>
      <c r="R27" s="306"/>
      <c r="S27" s="306"/>
      <c r="T27" s="306"/>
      <c r="U27" s="306"/>
    </row>
    <row r="28" spans="1:21" x14ac:dyDescent="0.2">
      <c r="A28" s="306" t="s">
        <v>639</v>
      </c>
      <c r="B28" s="293" t="s">
        <v>480</v>
      </c>
      <c r="C28" s="293" t="s">
        <v>405</v>
      </c>
      <c r="D28" s="293" t="s">
        <v>429</v>
      </c>
      <c r="E28" s="293" t="s">
        <v>60</v>
      </c>
      <c r="F28" s="294" t="s">
        <v>135</v>
      </c>
      <c r="G28" s="293" t="s">
        <v>136</v>
      </c>
      <c r="H28" s="222">
        <v>0.97599999999999998</v>
      </c>
      <c r="I28" s="293"/>
      <c r="J28" s="293"/>
      <c r="K28" s="293"/>
      <c r="L28" s="293"/>
      <c r="M28" s="294"/>
      <c r="N28" s="293"/>
      <c r="O28" s="306"/>
      <c r="P28" s="306"/>
      <c r="Q28" s="306"/>
      <c r="R28" s="306"/>
      <c r="S28" s="306"/>
      <c r="T28" s="306"/>
      <c r="U28" s="306"/>
    </row>
    <row r="29" spans="1:21" x14ac:dyDescent="0.2">
      <c r="A29" s="306" t="s">
        <v>619</v>
      </c>
      <c r="B29" s="293" t="s">
        <v>474</v>
      </c>
      <c r="C29" s="293" t="s">
        <v>401</v>
      </c>
      <c r="D29" s="293" t="s">
        <v>415</v>
      </c>
      <c r="E29" s="293" t="s">
        <v>5</v>
      </c>
      <c r="F29" s="294" t="s">
        <v>137</v>
      </c>
      <c r="G29" s="293" t="s">
        <v>138</v>
      </c>
      <c r="H29" s="222">
        <v>1.1080000000000001</v>
      </c>
      <c r="I29" s="293"/>
      <c r="J29" s="293"/>
      <c r="K29" s="293"/>
      <c r="L29" s="293"/>
      <c r="M29" s="285"/>
      <c r="N29" s="285"/>
      <c r="O29" s="306"/>
      <c r="P29" s="306"/>
      <c r="Q29" s="306"/>
      <c r="R29" s="306"/>
      <c r="S29" s="306"/>
      <c r="T29" s="306"/>
      <c r="U29" s="306"/>
    </row>
    <row r="30" spans="1:21" x14ac:dyDescent="0.2">
      <c r="A30" s="306" t="s">
        <v>627</v>
      </c>
      <c r="B30" s="293" t="s">
        <v>484</v>
      </c>
      <c r="C30" s="293" t="s">
        <v>465</v>
      </c>
      <c r="D30" s="293" t="s">
        <v>424</v>
      </c>
      <c r="E30" s="293" t="s">
        <v>35</v>
      </c>
      <c r="F30" s="294" t="s">
        <v>139</v>
      </c>
      <c r="G30" s="293" t="s">
        <v>140</v>
      </c>
      <c r="H30" s="222">
        <v>1.077</v>
      </c>
      <c r="I30" s="293"/>
      <c r="J30" s="293"/>
      <c r="K30" s="293"/>
      <c r="L30" s="293"/>
      <c r="M30" s="294"/>
      <c r="N30" s="293"/>
      <c r="O30" s="306"/>
      <c r="P30" s="306"/>
      <c r="Q30" s="306"/>
      <c r="R30" s="306"/>
      <c r="S30" s="306"/>
      <c r="T30" s="306"/>
      <c r="U30" s="306"/>
    </row>
    <row r="31" spans="1:21" x14ac:dyDescent="0.2">
      <c r="A31" s="306" t="s">
        <v>496</v>
      </c>
      <c r="B31" s="293" t="s">
        <v>497</v>
      </c>
      <c r="C31" s="293" t="s">
        <v>411</v>
      </c>
      <c r="D31" s="293" t="s">
        <v>439</v>
      </c>
      <c r="E31" s="293" t="s">
        <v>145</v>
      </c>
      <c r="F31" s="294" t="s">
        <v>146</v>
      </c>
      <c r="G31" s="293" t="s">
        <v>147</v>
      </c>
      <c r="H31" s="222">
        <v>1.1539999999999999</v>
      </c>
      <c r="I31" s="293"/>
      <c r="J31" s="293"/>
      <c r="K31" s="293"/>
      <c r="L31" s="293"/>
      <c r="M31" s="294"/>
      <c r="N31" s="293"/>
      <c r="O31" s="306"/>
      <c r="P31" s="306"/>
      <c r="Q31" s="306"/>
      <c r="R31" s="306"/>
      <c r="S31" s="306"/>
      <c r="T31" s="306"/>
      <c r="U31" s="306"/>
    </row>
    <row r="32" spans="1:21" x14ac:dyDescent="0.2">
      <c r="A32" s="306" t="s">
        <v>634</v>
      </c>
      <c r="B32" s="293" t="s">
        <v>491</v>
      </c>
      <c r="C32" s="293" t="s">
        <v>410</v>
      </c>
      <c r="D32" s="293" t="s">
        <v>433</v>
      </c>
      <c r="E32" s="293" t="s">
        <v>91</v>
      </c>
      <c r="F32" s="294" t="s">
        <v>158</v>
      </c>
      <c r="G32" s="293" t="s">
        <v>159</v>
      </c>
      <c r="H32" s="222">
        <v>1.008</v>
      </c>
      <c r="I32" s="293"/>
      <c r="J32" s="293"/>
      <c r="K32" s="293"/>
      <c r="L32" s="293"/>
      <c r="M32" s="294"/>
      <c r="N32" s="293"/>
      <c r="O32" s="306"/>
      <c r="P32" s="306"/>
      <c r="Q32" s="306"/>
      <c r="R32" s="306"/>
      <c r="S32" s="306"/>
      <c r="T32" s="306"/>
      <c r="U32" s="306"/>
    </row>
    <row r="33" spans="1:21" x14ac:dyDescent="0.2">
      <c r="A33" s="306" t="s">
        <v>630</v>
      </c>
      <c r="B33" s="293" t="s">
        <v>475</v>
      </c>
      <c r="C33" s="293" t="s">
        <v>402</v>
      </c>
      <c r="D33" s="293" t="s">
        <v>427</v>
      </c>
      <c r="E33" s="293" t="s">
        <v>50</v>
      </c>
      <c r="F33" s="294" t="s">
        <v>160</v>
      </c>
      <c r="G33" s="293" t="s">
        <v>161</v>
      </c>
      <c r="H33" s="222">
        <v>0.97199999999999998</v>
      </c>
      <c r="I33" s="293"/>
      <c r="J33" s="293"/>
      <c r="K33" s="293"/>
      <c r="L33" s="293"/>
      <c r="M33" s="294"/>
      <c r="N33" s="293"/>
      <c r="O33" s="306"/>
      <c r="P33" s="306"/>
      <c r="Q33" s="306"/>
      <c r="R33" s="306"/>
      <c r="S33" s="306"/>
      <c r="T33" s="306"/>
      <c r="U33" s="306"/>
    </row>
    <row r="34" spans="1:21" x14ac:dyDescent="0.2">
      <c r="A34" s="306" t="s">
        <v>621</v>
      </c>
      <c r="B34" s="293" t="s">
        <v>477</v>
      </c>
      <c r="C34" s="293" t="s">
        <v>404</v>
      </c>
      <c r="D34" s="293" t="s">
        <v>418</v>
      </c>
      <c r="E34" s="293" t="s">
        <v>12</v>
      </c>
      <c r="F34" s="294" t="s">
        <v>162</v>
      </c>
      <c r="G34" s="293" t="s">
        <v>163</v>
      </c>
      <c r="H34" s="222">
        <v>0.98299999999999998</v>
      </c>
      <c r="I34" s="293"/>
      <c r="J34" s="293"/>
      <c r="K34" s="293"/>
      <c r="L34" s="293"/>
      <c r="M34" s="294"/>
      <c r="N34" s="293"/>
      <c r="O34" s="306"/>
      <c r="P34" s="306"/>
      <c r="Q34" s="306"/>
      <c r="R34" s="306"/>
      <c r="S34" s="306"/>
      <c r="T34" s="306"/>
      <c r="U34" s="306"/>
    </row>
    <row r="35" spans="1:21" x14ac:dyDescent="0.2">
      <c r="A35" s="306" t="s">
        <v>628</v>
      </c>
      <c r="B35" s="293" t="s">
        <v>485</v>
      </c>
      <c r="C35" s="293" t="s">
        <v>464</v>
      </c>
      <c r="D35" s="293" t="s">
        <v>425</v>
      </c>
      <c r="E35" s="293" t="s">
        <v>40</v>
      </c>
      <c r="F35" s="294" t="s">
        <v>168</v>
      </c>
      <c r="G35" s="293" t="s">
        <v>169</v>
      </c>
      <c r="H35" s="222">
        <v>0.97899999999999998</v>
      </c>
      <c r="I35" s="293"/>
      <c r="J35" s="293"/>
      <c r="K35" s="293"/>
      <c r="L35" s="293"/>
      <c r="M35" s="294"/>
      <c r="N35" s="293"/>
      <c r="O35" s="306"/>
      <c r="P35" s="306"/>
      <c r="Q35" s="306"/>
      <c r="R35" s="306"/>
      <c r="S35" s="306"/>
      <c r="T35" s="306"/>
      <c r="U35" s="306"/>
    </row>
    <row r="36" spans="1:21" x14ac:dyDescent="0.2">
      <c r="A36" s="306" t="s">
        <v>637</v>
      </c>
      <c r="B36" s="293" t="s">
        <v>474</v>
      </c>
      <c r="C36" s="293" t="s">
        <v>401</v>
      </c>
      <c r="D36" s="293" t="s">
        <v>436</v>
      </c>
      <c r="E36" s="293" t="s">
        <v>114</v>
      </c>
      <c r="F36" s="294" t="s">
        <v>178</v>
      </c>
      <c r="G36" s="293" t="s">
        <v>179</v>
      </c>
      <c r="H36" s="222">
        <v>1.0389999999999999</v>
      </c>
      <c r="I36" s="293"/>
      <c r="J36" s="293"/>
      <c r="K36" s="293"/>
      <c r="L36" s="293"/>
      <c r="M36" s="294"/>
      <c r="N36" s="293"/>
      <c r="O36" s="306"/>
      <c r="P36" s="306"/>
      <c r="Q36" s="306"/>
      <c r="R36" s="306"/>
      <c r="S36" s="306"/>
      <c r="T36" s="306"/>
      <c r="U36" s="306"/>
    </row>
    <row r="37" spans="1:21" x14ac:dyDescent="0.2">
      <c r="A37" s="328" t="s">
        <v>502</v>
      </c>
      <c r="B37" s="293" t="s">
        <v>481</v>
      </c>
      <c r="C37" s="293" t="s">
        <v>406</v>
      </c>
      <c r="D37" s="293" t="s">
        <v>435</v>
      </c>
      <c r="E37" s="293" t="s">
        <v>111</v>
      </c>
      <c r="F37" s="294" t="s">
        <v>200</v>
      </c>
      <c r="G37" s="293" t="s">
        <v>201</v>
      </c>
      <c r="H37" s="222">
        <v>1.0580000000000001</v>
      </c>
      <c r="I37" s="293"/>
      <c r="J37" s="293"/>
      <c r="K37" s="293"/>
      <c r="L37" s="293"/>
      <c r="M37" s="294"/>
      <c r="N37" s="293"/>
      <c r="O37" s="306"/>
      <c r="P37" s="306"/>
      <c r="Q37" s="306"/>
      <c r="R37" s="306"/>
      <c r="S37" s="306"/>
      <c r="T37" s="306"/>
      <c r="U37" s="306"/>
    </row>
    <row r="38" spans="1:21" x14ac:dyDescent="0.2">
      <c r="A38" s="329" t="s">
        <v>502</v>
      </c>
      <c r="B38" s="293" t="s">
        <v>481</v>
      </c>
      <c r="C38" s="293" t="s">
        <v>406</v>
      </c>
      <c r="D38" s="293" t="s">
        <v>435</v>
      </c>
      <c r="E38" s="293" t="s">
        <v>111</v>
      </c>
      <c r="F38" s="294" t="s">
        <v>202</v>
      </c>
      <c r="G38" s="293" t="s">
        <v>203</v>
      </c>
      <c r="H38" s="222">
        <v>1.052</v>
      </c>
      <c r="I38" s="293"/>
      <c r="J38" s="293"/>
      <c r="K38" s="293"/>
      <c r="L38" s="293"/>
      <c r="M38" s="294"/>
      <c r="N38" s="293"/>
      <c r="O38" s="306"/>
      <c r="P38" s="306"/>
      <c r="Q38" s="306"/>
      <c r="R38" s="306"/>
      <c r="S38" s="306"/>
      <c r="T38" s="306"/>
      <c r="U38" s="306"/>
    </row>
    <row r="39" spans="1:21" x14ac:dyDescent="0.2">
      <c r="A39" s="306" t="s">
        <v>496</v>
      </c>
      <c r="B39" s="293" t="s">
        <v>497</v>
      </c>
      <c r="C39" s="293" t="s">
        <v>411</v>
      </c>
      <c r="D39" s="293" t="s">
        <v>439</v>
      </c>
      <c r="E39" s="293" t="s">
        <v>145</v>
      </c>
      <c r="F39" s="294" t="s">
        <v>204</v>
      </c>
      <c r="G39" s="293" t="s">
        <v>205</v>
      </c>
      <c r="H39" s="222">
        <v>1.02</v>
      </c>
      <c r="I39" s="293"/>
      <c r="J39" s="293"/>
      <c r="K39" s="293"/>
      <c r="L39" s="293"/>
      <c r="M39" s="294"/>
      <c r="N39" s="293"/>
      <c r="O39" s="306"/>
      <c r="P39" s="306"/>
      <c r="Q39" s="306"/>
      <c r="R39" s="306"/>
      <c r="S39" s="306"/>
      <c r="T39" s="306"/>
      <c r="U39" s="306"/>
    </row>
    <row r="40" spans="1:21" x14ac:dyDescent="0.2">
      <c r="A40" s="306" t="s">
        <v>624</v>
      </c>
      <c r="B40" s="293" t="s">
        <v>481</v>
      </c>
      <c r="C40" s="293" t="s">
        <v>406</v>
      </c>
      <c r="D40" s="293" t="s">
        <v>421</v>
      </c>
      <c r="E40" s="293" t="s">
        <v>28</v>
      </c>
      <c r="F40" s="294" t="s">
        <v>206</v>
      </c>
      <c r="G40" s="293" t="s">
        <v>207</v>
      </c>
      <c r="H40" s="222">
        <v>1.0649999999999999</v>
      </c>
      <c r="I40" s="293"/>
      <c r="J40" s="293"/>
      <c r="K40" s="293"/>
      <c r="L40" s="293"/>
      <c r="M40" s="294"/>
      <c r="N40" s="293"/>
      <c r="O40" s="306"/>
      <c r="P40" s="306"/>
      <c r="Q40" s="306"/>
      <c r="R40" s="306"/>
      <c r="S40" s="306"/>
      <c r="T40" s="306"/>
      <c r="U40" s="306"/>
    </row>
    <row r="41" spans="1:21" x14ac:dyDescent="0.2">
      <c r="A41" s="306" t="s">
        <v>628</v>
      </c>
      <c r="B41" s="293" t="s">
        <v>485</v>
      </c>
      <c r="C41" s="293" t="s">
        <v>464</v>
      </c>
      <c r="D41" s="293" t="s">
        <v>425</v>
      </c>
      <c r="E41" s="293" t="s">
        <v>40</v>
      </c>
      <c r="F41" s="294" t="s">
        <v>503</v>
      </c>
      <c r="G41" s="293" t="s">
        <v>504</v>
      </c>
      <c r="H41" s="222">
        <v>1.0549999999999999</v>
      </c>
      <c r="I41" s="293"/>
      <c r="J41" s="293"/>
      <c r="K41" s="293"/>
      <c r="L41" s="293"/>
      <c r="M41" s="294"/>
      <c r="N41" s="293"/>
      <c r="O41" s="306"/>
      <c r="P41" s="306"/>
      <c r="Q41" s="306"/>
      <c r="R41" s="306"/>
      <c r="S41" s="306"/>
      <c r="T41" s="306"/>
      <c r="U41" s="306"/>
    </row>
    <row r="42" spans="1:21" x14ac:dyDescent="0.2">
      <c r="A42" s="306" t="s">
        <v>642</v>
      </c>
      <c r="B42" s="293" t="s">
        <v>488</v>
      </c>
      <c r="C42" s="293" t="s">
        <v>409</v>
      </c>
      <c r="D42" s="293" t="s">
        <v>438</v>
      </c>
      <c r="E42" s="293" t="s">
        <v>128</v>
      </c>
      <c r="F42" s="294" t="s">
        <v>208</v>
      </c>
      <c r="G42" s="293" t="s">
        <v>209</v>
      </c>
      <c r="H42" s="222">
        <v>1.121</v>
      </c>
      <c r="I42" s="293"/>
      <c r="J42" s="293"/>
      <c r="K42" s="293"/>
      <c r="L42" s="293"/>
      <c r="M42" s="294"/>
      <c r="N42" s="293"/>
      <c r="O42" s="306"/>
      <c r="P42" s="306"/>
      <c r="Q42" s="306"/>
      <c r="R42" s="306"/>
      <c r="S42" s="306"/>
      <c r="T42" s="306"/>
      <c r="U42" s="306"/>
    </row>
    <row r="43" spans="1:21" x14ac:dyDescent="0.2">
      <c r="A43" s="306" t="s">
        <v>479</v>
      </c>
      <c r="B43" s="293" t="s">
        <v>480</v>
      </c>
      <c r="C43" s="293" t="s">
        <v>405</v>
      </c>
      <c r="D43" s="293" t="s">
        <v>552</v>
      </c>
      <c r="E43" s="293" t="s">
        <v>20</v>
      </c>
      <c r="F43" s="294" t="s">
        <v>214</v>
      </c>
      <c r="G43" s="293" t="s">
        <v>215</v>
      </c>
      <c r="H43" s="222">
        <v>0.98299999999999998</v>
      </c>
      <c r="I43" s="293"/>
      <c r="J43" s="293"/>
      <c r="K43" s="293"/>
      <c r="L43" s="293"/>
      <c r="M43" s="294"/>
      <c r="N43" s="293"/>
      <c r="O43" s="306"/>
      <c r="P43" s="306"/>
      <c r="Q43" s="306"/>
      <c r="R43" s="306"/>
      <c r="S43" s="306"/>
      <c r="T43" s="306"/>
      <c r="U43" s="306"/>
    </row>
    <row r="44" spans="1:21" x14ac:dyDescent="0.2">
      <c r="A44" s="306" t="s">
        <v>624</v>
      </c>
      <c r="B44" s="293" t="s">
        <v>481</v>
      </c>
      <c r="C44" s="293" t="s">
        <v>406</v>
      </c>
      <c r="D44" s="293" t="s">
        <v>421</v>
      </c>
      <c r="E44" s="293" t="s">
        <v>28</v>
      </c>
      <c r="F44" s="294" t="s">
        <v>216</v>
      </c>
      <c r="G44" s="293" t="s">
        <v>217</v>
      </c>
      <c r="H44" s="222">
        <v>0.98799999999999999</v>
      </c>
      <c r="I44" s="293"/>
      <c r="J44" s="293"/>
      <c r="K44" s="293"/>
      <c r="L44" s="293"/>
      <c r="M44" s="294"/>
      <c r="N44" s="293"/>
      <c r="O44" s="306"/>
      <c r="P44" s="306"/>
      <c r="Q44" s="306"/>
      <c r="R44" s="306"/>
      <c r="S44" s="306"/>
      <c r="T44" s="306"/>
      <c r="U44" s="306"/>
    </row>
    <row r="45" spans="1:21" x14ac:dyDescent="0.2">
      <c r="A45" s="306" t="s">
        <v>489</v>
      </c>
      <c r="B45" s="293" t="s">
        <v>481</v>
      </c>
      <c r="C45" s="293" t="s">
        <v>406</v>
      </c>
      <c r="D45" s="293" t="s">
        <v>421</v>
      </c>
      <c r="E45" s="293" t="s">
        <v>28</v>
      </c>
      <c r="F45" s="294" t="s">
        <v>218</v>
      </c>
      <c r="G45" s="293" t="s">
        <v>219</v>
      </c>
      <c r="H45" s="222">
        <v>1.0089999999999999</v>
      </c>
      <c r="I45" s="293"/>
      <c r="J45" s="293"/>
      <c r="K45" s="293"/>
      <c r="L45" s="293"/>
      <c r="M45" s="294"/>
      <c r="N45" s="293"/>
      <c r="O45" s="306"/>
      <c r="P45" s="306"/>
      <c r="Q45" s="306"/>
      <c r="R45" s="306"/>
      <c r="S45" s="306"/>
      <c r="T45" s="306"/>
      <c r="U45" s="306"/>
    </row>
    <row r="46" spans="1:21" x14ac:dyDescent="0.2">
      <c r="A46" s="306" t="s">
        <v>634</v>
      </c>
      <c r="B46" s="293" t="s">
        <v>491</v>
      </c>
      <c r="C46" s="293" t="s">
        <v>410</v>
      </c>
      <c r="D46" s="293" t="s">
        <v>432</v>
      </c>
      <c r="E46" s="293" t="s">
        <v>89</v>
      </c>
      <c r="F46" s="294" t="s">
        <v>222</v>
      </c>
      <c r="G46" s="293" t="s">
        <v>223</v>
      </c>
      <c r="H46" s="222">
        <v>1.046</v>
      </c>
      <c r="I46" s="293"/>
      <c r="J46" s="293"/>
      <c r="K46" s="293"/>
      <c r="L46" s="293"/>
      <c r="M46" s="294"/>
      <c r="N46" s="293"/>
      <c r="O46" s="306"/>
      <c r="P46" s="306"/>
      <c r="Q46" s="306"/>
      <c r="R46" s="306"/>
      <c r="S46" s="306"/>
      <c r="T46" s="306"/>
      <c r="U46" s="306"/>
    </row>
    <row r="47" spans="1:21" x14ac:dyDescent="0.2">
      <c r="A47" s="306" t="s">
        <v>634</v>
      </c>
      <c r="B47" s="287" t="s">
        <v>491</v>
      </c>
      <c r="C47" s="287" t="s">
        <v>410</v>
      </c>
      <c r="D47" s="287" t="s">
        <v>432</v>
      </c>
      <c r="E47" s="287" t="s">
        <v>89</v>
      </c>
      <c r="F47" s="291" t="s">
        <v>509</v>
      </c>
      <c r="G47" s="286" t="s">
        <v>90</v>
      </c>
      <c r="H47" s="222">
        <v>1.109</v>
      </c>
      <c r="I47" s="293"/>
      <c r="J47" s="293"/>
      <c r="K47" s="293"/>
      <c r="L47" s="293"/>
      <c r="M47" s="294"/>
      <c r="N47" s="293"/>
      <c r="O47" s="306"/>
      <c r="P47" s="306"/>
      <c r="Q47" s="306"/>
      <c r="R47" s="306"/>
      <c r="S47" s="306"/>
      <c r="T47" s="306"/>
      <c r="U47" s="306"/>
    </row>
    <row r="48" spans="1:21" x14ac:dyDescent="0.2">
      <c r="A48" s="306" t="s">
        <v>634</v>
      </c>
      <c r="B48" s="293" t="s">
        <v>491</v>
      </c>
      <c r="C48" s="293" t="s">
        <v>410</v>
      </c>
      <c r="D48" s="293" t="s">
        <v>433</v>
      </c>
      <c r="E48" s="293" t="s">
        <v>91</v>
      </c>
      <c r="F48" s="294" t="s">
        <v>226</v>
      </c>
      <c r="G48" s="293" t="s">
        <v>227</v>
      </c>
      <c r="H48" s="222">
        <v>1.0780000000000001</v>
      </c>
      <c r="I48" s="293"/>
      <c r="J48" s="293"/>
      <c r="K48" s="293"/>
      <c r="L48" s="293"/>
      <c r="M48" s="294"/>
      <c r="N48" s="293"/>
      <c r="O48" s="306"/>
      <c r="P48" s="306"/>
      <c r="Q48" s="306"/>
      <c r="R48" s="306"/>
      <c r="S48" s="306"/>
      <c r="T48" s="306"/>
      <c r="U48" s="306"/>
    </row>
    <row r="49" spans="1:21" x14ac:dyDescent="0.2">
      <c r="A49" s="306" t="s">
        <v>501</v>
      </c>
      <c r="B49" s="293" t="s">
        <v>480</v>
      </c>
      <c r="C49" s="293" t="s">
        <v>405</v>
      </c>
      <c r="D49" s="293" t="s">
        <v>552</v>
      </c>
      <c r="E49" s="293" t="s">
        <v>20</v>
      </c>
      <c r="F49" s="285" t="s">
        <v>228</v>
      </c>
      <c r="G49" s="293" t="s">
        <v>229</v>
      </c>
      <c r="H49" s="222">
        <v>1.155</v>
      </c>
      <c r="I49" s="293"/>
      <c r="J49" s="293"/>
      <c r="K49" s="293"/>
      <c r="L49" s="293"/>
      <c r="M49" s="294"/>
      <c r="N49" s="293"/>
      <c r="O49" s="306"/>
      <c r="P49" s="306"/>
      <c r="Q49" s="306"/>
      <c r="R49" s="306"/>
      <c r="S49" s="306"/>
      <c r="T49" s="306"/>
      <c r="U49" s="306"/>
    </row>
    <row r="50" spans="1:21" x14ac:dyDescent="0.2">
      <c r="A50" s="306" t="s">
        <v>637</v>
      </c>
      <c r="B50" s="293" t="s">
        <v>474</v>
      </c>
      <c r="C50" s="293" t="s">
        <v>401</v>
      </c>
      <c r="D50" s="293" t="s">
        <v>436</v>
      </c>
      <c r="E50" s="293" t="s">
        <v>114</v>
      </c>
      <c r="F50" s="294" t="s">
        <v>232</v>
      </c>
      <c r="G50" s="293" t="s">
        <v>233</v>
      </c>
      <c r="H50" s="222">
        <v>1.026</v>
      </c>
      <c r="I50" s="293"/>
      <c r="J50" s="293"/>
      <c r="K50" s="293"/>
      <c r="L50" s="293"/>
      <c r="M50" s="294"/>
      <c r="N50" s="293"/>
      <c r="O50" s="306"/>
      <c r="P50" s="306"/>
      <c r="Q50" s="306"/>
      <c r="R50" s="306"/>
      <c r="S50" s="306"/>
      <c r="T50" s="306"/>
      <c r="U50" s="306"/>
    </row>
    <row r="51" spans="1:21" x14ac:dyDescent="0.2">
      <c r="A51" s="306" t="s">
        <v>619</v>
      </c>
      <c r="B51" s="293" t="s">
        <v>474</v>
      </c>
      <c r="C51" s="293" t="s">
        <v>401</v>
      </c>
      <c r="D51" s="293" t="s">
        <v>415</v>
      </c>
      <c r="E51" s="293" t="s">
        <v>5</v>
      </c>
      <c r="F51" s="294" t="s">
        <v>236</v>
      </c>
      <c r="G51" s="293" t="s">
        <v>237</v>
      </c>
      <c r="H51" s="222">
        <v>1.1279999999999999</v>
      </c>
      <c r="I51" s="293"/>
      <c r="J51" s="293"/>
      <c r="K51" s="293"/>
      <c r="L51" s="293"/>
      <c r="M51" s="294"/>
      <c r="N51" s="293"/>
      <c r="O51" s="306"/>
      <c r="P51" s="306"/>
      <c r="Q51" s="306"/>
      <c r="R51" s="306"/>
      <c r="S51" s="306"/>
      <c r="T51" s="306"/>
      <c r="U51" s="306"/>
    </row>
    <row r="52" spans="1:21" x14ac:dyDescent="0.2">
      <c r="A52" s="306" t="s">
        <v>637</v>
      </c>
      <c r="B52" s="293" t="s">
        <v>474</v>
      </c>
      <c r="C52" s="293" t="s">
        <v>401</v>
      </c>
      <c r="D52" s="293" t="s">
        <v>436</v>
      </c>
      <c r="E52" s="293" t="s">
        <v>114</v>
      </c>
      <c r="F52" s="294" t="s">
        <v>238</v>
      </c>
      <c r="G52" s="293" t="s">
        <v>239</v>
      </c>
      <c r="H52" s="222">
        <v>1.006</v>
      </c>
      <c r="I52" s="293"/>
      <c r="J52" s="293"/>
      <c r="K52" s="293"/>
      <c r="L52" s="293"/>
      <c r="M52" s="294"/>
      <c r="N52" s="293"/>
      <c r="O52" s="306"/>
      <c r="P52" s="306"/>
      <c r="Q52" s="306"/>
      <c r="R52" s="306"/>
      <c r="S52" s="306"/>
      <c r="T52" s="306"/>
      <c r="U52" s="306"/>
    </row>
    <row r="53" spans="1:21" x14ac:dyDescent="0.2">
      <c r="A53" s="306" t="s">
        <v>639</v>
      </c>
      <c r="B53" s="293" t="s">
        <v>480</v>
      </c>
      <c r="C53" s="293" t="s">
        <v>405</v>
      </c>
      <c r="D53" s="293" t="s">
        <v>429</v>
      </c>
      <c r="E53" s="293" t="s">
        <v>60</v>
      </c>
      <c r="F53" s="294" t="s">
        <v>240</v>
      </c>
      <c r="G53" s="293" t="s">
        <v>241</v>
      </c>
      <c r="H53" s="222">
        <v>0.98</v>
      </c>
      <c r="I53" s="293"/>
      <c r="J53" s="293"/>
      <c r="K53" s="293"/>
      <c r="L53" s="293"/>
      <c r="M53" s="285"/>
      <c r="N53" s="285"/>
      <c r="O53" s="306"/>
      <c r="P53" s="306"/>
      <c r="Q53" s="306"/>
      <c r="R53" s="306"/>
      <c r="S53" s="306"/>
      <c r="T53" s="306"/>
      <c r="U53" s="306"/>
    </row>
    <row r="54" spans="1:21" x14ac:dyDescent="0.2">
      <c r="A54" s="306" t="s">
        <v>632</v>
      </c>
      <c r="B54" s="293" t="s">
        <v>488</v>
      </c>
      <c r="C54" s="293" t="s">
        <v>409</v>
      </c>
      <c r="D54" s="293" t="s">
        <v>430</v>
      </c>
      <c r="E54" s="293" t="s">
        <v>65</v>
      </c>
      <c r="F54" s="294" t="s">
        <v>242</v>
      </c>
      <c r="G54" s="293" t="s">
        <v>243</v>
      </c>
      <c r="H54" s="222">
        <v>1.1140000000000001</v>
      </c>
      <c r="I54" s="293"/>
      <c r="J54" s="293"/>
      <c r="K54" s="293"/>
      <c r="L54" s="293"/>
      <c r="M54" s="294"/>
      <c r="N54" s="293"/>
      <c r="O54" s="306"/>
      <c r="P54" s="306"/>
      <c r="Q54" s="306"/>
      <c r="R54" s="306"/>
      <c r="S54" s="306"/>
      <c r="T54" s="306"/>
      <c r="U54" s="306"/>
    </row>
    <row r="55" spans="1:21" x14ac:dyDescent="0.2">
      <c r="A55" s="306" t="s">
        <v>634</v>
      </c>
      <c r="B55" s="293" t="s">
        <v>491</v>
      </c>
      <c r="C55" s="293" t="s">
        <v>410</v>
      </c>
      <c r="D55" s="293" t="s">
        <v>432</v>
      </c>
      <c r="E55" s="293" t="s">
        <v>89</v>
      </c>
      <c r="F55" s="294" t="s">
        <v>244</v>
      </c>
      <c r="G55" s="293" t="s">
        <v>245</v>
      </c>
      <c r="H55" s="222">
        <v>1.073</v>
      </c>
      <c r="I55" s="293"/>
      <c r="J55" s="293"/>
      <c r="K55" s="293"/>
      <c r="L55" s="293"/>
      <c r="M55" s="294"/>
      <c r="N55" s="293"/>
      <c r="O55" s="306"/>
      <c r="P55" s="306"/>
      <c r="Q55" s="306"/>
      <c r="R55" s="306"/>
      <c r="S55" s="306"/>
      <c r="T55" s="306"/>
      <c r="U55" s="306"/>
    </row>
    <row r="56" spans="1:21" x14ac:dyDescent="0.2">
      <c r="A56" s="306" t="s">
        <v>634</v>
      </c>
      <c r="B56" s="293" t="s">
        <v>491</v>
      </c>
      <c r="C56" s="293" t="s">
        <v>410</v>
      </c>
      <c r="D56" s="293" t="s">
        <v>432</v>
      </c>
      <c r="E56" s="293" t="s">
        <v>89</v>
      </c>
      <c r="F56" s="294" t="s">
        <v>248</v>
      </c>
      <c r="G56" s="293" t="s">
        <v>249</v>
      </c>
      <c r="H56" s="222">
        <v>1.0900000000000001</v>
      </c>
      <c r="I56" s="293"/>
      <c r="J56" s="293"/>
      <c r="K56" s="293"/>
      <c r="L56" s="293"/>
      <c r="M56" s="294"/>
      <c r="N56" s="293"/>
      <c r="O56" s="306"/>
      <c r="P56" s="306"/>
      <c r="Q56" s="306"/>
      <c r="R56" s="306"/>
      <c r="S56" s="306"/>
      <c r="T56" s="306"/>
      <c r="U56" s="306"/>
    </row>
    <row r="57" spans="1:21" x14ac:dyDescent="0.2">
      <c r="A57" s="306" t="s">
        <v>639</v>
      </c>
      <c r="B57" s="293" t="s">
        <v>480</v>
      </c>
      <c r="C57" s="293" t="s">
        <v>405</v>
      </c>
      <c r="D57" s="293" t="s">
        <v>429</v>
      </c>
      <c r="E57" s="293" t="s">
        <v>60</v>
      </c>
      <c r="F57" s="294" t="s">
        <v>250</v>
      </c>
      <c r="G57" s="293" t="s">
        <v>251</v>
      </c>
      <c r="H57" s="222">
        <v>1.042</v>
      </c>
      <c r="I57" s="293"/>
      <c r="J57" s="293"/>
      <c r="K57" s="293"/>
      <c r="L57" s="293"/>
      <c r="M57" s="294"/>
      <c r="N57" s="293"/>
      <c r="O57" s="306"/>
      <c r="P57" s="306"/>
      <c r="Q57" s="306"/>
      <c r="R57" s="306"/>
      <c r="S57" s="306"/>
      <c r="T57" s="306"/>
      <c r="U57" s="306"/>
    </row>
    <row r="58" spans="1:21" x14ac:dyDescent="0.2">
      <c r="A58" s="306" t="s">
        <v>500</v>
      </c>
      <c r="B58" s="293" t="s">
        <v>483</v>
      </c>
      <c r="C58" s="293" t="s">
        <v>407</v>
      </c>
      <c r="D58" s="293" t="s">
        <v>431</v>
      </c>
      <c r="E58" s="293" t="s">
        <v>82</v>
      </c>
      <c r="F58" s="294" t="s">
        <v>266</v>
      </c>
      <c r="G58" s="293" t="s">
        <v>267</v>
      </c>
      <c r="H58" s="222">
        <v>1.119</v>
      </c>
      <c r="I58" s="293"/>
      <c r="J58" s="293"/>
      <c r="K58" s="293"/>
      <c r="L58" s="293"/>
      <c r="M58" s="294"/>
      <c r="N58" s="293"/>
      <c r="O58" s="306"/>
      <c r="P58" s="306"/>
      <c r="Q58" s="306"/>
      <c r="R58" s="306"/>
      <c r="S58" s="306"/>
      <c r="T58" s="306"/>
      <c r="U58" s="306"/>
    </row>
    <row r="59" spans="1:21" x14ac:dyDescent="0.2">
      <c r="A59" s="306" t="s">
        <v>478</v>
      </c>
      <c r="B59" s="293" t="s">
        <v>474</v>
      </c>
      <c r="C59" s="293" t="s">
        <v>401</v>
      </c>
      <c r="D59" s="293" t="s">
        <v>419</v>
      </c>
      <c r="E59" s="293" t="s">
        <v>17</v>
      </c>
      <c r="F59" s="294" t="s">
        <v>270</v>
      </c>
      <c r="G59" s="293" t="s">
        <v>271</v>
      </c>
      <c r="H59" s="222">
        <v>1.022</v>
      </c>
      <c r="I59" s="293"/>
      <c r="J59" s="293"/>
      <c r="K59" s="293"/>
      <c r="L59" s="293"/>
      <c r="M59" s="294"/>
      <c r="N59" s="293"/>
      <c r="O59" s="306"/>
      <c r="P59" s="306"/>
      <c r="Q59" s="306"/>
      <c r="R59" s="306"/>
      <c r="S59" s="306"/>
      <c r="T59" s="306"/>
      <c r="U59" s="306"/>
    </row>
    <row r="60" spans="1:21" x14ac:dyDescent="0.2">
      <c r="A60" s="306" t="s">
        <v>628</v>
      </c>
      <c r="B60" s="293" t="s">
        <v>485</v>
      </c>
      <c r="C60" s="293" t="s">
        <v>464</v>
      </c>
      <c r="D60" s="293" t="s">
        <v>425</v>
      </c>
      <c r="E60" s="293" t="s">
        <v>40</v>
      </c>
      <c r="F60" s="294" t="s">
        <v>274</v>
      </c>
      <c r="G60" s="293" t="s">
        <v>275</v>
      </c>
      <c r="H60" s="222">
        <v>1.046</v>
      </c>
      <c r="I60" s="293"/>
      <c r="J60" s="293"/>
      <c r="K60" s="286"/>
      <c r="L60" s="286"/>
      <c r="M60" s="288"/>
      <c r="N60" s="286"/>
      <c r="O60" s="306"/>
      <c r="P60" s="306"/>
      <c r="Q60" s="306"/>
      <c r="R60" s="306"/>
      <c r="S60" s="306"/>
      <c r="T60" s="306"/>
      <c r="U60" s="306"/>
    </row>
    <row r="61" spans="1:21" x14ac:dyDescent="0.2">
      <c r="A61" s="306" t="s">
        <v>635</v>
      </c>
      <c r="B61" s="293" t="s">
        <v>483</v>
      </c>
      <c r="C61" s="293" t="s">
        <v>407</v>
      </c>
      <c r="D61" s="293" t="s">
        <v>423</v>
      </c>
      <c r="E61" s="293" t="s">
        <v>34</v>
      </c>
      <c r="F61" s="294" t="s">
        <v>276</v>
      </c>
      <c r="G61" s="293" t="s">
        <v>277</v>
      </c>
      <c r="H61" s="222">
        <v>0.97299999999999998</v>
      </c>
      <c r="I61" s="293"/>
      <c r="J61" s="293"/>
      <c r="K61" s="293"/>
      <c r="L61" s="293"/>
      <c r="M61" s="294"/>
      <c r="N61" s="293"/>
      <c r="O61" s="306"/>
      <c r="P61" s="306"/>
      <c r="Q61" s="306"/>
      <c r="R61" s="306"/>
      <c r="S61" s="306"/>
      <c r="T61" s="306"/>
      <c r="U61" s="306"/>
    </row>
    <row r="62" spans="1:21" x14ac:dyDescent="0.2">
      <c r="A62" s="306" t="s">
        <v>637</v>
      </c>
      <c r="B62" s="293" t="s">
        <v>474</v>
      </c>
      <c r="C62" s="293" t="s">
        <v>401</v>
      </c>
      <c r="D62" s="293" t="s">
        <v>436</v>
      </c>
      <c r="E62" s="293" t="s">
        <v>114</v>
      </c>
      <c r="F62" s="294" t="s">
        <v>278</v>
      </c>
      <c r="G62" s="293" t="s">
        <v>279</v>
      </c>
      <c r="H62" s="222">
        <v>1.054</v>
      </c>
      <c r="I62" s="293"/>
      <c r="J62" s="293"/>
      <c r="K62" s="293"/>
      <c r="L62" s="293"/>
      <c r="M62" s="294"/>
      <c r="N62" s="293"/>
      <c r="O62" s="306"/>
      <c r="P62" s="306"/>
      <c r="Q62" s="306"/>
      <c r="R62" s="306"/>
      <c r="S62" s="306"/>
      <c r="T62" s="306"/>
      <c r="U62" s="306"/>
    </row>
    <row r="63" spans="1:21" x14ac:dyDescent="0.2">
      <c r="A63" s="306" t="s">
        <v>632</v>
      </c>
      <c r="B63" s="293" t="s">
        <v>488</v>
      </c>
      <c r="C63" s="293" t="s">
        <v>409</v>
      </c>
      <c r="D63" s="293" t="s">
        <v>430</v>
      </c>
      <c r="E63" s="293" t="s">
        <v>65</v>
      </c>
      <c r="F63" s="294" t="s">
        <v>280</v>
      </c>
      <c r="G63" s="293" t="s">
        <v>281</v>
      </c>
      <c r="H63" s="222">
        <v>0.96599999999999997</v>
      </c>
      <c r="I63" s="293"/>
      <c r="J63" s="293"/>
      <c r="K63" s="293"/>
      <c r="L63" s="293"/>
      <c r="M63" s="294"/>
      <c r="N63" s="293"/>
      <c r="O63" s="306"/>
      <c r="P63" s="306"/>
      <c r="Q63" s="306"/>
      <c r="R63" s="306"/>
      <c r="S63" s="306"/>
      <c r="T63" s="306"/>
      <c r="U63" s="306"/>
    </row>
    <row r="64" spans="1:21" x14ac:dyDescent="0.2">
      <c r="A64" s="306" t="s">
        <v>478</v>
      </c>
      <c r="B64" s="293" t="s">
        <v>474</v>
      </c>
      <c r="C64" s="293" t="s">
        <v>401</v>
      </c>
      <c r="D64" s="293" t="s">
        <v>419</v>
      </c>
      <c r="E64" s="293" t="s">
        <v>17</v>
      </c>
      <c r="F64" s="294" t="s">
        <v>282</v>
      </c>
      <c r="G64" s="293" t="s">
        <v>283</v>
      </c>
      <c r="H64" s="222">
        <v>0.98799999999999999</v>
      </c>
      <c r="I64" s="293"/>
      <c r="J64" s="293"/>
      <c r="K64" s="293"/>
      <c r="L64" s="293"/>
      <c r="M64" s="294"/>
      <c r="N64" s="293"/>
      <c r="O64" s="306"/>
      <c r="P64" s="306"/>
      <c r="Q64" s="306"/>
      <c r="R64" s="306"/>
      <c r="S64" s="306"/>
      <c r="T64" s="306"/>
      <c r="U64" s="306"/>
    </row>
    <row r="65" spans="1:21" x14ac:dyDescent="0.2">
      <c r="A65" s="306" t="s">
        <v>620</v>
      </c>
      <c r="B65" s="293" t="s">
        <v>475</v>
      </c>
      <c r="C65" s="293" t="s">
        <v>402</v>
      </c>
      <c r="D65" s="293" t="s">
        <v>416</v>
      </c>
      <c r="E65" s="293" t="s">
        <v>8</v>
      </c>
      <c r="F65" s="294" t="s">
        <v>292</v>
      </c>
      <c r="G65" s="293" t="s">
        <v>293</v>
      </c>
      <c r="H65" s="222">
        <v>1.0640000000000001</v>
      </c>
      <c r="I65" s="293"/>
      <c r="J65" s="293"/>
      <c r="K65" s="289"/>
      <c r="L65" s="289"/>
      <c r="M65" s="290"/>
      <c r="N65" s="293"/>
      <c r="O65" s="306"/>
      <c r="P65" s="306"/>
      <c r="Q65" s="306"/>
      <c r="R65" s="306"/>
      <c r="S65" s="306"/>
      <c r="T65" s="306"/>
      <c r="U65" s="306"/>
    </row>
    <row r="66" spans="1:21" x14ac:dyDescent="0.2">
      <c r="A66" s="329" t="s">
        <v>502</v>
      </c>
      <c r="B66" s="293" t="s">
        <v>481</v>
      </c>
      <c r="C66" s="293" t="s">
        <v>406</v>
      </c>
      <c r="D66" s="293" t="s">
        <v>435</v>
      </c>
      <c r="E66" s="293" t="s">
        <v>111</v>
      </c>
      <c r="F66" s="294" t="s">
        <v>294</v>
      </c>
      <c r="G66" s="293" t="s">
        <v>295</v>
      </c>
      <c r="H66" s="222">
        <v>1.0740000000000001</v>
      </c>
      <c r="I66" s="293"/>
      <c r="J66" s="293"/>
      <c r="K66" s="293"/>
      <c r="L66" s="293"/>
      <c r="M66" s="294"/>
      <c r="N66" s="293"/>
      <c r="O66" s="306"/>
      <c r="P66" s="306"/>
      <c r="Q66" s="306"/>
      <c r="R66" s="306"/>
      <c r="S66" s="306"/>
      <c r="T66" s="306"/>
      <c r="U66" s="306"/>
    </row>
    <row r="67" spans="1:21" x14ac:dyDescent="0.2">
      <c r="A67" s="306" t="s">
        <v>634</v>
      </c>
      <c r="B67" s="293" t="s">
        <v>491</v>
      </c>
      <c r="C67" s="293" t="s">
        <v>410</v>
      </c>
      <c r="D67" s="293" t="s">
        <v>432</v>
      </c>
      <c r="E67" s="293" t="s">
        <v>89</v>
      </c>
      <c r="F67" s="294" t="s">
        <v>302</v>
      </c>
      <c r="G67" s="293" t="s">
        <v>303</v>
      </c>
      <c r="H67" s="222">
        <v>1.036</v>
      </c>
      <c r="I67" s="293"/>
      <c r="J67" s="293"/>
      <c r="K67" s="293"/>
      <c r="L67" s="293"/>
      <c r="M67" s="294"/>
      <c r="N67" s="293"/>
      <c r="O67" s="306"/>
      <c r="P67" s="306"/>
      <c r="Q67" s="306"/>
      <c r="R67" s="306"/>
      <c r="S67" s="306"/>
      <c r="T67" s="306"/>
      <c r="U67" s="306"/>
    </row>
    <row r="68" spans="1:21" x14ac:dyDescent="0.2">
      <c r="A68" s="329" t="s">
        <v>502</v>
      </c>
      <c r="B68" s="293" t="s">
        <v>481</v>
      </c>
      <c r="C68" s="293" t="s">
        <v>406</v>
      </c>
      <c r="D68" s="293" t="s">
        <v>435</v>
      </c>
      <c r="E68" s="293" t="s">
        <v>111</v>
      </c>
      <c r="F68" s="294" t="s">
        <v>306</v>
      </c>
      <c r="G68" s="293" t="s">
        <v>307</v>
      </c>
      <c r="H68" s="222">
        <v>1.046</v>
      </c>
      <c r="I68" s="293"/>
      <c r="J68" s="293"/>
      <c r="K68" s="293"/>
      <c r="L68" s="293"/>
      <c r="M68" s="294"/>
      <c r="N68" s="293"/>
      <c r="O68" s="306"/>
      <c r="P68" s="306"/>
      <c r="Q68" s="306"/>
      <c r="R68" s="306"/>
      <c r="S68" s="306"/>
      <c r="T68" s="306"/>
      <c r="U68" s="306"/>
    </row>
    <row r="69" spans="1:21" x14ac:dyDescent="0.2">
      <c r="A69" s="306" t="s">
        <v>500</v>
      </c>
      <c r="B69" s="293" t="s">
        <v>483</v>
      </c>
      <c r="C69" s="293" t="s">
        <v>407</v>
      </c>
      <c r="D69" s="293" t="s">
        <v>431</v>
      </c>
      <c r="E69" s="293" t="s">
        <v>82</v>
      </c>
      <c r="F69" s="294" t="s">
        <v>308</v>
      </c>
      <c r="G69" s="293" t="s">
        <v>309</v>
      </c>
      <c r="H69" s="222">
        <v>1.0249999999999999</v>
      </c>
      <c r="I69" s="293"/>
      <c r="J69" s="293"/>
      <c r="K69" s="293"/>
      <c r="L69" s="293"/>
      <c r="M69" s="294"/>
      <c r="N69" s="293"/>
      <c r="O69" s="306"/>
      <c r="P69" s="306"/>
      <c r="Q69" s="306"/>
      <c r="R69" s="306"/>
      <c r="S69" s="306"/>
      <c r="T69" s="306"/>
      <c r="U69" s="306"/>
    </row>
    <row r="70" spans="1:21" x14ac:dyDescent="0.2">
      <c r="A70" s="306" t="s">
        <v>479</v>
      </c>
      <c r="B70" s="293" t="s">
        <v>480</v>
      </c>
      <c r="C70" s="293" t="s">
        <v>405</v>
      </c>
      <c r="D70" s="293" t="s">
        <v>552</v>
      </c>
      <c r="E70" s="293" t="s">
        <v>20</v>
      </c>
      <c r="F70" s="294" t="s">
        <v>312</v>
      </c>
      <c r="G70" s="293" t="s">
        <v>313</v>
      </c>
      <c r="H70" s="222">
        <v>1.0569999999999999</v>
      </c>
      <c r="I70" s="293"/>
      <c r="J70" s="293"/>
      <c r="K70" s="293"/>
      <c r="L70" s="293"/>
      <c r="M70" s="294"/>
      <c r="N70" s="293"/>
      <c r="O70" s="306"/>
      <c r="P70" s="306"/>
      <c r="Q70" s="306"/>
      <c r="R70" s="306"/>
      <c r="S70" s="306"/>
      <c r="T70" s="306"/>
      <c r="U70" s="306"/>
    </row>
    <row r="71" spans="1:21" x14ac:dyDescent="0.2">
      <c r="A71" s="306" t="s">
        <v>496</v>
      </c>
      <c r="B71" s="293" t="s">
        <v>497</v>
      </c>
      <c r="C71" s="293" t="s">
        <v>411</v>
      </c>
      <c r="D71" s="293" t="s">
        <v>439</v>
      </c>
      <c r="E71" s="293" t="s">
        <v>145</v>
      </c>
      <c r="F71" s="294" t="s">
        <v>314</v>
      </c>
      <c r="G71" s="293" t="s">
        <v>315</v>
      </c>
      <c r="H71" s="222">
        <v>1.0609999999999999</v>
      </c>
      <c r="I71" s="293"/>
      <c r="J71" s="293"/>
      <c r="K71" s="293"/>
      <c r="L71" s="293"/>
      <c r="M71" s="294"/>
      <c r="N71" s="293"/>
      <c r="O71" s="306"/>
      <c r="P71" s="306"/>
      <c r="Q71" s="306"/>
      <c r="R71" s="306"/>
      <c r="S71" s="306"/>
      <c r="T71" s="306"/>
      <c r="U71" s="306"/>
    </row>
    <row r="72" spans="1:21" x14ac:dyDescent="0.2">
      <c r="A72" s="306" t="s">
        <v>632</v>
      </c>
      <c r="B72" s="293" t="s">
        <v>488</v>
      </c>
      <c r="C72" s="293" t="s">
        <v>409</v>
      </c>
      <c r="D72" s="293" t="s">
        <v>430</v>
      </c>
      <c r="E72" s="293" t="s">
        <v>65</v>
      </c>
      <c r="F72" s="294" t="s">
        <v>320</v>
      </c>
      <c r="G72" s="293" t="s">
        <v>321</v>
      </c>
      <c r="H72" s="222">
        <v>0.98199999999999998</v>
      </c>
      <c r="I72" s="293"/>
      <c r="J72" s="293"/>
      <c r="K72" s="293"/>
      <c r="L72" s="293"/>
      <c r="M72" s="294"/>
      <c r="N72" s="293"/>
      <c r="O72" s="306"/>
      <c r="P72" s="306"/>
      <c r="Q72" s="306"/>
      <c r="R72" s="306"/>
      <c r="S72" s="306"/>
      <c r="T72" s="306"/>
      <c r="U72" s="306"/>
    </row>
    <row r="73" spans="1:21" x14ac:dyDescent="0.2">
      <c r="A73" s="306" t="s">
        <v>628</v>
      </c>
      <c r="B73" s="293" t="s">
        <v>485</v>
      </c>
      <c r="C73" s="293" t="s">
        <v>464</v>
      </c>
      <c r="D73" s="293" t="s">
        <v>425</v>
      </c>
      <c r="E73" s="293" t="s">
        <v>40</v>
      </c>
      <c r="F73" s="294" t="s">
        <v>322</v>
      </c>
      <c r="G73" s="293" t="s">
        <v>323</v>
      </c>
      <c r="H73" s="222">
        <v>1.0329999999999999</v>
      </c>
      <c r="I73" s="293"/>
      <c r="J73" s="293"/>
      <c r="K73" s="293"/>
      <c r="L73" s="293"/>
      <c r="M73" s="294"/>
      <c r="N73" s="293"/>
      <c r="O73" s="306"/>
      <c r="P73" s="306"/>
      <c r="Q73" s="306"/>
      <c r="R73" s="306"/>
      <c r="S73" s="306"/>
      <c r="T73" s="306"/>
      <c r="U73" s="306"/>
    </row>
    <row r="74" spans="1:21" x14ac:dyDescent="0.2">
      <c r="A74" s="306" t="s">
        <v>632</v>
      </c>
      <c r="B74" s="293" t="s">
        <v>488</v>
      </c>
      <c r="C74" s="293" t="s">
        <v>409</v>
      </c>
      <c r="D74" s="293" t="s">
        <v>430</v>
      </c>
      <c r="E74" s="293" t="s">
        <v>65</v>
      </c>
      <c r="F74" s="294" t="s">
        <v>324</v>
      </c>
      <c r="G74" s="293" t="s">
        <v>325</v>
      </c>
      <c r="H74" s="222">
        <v>1.069</v>
      </c>
      <c r="I74" s="293"/>
      <c r="J74" s="293"/>
      <c r="K74" s="293"/>
      <c r="L74" s="293"/>
      <c r="M74" s="294"/>
      <c r="N74" s="293"/>
      <c r="O74" s="306"/>
      <c r="P74" s="306"/>
      <c r="Q74" s="306"/>
      <c r="R74" s="306"/>
      <c r="S74" s="306"/>
      <c r="T74" s="306"/>
      <c r="U74" s="306"/>
    </row>
    <row r="75" spans="1:21" x14ac:dyDescent="0.2">
      <c r="A75" s="306" t="s">
        <v>633</v>
      </c>
      <c r="B75" s="293" t="s">
        <v>477</v>
      </c>
      <c r="C75" s="293" t="s">
        <v>404</v>
      </c>
      <c r="D75" s="293" t="s">
        <v>422</v>
      </c>
      <c r="E75" s="293" t="s">
        <v>31</v>
      </c>
      <c r="F75" s="294" t="s">
        <v>332</v>
      </c>
      <c r="G75" s="293" t="s">
        <v>333</v>
      </c>
      <c r="H75" s="222">
        <v>1</v>
      </c>
      <c r="I75" s="293"/>
      <c r="J75" s="293"/>
      <c r="K75" s="293"/>
      <c r="L75" s="293"/>
      <c r="M75" s="294"/>
      <c r="N75" s="293"/>
      <c r="O75" s="306"/>
      <c r="P75" s="306"/>
      <c r="Q75" s="306"/>
      <c r="R75" s="306"/>
      <c r="S75" s="306"/>
      <c r="T75" s="306"/>
      <c r="U75" s="306"/>
    </row>
    <row r="76" spans="1:21" x14ac:dyDescent="0.2">
      <c r="A76" s="306" t="s">
        <v>620</v>
      </c>
      <c r="B76" s="293" t="s">
        <v>475</v>
      </c>
      <c r="C76" s="293" t="s">
        <v>402</v>
      </c>
      <c r="D76" s="293" t="s">
        <v>416</v>
      </c>
      <c r="E76" s="293" t="s">
        <v>8</v>
      </c>
      <c r="F76" s="294" t="s">
        <v>334</v>
      </c>
      <c r="G76" s="293" t="s">
        <v>335</v>
      </c>
      <c r="H76" s="222">
        <v>1.0740000000000001</v>
      </c>
      <c r="I76" s="293"/>
      <c r="J76" s="293"/>
      <c r="K76" s="293"/>
      <c r="L76" s="293"/>
      <c r="M76" s="294"/>
      <c r="N76" s="293"/>
      <c r="O76" s="306"/>
      <c r="P76" s="306"/>
      <c r="Q76" s="306"/>
      <c r="R76" s="306"/>
      <c r="S76" s="306"/>
      <c r="T76" s="306"/>
      <c r="U76" s="306"/>
    </row>
    <row r="77" spans="1:21" x14ac:dyDescent="0.2">
      <c r="A77" s="306" t="s">
        <v>620</v>
      </c>
      <c r="B77" s="293" t="s">
        <v>475</v>
      </c>
      <c r="C77" s="293" t="s">
        <v>402</v>
      </c>
      <c r="D77" s="293" t="s">
        <v>416</v>
      </c>
      <c r="E77" s="293" t="s">
        <v>8</v>
      </c>
      <c r="F77" s="294" t="s">
        <v>342</v>
      </c>
      <c r="G77" s="293" t="s">
        <v>343</v>
      </c>
      <c r="H77" s="222">
        <v>1.0069999999999999</v>
      </c>
      <c r="I77" s="293"/>
      <c r="J77" s="293"/>
      <c r="K77" s="293"/>
      <c r="L77" s="293"/>
      <c r="M77" s="294"/>
      <c r="N77" s="293"/>
      <c r="O77" s="306"/>
      <c r="P77" s="306"/>
      <c r="Q77" s="306"/>
      <c r="R77" s="306"/>
      <c r="S77" s="306"/>
      <c r="T77" s="306"/>
      <c r="U77" s="306"/>
    </row>
    <row r="78" spans="1:21" x14ac:dyDescent="0.2">
      <c r="A78" s="306" t="s">
        <v>479</v>
      </c>
      <c r="B78" s="293" t="s">
        <v>480</v>
      </c>
      <c r="C78" s="293" t="s">
        <v>405</v>
      </c>
      <c r="D78" s="293" t="s">
        <v>552</v>
      </c>
      <c r="E78" s="293" t="s">
        <v>20</v>
      </c>
      <c r="F78" s="294" t="s">
        <v>344</v>
      </c>
      <c r="G78" s="293" t="s">
        <v>345</v>
      </c>
      <c r="H78" s="222">
        <v>0.99299999999999999</v>
      </c>
      <c r="I78" s="293"/>
      <c r="J78" s="293"/>
      <c r="K78" s="293"/>
      <c r="L78" s="293"/>
      <c r="M78" s="294"/>
      <c r="N78" s="293"/>
      <c r="O78" s="306"/>
      <c r="P78" s="306"/>
      <c r="Q78" s="306"/>
      <c r="R78" s="306"/>
      <c r="S78" s="306"/>
      <c r="T78" s="306"/>
      <c r="U78" s="306"/>
    </row>
    <row r="79" spans="1:21" x14ac:dyDescent="0.2">
      <c r="A79" s="306" t="s">
        <v>628</v>
      </c>
      <c r="B79" s="293" t="s">
        <v>485</v>
      </c>
      <c r="C79" s="293" t="s">
        <v>464</v>
      </c>
      <c r="D79" s="293" t="s">
        <v>425</v>
      </c>
      <c r="E79" s="293" t="s">
        <v>40</v>
      </c>
      <c r="F79" s="294" t="s">
        <v>348</v>
      </c>
      <c r="G79" s="293" t="s">
        <v>349</v>
      </c>
      <c r="H79" s="222">
        <v>0.99199999999999999</v>
      </c>
      <c r="I79" s="293"/>
      <c r="J79" s="293"/>
      <c r="K79" s="293"/>
      <c r="L79" s="293"/>
      <c r="M79" s="294"/>
      <c r="N79" s="293"/>
      <c r="O79" s="306"/>
      <c r="P79" s="306"/>
      <c r="Q79" s="306"/>
      <c r="R79" s="306"/>
      <c r="S79" s="306"/>
      <c r="T79" s="306"/>
      <c r="U79" s="306"/>
    </row>
    <row r="80" spans="1:21" x14ac:dyDescent="0.2">
      <c r="A80" s="306" t="s">
        <v>619</v>
      </c>
      <c r="B80" s="293" t="s">
        <v>474</v>
      </c>
      <c r="C80" s="293" t="s">
        <v>401</v>
      </c>
      <c r="D80" s="293" t="s">
        <v>415</v>
      </c>
      <c r="E80" s="293" t="s">
        <v>5</v>
      </c>
      <c r="F80" s="294" t="s">
        <v>354</v>
      </c>
      <c r="G80" s="293" t="s">
        <v>355</v>
      </c>
      <c r="H80" s="222">
        <v>1.08</v>
      </c>
      <c r="I80" s="293"/>
      <c r="J80" s="293"/>
      <c r="K80" s="293"/>
      <c r="L80" s="293"/>
      <c r="M80" s="294"/>
      <c r="N80" s="293"/>
      <c r="O80" s="306"/>
      <c r="P80" s="306"/>
      <c r="Q80" s="306"/>
      <c r="R80" s="306"/>
      <c r="S80" s="306"/>
      <c r="T80" s="306"/>
      <c r="U80" s="306"/>
    </row>
    <row r="81" spans="1:21" x14ac:dyDescent="0.2">
      <c r="A81" s="306" t="s">
        <v>635</v>
      </c>
      <c r="B81" s="293" t="s">
        <v>483</v>
      </c>
      <c r="C81" s="293" t="s">
        <v>407</v>
      </c>
      <c r="D81" s="293" t="s">
        <v>423</v>
      </c>
      <c r="E81" s="293" t="s">
        <v>34</v>
      </c>
      <c r="F81" s="294" t="s">
        <v>356</v>
      </c>
      <c r="G81" s="293" t="s">
        <v>357</v>
      </c>
      <c r="H81" s="222">
        <v>1.111</v>
      </c>
      <c r="I81" s="293"/>
      <c r="J81" s="293"/>
      <c r="K81" s="293"/>
      <c r="L81" s="293"/>
      <c r="M81" s="294"/>
      <c r="N81" s="293"/>
      <c r="O81" s="306"/>
      <c r="P81" s="306"/>
      <c r="Q81" s="306"/>
      <c r="R81" s="306"/>
      <c r="S81" s="306"/>
      <c r="T81" s="306"/>
      <c r="U81" s="306"/>
    </row>
    <row r="82" spans="1:21" x14ac:dyDescent="0.2">
      <c r="A82" s="306" t="s">
        <v>490</v>
      </c>
      <c r="B82" s="293" t="s">
        <v>483</v>
      </c>
      <c r="C82" s="293" t="s">
        <v>407</v>
      </c>
      <c r="D82" s="293" t="s">
        <v>431</v>
      </c>
      <c r="E82" s="293" t="s">
        <v>82</v>
      </c>
      <c r="F82" s="294" t="s">
        <v>364</v>
      </c>
      <c r="G82" s="293" t="s">
        <v>365</v>
      </c>
      <c r="H82" s="222">
        <v>0.98899999999999999</v>
      </c>
      <c r="I82" s="293"/>
      <c r="J82" s="293"/>
      <c r="K82" s="293"/>
      <c r="L82" s="293"/>
      <c r="M82" s="294"/>
      <c r="N82" s="293"/>
      <c r="O82" s="306"/>
      <c r="P82" s="306"/>
      <c r="Q82" s="306"/>
      <c r="R82" s="306"/>
      <c r="S82" s="306"/>
      <c r="T82" s="306"/>
      <c r="U82" s="306"/>
    </row>
    <row r="83" spans="1:21" x14ac:dyDescent="0.2">
      <c r="A83" s="306" t="s">
        <v>494</v>
      </c>
      <c r="B83" s="293" t="s">
        <v>480</v>
      </c>
      <c r="C83" s="293" t="s">
        <v>405</v>
      </c>
      <c r="D83" s="293" t="s">
        <v>552</v>
      </c>
      <c r="E83" s="293" t="s">
        <v>20</v>
      </c>
      <c r="F83" s="294" t="s">
        <v>368</v>
      </c>
      <c r="G83" s="293" t="s">
        <v>369</v>
      </c>
      <c r="H83" s="222">
        <v>1.0469999999999999</v>
      </c>
      <c r="I83" s="293"/>
      <c r="J83" s="293"/>
      <c r="K83" s="293"/>
      <c r="L83" s="293"/>
      <c r="M83" s="294"/>
      <c r="N83" s="293"/>
      <c r="O83" s="306"/>
      <c r="P83" s="306"/>
      <c r="Q83" s="306"/>
      <c r="R83" s="306"/>
      <c r="S83" s="306"/>
      <c r="T83" s="306"/>
      <c r="U83" s="306"/>
    </row>
    <row r="84" spans="1:21" x14ac:dyDescent="0.2">
      <c r="A84" s="306" t="s">
        <v>620</v>
      </c>
      <c r="B84" s="293" t="s">
        <v>475</v>
      </c>
      <c r="C84" s="293" t="s">
        <v>402</v>
      </c>
      <c r="D84" s="293" t="s">
        <v>416</v>
      </c>
      <c r="E84" s="293" t="s">
        <v>8</v>
      </c>
      <c r="F84" s="294" t="s">
        <v>372</v>
      </c>
      <c r="G84" s="293" t="s">
        <v>373</v>
      </c>
      <c r="H84" s="222">
        <v>0.97599999999999998</v>
      </c>
      <c r="I84" s="293"/>
      <c r="J84" s="293"/>
      <c r="K84" s="293"/>
      <c r="L84" s="293"/>
      <c r="M84" s="294"/>
      <c r="N84" s="293"/>
      <c r="O84" s="306"/>
      <c r="P84" s="306"/>
      <c r="Q84" s="306"/>
      <c r="R84" s="306"/>
      <c r="S84" s="306"/>
      <c r="T84" s="306"/>
      <c r="U84" s="306"/>
    </row>
    <row r="85" spans="1:21" x14ac:dyDescent="0.2">
      <c r="A85" s="306" t="s">
        <v>639</v>
      </c>
      <c r="B85" s="293" t="s">
        <v>480</v>
      </c>
      <c r="C85" s="293" t="s">
        <v>405</v>
      </c>
      <c r="D85" s="293" t="s">
        <v>429</v>
      </c>
      <c r="E85" s="293" t="s">
        <v>60</v>
      </c>
      <c r="F85" s="294" t="s">
        <v>380</v>
      </c>
      <c r="G85" s="293" t="s">
        <v>381</v>
      </c>
      <c r="H85" s="222">
        <v>1.0860000000000001</v>
      </c>
      <c r="I85" s="293"/>
      <c r="J85" s="293"/>
      <c r="K85" s="293"/>
      <c r="L85" s="293"/>
      <c r="M85" s="294"/>
      <c r="N85" s="293"/>
      <c r="O85" s="306"/>
      <c r="P85" s="306"/>
      <c r="Q85" s="306"/>
      <c r="R85" s="306"/>
      <c r="S85" s="306"/>
      <c r="T85" s="306"/>
      <c r="U85" s="306"/>
    </row>
    <row r="86" spans="1:21" x14ac:dyDescent="0.2">
      <c r="A86" s="306" t="s">
        <v>501</v>
      </c>
      <c r="B86" s="293" t="s">
        <v>480</v>
      </c>
      <c r="C86" s="293" t="s">
        <v>405</v>
      </c>
      <c r="D86" s="293" t="s">
        <v>429</v>
      </c>
      <c r="E86" s="293" t="s">
        <v>60</v>
      </c>
      <c r="F86" s="294" t="s">
        <v>382</v>
      </c>
      <c r="G86" s="293" t="s">
        <v>383</v>
      </c>
      <c r="H86" s="222">
        <v>1.046</v>
      </c>
      <c r="I86" s="293"/>
      <c r="J86" s="293"/>
      <c r="K86" s="293"/>
      <c r="L86" s="293"/>
      <c r="M86" s="294"/>
      <c r="N86" s="293"/>
      <c r="O86" s="306"/>
      <c r="P86" s="306"/>
      <c r="Q86" s="306"/>
      <c r="R86" s="306"/>
      <c r="S86" s="306"/>
      <c r="T86" s="306"/>
      <c r="U86" s="306"/>
    </row>
    <row r="87" spans="1:21" x14ac:dyDescent="0.2">
      <c r="A87" s="306" t="s">
        <v>628</v>
      </c>
      <c r="B87" s="293" t="s">
        <v>485</v>
      </c>
      <c r="C87" s="293" t="s">
        <v>464</v>
      </c>
      <c r="D87" s="293" t="s">
        <v>425</v>
      </c>
      <c r="E87" s="293" t="s">
        <v>40</v>
      </c>
      <c r="F87" s="294" t="s">
        <v>384</v>
      </c>
      <c r="G87" s="293" t="s">
        <v>385</v>
      </c>
      <c r="H87" s="222">
        <v>1.083</v>
      </c>
      <c r="I87" s="293"/>
      <c r="J87" s="293"/>
      <c r="K87" s="293"/>
      <c r="L87" s="293"/>
      <c r="M87" s="294"/>
      <c r="N87" s="293"/>
      <c r="O87" s="306"/>
      <c r="P87" s="306"/>
      <c r="Q87" s="306"/>
      <c r="R87" s="306"/>
      <c r="S87" s="306"/>
      <c r="T87" s="306"/>
      <c r="U87" s="306"/>
    </row>
    <row r="88" spans="1:21" x14ac:dyDescent="0.2">
      <c r="A88" s="306" t="s">
        <v>496</v>
      </c>
      <c r="B88" s="293" t="s">
        <v>497</v>
      </c>
      <c r="C88" s="293" t="s">
        <v>411</v>
      </c>
      <c r="D88" s="293" t="s">
        <v>437</v>
      </c>
      <c r="E88" s="293" t="s">
        <v>123</v>
      </c>
      <c r="F88" s="294" t="s">
        <v>388</v>
      </c>
      <c r="G88" s="293" t="s">
        <v>389</v>
      </c>
      <c r="H88" s="222">
        <v>1.1040000000000001</v>
      </c>
      <c r="I88" s="293"/>
      <c r="J88" s="293"/>
      <c r="K88" s="293"/>
      <c r="L88" s="293"/>
      <c r="M88" s="294"/>
      <c r="N88" s="293"/>
      <c r="O88" s="306"/>
      <c r="P88" s="306"/>
      <c r="Q88" s="306"/>
      <c r="R88" s="306"/>
      <c r="S88" s="306"/>
      <c r="T88" s="306"/>
      <c r="U88" s="306"/>
    </row>
    <row r="89" spans="1:21" x14ac:dyDescent="0.2">
      <c r="A89" s="306" t="s">
        <v>500</v>
      </c>
      <c r="B89" s="293" t="s">
        <v>483</v>
      </c>
      <c r="C89" s="293" t="s">
        <v>407</v>
      </c>
      <c r="D89" s="293" t="s">
        <v>431</v>
      </c>
      <c r="E89" s="293" t="s">
        <v>82</v>
      </c>
      <c r="F89" s="294" t="s">
        <v>392</v>
      </c>
      <c r="G89" s="293" t="s">
        <v>393</v>
      </c>
      <c r="H89" s="222">
        <v>1.0169999999999999</v>
      </c>
      <c r="I89" s="293"/>
      <c r="J89" s="293"/>
      <c r="K89" s="293"/>
      <c r="L89" s="293"/>
      <c r="M89" s="294"/>
      <c r="N89" s="293"/>
      <c r="O89" s="306"/>
      <c r="P89" s="306"/>
      <c r="Q89" s="306"/>
      <c r="R89" s="306"/>
      <c r="S89" s="306"/>
      <c r="T89" s="306"/>
      <c r="U89" s="306"/>
    </row>
    <row r="90" spans="1:21" x14ac:dyDescent="0.2">
      <c r="A90" s="285"/>
      <c r="B90" s="293"/>
      <c r="C90" s="293"/>
      <c r="D90" s="293"/>
      <c r="E90" s="293"/>
      <c r="F90" s="293"/>
      <c r="G90" s="293"/>
      <c r="H90" s="299"/>
      <c r="I90" s="293"/>
      <c r="J90" s="293"/>
      <c r="K90" s="293"/>
      <c r="L90" s="293"/>
      <c r="M90" s="294"/>
      <c r="N90" s="293"/>
      <c r="O90" s="306"/>
      <c r="P90" s="306"/>
      <c r="Q90" s="306"/>
      <c r="R90" s="306"/>
      <c r="S90" s="306"/>
      <c r="T90" s="306"/>
      <c r="U90" s="306"/>
    </row>
    <row r="91" spans="1:21" x14ac:dyDescent="0.2">
      <c r="A91" s="306"/>
      <c r="B91" s="293"/>
      <c r="C91" s="293"/>
      <c r="D91" s="293"/>
      <c r="E91" s="293"/>
      <c r="F91" s="293"/>
      <c r="G91" s="293"/>
      <c r="H91" s="299"/>
      <c r="I91" s="293"/>
      <c r="J91" s="293"/>
      <c r="K91" s="293"/>
      <c r="L91" s="293"/>
      <c r="M91" s="294"/>
      <c r="N91" s="293"/>
      <c r="O91" s="306"/>
      <c r="P91" s="306"/>
      <c r="Q91" s="306"/>
      <c r="R91" s="306"/>
      <c r="S91" s="306"/>
      <c r="T91" s="306"/>
      <c r="U91" s="306"/>
    </row>
    <row r="92" spans="1:21" x14ac:dyDescent="0.2">
      <c r="A92" s="306"/>
      <c r="B92" s="293"/>
      <c r="C92" s="293"/>
      <c r="D92" s="293"/>
      <c r="E92" s="293"/>
      <c r="F92" s="293"/>
      <c r="G92" s="293"/>
      <c r="H92" s="299"/>
      <c r="I92" s="293"/>
      <c r="J92" s="293"/>
      <c r="K92" s="293"/>
      <c r="L92" s="293"/>
      <c r="M92" s="294"/>
      <c r="N92" s="293"/>
      <c r="O92" s="306"/>
      <c r="P92" s="306"/>
      <c r="Q92" s="306"/>
      <c r="R92" s="306"/>
      <c r="S92" s="306"/>
      <c r="T92" s="306"/>
      <c r="U92" s="306"/>
    </row>
    <row r="93" spans="1:21" x14ac:dyDescent="0.2">
      <c r="A93" s="306"/>
      <c r="B93" s="293"/>
      <c r="C93" s="293"/>
      <c r="D93" s="293"/>
      <c r="E93" s="293"/>
      <c r="F93" s="293"/>
      <c r="G93" s="293"/>
      <c r="H93" s="299"/>
      <c r="I93" s="293"/>
      <c r="J93" s="293"/>
      <c r="K93" s="293"/>
      <c r="L93" s="293"/>
      <c r="M93" s="294"/>
      <c r="N93" s="293"/>
      <c r="O93" s="306"/>
      <c r="P93" s="306"/>
      <c r="Q93" s="306"/>
      <c r="R93" s="306"/>
      <c r="S93" s="306"/>
      <c r="T93" s="306"/>
      <c r="U93" s="306"/>
    </row>
    <row r="94" spans="1:21" x14ac:dyDescent="0.2">
      <c r="A94" s="306"/>
      <c r="B94" s="293"/>
      <c r="C94" s="293"/>
      <c r="D94" s="293"/>
      <c r="E94" s="293"/>
      <c r="F94" s="293"/>
      <c r="G94" s="293"/>
      <c r="H94" s="299"/>
      <c r="I94" s="293"/>
      <c r="J94" s="293"/>
      <c r="K94" s="293"/>
      <c r="L94" s="293"/>
      <c r="M94" s="294"/>
      <c r="N94" s="293"/>
      <c r="O94" s="306"/>
      <c r="P94" s="306"/>
      <c r="Q94" s="306"/>
      <c r="R94" s="306"/>
      <c r="S94" s="306"/>
      <c r="T94" s="306"/>
      <c r="U94" s="306"/>
    </row>
    <row r="95" spans="1:21" x14ac:dyDescent="0.2">
      <c r="A95" s="306"/>
      <c r="B95" s="306"/>
      <c r="C95" s="306"/>
      <c r="D95" s="306"/>
      <c r="E95" s="306"/>
      <c r="F95" s="306"/>
      <c r="G95" s="306"/>
      <c r="H95" s="225"/>
    </row>
  </sheetData>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s>
  <conditionalFormatting sqref="M5:M94">
    <cfRule type="expression" dxfId="291" priority="33">
      <formula>U5="yes1"</formula>
    </cfRule>
    <cfRule type="expression" dxfId="290" priority="34">
      <formula>$N5="yes2"</formula>
    </cfRule>
    <cfRule type="expression" dxfId="289" priority="35">
      <formula>AND($N5="no",$P5="up")</formula>
    </cfRule>
  </conditionalFormatting>
  <conditionalFormatting sqref="F91:F94">
    <cfRule type="expression" dxfId="288" priority="22">
      <formula>#REF!="yes"</formula>
    </cfRule>
    <cfRule type="expression" dxfId="287" priority="23">
      <formula>AND(#REF!="no",$Q91="up")</formula>
    </cfRule>
  </conditionalFormatting>
  <conditionalFormatting sqref="F90">
    <cfRule type="expression" dxfId="286" priority="11">
      <formula>#REF!="yes"</formula>
    </cfRule>
    <cfRule type="expression" dxfId="285" priority="12">
      <formula>AND(#REF!="no",$Q90="up")</formula>
    </cfRule>
  </conditionalFormatting>
  <conditionalFormatting sqref="F5:F89">
    <cfRule type="expression" dxfId="284" priority="3">
      <formula>BP5="yes1"</formula>
    </cfRule>
    <cfRule type="expression" dxfId="283" priority="4">
      <formula>$BP5="yes2"</formula>
    </cfRule>
  </conditionalFormatting>
  <conditionalFormatting sqref="H5:H89">
    <cfRule type="expression" dxfId="282" priority="1">
      <formula>I5="yes1"</formula>
    </cfRule>
    <cfRule type="expression" dxfId="281" priority="2">
      <formula>I5="yes2"</formula>
    </cfRule>
  </conditionalFormatting>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U102"/>
  <sheetViews>
    <sheetView workbookViewId="0">
      <pane ySplit="4" topLeftCell="A5" activePane="bottomLeft" state="frozen"/>
      <selection pane="bottomLeft"/>
    </sheetView>
  </sheetViews>
  <sheetFormatPr defaultRowHeight="11.25" x14ac:dyDescent="0.2"/>
  <cols>
    <col min="1" max="1" width="56.1640625" customWidth="1"/>
    <col min="2" max="2" width="31.5" bestFit="1" customWidth="1"/>
    <col min="3" max="3" width="12.33203125" bestFit="1" customWidth="1"/>
    <col min="4" max="4" width="33.6640625" bestFit="1" customWidth="1"/>
    <col min="5" max="5" width="12.33203125" bestFit="1" customWidth="1"/>
    <col min="6" max="6" width="38.83203125" bestFit="1" customWidth="1"/>
    <col min="7" max="7" width="6.83203125" bestFit="1" customWidth="1"/>
    <col min="8" max="8" width="16.5" customWidth="1"/>
  </cols>
  <sheetData>
    <row r="1" spans="1:21" x14ac:dyDescent="0.2">
      <c r="A1" s="141" t="s">
        <v>396</v>
      </c>
    </row>
    <row r="2" spans="1:21" x14ac:dyDescent="0.2">
      <c r="A2" s="355"/>
    </row>
    <row r="3" spans="1:21" x14ac:dyDescent="0.2">
      <c r="A3" s="352" t="s">
        <v>817</v>
      </c>
    </row>
    <row r="4" spans="1:21" ht="34.5" customHeight="1" x14ac:dyDescent="0.2">
      <c r="A4" s="314" t="s">
        <v>473</v>
      </c>
      <c r="B4" s="314" t="s">
        <v>469</v>
      </c>
      <c r="C4" s="314" t="s">
        <v>470</v>
      </c>
      <c r="D4" s="314" t="s">
        <v>455</v>
      </c>
      <c r="E4" s="314" t="s">
        <v>454</v>
      </c>
      <c r="F4" s="314" t="s">
        <v>0</v>
      </c>
      <c r="G4" s="314" t="s">
        <v>1</v>
      </c>
      <c r="H4" s="314" t="s">
        <v>4</v>
      </c>
    </row>
    <row r="5" spans="1:21" x14ac:dyDescent="0.2">
      <c r="A5" s="306" t="s">
        <v>619</v>
      </c>
      <c r="B5" s="293" t="s">
        <v>474</v>
      </c>
      <c r="C5" s="293" t="s">
        <v>401</v>
      </c>
      <c r="D5" s="293" t="s">
        <v>415</v>
      </c>
      <c r="E5" s="293" t="s">
        <v>5</v>
      </c>
      <c r="F5" s="294" t="s">
        <v>6</v>
      </c>
      <c r="G5" s="293" t="s">
        <v>7</v>
      </c>
      <c r="H5" s="222">
        <v>0.91200000000000003</v>
      </c>
      <c r="I5" s="306"/>
      <c r="J5" s="306"/>
      <c r="K5" s="306"/>
      <c r="L5" s="306"/>
      <c r="M5" s="306"/>
      <c r="N5" s="306"/>
      <c r="P5" s="306"/>
      <c r="Q5" s="306"/>
      <c r="R5" s="306"/>
      <c r="S5" s="306"/>
      <c r="T5" s="306"/>
      <c r="U5" s="306"/>
    </row>
    <row r="6" spans="1:21" x14ac:dyDescent="0.2">
      <c r="A6" s="306" t="s">
        <v>621</v>
      </c>
      <c r="B6" s="293" t="s">
        <v>477</v>
      </c>
      <c r="C6" s="293" t="s">
        <v>404</v>
      </c>
      <c r="D6" s="293" t="s">
        <v>418</v>
      </c>
      <c r="E6" s="293" t="s">
        <v>12</v>
      </c>
      <c r="F6" s="294" t="s">
        <v>13</v>
      </c>
      <c r="G6" s="293" t="s">
        <v>14</v>
      </c>
      <c r="H6" s="222">
        <v>0.83399999999999996</v>
      </c>
      <c r="I6" s="306"/>
      <c r="J6" s="306"/>
      <c r="K6" s="306"/>
      <c r="L6" s="306"/>
      <c r="M6" s="306"/>
      <c r="N6" s="306"/>
      <c r="O6" s="306"/>
      <c r="P6" s="306"/>
      <c r="Q6" s="306"/>
      <c r="R6" s="306"/>
      <c r="S6" s="306"/>
      <c r="T6" s="306"/>
      <c r="U6" s="306"/>
    </row>
    <row r="7" spans="1:21" x14ac:dyDescent="0.2">
      <c r="A7" s="306" t="s">
        <v>622</v>
      </c>
      <c r="B7" s="293" t="s">
        <v>477</v>
      </c>
      <c r="C7" s="293" t="s">
        <v>404</v>
      </c>
      <c r="D7" s="293" t="s">
        <v>418</v>
      </c>
      <c r="E7" s="293" t="s">
        <v>12</v>
      </c>
      <c r="F7" s="294" t="s">
        <v>15</v>
      </c>
      <c r="G7" s="293" t="s">
        <v>16</v>
      </c>
      <c r="H7" s="222">
        <v>0.76900000000000002</v>
      </c>
      <c r="I7" s="306"/>
      <c r="J7" s="306"/>
      <c r="K7" s="306"/>
      <c r="L7" s="306"/>
      <c r="M7" s="306"/>
      <c r="N7" s="306"/>
      <c r="O7" s="306"/>
      <c r="P7" s="306"/>
      <c r="Q7" s="306"/>
      <c r="R7" s="306"/>
      <c r="S7" s="306"/>
      <c r="T7" s="306"/>
      <c r="U7" s="306"/>
    </row>
    <row r="8" spans="1:21" x14ac:dyDescent="0.2">
      <c r="A8" s="306" t="s">
        <v>623</v>
      </c>
      <c r="B8" s="293" t="s">
        <v>476</v>
      </c>
      <c r="C8" s="293" t="s">
        <v>403</v>
      </c>
      <c r="D8" s="293" t="s">
        <v>420</v>
      </c>
      <c r="E8" s="293" t="s">
        <v>25</v>
      </c>
      <c r="F8" s="294" t="s">
        <v>26</v>
      </c>
      <c r="G8" s="293" t="s">
        <v>27</v>
      </c>
      <c r="H8" s="222">
        <v>0.78200000000000003</v>
      </c>
      <c r="I8" s="306"/>
      <c r="J8" s="306"/>
      <c r="K8" s="306"/>
      <c r="L8" s="306"/>
      <c r="M8" s="306"/>
      <c r="N8" s="306"/>
      <c r="O8" s="306"/>
      <c r="P8" s="306"/>
      <c r="Q8" s="306"/>
      <c r="R8" s="306"/>
      <c r="S8" s="306"/>
      <c r="T8" s="306"/>
      <c r="U8" s="306"/>
    </row>
    <row r="9" spans="1:21" x14ac:dyDescent="0.2">
      <c r="A9" s="306" t="s">
        <v>624</v>
      </c>
      <c r="B9" s="293" t="s">
        <v>481</v>
      </c>
      <c r="C9" s="293" t="s">
        <v>406</v>
      </c>
      <c r="D9" s="293" t="s">
        <v>421</v>
      </c>
      <c r="E9" s="293" t="s">
        <v>28</v>
      </c>
      <c r="F9" s="294" t="s">
        <v>29</v>
      </c>
      <c r="G9" s="293" t="s">
        <v>30</v>
      </c>
      <c r="H9" s="222">
        <v>0.94599999999999995</v>
      </c>
      <c r="I9" s="306"/>
      <c r="J9" s="306"/>
      <c r="K9" s="306"/>
      <c r="L9" s="306"/>
      <c r="M9" s="306"/>
      <c r="N9" s="306"/>
      <c r="O9" s="306"/>
      <c r="P9" s="306"/>
      <c r="Q9" s="306"/>
      <c r="R9" s="306"/>
      <c r="S9" s="306"/>
      <c r="T9" s="306"/>
      <c r="U9" s="306"/>
    </row>
    <row r="10" spans="1:21" x14ac:dyDescent="0.2">
      <c r="A10" s="306" t="s">
        <v>625</v>
      </c>
      <c r="B10" s="293" t="s">
        <v>476</v>
      </c>
      <c r="C10" s="293" t="s">
        <v>403</v>
      </c>
      <c r="D10" s="293" t="s">
        <v>417</v>
      </c>
      <c r="E10" s="293" t="s">
        <v>11</v>
      </c>
      <c r="F10" s="285" t="s">
        <v>553</v>
      </c>
      <c r="G10" s="285" t="s">
        <v>554</v>
      </c>
      <c r="H10" s="222">
        <v>0.79800000000000004</v>
      </c>
      <c r="I10" s="306"/>
      <c r="J10" s="306"/>
      <c r="K10" s="306"/>
      <c r="L10" s="306"/>
      <c r="M10" s="306"/>
      <c r="N10" s="306"/>
      <c r="O10" s="306"/>
      <c r="P10" s="306"/>
      <c r="Q10" s="306"/>
      <c r="R10" s="306"/>
      <c r="S10" s="306"/>
      <c r="T10" s="306"/>
      <c r="U10" s="306"/>
    </row>
    <row r="11" spans="1:21" x14ac:dyDescent="0.2">
      <c r="A11" s="306" t="s">
        <v>619</v>
      </c>
      <c r="B11" s="293" t="s">
        <v>474</v>
      </c>
      <c r="C11" s="293" t="s">
        <v>401</v>
      </c>
      <c r="D11" s="293" t="s">
        <v>415</v>
      </c>
      <c r="E11" s="293" t="s">
        <v>5</v>
      </c>
      <c r="F11" s="294" t="s">
        <v>43</v>
      </c>
      <c r="G11" s="293" t="s">
        <v>44</v>
      </c>
      <c r="H11" s="222">
        <v>0.94</v>
      </c>
      <c r="I11" s="306"/>
      <c r="J11" s="306"/>
      <c r="K11" s="306"/>
      <c r="L11" s="306"/>
      <c r="M11" s="306"/>
      <c r="N11" s="306"/>
      <c r="O11" s="306"/>
      <c r="P11" s="306"/>
      <c r="Q11" s="306"/>
      <c r="R11" s="306"/>
      <c r="S11" s="306"/>
      <c r="T11" s="306"/>
      <c r="U11" s="306"/>
    </row>
    <row r="12" spans="1:21" x14ac:dyDescent="0.2">
      <c r="A12" s="306" t="s">
        <v>629</v>
      </c>
      <c r="B12" s="293" t="s">
        <v>477</v>
      </c>
      <c r="C12" s="293" t="s">
        <v>404</v>
      </c>
      <c r="D12" s="293" t="s">
        <v>426</v>
      </c>
      <c r="E12" s="293" t="s">
        <v>47</v>
      </c>
      <c r="F12" s="294" t="s">
        <v>48</v>
      </c>
      <c r="G12" s="293" t="s">
        <v>49</v>
      </c>
      <c r="H12" s="222">
        <v>0.65800000000000003</v>
      </c>
      <c r="I12" s="306"/>
      <c r="J12" s="306"/>
      <c r="K12" s="306"/>
      <c r="L12" s="306"/>
      <c r="M12" s="306"/>
      <c r="N12" s="306"/>
      <c r="O12" s="306"/>
      <c r="P12" s="306"/>
      <c r="Q12" s="306"/>
      <c r="R12" s="306"/>
      <c r="S12" s="306"/>
      <c r="T12" s="306"/>
      <c r="U12" s="306"/>
    </row>
    <row r="13" spans="1:21" x14ac:dyDescent="0.2">
      <c r="A13" s="306" t="s">
        <v>630</v>
      </c>
      <c r="B13" s="293" t="s">
        <v>475</v>
      </c>
      <c r="C13" s="293" t="s">
        <v>402</v>
      </c>
      <c r="D13" s="293" t="s">
        <v>427</v>
      </c>
      <c r="E13" s="293" t="s">
        <v>50</v>
      </c>
      <c r="F13" s="294" t="s">
        <v>51</v>
      </c>
      <c r="G13" s="293" t="s">
        <v>52</v>
      </c>
      <c r="H13" s="222">
        <v>0.747</v>
      </c>
      <c r="I13" s="306"/>
      <c r="J13" s="306"/>
      <c r="K13" s="306"/>
      <c r="L13" s="306"/>
      <c r="M13" s="306"/>
      <c r="N13" s="306"/>
      <c r="O13" s="306"/>
      <c r="P13" s="306"/>
      <c r="Q13" s="306"/>
      <c r="R13" s="306"/>
      <c r="S13" s="306"/>
      <c r="T13" s="306"/>
      <c r="U13" s="306"/>
    </row>
    <row r="14" spans="1:21" x14ac:dyDescent="0.2">
      <c r="A14" s="306" t="s">
        <v>631</v>
      </c>
      <c r="B14" s="293" t="s">
        <v>486</v>
      </c>
      <c r="C14" s="293" t="s">
        <v>408</v>
      </c>
      <c r="D14" s="293" t="s">
        <v>428</v>
      </c>
      <c r="E14" s="293" t="s">
        <v>53</v>
      </c>
      <c r="F14" s="285" t="s">
        <v>578</v>
      </c>
      <c r="G14" s="285" t="s">
        <v>556</v>
      </c>
      <c r="H14" s="222">
        <v>0.81699999999999995</v>
      </c>
      <c r="I14" s="306"/>
      <c r="J14" s="306"/>
      <c r="K14" s="306"/>
      <c r="L14" s="306"/>
      <c r="M14" s="306"/>
      <c r="N14" s="306"/>
      <c r="O14" s="306"/>
      <c r="P14" s="306"/>
      <c r="Q14" s="306"/>
      <c r="R14" s="306"/>
      <c r="S14" s="306"/>
      <c r="T14" s="306"/>
      <c r="U14" s="306"/>
    </row>
    <row r="15" spans="1:21" x14ac:dyDescent="0.2">
      <c r="A15" s="306" t="s">
        <v>626</v>
      </c>
      <c r="B15" s="293" t="s">
        <v>477</v>
      </c>
      <c r="C15" s="293" t="s">
        <v>404</v>
      </c>
      <c r="D15" s="293" t="s">
        <v>422</v>
      </c>
      <c r="E15" s="293" t="s">
        <v>31</v>
      </c>
      <c r="F15" s="294" t="s">
        <v>54</v>
      </c>
      <c r="G15" s="293" t="s">
        <v>55</v>
      </c>
      <c r="H15" s="222">
        <v>0.81899999999999995</v>
      </c>
      <c r="I15" s="306"/>
      <c r="J15" s="306"/>
      <c r="K15" s="306"/>
      <c r="L15" s="306"/>
      <c r="M15" s="306"/>
      <c r="N15" s="306"/>
      <c r="O15" s="306"/>
      <c r="P15" s="306"/>
      <c r="Q15" s="306"/>
      <c r="R15" s="306"/>
      <c r="S15" s="306"/>
      <c r="T15" s="306"/>
      <c r="U15" s="306"/>
    </row>
    <row r="16" spans="1:21" x14ac:dyDescent="0.2">
      <c r="A16" s="306" t="s">
        <v>625</v>
      </c>
      <c r="B16" s="293" t="s">
        <v>476</v>
      </c>
      <c r="C16" s="293" t="s">
        <v>403</v>
      </c>
      <c r="D16" s="293" t="s">
        <v>417</v>
      </c>
      <c r="E16" s="293" t="s">
        <v>11</v>
      </c>
      <c r="F16" s="285" t="s">
        <v>557</v>
      </c>
      <c r="G16" s="285" t="s">
        <v>558</v>
      </c>
      <c r="H16" s="222">
        <v>0.92900000000000005</v>
      </c>
      <c r="I16" s="306"/>
      <c r="J16" s="306"/>
      <c r="K16" s="306"/>
      <c r="L16" s="306"/>
      <c r="M16" s="306"/>
      <c r="N16" s="306"/>
      <c r="O16" s="306"/>
      <c r="P16" s="306"/>
      <c r="Q16" s="306"/>
      <c r="R16" s="306"/>
      <c r="S16" s="306"/>
      <c r="T16" s="306"/>
      <c r="U16" s="306"/>
    </row>
    <row r="17" spans="1:21" x14ac:dyDescent="0.2">
      <c r="A17" s="306" t="s">
        <v>622</v>
      </c>
      <c r="B17" s="293" t="s">
        <v>477</v>
      </c>
      <c r="C17" s="293" t="s">
        <v>404</v>
      </c>
      <c r="D17" s="293" t="s">
        <v>418</v>
      </c>
      <c r="E17" s="293" t="s">
        <v>12</v>
      </c>
      <c r="F17" s="294" t="s">
        <v>63</v>
      </c>
      <c r="G17" s="293" t="s">
        <v>64</v>
      </c>
      <c r="H17" s="222">
        <v>0.54700000000000004</v>
      </c>
      <c r="I17" s="306"/>
      <c r="J17" s="306"/>
      <c r="K17" s="306"/>
      <c r="L17" s="306"/>
      <c r="M17" s="306"/>
      <c r="N17" s="306"/>
      <c r="O17" s="306"/>
      <c r="P17" s="306"/>
      <c r="Q17" s="306"/>
      <c r="R17" s="306"/>
      <c r="S17" s="306"/>
      <c r="T17" s="306"/>
      <c r="U17" s="306"/>
    </row>
    <row r="18" spans="1:21" x14ac:dyDescent="0.2">
      <c r="A18" s="306" t="s">
        <v>620</v>
      </c>
      <c r="B18" s="293" t="s">
        <v>475</v>
      </c>
      <c r="C18" s="293" t="s">
        <v>402</v>
      </c>
      <c r="D18" s="293" t="s">
        <v>416</v>
      </c>
      <c r="E18" s="293" t="s">
        <v>8</v>
      </c>
      <c r="F18" s="294" t="s">
        <v>68</v>
      </c>
      <c r="G18" s="293" t="s">
        <v>69</v>
      </c>
      <c r="H18" s="222">
        <v>0.93400000000000005</v>
      </c>
      <c r="I18" s="306"/>
      <c r="J18" s="306"/>
      <c r="K18" s="306"/>
      <c r="L18" s="306"/>
      <c r="M18" s="306"/>
      <c r="N18" s="306"/>
      <c r="O18" s="306"/>
      <c r="P18" s="306"/>
      <c r="Q18" s="306"/>
      <c r="R18" s="306"/>
      <c r="S18" s="306"/>
      <c r="T18" s="306"/>
      <c r="U18" s="306"/>
    </row>
    <row r="19" spans="1:21" x14ac:dyDescent="0.2">
      <c r="A19" s="306" t="s">
        <v>479</v>
      </c>
      <c r="B19" s="293" t="s">
        <v>480</v>
      </c>
      <c r="C19" s="293" t="s">
        <v>405</v>
      </c>
      <c r="D19" s="293" t="s">
        <v>552</v>
      </c>
      <c r="E19" s="293" t="s">
        <v>20</v>
      </c>
      <c r="F19" s="294" t="s">
        <v>70</v>
      </c>
      <c r="G19" s="293" t="s">
        <v>71</v>
      </c>
      <c r="H19" s="222">
        <v>0.95199999999999996</v>
      </c>
      <c r="I19" s="306"/>
      <c r="J19" s="306"/>
      <c r="K19" s="306"/>
      <c r="L19" s="306"/>
      <c r="M19" s="306"/>
      <c r="N19" s="306"/>
      <c r="O19" s="306"/>
      <c r="P19" s="306"/>
      <c r="Q19" s="306"/>
      <c r="R19" s="306"/>
      <c r="S19" s="306"/>
      <c r="T19" s="306"/>
      <c r="U19" s="306"/>
    </row>
    <row r="20" spans="1:21" x14ac:dyDescent="0.2">
      <c r="A20" s="306" t="s">
        <v>629</v>
      </c>
      <c r="B20" s="293" t="s">
        <v>477</v>
      </c>
      <c r="C20" s="293" t="s">
        <v>404</v>
      </c>
      <c r="D20" s="293" t="s">
        <v>426</v>
      </c>
      <c r="E20" s="293" t="s">
        <v>47</v>
      </c>
      <c r="F20" s="294" t="s">
        <v>72</v>
      </c>
      <c r="G20" s="293" t="s">
        <v>73</v>
      </c>
      <c r="H20" s="222">
        <v>0.56599999999999995</v>
      </c>
      <c r="I20" s="306"/>
      <c r="J20" s="306"/>
      <c r="K20" s="306"/>
      <c r="L20" s="306"/>
      <c r="M20" s="306"/>
      <c r="N20" s="306"/>
      <c r="O20" s="306"/>
      <c r="P20" s="306"/>
      <c r="Q20" s="306"/>
      <c r="R20" s="306"/>
      <c r="S20" s="306"/>
      <c r="T20" s="306"/>
      <c r="U20" s="306"/>
    </row>
    <row r="21" spans="1:21" x14ac:dyDescent="0.2">
      <c r="A21" s="306" t="s">
        <v>621</v>
      </c>
      <c r="B21" s="293" t="s">
        <v>477</v>
      </c>
      <c r="C21" s="293" t="s">
        <v>404</v>
      </c>
      <c r="D21" s="293" t="s">
        <v>418</v>
      </c>
      <c r="E21" s="293" t="s">
        <v>12</v>
      </c>
      <c r="F21" s="294" t="s">
        <v>76</v>
      </c>
      <c r="G21" s="293" t="s">
        <v>77</v>
      </c>
      <c r="H21" s="222">
        <v>0.60599999999999998</v>
      </c>
      <c r="I21" s="306"/>
      <c r="J21" s="306"/>
      <c r="K21" s="306"/>
      <c r="L21" s="306"/>
      <c r="M21" s="306"/>
      <c r="N21" s="306"/>
      <c r="O21" s="306"/>
      <c r="P21" s="306"/>
      <c r="Q21" s="306"/>
      <c r="R21" s="306"/>
      <c r="S21" s="306"/>
      <c r="T21" s="306"/>
      <c r="U21" s="306"/>
    </row>
    <row r="22" spans="1:21" x14ac:dyDescent="0.2">
      <c r="A22" s="306" t="s">
        <v>630</v>
      </c>
      <c r="B22" s="293" t="s">
        <v>475</v>
      </c>
      <c r="C22" s="293" t="s">
        <v>402</v>
      </c>
      <c r="D22" s="293" t="s">
        <v>427</v>
      </c>
      <c r="E22" s="293" t="s">
        <v>50</v>
      </c>
      <c r="F22" s="294" t="s">
        <v>78</v>
      </c>
      <c r="G22" s="293" t="s">
        <v>79</v>
      </c>
      <c r="H22" s="222">
        <v>0.89900000000000002</v>
      </c>
      <c r="I22" s="306"/>
      <c r="J22" s="306"/>
      <c r="K22" s="306"/>
      <c r="L22" s="306"/>
      <c r="M22" s="306"/>
      <c r="N22" s="306"/>
      <c r="O22" s="306"/>
      <c r="P22" s="306"/>
      <c r="Q22" s="306"/>
      <c r="R22" s="306"/>
      <c r="S22" s="306"/>
      <c r="T22" s="306"/>
      <c r="U22" s="306"/>
    </row>
    <row r="23" spans="1:21" x14ac:dyDescent="0.2">
      <c r="A23" s="306" t="s">
        <v>489</v>
      </c>
      <c r="B23" s="293" t="s">
        <v>481</v>
      </c>
      <c r="C23" s="293" t="s">
        <v>406</v>
      </c>
      <c r="D23" s="293" t="s">
        <v>421</v>
      </c>
      <c r="E23" s="293" t="s">
        <v>28</v>
      </c>
      <c r="F23" s="294" t="s">
        <v>80</v>
      </c>
      <c r="G23" s="293" t="s">
        <v>81</v>
      </c>
      <c r="H23" s="222">
        <v>0.95699999999999996</v>
      </c>
      <c r="I23" s="306"/>
      <c r="J23" s="306"/>
      <c r="K23" s="306"/>
      <c r="L23" s="306"/>
      <c r="M23" s="306"/>
      <c r="N23" s="306"/>
      <c r="O23" s="306"/>
      <c r="P23" s="306"/>
      <c r="Q23" s="306"/>
      <c r="R23" s="306"/>
      <c r="S23" s="306"/>
      <c r="T23" s="306"/>
      <c r="U23" s="306"/>
    </row>
    <row r="24" spans="1:21" x14ac:dyDescent="0.2">
      <c r="A24" s="306" t="s">
        <v>490</v>
      </c>
      <c r="B24" s="293" t="s">
        <v>483</v>
      </c>
      <c r="C24" s="293" t="s">
        <v>407</v>
      </c>
      <c r="D24" s="293" t="s">
        <v>431</v>
      </c>
      <c r="E24" s="293" t="s">
        <v>82</v>
      </c>
      <c r="F24" s="294" t="s">
        <v>83</v>
      </c>
      <c r="G24" s="293" t="s">
        <v>84</v>
      </c>
      <c r="H24" s="222">
        <v>0.89200000000000002</v>
      </c>
      <c r="I24" s="306"/>
      <c r="J24" s="306"/>
      <c r="K24" s="306"/>
      <c r="L24" s="306"/>
      <c r="M24" s="306"/>
      <c r="N24" s="306"/>
      <c r="O24" s="306"/>
      <c r="P24" s="306"/>
      <c r="Q24" s="306"/>
      <c r="R24" s="306"/>
      <c r="S24" s="306"/>
      <c r="T24" s="306"/>
      <c r="U24" s="306"/>
    </row>
    <row r="25" spans="1:21" x14ac:dyDescent="0.2">
      <c r="A25" s="306" t="s">
        <v>630</v>
      </c>
      <c r="B25" s="293" t="s">
        <v>475</v>
      </c>
      <c r="C25" s="293" t="s">
        <v>402</v>
      </c>
      <c r="D25" s="293" t="s">
        <v>427</v>
      </c>
      <c r="E25" s="293" t="s">
        <v>50</v>
      </c>
      <c r="F25" s="294" t="s">
        <v>85</v>
      </c>
      <c r="G25" s="293" t="s">
        <v>86</v>
      </c>
      <c r="H25" s="222">
        <v>0.82499999999999996</v>
      </c>
      <c r="I25" s="306"/>
      <c r="J25" s="306"/>
      <c r="K25" s="306"/>
      <c r="L25" s="306"/>
      <c r="M25" s="306"/>
      <c r="N25" s="306"/>
      <c r="O25" s="306"/>
      <c r="P25" s="306"/>
      <c r="Q25" s="306"/>
      <c r="R25" s="306"/>
      <c r="S25" s="306"/>
      <c r="T25" s="306"/>
      <c r="U25" s="306"/>
    </row>
    <row r="26" spans="1:21" x14ac:dyDescent="0.2">
      <c r="A26" s="306" t="s">
        <v>633</v>
      </c>
      <c r="B26" s="293" t="s">
        <v>477</v>
      </c>
      <c r="C26" s="293" t="s">
        <v>404</v>
      </c>
      <c r="D26" s="293" t="s">
        <v>422</v>
      </c>
      <c r="E26" s="293" t="s">
        <v>31</v>
      </c>
      <c r="F26" s="294" t="s">
        <v>87</v>
      </c>
      <c r="G26" s="293" t="s">
        <v>88</v>
      </c>
      <c r="H26" s="222">
        <v>0.83</v>
      </c>
      <c r="I26" s="306"/>
      <c r="J26" s="306"/>
      <c r="K26" s="306"/>
      <c r="L26" s="306"/>
      <c r="M26" s="306"/>
      <c r="N26" s="306"/>
      <c r="O26" s="306"/>
      <c r="P26" s="306"/>
      <c r="Q26" s="306"/>
      <c r="R26" s="306"/>
      <c r="S26" s="306"/>
      <c r="T26" s="306"/>
      <c r="U26" s="306"/>
    </row>
    <row r="27" spans="1:21" x14ac:dyDescent="0.2">
      <c r="A27" s="293" t="s">
        <v>638</v>
      </c>
      <c r="B27" s="293" t="s">
        <v>488</v>
      </c>
      <c r="C27" s="293" t="s">
        <v>409</v>
      </c>
      <c r="D27" s="293" t="s">
        <v>438</v>
      </c>
      <c r="E27" s="293" t="s">
        <v>128</v>
      </c>
      <c r="F27" s="293" t="s">
        <v>700</v>
      </c>
      <c r="G27" s="293" t="s">
        <v>701</v>
      </c>
      <c r="H27" s="222">
        <v>0.92100000000000004</v>
      </c>
      <c r="I27" s="306"/>
      <c r="J27" s="306"/>
      <c r="K27" s="306"/>
      <c r="L27" s="306"/>
      <c r="M27" s="306"/>
      <c r="N27" s="306"/>
      <c r="O27" s="306"/>
      <c r="P27" s="306"/>
      <c r="Q27" s="306"/>
      <c r="R27" s="306"/>
      <c r="S27" s="306"/>
      <c r="T27" s="306"/>
      <c r="U27" s="306"/>
    </row>
    <row r="28" spans="1:21" x14ac:dyDescent="0.2">
      <c r="A28" s="293" t="s">
        <v>506</v>
      </c>
      <c r="B28" s="293" t="s">
        <v>486</v>
      </c>
      <c r="C28" s="293" t="s">
        <v>408</v>
      </c>
      <c r="D28" s="293" t="s">
        <v>440</v>
      </c>
      <c r="E28" s="293" t="s">
        <v>186</v>
      </c>
      <c r="F28" s="293" t="s">
        <v>702</v>
      </c>
      <c r="G28" s="293" t="s">
        <v>703</v>
      </c>
      <c r="H28" s="222">
        <v>0.94</v>
      </c>
      <c r="I28" s="306"/>
      <c r="J28" s="306"/>
      <c r="K28" s="306"/>
      <c r="L28" s="306"/>
      <c r="M28" s="306"/>
      <c r="N28" s="306"/>
      <c r="O28" s="306"/>
      <c r="P28" s="306"/>
      <c r="Q28" s="306"/>
      <c r="R28" s="306"/>
      <c r="S28" s="306"/>
      <c r="T28" s="306"/>
      <c r="U28" s="306"/>
    </row>
    <row r="29" spans="1:21" x14ac:dyDescent="0.2">
      <c r="A29" s="306" t="s">
        <v>492</v>
      </c>
      <c r="B29" s="293" t="s">
        <v>493</v>
      </c>
      <c r="C29" s="293" t="s">
        <v>98</v>
      </c>
      <c r="D29" s="293" t="s">
        <v>434</v>
      </c>
      <c r="E29" s="293" t="s">
        <v>98</v>
      </c>
      <c r="F29" s="294" t="s">
        <v>99</v>
      </c>
      <c r="G29" s="293" t="s">
        <v>100</v>
      </c>
      <c r="H29" s="222">
        <v>0.88400000000000001</v>
      </c>
      <c r="I29" s="306"/>
      <c r="J29" s="306"/>
      <c r="K29" s="306"/>
      <c r="L29" s="306"/>
      <c r="M29" s="306"/>
      <c r="N29" s="306"/>
      <c r="O29" s="306"/>
      <c r="P29" s="306"/>
      <c r="Q29" s="306"/>
      <c r="R29" s="306"/>
      <c r="S29" s="306"/>
      <c r="T29" s="306"/>
      <c r="U29" s="306"/>
    </row>
    <row r="30" spans="1:21" x14ac:dyDescent="0.2">
      <c r="A30" s="306" t="s">
        <v>629</v>
      </c>
      <c r="B30" s="293" t="s">
        <v>477</v>
      </c>
      <c r="C30" s="293" t="s">
        <v>404</v>
      </c>
      <c r="D30" s="293" t="s">
        <v>426</v>
      </c>
      <c r="E30" s="293" t="s">
        <v>47</v>
      </c>
      <c r="F30" s="294" t="s">
        <v>105</v>
      </c>
      <c r="G30" s="293" t="s">
        <v>106</v>
      </c>
      <c r="H30" s="222">
        <v>0.749</v>
      </c>
      <c r="I30" s="306"/>
      <c r="J30" s="306"/>
      <c r="K30" s="306"/>
      <c r="L30" s="306"/>
      <c r="M30" s="306"/>
      <c r="N30" s="306"/>
      <c r="O30" s="306"/>
      <c r="P30" s="306"/>
      <c r="Q30" s="306"/>
      <c r="R30" s="306"/>
      <c r="S30" s="306"/>
      <c r="T30" s="306"/>
      <c r="U30" s="306"/>
    </row>
    <row r="31" spans="1:21" x14ac:dyDescent="0.2">
      <c r="A31" s="306" t="s">
        <v>636</v>
      </c>
      <c r="B31" s="293" t="s">
        <v>476</v>
      </c>
      <c r="C31" s="293" t="s">
        <v>403</v>
      </c>
      <c r="D31" s="293" t="s">
        <v>417</v>
      </c>
      <c r="E31" s="293" t="s">
        <v>11</v>
      </c>
      <c r="F31" s="285" t="s">
        <v>559</v>
      </c>
      <c r="G31" s="285" t="s">
        <v>560</v>
      </c>
      <c r="H31" s="222">
        <v>0.91900000000000004</v>
      </c>
      <c r="I31" s="306"/>
      <c r="J31" s="306"/>
      <c r="K31" s="306"/>
      <c r="L31" s="306"/>
      <c r="M31" s="306"/>
      <c r="N31" s="306"/>
      <c r="O31" s="306"/>
      <c r="P31" s="306"/>
      <c r="Q31" s="306"/>
      <c r="R31" s="306"/>
      <c r="S31" s="306"/>
      <c r="T31" s="306"/>
      <c r="U31" s="306"/>
    </row>
    <row r="32" spans="1:21" x14ac:dyDescent="0.2">
      <c r="A32" s="306" t="s">
        <v>495</v>
      </c>
      <c r="B32" s="293" t="s">
        <v>481</v>
      </c>
      <c r="C32" s="293" t="s">
        <v>406</v>
      </c>
      <c r="D32" s="293" t="s">
        <v>435</v>
      </c>
      <c r="E32" s="293" t="s">
        <v>111</v>
      </c>
      <c r="F32" s="294" t="s">
        <v>112</v>
      </c>
      <c r="G32" s="293" t="s">
        <v>113</v>
      </c>
      <c r="H32" s="222">
        <v>0.94299999999999995</v>
      </c>
      <c r="I32" s="306"/>
      <c r="J32" s="306"/>
      <c r="K32" s="306"/>
      <c r="L32" s="306"/>
      <c r="M32" s="306"/>
      <c r="N32" s="306"/>
      <c r="O32" s="306"/>
      <c r="P32" s="306"/>
      <c r="Q32" s="306"/>
      <c r="R32" s="306"/>
      <c r="S32" s="306"/>
      <c r="T32" s="306"/>
      <c r="U32" s="306"/>
    </row>
    <row r="33" spans="1:21" x14ac:dyDescent="0.2">
      <c r="A33" s="306" t="s">
        <v>630</v>
      </c>
      <c r="B33" s="293" t="s">
        <v>475</v>
      </c>
      <c r="C33" s="293" t="s">
        <v>402</v>
      </c>
      <c r="D33" s="293" t="s">
        <v>427</v>
      </c>
      <c r="E33" s="293" t="s">
        <v>50</v>
      </c>
      <c r="F33" s="294" t="s">
        <v>119</v>
      </c>
      <c r="G33" s="293" t="s">
        <v>120</v>
      </c>
      <c r="H33" s="222">
        <v>0.88900000000000001</v>
      </c>
      <c r="I33" s="306"/>
      <c r="J33" s="306"/>
      <c r="K33" s="306"/>
      <c r="L33" s="306"/>
      <c r="M33" s="306"/>
      <c r="N33" s="306"/>
      <c r="O33" s="306"/>
      <c r="P33" s="306"/>
      <c r="Q33" s="306"/>
      <c r="R33" s="306"/>
      <c r="S33" s="306"/>
      <c r="T33" s="306"/>
      <c r="U33" s="306"/>
    </row>
    <row r="34" spans="1:21" x14ac:dyDescent="0.2">
      <c r="A34" s="306" t="s">
        <v>630</v>
      </c>
      <c r="B34" s="293" t="s">
        <v>475</v>
      </c>
      <c r="C34" s="293" t="s">
        <v>402</v>
      </c>
      <c r="D34" s="293" t="s">
        <v>427</v>
      </c>
      <c r="E34" s="293" t="s">
        <v>50</v>
      </c>
      <c r="F34" s="294" t="s">
        <v>121</v>
      </c>
      <c r="G34" s="293" t="s">
        <v>122</v>
      </c>
      <c r="H34" s="222">
        <v>0.93400000000000005</v>
      </c>
      <c r="I34" s="306"/>
      <c r="J34" s="306"/>
      <c r="K34" s="306"/>
      <c r="L34" s="306"/>
      <c r="M34" s="306"/>
      <c r="N34" s="306"/>
      <c r="O34" s="306"/>
      <c r="P34" s="306"/>
      <c r="Q34" s="306"/>
      <c r="R34" s="306"/>
      <c r="S34" s="306"/>
      <c r="T34" s="306"/>
      <c r="U34" s="306"/>
    </row>
    <row r="35" spans="1:21" x14ac:dyDescent="0.2">
      <c r="A35" s="306" t="s">
        <v>496</v>
      </c>
      <c r="B35" s="293" t="s">
        <v>497</v>
      </c>
      <c r="C35" s="293" t="s">
        <v>411</v>
      </c>
      <c r="D35" s="293" t="s">
        <v>437</v>
      </c>
      <c r="E35" s="293" t="s">
        <v>123</v>
      </c>
      <c r="F35" s="294" t="s">
        <v>124</v>
      </c>
      <c r="G35" s="293" t="s">
        <v>125</v>
      </c>
      <c r="H35" s="222">
        <v>0.92700000000000005</v>
      </c>
      <c r="I35" s="306"/>
      <c r="J35" s="306"/>
      <c r="K35" s="306"/>
      <c r="L35" s="306"/>
      <c r="M35" s="306"/>
      <c r="N35" s="306"/>
      <c r="O35" s="306"/>
      <c r="P35" s="306"/>
      <c r="Q35" s="306"/>
      <c r="R35" s="306"/>
      <c r="S35" s="306"/>
      <c r="T35" s="306"/>
      <c r="U35" s="306"/>
    </row>
    <row r="36" spans="1:21" x14ac:dyDescent="0.2">
      <c r="A36" s="306" t="s">
        <v>622</v>
      </c>
      <c r="B36" s="293" t="s">
        <v>477</v>
      </c>
      <c r="C36" s="293" t="s">
        <v>404</v>
      </c>
      <c r="D36" s="293" t="s">
        <v>418</v>
      </c>
      <c r="E36" s="293" t="s">
        <v>12</v>
      </c>
      <c r="F36" s="294" t="s">
        <v>126</v>
      </c>
      <c r="G36" s="293" t="s">
        <v>127</v>
      </c>
      <c r="H36" s="222">
        <v>0.82099999999999995</v>
      </c>
      <c r="I36" s="306"/>
      <c r="J36" s="306"/>
      <c r="K36" s="306"/>
      <c r="L36" s="306"/>
      <c r="M36" s="306"/>
      <c r="N36" s="306"/>
      <c r="O36" s="306"/>
      <c r="P36" s="306"/>
      <c r="Q36" s="306"/>
      <c r="R36" s="306"/>
      <c r="S36" s="306"/>
      <c r="T36" s="306"/>
      <c r="U36" s="306"/>
    </row>
    <row r="37" spans="1:21" x14ac:dyDescent="0.2">
      <c r="A37" s="306" t="s">
        <v>498</v>
      </c>
      <c r="B37" s="293" t="s">
        <v>493</v>
      </c>
      <c r="C37" s="293" t="s">
        <v>98</v>
      </c>
      <c r="D37" s="293" t="s">
        <v>434</v>
      </c>
      <c r="E37" s="293" t="s">
        <v>98</v>
      </c>
      <c r="F37" s="294" t="s">
        <v>129</v>
      </c>
      <c r="G37" s="293" t="s">
        <v>130</v>
      </c>
      <c r="H37" s="222">
        <v>0.82399999999999995</v>
      </c>
      <c r="I37" s="306"/>
      <c r="J37" s="306"/>
      <c r="K37" s="306"/>
      <c r="L37" s="306"/>
      <c r="M37" s="306"/>
      <c r="N37" s="306"/>
      <c r="O37" s="306"/>
      <c r="P37" s="306"/>
      <c r="Q37" s="306"/>
      <c r="R37" s="306"/>
      <c r="S37" s="306"/>
      <c r="T37" s="306"/>
      <c r="U37" s="306"/>
    </row>
    <row r="38" spans="1:21" x14ac:dyDescent="0.2">
      <c r="A38" s="306" t="s">
        <v>499</v>
      </c>
      <c r="B38" s="293" t="s">
        <v>476</v>
      </c>
      <c r="C38" s="293" t="s">
        <v>403</v>
      </c>
      <c r="D38" s="293" t="s">
        <v>420</v>
      </c>
      <c r="E38" s="293" t="s">
        <v>25</v>
      </c>
      <c r="F38" s="294" t="s">
        <v>133</v>
      </c>
      <c r="G38" s="293" t="s">
        <v>134</v>
      </c>
      <c r="H38" s="222">
        <v>0.85199999999999998</v>
      </c>
      <c r="I38" s="306"/>
      <c r="J38" s="306"/>
      <c r="K38" s="306"/>
      <c r="L38" s="306"/>
      <c r="M38" s="306"/>
      <c r="N38" s="306"/>
      <c r="O38" s="306"/>
      <c r="P38" s="306"/>
      <c r="Q38" s="306"/>
      <c r="R38" s="306"/>
      <c r="S38" s="306"/>
      <c r="T38" s="306"/>
      <c r="U38" s="306"/>
    </row>
    <row r="39" spans="1:21" x14ac:dyDescent="0.2">
      <c r="A39" s="306" t="s">
        <v>626</v>
      </c>
      <c r="B39" s="293" t="s">
        <v>477</v>
      </c>
      <c r="C39" s="293" t="s">
        <v>404</v>
      </c>
      <c r="D39" s="293" t="s">
        <v>422</v>
      </c>
      <c r="E39" s="293" t="s">
        <v>31</v>
      </c>
      <c r="F39" s="294" t="s">
        <v>141</v>
      </c>
      <c r="G39" s="293" t="s">
        <v>142</v>
      </c>
      <c r="H39" s="222">
        <v>0.747</v>
      </c>
      <c r="I39" s="306"/>
      <c r="J39" s="306"/>
      <c r="K39" s="306"/>
      <c r="L39" s="306"/>
      <c r="M39" s="306"/>
      <c r="N39" s="306"/>
      <c r="O39" s="306"/>
      <c r="P39" s="306"/>
      <c r="Q39" s="306"/>
      <c r="R39" s="306"/>
      <c r="S39" s="306"/>
      <c r="T39" s="306"/>
      <c r="U39" s="306"/>
    </row>
    <row r="40" spans="1:21" x14ac:dyDescent="0.2">
      <c r="A40" s="306" t="s">
        <v>640</v>
      </c>
      <c r="B40" s="293" t="s">
        <v>475</v>
      </c>
      <c r="C40" s="293" t="s">
        <v>402</v>
      </c>
      <c r="D40" s="293" t="s">
        <v>427</v>
      </c>
      <c r="E40" s="293" t="s">
        <v>50</v>
      </c>
      <c r="F40" s="294" t="s">
        <v>143</v>
      </c>
      <c r="G40" s="293" t="s">
        <v>144</v>
      </c>
      <c r="H40" s="222">
        <v>0.84099999999999997</v>
      </c>
      <c r="I40" s="306"/>
      <c r="J40" s="306"/>
      <c r="K40" s="306"/>
      <c r="L40" s="306"/>
      <c r="M40" s="306"/>
      <c r="N40" s="306"/>
      <c r="O40" s="306"/>
      <c r="P40" s="306"/>
      <c r="Q40" s="306"/>
      <c r="R40" s="306"/>
      <c r="S40" s="306"/>
      <c r="T40" s="306"/>
      <c r="U40" s="306"/>
    </row>
    <row r="41" spans="1:21" x14ac:dyDescent="0.2">
      <c r="A41" s="306" t="s">
        <v>634</v>
      </c>
      <c r="B41" s="293" t="s">
        <v>474</v>
      </c>
      <c r="C41" s="293" t="s">
        <v>401</v>
      </c>
      <c r="D41" s="293" t="s">
        <v>436</v>
      </c>
      <c r="E41" s="293" t="s">
        <v>114</v>
      </c>
      <c r="F41" s="294" t="s">
        <v>148</v>
      </c>
      <c r="G41" s="293" t="s">
        <v>149</v>
      </c>
      <c r="H41" s="222">
        <v>0.88100000000000001</v>
      </c>
      <c r="I41" s="306"/>
      <c r="J41" s="306"/>
      <c r="K41" s="306"/>
      <c r="L41" s="306"/>
      <c r="M41" s="306"/>
      <c r="N41" s="306"/>
      <c r="O41" s="306"/>
      <c r="P41" s="306"/>
      <c r="Q41" s="306"/>
      <c r="R41" s="306"/>
      <c r="S41" s="306"/>
      <c r="T41" s="306"/>
      <c r="U41" s="306"/>
    </row>
    <row r="42" spans="1:21" x14ac:dyDescent="0.2">
      <c r="A42" s="306" t="s">
        <v>629</v>
      </c>
      <c r="B42" s="293" t="s">
        <v>477</v>
      </c>
      <c r="C42" s="293" t="s">
        <v>404</v>
      </c>
      <c r="D42" s="293" t="s">
        <v>426</v>
      </c>
      <c r="E42" s="293" t="s">
        <v>47</v>
      </c>
      <c r="F42" s="294" t="s">
        <v>150</v>
      </c>
      <c r="G42" s="293" t="s">
        <v>151</v>
      </c>
      <c r="H42" s="222">
        <v>0.67400000000000004</v>
      </c>
      <c r="I42" s="306"/>
      <c r="J42" s="306"/>
      <c r="K42" s="306"/>
      <c r="L42" s="306"/>
      <c r="M42" s="306"/>
      <c r="N42" s="306"/>
      <c r="O42" s="306"/>
      <c r="P42" s="306"/>
      <c r="Q42" s="306"/>
      <c r="R42" s="306"/>
      <c r="S42" s="306"/>
      <c r="T42" s="306"/>
      <c r="U42" s="306"/>
    </row>
    <row r="43" spans="1:21" x14ac:dyDescent="0.2">
      <c r="A43" s="306" t="s">
        <v>622</v>
      </c>
      <c r="B43" s="293" t="s">
        <v>477</v>
      </c>
      <c r="C43" s="293" t="s">
        <v>404</v>
      </c>
      <c r="D43" s="293" t="s">
        <v>418</v>
      </c>
      <c r="E43" s="293" t="s">
        <v>12</v>
      </c>
      <c r="F43" s="294" t="s">
        <v>152</v>
      </c>
      <c r="G43" s="293" t="s">
        <v>153</v>
      </c>
      <c r="H43" s="222">
        <v>0.625</v>
      </c>
      <c r="I43" s="306"/>
      <c r="J43" s="306"/>
      <c r="K43" s="306"/>
      <c r="L43" s="306"/>
      <c r="M43" s="306"/>
      <c r="N43" s="306"/>
      <c r="O43" s="306"/>
      <c r="P43" s="306"/>
      <c r="Q43" s="306"/>
      <c r="R43" s="306"/>
      <c r="S43" s="306"/>
      <c r="T43" s="306"/>
      <c r="U43" s="306"/>
    </row>
    <row r="44" spans="1:21" x14ac:dyDescent="0.2">
      <c r="A44" s="306" t="s">
        <v>619</v>
      </c>
      <c r="B44" s="293" t="s">
        <v>474</v>
      </c>
      <c r="C44" s="293" t="s">
        <v>401</v>
      </c>
      <c r="D44" s="293" t="s">
        <v>436</v>
      </c>
      <c r="E44" s="293" t="s">
        <v>114</v>
      </c>
      <c r="F44" s="294" t="s">
        <v>154</v>
      </c>
      <c r="G44" s="293" t="s">
        <v>155</v>
      </c>
      <c r="H44" s="222">
        <v>0.77900000000000003</v>
      </c>
      <c r="I44" s="306"/>
      <c r="J44" s="306"/>
      <c r="K44" s="306"/>
      <c r="L44" s="306"/>
      <c r="M44" s="306"/>
      <c r="N44" s="306"/>
      <c r="O44" s="306"/>
      <c r="P44" s="306"/>
      <c r="Q44" s="306"/>
      <c r="R44" s="306"/>
      <c r="S44" s="306"/>
      <c r="T44" s="306"/>
      <c r="U44" s="306"/>
    </row>
    <row r="45" spans="1:21" x14ac:dyDescent="0.2">
      <c r="A45" s="306" t="s">
        <v>629</v>
      </c>
      <c r="B45" s="293" t="s">
        <v>477</v>
      </c>
      <c r="C45" s="293" t="s">
        <v>404</v>
      </c>
      <c r="D45" s="293" t="s">
        <v>426</v>
      </c>
      <c r="E45" s="293" t="s">
        <v>47</v>
      </c>
      <c r="F45" s="294" t="s">
        <v>156</v>
      </c>
      <c r="G45" s="293" t="s">
        <v>157</v>
      </c>
      <c r="H45" s="222">
        <v>0.88300000000000001</v>
      </c>
      <c r="I45" s="306"/>
      <c r="J45" s="306"/>
      <c r="K45" s="306"/>
      <c r="L45" s="306"/>
      <c r="M45" s="306"/>
      <c r="N45" s="306"/>
      <c r="O45" s="306"/>
      <c r="P45" s="306"/>
      <c r="Q45" s="306"/>
      <c r="R45" s="306"/>
      <c r="S45" s="306"/>
      <c r="T45" s="306"/>
      <c r="U45" s="306"/>
    </row>
    <row r="46" spans="1:21" x14ac:dyDescent="0.2">
      <c r="A46" s="306" t="s">
        <v>500</v>
      </c>
      <c r="B46" s="293" t="s">
        <v>483</v>
      </c>
      <c r="C46" s="293" t="s">
        <v>407</v>
      </c>
      <c r="D46" s="293" t="s">
        <v>431</v>
      </c>
      <c r="E46" s="293" t="s">
        <v>82</v>
      </c>
      <c r="F46" s="294" t="s">
        <v>164</v>
      </c>
      <c r="G46" s="293" t="s">
        <v>165</v>
      </c>
      <c r="H46" s="222">
        <v>0.90200000000000002</v>
      </c>
      <c r="I46" s="306"/>
      <c r="J46" s="306"/>
      <c r="K46" s="306"/>
      <c r="L46" s="306"/>
      <c r="M46" s="306"/>
      <c r="N46" s="306"/>
      <c r="O46" s="306"/>
      <c r="P46" s="306"/>
      <c r="Q46" s="306"/>
      <c r="R46" s="306"/>
      <c r="S46" s="306"/>
      <c r="T46" s="306"/>
      <c r="U46" s="306"/>
    </row>
    <row r="47" spans="1:21" x14ac:dyDescent="0.2">
      <c r="A47" s="306" t="s">
        <v>494</v>
      </c>
      <c r="B47" s="293" t="s">
        <v>481</v>
      </c>
      <c r="C47" s="293" t="s">
        <v>406</v>
      </c>
      <c r="D47" s="293" t="s">
        <v>421</v>
      </c>
      <c r="E47" s="293" t="s">
        <v>28</v>
      </c>
      <c r="F47" s="294" t="s">
        <v>166</v>
      </c>
      <c r="G47" s="293" t="s">
        <v>167</v>
      </c>
      <c r="H47" s="222">
        <v>0.91200000000000003</v>
      </c>
      <c r="I47" s="306"/>
      <c r="J47" s="306"/>
      <c r="K47" s="306"/>
      <c r="L47" s="306"/>
      <c r="M47" s="306"/>
      <c r="N47" s="306"/>
      <c r="O47" s="306"/>
      <c r="P47" s="306"/>
      <c r="Q47" s="306"/>
      <c r="R47" s="306"/>
      <c r="S47" s="306"/>
      <c r="T47" s="306"/>
      <c r="U47" s="306"/>
    </row>
    <row r="48" spans="1:21" x14ac:dyDescent="0.2">
      <c r="A48" s="306" t="s">
        <v>630</v>
      </c>
      <c r="B48" s="293" t="s">
        <v>475</v>
      </c>
      <c r="C48" s="293" t="s">
        <v>402</v>
      </c>
      <c r="D48" s="293" t="s">
        <v>427</v>
      </c>
      <c r="E48" s="293" t="s">
        <v>50</v>
      </c>
      <c r="F48" s="294" t="s">
        <v>170</v>
      </c>
      <c r="G48" s="293" t="s">
        <v>171</v>
      </c>
      <c r="H48" s="222">
        <v>0.90900000000000003</v>
      </c>
      <c r="I48" s="306"/>
      <c r="J48" s="306"/>
      <c r="K48" s="306"/>
      <c r="L48" s="306"/>
      <c r="M48" s="306"/>
      <c r="N48" s="306"/>
      <c r="O48" s="306"/>
      <c r="P48" s="306"/>
      <c r="Q48" s="306"/>
      <c r="R48" s="306"/>
      <c r="S48" s="306"/>
      <c r="T48" s="306"/>
      <c r="U48" s="306"/>
    </row>
    <row r="49" spans="1:21" x14ac:dyDescent="0.2">
      <c r="A49" s="306" t="s">
        <v>629</v>
      </c>
      <c r="B49" s="293" t="s">
        <v>477</v>
      </c>
      <c r="C49" s="293" t="s">
        <v>404</v>
      </c>
      <c r="D49" s="293" t="s">
        <v>426</v>
      </c>
      <c r="E49" s="293" t="s">
        <v>47</v>
      </c>
      <c r="F49" s="294" t="s">
        <v>172</v>
      </c>
      <c r="G49" s="293" t="s">
        <v>173</v>
      </c>
      <c r="H49" s="222">
        <v>0.82799999999999996</v>
      </c>
      <c r="I49" s="306"/>
      <c r="J49" s="306"/>
      <c r="K49" s="306"/>
      <c r="L49" s="306"/>
      <c r="M49" s="306"/>
      <c r="N49" s="306"/>
      <c r="O49" s="306"/>
      <c r="P49" s="306"/>
      <c r="Q49" s="306"/>
      <c r="R49" s="306"/>
      <c r="S49" s="306"/>
      <c r="T49" s="306"/>
      <c r="U49" s="306"/>
    </row>
    <row r="50" spans="1:21" x14ac:dyDescent="0.2">
      <c r="A50" s="306" t="s">
        <v>630</v>
      </c>
      <c r="B50" s="293" t="s">
        <v>475</v>
      </c>
      <c r="C50" s="293" t="s">
        <v>402</v>
      </c>
      <c r="D50" s="293" t="s">
        <v>427</v>
      </c>
      <c r="E50" s="293" t="s">
        <v>50</v>
      </c>
      <c r="F50" s="294" t="s">
        <v>174</v>
      </c>
      <c r="G50" s="293" t="s">
        <v>175</v>
      </c>
      <c r="H50" s="222">
        <v>0.77900000000000003</v>
      </c>
      <c r="I50" s="306"/>
      <c r="J50" s="306"/>
      <c r="K50" s="306"/>
      <c r="L50" s="306"/>
      <c r="M50" s="306"/>
      <c r="N50" s="306"/>
      <c r="O50" s="306"/>
      <c r="P50" s="306"/>
      <c r="Q50" s="306"/>
      <c r="R50" s="306"/>
      <c r="S50" s="306"/>
      <c r="T50" s="306"/>
      <c r="U50" s="306"/>
    </row>
    <row r="51" spans="1:21" x14ac:dyDescent="0.2">
      <c r="A51" s="306" t="s">
        <v>629</v>
      </c>
      <c r="B51" s="293" t="s">
        <v>477</v>
      </c>
      <c r="C51" s="293" t="s">
        <v>404</v>
      </c>
      <c r="D51" s="293" t="s">
        <v>426</v>
      </c>
      <c r="E51" s="293" t="s">
        <v>47</v>
      </c>
      <c r="F51" s="294" t="s">
        <v>176</v>
      </c>
      <c r="G51" s="293" t="s">
        <v>177</v>
      </c>
      <c r="H51" s="222">
        <v>0.72499999999999998</v>
      </c>
      <c r="I51" s="306"/>
      <c r="J51" s="306"/>
      <c r="K51" s="306"/>
      <c r="L51" s="306"/>
      <c r="M51" s="306"/>
      <c r="N51" s="306"/>
      <c r="O51" s="306"/>
      <c r="P51" s="306"/>
      <c r="Q51" s="306"/>
      <c r="R51" s="306"/>
      <c r="S51" s="306"/>
      <c r="T51" s="306"/>
      <c r="U51" s="306"/>
    </row>
    <row r="52" spans="1:21" x14ac:dyDescent="0.2">
      <c r="A52" s="306" t="s">
        <v>501</v>
      </c>
      <c r="B52" s="293" t="s">
        <v>480</v>
      </c>
      <c r="C52" s="293" t="s">
        <v>405</v>
      </c>
      <c r="D52" s="293" t="s">
        <v>429</v>
      </c>
      <c r="E52" s="293" t="s">
        <v>60</v>
      </c>
      <c r="F52" s="294" t="s">
        <v>180</v>
      </c>
      <c r="G52" s="293" t="s">
        <v>181</v>
      </c>
      <c r="H52" s="222">
        <v>0.94299999999999995</v>
      </c>
      <c r="I52" s="306"/>
      <c r="J52" s="306"/>
      <c r="K52" s="306"/>
      <c r="L52" s="306"/>
      <c r="M52" s="306"/>
      <c r="N52" s="306"/>
      <c r="O52" s="306"/>
      <c r="P52" s="306"/>
      <c r="Q52" s="306"/>
      <c r="R52" s="306"/>
      <c r="S52" s="306"/>
      <c r="T52" s="306"/>
      <c r="U52" s="306"/>
    </row>
    <row r="53" spans="1:21" x14ac:dyDescent="0.2">
      <c r="A53" s="306" t="s">
        <v>498</v>
      </c>
      <c r="B53" s="293" t="s">
        <v>493</v>
      </c>
      <c r="C53" s="293" t="s">
        <v>98</v>
      </c>
      <c r="D53" s="293" t="s">
        <v>434</v>
      </c>
      <c r="E53" s="293" t="s">
        <v>98</v>
      </c>
      <c r="F53" s="294" t="s">
        <v>182</v>
      </c>
      <c r="G53" s="293" t="s">
        <v>183</v>
      </c>
      <c r="H53" s="222">
        <v>0.95</v>
      </c>
      <c r="I53" s="306"/>
      <c r="J53" s="306"/>
      <c r="K53" s="306"/>
      <c r="L53" s="306"/>
      <c r="M53" s="306"/>
      <c r="N53" s="306"/>
      <c r="O53" s="306"/>
      <c r="P53" s="306"/>
      <c r="Q53" s="306"/>
      <c r="R53" s="306"/>
      <c r="S53" s="306"/>
      <c r="T53" s="306"/>
      <c r="U53" s="306"/>
    </row>
    <row r="54" spans="1:21" x14ac:dyDescent="0.2">
      <c r="A54" s="306" t="s">
        <v>622</v>
      </c>
      <c r="B54" s="293" t="s">
        <v>477</v>
      </c>
      <c r="C54" s="293" t="s">
        <v>404</v>
      </c>
      <c r="D54" s="293" t="s">
        <v>418</v>
      </c>
      <c r="E54" s="293" t="s">
        <v>12</v>
      </c>
      <c r="F54" s="294" t="s">
        <v>184</v>
      </c>
      <c r="G54" s="293" t="s">
        <v>185</v>
      </c>
      <c r="H54" s="222">
        <v>0.67700000000000005</v>
      </c>
      <c r="I54" s="306"/>
      <c r="J54" s="306"/>
      <c r="K54" s="306"/>
      <c r="L54" s="306"/>
      <c r="M54" s="306"/>
      <c r="N54" s="306"/>
      <c r="O54" s="306"/>
      <c r="P54" s="306"/>
      <c r="Q54" s="306"/>
      <c r="R54" s="306"/>
      <c r="S54" s="306"/>
      <c r="T54" s="306"/>
      <c r="U54" s="306"/>
    </row>
    <row r="55" spans="1:21" x14ac:dyDescent="0.2">
      <c r="A55" s="306" t="s">
        <v>641</v>
      </c>
      <c r="B55" s="293" t="s">
        <v>486</v>
      </c>
      <c r="C55" s="293" t="s">
        <v>408</v>
      </c>
      <c r="D55" s="293" t="s">
        <v>440</v>
      </c>
      <c r="E55" s="293" t="s">
        <v>186</v>
      </c>
      <c r="F55" s="294" t="s">
        <v>187</v>
      </c>
      <c r="G55" s="293" t="s">
        <v>188</v>
      </c>
      <c r="H55" s="222">
        <v>0.91700000000000004</v>
      </c>
      <c r="I55" s="306"/>
      <c r="J55" s="306"/>
      <c r="K55" s="306"/>
      <c r="L55" s="306"/>
      <c r="M55" s="306"/>
      <c r="N55" s="306"/>
      <c r="O55" s="306"/>
      <c r="P55" s="306"/>
      <c r="Q55" s="306"/>
      <c r="R55" s="306"/>
      <c r="S55" s="306"/>
      <c r="T55" s="306"/>
      <c r="U55" s="306"/>
    </row>
    <row r="56" spans="1:21" x14ac:dyDescent="0.2">
      <c r="A56" s="306" t="s">
        <v>633</v>
      </c>
      <c r="B56" s="293" t="s">
        <v>477</v>
      </c>
      <c r="C56" s="293" t="s">
        <v>404</v>
      </c>
      <c r="D56" s="293" t="s">
        <v>422</v>
      </c>
      <c r="E56" s="293" t="s">
        <v>31</v>
      </c>
      <c r="F56" s="294" t="s">
        <v>189</v>
      </c>
      <c r="G56" s="293" t="s">
        <v>190</v>
      </c>
      <c r="H56" s="222">
        <v>0.79800000000000004</v>
      </c>
      <c r="I56" s="306"/>
      <c r="J56" s="306"/>
      <c r="K56" s="306"/>
      <c r="L56" s="306"/>
      <c r="M56" s="306"/>
      <c r="N56" s="306"/>
      <c r="O56" s="306"/>
      <c r="P56" s="306"/>
      <c r="Q56" s="306"/>
      <c r="R56" s="306"/>
      <c r="S56" s="306"/>
      <c r="T56" s="306"/>
      <c r="U56" s="306"/>
    </row>
    <row r="57" spans="1:21" x14ac:dyDescent="0.2">
      <c r="A57" s="306" t="s">
        <v>626</v>
      </c>
      <c r="B57" s="293" t="s">
        <v>477</v>
      </c>
      <c r="C57" s="293" t="s">
        <v>404</v>
      </c>
      <c r="D57" s="293" t="s">
        <v>422</v>
      </c>
      <c r="E57" s="293" t="s">
        <v>31</v>
      </c>
      <c r="F57" s="294" t="s">
        <v>193</v>
      </c>
      <c r="G57" s="293" t="s">
        <v>194</v>
      </c>
      <c r="H57" s="222">
        <v>0.61199999999999999</v>
      </c>
      <c r="I57" s="306"/>
      <c r="J57" s="306"/>
      <c r="K57" s="306"/>
      <c r="L57" s="306"/>
      <c r="M57" s="306"/>
      <c r="N57" s="306"/>
      <c r="O57" s="306"/>
      <c r="P57" s="306"/>
      <c r="Q57" s="306"/>
      <c r="R57" s="306"/>
      <c r="S57" s="306"/>
      <c r="T57" s="306"/>
      <c r="U57" s="306"/>
    </row>
    <row r="58" spans="1:21" x14ac:dyDescent="0.2">
      <c r="A58" s="306" t="s">
        <v>619</v>
      </c>
      <c r="B58" s="293" t="s">
        <v>474</v>
      </c>
      <c r="C58" s="293" t="s">
        <v>401</v>
      </c>
      <c r="D58" s="293" t="s">
        <v>415</v>
      </c>
      <c r="E58" s="293" t="s">
        <v>5</v>
      </c>
      <c r="F58" s="285" t="s">
        <v>561</v>
      </c>
      <c r="G58" s="285" t="s">
        <v>562</v>
      </c>
      <c r="H58" s="222">
        <v>0.92300000000000004</v>
      </c>
      <c r="I58" s="306"/>
      <c r="J58" s="306"/>
      <c r="K58" s="306"/>
      <c r="L58" s="306"/>
      <c r="M58" s="306"/>
      <c r="N58" s="306"/>
      <c r="O58" s="306"/>
      <c r="P58" s="306"/>
      <c r="Q58" s="306"/>
      <c r="R58" s="306"/>
      <c r="S58" s="306"/>
      <c r="T58" s="306"/>
      <c r="U58" s="306"/>
    </row>
    <row r="59" spans="1:21" x14ac:dyDescent="0.2">
      <c r="A59" s="306" t="s">
        <v>495</v>
      </c>
      <c r="B59" s="293" t="s">
        <v>481</v>
      </c>
      <c r="C59" s="293" t="s">
        <v>406</v>
      </c>
      <c r="D59" s="293" t="s">
        <v>435</v>
      </c>
      <c r="E59" s="293" t="s">
        <v>111</v>
      </c>
      <c r="F59" s="294" t="s">
        <v>196</v>
      </c>
      <c r="G59" s="293" t="s">
        <v>197</v>
      </c>
      <c r="H59" s="222">
        <v>0.86799999999999999</v>
      </c>
      <c r="I59" s="306"/>
      <c r="J59" s="306"/>
      <c r="K59" s="306"/>
      <c r="L59" s="306"/>
      <c r="M59" s="306"/>
      <c r="N59" s="306"/>
      <c r="O59" s="306"/>
      <c r="P59" s="306"/>
      <c r="Q59" s="306"/>
      <c r="R59" s="306"/>
      <c r="S59" s="306"/>
      <c r="T59" s="306"/>
      <c r="U59" s="306"/>
    </row>
    <row r="60" spans="1:21" x14ac:dyDescent="0.2">
      <c r="A60" s="306" t="s">
        <v>626</v>
      </c>
      <c r="B60" s="293" t="s">
        <v>477</v>
      </c>
      <c r="C60" s="293" t="s">
        <v>404</v>
      </c>
      <c r="D60" s="293" t="s">
        <v>422</v>
      </c>
      <c r="E60" s="293" t="s">
        <v>31</v>
      </c>
      <c r="F60" s="294" t="s">
        <v>198</v>
      </c>
      <c r="G60" s="293" t="s">
        <v>199</v>
      </c>
      <c r="H60" s="222">
        <v>0.69699999999999995</v>
      </c>
      <c r="I60" s="306"/>
      <c r="J60" s="306"/>
    </row>
    <row r="61" spans="1:21" x14ac:dyDescent="0.2">
      <c r="A61" s="306" t="s">
        <v>620</v>
      </c>
      <c r="B61" s="293" t="s">
        <v>475</v>
      </c>
      <c r="C61" s="293" t="s">
        <v>402</v>
      </c>
      <c r="D61" s="293" t="s">
        <v>416</v>
      </c>
      <c r="E61" s="293" t="s">
        <v>8</v>
      </c>
      <c r="F61" s="294" t="s">
        <v>210</v>
      </c>
      <c r="G61" s="293" t="s">
        <v>211</v>
      </c>
      <c r="H61" s="222">
        <v>0.86399999999999999</v>
      </c>
      <c r="I61" s="306"/>
      <c r="J61" s="306"/>
    </row>
    <row r="62" spans="1:21" x14ac:dyDescent="0.2">
      <c r="A62" s="306" t="s">
        <v>633</v>
      </c>
      <c r="B62" s="293" t="s">
        <v>477</v>
      </c>
      <c r="C62" s="293" t="s">
        <v>404</v>
      </c>
      <c r="D62" s="293" t="s">
        <v>422</v>
      </c>
      <c r="E62" s="293" t="s">
        <v>31</v>
      </c>
      <c r="F62" s="294" t="s">
        <v>212</v>
      </c>
      <c r="G62" s="293" t="s">
        <v>213</v>
      </c>
      <c r="H62" s="222">
        <v>0.752</v>
      </c>
      <c r="I62" s="306"/>
      <c r="J62" s="306"/>
    </row>
    <row r="63" spans="1:21" x14ac:dyDescent="0.2">
      <c r="A63" s="306" t="s">
        <v>627</v>
      </c>
      <c r="B63" s="286" t="s">
        <v>484</v>
      </c>
      <c r="C63" s="286" t="s">
        <v>465</v>
      </c>
      <c r="D63" s="286" t="s">
        <v>424</v>
      </c>
      <c r="E63" s="286" t="s">
        <v>35</v>
      </c>
      <c r="F63" s="288" t="s">
        <v>505</v>
      </c>
      <c r="G63" s="286" t="s">
        <v>195</v>
      </c>
      <c r="H63" s="222">
        <v>0.95099999999999996</v>
      </c>
      <c r="I63" s="306"/>
      <c r="J63" s="306"/>
    </row>
    <row r="64" spans="1:21" x14ac:dyDescent="0.2">
      <c r="A64" s="306" t="s">
        <v>642</v>
      </c>
      <c r="B64" s="293" t="s">
        <v>488</v>
      </c>
      <c r="C64" s="293" t="s">
        <v>409</v>
      </c>
      <c r="D64" s="293" t="s">
        <v>438</v>
      </c>
      <c r="E64" s="293" t="s">
        <v>128</v>
      </c>
      <c r="F64" s="294" t="s">
        <v>220</v>
      </c>
      <c r="G64" s="293" t="s">
        <v>221</v>
      </c>
      <c r="H64" s="222">
        <v>0.96</v>
      </c>
      <c r="I64" s="306"/>
      <c r="J64" s="306"/>
    </row>
    <row r="65" spans="1:10" x14ac:dyDescent="0.2">
      <c r="A65" s="306" t="s">
        <v>621</v>
      </c>
      <c r="B65" s="293" t="s">
        <v>477</v>
      </c>
      <c r="C65" s="293" t="s">
        <v>404</v>
      </c>
      <c r="D65" s="293" t="s">
        <v>418</v>
      </c>
      <c r="E65" s="293" t="s">
        <v>12</v>
      </c>
      <c r="F65" s="294" t="s">
        <v>224</v>
      </c>
      <c r="G65" s="293" t="s">
        <v>225</v>
      </c>
      <c r="H65" s="222">
        <v>0.85299999999999998</v>
      </c>
      <c r="I65" s="306"/>
      <c r="J65" s="306"/>
    </row>
    <row r="66" spans="1:10" x14ac:dyDescent="0.2">
      <c r="A66" s="306" t="s">
        <v>636</v>
      </c>
      <c r="B66" s="289" t="s">
        <v>493</v>
      </c>
      <c r="C66" s="289" t="s">
        <v>98</v>
      </c>
      <c r="D66" s="289" t="s">
        <v>434</v>
      </c>
      <c r="E66" s="289" t="s">
        <v>98</v>
      </c>
      <c r="F66" s="290" t="s">
        <v>230</v>
      </c>
      <c r="G66" s="293" t="s">
        <v>231</v>
      </c>
      <c r="H66" s="222">
        <v>0.90600000000000003</v>
      </c>
      <c r="I66" s="306"/>
      <c r="J66" s="306"/>
    </row>
    <row r="67" spans="1:10" x14ac:dyDescent="0.2">
      <c r="A67" s="306" t="s">
        <v>498</v>
      </c>
      <c r="B67" s="293" t="s">
        <v>493</v>
      </c>
      <c r="C67" s="293" t="s">
        <v>98</v>
      </c>
      <c r="D67" s="293" t="s">
        <v>434</v>
      </c>
      <c r="E67" s="293" t="s">
        <v>98</v>
      </c>
      <c r="F67" s="294" t="s">
        <v>234</v>
      </c>
      <c r="G67" s="293" t="s">
        <v>235</v>
      </c>
      <c r="H67" s="222">
        <v>0.83399999999999996</v>
      </c>
    </row>
    <row r="68" spans="1:10" x14ac:dyDescent="0.2">
      <c r="A68" s="306" t="s">
        <v>640</v>
      </c>
      <c r="B68" s="293" t="s">
        <v>475</v>
      </c>
      <c r="C68" s="293" t="s">
        <v>402</v>
      </c>
      <c r="D68" s="293" t="s">
        <v>427</v>
      </c>
      <c r="E68" s="293" t="s">
        <v>50</v>
      </c>
      <c r="F68" s="294" t="s">
        <v>246</v>
      </c>
      <c r="G68" s="293" t="s">
        <v>247</v>
      </c>
      <c r="H68" s="222">
        <v>0.91100000000000003</v>
      </c>
    </row>
    <row r="69" spans="1:10" x14ac:dyDescent="0.2">
      <c r="A69" s="306" t="s">
        <v>642</v>
      </c>
      <c r="B69" s="293" t="s">
        <v>488</v>
      </c>
      <c r="C69" s="293" t="s">
        <v>409</v>
      </c>
      <c r="D69" s="293" t="s">
        <v>438</v>
      </c>
      <c r="E69" s="293" t="s">
        <v>128</v>
      </c>
      <c r="F69" s="294" t="s">
        <v>252</v>
      </c>
      <c r="G69" s="293" t="s">
        <v>253</v>
      </c>
      <c r="H69" s="222">
        <v>0.85099999999999998</v>
      </c>
    </row>
    <row r="70" spans="1:10" x14ac:dyDescent="0.2">
      <c r="A70" s="306" t="s">
        <v>642</v>
      </c>
      <c r="B70" s="293" t="s">
        <v>488</v>
      </c>
      <c r="C70" s="293" t="s">
        <v>409</v>
      </c>
      <c r="D70" s="293" t="s">
        <v>438</v>
      </c>
      <c r="E70" s="293" t="s">
        <v>128</v>
      </c>
      <c r="F70" s="294" t="s">
        <v>254</v>
      </c>
      <c r="G70" s="293" t="s">
        <v>255</v>
      </c>
      <c r="H70" s="222">
        <v>0.95199999999999996</v>
      </c>
    </row>
    <row r="71" spans="1:10" x14ac:dyDescent="0.2">
      <c r="A71" s="306" t="s">
        <v>642</v>
      </c>
      <c r="B71" s="293" t="s">
        <v>488</v>
      </c>
      <c r="C71" s="293" t="s">
        <v>409</v>
      </c>
      <c r="D71" s="293" t="s">
        <v>438</v>
      </c>
      <c r="E71" s="293" t="s">
        <v>128</v>
      </c>
      <c r="F71" s="294" t="s">
        <v>256</v>
      </c>
      <c r="G71" s="293" t="s">
        <v>257</v>
      </c>
      <c r="H71" s="222">
        <v>0.86099999999999999</v>
      </c>
    </row>
    <row r="72" spans="1:10" x14ac:dyDescent="0.2">
      <c r="A72" s="306" t="s">
        <v>625</v>
      </c>
      <c r="B72" s="293" t="s">
        <v>476</v>
      </c>
      <c r="C72" s="293" t="s">
        <v>403</v>
      </c>
      <c r="D72" s="293" t="s">
        <v>417</v>
      </c>
      <c r="E72" s="293" t="s">
        <v>11</v>
      </c>
      <c r="F72" s="294" t="s">
        <v>260</v>
      </c>
      <c r="G72" s="293" t="s">
        <v>261</v>
      </c>
      <c r="H72" s="222">
        <v>0.77100000000000002</v>
      </c>
    </row>
    <row r="73" spans="1:10" x14ac:dyDescent="0.2">
      <c r="A73" s="306" t="s">
        <v>498</v>
      </c>
      <c r="B73" s="293" t="s">
        <v>493</v>
      </c>
      <c r="C73" s="293" t="s">
        <v>98</v>
      </c>
      <c r="D73" s="293" t="s">
        <v>434</v>
      </c>
      <c r="E73" s="293" t="s">
        <v>98</v>
      </c>
      <c r="F73" s="294" t="s">
        <v>262</v>
      </c>
      <c r="G73" s="293" t="s">
        <v>263</v>
      </c>
      <c r="H73" s="222">
        <v>0.92200000000000004</v>
      </c>
    </row>
    <row r="74" spans="1:10" x14ac:dyDescent="0.2">
      <c r="A74" s="306" t="s">
        <v>621</v>
      </c>
      <c r="B74" s="293" t="s">
        <v>477</v>
      </c>
      <c r="C74" s="293" t="s">
        <v>404</v>
      </c>
      <c r="D74" s="293" t="s">
        <v>418</v>
      </c>
      <c r="E74" s="293" t="s">
        <v>12</v>
      </c>
      <c r="F74" s="294" t="s">
        <v>264</v>
      </c>
      <c r="G74" s="293" t="s">
        <v>265</v>
      </c>
      <c r="H74" s="222">
        <v>0.92300000000000004</v>
      </c>
    </row>
    <row r="75" spans="1:10" x14ac:dyDescent="0.2">
      <c r="A75" s="306" t="s">
        <v>633</v>
      </c>
      <c r="B75" s="293" t="s">
        <v>477</v>
      </c>
      <c r="C75" s="293" t="s">
        <v>404</v>
      </c>
      <c r="D75" s="293" t="s">
        <v>422</v>
      </c>
      <c r="E75" s="293" t="s">
        <v>31</v>
      </c>
      <c r="F75" s="294" t="s">
        <v>268</v>
      </c>
      <c r="G75" s="293" t="s">
        <v>269</v>
      </c>
      <c r="H75" s="222">
        <v>0.73399999999999999</v>
      </c>
    </row>
    <row r="76" spans="1:10" x14ac:dyDescent="0.2">
      <c r="A76" s="306" t="s">
        <v>642</v>
      </c>
      <c r="B76" s="293" t="s">
        <v>488</v>
      </c>
      <c r="C76" s="293" t="s">
        <v>409</v>
      </c>
      <c r="D76" s="293" t="s">
        <v>438</v>
      </c>
      <c r="E76" s="293" t="s">
        <v>128</v>
      </c>
      <c r="F76" s="294" t="s">
        <v>272</v>
      </c>
      <c r="G76" s="293" t="s">
        <v>273</v>
      </c>
      <c r="H76" s="222">
        <v>0.81699999999999995</v>
      </c>
    </row>
    <row r="77" spans="1:10" x14ac:dyDescent="0.2">
      <c r="A77" s="306" t="s">
        <v>507</v>
      </c>
      <c r="B77" s="293" t="s">
        <v>488</v>
      </c>
      <c r="C77" s="293" t="s">
        <v>409</v>
      </c>
      <c r="D77" s="293" t="s">
        <v>430</v>
      </c>
      <c r="E77" s="293" t="s">
        <v>65</v>
      </c>
      <c r="F77" s="294" t="s">
        <v>284</v>
      </c>
      <c r="G77" s="293" t="s">
        <v>285</v>
      </c>
      <c r="H77" s="222">
        <v>0.94899999999999995</v>
      </c>
    </row>
    <row r="78" spans="1:10" x14ac:dyDescent="0.2">
      <c r="A78" s="306" t="s">
        <v>508</v>
      </c>
      <c r="B78" s="293" t="s">
        <v>486</v>
      </c>
      <c r="C78" s="293" t="s">
        <v>408</v>
      </c>
      <c r="D78" s="293" t="s">
        <v>428</v>
      </c>
      <c r="E78" s="293" t="s">
        <v>53</v>
      </c>
      <c r="F78" s="294" t="s">
        <v>286</v>
      </c>
      <c r="G78" s="293" t="s">
        <v>287</v>
      </c>
      <c r="H78" s="222">
        <v>0.86499999999999999</v>
      </c>
    </row>
    <row r="79" spans="1:10" x14ac:dyDescent="0.2">
      <c r="A79" s="306" t="s">
        <v>496</v>
      </c>
      <c r="B79" s="293" t="s">
        <v>497</v>
      </c>
      <c r="C79" s="293" t="s">
        <v>411</v>
      </c>
      <c r="D79" s="293" t="s">
        <v>437</v>
      </c>
      <c r="E79" s="293" t="s">
        <v>123</v>
      </c>
      <c r="F79" s="294" t="s">
        <v>288</v>
      </c>
      <c r="G79" s="293" t="s">
        <v>289</v>
      </c>
      <c r="H79" s="222">
        <v>0.96199999999999997</v>
      </c>
    </row>
    <row r="80" spans="1:10" x14ac:dyDescent="0.2">
      <c r="A80" s="306" t="s">
        <v>498</v>
      </c>
      <c r="B80" s="293" t="s">
        <v>493</v>
      </c>
      <c r="C80" s="293" t="s">
        <v>98</v>
      </c>
      <c r="D80" s="293" t="s">
        <v>434</v>
      </c>
      <c r="E80" s="293" t="s">
        <v>98</v>
      </c>
      <c r="F80" s="294" t="s">
        <v>290</v>
      </c>
      <c r="G80" s="293" t="s">
        <v>291</v>
      </c>
      <c r="H80" s="222">
        <v>0.85099999999999998</v>
      </c>
    </row>
    <row r="81" spans="1:8" x14ac:dyDescent="0.2">
      <c r="A81" s="306" t="s">
        <v>639</v>
      </c>
      <c r="B81" s="293" t="s">
        <v>480</v>
      </c>
      <c r="C81" s="293" t="s">
        <v>405</v>
      </c>
      <c r="D81" s="293" t="s">
        <v>429</v>
      </c>
      <c r="E81" s="293" t="s">
        <v>60</v>
      </c>
      <c r="F81" s="294" t="s">
        <v>296</v>
      </c>
      <c r="G81" s="293" t="s">
        <v>297</v>
      </c>
      <c r="H81" s="222">
        <v>0.89100000000000001</v>
      </c>
    </row>
    <row r="82" spans="1:8" x14ac:dyDescent="0.2">
      <c r="A82" s="306" t="s">
        <v>490</v>
      </c>
      <c r="B82" s="293" t="s">
        <v>483</v>
      </c>
      <c r="C82" s="293" t="s">
        <v>407</v>
      </c>
      <c r="D82" s="293" t="s">
        <v>431</v>
      </c>
      <c r="E82" s="293" t="s">
        <v>82</v>
      </c>
      <c r="F82" s="294" t="s">
        <v>304</v>
      </c>
      <c r="G82" s="293" t="s">
        <v>305</v>
      </c>
      <c r="H82" s="222">
        <v>0.93100000000000005</v>
      </c>
    </row>
    <row r="83" spans="1:8" x14ac:dyDescent="0.2">
      <c r="A83" s="306" t="s">
        <v>498</v>
      </c>
      <c r="B83" s="293" t="s">
        <v>493</v>
      </c>
      <c r="C83" s="293" t="s">
        <v>98</v>
      </c>
      <c r="D83" s="293" t="s">
        <v>434</v>
      </c>
      <c r="E83" s="293" t="s">
        <v>98</v>
      </c>
      <c r="F83" s="294" t="s">
        <v>310</v>
      </c>
      <c r="G83" s="293" t="s">
        <v>311</v>
      </c>
      <c r="H83" s="222">
        <v>0.81699999999999995</v>
      </c>
    </row>
    <row r="84" spans="1:8" x14ac:dyDescent="0.2">
      <c r="A84" s="306" t="s">
        <v>626</v>
      </c>
      <c r="B84" s="293" t="s">
        <v>477</v>
      </c>
      <c r="C84" s="293" t="s">
        <v>404</v>
      </c>
      <c r="D84" s="293" t="s">
        <v>422</v>
      </c>
      <c r="E84" s="293" t="s">
        <v>31</v>
      </c>
      <c r="F84" s="294" t="s">
        <v>316</v>
      </c>
      <c r="G84" s="293" t="s">
        <v>317</v>
      </c>
      <c r="H84" s="222">
        <v>0.61199999999999999</v>
      </c>
    </row>
    <row r="85" spans="1:8" x14ac:dyDescent="0.2">
      <c r="A85" s="306" t="s">
        <v>640</v>
      </c>
      <c r="B85" s="293" t="s">
        <v>475</v>
      </c>
      <c r="C85" s="293" t="s">
        <v>402</v>
      </c>
      <c r="D85" s="293" t="s">
        <v>427</v>
      </c>
      <c r="E85" s="293" t="s">
        <v>50</v>
      </c>
      <c r="F85" s="294" t="s">
        <v>328</v>
      </c>
      <c r="G85" s="293" t="s">
        <v>329</v>
      </c>
      <c r="H85" s="222">
        <v>0.88700000000000001</v>
      </c>
    </row>
    <row r="86" spans="1:8" x14ac:dyDescent="0.2">
      <c r="A86" s="306" t="s">
        <v>636</v>
      </c>
      <c r="B86" s="293" t="s">
        <v>475</v>
      </c>
      <c r="C86" s="293" t="s">
        <v>402</v>
      </c>
      <c r="D86" s="293" t="s">
        <v>427</v>
      </c>
      <c r="E86" s="293" t="s">
        <v>50</v>
      </c>
      <c r="F86" s="294" t="s">
        <v>330</v>
      </c>
      <c r="G86" s="293" t="s">
        <v>331</v>
      </c>
      <c r="H86" s="222">
        <v>0.875</v>
      </c>
    </row>
    <row r="87" spans="1:8" x14ac:dyDescent="0.2">
      <c r="A87" s="306" t="s">
        <v>623</v>
      </c>
      <c r="B87" s="293" t="s">
        <v>476</v>
      </c>
      <c r="C87" s="293" t="s">
        <v>403</v>
      </c>
      <c r="D87" s="293" t="s">
        <v>420</v>
      </c>
      <c r="E87" s="293" t="s">
        <v>25</v>
      </c>
      <c r="F87" s="294" t="s">
        <v>336</v>
      </c>
      <c r="G87" s="293" t="s">
        <v>337</v>
      </c>
      <c r="H87" s="222">
        <v>0.94599999999999995</v>
      </c>
    </row>
    <row r="88" spans="1:8" x14ac:dyDescent="0.2">
      <c r="A88" s="306" t="s">
        <v>628</v>
      </c>
      <c r="B88" s="293" t="s">
        <v>485</v>
      </c>
      <c r="C88" s="293" t="s">
        <v>464</v>
      </c>
      <c r="D88" s="293" t="s">
        <v>425</v>
      </c>
      <c r="E88" s="293" t="s">
        <v>40</v>
      </c>
      <c r="F88" s="294" t="s">
        <v>338</v>
      </c>
      <c r="G88" s="293" t="s">
        <v>339</v>
      </c>
      <c r="H88" s="222">
        <v>0.95399999999999996</v>
      </c>
    </row>
    <row r="89" spans="1:8" x14ac:dyDescent="0.2">
      <c r="A89" s="306" t="s">
        <v>507</v>
      </c>
      <c r="B89" s="293" t="s">
        <v>488</v>
      </c>
      <c r="C89" s="293" t="s">
        <v>409</v>
      </c>
      <c r="D89" s="293" t="s">
        <v>430</v>
      </c>
      <c r="E89" s="293" t="s">
        <v>65</v>
      </c>
      <c r="F89" s="294" t="s">
        <v>340</v>
      </c>
      <c r="G89" s="293" t="s">
        <v>341</v>
      </c>
      <c r="H89" s="222">
        <v>0.86199999999999999</v>
      </c>
    </row>
    <row r="90" spans="1:8" x14ac:dyDescent="0.2">
      <c r="A90" s="306" t="s">
        <v>621</v>
      </c>
      <c r="B90" s="293" t="s">
        <v>477</v>
      </c>
      <c r="C90" s="293" t="s">
        <v>404</v>
      </c>
      <c r="D90" s="293" t="s">
        <v>418</v>
      </c>
      <c r="E90" s="293" t="s">
        <v>12</v>
      </c>
      <c r="F90" s="294" t="s">
        <v>346</v>
      </c>
      <c r="G90" s="293" t="s">
        <v>347</v>
      </c>
      <c r="H90" s="222">
        <v>0.73399999999999999</v>
      </c>
    </row>
    <row r="91" spans="1:8" x14ac:dyDescent="0.2">
      <c r="A91" s="306" t="s">
        <v>637</v>
      </c>
      <c r="B91" s="293" t="s">
        <v>474</v>
      </c>
      <c r="C91" s="293" t="s">
        <v>401</v>
      </c>
      <c r="D91" s="293" t="s">
        <v>436</v>
      </c>
      <c r="E91" s="293" t="s">
        <v>114</v>
      </c>
      <c r="F91" s="294" t="s">
        <v>350</v>
      </c>
      <c r="G91" s="293" t="s">
        <v>351</v>
      </c>
      <c r="H91" s="222">
        <v>0.83299999999999996</v>
      </c>
    </row>
    <row r="92" spans="1:8" x14ac:dyDescent="0.2">
      <c r="A92" s="306" t="s">
        <v>496</v>
      </c>
      <c r="B92" s="293" t="s">
        <v>497</v>
      </c>
      <c r="C92" s="293" t="s">
        <v>411</v>
      </c>
      <c r="D92" s="293" t="s">
        <v>437</v>
      </c>
      <c r="E92" s="293" t="s">
        <v>123</v>
      </c>
      <c r="F92" s="294" t="s">
        <v>352</v>
      </c>
      <c r="G92" s="293" t="s">
        <v>353</v>
      </c>
      <c r="H92" s="222">
        <v>0.90300000000000002</v>
      </c>
    </row>
    <row r="93" spans="1:8" x14ac:dyDescent="0.2">
      <c r="A93" s="306" t="s">
        <v>621</v>
      </c>
      <c r="B93" s="293" t="s">
        <v>477</v>
      </c>
      <c r="C93" s="293" t="s">
        <v>404</v>
      </c>
      <c r="D93" s="293" t="s">
        <v>418</v>
      </c>
      <c r="E93" s="293" t="s">
        <v>12</v>
      </c>
      <c r="F93" s="294" t="s">
        <v>358</v>
      </c>
      <c r="G93" s="293" t="s">
        <v>359</v>
      </c>
      <c r="H93" s="222">
        <v>0.76800000000000002</v>
      </c>
    </row>
    <row r="94" spans="1:8" x14ac:dyDescent="0.2">
      <c r="A94" s="306" t="s">
        <v>633</v>
      </c>
      <c r="B94" s="293" t="s">
        <v>477</v>
      </c>
      <c r="C94" s="293" t="s">
        <v>404</v>
      </c>
      <c r="D94" s="293" t="s">
        <v>422</v>
      </c>
      <c r="E94" s="293" t="s">
        <v>31</v>
      </c>
      <c r="F94" s="294" t="s">
        <v>360</v>
      </c>
      <c r="G94" s="293" t="s">
        <v>361</v>
      </c>
      <c r="H94" s="222">
        <v>0.76300000000000001</v>
      </c>
    </row>
    <row r="95" spans="1:8" x14ac:dyDescent="0.2">
      <c r="A95" s="306" t="s">
        <v>496</v>
      </c>
      <c r="B95" s="293" t="s">
        <v>497</v>
      </c>
      <c r="C95" s="293" t="s">
        <v>411</v>
      </c>
      <c r="D95" s="293" t="s">
        <v>437</v>
      </c>
      <c r="E95" s="293" t="s">
        <v>123</v>
      </c>
      <c r="F95" s="294" t="s">
        <v>362</v>
      </c>
      <c r="G95" s="293" t="s">
        <v>363</v>
      </c>
      <c r="H95" s="222">
        <v>0.94199999999999995</v>
      </c>
    </row>
    <row r="96" spans="1:8" x14ac:dyDescent="0.2">
      <c r="A96" s="306" t="s">
        <v>496</v>
      </c>
      <c r="B96" s="293" t="s">
        <v>497</v>
      </c>
      <c r="C96" s="293" t="s">
        <v>411</v>
      </c>
      <c r="D96" s="293" t="s">
        <v>437</v>
      </c>
      <c r="E96" s="293" t="s">
        <v>123</v>
      </c>
      <c r="F96" s="294" t="s">
        <v>366</v>
      </c>
      <c r="G96" s="293" t="s">
        <v>367</v>
      </c>
      <c r="H96" s="222">
        <v>0.95199999999999996</v>
      </c>
    </row>
    <row r="97" spans="1:8" x14ac:dyDescent="0.2">
      <c r="A97" s="306" t="s">
        <v>498</v>
      </c>
      <c r="B97" s="293" t="s">
        <v>493</v>
      </c>
      <c r="C97" s="293" t="s">
        <v>98</v>
      </c>
      <c r="D97" s="293" t="s">
        <v>434</v>
      </c>
      <c r="E97" s="293" t="s">
        <v>98</v>
      </c>
      <c r="F97" s="294" t="s">
        <v>370</v>
      </c>
      <c r="G97" s="293" t="s">
        <v>371</v>
      </c>
      <c r="H97" s="222">
        <v>0.82899999999999996</v>
      </c>
    </row>
    <row r="98" spans="1:8" x14ac:dyDescent="0.2">
      <c r="A98" s="306" t="s">
        <v>627</v>
      </c>
      <c r="B98" s="293" t="s">
        <v>484</v>
      </c>
      <c r="C98" s="293" t="s">
        <v>465</v>
      </c>
      <c r="D98" s="293" t="s">
        <v>424</v>
      </c>
      <c r="E98" s="293" t="s">
        <v>35</v>
      </c>
      <c r="F98" s="294" t="s">
        <v>374</v>
      </c>
      <c r="G98" s="293" t="s">
        <v>375</v>
      </c>
      <c r="H98" s="222">
        <v>0.84499999999999997</v>
      </c>
    </row>
    <row r="99" spans="1:8" x14ac:dyDescent="0.2">
      <c r="A99" s="306" t="s">
        <v>495</v>
      </c>
      <c r="B99" s="293" t="s">
        <v>481</v>
      </c>
      <c r="C99" s="293" t="s">
        <v>406</v>
      </c>
      <c r="D99" s="293" t="s">
        <v>435</v>
      </c>
      <c r="E99" s="293" t="s">
        <v>111</v>
      </c>
      <c r="F99" s="294" t="s">
        <v>376</v>
      </c>
      <c r="G99" s="293" t="s">
        <v>377</v>
      </c>
      <c r="H99" s="222">
        <v>0.94199999999999995</v>
      </c>
    </row>
    <row r="100" spans="1:8" x14ac:dyDescent="0.2">
      <c r="A100" s="306" t="s">
        <v>629</v>
      </c>
      <c r="B100" s="293" t="s">
        <v>477</v>
      </c>
      <c r="C100" s="293" t="s">
        <v>404</v>
      </c>
      <c r="D100" s="293" t="s">
        <v>426</v>
      </c>
      <c r="E100" s="293" t="s">
        <v>47</v>
      </c>
      <c r="F100" s="294" t="s">
        <v>378</v>
      </c>
      <c r="G100" s="293" t="s">
        <v>379</v>
      </c>
      <c r="H100" s="222">
        <v>0.55200000000000005</v>
      </c>
    </row>
    <row r="101" spans="1:8" x14ac:dyDescent="0.2">
      <c r="A101" s="306" t="s">
        <v>623</v>
      </c>
      <c r="B101" s="293" t="s">
        <v>476</v>
      </c>
      <c r="C101" s="293" t="s">
        <v>403</v>
      </c>
      <c r="D101" s="293" t="s">
        <v>420</v>
      </c>
      <c r="E101" s="293" t="s">
        <v>25</v>
      </c>
      <c r="F101" s="294" t="s">
        <v>386</v>
      </c>
      <c r="G101" s="293" t="s">
        <v>387</v>
      </c>
      <c r="H101" s="222">
        <v>0.876</v>
      </c>
    </row>
    <row r="102" spans="1:8" x14ac:dyDescent="0.2">
      <c r="A102" s="306" t="s">
        <v>635</v>
      </c>
      <c r="B102" s="293" t="s">
        <v>483</v>
      </c>
      <c r="C102" s="293" t="s">
        <v>407</v>
      </c>
      <c r="D102" s="293" t="s">
        <v>423</v>
      </c>
      <c r="E102" s="293" t="s">
        <v>34</v>
      </c>
      <c r="F102" s="294" t="s">
        <v>390</v>
      </c>
      <c r="G102" s="293" t="s">
        <v>391</v>
      </c>
      <c r="H102" s="222">
        <v>0.89100000000000001</v>
      </c>
    </row>
  </sheetData>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s>
  <conditionalFormatting sqref="F5:F102">
    <cfRule type="expression" dxfId="280" priority="3">
      <formula>BP5="yes1"</formula>
    </cfRule>
    <cfRule type="expression" dxfId="279" priority="4">
      <formula>$BP5="yes2"</formula>
    </cfRule>
  </conditionalFormatting>
  <conditionalFormatting sqref="H5:H102">
    <cfRule type="expression" dxfId="278" priority="1">
      <formula>I5="yes1"</formula>
    </cfRule>
    <cfRule type="expression" dxfId="277" priority="2">
      <formula>I5="yes2"</formula>
    </cfRule>
  </conditionalFormatting>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U111"/>
  <sheetViews>
    <sheetView workbookViewId="0">
      <pane ySplit="4" topLeftCell="A5" activePane="bottomLeft" state="frozen"/>
      <selection pane="bottomLeft"/>
    </sheetView>
  </sheetViews>
  <sheetFormatPr defaultRowHeight="11.25" x14ac:dyDescent="0.2"/>
  <cols>
    <col min="1" max="1" width="40" customWidth="1"/>
    <col min="2" max="2" width="42.5" customWidth="1"/>
    <col min="3" max="3" width="21.5" customWidth="1"/>
    <col min="4" max="4" width="33.6640625" bestFit="1" customWidth="1"/>
    <col min="5" max="5" width="12" customWidth="1"/>
    <col min="6" max="6" width="38.5" bestFit="1" customWidth="1"/>
    <col min="7" max="7" width="8.1640625" customWidth="1"/>
    <col min="8" max="8" width="20" bestFit="1" customWidth="1"/>
  </cols>
  <sheetData>
    <row r="1" spans="1:21" x14ac:dyDescent="0.2">
      <c r="A1" s="141" t="s">
        <v>516</v>
      </c>
    </row>
    <row r="2" spans="1:21" x14ac:dyDescent="0.2">
      <c r="A2" s="355"/>
    </row>
    <row r="3" spans="1:21" x14ac:dyDescent="0.2">
      <c r="A3" s="352" t="s">
        <v>816</v>
      </c>
    </row>
    <row r="4" spans="1:21" ht="41.25" customHeight="1" x14ac:dyDescent="0.2">
      <c r="A4" s="311" t="s">
        <v>473</v>
      </c>
      <c r="B4" s="311" t="s">
        <v>471</v>
      </c>
      <c r="C4" s="311" t="s">
        <v>470</v>
      </c>
      <c r="D4" s="311" t="s">
        <v>455</v>
      </c>
      <c r="E4" s="311" t="s">
        <v>454</v>
      </c>
      <c r="F4" s="311" t="s">
        <v>0</v>
      </c>
      <c r="G4" s="311" t="s">
        <v>1</v>
      </c>
      <c r="H4" s="311" t="s">
        <v>518</v>
      </c>
    </row>
    <row r="5" spans="1:21" x14ac:dyDescent="0.2">
      <c r="A5" s="306" t="s">
        <v>619</v>
      </c>
      <c r="B5" s="293" t="s">
        <v>474</v>
      </c>
      <c r="C5" s="293" t="s">
        <v>401</v>
      </c>
      <c r="D5" s="293" t="s">
        <v>415</v>
      </c>
      <c r="E5" s="293" t="s">
        <v>5</v>
      </c>
      <c r="F5" s="294" t="s">
        <v>43</v>
      </c>
      <c r="G5" s="293" t="s">
        <v>44</v>
      </c>
      <c r="H5" s="155">
        <v>907</v>
      </c>
      <c r="I5" s="293"/>
      <c r="J5" s="293"/>
      <c r="K5" s="293"/>
      <c r="L5" s="293"/>
      <c r="M5" s="294"/>
      <c r="N5" s="293"/>
      <c r="P5" s="306"/>
      <c r="Q5" s="306"/>
      <c r="R5" s="306"/>
      <c r="S5" s="306"/>
      <c r="T5" s="306"/>
      <c r="U5" s="306"/>
    </row>
    <row r="6" spans="1:21" x14ac:dyDescent="0.2">
      <c r="A6" s="306" t="s">
        <v>629</v>
      </c>
      <c r="B6" s="293" t="s">
        <v>477</v>
      </c>
      <c r="C6" s="293" t="s">
        <v>404</v>
      </c>
      <c r="D6" s="293" t="s">
        <v>426</v>
      </c>
      <c r="E6" s="293" t="s">
        <v>47</v>
      </c>
      <c r="F6" s="294" t="s">
        <v>172</v>
      </c>
      <c r="G6" s="293" t="s">
        <v>173</v>
      </c>
      <c r="H6" s="155">
        <v>1697</v>
      </c>
      <c r="I6" s="293"/>
      <c r="J6" s="293"/>
      <c r="K6" s="293"/>
      <c r="L6" s="293"/>
      <c r="M6" s="294"/>
      <c r="N6" s="293"/>
      <c r="O6" s="306"/>
      <c r="P6" s="306"/>
      <c r="Q6" s="306"/>
      <c r="R6" s="306"/>
      <c r="S6" s="306"/>
      <c r="T6" s="306"/>
      <c r="U6" s="306"/>
    </row>
    <row r="7" spans="1:21" x14ac:dyDescent="0.2">
      <c r="A7" s="306" t="s">
        <v>620</v>
      </c>
      <c r="B7" s="293" t="s">
        <v>475</v>
      </c>
      <c r="C7" s="293" t="s">
        <v>402</v>
      </c>
      <c r="D7" s="293" t="s">
        <v>416</v>
      </c>
      <c r="E7" s="293" t="s">
        <v>8</v>
      </c>
      <c r="F7" s="294" t="s">
        <v>210</v>
      </c>
      <c r="G7" s="293" t="s">
        <v>211</v>
      </c>
      <c r="H7" s="155">
        <v>4086</v>
      </c>
      <c r="I7" s="293"/>
      <c r="J7" s="293"/>
      <c r="K7" s="293"/>
      <c r="L7" s="293"/>
      <c r="M7" s="294"/>
      <c r="N7" s="293"/>
      <c r="O7" s="306"/>
      <c r="P7" s="306"/>
      <c r="Q7" s="306"/>
      <c r="R7" s="306"/>
      <c r="S7" s="306"/>
      <c r="T7" s="306"/>
      <c r="U7" s="306"/>
    </row>
    <row r="8" spans="1:21" x14ac:dyDescent="0.2">
      <c r="A8" s="306" t="s">
        <v>642</v>
      </c>
      <c r="B8" s="293" t="s">
        <v>488</v>
      </c>
      <c r="C8" s="293" t="s">
        <v>409</v>
      </c>
      <c r="D8" s="293" t="s">
        <v>438</v>
      </c>
      <c r="E8" s="293" t="s">
        <v>128</v>
      </c>
      <c r="F8" s="294" t="s">
        <v>220</v>
      </c>
      <c r="G8" s="293" t="s">
        <v>221</v>
      </c>
      <c r="H8" s="155">
        <v>1534</v>
      </c>
      <c r="I8" s="293"/>
      <c r="J8" s="293"/>
      <c r="K8" s="293"/>
      <c r="L8" s="293"/>
      <c r="M8" s="294"/>
      <c r="N8" s="293"/>
      <c r="O8" s="306"/>
      <c r="P8" s="306"/>
      <c r="Q8" s="306"/>
      <c r="R8" s="306"/>
      <c r="S8" s="306"/>
      <c r="T8" s="306"/>
      <c r="U8" s="306"/>
    </row>
    <row r="9" spans="1:21" x14ac:dyDescent="0.2">
      <c r="A9" s="306" t="s">
        <v>637</v>
      </c>
      <c r="B9" s="293" t="s">
        <v>474</v>
      </c>
      <c r="C9" s="293" t="s">
        <v>401</v>
      </c>
      <c r="D9" s="293" t="s">
        <v>436</v>
      </c>
      <c r="E9" s="293" t="s">
        <v>114</v>
      </c>
      <c r="F9" s="294" t="s">
        <v>238</v>
      </c>
      <c r="G9" s="293" t="s">
        <v>239</v>
      </c>
      <c r="H9" s="155">
        <v>3001</v>
      </c>
      <c r="I9" s="293"/>
      <c r="J9" s="293"/>
      <c r="K9" s="293"/>
      <c r="L9" s="293"/>
      <c r="M9" s="294"/>
      <c r="N9" s="293"/>
      <c r="O9" s="306"/>
      <c r="P9" s="306"/>
      <c r="Q9" s="306"/>
      <c r="R9" s="306"/>
      <c r="S9" s="306"/>
      <c r="T9" s="306"/>
      <c r="U9" s="306"/>
    </row>
    <row r="10" spans="1:21" x14ac:dyDescent="0.2">
      <c r="A10" s="306" t="s">
        <v>632</v>
      </c>
      <c r="B10" s="293" t="s">
        <v>488</v>
      </c>
      <c r="C10" s="293" t="s">
        <v>409</v>
      </c>
      <c r="D10" s="293" t="s">
        <v>430</v>
      </c>
      <c r="E10" s="293" t="s">
        <v>65</v>
      </c>
      <c r="F10" s="294" t="s">
        <v>242</v>
      </c>
      <c r="G10" s="293" t="s">
        <v>243</v>
      </c>
      <c r="H10" s="155">
        <v>5626</v>
      </c>
      <c r="I10" s="293"/>
      <c r="J10" s="293"/>
      <c r="K10" s="293"/>
      <c r="L10" s="293"/>
      <c r="M10" s="294"/>
      <c r="N10" s="293"/>
      <c r="O10" s="306"/>
      <c r="P10" s="306"/>
      <c r="Q10" s="306"/>
      <c r="R10" s="306"/>
      <c r="S10" s="306"/>
      <c r="T10" s="306"/>
      <c r="U10" s="306"/>
    </row>
    <row r="11" spans="1:21" x14ac:dyDescent="0.2">
      <c r="A11" s="306" t="s">
        <v>478</v>
      </c>
      <c r="B11" s="293" t="s">
        <v>474</v>
      </c>
      <c r="C11" s="293" t="s">
        <v>401</v>
      </c>
      <c r="D11" s="293" t="s">
        <v>419</v>
      </c>
      <c r="E11" s="293" t="s">
        <v>17</v>
      </c>
      <c r="F11" s="294" t="s">
        <v>270</v>
      </c>
      <c r="G11" s="293" t="s">
        <v>271</v>
      </c>
      <c r="H11" s="155">
        <v>2992</v>
      </c>
      <c r="I11" s="293"/>
      <c r="J11" s="293"/>
      <c r="K11" s="293"/>
      <c r="L11" s="293"/>
      <c r="M11" s="294"/>
      <c r="N11" s="293"/>
      <c r="O11" s="306"/>
      <c r="P11" s="306"/>
      <c r="Q11" s="306"/>
      <c r="R11" s="306"/>
      <c r="S11" s="306"/>
      <c r="T11" s="306"/>
      <c r="U11" s="306"/>
    </row>
    <row r="12" spans="1:21" x14ac:dyDescent="0.2">
      <c r="A12" s="285"/>
      <c r="B12" s="293"/>
      <c r="C12" s="293"/>
      <c r="D12" s="293"/>
      <c r="E12" s="293"/>
      <c r="F12" s="293"/>
      <c r="G12" s="293"/>
      <c r="H12" s="280"/>
      <c r="I12" s="293"/>
      <c r="J12" s="293"/>
      <c r="K12" s="293"/>
      <c r="L12" s="293"/>
      <c r="M12" s="294"/>
      <c r="N12" s="293"/>
      <c r="O12" s="306"/>
      <c r="P12" s="306"/>
      <c r="Q12" s="306"/>
      <c r="R12" s="306"/>
      <c r="S12" s="306"/>
      <c r="T12" s="306"/>
      <c r="U12" s="306"/>
    </row>
    <row r="13" spans="1:21" x14ac:dyDescent="0.2">
      <c r="A13" s="285"/>
      <c r="B13" s="293"/>
      <c r="C13" s="293"/>
      <c r="D13" s="293"/>
      <c r="E13" s="293"/>
      <c r="F13" s="293"/>
      <c r="G13" s="293"/>
      <c r="H13" s="280"/>
      <c r="I13" s="293"/>
      <c r="J13" s="293"/>
      <c r="K13" s="293"/>
      <c r="L13" s="293"/>
      <c r="M13" s="294"/>
      <c r="N13" s="293"/>
      <c r="O13" s="306"/>
      <c r="P13" s="306"/>
      <c r="Q13" s="306"/>
      <c r="R13" s="306"/>
      <c r="S13" s="306"/>
      <c r="T13" s="306"/>
      <c r="U13" s="306"/>
    </row>
    <row r="14" spans="1:21" ht="14.25" customHeight="1" x14ac:dyDescent="0.2">
      <c r="A14" s="285"/>
      <c r="B14" s="293"/>
      <c r="C14" s="293"/>
      <c r="D14" s="293"/>
      <c r="E14" s="293"/>
      <c r="F14" s="293"/>
      <c r="G14" s="293"/>
      <c r="H14" s="155"/>
      <c r="I14" s="293"/>
      <c r="J14" s="293"/>
      <c r="K14" s="293"/>
      <c r="L14" s="293"/>
      <c r="M14" s="294"/>
      <c r="N14" s="293"/>
      <c r="O14" s="306"/>
      <c r="P14" s="306"/>
      <c r="Q14" s="306"/>
      <c r="R14" s="306"/>
      <c r="S14" s="306"/>
      <c r="T14" s="306"/>
      <c r="U14" s="306"/>
    </row>
    <row r="15" spans="1:21" x14ac:dyDescent="0.2">
      <c r="A15" s="285"/>
      <c r="B15" s="293"/>
      <c r="C15" s="293"/>
      <c r="D15" s="293"/>
      <c r="E15" s="293"/>
      <c r="F15" s="293"/>
      <c r="G15" s="293"/>
      <c r="H15" s="155"/>
      <c r="I15" s="293"/>
      <c r="J15" s="293"/>
      <c r="K15" s="293"/>
      <c r="L15" s="293"/>
      <c r="M15" s="294"/>
      <c r="N15" s="293"/>
      <c r="O15" s="306"/>
      <c r="P15" s="306"/>
      <c r="Q15" s="306"/>
      <c r="R15" s="306"/>
      <c r="S15" s="306"/>
      <c r="T15" s="306"/>
      <c r="U15" s="306"/>
    </row>
    <row r="16" spans="1:21" x14ac:dyDescent="0.2">
      <c r="A16" s="285"/>
      <c r="B16" s="293"/>
      <c r="C16" s="293"/>
      <c r="D16" s="293"/>
      <c r="E16" s="293"/>
      <c r="F16" s="293"/>
      <c r="G16" s="293"/>
      <c r="H16" s="155"/>
      <c r="I16" s="293"/>
      <c r="J16" s="293"/>
      <c r="K16" s="293"/>
      <c r="L16" s="293"/>
      <c r="M16" s="294"/>
      <c r="N16" s="293"/>
      <c r="O16" s="306"/>
      <c r="P16" s="306"/>
      <c r="Q16" s="306"/>
      <c r="R16" s="306"/>
      <c r="S16" s="306"/>
      <c r="T16" s="306"/>
      <c r="U16" s="306"/>
    </row>
    <row r="17" spans="1:21" x14ac:dyDescent="0.2">
      <c r="A17" s="285"/>
      <c r="B17" s="293"/>
      <c r="C17" s="293"/>
      <c r="D17" s="293"/>
      <c r="E17" s="293"/>
      <c r="F17" s="293"/>
      <c r="G17" s="293"/>
      <c r="H17" s="155"/>
      <c r="I17" s="293"/>
      <c r="J17" s="293"/>
      <c r="K17" s="293"/>
      <c r="L17" s="293"/>
      <c r="M17" s="294"/>
      <c r="N17" s="293"/>
      <c r="O17" s="306"/>
      <c r="P17" s="306"/>
      <c r="Q17" s="306"/>
      <c r="R17" s="306"/>
      <c r="S17" s="306"/>
      <c r="T17" s="306"/>
      <c r="U17" s="306"/>
    </row>
    <row r="18" spans="1:21" x14ac:dyDescent="0.2">
      <c r="A18" s="285"/>
      <c r="B18" s="293"/>
      <c r="C18" s="293"/>
      <c r="D18" s="293"/>
      <c r="E18" s="293"/>
      <c r="F18" s="293"/>
      <c r="G18" s="293"/>
      <c r="H18" s="155"/>
      <c r="I18" s="293"/>
      <c r="J18" s="293"/>
      <c r="K18" s="293"/>
      <c r="L18" s="293"/>
      <c r="M18" s="294"/>
      <c r="N18" s="293"/>
      <c r="O18" s="306"/>
      <c r="P18" s="306"/>
      <c r="Q18" s="306"/>
      <c r="R18" s="306"/>
      <c r="S18" s="306"/>
      <c r="T18" s="306"/>
      <c r="U18" s="306"/>
    </row>
    <row r="19" spans="1:21" x14ac:dyDescent="0.2">
      <c r="A19" s="306"/>
      <c r="B19" s="293"/>
      <c r="C19" s="293"/>
      <c r="D19" s="293"/>
      <c r="E19" s="293"/>
      <c r="F19" s="294"/>
      <c r="G19" s="293"/>
      <c r="H19" s="155"/>
      <c r="I19" s="293"/>
      <c r="J19" s="293"/>
      <c r="K19" s="293"/>
      <c r="L19" s="293"/>
      <c r="M19" s="294"/>
      <c r="N19" s="293"/>
      <c r="O19" s="306"/>
      <c r="P19" s="306"/>
      <c r="Q19" s="306"/>
      <c r="R19" s="306"/>
      <c r="S19" s="306"/>
      <c r="T19" s="306"/>
      <c r="U19" s="306"/>
    </row>
    <row r="20" spans="1:21" x14ac:dyDescent="0.2">
      <c r="A20" s="306"/>
      <c r="B20" s="293"/>
      <c r="C20" s="293"/>
      <c r="D20" s="293"/>
      <c r="E20" s="293"/>
      <c r="F20" s="294"/>
      <c r="G20" s="293"/>
      <c r="H20" s="155"/>
      <c r="I20" s="293"/>
      <c r="J20" s="293"/>
      <c r="K20" s="293"/>
      <c r="L20" s="293"/>
      <c r="M20" s="294"/>
      <c r="N20" s="293"/>
      <c r="O20" s="306"/>
      <c r="P20" s="306"/>
      <c r="Q20" s="306"/>
      <c r="R20" s="306"/>
      <c r="S20" s="306"/>
      <c r="T20" s="306"/>
      <c r="U20" s="306"/>
    </row>
    <row r="21" spans="1:21" x14ac:dyDescent="0.2">
      <c r="A21" s="306"/>
      <c r="B21" s="293"/>
      <c r="C21" s="293"/>
      <c r="D21" s="293"/>
      <c r="E21" s="293"/>
      <c r="F21" s="294"/>
      <c r="G21" s="293"/>
      <c r="H21" s="155"/>
      <c r="I21" s="293"/>
      <c r="J21" s="293"/>
      <c r="K21" s="293"/>
      <c r="L21" s="293"/>
      <c r="M21" s="294"/>
      <c r="N21" s="293"/>
      <c r="O21" s="306"/>
      <c r="P21" s="306"/>
      <c r="Q21" s="306"/>
      <c r="R21" s="306"/>
      <c r="S21" s="306"/>
      <c r="T21" s="306"/>
      <c r="U21" s="306"/>
    </row>
    <row r="22" spans="1:21" x14ac:dyDescent="0.2">
      <c r="A22" s="306"/>
      <c r="B22" s="293"/>
      <c r="C22" s="293"/>
      <c r="D22" s="293"/>
      <c r="E22" s="293"/>
      <c r="F22" s="293"/>
      <c r="G22" s="293"/>
      <c r="H22" s="155"/>
      <c r="I22" s="293"/>
      <c r="J22" s="293"/>
      <c r="K22" s="293"/>
      <c r="L22" s="293"/>
      <c r="M22" s="294"/>
      <c r="N22" s="293"/>
      <c r="O22" s="306"/>
      <c r="P22" s="306"/>
      <c r="Q22" s="306"/>
      <c r="R22" s="306"/>
      <c r="S22" s="306"/>
      <c r="T22" s="306"/>
      <c r="U22" s="306"/>
    </row>
    <row r="23" spans="1:21" x14ac:dyDescent="0.2">
      <c r="A23" s="306"/>
      <c r="B23" s="293"/>
      <c r="C23" s="293"/>
      <c r="D23" s="293"/>
      <c r="E23" s="293"/>
      <c r="F23" s="293"/>
      <c r="G23" s="293"/>
      <c r="H23" s="155"/>
      <c r="I23" s="293"/>
      <c r="J23" s="293"/>
      <c r="K23" s="293"/>
      <c r="L23" s="293"/>
      <c r="M23" s="294"/>
      <c r="N23" s="293"/>
      <c r="O23" s="306"/>
      <c r="P23" s="306"/>
      <c r="Q23" s="306"/>
      <c r="R23" s="306"/>
      <c r="S23" s="306"/>
      <c r="T23" s="306"/>
      <c r="U23" s="306"/>
    </row>
    <row r="24" spans="1:21" x14ac:dyDescent="0.2">
      <c r="A24" s="306"/>
      <c r="B24" s="293"/>
      <c r="C24" s="293"/>
      <c r="D24" s="293"/>
      <c r="E24" s="293"/>
      <c r="F24" s="293"/>
      <c r="G24" s="293"/>
      <c r="H24" s="155"/>
      <c r="I24" s="293"/>
      <c r="J24" s="293"/>
      <c r="K24" s="293"/>
      <c r="L24" s="293"/>
      <c r="M24" s="294"/>
      <c r="N24" s="293"/>
      <c r="O24" s="306"/>
      <c r="P24" s="306"/>
      <c r="Q24" s="306"/>
      <c r="R24" s="306"/>
      <c r="S24" s="306"/>
      <c r="T24" s="306"/>
      <c r="U24" s="306"/>
    </row>
    <row r="25" spans="1:21" x14ac:dyDescent="0.2">
      <c r="A25" s="306"/>
      <c r="B25" s="293"/>
      <c r="C25" s="293"/>
      <c r="D25" s="293"/>
      <c r="E25" s="293"/>
      <c r="F25" s="293"/>
      <c r="G25" s="293"/>
      <c r="H25" s="155"/>
      <c r="I25" s="293"/>
      <c r="J25" s="293"/>
      <c r="K25" s="293"/>
      <c r="L25" s="293"/>
      <c r="M25" s="294"/>
      <c r="N25" s="293"/>
      <c r="O25" s="306"/>
      <c r="P25" s="306"/>
      <c r="Q25" s="306"/>
      <c r="R25" s="306"/>
      <c r="S25" s="306"/>
      <c r="T25" s="306"/>
      <c r="U25" s="306"/>
    </row>
    <row r="26" spans="1:21" x14ac:dyDescent="0.2">
      <c r="A26" s="306"/>
      <c r="B26" s="293"/>
      <c r="C26" s="293"/>
      <c r="D26" s="293"/>
      <c r="E26" s="293"/>
      <c r="F26" s="293"/>
      <c r="G26" s="293"/>
      <c r="H26" s="155"/>
      <c r="I26" s="293"/>
      <c r="J26" s="293"/>
      <c r="K26" s="293"/>
      <c r="L26" s="293"/>
      <c r="M26" s="294"/>
      <c r="N26" s="293"/>
      <c r="O26" s="306"/>
      <c r="P26" s="306"/>
      <c r="Q26" s="306"/>
      <c r="R26" s="306"/>
      <c r="S26" s="306"/>
      <c r="T26" s="306"/>
      <c r="U26" s="306"/>
    </row>
    <row r="27" spans="1:21" x14ac:dyDescent="0.2">
      <c r="A27" s="306"/>
      <c r="B27" s="293"/>
      <c r="C27" s="293"/>
      <c r="D27" s="293"/>
      <c r="E27" s="293"/>
      <c r="F27" s="293"/>
      <c r="G27" s="293"/>
      <c r="H27" s="155"/>
      <c r="I27" s="293"/>
      <c r="J27" s="293"/>
      <c r="K27" s="293"/>
      <c r="L27" s="293"/>
      <c r="M27" s="294"/>
      <c r="N27" s="293"/>
      <c r="O27" s="306"/>
      <c r="P27" s="306"/>
      <c r="Q27" s="306"/>
      <c r="R27" s="306"/>
      <c r="S27" s="306"/>
      <c r="T27" s="306"/>
      <c r="U27" s="306"/>
    </row>
    <row r="28" spans="1:21" x14ac:dyDescent="0.2">
      <c r="A28" s="306"/>
      <c r="B28" s="293"/>
      <c r="C28" s="293"/>
      <c r="D28" s="293"/>
      <c r="E28" s="293"/>
      <c r="F28" s="293"/>
      <c r="G28" s="293"/>
      <c r="H28" s="155"/>
      <c r="I28" s="293"/>
      <c r="J28" s="293"/>
      <c r="K28" s="289"/>
      <c r="L28" s="289"/>
      <c r="M28" s="290"/>
      <c r="N28" s="293"/>
      <c r="O28" s="306"/>
      <c r="P28" s="306"/>
      <c r="Q28" s="306"/>
      <c r="R28" s="306"/>
      <c r="S28" s="306"/>
      <c r="T28" s="306"/>
      <c r="U28" s="306"/>
    </row>
    <row r="29" spans="1:21" x14ac:dyDescent="0.2">
      <c r="A29" s="306"/>
      <c r="B29" s="293"/>
      <c r="C29" s="293"/>
      <c r="D29" s="293"/>
      <c r="E29" s="293"/>
      <c r="F29" s="293"/>
      <c r="G29" s="293"/>
      <c r="H29" s="155"/>
      <c r="I29" s="293"/>
      <c r="J29" s="293"/>
      <c r="K29" s="293"/>
      <c r="L29" s="293"/>
      <c r="M29" s="294"/>
      <c r="N29" s="293"/>
      <c r="O29" s="306"/>
      <c r="P29" s="306"/>
      <c r="Q29" s="306"/>
      <c r="R29" s="306"/>
      <c r="S29" s="306"/>
      <c r="T29" s="306"/>
      <c r="U29" s="306"/>
    </row>
    <row r="30" spans="1:21" x14ac:dyDescent="0.2">
      <c r="A30" s="306"/>
      <c r="B30" s="293"/>
      <c r="C30" s="293"/>
      <c r="D30" s="293"/>
      <c r="E30" s="293"/>
      <c r="F30" s="293"/>
      <c r="G30" s="293"/>
      <c r="H30" s="155"/>
      <c r="I30" s="293"/>
      <c r="J30" s="293"/>
      <c r="K30" s="293"/>
      <c r="L30" s="293"/>
      <c r="M30" s="294"/>
      <c r="N30" s="293"/>
      <c r="O30" s="306"/>
      <c r="P30" s="306"/>
      <c r="Q30" s="306"/>
      <c r="R30" s="306"/>
      <c r="S30" s="306"/>
      <c r="T30" s="306"/>
      <c r="U30" s="306"/>
    </row>
    <row r="31" spans="1:21" x14ac:dyDescent="0.2">
      <c r="A31" s="306"/>
      <c r="B31" s="293"/>
      <c r="C31" s="293"/>
      <c r="D31" s="293"/>
      <c r="E31" s="293"/>
      <c r="F31" s="293"/>
      <c r="G31" s="293"/>
      <c r="H31" s="155"/>
      <c r="I31" s="293"/>
      <c r="J31" s="293"/>
      <c r="K31" s="293"/>
      <c r="L31" s="293"/>
      <c r="M31" s="294"/>
      <c r="N31" s="293"/>
      <c r="O31" s="306"/>
      <c r="P31" s="306"/>
      <c r="Q31" s="306"/>
      <c r="R31" s="306"/>
      <c r="S31" s="306"/>
      <c r="T31" s="306"/>
      <c r="U31" s="306"/>
    </row>
    <row r="32" spans="1:21" x14ac:dyDescent="0.2">
      <c r="A32" s="306"/>
      <c r="B32" s="293"/>
      <c r="C32" s="293"/>
      <c r="D32" s="293"/>
      <c r="E32" s="293"/>
      <c r="F32" s="293"/>
      <c r="G32" s="293"/>
      <c r="H32" s="155"/>
      <c r="I32" s="293"/>
      <c r="J32" s="293"/>
      <c r="K32" s="293"/>
      <c r="L32" s="293"/>
      <c r="M32" s="294"/>
      <c r="N32" s="293"/>
      <c r="O32" s="306"/>
      <c r="P32" s="306"/>
      <c r="Q32" s="306"/>
      <c r="R32" s="306"/>
      <c r="S32" s="306"/>
      <c r="T32" s="306"/>
      <c r="U32" s="306"/>
    </row>
    <row r="33" spans="1:21" x14ac:dyDescent="0.2">
      <c r="A33" s="306"/>
      <c r="B33" s="293"/>
      <c r="C33" s="293"/>
      <c r="D33" s="293"/>
      <c r="E33" s="293"/>
      <c r="F33" s="293"/>
      <c r="G33" s="293"/>
      <c r="H33" s="155"/>
      <c r="I33" s="293"/>
      <c r="J33" s="293"/>
      <c r="K33" s="293"/>
      <c r="L33" s="293"/>
      <c r="M33" s="294"/>
      <c r="N33" s="293"/>
      <c r="O33" s="306"/>
      <c r="P33" s="306"/>
      <c r="Q33" s="306"/>
      <c r="R33" s="306"/>
      <c r="S33" s="306"/>
      <c r="T33" s="306"/>
      <c r="U33" s="306"/>
    </row>
    <row r="34" spans="1:21" x14ac:dyDescent="0.2">
      <c r="A34" s="293"/>
      <c r="B34" s="293"/>
      <c r="C34" s="293"/>
      <c r="D34" s="293"/>
      <c r="E34" s="293"/>
      <c r="F34" s="293"/>
      <c r="G34" s="293"/>
      <c r="H34" s="326"/>
      <c r="I34" s="293"/>
      <c r="J34" s="293"/>
      <c r="K34" s="293"/>
      <c r="L34" s="293"/>
      <c r="M34" s="294"/>
      <c r="N34" s="293"/>
      <c r="O34" s="306"/>
      <c r="P34" s="306"/>
      <c r="Q34" s="306"/>
      <c r="R34" s="306"/>
      <c r="S34" s="306"/>
      <c r="T34" s="306"/>
      <c r="U34" s="306"/>
    </row>
    <row r="35" spans="1:21" x14ac:dyDescent="0.2">
      <c r="A35" s="293"/>
      <c r="B35" s="293"/>
      <c r="C35" s="293"/>
      <c r="D35" s="293"/>
      <c r="E35" s="293"/>
      <c r="F35" s="293"/>
      <c r="G35" s="293"/>
      <c r="H35" s="326"/>
      <c r="I35" s="293"/>
      <c r="J35" s="293"/>
      <c r="K35" s="293"/>
      <c r="L35" s="293"/>
      <c r="M35" s="294"/>
      <c r="N35" s="293"/>
      <c r="O35" s="306"/>
      <c r="P35" s="306"/>
      <c r="Q35" s="306"/>
      <c r="R35" s="306"/>
      <c r="S35" s="306"/>
      <c r="T35" s="306"/>
      <c r="U35" s="306"/>
    </row>
    <row r="36" spans="1:21" x14ac:dyDescent="0.2">
      <c r="A36" s="293"/>
      <c r="B36" s="293"/>
      <c r="C36" s="293"/>
      <c r="D36" s="293"/>
      <c r="E36" s="293"/>
      <c r="F36" s="293"/>
      <c r="G36" s="293"/>
      <c r="H36" s="326"/>
      <c r="I36" s="293"/>
      <c r="J36" s="293"/>
      <c r="K36" s="293"/>
      <c r="L36" s="293"/>
      <c r="M36" s="294"/>
      <c r="N36" s="293"/>
      <c r="O36" s="306"/>
      <c r="P36" s="306"/>
      <c r="Q36" s="306"/>
      <c r="R36" s="306"/>
      <c r="S36" s="306"/>
      <c r="T36" s="306"/>
      <c r="U36" s="306"/>
    </row>
    <row r="37" spans="1:21" x14ac:dyDescent="0.2">
      <c r="A37" s="293"/>
      <c r="B37" s="293"/>
      <c r="C37" s="293"/>
      <c r="D37" s="293"/>
      <c r="E37" s="293"/>
      <c r="F37" s="293"/>
      <c r="G37" s="293"/>
      <c r="H37" s="326"/>
      <c r="I37" s="293"/>
      <c r="J37" s="293"/>
      <c r="K37" s="293"/>
      <c r="L37" s="293"/>
      <c r="M37" s="294"/>
      <c r="N37" s="293"/>
      <c r="O37" s="306"/>
      <c r="P37" s="306"/>
      <c r="Q37" s="306"/>
      <c r="R37" s="306"/>
      <c r="S37" s="306"/>
      <c r="T37" s="306"/>
      <c r="U37" s="306"/>
    </row>
    <row r="38" spans="1:21" x14ac:dyDescent="0.2">
      <c r="A38" s="293"/>
      <c r="B38" s="293"/>
      <c r="C38" s="293"/>
      <c r="D38" s="293"/>
      <c r="E38" s="293"/>
      <c r="F38" s="293"/>
      <c r="G38" s="293"/>
      <c r="H38" s="326"/>
      <c r="I38" s="293"/>
      <c r="J38" s="293"/>
      <c r="K38" s="293"/>
      <c r="L38" s="293"/>
      <c r="M38" s="294"/>
      <c r="N38" s="293"/>
      <c r="O38" s="306"/>
      <c r="P38" s="306"/>
      <c r="Q38" s="306"/>
      <c r="R38" s="306"/>
      <c r="S38" s="306"/>
      <c r="T38" s="306"/>
      <c r="U38" s="306"/>
    </row>
    <row r="39" spans="1:21" x14ac:dyDescent="0.2">
      <c r="A39" s="5"/>
      <c r="B39" s="5"/>
      <c r="C39" s="5"/>
      <c r="D39" s="5"/>
      <c r="E39" s="5"/>
      <c r="F39" s="5"/>
      <c r="G39" s="5"/>
      <c r="O39" s="306"/>
      <c r="P39" s="306"/>
      <c r="Q39" s="306"/>
      <c r="R39" s="306"/>
      <c r="S39" s="306"/>
      <c r="T39" s="306"/>
      <c r="U39" s="306"/>
    </row>
    <row r="40" spans="1:21" x14ac:dyDescent="0.2">
      <c r="A40" s="5"/>
      <c r="B40" s="5"/>
      <c r="C40" s="5"/>
      <c r="D40" s="5"/>
      <c r="E40" s="5"/>
      <c r="F40" s="5"/>
      <c r="G40" s="5"/>
      <c r="O40" s="306"/>
      <c r="P40" s="306"/>
      <c r="Q40" s="306"/>
      <c r="R40" s="306"/>
      <c r="S40" s="306"/>
      <c r="T40" s="306"/>
      <c r="U40" s="306"/>
    </row>
    <row r="41" spans="1:21" x14ac:dyDescent="0.2">
      <c r="A41" s="5"/>
      <c r="B41" s="5"/>
      <c r="C41" s="5"/>
      <c r="D41" s="5"/>
      <c r="E41" s="5"/>
      <c r="F41" s="5"/>
      <c r="G41" s="5"/>
      <c r="O41" s="306"/>
      <c r="P41" s="306"/>
      <c r="Q41" s="306"/>
      <c r="R41" s="306"/>
      <c r="S41" s="306"/>
      <c r="T41" s="306"/>
      <c r="U41" s="306"/>
    </row>
    <row r="42" spans="1:21" x14ac:dyDescent="0.2">
      <c r="A42" s="5"/>
      <c r="B42" s="5"/>
      <c r="C42" s="5"/>
      <c r="D42" s="5"/>
      <c r="E42" s="5"/>
      <c r="F42" s="5"/>
      <c r="G42" s="5"/>
      <c r="O42" s="306"/>
      <c r="P42" s="306"/>
      <c r="Q42" s="306"/>
      <c r="R42" s="306"/>
      <c r="S42" s="306"/>
      <c r="T42" s="306"/>
      <c r="U42" s="306"/>
    </row>
    <row r="43" spans="1:21" x14ac:dyDescent="0.2">
      <c r="A43" s="5"/>
      <c r="B43" s="5"/>
      <c r="C43" s="5"/>
      <c r="D43" s="5"/>
      <c r="E43" s="5"/>
      <c r="F43" s="5"/>
      <c r="G43" s="5"/>
      <c r="O43" s="306"/>
      <c r="P43" s="306"/>
      <c r="Q43" s="306"/>
      <c r="R43" s="306"/>
      <c r="S43" s="306"/>
      <c r="T43" s="306"/>
      <c r="U43" s="306"/>
    </row>
    <row r="44" spans="1:21" x14ac:dyDescent="0.2">
      <c r="A44" s="5"/>
      <c r="B44" s="5"/>
      <c r="C44" s="5"/>
      <c r="D44" s="5"/>
      <c r="E44" s="5"/>
      <c r="F44" s="5"/>
      <c r="G44" s="5"/>
      <c r="O44" s="306"/>
      <c r="P44" s="306"/>
      <c r="Q44" s="306"/>
      <c r="R44" s="306"/>
      <c r="S44" s="306"/>
      <c r="T44" s="306"/>
      <c r="U44" s="306"/>
    </row>
    <row r="45" spans="1:21" x14ac:dyDescent="0.2">
      <c r="A45" s="5"/>
      <c r="B45" s="5"/>
      <c r="C45" s="5"/>
      <c r="D45" s="5"/>
      <c r="E45" s="5"/>
      <c r="F45" s="5"/>
      <c r="G45" s="5"/>
      <c r="O45" s="306"/>
      <c r="P45" s="306"/>
      <c r="Q45" s="306"/>
      <c r="R45" s="306"/>
      <c r="S45" s="306"/>
      <c r="T45" s="306"/>
      <c r="U45" s="306"/>
    </row>
    <row r="46" spans="1:21" x14ac:dyDescent="0.2">
      <c r="A46" s="5"/>
      <c r="B46" s="5"/>
      <c r="C46" s="5"/>
      <c r="D46" s="5"/>
      <c r="E46" s="5"/>
      <c r="F46" s="5"/>
      <c r="G46" s="5"/>
      <c r="O46" s="306"/>
      <c r="P46" s="306"/>
      <c r="Q46" s="306"/>
      <c r="R46" s="306"/>
      <c r="S46" s="306"/>
      <c r="T46" s="306"/>
      <c r="U46" s="306"/>
    </row>
    <row r="47" spans="1:21" x14ac:dyDescent="0.2">
      <c r="A47" s="5"/>
      <c r="B47" s="5"/>
      <c r="C47" s="5"/>
      <c r="D47" s="5"/>
      <c r="E47" s="5"/>
      <c r="F47" s="5"/>
      <c r="G47" s="5"/>
      <c r="O47" s="306"/>
      <c r="P47" s="306"/>
      <c r="Q47" s="306"/>
      <c r="R47" s="306"/>
      <c r="S47" s="306"/>
      <c r="T47" s="306"/>
      <c r="U47" s="306"/>
    </row>
    <row r="48" spans="1:21" x14ac:dyDescent="0.2">
      <c r="A48" s="5"/>
      <c r="B48" s="5"/>
      <c r="C48" s="5"/>
      <c r="D48" s="5"/>
      <c r="E48" s="5"/>
      <c r="F48" s="5"/>
      <c r="G48" s="5"/>
      <c r="O48" s="306"/>
      <c r="P48" s="306"/>
      <c r="Q48" s="306"/>
      <c r="R48" s="306"/>
      <c r="S48" s="306"/>
      <c r="T48" s="306"/>
      <c r="U48" s="306"/>
    </row>
    <row r="49" spans="1:21" x14ac:dyDescent="0.2">
      <c r="A49" s="117"/>
      <c r="B49" s="5"/>
      <c r="C49" s="5"/>
      <c r="D49" s="5"/>
      <c r="E49" s="5"/>
      <c r="F49" s="117"/>
      <c r="G49" s="5"/>
      <c r="O49" s="306"/>
      <c r="P49" s="306"/>
      <c r="Q49" s="306"/>
      <c r="R49" s="306"/>
      <c r="S49" s="306"/>
      <c r="T49" s="306"/>
      <c r="U49" s="306"/>
    </row>
    <row r="50" spans="1:21" x14ac:dyDescent="0.2">
      <c r="A50" s="117"/>
      <c r="B50" s="5"/>
      <c r="C50" s="5"/>
      <c r="D50" s="5"/>
      <c r="E50" s="5"/>
      <c r="F50" s="117"/>
      <c r="G50" s="5"/>
      <c r="O50" s="306"/>
      <c r="P50" s="306"/>
      <c r="Q50" s="306"/>
      <c r="R50" s="306"/>
      <c r="S50" s="306"/>
      <c r="T50" s="306"/>
      <c r="U50" s="306"/>
    </row>
    <row r="51" spans="1:21" x14ac:dyDescent="0.2">
      <c r="A51" s="117"/>
      <c r="B51" s="5"/>
      <c r="C51" s="5"/>
      <c r="D51" s="5"/>
      <c r="E51" s="5"/>
      <c r="F51" s="117"/>
      <c r="G51" s="5"/>
      <c r="O51" s="306"/>
      <c r="P51" s="306"/>
      <c r="Q51" s="306"/>
      <c r="R51" s="306"/>
      <c r="S51" s="306"/>
      <c r="T51" s="306"/>
      <c r="U51" s="306"/>
    </row>
    <row r="52" spans="1:21" x14ac:dyDescent="0.2">
      <c r="A52" s="117"/>
      <c r="B52" s="5"/>
      <c r="C52" s="5"/>
      <c r="D52" s="5"/>
      <c r="E52" s="5"/>
      <c r="F52" s="117"/>
      <c r="G52" s="5"/>
      <c r="O52" s="306"/>
      <c r="P52" s="306"/>
      <c r="Q52" s="306"/>
      <c r="R52" s="306"/>
      <c r="S52" s="306"/>
      <c r="T52" s="306"/>
      <c r="U52" s="306"/>
    </row>
    <row r="53" spans="1:21" x14ac:dyDescent="0.2">
      <c r="B53" s="5"/>
      <c r="C53" s="5"/>
      <c r="D53" s="5"/>
      <c r="E53" s="5"/>
      <c r="F53" s="117"/>
      <c r="G53" s="5"/>
      <c r="O53" s="306"/>
      <c r="P53" s="306"/>
      <c r="Q53" s="306"/>
      <c r="R53" s="306"/>
      <c r="S53" s="306"/>
      <c r="T53" s="306"/>
      <c r="U53" s="306"/>
    </row>
    <row r="54" spans="1:21" x14ac:dyDescent="0.2">
      <c r="A54" s="117"/>
      <c r="B54" s="5"/>
      <c r="C54" s="5"/>
      <c r="D54" s="5"/>
      <c r="E54" s="5"/>
      <c r="F54" s="117"/>
      <c r="G54" s="5"/>
      <c r="O54" s="306"/>
      <c r="P54" s="306"/>
      <c r="Q54" s="306"/>
      <c r="R54" s="306"/>
      <c r="S54" s="306"/>
      <c r="T54" s="306"/>
      <c r="U54" s="306"/>
    </row>
    <row r="55" spans="1:21" x14ac:dyDescent="0.2">
      <c r="A55" s="117"/>
      <c r="B55" s="5"/>
      <c r="C55" s="5"/>
      <c r="D55" s="5"/>
      <c r="E55" s="5"/>
      <c r="F55" s="117"/>
      <c r="G55" s="5"/>
      <c r="O55" s="306"/>
      <c r="P55" s="306"/>
      <c r="Q55" s="306"/>
      <c r="R55" s="306"/>
      <c r="S55" s="306"/>
      <c r="T55" s="306"/>
      <c r="U55" s="306"/>
    </row>
    <row r="56" spans="1:21" x14ac:dyDescent="0.2">
      <c r="A56" s="117"/>
      <c r="B56" s="5"/>
      <c r="C56" s="5"/>
      <c r="D56" s="5"/>
      <c r="E56" s="5"/>
      <c r="F56" s="117"/>
      <c r="G56" s="5"/>
      <c r="O56" s="306"/>
      <c r="P56" s="306"/>
      <c r="Q56" s="306"/>
      <c r="R56" s="306"/>
      <c r="S56" s="306"/>
      <c r="T56" s="306"/>
      <c r="U56" s="306"/>
    </row>
    <row r="57" spans="1:21" x14ac:dyDescent="0.2">
      <c r="A57" s="117"/>
      <c r="B57" s="5"/>
      <c r="C57" s="5"/>
      <c r="D57" s="5"/>
      <c r="E57" s="5"/>
      <c r="F57" s="117"/>
      <c r="G57" s="5"/>
      <c r="O57" s="306"/>
      <c r="P57" s="306"/>
      <c r="Q57" s="306"/>
      <c r="R57" s="306"/>
      <c r="S57" s="306"/>
      <c r="T57" s="306"/>
      <c r="U57" s="306"/>
    </row>
    <row r="58" spans="1:21" x14ac:dyDescent="0.2">
      <c r="A58" s="117"/>
      <c r="B58" s="5"/>
      <c r="C58" s="5"/>
      <c r="D58" s="5"/>
      <c r="E58" s="5"/>
      <c r="F58" s="117"/>
      <c r="G58" s="5"/>
      <c r="O58" s="306"/>
      <c r="P58" s="306"/>
      <c r="Q58" s="306"/>
      <c r="R58" s="306"/>
      <c r="S58" s="306"/>
      <c r="T58" s="306"/>
      <c r="U58" s="306"/>
    </row>
    <row r="59" spans="1:21" x14ac:dyDescent="0.2">
      <c r="A59" s="117"/>
      <c r="B59" s="5"/>
      <c r="C59" s="5"/>
      <c r="D59" s="5"/>
      <c r="E59" s="5"/>
      <c r="F59" s="117"/>
      <c r="G59" s="5"/>
      <c r="O59" s="306"/>
      <c r="P59" s="306"/>
      <c r="Q59" s="306"/>
      <c r="R59" s="306"/>
      <c r="S59" s="306"/>
      <c r="T59" s="306"/>
      <c r="U59" s="306"/>
    </row>
    <row r="60" spans="1:21" x14ac:dyDescent="0.2">
      <c r="A60" s="117"/>
      <c r="B60" s="5"/>
      <c r="C60" s="5"/>
      <c r="D60" s="5"/>
      <c r="E60" s="5"/>
      <c r="F60" s="117"/>
      <c r="G60" s="5"/>
      <c r="O60" s="306"/>
      <c r="P60" s="306"/>
      <c r="Q60" s="306"/>
      <c r="R60" s="306"/>
      <c r="S60" s="306"/>
      <c r="T60" s="306"/>
      <c r="U60" s="306"/>
    </row>
    <row r="61" spans="1:21" x14ac:dyDescent="0.2">
      <c r="A61" s="117"/>
      <c r="B61" s="5"/>
      <c r="C61" s="5"/>
      <c r="D61" s="5"/>
      <c r="E61" s="5"/>
      <c r="F61" s="117"/>
      <c r="G61" s="5"/>
      <c r="O61" s="306"/>
      <c r="P61" s="306"/>
      <c r="Q61" s="306"/>
      <c r="R61" s="306"/>
      <c r="S61" s="306"/>
      <c r="T61" s="306"/>
      <c r="U61" s="306"/>
    </row>
    <row r="62" spans="1:21" x14ac:dyDescent="0.2">
      <c r="A62" s="117"/>
      <c r="B62" s="5"/>
      <c r="C62" s="5"/>
      <c r="D62" s="5"/>
      <c r="E62" s="5"/>
      <c r="F62" s="117"/>
      <c r="G62" s="5"/>
      <c r="O62" s="306"/>
      <c r="P62" s="306"/>
      <c r="Q62" s="306"/>
      <c r="R62" s="306"/>
      <c r="S62" s="306"/>
      <c r="T62" s="306"/>
      <c r="U62" s="306"/>
    </row>
    <row r="63" spans="1:21" x14ac:dyDescent="0.2">
      <c r="A63" s="117"/>
      <c r="B63" s="5"/>
      <c r="C63" s="5"/>
      <c r="D63" s="5"/>
      <c r="E63" s="5"/>
      <c r="F63" s="117"/>
      <c r="G63" s="5"/>
      <c r="O63" s="306"/>
      <c r="P63" s="306"/>
      <c r="Q63" s="306"/>
      <c r="R63" s="306"/>
      <c r="S63" s="306"/>
      <c r="T63" s="306"/>
      <c r="U63" s="306"/>
    </row>
    <row r="64" spans="1:21" x14ac:dyDescent="0.2">
      <c r="A64" s="117"/>
      <c r="B64" s="5"/>
      <c r="C64" s="5"/>
      <c r="D64" s="5"/>
      <c r="E64" s="5"/>
      <c r="F64" s="117"/>
      <c r="G64" s="5"/>
      <c r="O64" s="306"/>
      <c r="P64" s="306"/>
      <c r="Q64" s="306"/>
      <c r="R64" s="306"/>
      <c r="S64" s="306"/>
      <c r="T64" s="306"/>
      <c r="U64" s="306"/>
    </row>
    <row r="65" spans="1:21" x14ac:dyDescent="0.2">
      <c r="A65" s="117"/>
      <c r="B65" s="5"/>
      <c r="C65" s="5"/>
      <c r="D65" s="5"/>
      <c r="E65" s="5"/>
      <c r="F65" s="117"/>
      <c r="G65" s="5"/>
      <c r="O65" s="306"/>
      <c r="P65" s="306"/>
      <c r="Q65" s="306"/>
      <c r="R65" s="306"/>
      <c r="S65" s="306"/>
      <c r="T65" s="306"/>
      <c r="U65" s="306"/>
    </row>
    <row r="66" spans="1:21" x14ac:dyDescent="0.2">
      <c r="A66" s="117"/>
      <c r="B66" s="5"/>
      <c r="C66" s="5"/>
      <c r="D66" s="5"/>
      <c r="E66" s="5"/>
      <c r="F66" s="117"/>
      <c r="G66" s="5"/>
      <c r="O66" s="306"/>
      <c r="P66" s="306"/>
      <c r="Q66" s="306"/>
      <c r="R66" s="306"/>
      <c r="S66" s="306"/>
      <c r="T66" s="306"/>
      <c r="U66" s="306"/>
    </row>
    <row r="67" spans="1:21" x14ac:dyDescent="0.2">
      <c r="A67" s="117"/>
      <c r="B67" s="5"/>
      <c r="C67" s="5"/>
      <c r="D67" s="5"/>
      <c r="E67" s="5"/>
      <c r="F67" s="117"/>
      <c r="G67" s="5"/>
      <c r="O67" s="306"/>
      <c r="P67" s="306"/>
      <c r="Q67" s="306"/>
      <c r="R67" s="306"/>
      <c r="S67" s="306"/>
      <c r="T67" s="306"/>
      <c r="U67" s="306"/>
    </row>
    <row r="68" spans="1:21" x14ac:dyDescent="0.2">
      <c r="A68" s="117"/>
      <c r="B68" s="5"/>
      <c r="C68" s="5"/>
      <c r="D68" s="5"/>
      <c r="E68" s="5"/>
      <c r="F68" s="117"/>
      <c r="G68" s="5"/>
      <c r="O68" s="306"/>
      <c r="P68" s="306"/>
      <c r="Q68" s="306"/>
      <c r="R68" s="306"/>
      <c r="S68" s="306"/>
      <c r="T68" s="306"/>
      <c r="U68" s="306"/>
    </row>
    <row r="69" spans="1:21" x14ac:dyDescent="0.2">
      <c r="A69" s="117"/>
      <c r="B69" s="5"/>
      <c r="C69" s="5"/>
      <c r="D69" s="5"/>
      <c r="E69" s="5"/>
      <c r="F69" s="117"/>
      <c r="G69" s="5"/>
      <c r="O69" s="306"/>
      <c r="P69" s="306"/>
      <c r="Q69" s="306"/>
      <c r="R69" s="306"/>
      <c r="S69" s="306"/>
      <c r="T69" s="306"/>
      <c r="U69" s="306"/>
    </row>
    <row r="70" spans="1:21" x14ac:dyDescent="0.2">
      <c r="A70" s="117"/>
      <c r="B70" s="5"/>
      <c r="C70" s="5"/>
      <c r="D70" s="5"/>
      <c r="E70" s="5"/>
      <c r="F70" s="117"/>
      <c r="G70" s="5"/>
      <c r="O70" s="306"/>
      <c r="P70" s="306"/>
      <c r="Q70" s="306"/>
      <c r="R70" s="306"/>
      <c r="S70" s="306"/>
      <c r="T70" s="306"/>
      <c r="U70" s="306"/>
    </row>
    <row r="71" spans="1:21" x14ac:dyDescent="0.2">
      <c r="A71" s="117"/>
      <c r="B71" s="5"/>
      <c r="C71" s="5"/>
      <c r="D71" s="5"/>
      <c r="E71" s="5"/>
      <c r="F71" s="117"/>
      <c r="G71" s="5"/>
      <c r="O71" s="306"/>
      <c r="P71" s="306"/>
      <c r="Q71" s="306"/>
      <c r="R71" s="306"/>
      <c r="S71" s="306"/>
      <c r="T71" s="306"/>
      <c r="U71" s="306"/>
    </row>
    <row r="72" spans="1:21" x14ac:dyDescent="0.2">
      <c r="A72" s="117"/>
      <c r="B72" s="5"/>
      <c r="C72" s="5"/>
      <c r="D72" s="5"/>
      <c r="E72" s="5"/>
      <c r="F72" s="117"/>
      <c r="G72" s="5"/>
      <c r="O72" s="306"/>
      <c r="P72" s="306"/>
      <c r="Q72" s="306"/>
      <c r="R72" s="306"/>
      <c r="S72" s="306"/>
      <c r="T72" s="306"/>
      <c r="U72" s="306"/>
    </row>
    <row r="73" spans="1:21" x14ac:dyDescent="0.2">
      <c r="A73" s="117"/>
      <c r="B73" s="5"/>
      <c r="C73" s="5"/>
      <c r="D73" s="5"/>
      <c r="E73" s="5"/>
      <c r="F73" s="117"/>
      <c r="G73" s="5"/>
      <c r="O73" s="306"/>
      <c r="P73" s="306"/>
      <c r="Q73" s="306"/>
      <c r="R73" s="306"/>
      <c r="S73" s="306"/>
      <c r="T73" s="306"/>
      <c r="U73" s="306"/>
    </row>
    <row r="74" spans="1:21" x14ac:dyDescent="0.2">
      <c r="A74" s="117"/>
      <c r="B74" s="5"/>
      <c r="C74" s="5"/>
      <c r="D74" s="5"/>
      <c r="E74" s="5"/>
      <c r="F74" s="117"/>
      <c r="G74" s="5"/>
      <c r="O74" s="306"/>
      <c r="P74" s="306"/>
      <c r="Q74" s="306"/>
      <c r="R74" s="306"/>
      <c r="S74" s="306"/>
      <c r="T74" s="306"/>
      <c r="U74" s="306"/>
    </row>
    <row r="75" spans="1:21" x14ac:dyDescent="0.2">
      <c r="A75" s="117"/>
      <c r="B75" s="5"/>
      <c r="C75" s="5"/>
      <c r="D75" s="5"/>
      <c r="E75" s="5"/>
      <c r="F75" s="117"/>
      <c r="G75" s="5"/>
      <c r="O75" s="306"/>
      <c r="P75" s="306"/>
      <c r="Q75" s="306"/>
      <c r="R75" s="306"/>
      <c r="S75" s="306"/>
      <c r="T75" s="306"/>
      <c r="U75" s="306"/>
    </row>
    <row r="76" spans="1:21" x14ac:dyDescent="0.2">
      <c r="A76" s="117"/>
      <c r="B76" s="5"/>
      <c r="C76" s="5"/>
      <c r="D76" s="5"/>
      <c r="E76" s="5"/>
      <c r="F76" s="117"/>
      <c r="G76" s="5"/>
      <c r="O76" s="306"/>
      <c r="P76" s="306"/>
      <c r="Q76" s="306"/>
      <c r="R76" s="306"/>
      <c r="S76" s="306"/>
      <c r="T76" s="306"/>
      <c r="U76" s="306"/>
    </row>
    <row r="77" spans="1:21" x14ac:dyDescent="0.2">
      <c r="A77" s="117"/>
      <c r="B77" s="5"/>
      <c r="C77" s="5"/>
      <c r="D77" s="5"/>
      <c r="E77" s="5"/>
      <c r="F77" s="117"/>
      <c r="G77" s="5"/>
      <c r="O77" s="306"/>
      <c r="P77" s="306"/>
      <c r="Q77" s="306"/>
      <c r="R77" s="306"/>
      <c r="S77" s="306"/>
      <c r="T77" s="306"/>
      <c r="U77" s="306"/>
    </row>
    <row r="78" spans="1:21" x14ac:dyDescent="0.2">
      <c r="A78" s="117"/>
      <c r="B78" s="5"/>
      <c r="C78" s="5"/>
      <c r="D78" s="5"/>
      <c r="E78" s="5"/>
      <c r="F78" s="117"/>
      <c r="G78" s="5"/>
      <c r="O78" s="306"/>
      <c r="P78" s="306"/>
      <c r="Q78" s="306"/>
      <c r="R78" s="306"/>
      <c r="S78" s="306"/>
      <c r="T78" s="306"/>
      <c r="U78" s="306"/>
    </row>
    <row r="79" spans="1:21" x14ac:dyDescent="0.2">
      <c r="A79" s="117"/>
      <c r="B79" s="5"/>
      <c r="C79" s="5"/>
      <c r="D79" s="5"/>
      <c r="E79" s="5"/>
      <c r="F79" s="117"/>
      <c r="G79" s="5"/>
      <c r="O79" s="306"/>
      <c r="P79" s="306"/>
      <c r="Q79" s="306"/>
      <c r="R79" s="306"/>
      <c r="S79" s="306"/>
      <c r="T79" s="306"/>
      <c r="U79" s="306"/>
    </row>
    <row r="80" spans="1:21" x14ac:dyDescent="0.2">
      <c r="A80" s="117"/>
      <c r="B80" s="5"/>
      <c r="C80" s="5"/>
      <c r="D80" s="5"/>
      <c r="E80" s="5"/>
      <c r="F80" s="117"/>
      <c r="G80" s="5"/>
      <c r="O80" s="306"/>
      <c r="P80" s="306"/>
      <c r="Q80" s="306"/>
      <c r="R80" s="306"/>
      <c r="S80" s="306"/>
      <c r="T80" s="306"/>
      <c r="U80" s="306"/>
    </row>
    <row r="81" spans="1:21" x14ac:dyDescent="0.2">
      <c r="A81" s="117"/>
      <c r="B81" s="5"/>
      <c r="C81" s="5"/>
      <c r="D81" s="5"/>
      <c r="E81" s="5"/>
      <c r="F81" s="117"/>
      <c r="G81" s="5"/>
      <c r="O81" s="306"/>
      <c r="P81" s="306"/>
      <c r="Q81" s="306"/>
      <c r="R81" s="306"/>
      <c r="S81" s="306"/>
      <c r="T81" s="306"/>
      <c r="U81" s="306"/>
    </row>
    <row r="82" spans="1:21" x14ac:dyDescent="0.2">
      <c r="A82" s="117"/>
      <c r="B82" s="5"/>
      <c r="C82" s="5"/>
      <c r="D82" s="5"/>
      <c r="E82" s="5"/>
      <c r="F82" s="117"/>
      <c r="G82" s="5"/>
      <c r="O82" s="306"/>
      <c r="P82" s="306"/>
      <c r="Q82" s="306"/>
      <c r="R82" s="306"/>
      <c r="S82" s="306"/>
      <c r="T82" s="306"/>
      <c r="U82" s="306"/>
    </row>
    <row r="83" spans="1:21" x14ac:dyDescent="0.2">
      <c r="A83" s="117"/>
      <c r="B83" s="5"/>
      <c r="C83" s="5"/>
      <c r="D83" s="5"/>
      <c r="E83" s="5"/>
      <c r="F83" s="117"/>
      <c r="G83" s="5"/>
      <c r="O83" s="306"/>
      <c r="P83" s="306"/>
      <c r="Q83" s="306"/>
      <c r="R83" s="306"/>
      <c r="S83" s="306"/>
      <c r="T83" s="306"/>
      <c r="U83" s="306"/>
    </row>
    <row r="84" spans="1:21" x14ac:dyDescent="0.2">
      <c r="A84" s="117"/>
      <c r="B84" s="5"/>
      <c r="C84" s="5"/>
      <c r="D84" s="5"/>
      <c r="E84" s="5"/>
      <c r="F84" s="117"/>
      <c r="G84" s="5"/>
      <c r="O84" s="306"/>
      <c r="P84" s="306"/>
      <c r="Q84" s="306"/>
      <c r="R84" s="306"/>
      <c r="S84" s="306"/>
      <c r="T84" s="306"/>
      <c r="U84" s="306"/>
    </row>
    <row r="85" spans="1:21" x14ac:dyDescent="0.2">
      <c r="A85" s="117"/>
      <c r="B85" s="5"/>
      <c r="C85" s="5"/>
      <c r="D85" s="5"/>
      <c r="E85" s="5"/>
      <c r="F85" s="117"/>
      <c r="G85" s="5"/>
      <c r="O85" s="306"/>
      <c r="P85" s="306"/>
      <c r="Q85" s="306"/>
      <c r="R85" s="306"/>
      <c r="S85" s="306"/>
      <c r="T85" s="306"/>
      <c r="U85" s="306"/>
    </row>
    <row r="86" spans="1:21" x14ac:dyDescent="0.2">
      <c r="A86" s="117"/>
      <c r="B86" s="5"/>
      <c r="C86" s="5"/>
      <c r="D86" s="5"/>
      <c r="E86" s="5"/>
      <c r="F86" s="117"/>
      <c r="G86" s="5"/>
      <c r="O86" s="306"/>
      <c r="P86" s="306"/>
      <c r="Q86" s="306"/>
      <c r="R86" s="306"/>
      <c r="S86" s="306"/>
      <c r="T86" s="306"/>
      <c r="U86" s="306"/>
    </row>
    <row r="87" spans="1:21" x14ac:dyDescent="0.2">
      <c r="A87" s="117"/>
      <c r="B87" s="5"/>
      <c r="C87" s="5"/>
      <c r="D87" s="5"/>
      <c r="E87" s="5"/>
      <c r="F87" s="117"/>
      <c r="G87" s="5"/>
      <c r="O87" s="306"/>
      <c r="P87" s="306"/>
      <c r="Q87" s="306"/>
      <c r="R87" s="306"/>
      <c r="S87" s="306"/>
      <c r="T87" s="306"/>
      <c r="U87" s="306"/>
    </row>
    <row r="88" spans="1:21" x14ac:dyDescent="0.2">
      <c r="A88" s="117"/>
      <c r="B88" s="5"/>
      <c r="C88" s="5"/>
      <c r="D88" s="5"/>
      <c r="E88" s="5"/>
      <c r="F88" s="117"/>
      <c r="G88" s="5"/>
      <c r="O88" s="306"/>
      <c r="P88" s="306"/>
      <c r="Q88" s="306"/>
      <c r="R88" s="306"/>
      <c r="S88" s="306"/>
      <c r="T88" s="306"/>
      <c r="U88" s="306"/>
    </row>
    <row r="89" spans="1:21" x14ac:dyDescent="0.2">
      <c r="A89" s="117"/>
      <c r="B89" s="5"/>
      <c r="C89" s="5"/>
      <c r="D89" s="5"/>
      <c r="E89" s="5"/>
      <c r="F89" s="117"/>
      <c r="G89" s="5"/>
      <c r="O89" s="306"/>
      <c r="P89" s="306"/>
      <c r="Q89" s="306"/>
      <c r="R89" s="306"/>
      <c r="S89" s="306"/>
      <c r="T89" s="306"/>
      <c r="U89" s="306"/>
    </row>
    <row r="90" spans="1:21" x14ac:dyDescent="0.2">
      <c r="A90" s="117"/>
      <c r="B90" s="5"/>
      <c r="C90" s="5"/>
      <c r="D90" s="5"/>
      <c r="E90" s="5"/>
      <c r="F90" s="117"/>
      <c r="G90" s="5"/>
      <c r="O90" s="306"/>
      <c r="P90" s="306"/>
      <c r="Q90" s="306"/>
      <c r="R90" s="306"/>
      <c r="S90" s="306"/>
      <c r="T90" s="306"/>
      <c r="U90" s="306"/>
    </row>
    <row r="91" spans="1:21" x14ac:dyDescent="0.2">
      <c r="A91" s="117"/>
      <c r="B91" s="5"/>
      <c r="C91" s="5"/>
      <c r="D91" s="5"/>
      <c r="E91" s="5"/>
      <c r="F91" s="117"/>
      <c r="G91" s="5"/>
      <c r="O91" s="306"/>
      <c r="P91" s="306"/>
      <c r="Q91" s="306"/>
      <c r="R91" s="306"/>
      <c r="S91" s="306"/>
      <c r="T91" s="306"/>
      <c r="U91" s="306"/>
    </row>
    <row r="92" spans="1:21" x14ac:dyDescent="0.2">
      <c r="A92" s="117"/>
      <c r="B92" s="5"/>
      <c r="C92" s="5"/>
      <c r="D92" s="5"/>
      <c r="E92" s="5"/>
      <c r="F92" s="117"/>
      <c r="G92" s="5"/>
      <c r="O92" s="306"/>
      <c r="P92" s="306"/>
      <c r="Q92" s="306"/>
      <c r="R92" s="306"/>
      <c r="S92" s="306"/>
      <c r="T92" s="306"/>
      <c r="U92" s="306"/>
    </row>
    <row r="93" spans="1:21" x14ac:dyDescent="0.2">
      <c r="A93" s="117"/>
      <c r="B93" s="5"/>
      <c r="C93" s="5"/>
      <c r="D93" s="5"/>
      <c r="E93" s="5"/>
      <c r="F93" s="117"/>
      <c r="G93" s="5"/>
      <c r="O93" s="306"/>
      <c r="P93" s="306"/>
      <c r="Q93" s="306"/>
      <c r="R93" s="306"/>
      <c r="S93" s="306"/>
      <c r="T93" s="306"/>
      <c r="U93" s="306"/>
    </row>
    <row r="94" spans="1:21" x14ac:dyDescent="0.2">
      <c r="A94" s="117"/>
      <c r="B94" s="5"/>
      <c r="C94" s="5"/>
      <c r="D94" s="5"/>
      <c r="E94" s="5"/>
      <c r="F94" s="117"/>
      <c r="G94" s="5"/>
      <c r="O94" s="306"/>
      <c r="P94" s="306"/>
      <c r="Q94" s="306"/>
      <c r="R94" s="306"/>
      <c r="S94" s="306"/>
      <c r="T94" s="306"/>
      <c r="U94" s="306"/>
    </row>
    <row r="95" spans="1:21" x14ac:dyDescent="0.2">
      <c r="A95" s="117"/>
      <c r="B95" s="5"/>
      <c r="C95" s="5"/>
      <c r="D95" s="5"/>
      <c r="E95" s="5"/>
      <c r="F95" s="117"/>
      <c r="G95" s="5"/>
      <c r="O95" s="306"/>
      <c r="P95" s="306"/>
      <c r="Q95" s="306"/>
      <c r="R95" s="306"/>
      <c r="S95" s="306"/>
      <c r="T95" s="306"/>
      <c r="U95" s="306"/>
    </row>
    <row r="96" spans="1:21" x14ac:dyDescent="0.2">
      <c r="A96" s="117"/>
      <c r="B96" s="5"/>
      <c r="C96" s="5"/>
      <c r="D96" s="5"/>
      <c r="E96" s="5"/>
      <c r="F96" s="117"/>
      <c r="G96" s="5"/>
      <c r="O96" s="306"/>
      <c r="P96" s="306"/>
      <c r="Q96" s="306"/>
      <c r="R96" s="306"/>
      <c r="S96" s="306"/>
      <c r="T96" s="306"/>
      <c r="U96" s="306"/>
    </row>
    <row r="97" spans="1:21" x14ac:dyDescent="0.2">
      <c r="B97" s="5"/>
      <c r="C97" s="5"/>
      <c r="D97" s="5"/>
      <c r="E97" s="5"/>
      <c r="F97" s="117"/>
      <c r="G97" s="5"/>
      <c r="O97" s="306"/>
      <c r="P97" s="306"/>
      <c r="Q97" s="306"/>
      <c r="R97" s="306"/>
      <c r="S97" s="306"/>
      <c r="T97" s="306"/>
      <c r="U97" s="306"/>
    </row>
    <row r="98" spans="1:21" x14ac:dyDescent="0.2">
      <c r="A98" s="117"/>
      <c r="B98" s="5"/>
      <c r="C98" s="5"/>
      <c r="D98" s="5"/>
      <c r="E98" s="5"/>
      <c r="F98" s="117"/>
      <c r="G98" s="5"/>
      <c r="O98" s="306"/>
      <c r="P98" s="306"/>
      <c r="Q98" s="306"/>
      <c r="R98" s="306"/>
      <c r="S98" s="306"/>
      <c r="T98" s="306"/>
      <c r="U98" s="306"/>
    </row>
    <row r="99" spans="1:21" x14ac:dyDescent="0.2">
      <c r="A99" s="117"/>
      <c r="B99" s="5"/>
      <c r="C99" s="5"/>
      <c r="D99" s="5"/>
      <c r="E99" s="5"/>
      <c r="F99" s="5"/>
      <c r="G99" s="5"/>
      <c r="O99" s="306"/>
      <c r="P99" s="306"/>
      <c r="Q99" s="306"/>
      <c r="R99" s="306"/>
      <c r="S99" s="306"/>
      <c r="T99" s="306"/>
      <c r="U99" s="306"/>
    </row>
    <row r="100" spans="1:21" x14ac:dyDescent="0.2">
      <c r="A100" s="117"/>
      <c r="B100" s="5"/>
      <c r="C100" s="5"/>
      <c r="D100" s="5"/>
      <c r="E100" s="5"/>
      <c r="F100" s="5"/>
      <c r="G100" s="5"/>
      <c r="O100" s="306"/>
      <c r="P100" s="306"/>
      <c r="Q100" s="306"/>
      <c r="R100" s="306"/>
      <c r="S100" s="306"/>
      <c r="T100" s="306"/>
      <c r="U100" s="306"/>
    </row>
    <row r="101" spans="1:21" x14ac:dyDescent="0.2">
      <c r="A101" s="117"/>
      <c r="B101" s="5"/>
      <c r="C101" s="5"/>
      <c r="D101" s="5"/>
      <c r="E101" s="5"/>
      <c r="F101" s="5"/>
      <c r="G101" s="5"/>
      <c r="O101" s="306"/>
      <c r="P101" s="306"/>
      <c r="Q101" s="306"/>
      <c r="R101" s="306"/>
      <c r="S101" s="306"/>
      <c r="T101" s="306"/>
      <c r="U101" s="306"/>
    </row>
    <row r="102" spans="1:21" x14ac:dyDescent="0.2">
      <c r="A102" s="117"/>
      <c r="B102" s="5"/>
      <c r="C102" s="5"/>
      <c r="D102" s="5"/>
      <c r="E102" s="5"/>
      <c r="F102" s="5"/>
      <c r="G102" s="5"/>
      <c r="O102" s="306"/>
      <c r="P102" s="306"/>
      <c r="Q102" s="306"/>
      <c r="R102" s="306"/>
      <c r="S102" s="306"/>
      <c r="T102" s="306"/>
      <c r="U102" s="306"/>
    </row>
    <row r="103" spans="1:21" x14ac:dyDescent="0.2">
      <c r="A103" s="117"/>
      <c r="B103" s="5"/>
      <c r="C103" s="5"/>
      <c r="D103" s="5"/>
      <c r="E103" s="5"/>
      <c r="F103" s="5"/>
      <c r="G103" s="5"/>
      <c r="O103" s="306"/>
      <c r="P103" s="306"/>
      <c r="Q103" s="306"/>
      <c r="R103" s="306"/>
      <c r="S103" s="306"/>
      <c r="T103" s="306"/>
      <c r="U103" s="306"/>
    </row>
    <row r="104" spans="1:21" x14ac:dyDescent="0.2">
      <c r="A104" s="117"/>
      <c r="B104" s="5"/>
      <c r="C104" s="5"/>
      <c r="D104" s="5"/>
      <c r="E104" s="5"/>
      <c r="F104" s="5"/>
      <c r="G104" s="5"/>
      <c r="O104" s="306"/>
      <c r="P104" s="306"/>
      <c r="Q104" s="306"/>
      <c r="R104" s="306"/>
      <c r="S104" s="306"/>
      <c r="T104" s="306"/>
      <c r="U104" s="306"/>
    </row>
    <row r="105" spans="1:21" x14ac:dyDescent="0.2">
      <c r="A105" s="117"/>
      <c r="B105" s="5"/>
      <c r="C105" s="5"/>
      <c r="D105" s="5"/>
      <c r="E105" s="5"/>
      <c r="F105" s="5"/>
      <c r="G105" s="5"/>
      <c r="O105" s="306"/>
      <c r="P105" s="306"/>
      <c r="Q105" s="306"/>
      <c r="R105" s="306"/>
      <c r="S105" s="306"/>
      <c r="T105" s="306"/>
      <c r="U105" s="306"/>
    </row>
    <row r="106" spans="1:21" x14ac:dyDescent="0.2">
      <c r="A106" s="117"/>
      <c r="B106" s="5"/>
      <c r="C106" s="5"/>
      <c r="D106" s="5"/>
      <c r="E106" s="5"/>
      <c r="F106" s="5"/>
      <c r="G106" s="5"/>
      <c r="O106" s="306"/>
      <c r="P106" s="306"/>
      <c r="Q106" s="306"/>
      <c r="R106" s="306"/>
      <c r="S106" s="306"/>
      <c r="T106" s="306"/>
      <c r="U106" s="306"/>
    </row>
    <row r="107" spans="1:21" x14ac:dyDescent="0.2">
      <c r="A107" s="117"/>
      <c r="B107" s="5"/>
      <c r="C107" s="5"/>
      <c r="D107" s="5"/>
      <c r="E107" s="5"/>
      <c r="F107" s="5"/>
      <c r="G107" s="5"/>
      <c r="O107" s="306"/>
      <c r="P107" s="306"/>
      <c r="Q107" s="306"/>
      <c r="R107" s="306"/>
      <c r="S107" s="306"/>
      <c r="T107" s="306"/>
      <c r="U107" s="306"/>
    </row>
    <row r="108" spans="1:21" x14ac:dyDescent="0.2">
      <c r="A108" s="117"/>
      <c r="B108" s="5"/>
      <c r="C108" s="5"/>
      <c r="D108" s="5"/>
      <c r="E108" s="5"/>
      <c r="F108" s="5"/>
      <c r="G108" s="5"/>
      <c r="O108" s="306"/>
      <c r="P108" s="306"/>
      <c r="Q108" s="306"/>
      <c r="R108" s="306"/>
      <c r="S108" s="306"/>
      <c r="T108" s="306"/>
      <c r="U108" s="306"/>
    </row>
    <row r="109" spans="1:21" x14ac:dyDescent="0.2">
      <c r="A109" s="117"/>
      <c r="B109" s="5"/>
      <c r="C109" s="5"/>
      <c r="D109" s="5"/>
      <c r="E109" s="5"/>
      <c r="F109" s="5"/>
      <c r="G109" s="5"/>
      <c r="O109" s="306"/>
      <c r="P109" s="306"/>
      <c r="Q109" s="306"/>
      <c r="R109" s="306"/>
      <c r="S109" s="306"/>
      <c r="T109" s="306"/>
      <c r="U109" s="306"/>
    </row>
    <row r="110" spans="1:21" x14ac:dyDescent="0.2">
      <c r="B110" s="5"/>
      <c r="C110" s="5"/>
      <c r="D110" s="5"/>
      <c r="E110" s="5"/>
      <c r="F110" s="5"/>
      <c r="G110" s="5"/>
      <c r="O110" s="306"/>
      <c r="P110" s="306"/>
      <c r="Q110" s="306"/>
      <c r="R110" s="306"/>
      <c r="S110" s="306"/>
      <c r="T110" s="306"/>
      <c r="U110" s="306"/>
    </row>
    <row r="111" spans="1:21" x14ac:dyDescent="0.2">
      <c r="A111" s="117"/>
      <c r="B111" s="5"/>
      <c r="C111" s="5"/>
      <c r="D111" s="5"/>
      <c r="E111" s="5"/>
      <c r="F111" s="5"/>
      <c r="G111" s="5"/>
      <c r="O111" s="306"/>
      <c r="P111" s="306"/>
      <c r="Q111" s="306"/>
      <c r="R111" s="306"/>
      <c r="S111" s="306"/>
      <c r="T111" s="306"/>
      <c r="U111" s="306"/>
    </row>
  </sheetData>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s>
  <conditionalFormatting sqref="F99:F111">
    <cfRule type="expression" dxfId="276" priority="51">
      <formula>$L99="yes"</formula>
    </cfRule>
    <cfRule type="expression" dxfId="275" priority="52">
      <formula>AND($L99="no",$O99="up")</formula>
    </cfRule>
  </conditionalFormatting>
  <conditionalFormatting sqref="F99:F111">
    <cfRule type="expression" dxfId="274" priority="49">
      <formula>$J99="yes"</formula>
    </cfRule>
    <cfRule type="expression" dxfId="273" priority="50">
      <formula>AND($J99="no",$O99="up")</formula>
    </cfRule>
  </conditionalFormatting>
  <conditionalFormatting sqref="F49:F98">
    <cfRule type="expression" dxfId="272" priority="45">
      <formula>$P48="yes"</formula>
    </cfRule>
    <cfRule type="expression" dxfId="271" priority="46">
      <formula>AND($P48="no",$Q49="up")</formula>
    </cfRule>
  </conditionalFormatting>
  <conditionalFormatting sqref="F47:F48 F39:F42">
    <cfRule type="expression" dxfId="270" priority="37">
      <formula>$P39="yes"</formula>
    </cfRule>
    <cfRule type="expression" dxfId="269" priority="38">
      <formula>AND($P39="no",$S39="up")</formula>
    </cfRule>
  </conditionalFormatting>
  <conditionalFormatting sqref="F34:F38">
    <cfRule type="expression" dxfId="268" priority="33">
      <formula>$P34="yes"</formula>
    </cfRule>
    <cfRule type="expression" dxfId="267" priority="34">
      <formula>AND($P34="no",$S34="up")</formula>
    </cfRule>
  </conditionalFormatting>
  <conditionalFormatting sqref="M5:M38">
    <cfRule type="expression" dxfId="266" priority="29">
      <formula>$L5="yes"</formula>
    </cfRule>
    <cfRule type="expression" dxfId="265" priority="30">
      <formula>AND($L5="no",$M5="up")</formula>
    </cfRule>
  </conditionalFormatting>
  <conditionalFormatting sqref="H14:H33">
    <cfRule type="expression" dxfId="264" priority="22">
      <formula>I14="yes"</formula>
    </cfRule>
  </conditionalFormatting>
  <conditionalFormatting sqref="F25:F31">
    <cfRule type="expression" dxfId="263" priority="20">
      <formula>$N25="yes"</formula>
    </cfRule>
    <cfRule type="expression" dxfId="262" priority="21">
      <formula>AND($N25="no",$Q25="up")</formula>
    </cfRule>
  </conditionalFormatting>
  <conditionalFormatting sqref="F22">
    <cfRule type="expression" dxfId="261" priority="16">
      <formula>$P22="yes"</formula>
    </cfRule>
    <cfRule type="expression" dxfId="260" priority="17">
      <formula>AND($P22="no",$S22="up")</formula>
    </cfRule>
  </conditionalFormatting>
  <conditionalFormatting sqref="F19:F21">
    <cfRule type="expression" dxfId="259" priority="12">
      <formula>$AD19="yes"</formula>
    </cfRule>
    <cfRule type="expression" dxfId="258" priority="13">
      <formula>AND($AD19="no",$AE19="up")</formula>
    </cfRule>
  </conditionalFormatting>
  <conditionalFormatting sqref="F14:F18">
    <cfRule type="expression" dxfId="257" priority="9">
      <formula>#REF!="yes"</formula>
    </cfRule>
    <cfRule type="expression" dxfId="256" priority="10">
      <formula>AND(#REF!="no",$Q14="up")</formula>
    </cfRule>
  </conditionalFormatting>
  <conditionalFormatting sqref="F12">
    <cfRule type="expression" dxfId="255" priority="7">
      <formula>#REF!="yes"</formula>
    </cfRule>
    <cfRule type="expression" dxfId="254" priority="8">
      <formula>AND(#REF!="no",$Q12="up")</formula>
    </cfRule>
  </conditionalFormatting>
  <conditionalFormatting sqref="F5:F11">
    <cfRule type="expression" dxfId="253" priority="2">
      <formula>$AV5="yes"</formula>
    </cfRule>
  </conditionalFormatting>
  <conditionalFormatting sqref="H5:H11">
    <cfRule type="expression" dxfId="252" priority="1">
      <formula>I5="yes"</formula>
    </cfRule>
  </conditionalFormatting>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U208"/>
  <sheetViews>
    <sheetView workbookViewId="0">
      <pane ySplit="4" topLeftCell="A5" activePane="bottomLeft" state="frozen"/>
      <selection pane="bottomLeft"/>
    </sheetView>
  </sheetViews>
  <sheetFormatPr defaultRowHeight="11.25" x14ac:dyDescent="0.2"/>
  <cols>
    <col min="1" max="1" width="42" customWidth="1"/>
    <col min="2" max="2" width="46" customWidth="1"/>
    <col min="3" max="3" width="15.6640625" customWidth="1"/>
    <col min="4" max="4" width="33.6640625" bestFit="1" customWidth="1"/>
    <col min="5" max="5" width="15.33203125" customWidth="1"/>
    <col min="6" max="6" width="38.83203125" bestFit="1" customWidth="1"/>
    <col min="7" max="7" width="8.5" customWidth="1"/>
    <col min="8" max="8" width="20" bestFit="1" customWidth="1"/>
  </cols>
  <sheetData>
    <row r="1" spans="1:21" x14ac:dyDescent="0.2">
      <c r="A1" s="141" t="s">
        <v>516</v>
      </c>
    </row>
    <row r="3" spans="1:21" x14ac:dyDescent="0.2">
      <c r="A3" s="352" t="s">
        <v>815</v>
      </c>
    </row>
    <row r="4" spans="1:21" ht="34.5" customHeight="1" x14ac:dyDescent="0.2">
      <c r="A4" s="314" t="s">
        <v>473</v>
      </c>
      <c r="B4" s="314" t="s">
        <v>469</v>
      </c>
      <c r="C4" s="314" t="s">
        <v>470</v>
      </c>
      <c r="D4" s="314" t="s">
        <v>455</v>
      </c>
      <c r="E4" s="314" t="s">
        <v>454</v>
      </c>
      <c r="F4" s="314" t="s">
        <v>0</v>
      </c>
      <c r="G4" s="314" t="s">
        <v>1</v>
      </c>
      <c r="H4" s="314" t="s">
        <v>518</v>
      </c>
    </row>
    <row r="5" spans="1:21" x14ac:dyDescent="0.2">
      <c r="A5" s="306" t="s">
        <v>619</v>
      </c>
      <c r="B5" s="293" t="s">
        <v>474</v>
      </c>
      <c r="C5" s="293" t="s">
        <v>401</v>
      </c>
      <c r="D5" s="293" t="s">
        <v>415</v>
      </c>
      <c r="E5" s="293" t="s">
        <v>5</v>
      </c>
      <c r="F5" s="294" t="s">
        <v>6</v>
      </c>
      <c r="G5" s="293" t="s">
        <v>7</v>
      </c>
      <c r="H5" s="155">
        <v>1957</v>
      </c>
      <c r="I5" s="293"/>
      <c r="J5" s="293"/>
      <c r="K5" s="293"/>
      <c r="L5" s="293"/>
      <c r="M5" s="294"/>
      <c r="N5" s="293"/>
      <c r="P5" s="306"/>
      <c r="Q5" s="306"/>
      <c r="R5" s="306"/>
      <c r="S5" s="306"/>
      <c r="T5" s="306"/>
      <c r="U5" s="306"/>
    </row>
    <row r="6" spans="1:21" x14ac:dyDescent="0.2">
      <c r="A6" s="306" t="s">
        <v>620</v>
      </c>
      <c r="B6" s="293" t="s">
        <v>475</v>
      </c>
      <c r="C6" s="293" t="s">
        <v>402</v>
      </c>
      <c r="D6" s="293" t="s">
        <v>416</v>
      </c>
      <c r="E6" s="293" t="s">
        <v>8</v>
      </c>
      <c r="F6" s="294" t="s">
        <v>9</v>
      </c>
      <c r="G6" s="293" t="s">
        <v>10</v>
      </c>
      <c r="H6" s="155">
        <v>1998</v>
      </c>
      <c r="I6" s="293"/>
      <c r="J6" s="293"/>
      <c r="K6" s="293"/>
      <c r="L6" s="293"/>
      <c r="M6" s="294"/>
      <c r="N6" s="293"/>
      <c r="O6" s="306"/>
      <c r="P6" s="306"/>
      <c r="Q6" s="306"/>
      <c r="R6" s="306"/>
      <c r="S6" s="306"/>
      <c r="T6" s="306"/>
      <c r="U6" s="306"/>
    </row>
    <row r="7" spans="1:21" x14ac:dyDescent="0.2">
      <c r="A7" s="306" t="s">
        <v>621</v>
      </c>
      <c r="B7" s="293" t="s">
        <v>477</v>
      </c>
      <c r="C7" s="293" t="s">
        <v>404</v>
      </c>
      <c r="D7" s="293" t="s">
        <v>418</v>
      </c>
      <c r="E7" s="293" t="s">
        <v>12</v>
      </c>
      <c r="F7" s="294" t="s">
        <v>13</v>
      </c>
      <c r="G7" s="293" t="s">
        <v>14</v>
      </c>
      <c r="H7" s="155">
        <v>1228</v>
      </c>
      <c r="I7" s="293"/>
      <c r="J7" s="293"/>
      <c r="K7" s="293"/>
      <c r="L7" s="293"/>
      <c r="M7" s="294"/>
      <c r="N7" s="293"/>
      <c r="O7" s="306"/>
      <c r="P7" s="306"/>
      <c r="Q7" s="306"/>
      <c r="R7" s="306"/>
      <c r="S7" s="306"/>
      <c r="T7" s="306"/>
      <c r="U7" s="306"/>
    </row>
    <row r="8" spans="1:21" x14ac:dyDescent="0.2">
      <c r="A8" s="306" t="s">
        <v>622</v>
      </c>
      <c r="B8" s="293" t="s">
        <v>477</v>
      </c>
      <c r="C8" s="293" t="s">
        <v>404</v>
      </c>
      <c r="D8" s="293" t="s">
        <v>418</v>
      </c>
      <c r="E8" s="293" t="s">
        <v>12</v>
      </c>
      <c r="F8" s="294" t="s">
        <v>15</v>
      </c>
      <c r="G8" s="293" t="s">
        <v>16</v>
      </c>
      <c r="H8" s="155">
        <v>3757</v>
      </c>
      <c r="I8" s="293"/>
      <c r="J8" s="293"/>
      <c r="K8" s="293"/>
      <c r="L8" s="293"/>
      <c r="M8" s="294"/>
      <c r="N8" s="293"/>
      <c r="O8" s="306"/>
      <c r="P8" s="306"/>
      <c r="Q8" s="306"/>
      <c r="R8" s="306"/>
      <c r="S8" s="306"/>
      <c r="T8" s="306"/>
      <c r="U8" s="306"/>
    </row>
    <row r="9" spans="1:21" x14ac:dyDescent="0.2">
      <c r="A9" s="306" t="s">
        <v>478</v>
      </c>
      <c r="B9" s="293" t="s">
        <v>474</v>
      </c>
      <c r="C9" s="293" t="s">
        <v>401</v>
      </c>
      <c r="D9" s="293" t="s">
        <v>419</v>
      </c>
      <c r="E9" s="293" t="s">
        <v>17</v>
      </c>
      <c r="F9" s="294" t="s">
        <v>18</v>
      </c>
      <c r="G9" s="293" t="s">
        <v>19</v>
      </c>
      <c r="H9" s="155">
        <v>3201</v>
      </c>
      <c r="I9" s="293"/>
      <c r="J9" s="293"/>
      <c r="K9" s="293"/>
      <c r="L9" s="293"/>
      <c r="M9" s="294"/>
      <c r="N9" s="293"/>
      <c r="O9" s="306"/>
      <c r="P9" s="306"/>
      <c r="Q9" s="306"/>
      <c r="R9" s="306"/>
      <c r="S9" s="306"/>
      <c r="T9" s="306"/>
      <c r="U9" s="306"/>
    </row>
    <row r="10" spans="1:21" x14ac:dyDescent="0.2">
      <c r="A10" s="306" t="s">
        <v>479</v>
      </c>
      <c r="B10" s="293" t="s">
        <v>480</v>
      </c>
      <c r="C10" s="293" t="s">
        <v>405</v>
      </c>
      <c r="D10" s="293" t="s">
        <v>552</v>
      </c>
      <c r="E10" s="293" t="s">
        <v>20</v>
      </c>
      <c r="F10" s="294" t="s">
        <v>21</v>
      </c>
      <c r="G10" s="293" t="s">
        <v>22</v>
      </c>
      <c r="H10" s="155">
        <v>4857</v>
      </c>
      <c r="I10" s="293"/>
      <c r="J10" s="293"/>
      <c r="K10" s="293"/>
      <c r="L10" s="293"/>
      <c r="M10" s="285"/>
      <c r="N10" s="285"/>
      <c r="O10" s="306"/>
      <c r="P10" s="306"/>
      <c r="Q10" s="306"/>
      <c r="R10" s="306"/>
      <c r="S10" s="306"/>
      <c r="T10" s="306"/>
      <c r="U10" s="306"/>
    </row>
    <row r="11" spans="1:21" x14ac:dyDescent="0.2">
      <c r="A11" s="306" t="s">
        <v>478</v>
      </c>
      <c r="B11" s="293" t="s">
        <v>474</v>
      </c>
      <c r="C11" s="293" t="s">
        <v>401</v>
      </c>
      <c r="D11" s="293" t="s">
        <v>419</v>
      </c>
      <c r="E11" s="293" t="s">
        <v>17</v>
      </c>
      <c r="F11" s="294" t="s">
        <v>23</v>
      </c>
      <c r="G11" s="293" t="s">
        <v>24</v>
      </c>
      <c r="H11" s="155">
        <v>1575</v>
      </c>
      <c r="I11" s="293"/>
      <c r="J11" s="293"/>
      <c r="K11" s="293"/>
      <c r="L11" s="293"/>
      <c r="M11" s="285"/>
      <c r="N11" s="292"/>
      <c r="O11" s="306"/>
      <c r="P11" s="306"/>
      <c r="Q11" s="306"/>
      <c r="R11" s="306"/>
      <c r="S11" s="306"/>
      <c r="T11" s="306"/>
      <c r="U11" s="306"/>
    </row>
    <row r="12" spans="1:21" x14ac:dyDescent="0.2">
      <c r="A12" s="306" t="s">
        <v>623</v>
      </c>
      <c r="B12" s="293" t="s">
        <v>476</v>
      </c>
      <c r="C12" s="293" t="s">
        <v>403</v>
      </c>
      <c r="D12" s="293" t="s">
        <v>420</v>
      </c>
      <c r="E12" s="293" t="s">
        <v>25</v>
      </c>
      <c r="F12" s="294" t="s">
        <v>26</v>
      </c>
      <c r="G12" s="293" t="s">
        <v>27</v>
      </c>
      <c r="H12" s="155">
        <v>2810</v>
      </c>
      <c r="I12" s="293"/>
      <c r="J12" s="293"/>
      <c r="K12" s="293"/>
      <c r="L12" s="293"/>
      <c r="M12" s="294"/>
      <c r="N12" s="293"/>
      <c r="O12" s="306"/>
      <c r="P12" s="306"/>
      <c r="Q12" s="306"/>
      <c r="R12" s="306"/>
      <c r="S12" s="306"/>
      <c r="T12" s="306"/>
      <c r="U12" s="306"/>
    </row>
    <row r="13" spans="1:21" x14ac:dyDescent="0.2">
      <c r="A13" s="306" t="s">
        <v>624</v>
      </c>
      <c r="B13" s="293" t="s">
        <v>481</v>
      </c>
      <c r="C13" s="293" t="s">
        <v>406</v>
      </c>
      <c r="D13" s="293" t="s">
        <v>421</v>
      </c>
      <c r="E13" s="293" t="s">
        <v>28</v>
      </c>
      <c r="F13" s="294" t="s">
        <v>29</v>
      </c>
      <c r="G13" s="293" t="s">
        <v>30</v>
      </c>
      <c r="H13" s="155">
        <v>4060</v>
      </c>
      <c r="I13" s="293"/>
      <c r="J13" s="293"/>
      <c r="K13" s="293"/>
      <c r="L13" s="293"/>
      <c r="M13" s="294"/>
      <c r="N13" s="293"/>
      <c r="O13" s="306"/>
      <c r="P13" s="306"/>
      <c r="Q13" s="306"/>
      <c r="R13" s="306"/>
      <c r="S13" s="306"/>
      <c r="T13" s="306"/>
      <c r="U13" s="306"/>
    </row>
    <row r="14" spans="1:21" x14ac:dyDescent="0.2">
      <c r="A14" s="306" t="s">
        <v>625</v>
      </c>
      <c r="B14" s="293" t="s">
        <v>476</v>
      </c>
      <c r="C14" s="293" t="s">
        <v>403</v>
      </c>
      <c r="D14" s="293" t="s">
        <v>417</v>
      </c>
      <c r="E14" s="293" t="s">
        <v>11</v>
      </c>
      <c r="F14" s="285" t="s">
        <v>553</v>
      </c>
      <c r="G14" s="285" t="s">
        <v>554</v>
      </c>
      <c r="H14" s="155">
        <v>3318</v>
      </c>
      <c r="I14" s="293"/>
      <c r="J14" s="293"/>
      <c r="K14" s="293"/>
      <c r="L14" s="293"/>
      <c r="M14" s="294"/>
      <c r="N14" s="293"/>
      <c r="O14" s="306"/>
      <c r="P14" s="306"/>
      <c r="Q14" s="306"/>
      <c r="R14" s="306"/>
      <c r="S14" s="306"/>
      <c r="T14" s="306"/>
      <c r="U14" s="306"/>
    </row>
    <row r="15" spans="1:21" x14ac:dyDescent="0.2">
      <c r="A15" s="306" t="s">
        <v>626</v>
      </c>
      <c r="B15" s="293" t="s">
        <v>477</v>
      </c>
      <c r="C15" s="293" t="s">
        <v>404</v>
      </c>
      <c r="D15" s="293" t="s">
        <v>422</v>
      </c>
      <c r="E15" s="293" t="s">
        <v>31</v>
      </c>
      <c r="F15" s="294" t="s">
        <v>32</v>
      </c>
      <c r="G15" s="293" t="s">
        <v>33</v>
      </c>
      <c r="H15" s="155">
        <v>3278</v>
      </c>
      <c r="I15" s="293"/>
      <c r="J15" s="293"/>
      <c r="K15" s="293"/>
      <c r="L15" s="293"/>
      <c r="M15" s="294"/>
      <c r="N15" s="293"/>
      <c r="O15" s="306"/>
      <c r="P15" s="306"/>
      <c r="Q15" s="306"/>
      <c r="R15" s="306"/>
      <c r="S15" s="306"/>
      <c r="T15" s="306"/>
      <c r="U15" s="306"/>
    </row>
    <row r="16" spans="1:21" x14ac:dyDescent="0.2">
      <c r="A16" s="306" t="s">
        <v>482</v>
      </c>
      <c r="B16" s="293" t="s">
        <v>483</v>
      </c>
      <c r="C16" s="293" t="s">
        <v>407</v>
      </c>
      <c r="D16" s="293" t="s">
        <v>423</v>
      </c>
      <c r="E16" s="293" t="s">
        <v>34</v>
      </c>
      <c r="F16" s="285" t="s">
        <v>577</v>
      </c>
      <c r="G16" s="292" t="s">
        <v>555</v>
      </c>
      <c r="H16" s="155">
        <v>10996</v>
      </c>
      <c r="I16" s="293"/>
      <c r="J16" s="293"/>
      <c r="K16" s="293"/>
      <c r="L16" s="293"/>
      <c r="M16" s="285"/>
      <c r="N16" s="285"/>
      <c r="O16" s="306"/>
      <c r="P16" s="306"/>
      <c r="Q16" s="306"/>
      <c r="R16" s="306"/>
      <c r="S16" s="306"/>
      <c r="T16" s="306"/>
      <c r="U16" s="306"/>
    </row>
    <row r="17" spans="1:21" x14ac:dyDescent="0.2">
      <c r="A17" s="306" t="s">
        <v>627</v>
      </c>
      <c r="B17" s="293" t="s">
        <v>484</v>
      </c>
      <c r="C17" s="293" t="s">
        <v>465</v>
      </c>
      <c r="D17" s="293" t="s">
        <v>424</v>
      </c>
      <c r="E17" s="293" t="s">
        <v>35</v>
      </c>
      <c r="F17" s="294" t="s">
        <v>36</v>
      </c>
      <c r="G17" s="293" t="s">
        <v>37</v>
      </c>
      <c r="H17" s="155">
        <v>1548</v>
      </c>
      <c r="I17" s="293"/>
      <c r="J17" s="293"/>
      <c r="K17" s="293"/>
      <c r="L17" s="293"/>
      <c r="M17" s="294"/>
      <c r="N17" s="293"/>
      <c r="O17" s="306"/>
      <c r="P17" s="306"/>
      <c r="Q17" s="306"/>
      <c r="R17" s="306"/>
      <c r="S17" s="306"/>
      <c r="T17" s="306"/>
      <c r="U17" s="306"/>
    </row>
    <row r="18" spans="1:21" x14ac:dyDescent="0.2">
      <c r="A18" s="306" t="s">
        <v>627</v>
      </c>
      <c r="B18" s="293" t="s">
        <v>484</v>
      </c>
      <c r="C18" s="293" t="s">
        <v>465</v>
      </c>
      <c r="D18" s="293" t="s">
        <v>424</v>
      </c>
      <c r="E18" s="293" t="s">
        <v>35</v>
      </c>
      <c r="F18" s="294" t="s">
        <v>38</v>
      </c>
      <c r="G18" s="293" t="s">
        <v>39</v>
      </c>
      <c r="H18" s="155">
        <v>2439</v>
      </c>
      <c r="I18" s="293"/>
      <c r="J18" s="293"/>
      <c r="K18" s="293"/>
      <c r="L18" s="293"/>
      <c r="M18" s="285"/>
      <c r="N18" s="285"/>
      <c r="O18" s="306"/>
      <c r="P18" s="306"/>
      <c r="Q18" s="306"/>
      <c r="R18" s="306"/>
      <c r="S18" s="306"/>
      <c r="T18" s="306"/>
      <c r="U18" s="306"/>
    </row>
    <row r="19" spans="1:21" x14ac:dyDescent="0.2">
      <c r="A19" s="306" t="s">
        <v>628</v>
      </c>
      <c r="B19" s="293" t="s">
        <v>485</v>
      </c>
      <c r="C19" s="293" t="s">
        <v>464</v>
      </c>
      <c r="D19" s="293" t="s">
        <v>425</v>
      </c>
      <c r="E19" s="293" t="s">
        <v>40</v>
      </c>
      <c r="F19" s="294" t="s">
        <v>41</v>
      </c>
      <c r="G19" s="293" t="s">
        <v>42</v>
      </c>
      <c r="H19" s="155">
        <v>3969</v>
      </c>
      <c r="I19" s="293"/>
      <c r="J19" s="293"/>
      <c r="K19" s="293"/>
      <c r="L19" s="293"/>
      <c r="M19" s="294"/>
      <c r="N19" s="293"/>
      <c r="O19" s="306"/>
      <c r="P19" s="306"/>
      <c r="Q19" s="306"/>
      <c r="R19" s="306"/>
      <c r="S19" s="306"/>
      <c r="T19" s="306"/>
      <c r="U19" s="306"/>
    </row>
    <row r="20" spans="1:21" x14ac:dyDescent="0.2">
      <c r="A20" s="306" t="s">
        <v>619</v>
      </c>
      <c r="B20" s="293" t="s">
        <v>474</v>
      </c>
      <c r="C20" s="293" t="s">
        <v>401</v>
      </c>
      <c r="D20" s="293" t="s">
        <v>415</v>
      </c>
      <c r="E20" s="293" t="s">
        <v>5</v>
      </c>
      <c r="F20" s="294" t="s">
        <v>45</v>
      </c>
      <c r="G20" s="293" t="s">
        <v>46</v>
      </c>
      <c r="H20" s="155">
        <v>4868</v>
      </c>
      <c r="I20" s="293"/>
      <c r="J20" s="293"/>
      <c r="K20" s="293"/>
      <c r="L20" s="293"/>
      <c r="M20" s="294"/>
      <c r="N20" s="293"/>
      <c r="O20" s="306"/>
      <c r="P20" s="306"/>
      <c r="Q20" s="306"/>
      <c r="R20" s="306"/>
      <c r="S20" s="306"/>
      <c r="T20" s="306"/>
      <c r="U20" s="306"/>
    </row>
    <row r="21" spans="1:21" x14ac:dyDescent="0.2">
      <c r="A21" s="306" t="s">
        <v>629</v>
      </c>
      <c r="B21" s="293" t="s">
        <v>477</v>
      </c>
      <c r="C21" s="293" t="s">
        <v>404</v>
      </c>
      <c r="D21" s="293" t="s">
        <v>426</v>
      </c>
      <c r="E21" s="293" t="s">
        <v>47</v>
      </c>
      <c r="F21" s="294" t="s">
        <v>48</v>
      </c>
      <c r="G21" s="293" t="s">
        <v>49</v>
      </c>
      <c r="H21" s="155">
        <v>1216</v>
      </c>
      <c r="I21" s="293"/>
      <c r="J21" s="293"/>
      <c r="K21" s="293"/>
      <c r="L21" s="293"/>
      <c r="M21" s="294"/>
      <c r="N21" s="293"/>
      <c r="O21" s="306"/>
      <c r="P21" s="306"/>
      <c r="Q21" s="306"/>
      <c r="R21" s="306"/>
      <c r="S21" s="306"/>
      <c r="T21" s="306"/>
      <c r="U21" s="306"/>
    </row>
    <row r="22" spans="1:21" x14ac:dyDescent="0.2">
      <c r="A22" s="306" t="s">
        <v>630</v>
      </c>
      <c r="B22" s="293" t="s">
        <v>475</v>
      </c>
      <c r="C22" s="293" t="s">
        <v>402</v>
      </c>
      <c r="D22" s="293" t="s">
        <v>427</v>
      </c>
      <c r="E22" s="293" t="s">
        <v>50</v>
      </c>
      <c r="F22" s="294" t="s">
        <v>51</v>
      </c>
      <c r="G22" s="293" t="s">
        <v>52</v>
      </c>
      <c r="H22" s="155">
        <v>2403</v>
      </c>
      <c r="I22" s="293"/>
      <c r="J22" s="293"/>
      <c r="K22" s="293"/>
      <c r="L22" s="293"/>
      <c r="M22" s="294"/>
      <c r="N22" s="293"/>
      <c r="O22" s="306"/>
      <c r="P22" s="306"/>
      <c r="Q22" s="306"/>
      <c r="R22" s="306"/>
      <c r="S22" s="306"/>
      <c r="T22" s="306"/>
      <c r="U22" s="306"/>
    </row>
    <row r="23" spans="1:21" x14ac:dyDescent="0.2">
      <c r="A23" s="306" t="s">
        <v>631</v>
      </c>
      <c r="B23" s="293" t="s">
        <v>486</v>
      </c>
      <c r="C23" s="293" t="s">
        <v>408</v>
      </c>
      <c r="D23" s="293" t="s">
        <v>428</v>
      </c>
      <c r="E23" s="293" t="s">
        <v>53</v>
      </c>
      <c r="F23" s="285" t="s">
        <v>578</v>
      </c>
      <c r="G23" s="285" t="s">
        <v>556</v>
      </c>
      <c r="H23" s="155">
        <v>11033</v>
      </c>
      <c r="I23" s="293"/>
      <c r="J23" s="293"/>
      <c r="K23" s="293"/>
      <c r="L23" s="293"/>
      <c r="M23" s="294"/>
      <c r="N23" s="293"/>
      <c r="O23" s="306"/>
      <c r="P23" s="306"/>
      <c r="Q23" s="306"/>
      <c r="R23" s="306"/>
      <c r="S23" s="306"/>
      <c r="T23" s="306"/>
      <c r="U23" s="306"/>
    </row>
    <row r="24" spans="1:21" x14ac:dyDescent="0.2">
      <c r="A24" s="306" t="s">
        <v>626</v>
      </c>
      <c r="B24" s="293" t="s">
        <v>477</v>
      </c>
      <c r="C24" s="293" t="s">
        <v>404</v>
      </c>
      <c r="D24" s="293" t="s">
        <v>422</v>
      </c>
      <c r="E24" s="293" t="s">
        <v>31</v>
      </c>
      <c r="F24" s="294" t="s">
        <v>54</v>
      </c>
      <c r="G24" s="293" t="s">
        <v>55</v>
      </c>
      <c r="H24" s="155">
        <v>2769</v>
      </c>
      <c r="I24" s="293"/>
      <c r="J24" s="293"/>
      <c r="K24" s="293"/>
      <c r="L24" s="293"/>
      <c r="M24" s="294"/>
      <c r="N24" s="293"/>
      <c r="O24" s="306"/>
      <c r="P24" s="306"/>
      <c r="Q24" s="306"/>
      <c r="R24" s="306"/>
      <c r="S24" s="306"/>
      <c r="T24" s="306"/>
      <c r="U24" s="306"/>
    </row>
    <row r="25" spans="1:21" x14ac:dyDescent="0.2">
      <c r="A25" s="306" t="s">
        <v>625</v>
      </c>
      <c r="B25" s="293" t="s">
        <v>476</v>
      </c>
      <c r="C25" s="293" t="s">
        <v>403</v>
      </c>
      <c r="D25" s="293" t="s">
        <v>417</v>
      </c>
      <c r="E25" s="293" t="s">
        <v>11</v>
      </c>
      <c r="F25" s="285" t="s">
        <v>557</v>
      </c>
      <c r="G25" s="285" t="s">
        <v>558</v>
      </c>
      <c r="H25" s="155">
        <v>5206</v>
      </c>
      <c r="I25" s="293"/>
      <c r="J25" s="293"/>
      <c r="K25" s="293"/>
      <c r="L25" s="293"/>
      <c r="M25" s="294"/>
      <c r="N25" s="293"/>
      <c r="O25" s="306"/>
      <c r="P25" s="306"/>
      <c r="Q25" s="306"/>
      <c r="R25" s="306"/>
      <c r="S25" s="306"/>
      <c r="T25" s="306"/>
      <c r="U25" s="306"/>
    </row>
    <row r="26" spans="1:21" x14ac:dyDescent="0.2">
      <c r="A26" s="306" t="s">
        <v>628</v>
      </c>
      <c r="B26" s="293" t="s">
        <v>485</v>
      </c>
      <c r="C26" s="293" t="s">
        <v>464</v>
      </c>
      <c r="D26" s="293" t="s">
        <v>425</v>
      </c>
      <c r="E26" s="293" t="s">
        <v>40</v>
      </c>
      <c r="F26" s="294" t="s">
        <v>56</v>
      </c>
      <c r="G26" s="293" t="s">
        <v>57</v>
      </c>
      <c r="H26" s="155">
        <v>1757</v>
      </c>
      <c r="I26" s="293"/>
      <c r="J26" s="293"/>
      <c r="K26" s="293"/>
      <c r="L26" s="293"/>
      <c r="M26" s="294"/>
      <c r="N26" s="293"/>
      <c r="O26" s="306"/>
      <c r="P26" s="306"/>
      <c r="Q26" s="306"/>
      <c r="R26" s="306"/>
      <c r="S26" s="306"/>
      <c r="T26" s="306"/>
      <c r="U26" s="306"/>
    </row>
    <row r="27" spans="1:21" x14ac:dyDescent="0.2">
      <c r="A27" s="306" t="s">
        <v>619</v>
      </c>
      <c r="B27" s="293" t="s">
        <v>474</v>
      </c>
      <c r="C27" s="293" t="s">
        <v>401</v>
      </c>
      <c r="D27" s="293" t="s">
        <v>415</v>
      </c>
      <c r="E27" s="293" t="s">
        <v>5</v>
      </c>
      <c r="F27" s="294" t="s">
        <v>58</v>
      </c>
      <c r="G27" s="293" t="s">
        <v>59</v>
      </c>
      <c r="H27" s="155">
        <v>3145</v>
      </c>
      <c r="I27" s="293"/>
      <c r="J27" s="293"/>
      <c r="K27" s="293"/>
      <c r="L27" s="293"/>
      <c r="M27" s="294"/>
      <c r="N27" s="293"/>
      <c r="O27" s="306"/>
      <c r="P27" s="306"/>
      <c r="Q27" s="306"/>
      <c r="R27" s="306"/>
      <c r="S27" s="306"/>
      <c r="T27" s="306"/>
      <c r="U27" s="306"/>
    </row>
    <row r="28" spans="1:21" x14ac:dyDescent="0.2">
      <c r="A28" s="306" t="s">
        <v>487</v>
      </c>
      <c r="B28" s="293" t="s">
        <v>480</v>
      </c>
      <c r="C28" s="293" t="s">
        <v>405</v>
      </c>
      <c r="D28" s="293" t="s">
        <v>429</v>
      </c>
      <c r="E28" s="293" t="s">
        <v>60</v>
      </c>
      <c r="F28" s="294" t="s">
        <v>61</v>
      </c>
      <c r="G28" s="293" t="s">
        <v>62</v>
      </c>
      <c r="H28" s="155">
        <v>11528</v>
      </c>
      <c r="I28" s="293"/>
      <c r="J28" s="293"/>
      <c r="K28" s="293"/>
      <c r="L28" s="293"/>
      <c r="M28" s="294"/>
      <c r="N28" s="293"/>
      <c r="O28" s="306"/>
      <c r="P28" s="306"/>
      <c r="Q28" s="306"/>
      <c r="R28" s="306"/>
      <c r="S28" s="306"/>
      <c r="T28" s="306"/>
      <c r="U28" s="306"/>
    </row>
    <row r="29" spans="1:21" x14ac:dyDescent="0.2">
      <c r="A29" s="306" t="s">
        <v>622</v>
      </c>
      <c r="B29" s="293" t="s">
        <v>477</v>
      </c>
      <c r="C29" s="293" t="s">
        <v>404</v>
      </c>
      <c r="D29" s="293" t="s">
        <v>418</v>
      </c>
      <c r="E29" s="293" t="s">
        <v>12</v>
      </c>
      <c r="F29" s="294" t="s">
        <v>63</v>
      </c>
      <c r="G29" s="293" t="s">
        <v>64</v>
      </c>
      <c r="H29" s="155">
        <v>1200</v>
      </c>
      <c r="I29" s="293"/>
      <c r="J29" s="293"/>
      <c r="K29" s="293"/>
      <c r="L29" s="293"/>
      <c r="M29" s="294"/>
      <c r="N29" s="293"/>
      <c r="O29" s="306"/>
      <c r="P29" s="306"/>
      <c r="Q29" s="306"/>
      <c r="R29" s="306"/>
      <c r="S29" s="306"/>
      <c r="T29" s="306"/>
      <c r="U29" s="306"/>
    </row>
    <row r="30" spans="1:21" x14ac:dyDescent="0.2">
      <c r="A30" s="306" t="s">
        <v>632</v>
      </c>
      <c r="B30" s="293" t="s">
        <v>488</v>
      </c>
      <c r="C30" s="293" t="s">
        <v>409</v>
      </c>
      <c r="D30" s="293" t="s">
        <v>430</v>
      </c>
      <c r="E30" s="293" t="s">
        <v>65</v>
      </c>
      <c r="F30" s="294" t="s">
        <v>66</v>
      </c>
      <c r="G30" s="293" t="s">
        <v>67</v>
      </c>
      <c r="H30" s="155">
        <v>2448</v>
      </c>
      <c r="I30" s="293"/>
      <c r="J30" s="293"/>
      <c r="K30" s="293"/>
      <c r="L30" s="293"/>
      <c r="M30" s="294"/>
      <c r="N30" s="293"/>
      <c r="O30" s="306"/>
      <c r="P30" s="306"/>
      <c r="Q30" s="306"/>
      <c r="R30" s="306"/>
      <c r="S30" s="306"/>
      <c r="T30" s="306"/>
      <c r="U30" s="306"/>
    </row>
    <row r="31" spans="1:21" x14ac:dyDescent="0.2">
      <c r="A31" s="306" t="s">
        <v>620</v>
      </c>
      <c r="B31" s="293" t="s">
        <v>475</v>
      </c>
      <c r="C31" s="293" t="s">
        <v>402</v>
      </c>
      <c r="D31" s="293" t="s">
        <v>416</v>
      </c>
      <c r="E31" s="293" t="s">
        <v>8</v>
      </c>
      <c r="F31" s="294" t="s">
        <v>68</v>
      </c>
      <c r="G31" s="293" t="s">
        <v>69</v>
      </c>
      <c r="H31" s="155">
        <v>3135</v>
      </c>
      <c r="I31" s="293"/>
      <c r="J31" s="293"/>
      <c r="K31" s="293"/>
      <c r="L31" s="293"/>
      <c r="M31" s="294"/>
      <c r="N31" s="293"/>
      <c r="O31" s="306"/>
      <c r="P31" s="306"/>
      <c r="Q31" s="306"/>
      <c r="R31" s="306"/>
      <c r="S31" s="306"/>
      <c r="T31" s="306"/>
      <c r="U31" s="306"/>
    </row>
    <row r="32" spans="1:21" x14ac:dyDescent="0.2">
      <c r="A32" s="306" t="s">
        <v>479</v>
      </c>
      <c r="B32" s="293" t="s">
        <v>480</v>
      </c>
      <c r="C32" s="293" t="s">
        <v>405</v>
      </c>
      <c r="D32" s="293" t="s">
        <v>552</v>
      </c>
      <c r="E32" s="293" t="s">
        <v>20</v>
      </c>
      <c r="F32" s="294" t="s">
        <v>70</v>
      </c>
      <c r="G32" s="293" t="s">
        <v>71</v>
      </c>
      <c r="H32" s="155">
        <v>3326</v>
      </c>
      <c r="I32" s="293"/>
      <c r="J32" s="293"/>
      <c r="K32" s="293"/>
      <c r="L32" s="293"/>
      <c r="M32" s="294"/>
      <c r="N32" s="293"/>
      <c r="O32" s="306"/>
      <c r="P32" s="306"/>
      <c r="Q32" s="306"/>
      <c r="R32" s="306"/>
      <c r="S32" s="306"/>
      <c r="T32" s="306"/>
      <c r="U32" s="306"/>
    </row>
    <row r="33" spans="1:21" x14ac:dyDescent="0.2">
      <c r="A33" s="306" t="s">
        <v>629</v>
      </c>
      <c r="B33" s="293" t="s">
        <v>477</v>
      </c>
      <c r="C33" s="293" t="s">
        <v>404</v>
      </c>
      <c r="D33" s="293" t="s">
        <v>426</v>
      </c>
      <c r="E33" s="293" t="s">
        <v>47</v>
      </c>
      <c r="F33" s="294" t="s">
        <v>72</v>
      </c>
      <c r="G33" s="293" t="s">
        <v>73</v>
      </c>
      <c r="H33" s="155">
        <v>1332</v>
      </c>
      <c r="I33" s="293"/>
      <c r="J33" s="293"/>
      <c r="K33" s="293"/>
      <c r="L33" s="293"/>
      <c r="M33" s="294"/>
      <c r="N33" s="293"/>
      <c r="O33" s="306"/>
      <c r="P33" s="306"/>
      <c r="Q33" s="306"/>
      <c r="R33" s="306"/>
      <c r="S33" s="306"/>
      <c r="T33" s="306"/>
      <c r="U33" s="306"/>
    </row>
    <row r="34" spans="1:21" x14ac:dyDescent="0.2">
      <c r="A34" s="306" t="s">
        <v>627</v>
      </c>
      <c r="B34" s="293" t="s">
        <v>484</v>
      </c>
      <c r="C34" s="293" t="s">
        <v>465</v>
      </c>
      <c r="D34" s="293" t="s">
        <v>424</v>
      </c>
      <c r="E34" s="293" t="s">
        <v>35</v>
      </c>
      <c r="F34" s="294" t="s">
        <v>74</v>
      </c>
      <c r="G34" s="293" t="s">
        <v>75</v>
      </c>
      <c r="H34" s="155">
        <v>1865</v>
      </c>
      <c r="I34" s="293"/>
      <c r="J34" s="293"/>
      <c r="K34" s="293"/>
      <c r="L34" s="293"/>
      <c r="M34" s="285"/>
      <c r="N34" s="285"/>
      <c r="O34" s="306"/>
      <c r="P34" s="306"/>
      <c r="Q34" s="306"/>
      <c r="R34" s="306"/>
      <c r="S34" s="306"/>
      <c r="T34" s="306"/>
      <c r="U34" s="306"/>
    </row>
    <row r="35" spans="1:21" x14ac:dyDescent="0.2">
      <c r="A35" s="306" t="s">
        <v>621</v>
      </c>
      <c r="B35" s="293" t="s">
        <v>477</v>
      </c>
      <c r="C35" s="293" t="s">
        <v>404</v>
      </c>
      <c r="D35" s="293" t="s">
        <v>418</v>
      </c>
      <c r="E35" s="293" t="s">
        <v>12</v>
      </c>
      <c r="F35" s="294" t="s">
        <v>76</v>
      </c>
      <c r="G35" s="293" t="s">
        <v>77</v>
      </c>
      <c r="H35" s="155">
        <v>794</v>
      </c>
      <c r="I35" s="293"/>
      <c r="J35" s="293"/>
      <c r="K35" s="293"/>
      <c r="L35" s="293"/>
      <c r="M35" s="294"/>
      <c r="N35" s="293"/>
      <c r="O35" s="306"/>
      <c r="P35" s="306"/>
      <c r="Q35" s="306"/>
      <c r="R35" s="306"/>
      <c r="S35" s="306"/>
      <c r="T35" s="306"/>
      <c r="U35" s="306"/>
    </row>
    <row r="36" spans="1:21" x14ac:dyDescent="0.2">
      <c r="A36" s="306" t="s">
        <v>630</v>
      </c>
      <c r="B36" s="293" t="s">
        <v>475</v>
      </c>
      <c r="C36" s="293" t="s">
        <v>402</v>
      </c>
      <c r="D36" s="293" t="s">
        <v>427</v>
      </c>
      <c r="E36" s="293" t="s">
        <v>50</v>
      </c>
      <c r="F36" s="294" t="s">
        <v>78</v>
      </c>
      <c r="G36" s="293" t="s">
        <v>79</v>
      </c>
      <c r="H36" s="155">
        <v>12814</v>
      </c>
      <c r="I36" s="293"/>
      <c r="J36" s="293"/>
      <c r="K36" s="293"/>
      <c r="L36" s="293"/>
      <c r="M36" s="294"/>
      <c r="N36" s="293"/>
      <c r="O36" s="306"/>
      <c r="P36" s="306"/>
      <c r="Q36" s="306"/>
      <c r="R36" s="306"/>
      <c r="S36" s="306"/>
      <c r="T36" s="306"/>
      <c r="U36" s="306"/>
    </row>
    <row r="37" spans="1:21" x14ac:dyDescent="0.2">
      <c r="A37" s="306" t="s">
        <v>489</v>
      </c>
      <c r="B37" s="293" t="s">
        <v>481</v>
      </c>
      <c r="C37" s="293" t="s">
        <v>406</v>
      </c>
      <c r="D37" s="293" t="s">
        <v>421</v>
      </c>
      <c r="E37" s="293" t="s">
        <v>28</v>
      </c>
      <c r="F37" s="294" t="s">
        <v>80</v>
      </c>
      <c r="G37" s="293" t="s">
        <v>81</v>
      </c>
      <c r="H37" s="155">
        <v>1021</v>
      </c>
      <c r="I37" s="293"/>
      <c r="J37" s="293"/>
      <c r="K37" s="293"/>
      <c r="L37" s="293"/>
      <c r="M37" s="294"/>
      <c r="N37" s="293"/>
      <c r="O37" s="306"/>
      <c r="P37" s="306"/>
      <c r="Q37" s="306"/>
      <c r="R37" s="306"/>
      <c r="S37" s="306"/>
      <c r="T37" s="306"/>
      <c r="U37" s="306"/>
    </row>
    <row r="38" spans="1:21" x14ac:dyDescent="0.2">
      <c r="A38" s="306" t="s">
        <v>490</v>
      </c>
      <c r="B38" s="293" t="s">
        <v>483</v>
      </c>
      <c r="C38" s="293" t="s">
        <v>407</v>
      </c>
      <c r="D38" s="293" t="s">
        <v>431</v>
      </c>
      <c r="E38" s="293" t="s">
        <v>82</v>
      </c>
      <c r="F38" s="294" t="s">
        <v>83</v>
      </c>
      <c r="G38" s="293" t="s">
        <v>84</v>
      </c>
      <c r="H38" s="155">
        <v>3991</v>
      </c>
      <c r="I38" s="293"/>
      <c r="J38" s="293"/>
      <c r="K38" s="293"/>
      <c r="L38" s="293"/>
      <c r="M38" s="294"/>
      <c r="N38" s="293"/>
      <c r="O38" s="306"/>
      <c r="P38" s="306"/>
      <c r="Q38" s="306"/>
      <c r="R38" s="306"/>
      <c r="S38" s="306"/>
      <c r="T38" s="306"/>
      <c r="U38" s="306"/>
    </row>
    <row r="39" spans="1:21" x14ac:dyDescent="0.2">
      <c r="A39" s="306" t="s">
        <v>630</v>
      </c>
      <c r="B39" s="293" t="s">
        <v>475</v>
      </c>
      <c r="C39" s="293" t="s">
        <v>402</v>
      </c>
      <c r="D39" s="293" t="s">
        <v>427</v>
      </c>
      <c r="E39" s="293" t="s">
        <v>50</v>
      </c>
      <c r="F39" s="294" t="s">
        <v>85</v>
      </c>
      <c r="G39" s="293" t="s">
        <v>86</v>
      </c>
      <c r="H39" s="155">
        <v>1514</v>
      </c>
      <c r="I39" s="293"/>
      <c r="J39" s="293"/>
      <c r="K39" s="293"/>
      <c r="L39" s="293"/>
      <c r="M39" s="294"/>
      <c r="N39" s="293"/>
      <c r="O39" s="306"/>
      <c r="P39" s="306"/>
      <c r="Q39" s="306"/>
      <c r="R39" s="306"/>
      <c r="S39" s="306"/>
      <c r="T39" s="306"/>
      <c r="U39" s="306"/>
    </row>
    <row r="40" spans="1:21" x14ac:dyDescent="0.2">
      <c r="A40" s="306" t="s">
        <v>633</v>
      </c>
      <c r="B40" s="293" t="s">
        <v>477</v>
      </c>
      <c r="C40" s="293" t="s">
        <v>404</v>
      </c>
      <c r="D40" s="293" t="s">
        <v>422</v>
      </c>
      <c r="E40" s="293" t="s">
        <v>31</v>
      </c>
      <c r="F40" s="294" t="s">
        <v>87</v>
      </c>
      <c r="G40" s="293" t="s">
        <v>88</v>
      </c>
      <c r="H40" s="155">
        <v>2089</v>
      </c>
      <c r="I40" s="293"/>
      <c r="J40" s="293"/>
      <c r="K40" s="293"/>
      <c r="L40" s="293"/>
      <c r="M40" s="294"/>
      <c r="N40" s="293"/>
      <c r="O40" s="306"/>
      <c r="P40" s="306"/>
      <c r="Q40" s="306"/>
      <c r="R40" s="306"/>
      <c r="S40" s="306"/>
      <c r="T40" s="306"/>
      <c r="U40" s="306"/>
    </row>
    <row r="41" spans="1:21" x14ac:dyDescent="0.2">
      <c r="A41" s="306" t="s">
        <v>634</v>
      </c>
      <c r="B41" s="293" t="s">
        <v>491</v>
      </c>
      <c r="C41" s="293" t="s">
        <v>410</v>
      </c>
      <c r="D41" s="293" t="s">
        <v>433</v>
      </c>
      <c r="E41" s="293" t="s">
        <v>91</v>
      </c>
      <c r="F41" s="294" t="s">
        <v>92</v>
      </c>
      <c r="G41" s="293" t="s">
        <v>93</v>
      </c>
      <c r="H41" s="155">
        <v>1246</v>
      </c>
      <c r="I41" s="293"/>
      <c r="J41" s="293"/>
      <c r="K41" s="293"/>
      <c r="L41" s="293"/>
      <c r="M41" s="294"/>
      <c r="N41" s="293"/>
      <c r="O41" s="306"/>
      <c r="P41" s="306"/>
      <c r="Q41" s="306"/>
      <c r="R41" s="306"/>
      <c r="S41" s="306"/>
      <c r="T41" s="306"/>
      <c r="U41" s="306"/>
    </row>
    <row r="42" spans="1:21" x14ac:dyDescent="0.2">
      <c r="A42" s="306" t="s">
        <v>620</v>
      </c>
      <c r="B42" s="293" t="s">
        <v>475</v>
      </c>
      <c r="C42" s="293" t="s">
        <v>402</v>
      </c>
      <c r="D42" s="293" t="s">
        <v>416</v>
      </c>
      <c r="E42" s="293" t="s">
        <v>8</v>
      </c>
      <c r="F42" s="294" t="s">
        <v>94</v>
      </c>
      <c r="G42" s="293" t="s">
        <v>95</v>
      </c>
      <c r="H42" s="155">
        <v>5116</v>
      </c>
      <c r="I42" s="293"/>
      <c r="J42" s="293"/>
      <c r="K42" s="293"/>
      <c r="L42" s="293"/>
      <c r="M42" s="294"/>
      <c r="N42" s="293"/>
      <c r="O42" s="306"/>
      <c r="P42" s="306"/>
      <c r="Q42" s="306"/>
      <c r="R42" s="306"/>
      <c r="S42" s="306"/>
      <c r="T42" s="306"/>
      <c r="U42" s="306"/>
    </row>
    <row r="43" spans="1:21" x14ac:dyDescent="0.2">
      <c r="A43" s="293" t="s">
        <v>638</v>
      </c>
      <c r="B43" s="293" t="s">
        <v>488</v>
      </c>
      <c r="C43" s="293" t="s">
        <v>409</v>
      </c>
      <c r="D43" s="293" t="s">
        <v>438</v>
      </c>
      <c r="E43" s="293" t="s">
        <v>128</v>
      </c>
      <c r="F43" s="293" t="s">
        <v>700</v>
      </c>
      <c r="G43" s="293" t="s">
        <v>701</v>
      </c>
      <c r="H43" s="155">
        <v>9048</v>
      </c>
      <c r="I43" s="293"/>
      <c r="J43" s="293"/>
      <c r="K43" s="293"/>
      <c r="L43" s="293"/>
      <c r="M43" s="294"/>
      <c r="N43" s="293"/>
      <c r="O43" s="306"/>
      <c r="P43" s="306"/>
      <c r="Q43" s="306"/>
      <c r="R43" s="306"/>
      <c r="S43" s="306"/>
      <c r="T43" s="306"/>
      <c r="U43" s="306"/>
    </row>
    <row r="44" spans="1:21" x14ac:dyDescent="0.2">
      <c r="A44" s="293" t="s">
        <v>506</v>
      </c>
      <c r="B44" s="293" t="s">
        <v>486</v>
      </c>
      <c r="C44" s="293" t="s">
        <v>408</v>
      </c>
      <c r="D44" s="293" t="s">
        <v>440</v>
      </c>
      <c r="E44" s="293" t="s">
        <v>186</v>
      </c>
      <c r="F44" s="293" t="s">
        <v>702</v>
      </c>
      <c r="G44" s="293" t="s">
        <v>703</v>
      </c>
      <c r="H44" s="155">
        <v>22948</v>
      </c>
      <c r="I44" s="293"/>
      <c r="J44" s="293"/>
      <c r="K44" s="293"/>
      <c r="L44" s="293"/>
      <c r="M44" s="294"/>
      <c r="N44" s="293"/>
      <c r="O44" s="306"/>
      <c r="P44" s="306"/>
      <c r="Q44" s="306"/>
      <c r="R44" s="306"/>
      <c r="S44" s="306"/>
      <c r="T44" s="306"/>
      <c r="U44" s="306"/>
    </row>
    <row r="45" spans="1:21" x14ac:dyDescent="0.2">
      <c r="A45" s="306" t="s">
        <v>478</v>
      </c>
      <c r="B45" s="293" t="s">
        <v>474</v>
      </c>
      <c r="C45" s="293" t="s">
        <v>401</v>
      </c>
      <c r="D45" s="293" t="s">
        <v>419</v>
      </c>
      <c r="E45" s="293" t="s">
        <v>17</v>
      </c>
      <c r="F45" s="294" t="s">
        <v>96</v>
      </c>
      <c r="G45" s="293" t="s">
        <v>97</v>
      </c>
      <c r="H45" s="155">
        <v>3865</v>
      </c>
      <c r="I45" s="293"/>
      <c r="J45" s="293"/>
      <c r="K45" s="293"/>
      <c r="L45" s="293"/>
      <c r="M45" s="294"/>
      <c r="N45" s="293"/>
      <c r="O45" s="306"/>
      <c r="P45" s="306"/>
      <c r="Q45" s="306"/>
      <c r="R45" s="306"/>
      <c r="S45" s="306"/>
      <c r="T45" s="306"/>
      <c r="U45" s="306"/>
    </row>
    <row r="46" spans="1:21" x14ac:dyDescent="0.2">
      <c r="A46" s="306" t="s">
        <v>492</v>
      </c>
      <c r="B46" s="293" t="s">
        <v>493</v>
      </c>
      <c r="C46" s="293" t="s">
        <v>98</v>
      </c>
      <c r="D46" s="293" t="s">
        <v>434</v>
      </c>
      <c r="E46" s="293" t="s">
        <v>98</v>
      </c>
      <c r="F46" s="294" t="s">
        <v>99</v>
      </c>
      <c r="G46" s="293" t="s">
        <v>100</v>
      </c>
      <c r="H46" s="155">
        <v>12119</v>
      </c>
      <c r="I46" s="293"/>
      <c r="J46" s="293"/>
      <c r="K46" s="293"/>
      <c r="L46" s="293"/>
      <c r="M46" s="294"/>
      <c r="N46" s="293"/>
      <c r="O46" s="306"/>
      <c r="P46" s="306"/>
      <c r="Q46" s="306"/>
      <c r="R46" s="306"/>
      <c r="S46" s="306"/>
      <c r="T46" s="306"/>
      <c r="U46" s="306"/>
    </row>
    <row r="47" spans="1:21" x14ac:dyDescent="0.2">
      <c r="A47" s="306" t="s">
        <v>635</v>
      </c>
      <c r="B47" s="293" t="s">
        <v>483</v>
      </c>
      <c r="C47" s="293" t="s">
        <v>407</v>
      </c>
      <c r="D47" s="293" t="s">
        <v>423</v>
      </c>
      <c r="E47" s="293" t="s">
        <v>34</v>
      </c>
      <c r="F47" s="294" t="s">
        <v>101</v>
      </c>
      <c r="G47" s="293" t="s">
        <v>102</v>
      </c>
      <c r="H47" s="155">
        <v>4455</v>
      </c>
      <c r="I47" s="293"/>
      <c r="J47" s="293"/>
      <c r="K47" s="293"/>
      <c r="L47" s="293"/>
      <c r="M47" s="294"/>
      <c r="N47" s="293"/>
      <c r="O47" s="306"/>
      <c r="P47" s="306"/>
      <c r="Q47" s="306"/>
      <c r="R47" s="306"/>
      <c r="S47" s="306"/>
      <c r="T47" s="306"/>
      <c r="U47" s="306"/>
    </row>
    <row r="48" spans="1:21" x14ac:dyDescent="0.2">
      <c r="A48" s="306" t="s">
        <v>634</v>
      </c>
      <c r="B48" s="293" t="s">
        <v>491</v>
      </c>
      <c r="C48" s="293" t="s">
        <v>410</v>
      </c>
      <c r="D48" s="293" t="s">
        <v>433</v>
      </c>
      <c r="E48" s="293" t="s">
        <v>91</v>
      </c>
      <c r="F48" s="294" t="s">
        <v>103</v>
      </c>
      <c r="G48" s="293" t="s">
        <v>104</v>
      </c>
      <c r="H48" s="155">
        <v>2950</v>
      </c>
      <c r="I48" s="293"/>
      <c r="J48" s="293"/>
      <c r="K48" s="293"/>
      <c r="L48" s="293"/>
      <c r="M48" s="294"/>
      <c r="N48" s="293"/>
      <c r="O48" s="306"/>
      <c r="P48" s="306"/>
      <c r="Q48" s="306"/>
      <c r="R48" s="306"/>
      <c r="S48" s="306"/>
      <c r="T48" s="306"/>
      <c r="U48" s="306"/>
    </row>
    <row r="49" spans="1:21" x14ac:dyDescent="0.2">
      <c r="A49" s="306" t="s">
        <v>629</v>
      </c>
      <c r="B49" s="293" t="s">
        <v>477</v>
      </c>
      <c r="C49" s="293" t="s">
        <v>404</v>
      </c>
      <c r="D49" s="293" t="s">
        <v>426</v>
      </c>
      <c r="E49" s="293" t="s">
        <v>47</v>
      </c>
      <c r="F49" s="294" t="s">
        <v>105</v>
      </c>
      <c r="G49" s="293" t="s">
        <v>106</v>
      </c>
      <c r="H49" s="155">
        <v>2731</v>
      </c>
      <c r="I49" s="293"/>
      <c r="J49" s="293"/>
      <c r="K49" s="293"/>
      <c r="L49" s="293"/>
      <c r="M49" s="294"/>
      <c r="N49" s="293"/>
      <c r="O49" s="306"/>
      <c r="P49" s="306"/>
      <c r="Q49" s="306"/>
      <c r="R49" s="306"/>
      <c r="S49" s="306"/>
      <c r="T49" s="306"/>
      <c r="U49" s="306"/>
    </row>
    <row r="50" spans="1:21" x14ac:dyDescent="0.2">
      <c r="A50" s="306" t="s">
        <v>494</v>
      </c>
      <c r="B50" s="293" t="s">
        <v>481</v>
      </c>
      <c r="C50" s="293" t="s">
        <v>406</v>
      </c>
      <c r="D50" s="293" t="s">
        <v>421</v>
      </c>
      <c r="E50" s="293" t="s">
        <v>28</v>
      </c>
      <c r="F50" s="294" t="s">
        <v>107</v>
      </c>
      <c r="G50" s="293" t="s">
        <v>108</v>
      </c>
      <c r="H50" s="155">
        <v>6431</v>
      </c>
      <c r="I50" s="293"/>
      <c r="J50" s="293"/>
      <c r="K50" s="293"/>
      <c r="L50" s="293"/>
      <c r="M50" s="294"/>
      <c r="N50" s="293"/>
      <c r="O50" s="306"/>
      <c r="P50" s="306"/>
      <c r="Q50" s="306"/>
      <c r="R50" s="306"/>
      <c r="S50" s="306"/>
      <c r="T50" s="306"/>
      <c r="U50" s="306"/>
    </row>
    <row r="51" spans="1:21" x14ac:dyDescent="0.2">
      <c r="A51" s="306" t="s">
        <v>636</v>
      </c>
      <c r="B51" s="293" t="s">
        <v>476</v>
      </c>
      <c r="C51" s="293" t="s">
        <v>403</v>
      </c>
      <c r="D51" s="293" t="s">
        <v>417</v>
      </c>
      <c r="E51" s="293" t="s">
        <v>11</v>
      </c>
      <c r="F51" s="285" t="s">
        <v>559</v>
      </c>
      <c r="G51" s="285" t="s">
        <v>560</v>
      </c>
      <c r="H51" s="155">
        <v>3712</v>
      </c>
      <c r="I51" s="293"/>
      <c r="J51" s="293"/>
      <c r="K51" s="293"/>
      <c r="L51" s="293"/>
      <c r="M51" s="294"/>
      <c r="N51" s="293"/>
      <c r="O51" s="306"/>
      <c r="P51" s="306"/>
      <c r="Q51" s="306"/>
      <c r="R51" s="306"/>
      <c r="S51" s="306"/>
      <c r="T51" s="306"/>
      <c r="U51" s="306"/>
    </row>
    <row r="52" spans="1:21" x14ac:dyDescent="0.2">
      <c r="A52" s="306" t="s">
        <v>627</v>
      </c>
      <c r="B52" s="293" t="s">
        <v>484</v>
      </c>
      <c r="C52" s="293" t="s">
        <v>465</v>
      </c>
      <c r="D52" s="293" t="s">
        <v>424</v>
      </c>
      <c r="E52" s="293" t="s">
        <v>35</v>
      </c>
      <c r="F52" s="294" t="s">
        <v>109</v>
      </c>
      <c r="G52" s="293" t="s">
        <v>110</v>
      </c>
      <c r="H52" s="155">
        <v>3431</v>
      </c>
      <c r="I52" s="293"/>
      <c r="J52" s="293"/>
      <c r="K52" s="293"/>
      <c r="L52" s="293"/>
      <c r="M52" s="294"/>
      <c r="N52" s="293"/>
      <c r="O52" s="306"/>
      <c r="P52" s="306"/>
      <c r="Q52" s="306"/>
      <c r="R52" s="306"/>
      <c r="S52" s="306"/>
      <c r="T52" s="306"/>
      <c r="U52" s="306"/>
    </row>
    <row r="53" spans="1:21" x14ac:dyDescent="0.2">
      <c r="A53" s="306" t="s">
        <v>495</v>
      </c>
      <c r="B53" s="293" t="s">
        <v>481</v>
      </c>
      <c r="C53" s="293" t="s">
        <v>406</v>
      </c>
      <c r="D53" s="293" t="s">
        <v>435</v>
      </c>
      <c r="E53" s="293" t="s">
        <v>111</v>
      </c>
      <c r="F53" s="294" t="s">
        <v>112</v>
      </c>
      <c r="G53" s="293" t="s">
        <v>113</v>
      </c>
      <c r="H53" s="155">
        <v>5307</v>
      </c>
      <c r="I53" s="293"/>
      <c r="J53" s="293"/>
      <c r="K53" s="293"/>
      <c r="L53" s="293"/>
      <c r="M53" s="294"/>
      <c r="N53" s="293"/>
      <c r="O53" s="306"/>
      <c r="P53" s="306"/>
      <c r="Q53" s="306"/>
      <c r="R53" s="306"/>
      <c r="S53" s="306"/>
      <c r="T53" s="306"/>
      <c r="U53" s="306"/>
    </row>
    <row r="54" spans="1:21" x14ac:dyDescent="0.2">
      <c r="A54" s="306" t="s">
        <v>637</v>
      </c>
      <c r="B54" s="293" t="s">
        <v>474</v>
      </c>
      <c r="C54" s="293" t="s">
        <v>401</v>
      </c>
      <c r="D54" s="293" t="s">
        <v>436</v>
      </c>
      <c r="E54" s="293" t="s">
        <v>114</v>
      </c>
      <c r="F54" s="294" t="s">
        <v>115</v>
      </c>
      <c r="G54" s="293" t="s">
        <v>116</v>
      </c>
      <c r="H54" s="155">
        <v>5527</v>
      </c>
      <c r="I54" s="293"/>
      <c r="J54" s="293"/>
      <c r="K54" s="293"/>
      <c r="L54" s="293"/>
      <c r="M54" s="294"/>
      <c r="N54" s="293"/>
      <c r="O54" s="306"/>
      <c r="P54" s="306"/>
      <c r="Q54" s="306"/>
      <c r="R54" s="306"/>
      <c r="S54" s="306"/>
      <c r="T54" s="306"/>
      <c r="U54" s="306"/>
    </row>
    <row r="55" spans="1:21" x14ac:dyDescent="0.2">
      <c r="A55" s="306" t="s">
        <v>632</v>
      </c>
      <c r="B55" s="293" t="s">
        <v>488</v>
      </c>
      <c r="C55" s="293" t="s">
        <v>409</v>
      </c>
      <c r="D55" s="293" t="s">
        <v>430</v>
      </c>
      <c r="E55" s="293" t="s">
        <v>65</v>
      </c>
      <c r="F55" s="294" t="s">
        <v>117</v>
      </c>
      <c r="G55" s="293" t="s">
        <v>118</v>
      </c>
      <c r="H55" s="155">
        <v>2401</v>
      </c>
      <c r="I55" s="293"/>
      <c r="J55" s="293"/>
      <c r="K55" s="293"/>
      <c r="L55" s="293"/>
      <c r="M55" s="294"/>
      <c r="N55" s="293"/>
      <c r="O55" s="306"/>
      <c r="P55" s="306"/>
      <c r="Q55" s="306"/>
      <c r="R55" s="306"/>
      <c r="S55" s="306"/>
      <c r="T55" s="306"/>
      <c r="U55" s="306"/>
    </row>
    <row r="56" spans="1:21" x14ac:dyDescent="0.2">
      <c r="A56" s="306" t="s">
        <v>630</v>
      </c>
      <c r="B56" s="293" t="s">
        <v>475</v>
      </c>
      <c r="C56" s="293" t="s">
        <v>402</v>
      </c>
      <c r="D56" s="293" t="s">
        <v>427</v>
      </c>
      <c r="E56" s="293" t="s">
        <v>50</v>
      </c>
      <c r="F56" s="294" t="s">
        <v>119</v>
      </c>
      <c r="G56" s="293" t="s">
        <v>120</v>
      </c>
      <c r="H56" s="155">
        <v>2023</v>
      </c>
      <c r="I56" s="293"/>
      <c r="J56" s="293"/>
      <c r="K56" s="293"/>
      <c r="L56" s="293"/>
      <c r="M56" s="294"/>
      <c r="N56" s="293"/>
      <c r="O56" s="306"/>
      <c r="P56" s="306"/>
      <c r="Q56" s="306"/>
      <c r="R56" s="306"/>
      <c r="S56" s="306"/>
      <c r="T56" s="306"/>
      <c r="U56" s="306"/>
    </row>
    <row r="57" spans="1:21" x14ac:dyDescent="0.2">
      <c r="A57" s="306" t="s">
        <v>630</v>
      </c>
      <c r="B57" s="293" t="s">
        <v>475</v>
      </c>
      <c r="C57" s="293" t="s">
        <v>402</v>
      </c>
      <c r="D57" s="293" t="s">
        <v>427</v>
      </c>
      <c r="E57" s="293" t="s">
        <v>50</v>
      </c>
      <c r="F57" s="294" t="s">
        <v>121</v>
      </c>
      <c r="G57" s="293" t="s">
        <v>122</v>
      </c>
      <c r="H57" s="155">
        <v>3010</v>
      </c>
      <c r="I57" s="293"/>
      <c r="J57" s="293"/>
      <c r="K57" s="293"/>
      <c r="L57" s="293"/>
      <c r="M57" s="294"/>
      <c r="N57" s="293"/>
      <c r="O57" s="306"/>
      <c r="P57" s="306"/>
      <c r="Q57" s="306"/>
      <c r="R57" s="306"/>
      <c r="S57" s="306"/>
      <c r="T57" s="306"/>
      <c r="U57" s="306"/>
    </row>
    <row r="58" spans="1:21" x14ac:dyDescent="0.2">
      <c r="A58" s="306" t="s">
        <v>496</v>
      </c>
      <c r="B58" s="293" t="s">
        <v>497</v>
      </c>
      <c r="C58" s="293" t="s">
        <v>411</v>
      </c>
      <c r="D58" s="293" t="s">
        <v>437</v>
      </c>
      <c r="E58" s="293" t="s">
        <v>123</v>
      </c>
      <c r="F58" s="294" t="s">
        <v>124</v>
      </c>
      <c r="G58" s="293" t="s">
        <v>125</v>
      </c>
      <c r="H58" s="155">
        <v>1390</v>
      </c>
      <c r="I58" s="293"/>
      <c r="J58" s="293"/>
      <c r="K58" s="293"/>
      <c r="L58" s="293"/>
      <c r="M58" s="294"/>
      <c r="N58" s="293"/>
      <c r="O58" s="306"/>
      <c r="P58" s="306"/>
      <c r="Q58" s="306"/>
      <c r="R58" s="306"/>
      <c r="S58" s="306"/>
      <c r="T58" s="306"/>
      <c r="U58" s="306"/>
    </row>
    <row r="59" spans="1:21" x14ac:dyDescent="0.2">
      <c r="A59" s="306" t="s">
        <v>622</v>
      </c>
      <c r="B59" s="293" t="s">
        <v>477</v>
      </c>
      <c r="C59" s="293" t="s">
        <v>404</v>
      </c>
      <c r="D59" s="293" t="s">
        <v>418</v>
      </c>
      <c r="E59" s="293" t="s">
        <v>12</v>
      </c>
      <c r="F59" s="294" t="s">
        <v>126</v>
      </c>
      <c r="G59" s="293" t="s">
        <v>127</v>
      </c>
      <c r="H59" s="155">
        <v>2443</v>
      </c>
      <c r="I59" s="293"/>
      <c r="J59" s="293"/>
      <c r="K59" s="293"/>
      <c r="L59" s="293"/>
      <c r="M59" s="294"/>
      <c r="N59" s="293"/>
      <c r="O59" s="306"/>
      <c r="P59" s="306"/>
      <c r="Q59" s="306"/>
      <c r="R59" s="306"/>
      <c r="S59" s="306"/>
      <c r="T59" s="306"/>
      <c r="U59" s="306"/>
    </row>
    <row r="60" spans="1:21" x14ac:dyDescent="0.2">
      <c r="A60" s="306" t="s">
        <v>498</v>
      </c>
      <c r="B60" s="293" t="s">
        <v>493</v>
      </c>
      <c r="C60" s="293" t="s">
        <v>98</v>
      </c>
      <c r="D60" s="293" t="s">
        <v>434</v>
      </c>
      <c r="E60" s="293" t="s">
        <v>98</v>
      </c>
      <c r="F60" s="294" t="s">
        <v>129</v>
      </c>
      <c r="G60" s="293" t="s">
        <v>130</v>
      </c>
      <c r="H60" s="155">
        <v>2801</v>
      </c>
      <c r="I60" s="293"/>
      <c r="J60" s="293"/>
      <c r="K60" s="293"/>
      <c r="L60" s="293"/>
      <c r="M60" s="294"/>
      <c r="N60" s="293"/>
      <c r="O60" s="306"/>
      <c r="P60" s="306"/>
      <c r="Q60" s="306"/>
      <c r="R60" s="306"/>
      <c r="S60" s="306"/>
      <c r="T60" s="306"/>
      <c r="U60" s="306"/>
    </row>
    <row r="61" spans="1:21" x14ac:dyDescent="0.2">
      <c r="A61" s="306" t="s">
        <v>627</v>
      </c>
      <c r="B61" s="293" t="s">
        <v>484</v>
      </c>
      <c r="C61" s="293" t="s">
        <v>465</v>
      </c>
      <c r="D61" s="293" t="s">
        <v>424</v>
      </c>
      <c r="E61" s="293" t="s">
        <v>35</v>
      </c>
      <c r="F61" s="294" t="s">
        <v>131</v>
      </c>
      <c r="G61" s="293" t="s">
        <v>132</v>
      </c>
      <c r="H61" s="155">
        <v>3616</v>
      </c>
      <c r="I61" s="293"/>
      <c r="J61" s="293"/>
      <c r="K61" s="293"/>
      <c r="L61" s="293"/>
      <c r="M61" s="294"/>
      <c r="N61" s="293"/>
      <c r="O61" s="306"/>
      <c r="P61" s="306"/>
      <c r="Q61" s="306"/>
      <c r="R61" s="306"/>
      <c r="S61" s="306"/>
      <c r="T61" s="306"/>
      <c r="U61" s="306"/>
    </row>
    <row r="62" spans="1:21" x14ac:dyDescent="0.2">
      <c r="A62" s="306" t="s">
        <v>499</v>
      </c>
      <c r="B62" s="293" t="s">
        <v>476</v>
      </c>
      <c r="C62" s="293" t="s">
        <v>403</v>
      </c>
      <c r="D62" s="293" t="s">
        <v>420</v>
      </c>
      <c r="E62" s="293" t="s">
        <v>25</v>
      </c>
      <c r="F62" s="294" t="s">
        <v>133</v>
      </c>
      <c r="G62" s="293" t="s">
        <v>134</v>
      </c>
      <c r="H62" s="155">
        <v>10304</v>
      </c>
      <c r="I62" s="293"/>
      <c r="J62" s="293"/>
      <c r="K62" s="293"/>
      <c r="L62" s="293"/>
      <c r="M62" s="294"/>
      <c r="N62" s="293"/>
      <c r="O62" s="306"/>
      <c r="P62" s="306"/>
      <c r="Q62" s="306"/>
      <c r="R62" s="306"/>
      <c r="S62" s="306"/>
      <c r="T62" s="306"/>
      <c r="U62" s="306"/>
    </row>
    <row r="63" spans="1:21" x14ac:dyDescent="0.2">
      <c r="A63" s="306" t="s">
        <v>639</v>
      </c>
      <c r="B63" s="293" t="s">
        <v>480</v>
      </c>
      <c r="C63" s="293" t="s">
        <v>405</v>
      </c>
      <c r="D63" s="293" t="s">
        <v>429</v>
      </c>
      <c r="E63" s="293" t="s">
        <v>60</v>
      </c>
      <c r="F63" s="294" t="s">
        <v>135</v>
      </c>
      <c r="G63" s="293" t="s">
        <v>136</v>
      </c>
      <c r="H63" s="155">
        <v>4100</v>
      </c>
      <c r="I63" s="293"/>
      <c r="J63" s="293"/>
      <c r="K63" s="293"/>
      <c r="L63" s="293"/>
      <c r="M63" s="294"/>
      <c r="N63" s="293"/>
      <c r="O63" s="306"/>
      <c r="P63" s="306"/>
      <c r="Q63" s="306"/>
      <c r="R63" s="306"/>
      <c r="S63" s="306"/>
      <c r="T63" s="306"/>
      <c r="U63" s="306"/>
    </row>
    <row r="64" spans="1:21" x14ac:dyDescent="0.2">
      <c r="A64" s="306" t="s">
        <v>619</v>
      </c>
      <c r="B64" s="293" t="s">
        <v>474</v>
      </c>
      <c r="C64" s="293" t="s">
        <v>401</v>
      </c>
      <c r="D64" s="293" t="s">
        <v>415</v>
      </c>
      <c r="E64" s="293" t="s">
        <v>5</v>
      </c>
      <c r="F64" s="294" t="s">
        <v>137</v>
      </c>
      <c r="G64" s="293" t="s">
        <v>138</v>
      </c>
      <c r="H64" s="155">
        <v>4320</v>
      </c>
      <c r="I64" s="293"/>
      <c r="J64" s="293"/>
      <c r="K64" s="293"/>
      <c r="L64" s="293"/>
      <c r="M64" s="294"/>
      <c r="N64" s="293"/>
      <c r="O64" s="306"/>
      <c r="P64" s="306"/>
      <c r="Q64" s="306"/>
      <c r="R64" s="306"/>
      <c r="S64" s="306"/>
      <c r="T64" s="306"/>
      <c r="U64" s="306"/>
    </row>
    <row r="65" spans="1:21" x14ac:dyDescent="0.2">
      <c r="A65" s="306" t="s">
        <v>627</v>
      </c>
      <c r="B65" s="293" t="s">
        <v>484</v>
      </c>
      <c r="C65" s="293" t="s">
        <v>465</v>
      </c>
      <c r="D65" s="293" t="s">
        <v>424</v>
      </c>
      <c r="E65" s="293" t="s">
        <v>35</v>
      </c>
      <c r="F65" s="294" t="s">
        <v>139</v>
      </c>
      <c r="G65" s="293" t="s">
        <v>140</v>
      </c>
      <c r="H65" s="155">
        <v>2020</v>
      </c>
      <c r="I65" s="293"/>
      <c r="J65" s="293"/>
      <c r="K65" s="293"/>
      <c r="L65" s="293"/>
      <c r="M65" s="294"/>
      <c r="N65" s="293"/>
      <c r="O65" s="306"/>
      <c r="P65" s="306"/>
      <c r="Q65" s="306"/>
      <c r="R65" s="306"/>
      <c r="S65" s="306"/>
      <c r="T65" s="306"/>
      <c r="U65" s="306"/>
    </row>
    <row r="66" spans="1:21" x14ac:dyDescent="0.2">
      <c r="A66" s="306" t="s">
        <v>626</v>
      </c>
      <c r="B66" s="293" t="s">
        <v>477</v>
      </c>
      <c r="C66" s="293" t="s">
        <v>404</v>
      </c>
      <c r="D66" s="293" t="s">
        <v>422</v>
      </c>
      <c r="E66" s="293" t="s">
        <v>31</v>
      </c>
      <c r="F66" s="294" t="s">
        <v>141</v>
      </c>
      <c r="G66" s="293" t="s">
        <v>142</v>
      </c>
      <c r="H66" s="155">
        <v>1201</v>
      </c>
      <c r="I66" s="293"/>
      <c r="J66" s="293"/>
      <c r="K66" s="293"/>
      <c r="L66" s="293"/>
      <c r="M66" s="294"/>
      <c r="N66" s="293"/>
      <c r="O66" s="306"/>
      <c r="P66" s="306"/>
      <c r="Q66" s="306"/>
      <c r="R66" s="306"/>
      <c r="S66" s="306"/>
      <c r="T66" s="306"/>
      <c r="U66" s="306"/>
    </row>
    <row r="67" spans="1:21" x14ac:dyDescent="0.2">
      <c r="A67" s="306" t="s">
        <v>640</v>
      </c>
      <c r="B67" s="293" t="s">
        <v>475</v>
      </c>
      <c r="C67" s="293" t="s">
        <v>402</v>
      </c>
      <c r="D67" s="293" t="s">
        <v>427</v>
      </c>
      <c r="E67" s="293" t="s">
        <v>50</v>
      </c>
      <c r="F67" s="294" t="s">
        <v>143</v>
      </c>
      <c r="G67" s="293" t="s">
        <v>144</v>
      </c>
      <c r="H67" s="155">
        <v>2716</v>
      </c>
      <c r="I67" s="293"/>
      <c r="J67" s="293"/>
      <c r="K67" s="293"/>
      <c r="L67" s="293"/>
      <c r="M67" s="285"/>
      <c r="N67" s="285"/>
      <c r="O67" s="306"/>
      <c r="P67" s="306"/>
      <c r="Q67" s="306"/>
      <c r="R67" s="306"/>
      <c r="S67" s="306"/>
      <c r="T67" s="306"/>
      <c r="U67" s="306"/>
    </row>
    <row r="68" spans="1:21" x14ac:dyDescent="0.2">
      <c r="A68" s="306" t="s">
        <v>496</v>
      </c>
      <c r="B68" s="293" t="s">
        <v>497</v>
      </c>
      <c r="C68" s="293" t="s">
        <v>411</v>
      </c>
      <c r="D68" s="293" t="s">
        <v>439</v>
      </c>
      <c r="E68" s="293" t="s">
        <v>145</v>
      </c>
      <c r="F68" s="294" t="s">
        <v>146</v>
      </c>
      <c r="G68" s="293" t="s">
        <v>147</v>
      </c>
      <c r="H68" s="155">
        <v>1316</v>
      </c>
      <c r="I68" s="293"/>
      <c r="J68" s="293"/>
      <c r="K68" s="293"/>
      <c r="L68" s="293"/>
      <c r="M68" s="294"/>
      <c r="N68" s="293"/>
      <c r="O68" s="306"/>
      <c r="P68" s="306"/>
      <c r="Q68" s="306"/>
      <c r="R68" s="306"/>
      <c r="S68" s="306"/>
      <c r="T68" s="306"/>
      <c r="U68" s="306"/>
    </row>
    <row r="69" spans="1:21" x14ac:dyDescent="0.2">
      <c r="A69" s="306" t="s">
        <v>634</v>
      </c>
      <c r="B69" s="293" t="s">
        <v>474</v>
      </c>
      <c r="C69" s="293" t="s">
        <v>401</v>
      </c>
      <c r="D69" s="293" t="s">
        <v>436</v>
      </c>
      <c r="E69" s="293" t="s">
        <v>114</v>
      </c>
      <c r="F69" s="294" t="s">
        <v>148</v>
      </c>
      <c r="G69" s="293" t="s">
        <v>149</v>
      </c>
      <c r="H69" s="155">
        <v>1625</v>
      </c>
      <c r="I69" s="293"/>
      <c r="J69" s="293"/>
      <c r="K69" s="293"/>
      <c r="L69" s="293"/>
      <c r="M69" s="294"/>
      <c r="N69" s="293"/>
      <c r="O69" s="306"/>
      <c r="P69" s="306"/>
      <c r="Q69" s="306"/>
      <c r="R69" s="306"/>
      <c r="S69" s="306"/>
      <c r="T69" s="306"/>
      <c r="U69" s="306"/>
    </row>
    <row r="70" spans="1:21" x14ac:dyDescent="0.2">
      <c r="A70" s="306" t="s">
        <v>629</v>
      </c>
      <c r="B70" s="293" t="s">
        <v>477</v>
      </c>
      <c r="C70" s="293" t="s">
        <v>404</v>
      </c>
      <c r="D70" s="293" t="s">
        <v>426</v>
      </c>
      <c r="E70" s="293" t="s">
        <v>47</v>
      </c>
      <c r="F70" s="294" t="s">
        <v>150</v>
      </c>
      <c r="G70" s="293" t="s">
        <v>151</v>
      </c>
      <c r="H70" s="155">
        <v>1085</v>
      </c>
      <c r="I70" s="293"/>
      <c r="J70" s="293"/>
      <c r="K70" s="293"/>
      <c r="L70" s="293"/>
      <c r="M70" s="294"/>
      <c r="N70" s="293"/>
      <c r="O70" s="306"/>
      <c r="P70" s="306"/>
      <c r="Q70" s="306"/>
      <c r="R70" s="306"/>
      <c r="S70" s="306"/>
      <c r="T70" s="306"/>
      <c r="U70" s="306"/>
    </row>
    <row r="71" spans="1:21" x14ac:dyDescent="0.2">
      <c r="A71" s="306" t="s">
        <v>622</v>
      </c>
      <c r="B71" s="293" t="s">
        <v>477</v>
      </c>
      <c r="C71" s="293" t="s">
        <v>404</v>
      </c>
      <c r="D71" s="293" t="s">
        <v>418</v>
      </c>
      <c r="E71" s="293" t="s">
        <v>12</v>
      </c>
      <c r="F71" s="294" t="s">
        <v>152</v>
      </c>
      <c r="G71" s="293" t="s">
        <v>153</v>
      </c>
      <c r="H71" s="155">
        <v>1049</v>
      </c>
      <c r="I71" s="293"/>
      <c r="J71" s="293"/>
      <c r="K71" s="293"/>
      <c r="L71" s="293"/>
      <c r="M71" s="294"/>
      <c r="N71" s="293"/>
      <c r="O71" s="306"/>
      <c r="P71" s="306"/>
      <c r="Q71" s="306"/>
      <c r="R71" s="306"/>
      <c r="S71" s="306"/>
      <c r="T71" s="306"/>
      <c r="U71" s="306"/>
    </row>
    <row r="72" spans="1:21" x14ac:dyDescent="0.2">
      <c r="A72" s="306" t="s">
        <v>619</v>
      </c>
      <c r="B72" s="293" t="s">
        <v>474</v>
      </c>
      <c r="C72" s="293" t="s">
        <v>401</v>
      </c>
      <c r="D72" s="293" t="s">
        <v>436</v>
      </c>
      <c r="E72" s="293" t="s">
        <v>114</v>
      </c>
      <c r="F72" s="294" t="s">
        <v>154</v>
      </c>
      <c r="G72" s="293" t="s">
        <v>155</v>
      </c>
      <c r="H72" s="155">
        <v>1638</v>
      </c>
      <c r="I72" s="293"/>
      <c r="J72" s="293"/>
      <c r="K72" s="293"/>
      <c r="L72" s="293"/>
      <c r="M72" s="294"/>
      <c r="N72" s="293"/>
      <c r="O72" s="306"/>
      <c r="P72" s="306"/>
      <c r="Q72" s="306"/>
      <c r="R72" s="306"/>
      <c r="S72" s="306"/>
      <c r="T72" s="306"/>
      <c r="U72" s="306"/>
    </row>
    <row r="73" spans="1:21" x14ac:dyDescent="0.2">
      <c r="A73" s="306" t="s">
        <v>629</v>
      </c>
      <c r="B73" s="293" t="s">
        <v>477</v>
      </c>
      <c r="C73" s="293" t="s">
        <v>404</v>
      </c>
      <c r="D73" s="293" t="s">
        <v>426</v>
      </c>
      <c r="E73" s="293" t="s">
        <v>47</v>
      </c>
      <c r="F73" s="294" t="s">
        <v>156</v>
      </c>
      <c r="G73" s="293" t="s">
        <v>157</v>
      </c>
      <c r="H73" s="155">
        <v>1972</v>
      </c>
      <c r="I73" s="293"/>
      <c r="J73" s="293"/>
      <c r="K73" s="286"/>
      <c r="L73" s="286"/>
      <c r="M73" s="288"/>
      <c r="N73" s="286"/>
      <c r="O73" s="306"/>
      <c r="P73" s="306"/>
      <c r="Q73" s="306"/>
      <c r="R73" s="306"/>
      <c r="S73" s="306"/>
      <c r="T73" s="306"/>
      <c r="U73" s="306"/>
    </row>
    <row r="74" spans="1:21" x14ac:dyDescent="0.2">
      <c r="A74" s="306" t="s">
        <v>634</v>
      </c>
      <c r="B74" s="293" t="s">
        <v>491</v>
      </c>
      <c r="C74" s="293" t="s">
        <v>410</v>
      </c>
      <c r="D74" s="293" t="s">
        <v>433</v>
      </c>
      <c r="E74" s="293" t="s">
        <v>91</v>
      </c>
      <c r="F74" s="294" t="s">
        <v>158</v>
      </c>
      <c r="G74" s="293" t="s">
        <v>159</v>
      </c>
      <c r="H74" s="155">
        <v>3591</v>
      </c>
      <c r="I74" s="293"/>
      <c r="J74" s="293"/>
      <c r="K74" s="293"/>
      <c r="L74" s="293"/>
      <c r="M74" s="294"/>
      <c r="N74" s="293"/>
      <c r="O74" s="306"/>
      <c r="P74" s="306"/>
      <c r="Q74" s="306"/>
      <c r="R74" s="306"/>
      <c r="S74" s="306"/>
      <c r="T74" s="306"/>
      <c r="U74" s="306"/>
    </row>
    <row r="75" spans="1:21" x14ac:dyDescent="0.2">
      <c r="A75" s="306" t="s">
        <v>630</v>
      </c>
      <c r="B75" s="293" t="s">
        <v>475</v>
      </c>
      <c r="C75" s="293" t="s">
        <v>402</v>
      </c>
      <c r="D75" s="293" t="s">
        <v>427</v>
      </c>
      <c r="E75" s="293" t="s">
        <v>50</v>
      </c>
      <c r="F75" s="294" t="s">
        <v>160</v>
      </c>
      <c r="G75" s="293" t="s">
        <v>161</v>
      </c>
      <c r="H75" s="155">
        <v>2534</v>
      </c>
      <c r="I75" s="293"/>
      <c r="J75" s="293"/>
      <c r="K75" s="293"/>
      <c r="L75" s="293"/>
      <c r="M75" s="294"/>
      <c r="N75" s="293"/>
      <c r="O75" s="306"/>
      <c r="P75" s="306"/>
      <c r="Q75" s="306"/>
      <c r="R75" s="306"/>
      <c r="S75" s="306"/>
      <c r="T75" s="306"/>
      <c r="U75" s="306"/>
    </row>
    <row r="76" spans="1:21" x14ac:dyDescent="0.2">
      <c r="A76" s="306" t="s">
        <v>621</v>
      </c>
      <c r="B76" s="293" t="s">
        <v>477</v>
      </c>
      <c r="C76" s="293" t="s">
        <v>404</v>
      </c>
      <c r="D76" s="293" t="s">
        <v>418</v>
      </c>
      <c r="E76" s="293" t="s">
        <v>12</v>
      </c>
      <c r="F76" s="294" t="s">
        <v>162</v>
      </c>
      <c r="G76" s="293" t="s">
        <v>163</v>
      </c>
      <c r="H76" s="155">
        <v>2933</v>
      </c>
      <c r="I76" s="293"/>
      <c r="J76" s="293"/>
      <c r="K76" s="293"/>
      <c r="L76" s="293"/>
      <c r="M76" s="294"/>
      <c r="N76" s="293"/>
      <c r="O76" s="306"/>
      <c r="P76" s="306"/>
      <c r="Q76" s="306"/>
      <c r="R76" s="306"/>
      <c r="S76" s="306"/>
      <c r="T76" s="306"/>
      <c r="U76" s="306"/>
    </row>
    <row r="77" spans="1:21" x14ac:dyDescent="0.2">
      <c r="A77" s="306" t="s">
        <v>500</v>
      </c>
      <c r="B77" s="293" t="s">
        <v>483</v>
      </c>
      <c r="C77" s="293" t="s">
        <v>407</v>
      </c>
      <c r="D77" s="293" t="s">
        <v>431</v>
      </c>
      <c r="E77" s="293" t="s">
        <v>82</v>
      </c>
      <c r="F77" s="294" t="s">
        <v>164</v>
      </c>
      <c r="G77" s="293" t="s">
        <v>165</v>
      </c>
      <c r="H77" s="155">
        <v>2914</v>
      </c>
      <c r="I77" s="293"/>
      <c r="J77" s="293"/>
      <c r="K77" s="287"/>
      <c r="L77" s="287"/>
      <c r="M77" s="291"/>
      <c r="N77" s="286"/>
      <c r="O77" s="306"/>
      <c r="P77" s="306"/>
      <c r="Q77" s="306"/>
      <c r="R77" s="306"/>
      <c r="S77" s="306"/>
      <c r="T77" s="306"/>
      <c r="U77" s="306"/>
    </row>
    <row r="78" spans="1:21" x14ac:dyDescent="0.2">
      <c r="A78" s="306" t="s">
        <v>494</v>
      </c>
      <c r="B78" s="293" t="s">
        <v>481</v>
      </c>
      <c r="C78" s="293" t="s">
        <v>406</v>
      </c>
      <c r="D78" s="293" t="s">
        <v>421</v>
      </c>
      <c r="E78" s="293" t="s">
        <v>28</v>
      </c>
      <c r="F78" s="294" t="s">
        <v>166</v>
      </c>
      <c r="G78" s="293" t="s">
        <v>167</v>
      </c>
      <c r="H78" s="155">
        <v>8341</v>
      </c>
      <c r="I78" s="293"/>
      <c r="J78" s="293"/>
      <c r="K78" s="293"/>
      <c r="L78" s="293"/>
      <c r="M78" s="294"/>
      <c r="N78" s="293"/>
      <c r="O78" s="306"/>
      <c r="P78" s="306"/>
      <c r="Q78" s="306"/>
      <c r="R78" s="306"/>
      <c r="S78" s="306"/>
      <c r="T78" s="306"/>
      <c r="U78" s="306"/>
    </row>
    <row r="79" spans="1:21" x14ac:dyDescent="0.2">
      <c r="A79" s="306" t="s">
        <v>628</v>
      </c>
      <c r="B79" s="293" t="s">
        <v>485</v>
      </c>
      <c r="C79" s="293" t="s">
        <v>464</v>
      </c>
      <c r="D79" s="293" t="s">
        <v>425</v>
      </c>
      <c r="E79" s="293" t="s">
        <v>40</v>
      </c>
      <c r="F79" s="294" t="s">
        <v>168</v>
      </c>
      <c r="G79" s="293" t="s">
        <v>169</v>
      </c>
      <c r="H79" s="155">
        <v>1339</v>
      </c>
      <c r="I79" s="293"/>
      <c r="J79" s="293"/>
      <c r="K79" s="293"/>
      <c r="L79" s="293"/>
      <c r="M79" s="294"/>
      <c r="N79" s="293"/>
      <c r="O79" s="306"/>
      <c r="P79" s="306"/>
      <c r="Q79" s="306"/>
      <c r="R79" s="306"/>
      <c r="S79" s="306"/>
      <c r="T79" s="306"/>
      <c r="U79" s="306"/>
    </row>
    <row r="80" spans="1:21" x14ac:dyDescent="0.2">
      <c r="A80" s="306" t="s">
        <v>630</v>
      </c>
      <c r="B80" s="293" t="s">
        <v>475</v>
      </c>
      <c r="C80" s="293" t="s">
        <v>402</v>
      </c>
      <c r="D80" s="293" t="s">
        <v>427</v>
      </c>
      <c r="E80" s="293" t="s">
        <v>50</v>
      </c>
      <c r="F80" s="294" t="s">
        <v>170</v>
      </c>
      <c r="G80" s="293" t="s">
        <v>171</v>
      </c>
      <c r="H80" s="155">
        <v>3075</v>
      </c>
      <c r="I80" s="293"/>
      <c r="J80" s="293"/>
      <c r="K80" s="293"/>
      <c r="L80" s="293"/>
      <c r="M80" s="294"/>
      <c r="N80" s="293"/>
      <c r="O80" s="306"/>
      <c r="P80" s="306"/>
      <c r="Q80" s="306"/>
      <c r="R80" s="306"/>
      <c r="S80" s="306"/>
      <c r="T80" s="306"/>
      <c r="U80" s="306"/>
    </row>
    <row r="81" spans="1:21" x14ac:dyDescent="0.2">
      <c r="A81" s="306" t="s">
        <v>630</v>
      </c>
      <c r="B81" s="293" t="s">
        <v>475</v>
      </c>
      <c r="C81" s="293" t="s">
        <v>402</v>
      </c>
      <c r="D81" s="293" t="s">
        <v>427</v>
      </c>
      <c r="E81" s="293" t="s">
        <v>50</v>
      </c>
      <c r="F81" s="294" t="s">
        <v>174</v>
      </c>
      <c r="G81" s="293" t="s">
        <v>175</v>
      </c>
      <c r="H81" s="155">
        <v>3220</v>
      </c>
      <c r="I81" s="293"/>
      <c r="J81" s="293"/>
      <c r="K81" s="293"/>
      <c r="L81" s="293"/>
      <c r="M81" s="294"/>
      <c r="N81" s="293"/>
      <c r="O81" s="306"/>
      <c r="P81" s="306"/>
      <c r="Q81" s="306"/>
      <c r="R81" s="306"/>
      <c r="S81" s="306"/>
      <c r="T81" s="306"/>
      <c r="U81" s="306"/>
    </row>
    <row r="82" spans="1:21" x14ac:dyDescent="0.2">
      <c r="A82" s="306" t="s">
        <v>629</v>
      </c>
      <c r="B82" s="293" t="s">
        <v>477</v>
      </c>
      <c r="C82" s="293" t="s">
        <v>404</v>
      </c>
      <c r="D82" s="293" t="s">
        <v>426</v>
      </c>
      <c r="E82" s="293" t="s">
        <v>47</v>
      </c>
      <c r="F82" s="294" t="s">
        <v>176</v>
      </c>
      <c r="G82" s="293" t="s">
        <v>177</v>
      </c>
      <c r="H82" s="155">
        <v>1538</v>
      </c>
      <c r="I82" s="293"/>
      <c r="J82" s="293"/>
      <c r="K82" s="293"/>
      <c r="L82" s="293"/>
      <c r="M82" s="294"/>
      <c r="N82" s="293"/>
      <c r="O82" s="306"/>
      <c r="P82" s="306"/>
      <c r="Q82" s="306"/>
      <c r="R82" s="306"/>
      <c r="S82" s="306"/>
      <c r="T82" s="306"/>
      <c r="U82" s="306"/>
    </row>
    <row r="83" spans="1:21" x14ac:dyDescent="0.2">
      <c r="A83" s="306" t="s">
        <v>637</v>
      </c>
      <c r="B83" s="293" t="s">
        <v>474</v>
      </c>
      <c r="C83" s="293" t="s">
        <v>401</v>
      </c>
      <c r="D83" s="293" t="s">
        <v>436</v>
      </c>
      <c r="E83" s="293" t="s">
        <v>114</v>
      </c>
      <c r="F83" s="294" t="s">
        <v>178</v>
      </c>
      <c r="G83" s="293" t="s">
        <v>179</v>
      </c>
      <c r="H83" s="155">
        <v>3755</v>
      </c>
      <c r="I83" s="293"/>
      <c r="J83" s="293"/>
      <c r="K83" s="293"/>
      <c r="L83" s="293"/>
      <c r="M83" s="294"/>
      <c r="N83" s="293"/>
      <c r="O83" s="306"/>
      <c r="P83" s="306"/>
      <c r="Q83" s="306"/>
      <c r="R83" s="306"/>
      <c r="S83" s="306"/>
      <c r="T83" s="306"/>
      <c r="U83" s="306"/>
    </row>
    <row r="84" spans="1:21" x14ac:dyDescent="0.2">
      <c r="A84" s="306" t="s">
        <v>501</v>
      </c>
      <c r="B84" s="293" t="s">
        <v>480</v>
      </c>
      <c r="C84" s="293" t="s">
        <v>405</v>
      </c>
      <c r="D84" s="293" t="s">
        <v>429</v>
      </c>
      <c r="E84" s="293" t="s">
        <v>60</v>
      </c>
      <c r="F84" s="294" t="s">
        <v>180</v>
      </c>
      <c r="G84" s="293" t="s">
        <v>181</v>
      </c>
      <c r="H84" s="155">
        <v>7487</v>
      </c>
      <c r="I84" s="293"/>
      <c r="J84" s="293"/>
      <c r="K84" s="293"/>
      <c r="L84" s="293"/>
      <c r="M84" s="294"/>
      <c r="N84" s="293"/>
      <c r="O84" s="306"/>
      <c r="P84" s="306"/>
      <c r="Q84" s="306"/>
      <c r="R84" s="306"/>
      <c r="S84" s="306"/>
      <c r="T84" s="306"/>
      <c r="U84" s="306"/>
    </row>
    <row r="85" spans="1:21" x14ac:dyDescent="0.2">
      <c r="A85" s="306" t="s">
        <v>498</v>
      </c>
      <c r="B85" s="293" t="s">
        <v>493</v>
      </c>
      <c r="C85" s="293" t="s">
        <v>98</v>
      </c>
      <c r="D85" s="293" t="s">
        <v>434</v>
      </c>
      <c r="E85" s="293" t="s">
        <v>98</v>
      </c>
      <c r="F85" s="294" t="s">
        <v>182</v>
      </c>
      <c r="G85" s="293" t="s">
        <v>183</v>
      </c>
      <c r="H85" s="155">
        <v>3578</v>
      </c>
      <c r="I85" s="293"/>
      <c r="J85" s="293"/>
      <c r="K85" s="293"/>
      <c r="L85" s="293"/>
      <c r="M85" s="294"/>
      <c r="N85" s="293"/>
      <c r="O85" s="306"/>
      <c r="P85" s="306"/>
      <c r="Q85" s="306"/>
      <c r="R85" s="306"/>
      <c r="S85" s="306"/>
      <c r="T85" s="306"/>
      <c r="U85" s="306"/>
    </row>
    <row r="86" spans="1:21" x14ac:dyDescent="0.2">
      <c r="A86" s="306" t="s">
        <v>622</v>
      </c>
      <c r="B86" s="293" t="s">
        <v>477</v>
      </c>
      <c r="C86" s="293" t="s">
        <v>404</v>
      </c>
      <c r="D86" s="293" t="s">
        <v>418</v>
      </c>
      <c r="E86" s="293" t="s">
        <v>12</v>
      </c>
      <c r="F86" s="294" t="s">
        <v>184</v>
      </c>
      <c r="G86" s="293" t="s">
        <v>185</v>
      </c>
      <c r="H86" s="155">
        <v>823</v>
      </c>
      <c r="I86" s="293"/>
      <c r="J86" s="293"/>
      <c r="K86" s="293"/>
      <c r="L86" s="293"/>
      <c r="M86" s="294"/>
      <c r="N86" s="293"/>
      <c r="O86" s="306"/>
      <c r="P86" s="306"/>
      <c r="Q86" s="306"/>
      <c r="R86" s="306"/>
      <c r="S86" s="306"/>
      <c r="T86" s="306"/>
      <c r="U86" s="306"/>
    </row>
    <row r="87" spans="1:21" x14ac:dyDescent="0.2">
      <c r="A87" s="306" t="s">
        <v>641</v>
      </c>
      <c r="B87" s="293" t="s">
        <v>486</v>
      </c>
      <c r="C87" s="293" t="s">
        <v>408</v>
      </c>
      <c r="D87" s="293" t="s">
        <v>440</v>
      </c>
      <c r="E87" s="293" t="s">
        <v>186</v>
      </c>
      <c r="F87" s="294" t="s">
        <v>187</v>
      </c>
      <c r="G87" s="293" t="s">
        <v>188</v>
      </c>
      <c r="H87" s="155">
        <v>10549</v>
      </c>
      <c r="I87" s="293"/>
      <c r="J87" s="293"/>
      <c r="K87" s="293"/>
      <c r="L87" s="293"/>
      <c r="M87" s="294"/>
      <c r="N87" s="293"/>
      <c r="O87" s="306"/>
      <c r="P87" s="306"/>
      <c r="Q87" s="306"/>
      <c r="R87" s="306"/>
      <c r="S87" s="306"/>
      <c r="T87" s="306"/>
      <c r="U87" s="306"/>
    </row>
    <row r="88" spans="1:21" x14ac:dyDescent="0.2">
      <c r="A88" s="306" t="s">
        <v>633</v>
      </c>
      <c r="B88" s="293" t="s">
        <v>477</v>
      </c>
      <c r="C88" s="293" t="s">
        <v>404</v>
      </c>
      <c r="D88" s="293" t="s">
        <v>422</v>
      </c>
      <c r="E88" s="293" t="s">
        <v>31</v>
      </c>
      <c r="F88" s="294" t="s">
        <v>189</v>
      </c>
      <c r="G88" s="293" t="s">
        <v>190</v>
      </c>
      <c r="H88" s="155">
        <v>1843</v>
      </c>
      <c r="I88" s="293"/>
      <c r="J88" s="293"/>
      <c r="K88" s="293"/>
      <c r="L88" s="293"/>
      <c r="M88" s="294"/>
      <c r="N88" s="293"/>
      <c r="O88" s="306"/>
      <c r="P88" s="306"/>
      <c r="Q88" s="306"/>
      <c r="R88" s="306"/>
      <c r="S88" s="306"/>
      <c r="T88" s="306"/>
      <c r="U88" s="306"/>
    </row>
    <row r="89" spans="1:21" x14ac:dyDescent="0.2">
      <c r="A89" s="306" t="s">
        <v>496</v>
      </c>
      <c r="B89" s="293" t="s">
        <v>497</v>
      </c>
      <c r="C89" s="293" t="s">
        <v>411</v>
      </c>
      <c r="D89" s="293" t="s">
        <v>439</v>
      </c>
      <c r="E89" s="293" t="s">
        <v>145</v>
      </c>
      <c r="F89" s="294" t="s">
        <v>191</v>
      </c>
      <c r="G89" s="293" t="s">
        <v>192</v>
      </c>
      <c r="H89" s="155">
        <v>1677</v>
      </c>
      <c r="I89" s="293"/>
      <c r="J89" s="293"/>
      <c r="K89" s="293"/>
      <c r="L89" s="293"/>
      <c r="M89" s="294"/>
      <c r="N89" s="293"/>
      <c r="O89" s="306"/>
      <c r="P89" s="306"/>
      <c r="Q89" s="306"/>
      <c r="R89" s="306"/>
      <c r="S89" s="306"/>
      <c r="T89" s="306"/>
      <c r="U89" s="306"/>
    </row>
    <row r="90" spans="1:21" x14ac:dyDescent="0.2">
      <c r="A90" s="306" t="s">
        <v>626</v>
      </c>
      <c r="B90" s="293" t="s">
        <v>477</v>
      </c>
      <c r="C90" s="293" t="s">
        <v>404</v>
      </c>
      <c r="D90" s="293" t="s">
        <v>422</v>
      </c>
      <c r="E90" s="293" t="s">
        <v>31</v>
      </c>
      <c r="F90" s="294" t="s">
        <v>193</v>
      </c>
      <c r="G90" s="293" t="s">
        <v>194</v>
      </c>
      <c r="H90" s="155">
        <v>1525</v>
      </c>
      <c r="I90" s="293"/>
      <c r="J90" s="293"/>
      <c r="K90" s="293"/>
      <c r="L90" s="293"/>
      <c r="M90" s="294"/>
      <c r="N90" s="293"/>
      <c r="O90" s="306"/>
      <c r="P90" s="306"/>
      <c r="Q90" s="306"/>
      <c r="R90" s="306"/>
      <c r="S90" s="306"/>
      <c r="T90" s="306"/>
      <c r="U90" s="306"/>
    </row>
    <row r="91" spans="1:21" x14ac:dyDescent="0.2">
      <c r="A91" s="306" t="s">
        <v>619</v>
      </c>
      <c r="B91" s="293" t="s">
        <v>474</v>
      </c>
      <c r="C91" s="293" t="s">
        <v>401</v>
      </c>
      <c r="D91" s="293" t="s">
        <v>415</v>
      </c>
      <c r="E91" s="293" t="s">
        <v>5</v>
      </c>
      <c r="F91" s="285" t="s">
        <v>561</v>
      </c>
      <c r="G91" s="285" t="s">
        <v>562</v>
      </c>
      <c r="H91" s="155">
        <v>5729</v>
      </c>
      <c r="I91" s="293"/>
      <c r="J91" s="293"/>
      <c r="K91" s="293"/>
      <c r="L91" s="293"/>
      <c r="M91" s="294"/>
      <c r="N91" s="293"/>
      <c r="O91" s="306"/>
      <c r="P91" s="306"/>
      <c r="Q91" s="306"/>
      <c r="R91" s="306"/>
      <c r="S91" s="306"/>
      <c r="T91" s="306"/>
      <c r="U91" s="306"/>
    </row>
    <row r="92" spans="1:21" x14ac:dyDescent="0.2">
      <c r="A92" s="306" t="s">
        <v>495</v>
      </c>
      <c r="B92" s="293" t="s">
        <v>481</v>
      </c>
      <c r="C92" s="293" t="s">
        <v>406</v>
      </c>
      <c r="D92" s="293" t="s">
        <v>435</v>
      </c>
      <c r="E92" s="293" t="s">
        <v>111</v>
      </c>
      <c r="F92" s="294" t="s">
        <v>196</v>
      </c>
      <c r="G92" s="293" t="s">
        <v>197</v>
      </c>
      <c r="H92" s="155">
        <v>2741</v>
      </c>
      <c r="I92" s="293"/>
      <c r="J92" s="293"/>
      <c r="K92" s="293"/>
      <c r="L92" s="293"/>
      <c r="M92" s="294"/>
      <c r="N92" s="293"/>
      <c r="O92" s="306"/>
      <c r="P92" s="306"/>
      <c r="Q92" s="306"/>
      <c r="R92" s="306"/>
      <c r="S92" s="306"/>
      <c r="T92" s="306"/>
      <c r="U92" s="306"/>
    </row>
    <row r="93" spans="1:21" x14ac:dyDescent="0.2">
      <c r="A93" s="306" t="s">
        <v>626</v>
      </c>
      <c r="B93" s="293" t="s">
        <v>477</v>
      </c>
      <c r="C93" s="293" t="s">
        <v>404</v>
      </c>
      <c r="D93" s="293" t="s">
        <v>422</v>
      </c>
      <c r="E93" s="293" t="s">
        <v>31</v>
      </c>
      <c r="F93" s="294" t="s">
        <v>198</v>
      </c>
      <c r="G93" s="293" t="s">
        <v>199</v>
      </c>
      <c r="H93" s="155">
        <v>1441</v>
      </c>
      <c r="I93" s="293"/>
      <c r="J93" s="293"/>
      <c r="K93" s="293"/>
      <c r="L93" s="293"/>
      <c r="M93" s="294"/>
      <c r="N93" s="293"/>
      <c r="O93" s="306"/>
      <c r="P93" s="306"/>
      <c r="Q93" s="306"/>
      <c r="R93" s="306"/>
      <c r="S93" s="306"/>
      <c r="T93" s="306"/>
      <c r="U93" s="306"/>
    </row>
    <row r="94" spans="1:21" x14ac:dyDescent="0.2">
      <c r="A94" s="328" t="s">
        <v>502</v>
      </c>
      <c r="B94" s="293" t="s">
        <v>481</v>
      </c>
      <c r="C94" s="293" t="s">
        <v>406</v>
      </c>
      <c r="D94" s="293" t="s">
        <v>435</v>
      </c>
      <c r="E94" s="293" t="s">
        <v>111</v>
      </c>
      <c r="F94" s="294" t="s">
        <v>200</v>
      </c>
      <c r="G94" s="293" t="s">
        <v>201</v>
      </c>
      <c r="H94" s="155">
        <v>6581</v>
      </c>
      <c r="I94" s="293"/>
      <c r="J94" s="293"/>
      <c r="K94" s="293"/>
      <c r="L94" s="293"/>
      <c r="M94" s="294"/>
      <c r="N94" s="293"/>
      <c r="O94" s="306"/>
      <c r="P94" s="306"/>
      <c r="Q94" s="306"/>
      <c r="R94" s="306"/>
      <c r="S94" s="306"/>
      <c r="T94" s="306"/>
      <c r="U94" s="306"/>
    </row>
    <row r="95" spans="1:21" x14ac:dyDescent="0.2">
      <c r="A95" s="329" t="s">
        <v>502</v>
      </c>
      <c r="B95" s="293" t="s">
        <v>481</v>
      </c>
      <c r="C95" s="293" t="s">
        <v>406</v>
      </c>
      <c r="D95" s="293" t="s">
        <v>435</v>
      </c>
      <c r="E95" s="293" t="s">
        <v>111</v>
      </c>
      <c r="F95" s="294" t="s">
        <v>202</v>
      </c>
      <c r="G95" s="293" t="s">
        <v>203</v>
      </c>
      <c r="H95" s="155">
        <v>4281</v>
      </c>
      <c r="I95" s="293"/>
      <c r="J95" s="293"/>
      <c r="K95" s="293"/>
      <c r="L95" s="293"/>
      <c r="M95" s="294"/>
      <c r="N95" s="293"/>
      <c r="O95" s="306"/>
      <c r="P95" s="306"/>
      <c r="Q95" s="306"/>
      <c r="R95" s="306"/>
      <c r="S95" s="306"/>
      <c r="T95" s="306"/>
      <c r="U95" s="306"/>
    </row>
    <row r="96" spans="1:21" x14ac:dyDescent="0.2">
      <c r="A96" s="306" t="s">
        <v>496</v>
      </c>
      <c r="B96" s="293" t="s">
        <v>497</v>
      </c>
      <c r="C96" s="293" t="s">
        <v>411</v>
      </c>
      <c r="D96" s="293" t="s">
        <v>439</v>
      </c>
      <c r="E96" s="293" t="s">
        <v>145</v>
      </c>
      <c r="F96" s="294" t="s">
        <v>204</v>
      </c>
      <c r="G96" s="293" t="s">
        <v>205</v>
      </c>
      <c r="H96" s="155">
        <v>4267</v>
      </c>
      <c r="I96" s="293"/>
      <c r="J96" s="293"/>
      <c r="K96" s="293"/>
      <c r="L96" s="293"/>
      <c r="M96" s="294"/>
      <c r="N96" s="293"/>
      <c r="O96" s="306"/>
      <c r="P96" s="306"/>
      <c r="Q96" s="306"/>
      <c r="R96" s="306"/>
      <c r="S96" s="306"/>
      <c r="T96" s="306"/>
      <c r="U96" s="306"/>
    </row>
    <row r="97" spans="1:21" x14ac:dyDescent="0.2">
      <c r="A97" s="306" t="s">
        <v>624</v>
      </c>
      <c r="B97" s="293" t="s">
        <v>481</v>
      </c>
      <c r="C97" s="293" t="s">
        <v>406</v>
      </c>
      <c r="D97" s="293" t="s">
        <v>421</v>
      </c>
      <c r="E97" s="293" t="s">
        <v>28</v>
      </c>
      <c r="F97" s="294" t="s">
        <v>206</v>
      </c>
      <c r="G97" s="293" t="s">
        <v>207</v>
      </c>
      <c r="H97" s="155">
        <v>2088</v>
      </c>
      <c r="I97" s="293"/>
      <c r="J97" s="293"/>
      <c r="K97" s="293"/>
      <c r="L97" s="293"/>
      <c r="M97" s="294"/>
      <c r="N97" s="293"/>
      <c r="O97" s="306"/>
      <c r="P97" s="306"/>
      <c r="Q97" s="306"/>
      <c r="R97" s="306"/>
      <c r="S97" s="306"/>
      <c r="T97" s="306"/>
      <c r="U97" s="306"/>
    </row>
    <row r="98" spans="1:21" x14ac:dyDescent="0.2">
      <c r="A98" s="306" t="s">
        <v>628</v>
      </c>
      <c r="B98" s="293" t="s">
        <v>485</v>
      </c>
      <c r="C98" s="293" t="s">
        <v>464</v>
      </c>
      <c r="D98" s="293" t="s">
        <v>425</v>
      </c>
      <c r="E98" s="293" t="s">
        <v>40</v>
      </c>
      <c r="F98" s="294" t="s">
        <v>503</v>
      </c>
      <c r="G98" s="293" t="s">
        <v>504</v>
      </c>
      <c r="H98" s="155">
        <v>5626</v>
      </c>
      <c r="I98" s="293"/>
      <c r="J98" s="293"/>
      <c r="K98" s="293"/>
      <c r="L98" s="293"/>
      <c r="M98" s="294"/>
      <c r="N98" s="293"/>
      <c r="O98" s="306"/>
      <c r="P98" s="306"/>
      <c r="Q98" s="306"/>
      <c r="R98" s="306"/>
      <c r="S98" s="306"/>
      <c r="T98" s="306"/>
      <c r="U98" s="306"/>
    </row>
    <row r="99" spans="1:21" x14ac:dyDescent="0.2">
      <c r="A99" s="306" t="s">
        <v>642</v>
      </c>
      <c r="B99" s="293" t="s">
        <v>488</v>
      </c>
      <c r="C99" s="293" t="s">
        <v>409</v>
      </c>
      <c r="D99" s="293" t="s">
        <v>438</v>
      </c>
      <c r="E99" s="293" t="s">
        <v>128</v>
      </c>
      <c r="F99" s="294" t="s">
        <v>208</v>
      </c>
      <c r="G99" s="293" t="s">
        <v>209</v>
      </c>
      <c r="H99" s="155">
        <v>1915</v>
      </c>
      <c r="I99" s="293"/>
      <c r="J99" s="293"/>
      <c r="K99" s="293"/>
      <c r="L99" s="293"/>
      <c r="M99" s="294"/>
      <c r="N99" s="293"/>
      <c r="O99" s="306"/>
      <c r="P99" s="306"/>
      <c r="Q99" s="306"/>
      <c r="R99" s="306"/>
      <c r="S99" s="306"/>
      <c r="T99" s="306"/>
      <c r="U99" s="306"/>
    </row>
    <row r="100" spans="1:21" x14ac:dyDescent="0.2">
      <c r="A100" s="306" t="s">
        <v>633</v>
      </c>
      <c r="B100" s="293" t="s">
        <v>477</v>
      </c>
      <c r="C100" s="293" t="s">
        <v>404</v>
      </c>
      <c r="D100" s="293" t="s">
        <v>422</v>
      </c>
      <c r="E100" s="293" t="s">
        <v>31</v>
      </c>
      <c r="F100" s="294" t="s">
        <v>212</v>
      </c>
      <c r="G100" s="293" t="s">
        <v>213</v>
      </c>
      <c r="H100" s="155">
        <v>1849</v>
      </c>
      <c r="I100" s="293"/>
      <c r="J100" s="293"/>
      <c r="K100" s="293"/>
      <c r="L100" s="293"/>
      <c r="M100" s="294"/>
      <c r="N100" s="293"/>
      <c r="O100" s="306"/>
      <c r="P100" s="306"/>
      <c r="Q100" s="306"/>
      <c r="R100" s="306"/>
      <c r="S100" s="306"/>
      <c r="T100" s="306"/>
      <c r="U100" s="306"/>
    </row>
    <row r="101" spans="1:21" x14ac:dyDescent="0.2">
      <c r="A101" s="306" t="s">
        <v>479</v>
      </c>
      <c r="B101" s="293" t="s">
        <v>480</v>
      </c>
      <c r="C101" s="293" t="s">
        <v>405</v>
      </c>
      <c r="D101" s="293" t="s">
        <v>552</v>
      </c>
      <c r="E101" s="293" t="s">
        <v>20</v>
      </c>
      <c r="F101" s="294" t="s">
        <v>214</v>
      </c>
      <c r="G101" s="293" t="s">
        <v>215</v>
      </c>
      <c r="H101" s="155">
        <v>6521</v>
      </c>
      <c r="I101" s="293"/>
      <c r="J101" s="293"/>
      <c r="K101" s="293"/>
      <c r="L101" s="293"/>
      <c r="M101" s="294"/>
      <c r="N101" s="293"/>
      <c r="O101" s="306"/>
      <c r="P101" s="306"/>
      <c r="Q101" s="306"/>
      <c r="R101" s="306"/>
      <c r="S101" s="306"/>
      <c r="T101" s="306"/>
      <c r="U101" s="306"/>
    </row>
    <row r="102" spans="1:21" x14ac:dyDescent="0.2">
      <c r="A102" s="306" t="s">
        <v>624</v>
      </c>
      <c r="B102" s="293" t="s">
        <v>481</v>
      </c>
      <c r="C102" s="293" t="s">
        <v>406</v>
      </c>
      <c r="D102" s="293" t="s">
        <v>421</v>
      </c>
      <c r="E102" s="293" t="s">
        <v>28</v>
      </c>
      <c r="F102" s="294" t="s">
        <v>216</v>
      </c>
      <c r="G102" s="293" t="s">
        <v>217</v>
      </c>
      <c r="H102" s="155">
        <v>2969</v>
      </c>
      <c r="I102" s="293"/>
      <c r="J102" s="293"/>
      <c r="K102" s="293"/>
      <c r="L102" s="293"/>
      <c r="M102" s="294"/>
      <c r="N102" s="293"/>
      <c r="O102" s="306"/>
      <c r="P102" s="306"/>
      <c r="Q102" s="306"/>
      <c r="R102" s="306"/>
      <c r="S102" s="306"/>
      <c r="T102" s="306"/>
      <c r="U102" s="306"/>
    </row>
    <row r="103" spans="1:21" x14ac:dyDescent="0.2">
      <c r="A103" s="306" t="s">
        <v>627</v>
      </c>
      <c r="B103" s="286" t="s">
        <v>484</v>
      </c>
      <c r="C103" s="286" t="s">
        <v>465</v>
      </c>
      <c r="D103" s="286" t="s">
        <v>424</v>
      </c>
      <c r="E103" s="286" t="s">
        <v>35</v>
      </c>
      <c r="F103" s="288" t="s">
        <v>505</v>
      </c>
      <c r="G103" s="286" t="s">
        <v>195</v>
      </c>
      <c r="H103" s="155">
        <v>2743</v>
      </c>
      <c r="I103" s="293"/>
      <c r="J103" s="293"/>
      <c r="K103" s="293"/>
      <c r="L103" s="293"/>
      <c r="M103" s="294"/>
      <c r="N103" s="293"/>
      <c r="O103" s="306"/>
      <c r="P103" s="306"/>
      <c r="Q103" s="306"/>
      <c r="R103" s="306"/>
      <c r="S103" s="306"/>
      <c r="T103" s="306"/>
      <c r="U103" s="306"/>
    </row>
    <row r="104" spans="1:21" x14ac:dyDescent="0.2">
      <c r="A104" s="306" t="s">
        <v>489</v>
      </c>
      <c r="B104" s="293" t="s">
        <v>481</v>
      </c>
      <c r="C104" s="293" t="s">
        <v>406</v>
      </c>
      <c r="D104" s="293" t="s">
        <v>421</v>
      </c>
      <c r="E104" s="293" t="s">
        <v>28</v>
      </c>
      <c r="F104" s="294" t="s">
        <v>218</v>
      </c>
      <c r="G104" s="293" t="s">
        <v>219</v>
      </c>
      <c r="H104" s="155">
        <v>8709</v>
      </c>
      <c r="I104" s="293"/>
      <c r="J104" s="293"/>
      <c r="K104" s="293"/>
      <c r="L104" s="293"/>
      <c r="M104" s="294"/>
      <c r="N104" s="293"/>
      <c r="O104" s="306"/>
      <c r="P104" s="306"/>
      <c r="Q104" s="306"/>
      <c r="R104" s="306"/>
      <c r="S104" s="306"/>
      <c r="T104" s="306"/>
      <c r="U104" s="306"/>
    </row>
    <row r="105" spans="1:21" x14ac:dyDescent="0.2">
      <c r="A105" s="306" t="s">
        <v>634</v>
      </c>
      <c r="B105" s="293" t="s">
        <v>491</v>
      </c>
      <c r="C105" s="293" t="s">
        <v>410</v>
      </c>
      <c r="D105" s="293" t="s">
        <v>432</v>
      </c>
      <c r="E105" s="293" t="s">
        <v>89</v>
      </c>
      <c r="F105" s="294" t="s">
        <v>222</v>
      </c>
      <c r="G105" s="293" t="s">
        <v>223</v>
      </c>
      <c r="H105" s="155">
        <v>4787</v>
      </c>
      <c r="I105" s="293"/>
      <c r="J105" s="293"/>
      <c r="K105" s="293"/>
      <c r="L105" s="293"/>
      <c r="M105" s="294"/>
      <c r="N105" s="293"/>
      <c r="O105" s="306"/>
      <c r="P105" s="306"/>
      <c r="Q105" s="306"/>
      <c r="R105" s="306"/>
      <c r="S105" s="306"/>
      <c r="T105" s="306"/>
      <c r="U105" s="306"/>
    </row>
    <row r="106" spans="1:21" x14ac:dyDescent="0.2">
      <c r="A106" s="306" t="s">
        <v>621</v>
      </c>
      <c r="B106" s="293" t="s">
        <v>477</v>
      </c>
      <c r="C106" s="293" t="s">
        <v>404</v>
      </c>
      <c r="D106" s="293" t="s">
        <v>418</v>
      </c>
      <c r="E106" s="293" t="s">
        <v>12</v>
      </c>
      <c r="F106" s="294" t="s">
        <v>224</v>
      </c>
      <c r="G106" s="293" t="s">
        <v>225</v>
      </c>
      <c r="H106" s="155">
        <v>1001</v>
      </c>
      <c r="I106" s="293"/>
      <c r="J106" s="293"/>
      <c r="K106" s="293"/>
      <c r="L106" s="293"/>
      <c r="M106" s="294"/>
      <c r="N106" s="293"/>
      <c r="O106" s="306"/>
      <c r="P106" s="306"/>
      <c r="Q106" s="306"/>
      <c r="R106" s="306"/>
      <c r="S106" s="306"/>
      <c r="T106" s="306"/>
      <c r="U106" s="306"/>
    </row>
    <row r="107" spans="1:21" x14ac:dyDescent="0.2">
      <c r="A107" s="306" t="s">
        <v>634</v>
      </c>
      <c r="B107" s="287" t="s">
        <v>491</v>
      </c>
      <c r="C107" s="287" t="s">
        <v>410</v>
      </c>
      <c r="D107" s="287" t="s">
        <v>432</v>
      </c>
      <c r="E107" s="287" t="s">
        <v>89</v>
      </c>
      <c r="F107" s="291" t="s">
        <v>509</v>
      </c>
      <c r="G107" s="286" t="s">
        <v>90</v>
      </c>
      <c r="H107" s="155">
        <v>2634</v>
      </c>
      <c r="I107" s="293"/>
      <c r="J107" s="293"/>
      <c r="K107" s="293"/>
      <c r="L107" s="293"/>
      <c r="M107" s="294"/>
      <c r="N107" s="293"/>
      <c r="O107" s="306"/>
      <c r="P107" s="306"/>
      <c r="Q107" s="306"/>
      <c r="R107" s="306"/>
      <c r="S107" s="306"/>
      <c r="T107" s="306"/>
      <c r="U107" s="306"/>
    </row>
    <row r="108" spans="1:21" x14ac:dyDescent="0.2">
      <c r="A108" s="306" t="s">
        <v>634</v>
      </c>
      <c r="B108" s="293" t="s">
        <v>491</v>
      </c>
      <c r="C108" s="293" t="s">
        <v>410</v>
      </c>
      <c r="D108" s="293" t="s">
        <v>433</v>
      </c>
      <c r="E108" s="293" t="s">
        <v>91</v>
      </c>
      <c r="F108" s="294" t="s">
        <v>226</v>
      </c>
      <c r="G108" s="293" t="s">
        <v>227</v>
      </c>
      <c r="H108" s="155">
        <v>2990</v>
      </c>
      <c r="I108" s="293"/>
      <c r="J108" s="293"/>
      <c r="K108" s="293"/>
      <c r="L108" s="293"/>
      <c r="M108" s="294"/>
      <c r="N108" s="293"/>
      <c r="O108" s="306"/>
      <c r="P108" s="306"/>
      <c r="Q108" s="306"/>
      <c r="R108" s="306"/>
      <c r="S108" s="306"/>
      <c r="T108" s="306"/>
      <c r="U108" s="306"/>
    </row>
    <row r="109" spans="1:21" x14ac:dyDescent="0.2">
      <c r="A109" s="306" t="s">
        <v>501</v>
      </c>
      <c r="B109" s="293" t="s">
        <v>480</v>
      </c>
      <c r="C109" s="293" t="s">
        <v>405</v>
      </c>
      <c r="D109" s="293" t="s">
        <v>552</v>
      </c>
      <c r="E109" s="293" t="s">
        <v>20</v>
      </c>
      <c r="F109" s="294" t="s">
        <v>228</v>
      </c>
      <c r="G109" s="293" t="s">
        <v>229</v>
      </c>
      <c r="H109" s="155">
        <v>7045</v>
      </c>
      <c r="I109" s="293"/>
      <c r="J109" s="293"/>
      <c r="K109" s="293"/>
      <c r="L109" s="293"/>
      <c r="M109" s="294"/>
      <c r="N109" s="293"/>
      <c r="O109" s="306"/>
      <c r="P109" s="306"/>
      <c r="Q109" s="306"/>
      <c r="R109" s="306"/>
      <c r="S109" s="306"/>
      <c r="T109" s="306"/>
      <c r="U109" s="306"/>
    </row>
    <row r="110" spans="1:21" x14ac:dyDescent="0.2">
      <c r="A110" s="306" t="s">
        <v>636</v>
      </c>
      <c r="B110" s="289" t="s">
        <v>493</v>
      </c>
      <c r="C110" s="289" t="s">
        <v>98</v>
      </c>
      <c r="D110" s="289" t="s">
        <v>434</v>
      </c>
      <c r="E110" s="289" t="s">
        <v>98</v>
      </c>
      <c r="F110" s="290" t="s">
        <v>230</v>
      </c>
      <c r="G110" s="293" t="s">
        <v>231</v>
      </c>
      <c r="H110" s="155">
        <v>2803</v>
      </c>
      <c r="I110" s="293"/>
      <c r="J110" s="293"/>
      <c r="K110" s="293"/>
      <c r="L110" s="293"/>
      <c r="M110" s="294"/>
      <c r="N110" s="293"/>
      <c r="O110" s="306"/>
      <c r="P110" s="306"/>
      <c r="Q110" s="306"/>
      <c r="R110" s="306"/>
      <c r="S110" s="306"/>
      <c r="T110" s="306"/>
      <c r="U110" s="306"/>
    </row>
    <row r="111" spans="1:21" x14ac:dyDescent="0.2">
      <c r="A111" s="306" t="s">
        <v>637</v>
      </c>
      <c r="B111" s="293" t="s">
        <v>474</v>
      </c>
      <c r="C111" s="293" t="s">
        <v>401</v>
      </c>
      <c r="D111" s="293" t="s">
        <v>436</v>
      </c>
      <c r="E111" s="293" t="s">
        <v>114</v>
      </c>
      <c r="F111" s="294" t="s">
        <v>232</v>
      </c>
      <c r="G111" s="293" t="s">
        <v>233</v>
      </c>
      <c r="H111" s="155">
        <v>3998</v>
      </c>
      <c r="I111" s="293"/>
      <c r="J111" s="293"/>
      <c r="K111" s="293"/>
      <c r="L111" s="293"/>
      <c r="M111" s="294"/>
      <c r="N111" s="293"/>
      <c r="O111" s="306"/>
      <c r="P111" s="306"/>
      <c r="Q111" s="306"/>
      <c r="R111" s="306"/>
      <c r="S111" s="306"/>
      <c r="T111" s="306"/>
      <c r="U111" s="306"/>
    </row>
    <row r="112" spans="1:21" x14ac:dyDescent="0.2">
      <c r="A112" s="306" t="s">
        <v>498</v>
      </c>
      <c r="B112" s="293" t="s">
        <v>493</v>
      </c>
      <c r="C112" s="293" t="s">
        <v>98</v>
      </c>
      <c r="D112" s="293" t="s">
        <v>434</v>
      </c>
      <c r="E112" s="293" t="s">
        <v>98</v>
      </c>
      <c r="F112" s="294" t="s">
        <v>234</v>
      </c>
      <c r="G112" s="293" t="s">
        <v>235</v>
      </c>
      <c r="H112" s="155">
        <v>2300</v>
      </c>
      <c r="I112" s="293"/>
      <c r="J112" s="293"/>
      <c r="K112" s="293"/>
      <c r="L112" s="293"/>
      <c r="M112" s="294"/>
      <c r="N112" s="293"/>
      <c r="O112" s="306"/>
      <c r="P112" s="306"/>
      <c r="Q112" s="306"/>
      <c r="R112" s="306"/>
      <c r="S112" s="306"/>
      <c r="T112" s="306"/>
      <c r="U112" s="306"/>
    </row>
    <row r="113" spans="1:21" x14ac:dyDescent="0.2">
      <c r="A113" s="306" t="s">
        <v>619</v>
      </c>
      <c r="B113" s="293" t="s">
        <v>474</v>
      </c>
      <c r="C113" s="293" t="s">
        <v>401</v>
      </c>
      <c r="D113" s="293" t="s">
        <v>415</v>
      </c>
      <c r="E113" s="293" t="s">
        <v>5</v>
      </c>
      <c r="F113" s="294" t="s">
        <v>236</v>
      </c>
      <c r="G113" s="293" t="s">
        <v>237</v>
      </c>
      <c r="H113" s="155">
        <v>2967</v>
      </c>
      <c r="I113" s="293"/>
      <c r="J113" s="293"/>
      <c r="K113" s="293"/>
      <c r="L113" s="293"/>
      <c r="M113" s="294"/>
      <c r="N113" s="293"/>
      <c r="O113" s="306"/>
      <c r="P113" s="306"/>
      <c r="Q113" s="306"/>
      <c r="R113" s="306"/>
      <c r="S113" s="306"/>
      <c r="T113" s="306"/>
      <c r="U113" s="306"/>
    </row>
    <row r="114" spans="1:21" x14ac:dyDescent="0.2">
      <c r="A114" s="306" t="s">
        <v>639</v>
      </c>
      <c r="B114" s="293" t="s">
        <v>480</v>
      </c>
      <c r="C114" s="293" t="s">
        <v>405</v>
      </c>
      <c r="D114" s="293" t="s">
        <v>429</v>
      </c>
      <c r="E114" s="293" t="s">
        <v>60</v>
      </c>
      <c r="F114" s="294" t="s">
        <v>240</v>
      </c>
      <c r="G114" s="293" t="s">
        <v>241</v>
      </c>
      <c r="H114" s="155">
        <v>5475</v>
      </c>
      <c r="I114" s="293"/>
      <c r="J114" s="293"/>
      <c r="K114" s="293"/>
      <c r="L114" s="293"/>
      <c r="M114" s="294"/>
      <c r="N114" s="293"/>
      <c r="O114" s="306"/>
      <c r="P114" s="306"/>
      <c r="Q114" s="306"/>
      <c r="R114" s="306"/>
      <c r="S114" s="306"/>
      <c r="T114" s="306"/>
      <c r="U114" s="306"/>
    </row>
    <row r="115" spans="1:21" x14ac:dyDescent="0.2">
      <c r="A115" s="306" t="s">
        <v>634</v>
      </c>
      <c r="B115" s="293" t="s">
        <v>491</v>
      </c>
      <c r="C115" s="293" t="s">
        <v>410</v>
      </c>
      <c r="D115" s="293" t="s">
        <v>432</v>
      </c>
      <c r="E115" s="293" t="s">
        <v>89</v>
      </c>
      <c r="F115" s="294" t="s">
        <v>244</v>
      </c>
      <c r="G115" s="293" t="s">
        <v>245</v>
      </c>
      <c r="H115" s="155">
        <v>2828</v>
      </c>
      <c r="I115" s="293"/>
      <c r="J115" s="293"/>
      <c r="K115" s="293"/>
      <c r="L115" s="293"/>
      <c r="M115" s="294"/>
      <c r="N115" s="293"/>
      <c r="O115" s="306"/>
      <c r="P115" s="306"/>
      <c r="Q115" s="306"/>
      <c r="R115" s="306"/>
      <c r="S115" s="306"/>
      <c r="T115" s="306"/>
      <c r="U115" s="306"/>
    </row>
    <row r="116" spans="1:21" x14ac:dyDescent="0.2">
      <c r="A116" s="306" t="s">
        <v>640</v>
      </c>
      <c r="B116" s="293" t="s">
        <v>475</v>
      </c>
      <c r="C116" s="293" t="s">
        <v>402</v>
      </c>
      <c r="D116" s="293" t="s">
        <v>427</v>
      </c>
      <c r="E116" s="293" t="s">
        <v>50</v>
      </c>
      <c r="F116" s="294" t="s">
        <v>246</v>
      </c>
      <c r="G116" s="293" t="s">
        <v>247</v>
      </c>
      <c r="H116" s="155">
        <v>2850</v>
      </c>
      <c r="I116" s="293"/>
      <c r="J116" s="293"/>
      <c r="K116" s="293"/>
      <c r="L116" s="293"/>
      <c r="M116" s="294"/>
      <c r="N116" s="293"/>
      <c r="O116" s="306"/>
      <c r="P116" s="306"/>
      <c r="Q116" s="306"/>
      <c r="R116" s="306"/>
      <c r="S116" s="306"/>
      <c r="T116" s="306"/>
      <c r="U116" s="306"/>
    </row>
    <row r="117" spans="1:21" x14ac:dyDescent="0.2">
      <c r="A117" s="306" t="s">
        <v>634</v>
      </c>
      <c r="B117" s="293" t="s">
        <v>491</v>
      </c>
      <c r="C117" s="293" t="s">
        <v>410</v>
      </c>
      <c r="D117" s="293" t="s">
        <v>432</v>
      </c>
      <c r="E117" s="293" t="s">
        <v>89</v>
      </c>
      <c r="F117" s="294" t="s">
        <v>248</v>
      </c>
      <c r="G117" s="293" t="s">
        <v>249</v>
      </c>
      <c r="H117" s="155">
        <v>4443</v>
      </c>
      <c r="I117" s="293"/>
      <c r="J117" s="293"/>
      <c r="K117" s="293"/>
      <c r="L117" s="293"/>
      <c r="M117" s="294"/>
      <c r="N117" s="293"/>
      <c r="O117" s="306"/>
      <c r="P117" s="306"/>
      <c r="Q117" s="306"/>
      <c r="R117" s="306"/>
      <c r="S117" s="306"/>
      <c r="T117" s="306"/>
      <c r="U117" s="306"/>
    </row>
    <row r="118" spans="1:21" x14ac:dyDescent="0.2">
      <c r="A118" s="306" t="s">
        <v>639</v>
      </c>
      <c r="B118" s="293" t="s">
        <v>480</v>
      </c>
      <c r="C118" s="293" t="s">
        <v>405</v>
      </c>
      <c r="D118" s="293" t="s">
        <v>429</v>
      </c>
      <c r="E118" s="293" t="s">
        <v>60</v>
      </c>
      <c r="F118" s="294" t="s">
        <v>250</v>
      </c>
      <c r="G118" s="293" t="s">
        <v>251</v>
      </c>
      <c r="H118" s="155">
        <v>3842</v>
      </c>
      <c r="I118" s="293"/>
      <c r="J118" s="293"/>
      <c r="K118" s="293"/>
      <c r="L118" s="293"/>
      <c r="M118" s="294"/>
      <c r="N118" s="293"/>
      <c r="O118" s="306"/>
      <c r="P118" s="306"/>
      <c r="Q118" s="306"/>
      <c r="R118" s="306"/>
      <c r="S118" s="306"/>
      <c r="T118" s="306"/>
      <c r="U118" s="306"/>
    </row>
    <row r="119" spans="1:21" x14ac:dyDescent="0.2">
      <c r="A119" s="306" t="s">
        <v>642</v>
      </c>
      <c r="B119" s="293" t="s">
        <v>488</v>
      </c>
      <c r="C119" s="293" t="s">
        <v>409</v>
      </c>
      <c r="D119" s="293" t="s">
        <v>438</v>
      </c>
      <c r="E119" s="293" t="s">
        <v>128</v>
      </c>
      <c r="F119" s="294" t="s">
        <v>252</v>
      </c>
      <c r="G119" s="293" t="s">
        <v>253</v>
      </c>
      <c r="H119" s="155">
        <v>1390</v>
      </c>
      <c r="I119" s="293"/>
      <c r="J119" s="293"/>
      <c r="K119" s="293"/>
      <c r="L119" s="293"/>
      <c r="M119" s="294"/>
      <c r="N119" s="293"/>
      <c r="O119" s="306"/>
      <c r="P119" s="306"/>
      <c r="Q119" s="306"/>
      <c r="R119" s="306"/>
      <c r="S119" s="306"/>
      <c r="T119" s="306"/>
      <c r="U119" s="306"/>
    </row>
    <row r="120" spans="1:21" x14ac:dyDescent="0.2">
      <c r="A120" s="306" t="s">
        <v>642</v>
      </c>
      <c r="B120" s="293" t="s">
        <v>488</v>
      </c>
      <c r="C120" s="293" t="s">
        <v>409</v>
      </c>
      <c r="D120" s="293" t="s">
        <v>438</v>
      </c>
      <c r="E120" s="293" t="s">
        <v>128</v>
      </c>
      <c r="F120" s="294" t="s">
        <v>254</v>
      </c>
      <c r="G120" s="293" t="s">
        <v>255</v>
      </c>
      <c r="H120" s="155">
        <v>903</v>
      </c>
      <c r="I120" s="293"/>
      <c r="J120" s="293"/>
      <c r="K120" s="293"/>
      <c r="L120" s="293"/>
      <c r="M120" s="294"/>
      <c r="N120" s="293"/>
      <c r="O120" s="306"/>
      <c r="P120" s="306"/>
      <c r="Q120" s="306"/>
      <c r="R120" s="306"/>
      <c r="S120" s="306"/>
      <c r="T120" s="306"/>
      <c r="U120" s="306"/>
    </row>
    <row r="121" spans="1:21" x14ac:dyDescent="0.2">
      <c r="A121" s="306" t="s">
        <v>642</v>
      </c>
      <c r="B121" s="293" t="s">
        <v>488</v>
      </c>
      <c r="C121" s="293" t="s">
        <v>409</v>
      </c>
      <c r="D121" s="293" t="s">
        <v>438</v>
      </c>
      <c r="E121" s="293" t="s">
        <v>128</v>
      </c>
      <c r="F121" s="294" t="s">
        <v>256</v>
      </c>
      <c r="G121" s="293" t="s">
        <v>257</v>
      </c>
      <c r="H121" s="155">
        <v>535</v>
      </c>
      <c r="I121" s="293"/>
      <c r="J121" s="293"/>
      <c r="K121" s="293"/>
      <c r="L121" s="293"/>
      <c r="M121" s="294"/>
      <c r="N121" s="293"/>
      <c r="O121" s="306"/>
      <c r="P121" s="306"/>
      <c r="Q121" s="306"/>
      <c r="R121" s="306"/>
      <c r="S121" s="306"/>
      <c r="T121" s="306"/>
      <c r="U121" s="306"/>
    </row>
    <row r="122" spans="1:21" x14ac:dyDescent="0.2">
      <c r="A122" s="306" t="s">
        <v>628</v>
      </c>
      <c r="B122" s="293" t="s">
        <v>485</v>
      </c>
      <c r="C122" s="293" t="s">
        <v>464</v>
      </c>
      <c r="D122" s="293" t="s">
        <v>425</v>
      </c>
      <c r="E122" s="293" t="s">
        <v>40</v>
      </c>
      <c r="F122" s="294" t="s">
        <v>258</v>
      </c>
      <c r="G122" s="293" t="s">
        <v>259</v>
      </c>
      <c r="H122" s="155">
        <v>2962</v>
      </c>
      <c r="I122" s="293"/>
      <c r="J122" s="293"/>
      <c r="K122" s="293"/>
      <c r="L122" s="293"/>
      <c r="M122" s="294"/>
      <c r="N122" s="293"/>
      <c r="O122" s="306"/>
      <c r="P122" s="306"/>
      <c r="Q122" s="306"/>
      <c r="R122" s="306"/>
      <c r="S122" s="306"/>
      <c r="T122" s="306"/>
      <c r="U122" s="306"/>
    </row>
    <row r="123" spans="1:21" x14ac:dyDescent="0.2">
      <c r="A123" s="306" t="s">
        <v>625</v>
      </c>
      <c r="B123" s="293" t="s">
        <v>476</v>
      </c>
      <c r="C123" s="293" t="s">
        <v>403</v>
      </c>
      <c r="D123" s="293" t="s">
        <v>417</v>
      </c>
      <c r="E123" s="293" t="s">
        <v>11</v>
      </c>
      <c r="F123" s="294" t="s">
        <v>260</v>
      </c>
      <c r="G123" s="293" t="s">
        <v>261</v>
      </c>
      <c r="H123" s="155">
        <v>7981</v>
      </c>
      <c r="I123" s="293"/>
      <c r="J123" s="293"/>
      <c r="K123" s="293"/>
      <c r="L123" s="293"/>
      <c r="M123" s="294"/>
      <c r="N123" s="293"/>
      <c r="O123" s="306"/>
      <c r="P123" s="306"/>
      <c r="Q123" s="306"/>
      <c r="R123" s="306"/>
      <c r="S123" s="306"/>
      <c r="T123" s="306"/>
      <c r="U123" s="306"/>
    </row>
    <row r="124" spans="1:21" x14ac:dyDescent="0.2">
      <c r="A124" s="306" t="s">
        <v>498</v>
      </c>
      <c r="B124" s="293" t="s">
        <v>493</v>
      </c>
      <c r="C124" s="293" t="s">
        <v>98</v>
      </c>
      <c r="D124" s="293" t="s">
        <v>434</v>
      </c>
      <c r="E124" s="293" t="s">
        <v>98</v>
      </c>
      <c r="F124" s="294" t="s">
        <v>262</v>
      </c>
      <c r="G124" s="293" t="s">
        <v>263</v>
      </c>
      <c r="H124" s="155">
        <v>2648</v>
      </c>
      <c r="I124" s="293"/>
      <c r="J124" s="293"/>
      <c r="K124" s="293"/>
      <c r="L124" s="293"/>
      <c r="M124" s="294"/>
      <c r="N124" s="293"/>
      <c r="O124" s="306"/>
      <c r="P124" s="306"/>
      <c r="Q124" s="306"/>
      <c r="R124" s="306"/>
      <c r="S124" s="306"/>
      <c r="T124" s="306"/>
      <c r="U124" s="306"/>
    </row>
    <row r="125" spans="1:21" x14ac:dyDescent="0.2">
      <c r="A125" s="306" t="s">
        <v>621</v>
      </c>
      <c r="B125" s="293" t="s">
        <v>477</v>
      </c>
      <c r="C125" s="293" t="s">
        <v>404</v>
      </c>
      <c r="D125" s="293" t="s">
        <v>418</v>
      </c>
      <c r="E125" s="293" t="s">
        <v>12</v>
      </c>
      <c r="F125" s="294" t="s">
        <v>264</v>
      </c>
      <c r="G125" s="293" t="s">
        <v>265</v>
      </c>
      <c r="H125" s="155">
        <v>2086</v>
      </c>
      <c r="I125" s="293"/>
      <c r="J125" s="293"/>
      <c r="K125" s="293"/>
      <c r="L125" s="293"/>
      <c r="M125" s="294"/>
      <c r="N125" s="293"/>
      <c r="O125" s="306"/>
      <c r="P125" s="306"/>
      <c r="Q125" s="306"/>
      <c r="R125" s="306"/>
      <c r="S125" s="306"/>
      <c r="T125" s="306"/>
      <c r="U125" s="306"/>
    </row>
    <row r="126" spans="1:21" x14ac:dyDescent="0.2">
      <c r="A126" s="306" t="s">
        <v>500</v>
      </c>
      <c r="B126" s="293" t="s">
        <v>483</v>
      </c>
      <c r="C126" s="293" t="s">
        <v>407</v>
      </c>
      <c r="D126" s="293" t="s">
        <v>431</v>
      </c>
      <c r="E126" s="293" t="s">
        <v>82</v>
      </c>
      <c r="F126" s="294" t="s">
        <v>266</v>
      </c>
      <c r="G126" s="293" t="s">
        <v>267</v>
      </c>
      <c r="H126" s="155">
        <v>2752</v>
      </c>
      <c r="I126" s="293"/>
      <c r="J126" s="293"/>
      <c r="K126" s="293"/>
      <c r="L126" s="293"/>
      <c r="M126" s="294"/>
      <c r="N126" s="293"/>
      <c r="O126" s="306"/>
      <c r="P126" s="306"/>
      <c r="Q126" s="306"/>
      <c r="R126" s="306"/>
      <c r="S126" s="306"/>
      <c r="T126" s="306"/>
      <c r="U126" s="306"/>
    </row>
    <row r="127" spans="1:21" x14ac:dyDescent="0.2">
      <c r="A127" s="306" t="s">
        <v>633</v>
      </c>
      <c r="B127" s="293" t="s">
        <v>477</v>
      </c>
      <c r="C127" s="293" t="s">
        <v>404</v>
      </c>
      <c r="D127" s="293" t="s">
        <v>422</v>
      </c>
      <c r="E127" s="293" t="s">
        <v>31</v>
      </c>
      <c r="F127" s="294" t="s">
        <v>268</v>
      </c>
      <c r="G127" s="293" t="s">
        <v>269</v>
      </c>
      <c r="H127" s="155">
        <v>2363</v>
      </c>
      <c r="I127" s="293"/>
      <c r="J127" s="293"/>
      <c r="K127" s="293"/>
      <c r="L127" s="293"/>
      <c r="M127" s="294"/>
      <c r="N127" s="293"/>
      <c r="O127" s="306"/>
      <c r="P127" s="306"/>
      <c r="Q127" s="306"/>
      <c r="R127" s="306"/>
      <c r="S127" s="306"/>
      <c r="T127" s="306"/>
      <c r="U127" s="306"/>
    </row>
    <row r="128" spans="1:21" x14ac:dyDescent="0.2">
      <c r="A128" s="306" t="s">
        <v>642</v>
      </c>
      <c r="B128" s="293" t="s">
        <v>488</v>
      </c>
      <c r="C128" s="293" t="s">
        <v>409</v>
      </c>
      <c r="D128" s="293" t="s">
        <v>438</v>
      </c>
      <c r="E128" s="293" t="s">
        <v>128</v>
      </c>
      <c r="F128" s="294" t="s">
        <v>272</v>
      </c>
      <c r="G128" s="293" t="s">
        <v>273</v>
      </c>
      <c r="H128" s="155">
        <v>785</v>
      </c>
      <c r="I128" s="293"/>
      <c r="J128" s="293"/>
      <c r="K128" s="293"/>
      <c r="L128" s="293"/>
      <c r="M128" s="294"/>
      <c r="N128" s="293"/>
      <c r="O128" s="306"/>
      <c r="P128" s="306"/>
      <c r="Q128" s="306"/>
      <c r="R128" s="306"/>
      <c r="S128" s="306"/>
      <c r="T128" s="306"/>
      <c r="U128" s="306"/>
    </row>
    <row r="129" spans="1:21" x14ac:dyDescent="0.2">
      <c r="A129" s="306" t="s">
        <v>628</v>
      </c>
      <c r="B129" s="293" t="s">
        <v>485</v>
      </c>
      <c r="C129" s="293" t="s">
        <v>464</v>
      </c>
      <c r="D129" s="293" t="s">
        <v>425</v>
      </c>
      <c r="E129" s="293" t="s">
        <v>40</v>
      </c>
      <c r="F129" s="294" t="s">
        <v>274</v>
      </c>
      <c r="G129" s="293" t="s">
        <v>275</v>
      </c>
      <c r="H129" s="155">
        <v>2721</v>
      </c>
      <c r="I129" s="293"/>
      <c r="J129" s="293"/>
      <c r="K129" s="293"/>
      <c r="L129" s="293"/>
      <c r="M129" s="294"/>
      <c r="N129" s="293"/>
      <c r="O129" s="306"/>
      <c r="P129" s="306"/>
      <c r="Q129" s="306"/>
      <c r="R129" s="306"/>
      <c r="S129" s="306"/>
      <c r="T129" s="306"/>
      <c r="U129" s="306"/>
    </row>
    <row r="130" spans="1:21" x14ac:dyDescent="0.2">
      <c r="A130" s="306" t="s">
        <v>635</v>
      </c>
      <c r="B130" s="293" t="s">
        <v>483</v>
      </c>
      <c r="C130" s="293" t="s">
        <v>407</v>
      </c>
      <c r="D130" s="293" t="s">
        <v>423</v>
      </c>
      <c r="E130" s="293" t="s">
        <v>34</v>
      </c>
      <c r="F130" s="294" t="s">
        <v>276</v>
      </c>
      <c r="G130" s="293" t="s">
        <v>277</v>
      </c>
      <c r="H130" s="155">
        <v>4566</v>
      </c>
      <c r="I130" s="293"/>
      <c r="J130" s="293"/>
      <c r="K130" s="306"/>
      <c r="L130" s="306"/>
      <c r="M130" s="306"/>
      <c r="N130" s="306"/>
    </row>
    <row r="131" spans="1:21" x14ac:dyDescent="0.2">
      <c r="A131" s="306" t="s">
        <v>637</v>
      </c>
      <c r="B131" s="293" t="s">
        <v>474</v>
      </c>
      <c r="C131" s="293" t="s">
        <v>401</v>
      </c>
      <c r="D131" s="293" t="s">
        <v>436</v>
      </c>
      <c r="E131" s="293" t="s">
        <v>114</v>
      </c>
      <c r="F131" s="294" t="s">
        <v>278</v>
      </c>
      <c r="G131" s="293" t="s">
        <v>279</v>
      </c>
      <c r="H131" s="155">
        <v>2665</v>
      </c>
      <c r="I131" s="293"/>
      <c r="J131" s="293"/>
      <c r="K131" s="306"/>
      <c r="L131" s="306"/>
      <c r="M131" s="306"/>
      <c r="N131" s="306"/>
    </row>
    <row r="132" spans="1:21" x14ac:dyDescent="0.2">
      <c r="A132" s="306" t="s">
        <v>632</v>
      </c>
      <c r="B132" s="293" t="s">
        <v>488</v>
      </c>
      <c r="C132" s="293" t="s">
        <v>409</v>
      </c>
      <c r="D132" s="293" t="s">
        <v>430</v>
      </c>
      <c r="E132" s="293" t="s">
        <v>65</v>
      </c>
      <c r="F132" s="294" t="s">
        <v>280</v>
      </c>
      <c r="G132" s="293" t="s">
        <v>281</v>
      </c>
      <c r="H132" s="155">
        <v>4087</v>
      </c>
      <c r="I132" s="293"/>
      <c r="J132" s="293"/>
      <c r="K132" s="306"/>
      <c r="L132" s="306"/>
      <c r="M132" s="306"/>
      <c r="N132" s="306"/>
    </row>
    <row r="133" spans="1:21" x14ac:dyDescent="0.2">
      <c r="A133" s="306" t="s">
        <v>478</v>
      </c>
      <c r="B133" s="293" t="s">
        <v>474</v>
      </c>
      <c r="C133" s="293" t="s">
        <v>401</v>
      </c>
      <c r="D133" s="293" t="s">
        <v>419</v>
      </c>
      <c r="E133" s="293" t="s">
        <v>17</v>
      </c>
      <c r="F133" s="294" t="s">
        <v>282</v>
      </c>
      <c r="G133" s="293" t="s">
        <v>283</v>
      </c>
      <c r="H133" s="155">
        <v>5510</v>
      </c>
      <c r="I133" s="293"/>
      <c r="J133" s="293"/>
      <c r="K133" s="306"/>
      <c r="L133" s="306"/>
      <c r="M133" s="306"/>
      <c r="N133" s="306"/>
    </row>
    <row r="134" spans="1:21" x14ac:dyDescent="0.2">
      <c r="A134" s="306" t="s">
        <v>507</v>
      </c>
      <c r="B134" s="293" t="s">
        <v>488</v>
      </c>
      <c r="C134" s="293" t="s">
        <v>409</v>
      </c>
      <c r="D134" s="293" t="s">
        <v>430</v>
      </c>
      <c r="E134" s="293" t="s">
        <v>65</v>
      </c>
      <c r="F134" s="294" t="s">
        <v>284</v>
      </c>
      <c r="G134" s="293" t="s">
        <v>285</v>
      </c>
      <c r="H134" s="155">
        <v>6050</v>
      </c>
      <c r="I134" s="293"/>
      <c r="J134" s="293"/>
      <c r="K134" s="306"/>
      <c r="L134" s="306"/>
      <c r="M134" s="306"/>
      <c r="N134" s="306"/>
    </row>
    <row r="135" spans="1:21" x14ac:dyDescent="0.2">
      <c r="A135" s="306" t="s">
        <v>508</v>
      </c>
      <c r="B135" s="293" t="s">
        <v>486</v>
      </c>
      <c r="C135" s="293" t="s">
        <v>408</v>
      </c>
      <c r="D135" s="293" t="s">
        <v>428</v>
      </c>
      <c r="E135" s="293" t="s">
        <v>53</v>
      </c>
      <c r="F135" s="294" t="s">
        <v>286</v>
      </c>
      <c r="G135" s="293" t="s">
        <v>287</v>
      </c>
      <c r="H135" s="155">
        <v>4519</v>
      </c>
      <c r="I135" s="293"/>
      <c r="J135" s="293"/>
      <c r="K135" s="306"/>
      <c r="L135" s="306"/>
      <c r="M135" s="306"/>
      <c r="N135" s="306"/>
    </row>
    <row r="136" spans="1:21" x14ac:dyDescent="0.2">
      <c r="A136" s="306" t="s">
        <v>496</v>
      </c>
      <c r="B136" s="293" t="s">
        <v>497</v>
      </c>
      <c r="C136" s="293" t="s">
        <v>411</v>
      </c>
      <c r="D136" s="293" t="s">
        <v>437</v>
      </c>
      <c r="E136" s="293" t="s">
        <v>123</v>
      </c>
      <c r="F136" s="294" t="s">
        <v>288</v>
      </c>
      <c r="G136" s="293" t="s">
        <v>289</v>
      </c>
      <c r="H136" s="155">
        <v>1245</v>
      </c>
      <c r="I136" s="293"/>
      <c r="J136" s="293"/>
      <c r="K136" s="306"/>
      <c r="L136" s="306"/>
      <c r="M136" s="306"/>
      <c r="N136" s="306"/>
    </row>
    <row r="137" spans="1:21" x14ac:dyDescent="0.2">
      <c r="A137" s="306" t="s">
        <v>498</v>
      </c>
      <c r="B137" s="293" t="s">
        <v>493</v>
      </c>
      <c r="C137" s="293" t="s">
        <v>98</v>
      </c>
      <c r="D137" s="293" t="s">
        <v>434</v>
      </c>
      <c r="E137" s="293" t="s">
        <v>98</v>
      </c>
      <c r="F137" s="294" t="s">
        <v>290</v>
      </c>
      <c r="G137" s="293" t="s">
        <v>291</v>
      </c>
      <c r="H137" s="155">
        <v>2939</v>
      </c>
      <c r="I137" s="293"/>
      <c r="J137" s="293"/>
      <c r="K137" s="306"/>
      <c r="L137" s="306"/>
      <c r="M137" s="306"/>
      <c r="N137" s="306"/>
    </row>
    <row r="138" spans="1:21" x14ac:dyDescent="0.2">
      <c r="A138" s="306" t="s">
        <v>620</v>
      </c>
      <c r="B138" s="293" t="s">
        <v>475</v>
      </c>
      <c r="C138" s="293" t="s">
        <v>402</v>
      </c>
      <c r="D138" s="293" t="s">
        <v>416</v>
      </c>
      <c r="E138" s="293" t="s">
        <v>8</v>
      </c>
      <c r="F138" s="294" t="s">
        <v>292</v>
      </c>
      <c r="G138" s="293" t="s">
        <v>293</v>
      </c>
      <c r="H138" s="155">
        <v>3864</v>
      </c>
      <c r="I138" s="293"/>
      <c r="J138" s="293"/>
      <c r="K138" s="306"/>
      <c r="L138" s="306"/>
      <c r="M138" s="306"/>
      <c r="N138" s="306"/>
    </row>
    <row r="139" spans="1:21" x14ac:dyDescent="0.2">
      <c r="A139" s="329" t="s">
        <v>502</v>
      </c>
      <c r="B139" s="293" t="s">
        <v>481</v>
      </c>
      <c r="C139" s="293" t="s">
        <v>406</v>
      </c>
      <c r="D139" s="293" t="s">
        <v>435</v>
      </c>
      <c r="E139" s="293" t="s">
        <v>111</v>
      </c>
      <c r="F139" s="294" t="s">
        <v>294</v>
      </c>
      <c r="G139" s="293" t="s">
        <v>295</v>
      </c>
      <c r="H139" s="155">
        <v>3182</v>
      </c>
      <c r="I139" s="293"/>
      <c r="J139" s="293"/>
      <c r="K139" s="306"/>
      <c r="L139" s="306"/>
      <c r="M139" s="306"/>
      <c r="N139" s="306"/>
    </row>
    <row r="140" spans="1:21" x14ac:dyDescent="0.2">
      <c r="A140" s="306" t="s">
        <v>639</v>
      </c>
      <c r="B140" s="293" t="s">
        <v>480</v>
      </c>
      <c r="C140" s="293" t="s">
        <v>405</v>
      </c>
      <c r="D140" s="293" t="s">
        <v>429</v>
      </c>
      <c r="E140" s="293" t="s">
        <v>60</v>
      </c>
      <c r="F140" s="294" t="s">
        <v>296</v>
      </c>
      <c r="G140" s="293" t="s">
        <v>297</v>
      </c>
      <c r="H140" s="155">
        <v>3998</v>
      </c>
      <c r="I140" s="293"/>
      <c r="J140" s="293"/>
      <c r="K140" s="306"/>
      <c r="L140" s="306"/>
      <c r="M140" s="306"/>
      <c r="N140" s="306"/>
    </row>
    <row r="141" spans="1:21" x14ac:dyDescent="0.2">
      <c r="A141" s="306" t="s">
        <v>496</v>
      </c>
      <c r="B141" s="293" t="s">
        <v>497</v>
      </c>
      <c r="C141" s="293" t="s">
        <v>411</v>
      </c>
      <c r="D141" s="293" t="s">
        <v>439</v>
      </c>
      <c r="E141" s="293" t="s">
        <v>145</v>
      </c>
      <c r="F141" s="294" t="s">
        <v>298</v>
      </c>
      <c r="G141" s="293" t="s">
        <v>299</v>
      </c>
      <c r="H141" s="155">
        <v>1290</v>
      </c>
      <c r="I141" s="306"/>
      <c r="J141" s="306"/>
      <c r="K141" s="306"/>
      <c r="L141" s="306"/>
      <c r="M141" s="306"/>
      <c r="N141" s="306"/>
    </row>
    <row r="142" spans="1:21" x14ac:dyDescent="0.2">
      <c r="A142" s="306" t="s">
        <v>634</v>
      </c>
      <c r="B142" s="293" t="s">
        <v>491</v>
      </c>
      <c r="C142" s="293" t="s">
        <v>410</v>
      </c>
      <c r="D142" s="293" t="s">
        <v>433</v>
      </c>
      <c r="E142" s="293" t="s">
        <v>91</v>
      </c>
      <c r="F142" s="294" t="s">
        <v>300</v>
      </c>
      <c r="G142" s="293" t="s">
        <v>301</v>
      </c>
      <c r="H142" s="155">
        <v>3773</v>
      </c>
      <c r="I142" s="306"/>
      <c r="J142" s="306"/>
      <c r="K142" s="306"/>
      <c r="L142" s="306"/>
      <c r="M142" s="306"/>
      <c r="N142" s="306"/>
    </row>
    <row r="143" spans="1:21" x14ac:dyDescent="0.2">
      <c r="A143" s="306" t="s">
        <v>634</v>
      </c>
      <c r="B143" s="293" t="s">
        <v>491</v>
      </c>
      <c r="C143" s="293" t="s">
        <v>410</v>
      </c>
      <c r="D143" s="293" t="s">
        <v>432</v>
      </c>
      <c r="E143" s="293" t="s">
        <v>89</v>
      </c>
      <c r="F143" s="294" t="s">
        <v>302</v>
      </c>
      <c r="G143" s="293" t="s">
        <v>303</v>
      </c>
      <c r="H143" s="155">
        <v>2734</v>
      </c>
      <c r="I143" s="306"/>
      <c r="J143" s="306"/>
      <c r="K143" s="306"/>
      <c r="L143" s="306"/>
      <c r="M143" s="306"/>
      <c r="N143" s="306"/>
    </row>
    <row r="144" spans="1:21" x14ac:dyDescent="0.2">
      <c r="A144" s="306" t="s">
        <v>490</v>
      </c>
      <c r="B144" s="293" t="s">
        <v>483</v>
      </c>
      <c r="C144" s="293" t="s">
        <v>407</v>
      </c>
      <c r="D144" s="293" t="s">
        <v>431</v>
      </c>
      <c r="E144" s="293" t="s">
        <v>82</v>
      </c>
      <c r="F144" s="294" t="s">
        <v>304</v>
      </c>
      <c r="G144" s="293" t="s">
        <v>305</v>
      </c>
      <c r="H144" s="155">
        <v>4722</v>
      </c>
      <c r="I144" s="306"/>
      <c r="J144" s="306"/>
      <c r="K144" s="306"/>
      <c r="L144" s="306"/>
      <c r="M144" s="306"/>
      <c r="N144" s="306"/>
    </row>
    <row r="145" spans="1:14" x14ac:dyDescent="0.2">
      <c r="A145" s="329" t="s">
        <v>502</v>
      </c>
      <c r="B145" s="293" t="s">
        <v>481</v>
      </c>
      <c r="C145" s="293" t="s">
        <v>406</v>
      </c>
      <c r="D145" s="293" t="s">
        <v>435</v>
      </c>
      <c r="E145" s="293" t="s">
        <v>111</v>
      </c>
      <c r="F145" s="294" t="s">
        <v>306</v>
      </c>
      <c r="G145" s="293" t="s">
        <v>307</v>
      </c>
      <c r="H145" s="155">
        <v>2180</v>
      </c>
      <c r="I145" s="306"/>
      <c r="J145" s="306"/>
      <c r="K145" s="306"/>
      <c r="L145" s="306"/>
      <c r="M145" s="306"/>
      <c r="N145" s="306"/>
    </row>
    <row r="146" spans="1:14" x14ac:dyDescent="0.2">
      <c r="A146" s="306" t="s">
        <v>500</v>
      </c>
      <c r="B146" s="293" t="s">
        <v>483</v>
      </c>
      <c r="C146" s="293" t="s">
        <v>407</v>
      </c>
      <c r="D146" s="293" t="s">
        <v>431</v>
      </c>
      <c r="E146" s="293" t="s">
        <v>82</v>
      </c>
      <c r="F146" s="294" t="s">
        <v>308</v>
      </c>
      <c r="G146" s="293" t="s">
        <v>309</v>
      </c>
      <c r="H146" s="155">
        <v>5348</v>
      </c>
      <c r="I146" s="306"/>
      <c r="J146" s="306"/>
      <c r="K146" s="306"/>
      <c r="L146" s="306"/>
      <c r="M146" s="306"/>
      <c r="N146" s="306"/>
    </row>
    <row r="147" spans="1:14" x14ac:dyDescent="0.2">
      <c r="A147" s="306" t="s">
        <v>498</v>
      </c>
      <c r="B147" s="293" t="s">
        <v>493</v>
      </c>
      <c r="C147" s="293" t="s">
        <v>98</v>
      </c>
      <c r="D147" s="293" t="s">
        <v>434</v>
      </c>
      <c r="E147" s="293" t="s">
        <v>98</v>
      </c>
      <c r="F147" s="294" t="s">
        <v>310</v>
      </c>
      <c r="G147" s="293" t="s">
        <v>311</v>
      </c>
      <c r="H147" s="155">
        <v>2248</v>
      </c>
      <c r="I147" s="306"/>
      <c r="J147" s="306"/>
      <c r="K147" s="306"/>
      <c r="L147" s="306"/>
      <c r="M147" s="306"/>
      <c r="N147" s="306"/>
    </row>
    <row r="148" spans="1:14" x14ac:dyDescent="0.2">
      <c r="A148" s="306" t="s">
        <v>479</v>
      </c>
      <c r="B148" s="293" t="s">
        <v>480</v>
      </c>
      <c r="C148" s="293" t="s">
        <v>405</v>
      </c>
      <c r="D148" s="293" t="s">
        <v>552</v>
      </c>
      <c r="E148" s="293" t="s">
        <v>20</v>
      </c>
      <c r="F148" s="294" t="s">
        <v>312</v>
      </c>
      <c r="G148" s="293" t="s">
        <v>313</v>
      </c>
      <c r="H148" s="155">
        <v>2241</v>
      </c>
      <c r="I148" s="306"/>
      <c r="J148" s="306"/>
      <c r="K148" s="306"/>
      <c r="L148" s="306"/>
      <c r="M148" s="306"/>
      <c r="N148" s="306"/>
    </row>
    <row r="149" spans="1:14" x14ac:dyDescent="0.2">
      <c r="A149" s="306" t="s">
        <v>496</v>
      </c>
      <c r="B149" s="293" t="s">
        <v>497</v>
      </c>
      <c r="C149" s="293" t="s">
        <v>411</v>
      </c>
      <c r="D149" s="293" t="s">
        <v>439</v>
      </c>
      <c r="E149" s="293" t="s">
        <v>145</v>
      </c>
      <c r="F149" s="294" t="s">
        <v>314</v>
      </c>
      <c r="G149" s="293" t="s">
        <v>315</v>
      </c>
      <c r="H149" s="155">
        <v>2290</v>
      </c>
      <c r="I149" s="306"/>
      <c r="J149" s="306"/>
      <c r="K149" s="306"/>
      <c r="L149" s="306"/>
      <c r="M149" s="306"/>
      <c r="N149" s="306"/>
    </row>
    <row r="150" spans="1:14" x14ac:dyDescent="0.2">
      <c r="A150" s="306" t="s">
        <v>626</v>
      </c>
      <c r="B150" s="293" t="s">
        <v>477</v>
      </c>
      <c r="C150" s="293" t="s">
        <v>404</v>
      </c>
      <c r="D150" s="293" t="s">
        <v>422</v>
      </c>
      <c r="E150" s="293" t="s">
        <v>31</v>
      </c>
      <c r="F150" s="294" t="s">
        <v>316</v>
      </c>
      <c r="G150" s="293" t="s">
        <v>317</v>
      </c>
      <c r="H150" s="155">
        <v>1216</v>
      </c>
      <c r="I150" s="306"/>
      <c r="J150" s="306"/>
      <c r="K150" s="306"/>
      <c r="L150" s="306"/>
      <c r="M150" s="306"/>
      <c r="N150" s="306"/>
    </row>
    <row r="151" spans="1:14" x14ac:dyDescent="0.2">
      <c r="A151" s="306" t="s">
        <v>496</v>
      </c>
      <c r="B151" s="293" t="s">
        <v>497</v>
      </c>
      <c r="C151" s="293" t="s">
        <v>411</v>
      </c>
      <c r="D151" s="293" t="s">
        <v>439</v>
      </c>
      <c r="E151" s="293" t="s">
        <v>145</v>
      </c>
      <c r="F151" s="294" t="s">
        <v>318</v>
      </c>
      <c r="G151" s="293" t="s">
        <v>319</v>
      </c>
      <c r="H151" s="155">
        <v>2322</v>
      </c>
      <c r="I151" s="306"/>
      <c r="J151" s="306"/>
      <c r="K151" s="306"/>
      <c r="L151" s="306"/>
      <c r="M151" s="306"/>
      <c r="N151" s="306"/>
    </row>
    <row r="152" spans="1:14" x14ac:dyDescent="0.2">
      <c r="A152" s="306" t="s">
        <v>632</v>
      </c>
      <c r="B152" s="293" t="s">
        <v>488</v>
      </c>
      <c r="C152" s="293" t="s">
        <v>409</v>
      </c>
      <c r="D152" s="293" t="s">
        <v>430</v>
      </c>
      <c r="E152" s="293" t="s">
        <v>65</v>
      </c>
      <c r="F152" s="294" t="s">
        <v>320</v>
      </c>
      <c r="G152" s="293" t="s">
        <v>321</v>
      </c>
      <c r="H152" s="155">
        <v>2768</v>
      </c>
      <c r="I152" s="306"/>
      <c r="J152" s="306"/>
      <c r="K152" s="306"/>
      <c r="L152" s="306"/>
      <c r="M152" s="306"/>
      <c r="N152" s="306"/>
    </row>
    <row r="153" spans="1:14" x14ac:dyDescent="0.2">
      <c r="A153" s="306" t="s">
        <v>628</v>
      </c>
      <c r="B153" s="293" t="s">
        <v>485</v>
      </c>
      <c r="C153" s="293" t="s">
        <v>464</v>
      </c>
      <c r="D153" s="293" t="s">
        <v>425</v>
      </c>
      <c r="E153" s="293" t="s">
        <v>40</v>
      </c>
      <c r="F153" s="294" t="s">
        <v>322</v>
      </c>
      <c r="G153" s="293" t="s">
        <v>323</v>
      </c>
      <c r="H153" s="155">
        <v>3696</v>
      </c>
      <c r="I153" s="306"/>
      <c r="J153" s="306"/>
      <c r="K153" s="306"/>
      <c r="L153" s="306"/>
      <c r="M153" s="306"/>
      <c r="N153" s="306"/>
    </row>
    <row r="154" spans="1:14" x14ac:dyDescent="0.2">
      <c r="A154" s="306" t="s">
        <v>632</v>
      </c>
      <c r="B154" s="293" t="s">
        <v>488</v>
      </c>
      <c r="C154" s="293" t="s">
        <v>409</v>
      </c>
      <c r="D154" s="293" t="s">
        <v>430</v>
      </c>
      <c r="E154" s="293" t="s">
        <v>65</v>
      </c>
      <c r="F154" s="294" t="s">
        <v>324</v>
      </c>
      <c r="G154" s="293" t="s">
        <v>325</v>
      </c>
      <c r="H154" s="155">
        <v>5497</v>
      </c>
      <c r="I154" s="306"/>
      <c r="J154" s="306"/>
      <c r="K154" s="306"/>
      <c r="L154" s="306"/>
      <c r="M154" s="306"/>
      <c r="N154" s="306"/>
    </row>
    <row r="155" spans="1:14" x14ac:dyDescent="0.2">
      <c r="A155" s="306" t="s">
        <v>634</v>
      </c>
      <c r="B155" s="293" t="s">
        <v>491</v>
      </c>
      <c r="C155" s="293" t="s">
        <v>410</v>
      </c>
      <c r="D155" s="293" t="s">
        <v>432</v>
      </c>
      <c r="E155" s="293" t="s">
        <v>89</v>
      </c>
      <c r="F155" s="294" t="s">
        <v>326</v>
      </c>
      <c r="G155" s="293" t="s">
        <v>327</v>
      </c>
      <c r="H155" s="155">
        <v>4129</v>
      </c>
      <c r="I155" s="306"/>
      <c r="J155" s="306"/>
      <c r="K155" s="306"/>
      <c r="L155" s="306"/>
      <c r="M155" s="306"/>
      <c r="N155" s="306"/>
    </row>
    <row r="156" spans="1:14" x14ac:dyDescent="0.2">
      <c r="A156" s="306" t="s">
        <v>640</v>
      </c>
      <c r="B156" s="293" t="s">
        <v>475</v>
      </c>
      <c r="C156" s="293" t="s">
        <v>402</v>
      </c>
      <c r="D156" s="293" t="s">
        <v>427</v>
      </c>
      <c r="E156" s="293" t="s">
        <v>50</v>
      </c>
      <c r="F156" s="294" t="s">
        <v>328</v>
      </c>
      <c r="G156" s="293" t="s">
        <v>329</v>
      </c>
      <c r="H156" s="155">
        <v>3860</v>
      </c>
      <c r="I156" s="306"/>
      <c r="J156" s="306"/>
      <c r="K156" s="306"/>
      <c r="L156" s="306"/>
      <c r="M156" s="306"/>
      <c r="N156" s="306"/>
    </row>
    <row r="157" spans="1:14" x14ac:dyDescent="0.2">
      <c r="A157" s="306" t="s">
        <v>636</v>
      </c>
      <c r="B157" s="293" t="s">
        <v>475</v>
      </c>
      <c r="C157" s="293" t="s">
        <v>402</v>
      </c>
      <c r="D157" s="293" t="s">
        <v>427</v>
      </c>
      <c r="E157" s="293" t="s">
        <v>50</v>
      </c>
      <c r="F157" s="294" t="s">
        <v>330</v>
      </c>
      <c r="G157" s="293" t="s">
        <v>331</v>
      </c>
      <c r="H157" s="155">
        <v>1472</v>
      </c>
      <c r="I157" s="306"/>
      <c r="J157" s="306"/>
      <c r="K157" s="306"/>
      <c r="L157" s="306"/>
      <c r="M157" s="306"/>
      <c r="N157" s="306"/>
    </row>
    <row r="158" spans="1:14" x14ac:dyDescent="0.2">
      <c r="A158" s="306" t="s">
        <v>633</v>
      </c>
      <c r="B158" s="293" t="s">
        <v>477</v>
      </c>
      <c r="C158" s="293" t="s">
        <v>404</v>
      </c>
      <c r="D158" s="293" t="s">
        <v>422</v>
      </c>
      <c r="E158" s="293" t="s">
        <v>31</v>
      </c>
      <c r="F158" s="294" t="s">
        <v>332</v>
      </c>
      <c r="G158" s="293" t="s">
        <v>333</v>
      </c>
      <c r="H158" s="155">
        <v>2260</v>
      </c>
      <c r="I158" s="306"/>
      <c r="J158" s="306"/>
      <c r="K158" s="306"/>
      <c r="L158" s="306"/>
      <c r="M158" s="306"/>
      <c r="N158" s="306"/>
    </row>
    <row r="159" spans="1:14" x14ac:dyDescent="0.2">
      <c r="A159" s="306" t="s">
        <v>620</v>
      </c>
      <c r="B159" s="293" t="s">
        <v>475</v>
      </c>
      <c r="C159" s="293" t="s">
        <v>402</v>
      </c>
      <c r="D159" s="293" t="s">
        <v>416</v>
      </c>
      <c r="E159" s="293" t="s">
        <v>8</v>
      </c>
      <c r="F159" s="294" t="s">
        <v>334</v>
      </c>
      <c r="G159" s="293" t="s">
        <v>335</v>
      </c>
      <c r="H159" s="155">
        <v>1516</v>
      </c>
      <c r="I159" s="306"/>
      <c r="J159" s="306"/>
      <c r="K159" s="306"/>
      <c r="L159" s="306"/>
      <c r="M159" s="306"/>
      <c r="N159" s="306"/>
    </row>
    <row r="160" spans="1:14" x14ac:dyDescent="0.2">
      <c r="A160" s="306" t="s">
        <v>623</v>
      </c>
      <c r="B160" s="293" t="s">
        <v>476</v>
      </c>
      <c r="C160" s="293" t="s">
        <v>403</v>
      </c>
      <c r="D160" s="293" t="s">
        <v>420</v>
      </c>
      <c r="E160" s="293" t="s">
        <v>25</v>
      </c>
      <c r="F160" s="294" t="s">
        <v>336</v>
      </c>
      <c r="G160" s="293" t="s">
        <v>337</v>
      </c>
      <c r="H160" s="155">
        <v>2692</v>
      </c>
      <c r="I160" s="306"/>
      <c r="J160" s="306"/>
      <c r="K160" s="306"/>
      <c r="L160" s="306"/>
      <c r="M160" s="306"/>
      <c r="N160" s="306"/>
    </row>
    <row r="161" spans="1:14" x14ac:dyDescent="0.2">
      <c r="A161" s="306" t="s">
        <v>628</v>
      </c>
      <c r="B161" s="293" t="s">
        <v>485</v>
      </c>
      <c r="C161" s="293" t="s">
        <v>464</v>
      </c>
      <c r="D161" s="293" t="s">
        <v>425</v>
      </c>
      <c r="E161" s="293" t="s">
        <v>40</v>
      </c>
      <c r="F161" s="294" t="s">
        <v>338</v>
      </c>
      <c r="G161" s="293" t="s">
        <v>339</v>
      </c>
      <c r="H161" s="155">
        <v>1354</v>
      </c>
      <c r="I161" s="306"/>
      <c r="J161" s="306"/>
      <c r="K161" s="306"/>
      <c r="L161" s="306"/>
      <c r="M161" s="306"/>
      <c r="N161" s="306"/>
    </row>
    <row r="162" spans="1:14" x14ac:dyDescent="0.2">
      <c r="A162" s="306" t="s">
        <v>507</v>
      </c>
      <c r="B162" s="293" t="s">
        <v>488</v>
      </c>
      <c r="C162" s="293" t="s">
        <v>409</v>
      </c>
      <c r="D162" s="293" t="s">
        <v>430</v>
      </c>
      <c r="E162" s="293" t="s">
        <v>65</v>
      </c>
      <c r="F162" s="294" t="s">
        <v>340</v>
      </c>
      <c r="G162" s="293" t="s">
        <v>341</v>
      </c>
      <c r="H162" s="155">
        <v>2302</v>
      </c>
      <c r="I162" s="306"/>
      <c r="J162" s="306"/>
      <c r="K162" s="306"/>
      <c r="L162" s="306"/>
      <c r="M162" s="306"/>
      <c r="N162" s="306"/>
    </row>
    <row r="163" spans="1:14" x14ac:dyDescent="0.2">
      <c r="A163" s="306" t="s">
        <v>620</v>
      </c>
      <c r="B163" s="293" t="s">
        <v>475</v>
      </c>
      <c r="C163" s="293" t="s">
        <v>402</v>
      </c>
      <c r="D163" s="293" t="s">
        <v>416</v>
      </c>
      <c r="E163" s="293" t="s">
        <v>8</v>
      </c>
      <c r="F163" s="294" t="s">
        <v>342</v>
      </c>
      <c r="G163" s="293" t="s">
        <v>343</v>
      </c>
      <c r="H163" s="155">
        <v>2405</v>
      </c>
      <c r="I163" s="306"/>
      <c r="J163" s="306"/>
      <c r="K163" s="306"/>
      <c r="L163" s="306"/>
      <c r="M163" s="306"/>
      <c r="N163" s="306"/>
    </row>
    <row r="164" spans="1:14" x14ac:dyDescent="0.2">
      <c r="A164" s="306" t="s">
        <v>479</v>
      </c>
      <c r="B164" s="293" t="s">
        <v>480</v>
      </c>
      <c r="C164" s="293" t="s">
        <v>405</v>
      </c>
      <c r="D164" s="293" t="s">
        <v>552</v>
      </c>
      <c r="E164" s="293" t="s">
        <v>20</v>
      </c>
      <c r="F164" s="294" t="s">
        <v>344</v>
      </c>
      <c r="G164" s="293" t="s">
        <v>345</v>
      </c>
      <c r="H164" s="155">
        <v>2221</v>
      </c>
      <c r="I164" s="306"/>
      <c r="J164" s="306"/>
      <c r="K164" s="306"/>
      <c r="L164" s="306"/>
      <c r="M164" s="306"/>
      <c r="N164" s="306"/>
    </row>
    <row r="165" spans="1:14" x14ac:dyDescent="0.2">
      <c r="A165" s="306" t="s">
        <v>621</v>
      </c>
      <c r="B165" s="293" t="s">
        <v>477</v>
      </c>
      <c r="C165" s="293" t="s">
        <v>404</v>
      </c>
      <c r="D165" s="293" t="s">
        <v>418</v>
      </c>
      <c r="E165" s="293" t="s">
        <v>12</v>
      </c>
      <c r="F165" s="294" t="s">
        <v>346</v>
      </c>
      <c r="G165" s="293" t="s">
        <v>347</v>
      </c>
      <c r="H165" s="155">
        <v>1507</v>
      </c>
      <c r="I165" s="306"/>
      <c r="J165" s="306"/>
      <c r="K165" s="306"/>
      <c r="L165" s="306"/>
      <c r="M165" s="306"/>
      <c r="N165" s="306"/>
    </row>
    <row r="166" spans="1:14" x14ac:dyDescent="0.2">
      <c r="A166" s="306" t="s">
        <v>628</v>
      </c>
      <c r="B166" s="293" t="s">
        <v>485</v>
      </c>
      <c r="C166" s="293" t="s">
        <v>464</v>
      </c>
      <c r="D166" s="293" t="s">
        <v>425</v>
      </c>
      <c r="E166" s="293" t="s">
        <v>40</v>
      </c>
      <c r="F166" s="294" t="s">
        <v>348</v>
      </c>
      <c r="G166" s="293" t="s">
        <v>349</v>
      </c>
      <c r="H166" s="155">
        <v>2595</v>
      </c>
      <c r="I166" s="306"/>
      <c r="J166" s="306"/>
      <c r="K166" s="306"/>
      <c r="L166" s="306"/>
      <c r="M166" s="306"/>
      <c r="N166" s="306"/>
    </row>
    <row r="167" spans="1:14" x14ac:dyDescent="0.2">
      <c r="A167" s="306" t="s">
        <v>637</v>
      </c>
      <c r="B167" s="293" t="s">
        <v>474</v>
      </c>
      <c r="C167" s="293" t="s">
        <v>401</v>
      </c>
      <c r="D167" s="293" t="s">
        <v>436</v>
      </c>
      <c r="E167" s="293" t="s">
        <v>114</v>
      </c>
      <c r="F167" s="294" t="s">
        <v>350</v>
      </c>
      <c r="G167" s="293" t="s">
        <v>351</v>
      </c>
      <c r="H167" s="155">
        <v>4460</v>
      </c>
      <c r="I167" s="306"/>
      <c r="J167" s="306"/>
      <c r="K167" s="306"/>
      <c r="L167" s="306"/>
      <c r="M167" s="306"/>
      <c r="N167" s="306"/>
    </row>
    <row r="168" spans="1:14" x14ac:dyDescent="0.2">
      <c r="A168" s="306" t="s">
        <v>496</v>
      </c>
      <c r="B168" s="293" t="s">
        <v>497</v>
      </c>
      <c r="C168" s="293" t="s">
        <v>411</v>
      </c>
      <c r="D168" s="293" t="s">
        <v>437</v>
      </c>
      <c r="E168" s="293" t="s">
        <v>123</v>
      </c>
      <c r="F168" s="294" t="s">
        <v>352</v>
      </c>
      <c r="G168" s="293" t="s">
        <v>353</v>
      </c>
      <c r="H168" s="155">
        <v>887</v>
      </c>
      <c r="I168" s="306"/>
      <c r="J168" s="306"/>
      <c r="K168" s="306"/>
      <c r="L168" s="306"/>
      <c r="M168" s="306"/>
      <c r="N168" s="306"/>
    </row>
    <row r="169" spans="1:14" x14ac:dyDescent="0.2">
      <c r="A169" s="306" t="s">
        <v>619</v>
      </c>
      <c r="B169" s="293" t="s">
        <v>474</v>
      </c>
      <c r="C169" s="293" t="s">
        <v>401</v>
      </c>
      <c r="D169" s="293" t="s">
        <v>415</v>
      </c>
      <c r="E169" s="293" t="s">
        <v>5</v>
      </c>
      <c r="F169" s="294" t="s">
        <v>354</v>
      </c>
      <c r="G169" s="293" t="s">
        <v>355</v>
      </c>
      <c r="H169" s="155">
        <v>4809</v>
      </c>
      <c r="I169" s="306"/>
      <c r="J169" s="306"/>
      <c r="K169" s="306"/>
      <c r="L169" s="306"/>
      <c r="M169" s="306"/>
      <c r="N169" s="306"/>
    </row>
    <row r="170" spans="1:14" x14ac:dyDescent="0.2">
      <c r="A170" s="306" t="s">
        <v>635</v>
      </c>
      <c r="B170" s="293" t="s">
        <v>483</v>
      </c>
      <c r="C170" s="293" t="s">
        <v>407</v>
      </c>
      <c r="D170" s="293" t="s">
        <v>423</v>
      </c>
      <c r="E170" s="293" t="s">
        <v>34</v>
      </c>
      <c r="F170" s="294" t="s">
        <v>356</v>
      </c>
      <c r="G170" s="293" t="s">
        <v>357</v>
      </c>
      <c r="H170" s="155">
        <v>2894</v>
      </c>
      <c r="I170" s="306"/>
      <c r="J170" s="306"/>
      <c r="K170" s="306"/>
      <c r="L170" s="306"/>
      <c r="M170" s="306"/>
      <c r="N170" s="306"/>
    </row>
    <row r="171" spans="1:14" x14ac:dyDescent="0.2">
      <c r="A171" s="306" t="s">
        <v>621</v>
      </c>
      <c r="B171" s="293" t="s">
        <v>477</v>
      </c>
      <c r="C171" s="293" t="s">
        <v>404</v>
      </c>
      <c r="D171" s="293" t="s">
        <v>418</v>
      </c>
      <c r="E171" s="293" t="s">
        <v>12</v>
      </c>
      <c r="F171" s="294" t="s">
        <v>358</v>
      </c>
      <c r="G171" s="293" t="s">
        <v>359</v>
      </c>
      <c r="H171" s="155">
        <v>1127</v>
      </c>
      <c r="I171" s="306"/>
      <c r="J171" s="306"/>
      <c r="K171" s="306"/>
      <c r="L171" s="306"/>
      <c r="M171" s="306"/>
      <c r="N171" s="306"/>
    </row>
    <row r="172" spans="1:14" x14ac:dyDescent="0.2">
      <c r="A172" s="306" t="s">
        <v>633</v>
      </c>
      <c r="B172" s="293" t="s">
        <v>477</v>
      </c>
      <c r="C172" s="293" t="s">
        <v>404</v>
      </c>
      <c r="D172" s="293" t="s">
        <v>422</v>
      </c>
      <c r="E172" s="293" t="s">
        <v>31</v>
      </c>
      <c r="F172" s="294" t="s">
        <v>360</v>
      </c>
      <c r="G172" s="293" t="s">
        <v>361</v>
      </c>
      <c r="H172" s="155">
        <v>1776</v>
      </c>
      <c r="I172" s="306"/>
      <c r="J172" s="306"/>
      <c r="K172" s="306"/>
      <c r="L172" s="306"/>
      <c r="M172" s="306"/>
      <c r="N172" s="306"/>
    </row>
    <row r="173" spans="1:14" x14ac:dyDescent="0.2">
      <c r="A173" s="306" t="s">
        <v>496</v>
      </c>
      <c r="B173" s="293" t="s">
        <v>497</v>
      </c>
      <c r="C173" s="293" t="s">
        <v>411</v>
      </c>
      <c r="D173" s="293" t="s">
        <v>437</v>
      </c>
      <c r="E173" s="293" t="s">
        <v>123</v>
      </c>
      <c r="F173" s="294" t="s">
        <v>362</v>
      </c>
      <c r="G173" s="293" t="s">
        <v>363</v>
      </c>
      <c r="H173" s="155">
        <v>2401</v>
      </c>
      <c r="I173" s="306"/>
      <c r="J173" s="306"/>
      <c r="K173" s="306"/>
      <c r="L173" s="306"/>
      <c r="M173" s="306"/>
      <c r="N173" s="306"/>
    </row>
    <row r="174" spans="1:14" x14ac:dyDescent="0.2">
      <c r="A174" s="306" t="s">
        <v>490</v>
      </c>
      <c r="B174" s="293" t="s">
        <v>483</v>
      </c>
      <c r="C174" s="293" t="s">
        <v>407</v>
      </c>
      <c r="D174" s="293" t="s">
        <v>431</v>
      </c>
      <c r="E174" s="293" t="s">
        <v>82</v>
      </c>
      <c r="F174" s="294" t="s">
        <v>364</v>
      </c>
      <c r="G174" s="293" t="s">
        <v>365</v>
      </c>
      <c r="H174" s="155">
        <v>2290</v>
      </c>
      <c r="I174" s="306"/>
      <c r="J174" s="306"/>
      <c r="K174" s="306"/>
      <c r="L174" s="306"/>
      <c r="M174" s="306"/>
      <c r="N174" s="306"/>
    </row>
    <row r="175" spans="1:14" x14ac:dyDescent="0.2">
      <c r="A175" s="306" t="s">
        <v>496</v>
      </c>
      <c r="B175" s="293" t="s">
        <v>497</v>
      </c>
      <c r="C175" s="293" t="s">
        <v>411</v>
      </c>
      <c r="D175" s="293" t="s">
        <v>437</v>
      </c>
      <c r="E175" s="293" t="s">
        <v>123</v>
      </c>
      <c r="F175" s="294" t="s">
        <v>366</v>
      </c>
      <c r="G175" s="293" t="s">
        <v>367</v>
      </c>
      <c r="H175" s="155">
        <v>3813</v>
      </c>
      <c r="I175" s="306"/>
      <c r="J175" s="306"/>
      <c r="K175" s="306"/>
      <c r="L175" s="306"/>
      <c r="M175" s="306"/>
      <c r="N175" s="306"/>
    </row>
    <row r="176" spans="1:14" x14ac:dyDescent="0.2">
      <c r="A176" s="306" t="s">
        <v>494</v>
      </c>
      <c r="B176" s="293" t="s">
        <v>480</v>
      </c>
      <c r="C176" s="293" t="s">
        <v>405</v>
      </c>
      <c r="D176" s="293" t="s">
        <v>552</v>
      </c>
      <c r="E176" s="293" t="s">
        <v>20</v>
      </c>
      <c r="F176" s="294" t="s">
        <v>368</v>
      </c>
      <c r="G176" s="293" t="s">
        <v>369</v>
      </c>
      <c r="H176" s="155">
        <v>3493</v>
      </c>
      <c r="I176" s="306"/>
      <c r="J176" s="306"/>
      <c r="K176" s="306"/>
      <c r="L176" s="306"/>
      <c r="M176" s="306"/>
      <c r="N176" s="306"/>
    </row>
    <row r="177" spans="1:14" x14ac:dyDescent="0.2">
      <c r="A177" s="306" t="s">
        <v>498</v>
      </c>
      <c r="B177" s="293" t="s">
        <v>493</v>
      </c>
      <c r="C177" s="293" t="s">
        <v>98</v>
      </c>
      <c r="D177" s="293" t="s">
        <v>434</v>
      </c>
      <c r="E177" s="293" t="s">
        <v>98</v>
      </c>
      <c r="F177" s="294" t="s">
        <v>370</v>
      </c>
      <c r="G177" s="293" t="s">
        <v>371</v>
      </c>
      <c r="H177" s="155">
        <v>10036</v>
      </c>
      <c r="I177" s="306"/>
      <c r="J177" s="306"/>
      <c r="K177" s="306"/>
      <c r="L177" s="306"/>
      <c r="M177" s="306"/>
      <c r="N177" s="306"/>
    </row>
    <row r="178" spans="1:14" x14ac:dyDescent="0.2">
      <c r="A178" s="306" t="s">
        <v>620</v>
      </c>
      <c r="B178" s="293" t="s">
        <v>475</v>
      </c>
      <c r="C178" s="293" t="s">
        <v>402</v>
      </c>
      <c r="D178" s="293" t="s">
        <v>416</v>
      </c>
      <c r="E178" s="293" t="s">
        <v>8</v>
      </c>
      <c r="F178" s="294" t="s">
        <v>372</v>
      </c>
      <c r="G178" s="293" t="s">
        <v>373</v>
      </c>
      <c r="H178" s="155">
        <v>8281</v>
      </c>
      <c r="I178" s="306"/>
      <c r="J178" s="306"/>
      <c r="K178" s="306"/>
      <c r="L178" s="306"/>
      <c r="M178" s="306"/>
      <c r="N178" s="306"/>
    </row>
    <row r="179" spans="1:14" x14ac:dyDescent="0.2">
      <c r="A179" s="306" t="s">
        <v>627</v>
      </c>
      <c r="B179" s="293" t="s">
        <v>484</v>
      </c>
      <c r="C179" s="293" t="s">
        <v>465</v>
      </c>
      <c r="D179" s="293" t="s">
        <v>424</v>
      </c>
      <c r="E179" s="293" t="s">
        <v>35</v>
      </c>
      <c r="F179" s="294" t="s">
        <v>374</v>
      </c>
      <c r="G179" s="293" t="s">
        <v>375</v>
      </c>
      <c r="H179" s="155">
        <v>2087</v>
      </c>
      <c r="I179" s="306"/>
      <c r="J179" s="306"/>
      <c r="K179" s="306"/>
      <c r="L179" s="306"/>
      <c r="M179" s="306"/>
      <c r="N179" s="306"/>
    </row>
    <row r="180" spans="1:14" x14ac:dyDescent="0.2">
      <c r="A180" s="306" t="s">
        <v>495</v>
      </c>
      <c r="B180" s="293" t="s">
        <v>481</v>
      </c>
      <c r="C180" s="293" t="s">
        <v>406</v>
      </c>
      <c r="D180" s="293" t="s">
        <v>435</v>
      </c>
      <c r="E180" s="293" t="s">
        <v>111</v>
      </c>
      <c r="F180" s="294" t="s">
        <v>376</v>
      </c>
      <c r="G180" s="293" t="s">
        <v>377</v>
      </c>
      <c r="H180" s="155">
        <v>5232</v>
      </c>
      <c r="I180" s="306"/>
      <c r="J180" s="306"/>
      <c r="K180" s="306"/>
      <c r="L180" s="306"/>
      <c r="M180" s="306"/>
      <c r="N180" s="306"/>
    </row>
    <row r="181" spans="1:14" x14ac:dyDescent="0.2">
      <c r="A181" s="306" t="s">
        <v>629</v>
      </c>
      <c r="B181" s="293" t="s">
        <v>477</v>
      </c>
      <c r="C181" s="293" t="s">
        <v>404</v>
      </c>
      <c r="D181" s="293" t="s">
        <v>426</v>
      </c>
      <c r="E181" s="293" t="s">
        <v>47</v>
      </c>
      <c r="F181" s="294" t="s">
        <v>378</v>
      </c>
      <c r="G181" s="293" t="s">
        <v>379</v>
      </c>
      <c r="H181" s="155">
        <v>1576</v>
      </c>
      <c r="I181" s="306"/>
      <c r="J181" s="306"/>
      <c r="K181" s="306"/>
      <c r="L181" s="306"/>
      <c r="M181" s="306"/>
      <c r="N181" s="306"/>
    </row>
    <row r="182" spans="1:14" x14ac:dyDescent="0.2">
      <c r="A182" s="306" t="s">
        <v>639</v>
      </c>
      <c r="B182" s="293" t="s">
        <v>480</v>
      </c>
      <c r="C182" s="293" t="s">
        <v>405</v>
      </c>
      <c r="D182" s="293" t="s">
        <v>429</v>
      </c>
      <c r="E182" s="293" t="s">
        <v>60</v>
      </c>
      <c r="F182" s="294" t="s">
        <v>380</v>
      </c>
      <c r="G182" s="293" t="s">
        <v>381</v>
      </c>
      <c r="H182" s="155">
        <v>3489</v>
      </c>
      <c r="I182" s="306"/>
      <c r="J182" s="306"/>
      <c r="K182" s="306"/>
      <c r="L182" s="306"/>
      <c r="M182" s="306"/>
      <c r="N182" s="306"/>
    </row>
    <row r="183" spans="1:14" x14ac:dyDescent="0.2">
      <c r="A183" s="306" t="s">
        <v>501</v>
      </c>
      <c r="B183" s="293" t="s">
        <v>480</v>
      </c>
      <c r="C183" s="293" t="s">
        <v>405</v>
      </c>
      <c r="D183" s="293" t="s">
        <v>429</v>
      </c>
      <c r="E183" s="293" t="s">
        <v>60</v>
      </c>
      <c r="F183" s="294" t="s">
        <v>382</v>
      </c>
      <c r="G183" s="293" t="s">
        <v>383</v>
      </c>
      <c r="H183" s="155">
        <v>4158</v>
      </c>
      <c r="I183" s="306"/>
      <c r="J183" s="306"/>
      <c r="K183" s="306"/>
      <c r="L183" s="306"/>
      <c r="M183" s="306"/>
      <c r="N183" s="306"/>
    </row>
    <row r="184" spans="1:14" x14ac:dyDescent="0.2">
      <c r="A184" s="306" t="s">
        <v>628</v>
      </c>
      <c r="B184" s="293" t="s">
        <v>485</v>
      </c>
      <c r="C184" s="293" t="s">
        <v>464</v>
      </c>
      <c r="D184" s="293" t="s">
        <v>425</v>
      </c>
      <c r="E184" s="293" t="s">
        <v>40</v>
      </c>
      <c r="F184" s="294" t="s">
        <v>384</v>
      </c>
      <c r="G184" s="293" t="s">
        <v>385</v>
      </c>
      <c r="H184" s="155">
        <v>3849</v>
      </c>
      <c r="I184" s="306"/>
      <c r="J184" s="306"/>
      <c r="K184" s="306"/>
      <c r="L184" s="306"/>
      <c r="M184" s="306"/>
      <c r="N184" s="306"/>
    </row>
    <row r="185" spans="1:14" x14ac:dyDescent="0.2">
      <c r="A185" s="306" t="s">
        <v>623</v>
      </c>
      <c r="B185" s="293" t="s">
        <v>476</v>
      </c>
      <c r="C185" s="293" t="s">
        <v>403</v>
      </c>
      <c r="D185" s="293" t="s">
        <v>420</v>
      </c>
      <c r="E185" s="293" t="s">
        <v>25</v>
      </c>
      <c r="F185" s="294" t="s">
        <v>386</v>
      </c>
      <c r="G185" s="293" t="s">
        <v>387</v>
      </c>
      <c r="H185" s="155">
        <v>8132</v>
      </c>
      <c r="I185" s="306"/>
      <c r="J185" s="306"/>
      <c r="K185" s="306"/>
      <c r="L185" s="306"/>
      <c r="M185" s="306"/>
      <c r="N185" s="306"/>
    </row>
    <row r="186" spans="1:14" x14ac:dyDescent="0.2">
      <c r="A186" s="306" t="s">
        <v>496</v>
      </c>
      <c r="B186" s="293" t="s">
        <v>497</v>
      </c>
      <c r="C186" s="293" t="s">
        <v>411</v>
      </c>
      <c r="D186" s="293" t="s">
        <v>437</v>
      </c>
      <c r="E186" s="293" t="s">
        <v>123</v>
      </c>
      <c r="F186" s="294" t="s">
        <v>388</v>
      </c>
      <c r="G186" s="293" t="s">
        <v>389</v>
      </c>
      <c r="H186" s="155">
        <v>5657</v>
      </c>
      <c r="I186" s="306"/>
      <c r="J186" s="306"/>
      <c r="K186" s="306"/>
      <c r="L186" s="306"/>
      <c r="M186" s="306"/>
      <c r="N186" s="306"/>
    </row>
    <row r="187" spans="1:14" x14ac:dyDescent="0.2">
      <c r="A187" s="306" t="s">
        <v>635</v>
      </c>
      <c r="B187" s="293" t="s">
        <v>483</v>
      </c>
      <c r="C187" s="293" t="s">
        <v>407</v>
      </c>
      <c r="D187" s="293" t="s">
        <v>423</v>
      </c>
      <c r="E187" s="293" t="s">
        <v>34</v>
      </c>
      <c r="F187" s="294" t="s">
        <v>390</v>
      </c>
      <c r="G187" s="293" t="s">
        <v>391</v>
      </c>
      <c r="H187" s="155">
        <v>2975</v>
      </c>
      <c r="I187" s="306"/>
      <c r="J187" s="306"/>
      <c r="K187" s="306"/>
      <c r="L187" s="306"/>
      <c r="M187" s="306"/>
      <c r="N187" s="306"/>
    </row>
    <row r="188" spans="1:14" x14ac:dyDescent="0.2">
      <c r="A188" s="306" t="s">
        <v>500</v>
      </c>
      <c r="B188" s="293" t="s">
        <v>483</v>
      </c>
      <c r="C188" s="293" t="s">
        <v>407</v>
      </c>
      <c r="D188" s="293" t="s">
        <v>431</v>
      </c>
      <c r="E188" s="293" t="s">
        <v>82</v>
      </c>
      <c r="F188" s="294" t="s">
        <v>392</v>
      </c>
      <c r="G188" s="293" t="s">
        <v>393</v>
      </c>
      <c r="H188" s="155">
        <v>2245</v>
      </c>
      <c r="I188" s="306"/>
      <c r="J188" s="306"/>
      <c r="K188" s="306"/>
      <c r="L188" s="306"/>
      <c r="M188" s="306"/>
      <c r="N188" s="306"/>
    </row>
    <row r="189" spans="1:14" x14ac:dyDescent="0.2">
      <c r="H189" s="306"/>
      <c r="I189" s="306"/>
      <c r="J189" s="306"/>
      <c r="K189" s="306"/>
      <c r="L189" s="306"/>
      <c r="M189" s="306"/>
      <c r="N189" s="306"/>
    </row>
    <row r="190" spans="1:14" x14ac:dyDescent="0.2">
      <c r="H190" s="306"/>
      <c r="I190" s="306"/>
      <c r="J190" s="306"/>
      <c r="K190" s="306"/>
      <c r="L190" s="306"/>
      <c r="M190" s="306"/>
      <c r="N190" s="306"/>
    </row>
    <row r="191" spans="1:14" x14ac:dyDescent="0.2">
      <c r="H191" s="306"/>
      <c r="I191" s="306"/>
      <c r="J191" s="306"/>
      <c r="K191" s="306"/>
      <c r="L191" s="306"/>
      <c r="M191" s="306"/>
      <c r="N191" s="306"/>
    </row>
    <row r="192" spans="1:14" x14ac:dyDescent="0.2">
      <c r="H192" s="306"/>
      <c r="I192" s="306"/>
      <c r="J192" s="306"/>
      <c r="K192" s="306"/>
      <c r="L192" s="306"/>
      <c r="M192" s="306"/>
      <c r="N192" s="306"/>
    </row>
    <row r="193" spans="8:14" x14ac:dyDescent="0.2">
      <c r="H193" s="306"/>
      <c r="I193" s="306"/>
      <c r="J193" s="306"/>
      <c r="K193" s="306"/>
      <c r="L193" s="306"/>
      <c r="M193" s="306"/>
      <c r="N193" s="306"/>
    </row>
    <row r="194" spans="8:14" x14ac:dyDescent="0.2">
      <c r="H194" s="306"/>
      <c r="I194" s="306"/>
      <c r="J194" s="306"/>
      <c r="K194" s="306"/>
      <c r="L194" s="306"/>
      <c r="M194" s="306"/>
      <c r="N194" s="306"/>
    </row>
    <row r="195" spans="8:14" x14ac:dyDescent="0.2">
      <c r="H195" s="306"/>
      <c r="I195" s="306"/>
      <c r="J195" s="306"/>
      <c r="K195" s="306"/>
      <c r="L195" s="306"/>
      <c r="M195" s="306"/>
      <c r="N195" s="306"/>
    </row>
    <row r="196" spans="8:14" x14ac:dyDescent="0.2">
      <c r="H196" s="306"/>
      <c r="I196" s="306"/>
      <c r="J196" s="306"/>
      <c r="K196" s="306"/>
      <c r="L196" s="306"/>
      <c r="M196" s="306"/>
      <c r="N196" s="306"/>
    </row>
    <row r="197" spans="8:14" x14ac:dyDescent="0.2">
      <c r="H197" s="306"/>
      <c r="I197" s="306"/>
      <c r="J197" s="306"/>
      <c r="K197" s="306"/>
      <c r="L197" s="306"/>
      <c r="M197" s="306"/>
      <c r="N197" s="306"/>
    </row>
    <row r="198" spans="8:14" x14ac:dyDescent="0.2">
      <c r="H198" s="306"/>
      <c r="I198" s="306"/>
      <c r="J198" s="306"/>
      <c r="K198" s="306"/>
      <c r="L198" s="306"/>
      <c r="M198" s="306"/>
      <c r="N198" s="306"/>
    </row>
    <row r="199" spans="8:14" x14ac:dyDescent="0.2">
      <c r="H199" s="306"/>
      <c r="I199" s="306"/>
      <c r="J199" s="306"/>
      <c r="K199" s="306"/>
      <c r="L199" s="306"/>
      <c r="M199" s="306"/>
      <c r="N199" s="306"/>
    </row>
    <row r="200" spans="8:14" x14ac:dyDescent="0.2">
      <c r="H200" s="306"/>
      <c r="I200" s="306"/>
      <c r="J200" s="306"/>
      <c r="K200" s="306"/>
      <c r="L200" s="306"/>
      <c r="M200" s="306"/>
      <c r="N200" s="306"/>
    </row>
    <row r="201" spans="8:14" x14ac:dyDescent="0.2">
      <c r="H201" s="306"/>
      <c r="I201" s="306"/>
      <c r="J201" s="306"/>
      <c r="K201" s="306"/>
      <c r="L201" s="306"/>
      <c r="M201" s="306"/>
      <c r="N201" s="306"/>
    </row>
    <row r="202" spans="8:14" x14ac:dyDescent="0.2">
      <c r="H202" s="306"/>
      <c r="I202" s="306"/>
      <c r="J202" s="306"/>
      <c r="K202" s="306"/>
      <c r="L202" s="306"/>
      <c r="M202" s="306"/>
      <c r="N202" s="306"/>
    </row>
    <row r="203" spans="8:14" x14ac:dyDescent="0.2">
      <c r="H203" s="306"/>
      <c r="I203" s="306"/>
      <c r="J203" s="306"/>
      <c r="K203" s="306"/>
      <c r="L203" s="306"/>
      <c r="M203" s="306"/>
      <c r="N203" s="306"/>
    </row>
    <row r="204" spans="8:14" x14ac:dyDescent="0.2">
      <c r="H204" s="306"/>
      <c r="I204" s="306"/>
      <c r="J204" s="306"/>
      <c r="K204" s="306"/>
      <c r="L204" s="306"/>
      <c r="M204" s="306"/>
      <c r="N204" s="306"/>
    </row>
    <row r="205" spans="8:14" x14ac:dyDescent="0.2">
      <c r="H205" s="306"/>
      <c r="I205" s="306"/>
      <c r="J205" s="306"/>
      <c r="K205" s="306"/>
      <c r="L205" s="306"/>
      <c r="M205" s="306"/>
      <c r="N205" s="306"/>
    </row>
    <row r="206" spans="8:14" x14ac:dyDescent="0.2">
      <c r="H206" s="306"/>
      <c r="I206" s="306"/>
      <c r="J206" s="306"/>
      <c r="K206" s="306"/>
      <c r="L206" s="306"/>
      <c r="M206" s="306"/>
      <c r="N206" s="306"/>
    </row>
    <row r="207" spans="8:14" x14ac:dyDescent="0.2">
      <c r="H207" s="306"/>
      <c r="I207" s="306"/>
      <c r="J207" s="306"/>
      <c r="K207" s="306"/>
      <c r="L207" s="306"/>
      <c r="M207" s="306"/>
      <c r="N207" s="306"/>
    </row>
    <row r="208" spans="8:14" x14ac:dyDescent="0.2">
      <c r="H208" s="306"/>
      <c r="I208" s="306"/>
      <c r="J208" s="306"/>
      <c r="K208" s="306"/>
      <c r="L208" s="306"/>
      <c r="M208" s="306"/>
      <c r="N208" s="306"/>
    </row>
  </sheetData>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s>
  <conditionalFormatting sqref="M5:M129">
    <cfRule type="expression" dxfId="251" priority="39">
      <formula>$L5="yes"</formula>
    </cfRule>
    <cfRule type="expression" dxfId="250" priority="40">
      <formula>AND($L5="no",$M5="up")</formula>
    </cfRule>
  </conditionalFormatting>
  <conditionalFormatting sqref="F5:F188">
    <cfRule type="expression" dxfId="249" priority="2">
      <formula>$AV5="yes"</formula>
    </cfRule>
  </conditionalFormatting>
  <conditionalFormatting sqref="H5:H188">
    <cfRule type="expression" dxfId="248" priority="1">
      <formula>I5="yes"</formula>
    </cfRule>
  </conditionalFormatting>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N197"/>
  <sheetViews>
    <sheetView topLeftCell="F1" workbookViewId="0">
      <pane xSplit="2" ySplit="4" topLeftCell="H5" activePane="bottomRight" state="frozen"/>
      <selection activeCell="F1" sqref="F1"/>
      <selection pane="topRight" activeCell="H1" sqref="H1"/>
      <selection pane="bottomLeft" activeCell="F5" sqref="F5"/>
      <selection pane="bottomRight" activeCell="F2" sqref="F2"/>
    </sheetView>
  </sheetViews>
  <sheetFormatPr defaultRowHeight="11.25" x14ac:dyDescent="0.2"/>
  <cols>
    <col min="1" max="1" width="54" bestFit="1" customWidth="1"/>
    <col min="2" max="2" width="31.5" bestFit="1" customWidth="1"/>
    <col min="3" max="3" width="18" bestFit="1" customWidth="1"/>
    <col min="4" max="4" width="33.6640625" bestFit="1" customWidth="1"/>
    <col min="5" max="5" width="12.33203125" bestFit="1" customWidth="1"/>
    <col min="6" max="6" width="51.6640625" customWidth="1"/>
    <col min="7" max="7" width="15.1640625" bestFit="1" customWidth="1"/>
    <col min="8" max="8" width="24.5" bestFit="1" customWidth="1"/>
    <col min="9" max="9" width="24.83203125" customWidth="1"/>
    <col min="10" max="10" width="19.83203125" style="306" bestFit="1" customWidth="1"/>
    <col min="11" max="11" width="19.1640625" style="306" bestFit="1" customWidth="1"/>
    <col min="12" max="12" width="20.1640625" style="306" bestFit="1" customWidth="1"/>
    <col min="13" max="13" width="20" style="306" bestFit="1" customWidth="1"/>
    <col min="14" max="14" width="24.1640625" style="306" bestFit="1" customWidth="1"/>
    <col min="15" max="16" width="24.5" style="306" bestFit="1" customWidth="1"/>
    <col min="17" max="17" width="24.33203125" style="306" bestFit="1" customWidth="1"/>
    <col min="18" max="18" width="24.5" style="306" bestFit="1" customWidth="1"/>
    <col min="19" max="27" width="24.5" style="306" customWidth="1"/>
    <col min="28" max="28" width="3.83203125" customWidth="1"/>
  </cols>
  <sheetData>
    <row r="1" spans="1:27" ht="20.25" customHeight="1" x14ac:dyDescent="0.2">
      <c r="C1" s="1"/>
      <c r="F1" s="343" t="s">
        <v>730</v>
      </c>
    </row>
    <row r="2" spans="1:27" ht="15.75" customHeight="1" x14ac:dyDescent="0.25">
      <c r="F2" s="125"/>
    </row>
    <row r="3" spans="1:27" ht="17.25" customHeight="1" x14ac:dyDescent="0.2">
      <c r="F3" s="312" t="s">
        <v>807</v>
      </c>
      <c r="H3" s="81"/>
      <c r="I3" s="81"/>
      <c r="J3" s="218"/>
      <c r="K3" s="218"/>
      <c r="L3" s="218"/>
      <c r="M3" s="218"/>
      <c r="N3" s="218"/>
      <c r="O3" s="218"/>
      <c r="P3" s="218"/>
      <c r="Q3" s="218"/>
      <c r="R3" s="218"/>
      <c r="S3" s="218"/>
      <c r="T3" s="218"/>
      <c r="U3" s="218"/>
      <c r="V3" s="218"/>
      <c r="W3" s="218"/>
      <c r="X3" s="218"/>
      <c r="Y3" s="218"/>
      <c r="Z3" s="218"/>
      <c r="AA3" s="218"/>
    </row>
    <row r="4" spans="1:27" ht="25.5" customHeight="1" x14ac:dyDescent="0.2">
      <c r="A4" s="6" t="s">
        <v>473</v>
      </c>
      <c r="B4" s="6" t="s">
        <v>469</v>
      </c>
      <c r="C4" s="6" t="s">
        <v>470</v>
      </c>
      <c r="D4" s="6" t="s">
        <v>455</v>
      </c>
      <c r="E4" s="6" t="s">
        <v>454</v>
      </c>
      <c r="F4" s="6" t="s">
        <v>0</v>
      </c>
      <c r="G4" s="6" t="s">
        <v>1</v>
      </c>
      <c r="H4" s="6" t="s">
        <v>565</v>
      </c>
      <c r="I4" s="281" t="s">
        <v>566</v>
      </c>
      <c r="J4" s="281" t="s">
        <v>655</v>
      </c>
      <c r="K4" s="281" t="s">
        <v>656</v>
      </c>
      <c r="L4" s="281" t="s">
        <v>657</v>
      </c>
      <c r="M4" s="281" t="s">
        <v>658</v>
      </c>
      <c r="N4" s="281" t="s">
        <v>659</v>
      </c>
      <c r="O4" s="281" t="s">
        <v>663</v>
      </c>
      <c r="P4" s="281" t="s">
        <v>668</v>
      </c>
      <c r="Q4" s="281" t="s">
        <v>672</v>
      </c>
      <c r="R4" s="281" t="s">
        <v>676</v>
      </c>
      <c r="S4" s="281" t="s">
        <v>680</v>
      </c>
      <c r="T4" s="281" t="s">
        <v>706</v>
      </c>
      <c r="U4" s="281" t="s">
        <v>707</v>
      </c>
      <c r="V4" s="281" t="s">
        <v>708</v>
      </c>
      <c r="W4" s="281" t="s">
        <v>709</v>
      </c>
      <c r="X4" s="281" t="s">
        <v>710</v>
      </c>
      <c r="Y4" s="281" t="s">
        <v>711</v>
      </c>
      <c r="Z4" s="281" t="s">
        <v>712</v>
      </c>
      <c r="AA4" s="281" t="s">
        <v>713</v>
      </c>
    </row>
    <row r="5" spans="1:27" x14ac:dyDescent="0.2">
      <c r="A5" s="306" t="s">
        <v>619</v>
      </c>
      <c r="B5" s="5" t="s">
        <v>474</v>
      </c>
      <c r="C5" s="5" t="s">
        <v>401</v>
      </c>
      <c r="D5" s="5" t="s">
        <v>415</v>
      </c>
      <c r="E5" s="5" t="s">
        <v>5</v>
      </c>
      <c r="F5" s="117" t="s">
        <v>6</v>
      </c>
      <c r="G5" s="5" t="s">
        <v>7</v>
      </c>
      <c r="H5" s="110" t="str">
        <f>IF(AND('Antibiotics STAR PU 13 - QP'!K5="no",'Trimeth-pres (age 70+)'!J5="no"),"yes","no")</f>
        <v>no</v>
      </c>
      <c r="I5" s="202" t="str">
        <f>IF(AND('Antibiotics STAR PU 13 - QP'!N5="no",'Trimeth-pres (age 70+)'!L5="no"),"yes","no")</f>
        <v>no</v>
      </c>
      <c r="J5" s="202" t="str">
        <f>IF(AND('Antibiotics STAR PU 13 - QP'!Q5="no",'Trimeth-pres (age 70+)'!N5="no"),"yes","no")</f>
        <v>no</v>
      </c>
      <c r="K5" s="202" t="str">
        <f>IF(AND('Antibiotics STAR PU 13 - QP'!T5="no",'Trimeth-pres (age 70+)'!P5="no"),"yes","no")</f>
        <v>no</v>
      </c>
      <c r="L5" s="202" t="str">
        <f>IF(AND('Antibiotics STAR PU 13 - QP'!W5="no",'Trimeth-pres (age 70+)'!R5="no"),"yes","no")</f>
        <v>no</v>
      </c>
      <c r="M5" s="202" t="str">
        <f>IF(AND('Antibiotics STAR PU 13 - QP'!Z5="no",'Trimeth-pres (age 70+)'!T5="no"),"yes","no")</f>
        <v>no</v>
      </c>
      <c r="N5" s="202" t="str">
        <f>IF(AND('Antibiotics STAR PU 13 - QP'!AC5="no",'Trimeth-pres (age 70+)'!V5="no"),"yes","no")</f>
        <v>no</v>
      </c>
      <c r="O5" s="202" t="str">
        <f>IF(AND('Antibiotics STAR PU 13 - QP'!AF5="no",'Trimeth-pres (age 70+)'!X5="no"),"yes","no")</f>
        <v>no</v>
      </c>
      <c r="P5" s="202" t="str">
        <f>IF(AND('Antibiotics STAR PU 13 - QP'!AI5="no",'Trimeth-pres (age 70+)'!Z5="no"),"yes","no")</f>
        <v>no</v>
      </c>
      <c r="Q5" s="202" t="str">
        <f>IF(AND('Antibiotics STAR PU 13 - QP'!AL5="no",'Trimeth-pres (age 70+)'!AB5="no"),"yes","no")</f>
        <v>no</v>
      </c>
      <c r="R5" s="202" t="str">
        <f>IF(AND('Antibiotics STAR PU 13 - QP'!AO5="no",'Trimeth-pres (age 70+)'!AD5="no"),"yes","no")</f>
        <v>no</v>
      </c>
      <c r="S5" s="202" t="str">
        <f>IF(AND('Antibiotics STAR PU 13 - QP'!AR5="no",'Trimeth-pres (age 70+)'!AF5="no"),"yes","no")</f>
        <v>no</v>
      </c>
      <c r="T5" s="202" t="str">
        <f>IF(AND('Antibiotics STAR PU 13 - QP'!AU5="no",'Trimeth-pres (age 70+)'!AH5="no"),"yes","no")</f>
        <v>no</v>
      </c>
      <c r="U5" s="202" t="str">
        <f>IF(AND('Antibiotics STAR PU 13 - QP'!AX5="no",'Trimeth-pres (age 70+)'!AJ5="no"),"yes","no")</f>
        <v>no</v>
      </c>
      <c r="V5" s="202" t="str">
        <f>IF(AND('Antibiotics STAR PU 13 - QP'!BA5="no",'Trimeth-pres (age 70+)'!AL5="no"),"yes","no")</f>
        <v>no</v>
      </c>
      <c r="W5" s="202" t="str">
        <f>IF(AND('Antibiotics STAR PU 13 - QP'!BD5="no",'Trimeth-pres (age 70+)'!AN5="no"),"yes","no")</f>
        <v>no</v>
      </c>
      <c r="X5" s="202" t="str">
        <f>IF(AND('Antibiotics STAR PU 13 - QP'!BG5="no",'Trimeth-pres (age 70+)'!AP5="no"),"yes","no")</f>
        <v>no</v>
      </c>
      <c r="Y5" s="202" t="str">
        <f>IF(AND('Antibiotics STAR PU 13 - QP'!BJ5="no",'Trimeth-pres (age 70+)'!AR5="no"),"yes","no")</f>
        <v>no</v>
      </c>
      <c r="Z5" s="202" t="str">
        <f>IF(AND('Antibiotics STAR PU 13 - QP'!BM5="no",'Trimeth-pres (age 70+)'!AT5="no"),"yes","no")</f>
        <v>no</v>
      </c>
      <c r="AA5" s="202" t="str">
        <f>IF(AND('Antibiotics STAR PU 13 - QP'!BQ5="no",'Trimeth-pres (age 70+)'!AV5="no"),"yes","no")</f>
        <v>no</v>
      </c>
    </row>
    <row r="6" spans="1:27" x14ac:dyDescent="0.2">
      <c r="A6" s="306" t="s">
        <v>620</v>
      </c>
      <c r="B6" s="5" t="s">
        <v>475</v>
      </c>
      <c r="C6" s="5" t="s">
        <v>402</v>
      </c>
      <c r="D6" s="5" t="s">
        <v>416</v>
      </c>
      <c r="E6" s="5" t="s">
        <v>8</v>
      </c>
      <c r="F6" s="117" t="s">
        <v>9</v>
      </c>
      <c r="G6" s="5" t="s">
        <v>10</v>
      </c>
      <c r="H6" s="8" t="str">
        <f>IF(AND('Antibiotics STAR PU 13 - QP'!K6="no",'Trimeth-pres (age 70+)'!J6="no"),"yes","no")</f>
        <v>no</v>
      </c>
      <c r="I6" s="202" t="str">
        <f>IF(AND('Antibiotics STAR PU 13 - QP'!N6="no",'Trimeth-pres (age 70+)'!L6="no"),"yes","no")</f>
        <v>no</v>
      </c>
      <c r="J6" s="202" t="str">
        <f>IF(AND('Antibiotics STAR PU 13 - QP'!Q6="no",'Trimeth-pres (age 70+)'!N6="no"),"yes","no")</f>
        <v>no</v>
      </c>
      <c r="K6" s="202" t="str">
        <f>IF(AND('Antibiotics STAR PU 13 - QP'!T6="no",'Trimeth-pres (age 70+)'!P6="no"),"yes","no")</f>
        <v>no</v>
      </c>
      <c r="L6" s="202" t="str">
        <f>IF(AND('Antibiotics STAR PU 13 - QP'!W6="no",'Trimeth-pres (age 70+)'!R6="no"),"yes","no")</f>
        <v>no</v>
      </c>
      <c r="M6" s="202" t="str">
        <f>IF(AND('Antibiotics STAR PU 13 - QP'!Z6="no",'Trimeth-pres (age 70+)'!T6="no"),"yes","no")</f>
        <v>no</v>
      </c>
      <c r="N6" s="202" t="str">
        <f>IF(AND('Antibiotics STAR PU 13 - QP'!AC6="no",'Trimeth-pres (age 70+)'!V6="no"),"yes","no")</f>
        <v>no</v>
      </c>
      <c r="O6" s="202" t="str">
        <f>IF(AND('Antibiotics STAR PU 13 - QP'!AF6="no",'Trimeth-pres (age 70+)'!X6="no"),"yes","no")</f>
        <v>yes</v>
      </c>
      <c r="P6" s="202" t="str">
        <f>IF(AND('Antibiotics STAR PU 13 - QP'!AI6="no",'Trimeth-pres (age 70+)'!Z6="no"),"yes","no")</f>
        <v>no</v>
      </c>
      <c r="Q6" s="202" t="str">
        <f>IF(AND('Antibiotics STAR PU 13 - QP'!AL6="no",'Trimeth-pres (age 70+)'!AB6="no"),"yes","no")</f>
        <v>no</v>
      </c>
      <c r="R6" s="202" t="str">
        <f>IF(AND('Antibiotics STAR PU 13 - QP'!AO6="no",'Trimeth-pres (age 70+)'!AD6="no"),"yes","no")</f>
        <v>no</v>
      </c>
      <c r="S6" s="202" t="str">
        <f>IF(AND('Antibiotics STAR PU 13 - QP'!AR6="no",'Trimeth-pres (age 70+)'!AF6="no"),"yes","no")</f>
        <v>no</v>
      </c>
      <c r="T6" s="202" t="str">
        <f>IF(AND('Antibiotics STAR PU 13 - QP'!AU6="no",'Trimeth-pres (age 70+)'!AH6="no"),"yes","no")</f>
        <v>no</v>
      </c>
      <c r="U6" s="202" t="str">
        <f>IF(AND('Antibiotics STAR PU 13 - QP'!AX6="no",'Trimeth-pres (age 70+)'!AJ6="no"),"yes","no")</f>
        <v>no</v>
      </c>
      <c r="V6" s="202" t="str">
        <f>IF(AND('Antibiotics STAR PU 13 - QP'!BA6="no",'Trimeth-pres (age 70+)'!AL6="no"),"yes","no")</f>
        <v>no</v>
      </c>
      <c r="W6" s="202" t="str">
        <f>IF(AND('Antibiotics STAR PU 13 - QP'!BD6="no",'Trimeth-pres (age 70+)'!AN6="no"),"yes","no")</f>
        <v>no</v>
      </c>
      <c r="X6" s="202" t="str">
        <f>IF(AND('Antibiotics STAR PU 13 - QP'!BG6="no",'Trimeth-pres (age 70+)'!AP6="no"),"yes","no")</f>
        <v>no</v>
      </c>
      <c r="Y6" s="202" t="str">
        <f>IF(AND('Antibiotics STAR PU 13 - QP'!BJ6="no",'Trimeth-pres (age 70+)'!AR6="no"),"yes","no")</f>
        <v>no</v>
      </c>
      <c r="Z6" s="202" t="str">
        <f>IF(AND('Antibiotics STAR PU 13 - QP'!BM6="no",'Trimeth-pres (age 70+)'!AT6="no"),"yes","no")</f>
        <v>no</v>
      </c>
      <c r="AA6" s="202" t="str">
        <f>IF(AND('Antibiotics STAR PU 13 - QP'!BQ6="no",'Trimeth-pres (age 70+)'!AV6="no"),"yes","no")</f>
        <v>no</v>
      </c>
    </row>
    <row r="7" spans="1:27" x14ac:dyDescent="0.2">
      <c r="A7" s="306" t="s">
        <v>621</v>
      </c>
      <c r="B7" s="5" t="s">
        <v>477</v>
      </c>
      <c r="C7" s="5" t="s">
        <v>404</v>
      </c>
      <c r="D7" s="5" t="s">
        <v>418</v>
      </c>
      <c r="E7" s="5" t="s">
        <v>12</v>
      </c>
      <c r="F7" s="117" t="s">
        <v>13</v>
      </c>
      <c r="G7" s="5" t="s">
        <v>14</v>
      </c>
      <c r="H7" s="8" t="str">
        <f>IF(AND('Antibiotics STAR PU 13 - QP'!K7="no",'Trimeth-pres (age 70+)'!J7="no"),"yes","no")</f>
        <v>no</v>
      </c>
      <c r="I7" s="202" t="str">
        <f>IF(AND('Antibiotics STAR PU 13 - QP'!N7="no",'Trimeth-pres (age 70+)'!L7="no"),"yes","no")</f>
        <v>no</v>
      </c>
      <c r="J7" s="202" t="str">
        <f>IF(AND('Antibiotics STAR PU 13 - QP'!Q7="no",'Trimeth-pres (age 70+)'!N7="no"),"yes","no")</f>
        <v>no</v>
      </c>
      <c r="K7" s="202" t="str">
        <f>IF(AND('Antibiotics STAR PU 13 - QP'!T7="no",'Trimeth-pres (age 70+)'!P7="no"),"yes","no")</f>
        <v>no</v>
      </c>
      <c r="L7" s="202" t="str">
        <f>IF(AND('Antibiotics STAR PU 13 - QP'!W7="no",'Trimeth-pres (age 70+)'!R7="no"),"yes","no")</f>
        <v>no</v>
      </c>
      <c r="M7" s="202" t="str">
        <f>IF(AND('Antibiotics STAR PU 13 - QP'!Z7="no",'Trimeth-pres (age 70+)'!T7="no"),"yes","no")</f>
        <v>no</v>
      </c>
      <c r="N7" s="202" t="str">
        <f>IF(AND('Antibiotics STAR PU 13 - QP'!AC7="no",'Trimeth-pres (age 70+)'!V7="no"),"yes","no")</f>
        <v>no</v>
      </c>
      <c r="O7" s="202" t="str">
        <f>IF(AND('Antibiotics STAR PU 13 - QP'!AF7="no",'Trimeth-pres (age 70+)'!X7="no"),"yes","no")</f>
        <v>no</v>
      </c>
      <c r="P7" s="202" t="str">
        <f>IF(AND('Antibiotics STAR PU 13 - QP'!AI7="no",'Trimeth-pres (age 70+)'!Z7="no"),"yes","no")</f>
        <v>no</v>
      </c>
      <c r="Q7" s="202" t="str">
        <f>IF(AND('Antibiotics STAR PU 13 - QP'!AL7="no",'Trimeth-pres (age 70+)'!AB7="no"),"yes","no")</f>
        <v>no</v>
      </c>
      <c r="R7" s="202" t="str">
        <f>IF(AND('Antibiotics STAR PU 13 - QP'!AO7="no",'Trimeth-pres (age 70+)'!AD7="no"),"yes","no")</f>
        <v>no</v>
      </c>
      <c r="S7" s="202" t="str">
        <f>IF(AND('Antibiotics STAR PU 13 - QP'!AR7="no",'Trimeth-pres (age 70+)'!AF7="no"),"yes","no")</f>
        <v>no</v>
      </c>
      <c r="T7" s="202" t="str">
        <f>IF(AND('Antibiotics STAR PU 13 - QP'!AU7="no",'Trimeth-pres (age 70+)'!AH7="no"),"yes","no")</f>
        <v>no</v>
      </c>
      <c r="U7" s="202" t="str">
        <f>IF(AND('Antibiotics STAR PU 13 - QP'!AX7="no",'Trimeth-pres (age 70+)'!AJ7="no"),"yes","no")</f>
        <v>no</v>
      </c>
      <c r="V7" s="202" t="str">
        <f>IF(AND('Antibiotics STAR PU 13 - QP'!BA7="no",'Trimeth-pres (age 70+)'!AL7="no"),"yes","no")</f>
        <v>no</v>
      </c>
      <c r="W7" s="202" t="str">
        <f>IF(AND('Antibiotics STAR PU 13 - QP'!BD7="no",'Trimeth-pres (age 70+)'!AN7="no"),"yes","no")</f>
        <v>no</v>
      </c>
      <c r="X7" s="202" t="str">
        <f>IF(AND('Antibiotics STAR PU 13 - QP'!BG7="no",'Trimeth-pres (age 70+)'!AP7="no"),"yes","no")</f>
        <v>no</v>
      </c>
      <c r="Y7" s="202" t="str">
        <f>IF(AND('Antibiotics STAR PU 13 - QP'!BJ7="no",'Trimeth-pres (age 70+)'!AR7="no"),"yes","no")</f>
        <v>no</v>
      </c>
      <c r="Z7" s="202" t="str">
        <f>IF(AND('Antibiotics STAR PU 13 - QP'!BM7="no",'Trimeth-pres (age 70+)'!AT7="no"),"yes","no")</f>
        <v>no</v>
      </c>
      <c r="AA7" s="202" t="str">
        <f>IF(AND('Antibiotics STAR PU 13 - QP'!BQ7="no",'Trimeth-pres (age 70+)'!AV7="no"),"yes","no")</f>
        <v>no</v>
      </c>
    </row>
    <row r="8" spans="1:27" x14ac:dyDescent="0.2">
      <c r="A8" s="306" t="s">
        <v>622</v>
      </c>
      <c r="B8" s="5" t="s">
        <v>477</v>
      </c>
      <c r="C8" s="5" t="s">
        <v>404</v>
      </c>
      <c r="D8" s="5" t="s">
        <v>418</v>
      </c>
      <c r="E8" s="5" t="s">
        <v>12</v>
      </c>
      <c r="F8" s="117" t="s">
        <v>15</v>
      </c>
      <c r="G8" s="5" t="s">
        <v>16</v>
      </c>
      <c r="H8" s="8" t="str">
        <f>IF(AND('Antibiotics STAR PU 13 - QP'!K8="no",'Trimeth-pres (age 70+)'!J8="no"),"yes","no")</f>
        <v>no</v>
      </c>
      <c r="I8" s="202" t="str">
        <f>IF(AND('Antibiotics STAR PU 13 - QP'!N8="no",'Trimeth-pres (age 70+)'!L8="no"),"yes","no")</f>
        <v>no</v>
      </c>
      <c r="J8" s="202" t="str">
        <f>IF(AND('Antibiotics STAR PU 13 - QP'!Q8="no",'Trimeth-pres (age 70+)'!N8="no"),"yes","no")</f>
        <v>no</v>
      </c>
      <c r="K8" s="202" t="str">
        <f>IF(AND('Antibiotics STAR PU 13 - QP'!T8="no",'Trimeth-pres (age 70+)'!P8="no"),"yes","no")</f>
        <v>no</v>
      </c>
      <c r="L8" s="202" t="str">
        <f>IF(AND('Antibiotics STAR PU 13 - QP'!W8="no",'Trimeth-pres (age 70+)'!R8="no"),"yes","no")</f>
        <v>no</v>
      </c>
      <c r="M8" s="202" t="str">
        <f>IF(AND('Antibiotics STAR PU 13 - QP'!Z8="no",'Trimeth-pres (age 70+)'!T8="no"),"yes","no")</f>
        <v>no</v>
      </c>
      <c r="N8" s="202" t="str">
        <f>IF(AND('Antibiotics STAR PU 13 - QP'!AC8="no",'Trimeth-pres (age 70+)'!V8="no"),"yes","no")</f>
        <v>no</v>
      </c>
      <c r="O8" s="202" t="str">
        <f>IF(AND('Antibiotics STAR PU 13 - QP'!AF8="no",'Trimeth-pres (age 70+)'!X8="no"),"yes","no")</f>
        <v>no</v>
      </c>
      <c r="P8" s="202" t="str">
        <f>IF(AND('Antibiotics STAR PU 13 - QP'!AI8="no",'Trimeth-pres (age 70+)'!Z8="no"),"yes","no")</f>
        <v>no</v>
      </c>
      <c r="Q8" s="202" t="str">
        <f>IF(AND('Antibiotics STAR PU 13 - QP'!AL8="no",'Trimeth-pres (age 70+)'!AB8="no"),"yes","no")</f>
        <v>no</v>
      </c>
      <c r="R8" s="202" t="str">
        <f>IF(AND('Antibiotics STAR PU 13 - QP'!AO8="no",'Trimeth-pres (age 70+)'!AD8="no"),"yes","no")</f>
        <v>no</v>
      </c>
      <c r="S8" s="202" t="str">
        <f>IF(AND('Antibiotics STAR PU 13 - QP'!AR8="no",'Trimeth-pres (age 70+)'!AF8="no"),"yes","no")</f>
        <v>no</v>
      </c>
      <c r="T8" s="202" t="str">
        <f>IF(AND('Antibiotics STAR PU 13 - QP'!AU8="no",'Trimeth-pres (age 70+)'!AH8="no"),"yes","no")</f>
        <v>no</v>
      </c>
      <c r="U8" s="202" t="str">
        <f>IF(AND('Antibiotics STAR PU 13 - QP'!AX8="no",'Trimeth-pres (age 70+)'!AJ8="no"),"yes","no")</f>
        <v>no</v>
      </c>
      <c r="V8" s="202" t="str">
        <f>IF(AND('Antibiotics STAR PU 13 - QP'!BA8="no",'Trimeth-pres (age 70+)'!AL8="no"),"yes","no")</f>
        <v>no</v>
      </c>
      <c r="W8" s="202" t="str">
        <f>IF(AND('Antibiotics STAR PU 13 - QP'!BD8="no",'Trimeth-pres (age 70+)'!AN8="no"),"yes","no")</f>
        <v>no</v>
      </c>
      <c r="X8" s="202" t="str">
        <f>IF(AND('Antibiotics STAR PU 13 - QP'!BG8="no",'Trimeth-pres (age 70+)'!AP8="no"),"yes","no")</f>
        <v>no</v>
      </c>
      <c r="Y8" s="202" t="str">
        <f>IF(AND('Antibiotics STAR PU 13 - QP'!BJ8="no",'Trimeth-pres (age 70+)'!AR8="no"),"yes","no")</f>
        <v>no</v>
      </c>
      <c r="Z8" s="202" t="str">
        <f>IF(AND('Antibiotics STAR PU 13 - QP'!BM8="no",'Trimeth-pres (age 70+)'!AT8="no"),"yes","no")</f>
        <v>no</v>
      </c>
      <c r="AA8" s="202" t="str">
        <f>IF(AND('Antibiotics STAR PU 13 - QP'!BQ8="no",'Trimeth-pres (age 70+)'!AV8="no"),"yes","no")</f>
        <v>no</v>
      </c>
    </row>
    <row r="9" spans="1:27" x14ac:dyDescent="0.2">
      <c r="A9" s="306" t="s">
        <v>478</v>
      </c>
      <c r="B9" s="5" t="s">
        <v>474</v>
      </c>
      <c r="C9" s="5" t="s">
        <v>401</v>
      </c>
      <c r="D9" s="5" t="s">
        <v>419</v>
      </c>
      <c r="E9" s="5" t="s">
        <v>17</v>
      </c>
      <c r="F9" s="117" t="s">
        <v>18</v>
      </c>
      <c r="G9" s="5" t="s">
        <v>19</v>
      </c>
      <c r="H9" s="8" t="str">
        <f>IF(AND('Antibiotics STAR PU 13 - QP'!K9="no",'Trimeth-pres (age 70+)'!J9="no"),"yes","no")</f>
        <v>no</v>
      </c>
      <c r="I9" s="202" t="str">
        <f>IF(AND('Antibiotics STAR PU 13 - QP'!N9="no",'Trimeth-pres (age 70+)'!L9="no"),"yes","no")</f>
        <v>no</v>
      </c>
      <c r="J9" s="202" t="str">
        <f>IF(AND('Antibiotics STAR PU 13 - QP'!Q9="no",'Trimeth-pres (age 70+)'!N9="no"),"yes","no")</f>
        <v>no</v>
      </c>
      <c r="K9" s="202" t="str">
        <f>IF(AND('Antibiotics STAR PU 13 - QP'!T9="no",'Trimeth-pres (age 70+)'!P9="no"),"yes","no")</f>
        <v>no</v>
      </c>
      <c r="L9" s="202" t="str">
        <f>IF(AND('Antibiotics STAR PU 13 - QP'!W9="no",'Trimeth-pres (age 70+)'!R9="no"),"yes","no")</f>
        <v>no</v>
      </c>
      <c r="M9" s="202" t="str">
        <f>IF(AND('Antibiotics STAR PU 13 - QP'!Z9="no",'Trimeth-pres (age 70+)'!T9="no"),"yes","no")</f>
        <v>no</v>
      </c>
      <c r="N9" s="202" t="str">
        <f>IF(AND('Antibiotics STAR PU 13 - QP'!AC9="no",'Trimeth-pres (age 70+)'!V9="no"),"yes","no")</f>
        <v>no</v>
      </c>
      <c r="O9" s="202" t="str">
        <f>IF(AND('Antibiotics STAR PU 13 - QP'!AF9="no",'Trimeth-pres (age 70+)'!X9="no"),"yes","no")</f>
        <v>no</v>
      </c>
      <c r="P9" s="202" t="str">
        <f>IF(AND('Antibiotics STAR PU 13 - QP'!AI9="no",'Trimeth-pres (age 70+)'!Z9="no"),"yes","no")</f>
        <v>no</v>
      </c>
      <c r="Q9" s="202" t="str">
        <f>IF(AND('Antibiotics STAR PU 13 - QP'!AL9="no",'Trimeth-pres (age 70+)'!AB9="no"),"yes","no")</f>
        <v>no</v>
      </c>
      <c r="R9" s="202" t="str">
        <f>IF(AND('Antibiotics STAR PU 13 - QP'!AO9="no",'Trimeth-pres (age 70+)'!AD9="no"),"yes","no")</f>
        <v>no</v>
      </c>
      <c r="S9" s="202" t="str">
        <f>IF(AND('Antibiotics STAR PU 13 - QP'!AR9="no",'Trimeth-pres (age 70+)'!AF9="no"),"yes","no")</f>
        <v>no</v>
      </c>
      <c r="T9" s="202" t="str">
        <f>IF(AND('Antibiotics STAR PU 13 - QP'!AU9="no",'Trimeth-pres (age 70+)'!AH9="no"),"yes","no")</f>
        <v>no</v>
      </c>
      <c r="U9" s="202" t="str">
        <f>IF(AND('Antibiotics STAR PU 13 - QP'!AX9="no",'Trimeth-pres (age 70+)'!AJ9="no"),"yes","no")</f>
        <v>no</v>
      </c>
      <c r="V9" s="202" t="str">
        <f>IF(AND('Antibiotics STAR PU 13 - QP'!BA9="no",'Trimeth-pres (age 70+)'!AL9="no"),"yes","no")</f>
        <v>no</v>
      </c>
      <c r="W9" s="202" t="str">
        <f>IF(AND('Antibiotics STAR PU 13 - QP'!BD9="no",'Trimeth-pres (age 70+)'!AN9="no"),"yes","no")</f>
        <v>no</v>
      </c>
      <c r="X9" s="202" t="str">
        <f>IF(AND('Antibiotics STAR PU 13 - QP'!BG9="no",'Trimeth-pres (age 70+)'!AP9="no"),"yes","no")</f>
        <v>no</v>
      </c>
      <c r="Y9" s="202" t="str">
        <f>IF(AND('Antibiotics STAR PU 13 - QP'!BJ9="no",'Trimeth-pres (age 70+)'!AR9="no"),"yes","no")</f>
        <v>no</v>
      </c>
      <c r="Z9" s="202" t="str">
        <f>IF(AND('Antibiotics STAR PU 13 - QP'!BM9="no",'Trimeth-pres (age 70+)'!AT9="no"),"yes","no")</f>
        <v>no</v>
      </c>
      <c r="AA9" s="202" t="str">
        <f>IF(AND('Antibiotics STAR PU 13 - QP'!BQ9="no",'Trimeth-pres (age 70+)'!AV9="no"),"yes","no")</f>
        <v>no</v>
      </c>
    </row>
    <row r="10" spans="1:27" x14ac:dyDescent="0.2">
      <c r="A10" s="306" t="s">
        <v>479</v>
      </c>
      <c r="B10" s="5" t="s">
        <v>480</v>
      </c>
      <c r="C10" s="5" t="s">
        <v>405</v>
      </c>
      <c r="D10" s="5" t="s">
        <v>552</v>
      </c>
      <c r="E10" s="5" t="s">
        <v>20</v>
      </c>
      <c r="F10" s="117" t="s">
        <v>21</v>
      </c>
      <c r="G10" s="5" t="s">
        <v>22</v>
      </c>
      <c r="H10" s="8" t="str">
        <f>IF(AND('Antibiotics STAR PU 13 - QP'!K10="no",'Trimeth-pres (age 70+)'!J10="no"),"yes","no")</f>
        <v>yes</v>
      </c>
      <c r="I10" s="202" t="str">
        <f>IF(AND('Antibiotics STAR PU 13 - QP'!N10="no",'Trimeth-pres (age 70+)'!L10="no"),"yes","no")</f>
        <v>yes</v>
      </c>
      <c r="J10" s="202" t="str">
        <f>IF(AND('Antibiotics STAR PU 13 - QP'!Q10="no",'Trimeth-pres (age 70+)'!N10="no"),"yes","no")</f>
        <v>yes</v>
      </c>
      <c r="K10" s="202" t="str">
        <f>IF(AND('Antibiotics STAR PU 13 - QP'!T10="no",'Trimeth-pres (age 70+)'!P10="no"),"yes","no")</f>
        <v>yes</v>
      </c>
      <c r="L10" s="202" t="str">
        <f>IF(AND('Antibiotics STAR PU 13 - QP'!W10="no",'Trimeth-pres (age 70+)'!R10="no"),"yes","no")</f>
        <v>yes</v>
      </c>
      <c r="M10" s="202" t="str">
        <f>IF(AND('Antibiotics STAR PU 13 - QP'!Z10="no",'Trimeth-pres (age 70+)'!T10="no"),"yes","no")</f>
        <v>no</v>
      </c>
      <c r="N10" s="202" t="str">
        <f>IF(AND('Antibiotics STAR PU 13 - QP'!AC10="no",'Trimeth-pres (age 70+)'!V10="no"),"yes","no")</f>
        <v>no</v>
      </c>
      <c r="O10" s="202" t="str">
        <f>IF(AND('Antibiotics STAR PU 13 - QP'!AF10="no",'Trimeth-pres (age 70+)'!X10="no"),"yes","no")</f>
        <v>no</v>
      </c>
      <c r="P10" s="202" t="str">
        <f>IF(AND('Antibiotics STAR PU 13 - QP'!AI10="no",'Trimeth-pres (age 70+)'!Z10="no"),"yes","no")</f>
        <v>no</v>
      </c>
      <c r="Q10" s="202" t="str">
        <f>IF(AND('Antibiotics STAR PU 13 - QP'!AL10="no",'Trimeth-pres (age 70+)'!AB10="no"),"yes","no")</f>
        <v>no</v>
      </c>
      <c r="R10" s="202" t="str">
        <f>IF(AND('Antibiotics STAR PU 13 - QP'!AO10="no",'Trimeth-pres (age 70+)'!AD10="no"),"yes","no")</f>
        <v>no</v>
      </c>
      <c r="S10" s="202" t="str">
        <f>IF(AND('Antibiotics STAR PU 13 - QP'!AR10="no",'Trimeth-pres (age 70+)'!AF10="no"),"yes","no")</f>
        <v>no</v>
      </c>
      <c r="T10" s="202" t="str">
        <f>IF(AND('Antibiotics STAR PU 13 - QP'!AU10="no",'Trimeth-pres (age 70+)'!AH10="no"),"yes","no")</f>
        <v>no</v>
      </c>
      <c r="U10" s="202" t="str">
        <f>IF(AND('Antibiotics STAR PU 13 - QP'!AX10="no",'Trimeth-pres (age 70+)'!AJ10="no"),"yes","no")</f>
        <v>no</v>
      </c>
      <c r="V10" s="202" t="str">
        <f>IF(AND('Antibiotics STAR PU 13 - QP'!BA10="no",'Trimeth-pres (age 70+)'!AL10="no"),"yes","no")</f>
        <v>no</v>
      </c>
      <c r="W10" s="202" t="str">
        <f>IF(AND('Antibiotics STAR PU 13 - QP'!BD10="no",'Trimeth-pres (age 70+)'!AN10="no"),"yes","no")</f>
        <v>no</v>
      </c>
      <c r="X10" s="202" t="str">
        <f>IF(AND('Antibiotics STAR PU 13 - QP'!BG10="no",'Trimeth-pres (age 70+)'!AP10="no"),"yes","no")</f>
        <v>no</v>
      </c>
      <c r="Y10" s="202" t="str">
        <f>IF(AND('Antibiotics STAR PU 13 - QP'!BJ10="no",'Trimeth-pres (age 70+)'!AR10="no"),"yes","no")</f>
        <v>no</v>
      </c>
      <c r="Z10" s="202" t="str">
        <f>IF(AND('Antibiotics STAR PU 13 - QP'!BM10="no",'Trimeth-pres (age 70+)'!AT10="no"),"yes","no")</f>
        <v>no</v>
      </c>
      <c r="AA10" s="202" t="str">
        <f>IF(AND('Antibiotics STAR PU 13 - QP'!BQ10="no",'Trimeth-pres (age 70+)'!AV10="no"),"yes","no")</f>
        <v>no</v>
      </c>
    </row>
    <row r="11" spans="1:27" x14ac:dyDescent="0.2">
      <c r="A11" s="306" t="s">
        <v>478</v>
      </c>
      <c r="B11" s="5" t="s">
        <v>474</v>
      </c>
      <c r="C11" s="5" t="s">
        <v>401</v>
      </c>
      <c r="D11" s="5" t="s">
        <v>419</v>
      </c>
      <c r="E11" s="5" t="s">
        <v>17</v>
      </c>
      <c r="F11" s="117" t="s">
        <v>23</v>
      </c>
      <c r="G11" s="5" t="s">
        <v>24</v>
      </c>
      <c r="H11" s="8" t="str">
        <f>IF(AND('Antibiotics STAR PU 13 - QP'!K11="no",'Trimeth-pres (age 70+)'!J11="no"),"yes","no")</f>
        <v>no</v>
      </c>
      <c r="I11" s="202" t="str">
        <f>IF(AND('Antibiotics STAR PU 13 - QP'!N11="no",'Trimeth-pres (age 70+)'!L11="no"),"yes","no")</f>
        <v>no</v>
      </c>
      <c r="J11" s="202" t="str">
        <f>IF(AND('Antibiotics STAR PU 13 - QP'!Q11="no",'Trimeth-pres (age 70+)'!N11="no"),"yes","no")</f>
        <v>no</v>
      </c>
      <c r="K11" s="202" t="str">
        <f>IF(AND('Antibiotics STAR PU 13 - QP'!T11="no",'Trimeth-pres (age 70+)'!P11="no"),"yes","no")</f>
        <v>no</v>
      </c>
      <c r="L11" s="202" t="str">
        <f>IF(AND('Antibiotics STAR PU 13 - QP'!W11="no",'Trimeth-pres (age 70+)'!R11="no"),"yes","no")</f>
        <v>no</v>
      </c>
      <c r="M11" s="202" t="str">
        <f>IF(AND('Antibiotics STAR PU 13 - QP'!Z11="no",'Trimeth-pres (age 70+)'!T11="no"),"yes","no")</f>
        <v>no</v>
      </c>
      <c r="N11" s="202" t="str">
        <f>IF(AND('Antibiotics STAR PU 13 - QP'!AC11="no",'Trimeth-pres (age 70+)'!V11="no"),"yes","no")</f>
        <v>no</v>
      </c>
      <c r="O11" s="202" t="str">
        <f>IF(AND('Antibiotics STAR PU 13 - QP'!AF11="no",'Trimeth-pres (age 70+)'!X11="no"),"yes","no")</f>
        <v>no</v>
      </c>
      <c r="P11" s="202" t="str">
        <f>IF(AND('Antibiotics STAR PU 13 - QP'!AI11="no",'Trimeth-pres (age 70+)'!Z11="no"),"yes","no")</f>
        <v>no</v>
      </c>
      <c r="Q11" s="202" t="str">
        <f>IF(AND('Antibiotics STAR PU 13 - QP'!AL11="no",'Trimeth-pres (age 70+)'!AB11="no"),"yes","no")</f>
        <v>no</v>
      </c>
      <c r="R11" s="202" t="str">
        <f>IF(AND('Antibiotics STAR PU 13 - QP'!AO11="no",'Trimeth-pres (age 70+)'!AD11="no"),"yes","no")</f>
        <v>no</v>
      </c>
      <c r="S11" s="202" t="str">
        <f>IF(AND('Antibiotics STAR PU 13 - QP'!AR11="no",'Trimeth-pres (age 70+)'!AF11="no"),"yes","no")</f>
        <v>no</v>
      </c>
      <c r="T11" s="202" t="str">
        <f>IF(AND('Antibiotics STAR PU 13 - QP'!AU11="no",'Trimeth-pres (age 70+)'!AH11="no"),"yes","no")</f>
        <v>no</v>
      </c>
      <c r="U11" s="202" t="str">
        <f>IF(AND('Antibiotics STAR PU 13 - QP'!AX11="no",'Trimeth-pres (age 70+)'!AJ11="no"),"yes","no")</f>
        <v>no</v>
      </c>
      <c r="V11" s="202" t="str">
        <f>IF(AND('Antibiotics STAR PU 13 - QP'!BA11="no",'Trimeth-pres (age 70+)'!AL11="no"),"yes","no")</f>
        <v>no</v>
      </c>
      <c r="W11" s="202" t="str">
        <f>IF(AND('Antibiotics STAR PU 13 - QP'!BD11="no",'Trimeth-pres (age 70+)'!AN11="no"),"yes","no")</f>
        <v>no</v>
      </c>
      <c r="X11" s="202" t="str">
        <f>IF(AND('Antibiotics STAR PU 13 - QP'!BG11="no",'Trimeth-pres (age 70+)'!AP11="no"),"yes","no")</f>
        <v>no</v>
      </c>
      <c r="Y11" s="202" t="str">
        <f>IF(AND('Antibiotics STAR PU 13 - QP'!BJ11="no",'Trimeth-pres (age 70+)'!AR11="no"),"yes","no")</f>
        <v>no</v>
      </c>
      <c r="Z11" s="202" t="str">
        <f>IF(AND('Antibiotics STAR PU 13 - QP'!BM11="no",'Trimeth-pres (age 70+)'!AT11="no"),"yes","no")</f>
        <v>no</v>
      </c>
      <c r="AA11" s="202" t="str">
        <f>IF(AND('Antibiotics STAR PU 13 - QP'!BQ11="no",'Trimeth-pres (age 70+)'!AV11="no"),"yes","no")</f>
        <v>no</v>
      </c>
    </row>
    <row r="12" spans="1:27" x14ac:dyDescent="0.2">
      <c r="A12" s="306" t="s">
        <v>623</v>
      </c>
      <c r="B12" s="5" t="s">
        <v>476</v>
      </c>
      <c r="C12" s="5" t="s">
        <v>403</v>
      </c>
      <c r="D12" s="5" t="s">
        <v>420</v>
      </c>
      <c r="E12" s="5" t="s">
        <v>25</v>
      </c>
      <c r="F12" s="117" t="s">
        <v>26</v>
      </c>
      <c r="G12" s="5" t="s">
        <v>27</v>
      </c>
      <c r="H12" s="8" t="str">
        <f>IF(AND('Antibiotics STAR PU 13 - QP'!K12="no",'Trimeth-pres (age 70+)'!J12="no"),"yes","no")</f>
        <v>no</v>
      </c>
      <c r="I12" s="202" t="str">
        <f>IF(AND('Antibiotics STAR PU 13 - QP'!N12="no",'Trimeth-pres (age 70+)'!L12="no"),"yes","no")</f>
        <v>no</v>
      </c>
      <c r="J12" s="202" t="str">
        <f>IF(AND('Antibiotics STAR PU 13 - QP'!Q12="no",'Trimeth-pres (age 70+)'!N12="no"),"yes","no")</f>
        <v>no</v>
      </c>
      <c r="K12" s="202" t="str">
        <f>IF(AND('Antibiotics STAR PU 13 - QP'!T12="no",'Trimeth-pres (age 70+)'!P12="no"),"yes","no")</f>
        <v>no</v>
      </c>
      <c r="L12" s="202" t="str">
        <f>IF(AND('Antibiotics STAR PU 13 - QP'!W12="no",'Trimeth-pres (age 70+)'!R12="no"),"yes","no")</f>
        <v>no</v>
      </c>
      <c r="M12" s="202" t="str">
        <f>IF(AND('Antibiotics STAR PU 13 - QP'!Z12="no",'Trimeth-pres (age 70+)'!T12="no"),"yes","no")</f>
        <v>no</v>
      </c>
      <c r="N12" s="202" t="str">
        <f>IF(AND('Antibiotics STAR PU 13 - QP'!AC12="no",'Trimeth-pres (age 70+)'!V12="no"),"yes","no")</f>
        <v>no</v>
      </c>
      <c r="O12" s="202" t="str">
        <f>IF(AND('Antibiotics STAR PU 13 - QP'!AF12="no",'Trimeth-pres (age 70+)'!X12="no"),"yes","no")</f>
        <v>no</v>
      </c>
      <c r="P12" s="202" t="str">
        <f>IF(AND('Antibiotics STAR PU 13 - QP'!AI12="no",'Trimeth-pres (age 70+)'!Z12="no"),"yes","no")</f>
        <v>no</v>
      </c>
      <c r="Q12" s="202" t="str">
        <f>IF(AND('Antibiotics STAR PU 13 - QP'!AL12="no",'Trimeth-pres (age 70+)'!AB12="no"),"yes","no")</f>
        <v>no</v>
      </c>
      <c r="R12" s="202" t="str">
        <f>IF(AND('Antibiotics STAR PU 13 - QP'!AO12="no",'Trimeth-pres (age 70+)'!AD12="no"),"yes","no")</f>
        <v>no</v>
      </c>
      <c r="S12" s="202" t="str">
        <f>IF(AND('Antibiotics STAR PU 13 - QP'!AR12="no",'Trimeth-pres (age 70+)'!AF12="no"),"yes","no")</f>
        <v>no</v>
      </c>
      <c r="T12" s="202" t="str">
        <f>IF(AND('Antibiotics STAR PU 13 - QP'!AU12="no",'Trimeth-pres (age 70+)'!AH12="no"),"yes","no")</f>
        <v>no</v>
      </c>
      <c r="U12" s="202" t="str">
        <f>IF(AND('Antibiotics STAR PU 13 - QP'!AX12="no",'Trimeth-pres (age 70+)'!AJ12="no"),"yes","no")</f>
        <v>no</v>
      </c>
      <c r="V12" s="202" t="str">
        <f>IF(AND('Antibiotics STAR PU 13 - QP'!BA12="no",'Trimeth-pres (age 70+)'!AL12="no"),"yes","no")</f>
        <v>no</v>
      </c>
      <c r="W12" s="202" t="str">
        <f>IF(AND('Antibiotics STAR PU 13 - QP'!BD12="no",'Trimeth-pres (age 70+)'!AN12="no"),"yes","no")</f>
        <v>no</v>
      </c>
      <c r="X12" s="202" t="str">
        <f>IF(AND('Antibiotics STAR PU 13 - QP'!BG12="no",'Trimeth-pres (age 70+)'!AP12="no"),"yes","no")</f>
        <v>no</v>
      </c>
      <c r="Y12" s="202" t="str">
        <f>IF(AND('Antibiotics STAR PU 13 - QP'!BJ12="no",'Trimeth-pres (age 70+)'!AR12="no"),"yes","no")</f>
        <v>no</v>
      </c>
      <c r="Z12" s="202" t="str">
        <f>IF(AND('Antibiotics STAR PU 13 - QP'!BM12="no",'Trimeth-pres (age 70+)'!AT12="no"),"yes","no")</f>
        <v>no</v>
      </c>
      <c r="AA12" s="202" t="str">
        <f>IF(AND('Antibiotics STAR PU 13 - QP'!BQ12="no",'Trimeth-pres (age 70+)'!AV12="no"),"yes","no")</f>
        <v>no</v>
      </c>
    </row>
    <row r="13" spans="1:27" x14ac:dyDescent="0.2">
      <c r="A13" s="306" t="s">
        <v>624</v>
      </c>
      <c r="B13" s="5" t="s">
        <v>481</v>
      </c>
      <c r="C13" s="5" t="s">
        <v>406</v>
      </c>
      <c r="D13" s="5" t="s">
        <v>421</v>
      </c>
      <c r="E13" s="5" t="s">
        <v>28</v>
      </c>
      <c r="F13" s="117" t="s">
        <v>29</v>
      </c>
      <c r="G13" s="5" t="s">
        <v>30</v>
      </c>
      <c r="H13" s="8" t="str">
        <f>IF(AND('Antibiotics STAR PU 13 - QP'!K13="no",'Trimeth-pres (age 70+)'!J13="no"),"yes","no")</f>
        <v>no</v>
      </c>
      <c r="I13" s="202" t="str">
        <f>IF(AND('Antibiotics STAR PU 13 - QP'!N13="no",'Trimeth-pres (age 70+)'!L13="no"),"yes","no")</f>
        <v>no</v>
      </c>
      <c r="J13" s="202" t="str">
        <f>IF(AND('Antibiotics STAR PU 13 - QP'!Q13="no",'Trimeth-pres (age 70+)'!N13="no"),"yes","no")</f>
        <v>no</v>
      </c>
      <c r="K13" s="202" t="str">
        <f>IF(AND('Antibiotics STAR PU 13 - QP'!T13="no",'Trimeth-pres (age 70+)'!P13="no"),"yes","no")</f>
        <v>no</v>
      </c>
      <c r="L13" s="202" t="str">
        <f>IF(AND('Antibiotics STAR PU 13 - QP'!W13="no",'Trimeth-pres (age 70+)'!R13="no"),"yes","no")</f>
        <v>no</v>
      </c>
      <c r="M13" s="202" t="str">
        <f>IF(AND('Antibiotics STAR PU 13 - QP'!Z13="no",'Trimeth-pres (age 70+)'!T13="no"),"yes","no")</f>
        <v>no</v>
      </c>
      <c r="N13" s="202" t="str">
        <f>IF(AND('Antibiotics STAR PU 13 - QP'!AC13="no",'Trimeth-pres (age 70+)'!V13="no"),"yes","no")</f>
        <v>no</v>
      </c>
      <c r="O13" s="202" t="str">
        <f>IF(AND('Antibiotics STAR PU 13 - QP'!AF13="no",'Trimeth-pres (age 70+)'!X13="no"),"yes","no")</f>
        <v>no</v>
      </c>
      <c r="P13" s="202" t="str">
        <f>IF(AND('Antibiotics STAR PU 13 - QP'!AI13="no",'Trimeth-pres (age 70+)'!Z13="no"),"yes","no")</f>
        <v>no</v>
      </c>
      <c r="Q13" s="202" t="str">
        <f>IF(AND('Antibiotics STAR PU 13 - QP'!AL13="no",'Trimeth-pres (age 70+)'!AB13="no"),"yes","no")</f>
        <v>no</v>
      </c>
      <c r="R13" s="202" t="str">
        <f>IF(AND('Antibiotics STAR PU 13 - QP'!AO13="no",'Trimeth-pres (age 70+)'!AD13="no"),"yes","no")</f>
        <v>no</v>
      </c>
      <c r="S13" s="202" t="str">
        <f>IF(AND('Antibiotics STAR PU 13 - QP'!AR13="no",'Trimeth-pres (age 70+)'!AF13="no"),"yes","no")</f>
        <v>no</v>
      </c>
      <c r="T13" s="202" t="str">
        <f>IF(AND('Antibiotics STAR PU 13 - QP'!AU13="no",'Trimeth-pres (age 70+)'!AH13="no"),"yes","no")</f>
        <v>no</v>
      </c>
      <c r="U13" s="202" t="str">
        <f>IF(AND('Antibiotics STAR PU 13 - QP'!AX13="no",'Trimeth-pres (age 70+)'!AJ13="no"),"yes","no")</f>
        <v>no</v>
      </c>
      <c r="V13" s="202" t="str">
        <f>IF(AND('Antibiotics STAR PU 13 - QP'!BA13="no",'Trimeth-pres (age 70+)'!AL13="no"),"yes","no")</f>
        <v>no</v>
      </c>
      <c r="W13" s="202" t="str">
        <f>IF(AND('Antibiotics STAR PU 13 - QP'!BD13="no",'Trimeth-pres (age 70+)'!AN13="no"),"yes","no")</f>
        <v>no</v>
      </c>
      <c r="X13" s="202" t="str">
        <f>IF(AND('Antibiotics STAR PU 13 - QP'!BG13="no",'Trimeth-pres (age 70+)'!AP13="no"),"yes","no")</f>
        <v>no</v>
      </c>
      <c r="Y13" s="202" t="str">
        <f>IF(AND('Antibiotics STAR PU 13 - QP'!BJ13="no",'Trimeth-pres (age 70+)'!AR13="no"),"yes","no")</f>
        <v>no</v>
      </c>
      <c r="Z13" s="202" t="str">
        <f>IF(AND('Antibiotics STAR PU 13 - QP'!BM13="no",'Trimeth-pres (age 70+)'!AT13="no"),"yes","no")</f>
        <v>no</v>
      </c>
      <c r="AA13" s="202" t="str">
        <f>IF(AND('Antibiotics STAR PU 13 - QP'!BQ13="no",'Trimeth-pres (age 70+)'!AV13="no"),"yes","no")</f>
        <v>no</v>
      </c>
    </row>
    <row r="14" spans="1:27" x14ac:dyDescent="0.2">
      <c r="A14" s="306" t="s">
        <v>625</v>
      </c>
      <c r="B14" s="5" t="s">
        <v>476</v>
      </c>
      <c r="C14" s="5" t="s">
        <v>403</v>
      </c>
      <c r="D14" s="5" t="s">
        <v>417</v>
      </c>
      <c r="E14" s="5" t="s">
        <v>11</v>
      </c>
      <c r="F14" s="2" t="s">
        <v>553</v>
      </c>
      <c r="G14" s="2" t="s">
        <v>554</v>
      </c>
      <c r="H14" s="8" t="str">
        <f>IF(AND('Antibiotics STAR PU 13 - QP'!K14="no",'Trimeth-pres (age 70+)'!J14="no"),"yes","no")</f>
        <v>no</v>
      </c>
      <c r="I14" s="202" t="str">
        <f>IF(AND('Antibiotics STAR PU 13 - QP'!N14="no",'Trimeth-pres (age 70+)'!L14="no"),"yes","no")</f>
        <v>no</v>
      </c>
      <c r="J14" s="202" t="str">
        <f>IF(AND('Antibiotics STAR PU 13 - QP'!Q14="no",'Trimeth-pres (age 70+)'!N14="no"),"yes","no")</f>
        <v>no</v>
      </c>
      <c r="K14" s="202" t="str">
        <f>IF(AND('Antibiotics STAR PU 13 - QP'!T14="no",'Trimeth-pres (age 70+)'!P14="no"),"yes","no")</f>
        <v>no</v>
      </c>
      <c r="L14" s="202" t="str">
        <f>IF(AND('Antibiotics STAR PU 13 - QP'!W14="no",'Trimeth-pres (age 70+)'!R14="no"),"yes","no")</f>
        <v>no</v>
      </c>
      <c r="M14" s="202" t="str">
        <f>IF(AND('Antibiotics STAR PU 13 - QP'!Z14="no",'Trimeth-pres (age 70+)'!T14="no"),"yes","no")</f>
        <v>no</v>
      </c>
      <c r="N14" s="202" t="str">
        <f>IF(AND('Antibiotics STAR PU 13 - QP'!AC14="no",'Trimeth-pres (age 70+)'!V14="no"),"yes","no")</f>
        <v>no</v>
      </c>
      <c r="O14" s="202" t="str">
        <f>IF(AND('Antibiotics STAR PU 13 - QP'!AF14="no",'Trimeth-pres (age 70+)'!X14="no"),"yes","no")</f>
        <v>no</v>
      </c>
      <c r="P14" s="202" t="str">
        <f>IF(AND('Antibiotics STAR PU 13 - QP'!AI14="no",'Trimeth-pres (age 70+)'!Z14="no"),"yes","no")</f>
        <v>no</v>
      </c>
      <c r="Q14" s="202" t="str">
        <f>IF(AND('Antibiotics STAR PU 13 - QP'!AL14="no",'Trimeth-pres (age 70+)'!AB14="no"),"yes","no")</f>
        <v>no</v>
      </c>
      <c r="R14" s="202" t="str">
        <f>IF(AND('Antibiotics STAR PU 13 - QP'!AO14="no",'Trimeth-pres (age 70+)'!AD14="no"),"yes","no")</f>
        <v>no</v>
      </c>
      <c r="S14" s="202" t="str">
        <f>IF(AND('Antibiotics STAR PU 13 - QP'!AR14="no",'Trimeth-pres (age 70+)'!AF14="no"),"yes","no")</f>
        <v>no</v>
      </c>
      <c r="T14" s="202" t="str">
        <f>IF(AND('Antibiotics STAR PU 13 - QP'!AU14="no",'Trimeth-pres (age 70+)'!AH14="no"),"yes","no")</f>
        <v>no</v>
      </c>
      <c r="U14" s="202" t="str">
        <f>IF(AND('Antibiotics STAR PU 13 - QP'!AX14="no",'Trimeth-pres (age 70+)'!AJ14="no"),"yes","no")</f>
        <v>no</v>
      </c>
      <c r="V14" s="202" t="str">
        <f>IF(AND('Antibiotics STAR PU 13 - QP'!BA14="no",'Trimeth-pres (age 70+)'!AL14="no"),"yes","no")</f>
        <v>no</v>
      </c>
      <c r="W14" s="202" t="str">
        <f>IF(AND('Antibiotics STAR PU 13 - QP'!BD14="no",'Trimeth-pres (age 70+)'!AN14="no"),"yes","no")</f>
        <v>no</v>
      </c>
      <c r="X14" s="202" t="str">
        <f>IF(AND('Antibiotics STAR PU 13 - QP'!BG14="no",'Trimeth-pres (age 70+)'!AP14="no"),"yes","no")</f>
        <v>no</v>
      </c>
      <c r="Y14" s="202" t="str">
        <f>IF(AND('Antibiotics STAR PU 13 - QP'!BJ14="no",'Trimeth-pres (age 70+)'!AR14="no"),"yes","no")</f>
        <v>no</v>
      </c>
      <c r="Z14" s="202" t="str">
        <f>IF(AND('Antibiotics STAR PU 13 - QP'!BM14="no",'Trimeth-pres (age 70+)'!AT14="no"),"yes","no")</f>
        <v>no</v>
      </c>
      <c r="AA14" s="202" t="str">
        <f>IF(AND('Antibiotics STAR PU 13 - QP'!BQ14="no",'Trimeth-pres (age 70+)'!AV14="no"),"yes","no")</f>
        <v>no</v>
      </c>
    </row>
    <row r="15" spans="1:27" x14ac:dyDescent="0.2">
      <c r="A15" s="306" t="s">
        <v>626</v>
      </c>
      <c r="B15" s="5" t="s">
        <v>477</v>
      </c>
      <c r="C15" s="5" t="s">
        <v>404</v>
      </c>
      <c r="D15" s="5" t="s">
        <v>422</v>
      </c>
      <c r="E15" s="5" t="s">
        <v>31</v>
      </c>
      <c r="F15" s="117" t="s">
        <v>32</v>
      </c>
      <c r="G15" s="5" t="s">
        <v>33</v>
      </c>
      <c r="H15" s="8" t="str">
        <f>IF(AND('Antibiotics STAR PU 13 - QP'!K15="no",'Trimeth-pres (age 70+)'!J15="no"),"yes","no")</f>
        <v>no</v>
      </c>
      <c r="I15" s="202" t="str">
        <f>IF(AND('Antibiotics STAR PU 13 - QP'!N15="no",'Trimeth-pres (age 70+)'!L15="no"),"yes","no")</f>
        <v>no</v>
      </c>
      <c r="J15" s="202" t="str">
        <f>IF(AND('Antibiotics STAR PU 13 - QP'!Q15="no",'Trimeth-pres (age 70+)'!N15="no"),"yes","no")</f>
        <v>no</v>
      </c>
      <c r="K15" s="202" t="str">
        <f>IF(AND('Antibiotics STAR PU 13 - QP'!T15="no",'Trimeth-pres (age 70+)'!P15="no"),"yes","no")</f>
        <v>no</v>
      </c>
      <c r="L15" s="202" t="str">
        <f>IF(AND('Antibiotics STAR PU 13 - QP'!W15="no",'Trimeth-pres (age 70+)'!R15="no"),"yes","no")</f>
        <v>no</v>
      </c>
      <c r="M15" s="202" t="str">
        <f>IF(AND('Antibiotics STAR PU 13 - QP'!Z15="no",'Trimeth-pres (age 70+)'!T15="no"),"yes","no")</f>
        <v>no</v>
      </c>
      <c r="N15" s="202" t="str">
        <f>IF(AND('Antibiotics STAR PU 13 - QP'!AC15="no",'Trimeth-pres (age 70+)'!V15="no"),"yes","no")</f>
        <v>no</v>
      </c>
      <c r="O15" s="202" t="str">
        <f>IF(AND('Antibiotics STAR PU 13 - QP'!AF15="no",'Trimeth-pres (age 70+)'!X15="no"),"yes","no")</f>
        <v>no</v>
      </c>
      <c r="P15" s="202" t="str">
        <f>IF(AND('Antibiotics STAR PU 13 - QP'!AI15="no",'Trimeth-pres (age 70+)'!Z15="no"),"yes","no")</f>
        <v>no</v>
      </c>
      <c r="Q15" s="202" t="str">
        <f>IF(AND('Antibiotics STAR PU 13 - QP'!AL15="no",'Trimeth-pres (age 70+)'!AB15="no"),"yes","no")</f>
        <v>no</v>
      </c>
      <c r="R15" s="202" t="str">
        <f>IF(AND('Antibiotics STAR PU 13 - QP'!AO15="no",'Trimeth-pres (age 70+)'!AD15="no"),"yes","no")</f>
        <v>no</v>
      </c>
      <c r="S15" s="202" t="str">
        <f>IF(AND('Antibiotics STAR PU 13 - QP'!AR15="no",'Trimeth-pres (age 70+)'!AF15="no"),"yes","no")</f>
        <v>no</v>
      </c>
      <c r="T15" s="202" t="str">
        <f>IF(AND('Antibiotics STAR PU 13 - QP'!AU15="no",'Trimeth-pres (age 70+)'!AH15="no"),"yes","no")</f>
        <v>no</v>
      </c>
      <c r="U15" s="202" t="str">
        <f>IF(AND('Antibiotics STAR PU 13 - QP'!AX15="no",'Trimeth-pres (age 70+)'!AJ15="no"),"yes","no")</f>
        <v>no</v>
      </c>
      <c r="V15" s="202" t="str">
        <f>IF(AND('Antibiotics STAR PU 13 - QP'!BA15="no",'Trimeth-pres (age 70+)'!AL15="no"),"yes","no")</f>
        <v>no</v>
      </c>
      <c r="W15" s="202" t="str">
        <f>IF(AND('Antibiotics STAR PU 13 - QP'!BD15="no",'Trimeth-pres (age 70+)'!AN15="no"),"yes","no")</f>
        <v>no</v>
      </c>
      <c r="X15" s="202" t="str">
        <f>IF(AND('Antibiotics STAR PU 13 - QP'!BG15="no",'Trimeth-pres (age 70+)'!AP15="no"),"yes","no")</f>
        <v>no</v>
      </c>
      <c r="Y15" s="202" t="str">
        <f>IF(AND('Antibiotics STAR PU 13 - QP'!BJ15="no",'Trimeth-pres (age 70+)'!AR15="no"),"yes","no")</f>
        <v>no</v>
      </c>
      <c r="Z15" s="202" t="str">
        <f>IF(AND('Antibiotics STAR PU 13 - QP'!BM15="no",'Trimeth-pres (age 70+)'!AT15="no"),"yes","no")</f>
        <v>no</v>
      </c>
      <c r="AA15" s="202" t="str">
        <f>IF(AND('Antibiotics STAR PU 13 - QP'!BQ15="no",'Trimeth-pres (age 70+)'!AV15="no"),"yes","no")</f>
        <v>no</v>
      </c>
    </row>
    <row r="16" spans="1:27" x14ac:dyDescent="0.2">
      <c r="A16" s="306" t="s">
        <v>482</v>
      </c>
      <c r="B16" s="5" t="s">
        <v>483</v>
      </c>
      <c r="C16" s="5" t="s">
        <v>407</v>
      </c>
      <c r="D16" s="5" t="s">
        <v>423</v>
      </c>
      <c r="E16" s="5" t="s">
        <v>34</v>
      </c>
      <c r="F16" s="2" t="s">
        <v>577</v>
      </c>
      <c r="G16" s="170" t="s">
        <v>555</v>
      </c>
      <c r="H16" s="8" t="str">
        <f>IF(AND('Antibiotics STAR PU 13 - QP'!K16="no",'Trimeth-pres (age 70+)'!J16="no"),"yes","no")</f>
        <v>no</v>
      </c>
      <c r="I16" s="202" t="str">
        <f>IF(AND('Antibiotics STAR PU 13 - QP'!N16="no",'Trimeth-pres (age 70+)'!L16="no"),"yes","no")</f>
        <v>no</v>
      </c>
      <c r="J16" s="202" t="str">
        <f>IF(AND('Antibiotics STAR PU 13 - QP'!Q16="no",'Trimeth-pres (age 70+)'!N16="no"),"yes","no")</f>
        <v>no</v>
      </c>
      <c r="K16" s="202" t="str">
        <f>IF(AND('Antibiotics STAR PU 13 - QP'!T16="no",'Trimeth-pres (age 70+)'!P16="no"),"yes","no")</f>
        <v>no</v>
      </c>
      <c r="L16" s="202" t="str">
        <f>IF(AND('Antibiotics STAR PU 13 - QP'!W16="no",'Trimeth-pres (age 70+)'!R16="no"),"yes","no")</f>
        <v>no</v>
      </c>
      <c r="M16" s="202" t="str">
        <f>IF(AND('Antibiotics STAR PU 13 - QP'!Z16="no",'Trimeth-pres (age 70+)'!T16="no"),"yes","no")</f>
        <v>no</v>
      </c>
      <c r="N16" s="202" t="str">
        <f>IF(AND('Antibiotics STAR PU 13 - QP'!AC16="no",'Trimeth-pres (age 70+)'!V16="no"),"yes","no")</f>
        <v>no</v>
      </c>
      <c r="O16" s="202" t="str">
        <f>IF(AND('Antibiotics STAR PU 13 - QP'!AF16="no",'Trimeth-pres (age 70+)'!X16="no"),"yes","no")</f>
        <v>no</v>
      </c>
      <c r="P16" s="202" t="str">
        <f>IF(AND('Antibiotics STAR PU 13 - QP'!AI16="no",'Trimeth-pres (age 70+)'!Z16="no"),"yes","no")</f>
        <v>no</v>
      </c>
      <c r="Q16" s="202" t="str">
        <f>IF(AND('Antibiotics STAR PU 13 - QP'!AL16="no",'Trimeth-pres (age 70+)'!AB16="no"),"yes","no")</f>
        <v>no</v>
      </c>
      <c r="R16" s="202" t="str">
        <f>IF(AND('Antibiotics STAR PU 13 - QP'!AO16="no",'Trimeth-pres (age 70+)'!AD16="no"),"yes","no")</f>
        <v>no</v>
      </c>
      <c r="S16" s="202" t="str">
        <f>IF(AND('Antibiotics STAR PU 13 - QP'!AR16="no",'Trimeth-pres (age 70+)'!AF16="no"),"yes","no")</f>
        <v>no</v>
      </c>
      <c r="T16" s="202" t="str">
        <f>IF(AND('Antibiotics STAR PU 13 - QP'!AU16="no",'Trimeth-pres (age 70+)'!AH16="no"),"yes","no")</f>
        <v>no</v>
      </c>
      <c r="U16" s="202" t="str">
        <f>IF(AND('Antibiotics STAR PU 13 - QP'!AX16="no",'Trimeth-pres (age 70+)'!AJ16="no"),"yes","no")</f>
        <v>no</v>
      </c>
      <c r="V16" s="202" t="str">
        <f>IF(AND('Antibiotics STAR PU 13 - QP'!BA16="no",'Trimeth-pres (age 70+)'!AL16="no"),"yes","no")</f>
        <v>no</v>
      </c>
      <c r="W16" s="202" t="str">
        <f>IF(AND('Antibiotics STAR PU 13 - QP'!BD16="no",'Trimeth-pres (age 70+)'!AN16="no"),"yes","no")</f>
        <v>no</v>
      </c>
      <c r="X16" s="202" t="str">
        <f>IF(AND('Antibiotics STAR PU 13 - QP'!BG16="no",'Trimeth-pres (age 70+)'!AP16="no"),"yes","no")</f>
        <v>no</v>
      </c>
      <c r="Y16" s="202" t="str">
        <f>IF(AND('Antibiotics STAR PU 13 - QP'!BJ16="no",'Trimeth-pres (age 70+)'!AR16="no"),"yes","no")</f>
        <v>no</v>
      </c>
      <c r="Z16" s="202" t="str">
        <f>IF(AND('Antibiotics STAR PU 13 - QP'!BM16="no",'Trimeth-pres (age 70+)'!AT16="no"),"yes","no")</f>
        <v>no</v>
      </c>
      <c r="AA16" s="202" t="str">
        <f>IF(AND('Antibiotics STAR PU 13 - QP'!BQ16="no",'Trimeth-pres (age 70+)'!AV16="no"),"yes","no")</f>
        <v>no</v>
      </c>
    </row>
    <row r="17" spans="1:40" x14ac:dyDescent="0.2">
      <c r="A17" s="306" t="s">
        <v>627</v>
      </c>
      <c r="B17" s="5" t="s">
        <v>484</v>
      </c>
      <c r="C17" s="5" t="s">
        <v>465</v>
      </c>
      <c r="D17" s="5" t="s">
        <v>424</v>
      </c>
      <c r="E17" s="5" t="s">
        <v>35</v>
      </c>
      <c r="F17" s="117" t="s">
        <v>36</v>
      </c>
      <c r="G17" s="5" t="s">
        <v>37</v>
      </c>
      <c r="H17" s="8" t="str">
        <f>IF(AND('Antibiotics STAR PU 13 - QP'!K17="no",'Trimeth-pres (age 70+)'!J17="no"),"yes","no")</f>
        <v>no</v>
      </c>
      <c r="I17" s="202" t="str">
        <f>IF(AND('Antibiotics STAR PU 13 - QP'!N17="no",'Trimeth-pres (age 70+)'!L17="no"),"yes","no")</f>
        <v>no</v>
      </c>
      <c r="J17" s="202" t="str">
        <f>IF(AND('Antibiotics STAR PU 13 - QP'!Q17="no",'Trimeth-pres (age 70+)'!N17="no"),"yes","no")</f>
        <v>no</v>
      </c>
      <c r="K17" s="202" t="str">
        <f>IF(AND('Antibiotics STAR PU 13 - QP'!T17="no",'Trimeth-pres (age 70+)'!P17="no"),"yes","no")</f>
        <v>no</v>
      </c>
      <c r="L17" s="202" t="str">
        <f>IF(AND('Antibiotics STAR PU 13 - QP'!W17="no",'Trimeth-pres (age 70+)'!R17="no"),"yes","no")</f>
        <v>no</v>
      </c>
      <c r="M17" s="202" t="str">
        <f>IF(AND('Antibiotics STAR PU 13 - QP'!Z17="no",'Trimeth-pres (age 70+)'!T17="no"),"yes","no")</f>
        <v>no</v>
      </c>
      <c r="N17" s="202" t="str">
        <f>IF(AND('Antibiotics STAR PU 13 - QP'!AC17="no",'Trimeth-pres (age 70+)'!V17="no"),"yes","no")</f>
        <v>no</v>
      </c>
      <c r="O17" s="202" t="str">
        <f>IF(AND('Antibiotics STAR PU 13 - QP'!AF17="no",'Trimeth-pres (age 70+)'!X17="no"),"yes","no")</f>
        <v>no</v>
      </c>
      <c r="P17" s="202" t="str">
        <f>IF(AND('Antibiotics STAR PU 13 - QP'!AI17="no",'Trimeth-pres (age 70+)'!Z17="no"),"yes","no")</f>
        <v>no</v>
      </c>
      <c r="Q17" s="202" t="str">
        <f>IF(AND('Antibiotics STAR PU 13 - QP'!AL17="no",'Trimeth-pres (age 70+)'!AB17="no"),"yes","no")</f>
        <v>no</v>
      </c>
      <c r="R17" s="202" t="str">
        <f>IF(AND('Antibiotics STAR PU 13 - QP'!AO17="no",'Trimeth-pres (age 70+)'!AD17="no"),"yes","no")</f>
        <v>no</v>
      </c>
      <c r="S17" s="202" t="str">
        <f>IF(AND('Antibiotics STAR PU 13 - QP'!AR17="no",'Trimeth-pres (age 70+)'!AF17="no"),"yes","no")</f>
        <v>no</v>
      </c>
      <c r="T17" s="202" t="str">
        <f>IF(AND('Antibiotics STAR PU 13 - QP'!AU17="no",'Trimeth-pres (age 70+)'!AH17="no"),"yes","no")</f>
        <v>no</v>
      </c>
      <c r="U17" s="202" t="str">
        <f>IF(AND('Antibiotics STAR PU 13 - QP'!AX17="no",'Trimeth-pres (age 70+)'!AJ17="no"),"yes","no")</f>
        <v>no</v>
      </c>
      <c r="V17" s="202" t="str">
        <f>IF(AND('Antibiotics STAR PU 13 - QP'!BA17="no",'Trimeth-pres (age 70+)'!AL17="no"),"yes","no")</f>
        <v>no</v>
      </c>
      <c r="W17" s="202" t="str">
        <f>IF(AND('Antibiotics STAR PU 13 - QP'!BD17="no",'Trimeth-pres (age 70+)'!AN17="no"),"yes","no")</f>
        <v>no</v>
      </c>
      <c r="X17" s="202" t="str">
        <f>IF(AND('Antibiotics STAR PU 13 - QP'!BG17="no",'Trimeth-pres (age 70+)'!AP17="no"),"yes","no")</f>
        <v>no</v>
      </c>
      <c r="Y17" s="202" t="str">
        <f>IF(AND('Antibiotics STAR PU 13 - QP'!BJ17="no",'Trimeth-pres (age 70+)'!AR17="no"),"yes","no")</f>
        <v>no</v>
      </c>
      <c r="Z17" s="202" t="str">
        <f>IF(AND('Antibiotics STAR PU 13 - QP'!BM17="no",'Trimeth-pres (age 70+)'!AT17="no"),"yes","no")</f>
        <v>no</v>
      </c>
      <c r="AA17" s="202" t="str">
        <f>IF(AND('Antibiotics STAR PU 13 - QP'!BQ17="no",'Trimeth-pres (age 70+)'!AV17="no"),"yes","no")</f>
        <v>no</v>
      </c>
    </row>
    <row r="18" spans="1:40" x14ac:dyDescent="0.2">
      <c r="A18" s="306" t="s">
        <v>627</v>
      </c>
      <c r="B18" s="5" t="s">
        <v>484</v>
      </c>
      <c r="C18" s="5" t="s">
        <v>465</v>
      </c>
      <c r="D18" s="5" t="s">
        <v>424</v>
      </c>
      <c r="E18" s="5" t="s">
        <v>35</v>
      </c>
      <c r="F18" s="117" t="s">
        <v>38</v>
      </c>
      <c r="G18" s="5" t="s">
        <v>39</v>
      </c>
      <c r="H18" s="8" t="str">
        <f>IF(AND('Antibiotics STAR PU 13 - QP'!K18="no",'Trimeth-pres (age 70+)'!J18="no"),"yes","no")</f>
        <v>no</v>
      </c>
      <c r="I18" s="202" t="str">
        <f>IF(AND('Antibiotics STAR PU 13 - QP'!N18="no",'Trimeth-pres (age 70+)'!L18="no"),"yes","no")</f>
        <v>no</v>
      </c>
      <c r="J18" s="202" t="str">
        <f>IF(AND('Antibiotics STAR PU 13 - QP'!Q18="no",'Trimeth-pres (age 70+)'!N18="no"),"yes","no")</f>
        <v>no</v>
      </c>
      <c r="K18" s="202" t="str">
        <f>IF(AND('Antibiotics STAR PU 13 - QP'!T18="no",'Trimeth-pres (age 70+)'!P18="no"),"yes","no")</f>
        <v>no</v>
      </c>
      <c r="L18" s="202" t="str">
        <f>IF(AND('Antibiotics STAR PU 13 - QP'!W18="no",'Trimeth-pres (age 70+)'!R18="no"),"yes","no")</f>
        <v>no</v>
      </c>
      <c r="M18" s="202" t="str">
        <f>IF(AND('Antibiotics STAR PU 13 - QP'!Z18="no",'Trimeth-pres (age 70+)'!T18="no"),"yes","no")</f>
        <v>no</v>
      </c>
      <c r="N18" s="202" t="str">
        <f>IF(AND('Antibiotics STAR PU 13 - QP'!AC18="no",'Trimeth-pres (age 70+)'!V18="no"),"yes","no")</f>
        <v>no</v>
      </c>
      <c r="O18" s="202" t="str">
        <f>IF(AND('Antibiotics STAR PU 13 - QP'!AF18="no",'Trimeth-pres (age 70+)'!X18="no"),"yes","no")</f>
        <v>no</v>
      </c>
      <c r="P18" s="202" t="str">
        <f>IF(AND('Antibiotics STAR PU 13 - QP'!AI18="no",'Trimeth-pres (age 70+)'!Z18="no"),"yes","no")</f>
        <v>no</v>
      </c>
      <c r="Q18" s="202" t="str">
        <f>IF(AND('Antibiotics STAR PU 13 - QP'!AL18="no",'Trimeth-pres (age 70+)'!AB18="no"),"yes","no")</f>
        <v>no</v>
      </c>
      <c r="R18" s="202" t="str">
        <f>IF(AND('Antibiotics STAR PU 13 - QP'!AO18="no",'Trimeth-pres (age 70+)'!AD18="no"),"yes","no")</f>
        <v>no</v>
      </c>
      <c r="S18" s="202" t="str">
        <f>IF(AND('Antibiotics STAR PU 13 - QP'!AR18="no",'Trimeth-pres (age 70+)'!AF18="no"),"yes","no")</f>
        <v>no</v>
      </c>
      <c r="T18" s="202" t="str">
        <f>IF(AND('Antibiotics STAR PU 13 - QP'!AU18="no",'Trimeth-pres (age 70+)'!AH18="no"),"yes","no")</f>
        <v>no</v>
      </c>
      <c r="U18" s="202" t="str">
        <f>IF(AND('Antibiotics STAR PU 13 - QP'!AX18="no",'Trimeth-pres (age 70+)'!AJ18="no"),"yes","no")</f>
        <v>no</v>
      </c>
      <c r="V18" s="202" t="str">
        <f>IF(AND('Antibiotics STAR PU 13 - QP'!BA18="no",'Trimeth-pres (age 70+)'!AL18="no"),"yes","no")</f>
        <v>no</v>
      </c>
      <c r="W18" s="202" t="str">
        <f>IF(AND('Antibiotics STAR PU 13 - QP'!BD18="no",'Trimeth-pres (age 70+)'!AN18="no"),"yes","no")</f>
        <v>no</v>
      </c>
      <c r="X18" s="202" t="str">
        <f>IF(AND('Antibiotics STAR PU 13 - QP'!BG18="no",'Trimeth-pres (age 70+)'!AP18="no"),"yes","no")</f>
        <v>no</v>
      </c>
      <c r="Y18" s="202" t="str">
        <f>IF(AND('Antibiotics STAR PU 13 - QP'!BJ18="no",'Trimeth-pres (age 70+)'!AR18="no"),"yes","no")</f>
        <v>no</v>
      </c>
      <c r="Z18" s="202" t="str">
        <f>IF(AND('Antibiotics STAR PU 13 - QP'!BM18="no",'Trimeth-pres (age 70+)'!AT18="no"),"yes","no")</f>
        <v>no</v>
      </c>
      <c r="AA18" s="202" t="str">
        <f>IF(AND('Antibiotics STAR PU 13 - QP'!BQ18="no",'Trimeth-pres (age 70+)'!AV18="no"),"yes","no")</f>
        <v>no</v>
      </c>
    </row>
    <row r="19" spans="1:40" x14ac:dyDescent="0.2">
      <c r="A19" s="306" t="s">
        <v>628</v>
      </c>
      <c r="B19" s="5" t="s">
        <v>485</v>
      </c>
      <c r="C19" s="5" t="s">
        <v>464</v>
      </c>
      <c r="D19" s="5" t="s">
        <v>425</v>
      </c>
      <c r="E19" s="5" t="s">
        <v>40</v>
      </c>
      <c r="F19" s="117" t="s">
        <v>41</v>
      </c>
      <c r="G19" s="5" t="s">
        <v>42</v>
      </c>
      <c r="H19" s="8" t="str">
        <f>IF(AND('Antibiotics STAR PU 13 - QP'!K19="no",'Trimeth-pres (age 70+)'!J19="no"),"yes","no")</f>
        <v>yes</v>
      </c>
      <c r="I19" s="202" t="str">
        <f>IF(AND('Antibiotics STAR PU 13 - QP'!N19="no",'Trimeth-pres (age 70+)'!L19="no"),"yes","no")</f>
        <v>yes</v>
      </c>
      <c r="J19" s="202" t="str">
        <f>IF(AND('Antibiotics STAR PU 13 - QP'!Q19="no",'Trimeth-pres (age 70+)'!N19="no"),"yes","no")</f>
        <v>yes</v>
      </c>
      <c r="K19" s="202" t="str">
        <f>IF(AND('Antibiotics STAR PU 13 - QP'!T19="no",'Trimeth-pres (age 70+)'!P19="no"),"yes","no")</f>
        <v>yes</v>
      </c>
      <c r="L19" s="202" t="str">
        <f>IF(AND('Antibiotics STAR PU 13 - QP'!W19="no",'Trimeth-pres (age 70+)'!R19="no"),"yes","no")</f>
        <v>yes</v>
      </c>
      <c r="M19" s="202" t="str">
        <f>IF(AND('Antibiotics STAR PU 13 - QP'!Z19="no",'Trimeth-pres (age 70+)'!T19="no"),"yes","no")</f>
        <v>no</v>
      </c>
      <c r="N19" s="202" t="str">
        <f>IF(AND('Antibiotics STAR PU 13 - QP'!AC19="no",'Trimeth-pres (age 70+)'!V19="no"),"yes","no")</f>
        <v>no</v>
      </c>
      <c r="O19" s="202" t="str">
        <f>IF(AND('Antibiotics STAR PU 13 - QP'!AF19="no",'Trimeth-pres (age 70+)'!X19="no"),"yes","no")</f>
        <v>no</v>
      </c>
      <c r="P19" s="202" t="str">
        <f>IF(AND('Antibiotics STAR PU 13 - QP'!AI19="no",'Trimeth-pres (age 70+)'!Z19="no"),"yes","no")</f>
        <v>no</v>
      </c>
      <c r="Q19" s="202" t="str">
        <f>IF(AND('Antibiotics STAR PU 13 - QP'!AL19="no",'Trimeth-pres (age 70+)'!AB19="no"),"yes","no")</f>
        <v>no</v>
      </c>
      <c r="R19" s="202" t="str">
        <f>IF(AND('Antibiotics STAR PU 13 - QP'!AO19="no",'Trimeth-pres (age 70+)'!AD19="no"),"yes","no")</f>
        <v>no</v>
      </c>
      <c r="S19" s="202" t="str">
        <f>IF(AND('Antibiotics STAR PU 13 - QP'!AR19="no",'Trimeth-pres (age 70+)'!AF19="no"),"yes","no")</f>
        <v>no</v>
      </c>
      <c r="T19" s="202" t="str">
        <f>IF(AND('Antibiotics STAR PU 13 - QP'!AU19="no",'Trimeth-pres (age 70+)'!AH19="no"),"yes","no")</f>
        <v>no</v>
      </c>
      <c r="U19" s="202" t="str">
        <f>IF(AND('Antibiotics STAR PU 13 - QP'!AX19="no",'Trimeth-pres (age 70+)'!AJ19="no"),"yes","no")</f>
        <v>no</v>
      </c>
      <c r="V19" s="202" t="str">
        <f>IF(AND('Antibiotics STAR PU 13 - QP'!BA19="no",'Trimeth-pres (age 70+)'!AL19="no"),"yes","no")</f>
        <v>no</v>
      </c>
      <c r="W19" s="202" t="str">
        <f>IF(AND('Antibiotics STAR PU 13 - QP'!BD19="no",'Trimeth-pres (age 70+)'!AN19="no"),"yes","no")</f>
        <v>no</v>
      </c>
      <c r="X19" s="202" t="str">
        <f>IF(AND('Antibiotics STAR PU 13 - QP'!BG19="no",'Trimeth-pres (age 70+)'!AP19="no"),"yes","no")</f>
        <v>no</v>
      </c>
      <c r="Y19" s="202" t="str">
        <f>IF(AND('Antibiotics STAR PU 13 - QP'!BJ19="no",'Trimeth-pres (age 70+)'!AR19="no"),"yes","no")</f>
        <v>no</v>
      </c>
      <c r="Z19" s="202" t="str">
        <f>IF(AND('Antibiotics STAR PU 13 - QP'!BM19="no",'Trimeth-pres (age 70+)'!AT19="no"),"yes","no")</f>
        <v>no</v>
      </c>
      <c r="AA19" s="202" t="str">
        <f>IF(AND('Antibiotics STAR PU 13 - QP'!BQ19="no",'Trimeth-pres (age 70+)'!AV19="no"),"yes","no")</f>
        <v>no</v>
      </c>
    </row>
    <row r="20" spans="1:40" x14ac:dyDescent="0.2">
      <c r="A20" s="306" t="s">
        <v>619</v>
      </c>
      <c r="B20" s="5" t="s">
        <v>474</v>
      </c>
      <c r="C20" s="5" t="s">
        <v>401</v>
      </c>
      <c r="D20" s="5" t="s">
        <v>415</v>
      </c>
      <c r="E20" s="5" t="s">
        <v>5</v>
      </c>
      <c r="F20" s="117" t="s">
        <v>43</v>
      </c>
      <c r="G20" s="5" t="s">
        <v>44</v>
      </c>
      <c r="H20" s="8" t="str">
        <f>IF(AND('Antibiotics STAR PU 13 - QP'!K20="no",'Trimeth-pres (age 70+)'!J20="no"),"yes","no")</f>
        <v>no</v>
      </c>
      <c r="I20" s="202" t="str">
        <f>IF(AND('Antibiotics STAR PU 13 - QP'!N20="no",'Trimeth-pres (age 70+)'!L20="no"),"yes","no")</f>
        <v>no</v>
      </c>
      <c r="J20" s="202" t="str">
        <f>IF(AND('Antibiotics STAR PU 13 - QP'!Q20="no",'Trimeth-pres (age 70+)'!N20="no"),"yes","no")</f>
        <v>no</v>
      </c>
      <c r="K20" s="202" t="str">
        <f>IF(AND('Antibiotics STAR PU 13 - QP'!T20="no",'Trimeth-pres (age 70+)'!P20="no"),"yes","no")</f>
        <v>no</v>
      </c>
      <c r="L20" s="202" t="str">
        <f>IF(AND('Antibiotics STAR PU 13 - QP'!W20="no",'Trimeth-pres (age 70+)'!R20="no"),"yes","no")</f>
        <v>no</v>
      </c>
      <c r="M20" s="202" t="str">
        <f>IF(AND('Antibiotics STAR PU 13 - QP'!Z20="no",'Trimeth-pres (age 70+)'!T20="no"),"yes","no")</f>
        <v>no</v>
      </c>
      <c r="N20" s="202" t="str">
        <f>IF(AND('Antibiotics STAR PU 13 - QP'!AC20="no",'Trimeth-pres (age 70+)'!V20="no"),"yes","no")</f>
        <v>no</v>
      </c>
      <c r="O20" s="202" t="str">
        <f>IF(AND('Antibiotics STAR PU 13 - QP'!AF20="no",'Trimeth-pres (age 70+)'!X20="no"),"yes","no")</f>
        <v>no</v>
      </c>
      <c r="P20" s="202" t="str">
        <f>IF(AND('Antibiotics STAR PU 13 - QP'!AI20="no",'Trimeth-pres (age 70+)'!Z20="no"),"yes","no")</f>
        <v>no</v>
      </c>
      <c r="Q20" s="202" t="str">
        <f>IF(AND('Antibiotics STAR PU 13 - QP'!AL20="no",'Trimeth-pres (age 70+)'!AB20="no"),"yes","no")</f>
        <v>no</v>
      </c>
      <c r="R20" s="202" t="str">
        <f>IF(AND('Antibiotics STAR PU 13 - QP'!AO20="no",'Trimeth-pres (age 70+)'!AD20="no"),"yes","no")</f>
        <v>no</v>
      </c>
      <c r="S20" s="202" t="str">
        <f>IF(AND('Antibiotics STAR PU 13 - QP'!AR20="no",'Trimeth-pres (age 70+)'!AF20="no"),"yes","no")</f>
        <v>no</v>
      </c>
      <c r="T20" s="202" t="str">
        <f>IF(AND('Antibiotics STAR PU 13 - QP'!AU20="no",'Trimeth-pres (age 70+)'!AH20="no"),"yes","no")</f>
        <v>no</v>
      </c>
      <c r="U20" s="202" t="str">
        <f>IF(AND('Antibiotics STAR PU 13 - QP'!AX20="no",'Trimeth-pres (age 70+)'!AJ20="no"),"yes","no")</f>
        <v>no</v>
      </c>
      <c r="V20" s="202" t="str">
        <f>IF(AND('Antibiotics STAR PU 13 - QP'!BA20="no",'Trimeth-pres (age 70+)'!AL20="no"),"yes","no")</f>
        <v>no</v>
      </c>
      <c r="W20" s="202" t="str">
        <f>IF(AND('Antibiotics STAR PU 13 - QP'!BD20="no",'Trimeth-pres (age 70+)'!AN20="no"),"yes","no")</f>
        <v>no</v>
      </c>
      <c r="X20" s="202" t="str">
        <f>IF(AND('Antibiotics STAR PU 13 - QP'!BG20="no",'Trimeth-pres (age 70+)'!AP20="no"),"yes","no")</f>
        <v>no</v>
      </c>
      <c r="Y20" s="202" t="str">
        <f>IF(AND('Antibiotics STAR PU 13 - QP'!BJ20="no",'Trimeth-pres (age 70+)'!AR20="no"),"yes","no")</f>
        <v>no</v>
      </c>
      <c r="Z20" s="202" t="str">
        <f>IF(AND('Antibiotics STAR PU 13 - QP'!BM20="no",'Trimeth-pres (age 70+)'!AT20="no"),"yes","no")</f>
        <v>no</v>
      </c>
      <c r="AA20" s="202" t="str">
        <f>IF(AND('Antibiotics STAR PU 13 - QP'!BQ20="no",'Trimeth-pres (age 70+)'!AV20="no"),"yes","no")</f>
        <v>no</v>
      </c>
    </row>
    <row r="21" spans="1:40" x14ac:dyDescent="0.2">
      <c r="A21" s="306" t="s">
        <v>619</v>
      </c>
      <c r="B21" s="5" t="s">
        <v>474</v>
      </c>
      <c r="C21" s="5" t="s">
        <v>401</v>
      </c>
      <c r="D21" s="5" t="s">
        <v>415</v>
      </c>
      <c r="E21" s="5" t="s">
        <v>5</v>
      </c>
      <c r="F21" s="117" t="s">
        <v>45</v>
      </c>
      <c r="G21" s="5" t="s">
        <v>46</v>
      </c>
      <c r="H21" s="8" t="str">
        <f>IF(AND('Antibiotics STAR PU 13 - QP'!K21="no",'Trimeth-pres (age 70+)'!J21="no"),"yes","no")</f>
        <v>no</v>
      </c>
      <c r="I21" s="202" t="str">
        <f>IF(AND('Antibiotics STAR PU 13 - QP'!N21="no",'Trimeth-pres (age 70+)'!L21="no"),"yes","no")</f>
        <v>no</v>
      </c>
      <c r="J21" s="202" t="str">
        <f>IF(AND('Antibiotics STAR PU 13 - QP'!Q21="no",'Trimeth-pres (age 70+)'!N21="no"),"yes","no")</f>
        <v>no</v>
      </c>
      <c r="K21" s="202" t="str">
        <f>IF(AND('Antibiotics STAR PU 13 - QP'!T21="no",'Trimeth-pres (age 70+)'!P21="no"),"yes","no")</f>
        <v>no</v>
      </c>
      <c r="L21" s="202" t="str">
        <f>IF(AND('Antibiotics STAR PU 13 - QP'!W21="no",'Trimeth-pres (age 70+)'!R21="no"),"yes","no")</f>
        <v>no</v>
      </c>
      <c r="M21" s="202" t="str">
        <f>IF(AND('Antibiotics STAR PU 13 - QP'!Z21="no",'Trimeth-pres (age 70+)'!T21="no"),"yes","no")</f>
        <v>no</v>
      </c>
      <c r="N21" s="202" t="str">
        <f>IF(AND('Antibiotics STAR PU 13 - QP'!AC21="no",'Trimeth-pres (age 70+)'!V21="no"),"yes","no")</f>
        <v>no</v>
      </c>
      <c r="O21" s="202" t="str">
        <f>IF(AND('Antibiotics STAR PU 13 - QP'!AF21="no",'Trimeth-pres (age 70+)'!X21="no"),"yes","no")</f>
        <v>no</v>
      </c>
      <c r="P21" s="202" t="str">
        <f>IF(AND('Antibiotics STAR PU 13 - QP'!AI21="no",'Trimeth-pres (age 70+)'!Z21="no"),"yes","no")</f>
        <v>no</v>
      </c>
      <c r="Q21" s="202" t="str">
        <f>IF(AND('Antibiotics STAR PU 13 - QP'!AL21="no",'Trimeth-pres (age 70+)'!AB21="no"),"yes","no")</f>
        <v>no</v>
      </c>
      <c r="R21" s="202" t="str">
        <f>IF(AND('Antibiotics STAR PU 13 - QP'!AO21="no",'Trimeth-pres (age 70+)'!AD21="no"),"yes","no")</f>
        <v>no</v>
      </c>
      <c r="S21" s="202" t="str">
        <f>IF(AND('Antibiotics STAR PU 13 - QP'!AR21="no",'Trimeth-pres (age 70+)'!AF21="no"),"yes","no")</f>
        <v>no</v>
      </c>
      <c r="T21" s="202" t="str">
        <f>IF(AND('Antibiotics STAR PU 13 - QP'!AU21="no",'Trimeth-pres (age 70+)'!AH21="no"),"yes","no")</f>
        <v>no</v>
      </c>
      <c r="U21" s="202" t="str">
        <f>IF(AND('Antibiotics STAR PU 13 - QP'!AX21="no",'Trimeth-pres (age 70+)'!AJ21="no"),"yes","no")</f>
        <v>no</v>
      </c>
      <c r="V21" s="202" t="str">
        <f>IF(AND('Antibiotics STAR PU 13 - QP'!BA21="no",'Trimeth-pres (age 70+)'!AL21="no"),"yes","no")</f>
        <v>no</v>
      </c>
      <c r="W21" s="202" t="str">
        <f>IF(AND('Antibiotics STAR PU 13 - QP'!BD21="no",'Trimeth-pres (age 70+)'!AN21="no"),"yes","no")</f>
        <v>no</v>
      </c>
      <c r="X21" s="202" t="str">
        <f>IF(AND('Antibiotics STAR PU 13 - QP'!BG21="no",'Trimeth-pres (age 70+)'!AP21="no"),"yes","no")</f>
        <v>no</v>
      </c>
      <c r="Y21" s="202" t="str">
        <f>IF(AND('Antibiotics STAR PU 13 - QP'!BJ21="no",'Trimeth-pres (age 70+)'!AR21="no"),"yes","no")</f>
        <v>no</v>
      </c>
      <c r="Z21" s="202" t="str">
        <f>IF(AND('Antibiotics STAR PU 13 - QP'!BM21="no",'Trimeth-pres (age 70+)'!AT21="no"),"yes","no")</f>
        <v>no</v>
      </c>
      <c r="AA21" s="202" t="str">
        <f>IF(AND('Antibiotics STAR PU 13 - QP'!BQ21="no",'Trimeth-pres (age 70+)'!AV21="no"),"yes","no")</f>
        <v>no</v>
      </c>
    </row>
    <row r="22" spans="1:40" x14ac:dyDescent="0.2">
      <c r="A22" s="306" t="s">
        <v>629</v>
      </c>
      <c r="B22" s="5" t="s">
        <v>477</v>
      </c>
      <c r="C22" s="5" t="s">
        <v>404</v>
      </c>
      <c r="D22" s="5" t="s">
        <v>426</v>
      </c>
      <c r="E22" s="5" t="s">
        <v>47</v>
      </c>
      <c r="F22" s="117" t="s">
        <v>48</v>
      </c>
      <c r="G22" s="5" t="s">
        <v>49</v>
      </c>
      <c r="H22" s="8" t="str">
        <f>IF(AND('Antibiotics STAR PU 13 - QP'!K22="no",'Trimeth-pres (age 70+)'!J22="no"),"yes","no")</f>
        <v>no</v>
      </c>
      <c r="I22" s="202" t="str">
        <f>IF(AND('Antibiotics STAR PU 13 - QP'!N22="no",'Trimeth-pres (age 70+)'!L22="no"),"yes","no")</f>
        <v>no</v>
      </c>
      <c r="J22" s="202" t="str">
        <f>IF(AND('Antibiotics STAR PU 13 - QP'!Q22="no",'Trimeth-pres (age 70+)'!N22="no"),"yes","no")</f>
        <v>no</v>
      </c>
      <c r="K22" s="202" t="str">
        <f>IF(AND('Antibiotics STAR PU 13 - QP'!T22="no",'Trimeth-pres (age 70+)'!P22="no"),"yes","no")</f>
        <v>no</v>
      </c>
      <c r="L22" s="202" t="str">
        <f>IF(AND('Antibiotics STAR PU 13 - QP'!W22="no",'Trimeth-pres (age 70+)'!R22="no"),"yes","no")</f>
        <v>no</v>
      </c>
      <c r="M22" s="202" t="str">
        <f>IF(AND('Antibiotics STAR PU 13 - QP'!Z22="no",'Trimeth-pres (age 70+)'!T22="no"),"yes","no")</f>
        <v>no</v>
      </c>
      <c r="N22" s="202" t="str">
        <f>IF(AND('Antibiotics STAR PU 13 - QP'!AC22="no",'Trimeth-pres (age 70+)'!V22="no"),"yes","no")</f>
        <v>no</v>
      </c>
      <c r="O22" s="202" t="str">
        <f>IF(AND('Antibiotics STAR PU 13 - QP'!AF22="no",'Trimeth-pres (age 70+)'!X22="no"),"yes","no")</f>
        <v>no</v>
      </c>
      <c r="P22" s="202" t="str">
        <f>IF(AND('Antibiotics STAR PU 13 - QP'!AI22="no",'Trimeth-pres (age 70+)'!Z22="no"),"yes","no")</f>
        <v>no</v>
      </c>
      <c r="Q22" s="202" t="str">
        <f>IF(AND('Antibiotics STAR PU 13 - QP'!AL22="no",'Trimeth-pres (age 70+)'!AB22="no"),"yes","no")</f>
        <v>no</v>
      </c>
      <c r="R22" s="202" t="str">
        <f>IF(AND('Antibiotics STAR PU 13 - QP'!AO22="no",'Trimeth-pres (age 70+)'!AD22="no"),"yes","no")</f>
        <v>no</v>
      </c>
      <c r="S22" s="202" t="str">
        <f>IF(AND('Antibiotics STAR PU 13 - QP'!AR22="no",'Trimeth-pres (age 70+)'!AF22="no"),"yes","no")</f>
        <v>no</v>
      </c>
      <c r="T22" s="202" t="str">
        <f>IF(AND('Antibiotics STAR PU 13 - QP'!AU22="no",'Trimeth-pres (age 70+)'!AH22="no"),"yes","no")</f>
        <v>no</v>
      </c>
      <c r="U22" s="202" t="str">
        <f>IF(AND('Antibiotics STAR PU 13 - QP'!AX22="no",'Trimeth-pres (age 70+)'!AJ22="no"),"yes","no")</f>
        <v>no</v>
      </c>
      <c r="V22" s="202" t="str">
        <f>IF(AND('Antibiotics STAR PU 13 - QP'!BA22="no",'Trimeth-pres (age 70+)'!AL22="no"),"yes","no")</f>
        <v>no</v>
      </c>
      <c r="W22" s="202" t="str">
        <f>IF(AND('Antibiotics STAR PU 13 - QP'!BD22="no",'Trimeth-pres (age 70+)'!AN22="no"),"yes","no")</f>
        <v>no</v>
      </c>
      <c r="X22" s="202" t="str">
        <f>IF(AND('Antibiotics STAR PU 13 - QP'!BG22="no",'Trimeth-pres (age 70+)'!AP22="no"),"yes","no")</f>
        <v>no</v>
      </c>
      <c r="Y22" s="202" t="str">
        <f>IF(AND('Antibiotics STAR PU 13 - QP'!BJ22="no",'Trimeth-pres (age 70+)'!AR22="no"),"yes","no")</f>
        <v>no</v>
      </c>
      <c r="Z22" s="202" t="str">
        <f>IF(AND('Antibiotics STAR PU 13 - QP'!BM22="no",'Trimeth-pres (age 70+)'!AT22="no"),"yes","no")</f>
        <v>no</v>
      </c>
      <c r="AA22" s="202" t="str">
        <f>IF(AND('Antibiotics STAR PU 13 - QP'!BQ22="no",'Trimeth-pres (age 70+)'!AV22="no"),"yes","no")</f>
        <v>no</v>
      </c>
    </row>
    <row r="23" spans="1:40" x14ac:dyDescent="0.2">
      <c r="A23" s="306" t="s">
        <v>630</v>
      </c>
      <c r="B23" s="5" t="s">
        <v>475</v>
      </c>
      <c r="C23" s="5" t="s">
        <v>402</v>
      </c>
      <c r="D23" s="5" t="s">
        <v>427</v>
      </c>
      <c r="E23" s="5" t="s">
        <v>50</v>
      </c>
      <c r="F23" s="117" t="s">
        <v>51</v>
      </c>
      <c r="G23" s="5" t="s">
        <v>52</v>
      </c>
      <c r="H23" s="8" t="str">
        <f>IF(AND('Antibiotics STAR PU 13 - QP'!K23="no",'Trimeth-pres (age 70+)'!J23="no"),"yes","no")</f>
        <v>no</v>
      </c>
      <c r="I23" s="202" t="str">
        <f>IF(AND('Antibiotics STAR PU 13 - QP'!N23="no",'Trimeth-pres (age 70+)'!L23="no"),"yes","no")</f>
        <v>no</v>
      </c>
      <c r="J23" s="202" t="str">
        <f>IF(AND('Antibiotics STAR PU 13 - QP'!Q23="no",'Trimeth-pres (age 70+)'!N23="no"),"yes","no")</f>
        <v>no</v>
      </c>
      <c r="K23" s="202" t="str">
        <f>IF(AND('Antibiotics STAR PU 13 - QP'!T23="no",'Trimeth-pres (age 70+)'!P23="no"),"yes","no")</f>
        <v>no</v>
      </c>
      <c r="L23" s="202" t="str">
        <f>IF(AND('Antibiotics STAR PU 13 - QP'!W23="no",'Trimeth-pres (age 70+)'!R23="no"),"yes","no")</f>
        <v>no</v>
      </c>
      <c r="M23" s="202" t="str">
        <f>IF(AND('Antibiotics STAR PU 13 - QP'!Z23="no",'Trimeth-pres (age 70+)'!T23="no"),"yes","no")</f>
        <v>no</v>
      </c>
      <c r="N23" s="202" t="str">
        <f>IF(AND('Antibiotics STAR PU 13 - QP'!AC23="no",'Trimeth-pres (age 70+)'!V23="no"),"yes","no")</f>
        <v>no</v>
      </c>
      <c r="O23" s="202" t="str">
        <f>IF(AND('Antibiotics STAR PU 13 - QP'!AF23="no",'Trimeth-pres (age 70+)'!X23="no"),"yes","no")</f>
        <v>no</v>
      </c>
      <c r="P23" s="202" t="str">
        <f>IF(AND('Antibiotics STAR PU 13 - QP'!AI23="no",'Trimeth-pres (age 70+)'!Z23="no"),"yes","no")</f>
        <v>no</v>
      </c>
      <c r="Q23" s="202" t="str">
        <f>IF(AND('Antibiotics STAR PU 13 - QP'!AL23="no",'Trimeth-pres (age 70+)'!AB23="no"),"yes","no")</f>
        <v>no</v>
      </c>
      <c r="R23" s="202" t="str">
        <f>IF(AND('Antibiotics STAR PU 13 - QP'!AO23="no",'Trimeth-pres (age 70+)'!AD23="no"),"yes","no")</f>
        <v>no</v>
      </c>
      <c r="S23" s="202" t="str">
        <f>IF(AND('Antibiotics STAR PU 13 - QP'!AR23="no",'Trimeth-pres (age 70+)'!AF23="no"),"yes","no")</f>
        <v>no</v>
      </c>
      <c r="T23" s="202" t="str">
        <f>IF(AND('Antibiotics STAR PU 13 - QP'!AU23="no",'Trimeth-pres (age 70+)'!AH23="no"),"yes","no")</f>
        <v>no</v>
      </c>
      <c r="U23" s="202" t="str">
        <f>IF(AND('Antibiotics STAR PU 13 - QP'!AX23="no",'Trimeth-pres (age 70+)'!AJ23="no"),"yes","no")</f>
        <v>no</v>
      </c>
      <c r="V23" s="202" t="str">
        <f>IF(AND('Antibiotics STAR PU 13 - QP'!BA23="no",'Trimeth-pres (age 70+)'!AL23="no"),"yes","no")</f>
        <v>no</v>
      </c>
      <c r="W23" s="202" t="str">
        <f>IF(AND('Antibiotics STAR PU 13 - QP'!BD23="no",'Trimeth-pres (age 70+)'!AN23="no"),"yes","no")</f>
        <v>no</v>
      </c>
      <c r="X23" s="202" t="str">
        <f>IF(AND('Antibiotics STAR PU 13 - QP'!BG23="no",'Trimeth-pres (age 70+)'!AP23="no"),"yes","no")</f>
        <v>no</v>
      </c>
      <c r="Y23" s="202" t="str">
        <f>IF(AND('Antibiotics STAR PU 13 - QP'!BJ23="no",'Trimeth-pres (age 70+)'!AR23="no"),"yes","no")</f>
        <v>no</v>
      </c>
      <c r="Z23" s="202" t="str">
        <f>IF(AND('Antibiotics STAR PU 13 - QP'!BM23="no",'Trimeth-pres (age 70+)'!AT23="no"),"yes","no")</f>
        <v>no</v>
      </c>
      <c r="AA23" s="202" t="str">
        <f>IF(AND('Antibiotics STAR PU 13 - QP'!BQ23="no",'Trimeth-pres (age 70+)'!AV23="no"),"yes","no")</f>
        <v>no</v>
      </c>
    </row>
    <row r="24" spans="1:40" x14ac:dyDescent="0.2">
      <c r="A24" s="306" t="s">
        <v>631</v>
      </c>
      <c r="B24" s="5" t="s">
        <v>486</v>
      </c>
      <c r="C24" s="5" t="s">
        <v>408</v>
      </c>
      <c r="D24" s="5" t="s">
        <v>428</v>
      </c>
      <c r="E24" s="5" t="s">
        <v>53</v>
      </c>
      <c r="F24" s="2" t="s">
        <v>578</v>
      </c>
      <c r="G24" s="2" t="s">
        <v>556</v>
      </c>
      <c r="H24" s="8" t="str">
        <f>IF(AND('Antibiotics STAR PU 13 - QP'!K24="no",'Trimeth-pres (age 70+)'!J24="no"),"yes","no")</f>
        <v>no</v>
      </c>
      <c r="I24" s="202" t="str">
        <f>IF(AND('Antibiotics STAR PU 13 - QP'!N24="no",'Trimeth-pres (age 70+)'!L24="no"),"yes","no")</f>
        <v>no</v>
      </c>
      <c r="J24" s="202" t="str">
        <f>IF(AND('Antibiotics STAR PU 13 - QP'!Q24="no",'Trimeth-pres (age 70+)'!N24="no"),"yes","no")</f>
        <v>no</v>
      </c>
      <c r="K24" s="202" t="str">
        <f>IF(AND('Antibiotics STAR PU 13 - QP'!T24="no",'Trimeth-pres (age 70+)'!P24="no"),"yes","no")</f>
        <v>no</v>
      </c>
      <c r="L24" s="202" t="str">
        <f>IF(AND('Antibiotics STAR PU 13 - QP'!W24="no",'Trimeth-pres (age 70+)'!R24="no"),"yes","no")</f>
        <v>no</v>
      </c>
      <c r="M24" s="202" t="str">
        <f>IF(AND('Antibiotics STAR PU 13 - QP'!Z24="no",'Trimeth-pres (age 70+)'!T24="no"),"yes","no")</f>
        <v>no</v>
      </c>
      <c r="N24" s="202" t="str">
        <f>IF(AND('Antibiotics STAR PU 13 - QP'!AC24="no",'Trimeth-pres (age 70+)'!V24="no"),"yes","no")</f>
        <v>no</v>
      </c>
      <c r="O24" s="202" t="str">
        <f>IF(AND('Antibiotics STAR PU 13 - QP'!AF24="no",'Trimeth-pres (age 70+)'!X24="no"),"yes","no")</f>
        <v>no</v>
      </c>
      <c r="P24" s="202" t="str">
        <f>IF(AND('Antibiotics STAR PU 13 - QP'!AI24="no",'Trimeth-pres (age 70+)'!Z24="no"),"yes","no")</f>
        <v>no</v>
      </c>
      <c r="Q24" s="202" t="str">
        <f>IF(AND('Antibiotics STAR PU 13 - QP'!AL24="no",'Trimeth-pres (age 70+)'!AB24="no"),"yes","no")</f>
        <v>no</v>
      </c>
      <c r="R24" s="202" t="str">
        <f>IF(AND('Antibiotics STAR PU 13 - QP'!AO24="no",'Trimeth-pres (age 70+)'!AD24="no"),"yes","no")</f>
        <v>no</v>
      </c>
      <c r="S24" s="202" t="str">
        <f>IF(AND('Antibiotics STAR PU 13 - QP'!AR24="no",'Trimeth-pres (age 70+)'!AF24="no"),"yes","no")</f>
        <v>no</v>
      </c>
      <c r="T24" s="202" t="str">
        <f>IF(AND('Antibiotics STAR PU 13 - QP'!AU24="no",'Trimeth-pres (age 70+)'!AH24="no"),"yes","no")</f>
        <v>no</v>
      </c>
      <c r="U24" s="202" t="str">
        <f>IF(AND('Antibiotics STAR PU 13 - QP'!AX24="no",'Trimeth-pres (age 70+)'!AJ24="no"),"yes","no")</f>
        <v>no</v>
      </c>
      <c r="V24" s="202" t="str">
        <f>IF(AND('Antibiotics STAR PU 13 - QP'!BA24="no",'Trimeth-pres (age 70+)'!AL24="no"),"yes","no")</f>
        <v>no</v>
      </c>
      <c r="W24" s="202" t="str">
        <f>IF(AND('Antibiotics STAR PU 13 - QP'!BD24="no",'Trimeth-pres (age 70+)'!AN24="no"),"yes","no")</f>
        <v>no</v>
      </c>
      <c r="X24" s="202" t="str">
        <f>IF(AND('Antibiotics STAR PU 13 - QP'!BG24="no",'Trimeth-pres (age 70+)'!AP24="no"),"yes","no")</f>
        <v>no</v>
      </c>
      <c r="Y24" s="202" t="str">
        <f>IF(AND('Antibiotics STAR PU 13 - QP'!BJ24="no",'Trimeth-pres (age 70+)'!AR24="no"),"yes","no")</f>
        <v>no</v>
      </c>
      <c r="Z24" s="202" t="str">
        <f>IF(AND('Antibiotics STAR PU 13 - QP'!BM24="no",'Trimeth-pres (age 70+)'!AT24="no"),"yes","no")</f>
        <v>no</v>
      </c>
      <c r="AA24" s="202" t="str">
        <f>IF(AND('Antibiotics STAR PU 13 - QP'!BQ24="no",'Trimeth-pres (age 70+)'!AV24="no"),"yes","no")</f>
        <v>no</v>
      </c>
    </row>
    <row r="25" spans="1:40" x14ac:dyDescent="0.2">
      <c r="A25" s="306" t="s">
        <v>626</v>
      </c>
      <c r="B25" s="5" t="s">
        <v>477</v>
      </c>
      <c r="C25" s="5" t="s">
        <v>404</v>
      </c>
      <c r="D25" s="5" t="s">
        <v>422</v>
      </c>
      <c r="E25" s="5" t="s">
        <v>31</v>
      </c>
      <c r="F25" s="117" t="s">
        <v>54</v>
      </c>
      <c r="G25" s="5" t="s">
        <v>55</v>
      </c>
      <c r="H25" s="8" t="str">
        <f>IF(AND('Antibiotics STAR PU 13 - QP'!K25="no",'Trimeth-pres (age 70+)'!J25="no"),"yes","no")</f>
        <v>no</v>
      </c>
      <c r="I25" s="202" t="str">
        <f>IF(AND('Antibiotics STAR PU 13 - QP'!N25="no",'Trimeth-pres (age 70+)'!L25="no"),"yes","no")</f>
        <v>no</v>
      </c>
      <c r="J25" s="202" t="str">
        <f>IF(AND('Antibiotics STAR PU 13 - QP'!Q25="no",'Trimeth-pres (age 70+)'!N25="no"),"yes","no")</f>
        <v>no</v>
      </c>
      <c r="K25" s="202" t="str">
        <f>IF(AND('Antibiotics STAR PU 13 - QP'!T25="no",'Trimeth-pres (age 70+)'!P25="no"),"yes","no")</f>
        <v>no</v>
      </c>
      <c r="L25" s="202" t="str">
        <f>IF(AND('Antibiotics STAR PU 13 - QP'!W25="no",'Trimeth-pres (age 70+)'!R25="no"),"yes","no")</f>
        <v>no</v>
      </c>
      <c r="M25" s="202" t="str">
        <f>IF(AND('Antibiotics STAR PU 13 - QP'!Z25="no",'Trimeth-pres (age 70+)'!T25="no"),"yes","no")</f>
        <v>no</v>
      </c>
      <c r="N25" s="202" t="str">
        <f>IF(AND('Antibiotics STAR PU 13 - QP'!AC25="no",'Trimeth-pres (age 70+)'!V25="no"),"yes","no")</f>
        <v>no</v>
      </c>
      <c r="O25" s="202" t="str">
        <f>IF(AND('Antibiotics STAR PU 13 - QP'!AF25="no",'Trimeth-pres (age 70+)'!X25="no"),"yes","no")</f>
        <v>no</v>
      </c>
      <c r="P25" s="202" t="str">
        <f>IF(AND('Antibiotics STAR PU 13 - QP'!AI25="no",'Trimeth-pres (age 70+)'!Z25="no"),"yes","no")</f>
        <v>no</v>
      </c>
      <c r="Q25" s="202" t="str">
        <f>IF(AND('Antibiotics STAR PU 13 - QP'!AL25="no",'Trimeth-pres (age 70+)'!AB25="no"),"yes","no")</f>
        <v>no</v>
      </c>
      <c r="R25" s="202" t="str">
        <f>IF(AND('Antibiotics STAR PU 13 - QP'!AO25="no",'Trimeth-pres (age 70+)'!AD25="no"),"yes","no")</f>
        <v>no</v>
      </c>
      <c r="S25" s="202" t="str">
        <f>IF(AND('Antibiotics STAR PU 13 - QP'!AR25="no",'Trimeth-pres (age 70+)'!AF25="no"),"yes","no")</f>
        <v>no</v>
      </c>
      <c r="T25" s="202" t="str">
        <f>IF(AND('Antibiotics STAR PU 13 - QP'!AU25="no",'Trimeth-pres (age 70+)'!AH25="no"),"yes","no")</f>
        <v>no</v>
      </c>
      <c r="U25" s="202" t="str">
        <f>IF(AND('Antibiotics STAR PU 13 - QP'!AX25="no",'Trimeth-pres (age 70+)'!AJ25="no"),"yes","no")</f>
        <v>no</v>
      </c>
      <c r="V25" s="202" t="str">
        <f>IF(AND('Antibiotics STAR PU 13 - QP'!BA25="no",'Trimeth-pres (age 70+)'!AL25="no"),"yes","no")</f>
        <v>no</v>
      </c>
      <c r="W25" s="202" t="str">
        <f>IF(AND('Antibiotics STAR PU 13 - QP'!BD25="no",'Trimeth-pres (age 70+)'!AN25="no"),"yes","no")</f>
        <v>no</v>
      </c>
      <c r="X25" s="202" t="str">
        <f>IF(AND('Antibiotics STAR PU 13 - QP'!BG25="no",'Trimeth-pres (age 70+)'!AP25="no"),"yes","no")</f>
        <v>no</v>
      </c>
      <c r="Y25" s="202" t="str">
        <f>IF(AND('Antibiotics STAR PU 13 - QP'!BJ25="no",'Trimeth-pres (age 70+)'!AR25="no"),"yes","no")</f>
        <v>no</v>
      </c>
      <c r="Z25" s="202" t="str">
        <f>IF(AND('Antibiotics STAR PU 13 - QP'!BM25="no",'Trimeth-pres (age 70+)'!AT25="no"),"yes","no")</f>
        <v>no</v>
      </c>
      <c r="AA25" s="202" t="str">
        <f>IF(AND('Antibiotics STAR PU 13 - QP'!BQ25="no",'Trimeth-pres (age 70+)'!AV25="no"),"yes","no")</f>
        <v>no</v>
      </c>
    </row>
    <row r="26" spans="1:40" x14ac:dyDescent="0.2">
      <c r="A26" s="306" t="s">
        <v>625</v>
      </c>
      <c r="B26" s="5" t="s">
        <v>476</v>
      </c>
      <c r="C26" s="5" t="s">
        <v>403</v>
      </c>
      <c r="D26" s="5" t="s">
        <v>417</v>
      </c>
      <c r="E26" s="5" t="s">
        <v>11</v>
      </c>
      <c r="F26" s="2" t="s">
        <v>557</v>
      </c>
      <c r="G26" s="2" t="s">
        <v>558</v>
      </c>
      <c r="H26" s="8" t="str">
        <f>IF(AND('Antibiotics STAR PU 13 - QP'!K26="no",'Trimeth-pres (age 70+)'!J26="no"),"yes","no")</f>
        <v>no</v>
      </c>
      <c r="I26" s="202" t="str">
        <f>IF(AND('Antibiotics STAR PU 13 - QP'!N26="no",'Trimeth-pres (age 70+)'!L26="no"),"yes","no")</f>
        <v>no</v>
      </c>
      <c r="J26" s="202" t="str">
        <f>IF(AND('Antibiotics STAR PU 13 - QP'!Q26="no",'Trimeth-pres (age 70+)'!N26="no"),"yes","no")</f>
        <v>no</v>
      </c>
      <c r="K26" s="202" t="str">
        <f>IF(AND('Antibiotics STAR PU 13 - QP'!T26="no",'Trimeth-pres (age 70+)'!P26="no"),"yes","no")</f>
        <v>no</v>
      </c>
      <c r="L26" s="202" t="str">
        <f>IF(AND('Antibiotics STAR PU 13 - QP'!W26="no",'Trimeth-pres (age 70+)'!R26="no"),"yes","no")</f>
        <v>no</v>
      </c>
      <c r="M26" s="202" t="str">
        <f>IF(AND('Antibiotics STAR PU 13 - QP'!Z26="no",'Trimeth-pres (age 70+)'!T26="no"),"yes","no")</f>
        <v>no</v>
      </c>
      <c r="N26" s="202" t="str">
        <f>IF(AND('Antibiotics STAR PU 13 - QP'!AC26="no",'Trimeth-pres (age 70+)'!V26="no"),"yes","no")</f>
        <v>no</v>
      </c>
      <c r="O26" s="202" t="str">
        <f>IF(AND('Antibiotics STAR PU 13 - QP'!AF26="no",'Trimeth-pres (age 70+)'!X26="no"),"yes","no")</f>
        <v>no</v>
      </c>
      <c r="P26" s="202" t="str">
        <f>IF(AND('Antibiotics STAR PU 13 - QP'!AI26="no",'Trimeth-pres (age 70+)'!Z26="no"),"yes","no")</f>
        <v>no</v>
      </c>
      <c r="Q26" s="202" t="str">
        <f>IF(AND('Antibiotics STAR PU 13 - QP'!AL26="no",'Trimeth-pres (age 70+)'!AB26="no"),"yes","no")</f>
        <v>no</v>
      </c>
      <c r="R26" s="202" t="str">
        <f>IF(AND('Antibiotics STAR PU 13 - QP'!AO26="no",'Trimeth-pres (age 70+)'!AD26="no"),"yes","no")</f>
        <v>no</v>
      </c>
      <c r="S26" s="202" t="str">
        <f>IF(AND('Antibiotics STAR PU 13 - QP'!AR26="no",'Trimeth-pres (age 70+)'!AF26="no"),"yes","no")</f>
        <v>no</v>
      </c>
      <c r="T26" s="202" t="str">
        <f>IF(AND('Antibiotics STAR PU 13 - QP'!AU26="no",'Trimeth-pres (age 70+)'!AH26="no"),"yes","no")</f>
        <v>no</v>
      </c>
      <c r="U26" s="202" t="str">
        <f>IF(AND('Antibiotics STAR PU 13 - QP'!AX26="no",'Trimeth-pres (age 70+)'!AJ26="no"),"yes","no")</f>
        <v>no</v>
      </c>
      <c r="V26" s="202" t="str">
        <f>IF(AND('Antibiotics STAR PU 13 - QP'!BA26="no",'Trimeth-pres (age 70+)'!AL26="no"),"yes","no")</f>
        <v>no</v>
      </c>
      <c r="W26" s="202" t="str">
        <f>IF(AND('Antibiotics STAR PU 13 - QP'!BD26="no",'Trimeth-pres (age 70+)'!AN26="no"),"yes","no")</f>
        <v>no</v>
      </c>
      <c r="X26" s="202" t="str">
        <f>IF(AND('Antibiotics STAR PU 13 - QP'!BG26="no",'Trimeth-pres (age 70+)'!AP26="no"),"yes","no")</f>
        <v>no</v>
      </c>
      <c r="Y26" s="202" t="str">
        <f>IF(AND('Antibiotics STAR PU 13 - QP'!BJ26="no",'Trimeth-pres (age 70+)'!AR26="no"),"yes","no")</f>
        <v>no</v>
      </c>
      <c r="Z26" s="202" t="str">
        <f>IF(AND('Antibiotics STAR PU 13 - QP'!BM26="no",'Trimeth-pres (age 70+)'!AT26="no"),"yes","no")</f>
        <v>no</v>
      </c>
      <c r="AA26" s="202" t="str">
        <f>IF(AND('Antibiotics STAR PU 13 - QP'!BQ26="no",'Trimeth-pres (age 70+)'!AV26="no"),"yes","no")</f>
        <v>no</v>
      </c>
    </row>
    <row r="27" spans="1:40" x14ac:dyDescent="0.2">
      <c r="A27" s="306" t="s">
        <v>628</v>
      </c>
      <c r="B27" s="5" t="s">
        <v>485</v>
      </c>
      <c r="C27" s="5" t="s">
        <v>464</v>
      </c>
      <c r="D27" s="5" t="s">
        <v>425</v>
      </c>
      <c r="E27" s="5" t="s">
        <v>40</v>
      </c>
      <c r="F27" s="117" t="s">
        <v>56</v>
      </c>
      <c r="G27" s="5" t="s">
        <v>57</v>
      </c>
      <c r="H27" s="8" t="str">
        <f>IF(AND('Antibiotics STAR PU 13 - QP'!K27="no",'Trimeth-pres (age 70+)'!J27="no"),"yes","no")</f>
        <v>no</v>
      </c>
      <c r="I27" s="202" t="str">
        <f>IF(AND('Antibiotics STAR PU 13 - QP'!N27="no",'Trimeth-pres (age 70+)'!L27="no"),"yes","no")</f>
        <v>no</v>
      </c>
      <c r="J27" s="202" t="str">
        <f>IF(AND('Antibiotics STAR PU 13 - QP'!Q27="no",'Trimeth-pres (age 70+)'!N27="no"),"yes","no")</f>
        <v>no</v>
      </c>
      <c r="K27" s="202" t="str">
        <f>IF(AND('Antibiotics STAR PU 13 - QP'!T27="no",'Trimeth-pres (age 70+)'!P27="no"),"yes","no")</f>
        <v>no</v>
      </c>
      <c r="L27" s="202" t="str">
        <f>IF(AND('Antibiotics STAR PU 13 - QP'!W27="no",'Trimeth-pres (age 70+)'!R27="no"),"yes","no")</f>
        <v>no</v>
      </c>
      <c r="M27" s="202" t="str">
        <f>IF(AND('Antibiotics STAR PU 13 - QP'!Z27="no",'Trimeth-pres (age 70+)'!T27="no"),"yes","no")</f>
        <v>no</v>
      </c>
      <c r="N27" s="202" t="str">
        <f>IF(AND('Antibiotics STAR PU 13 - QP'!AC27="no",'Trimeth-pres (age 70+)'!V27="no"),"yes","no")</f>
        <v>no</v>
      </c>
      <c r="O27" s="202" t="str">
        <f>IF(AND('Antibiotics STAR PU 13 - QP'!AF27="no",'Trimeth-pres (age 70+)'!X27="no"),"yes","no")</f>
        <v>no</v>
      </c>
      <c r="P27" s="202" t="str">
        <f>IF(AND('Antibiotics STAR PU 13 - QP'!AI27="no",'Trimeth-pres (age 70+)'!Z27="no"),"yes","no")</f>
        <v>no</v>
      </c>
      <c r="Q27" s="202" t="str">
        <f>IF(AND('Antibiotics STAR PU 13 - QP'!AL27="no",'Trimeth-pres (age 70+)'!AB27="no"),"yes","no")</f>
        <v>no</v>
      </c>
      <c r="R27" s="202" t="str">
        <f>IF(AND('Antibiotics STAR PU 13 - QP'!AO27="no",'Trimeth-pres (age 70+)'!AD27="no"),"yes","no")</f>
        <v>no</v>
      </c>
      <c r="S27" s="202" t="str">
        <f>IF(AND('Antibiotics STAR PU 13 - QP'!AR27="no",'Trimeth-pres (age 70+)'!AF27="no"),"yes","no")</f>
        <v>no</v>
      </c>
      <c r="T27" s="202" t="str">
        <f>IF(AND('Antibiotics STAR PU 13 - QP'!AU27="no",'Trimeth-pres (age 70+)'!AH27="no"),"yes","no")</f>
        <v>no</v>
      </c>
      <c r="U27" s="202" t="str">
        <f>IF(AND('Antibiotics STAR PU 13 - QP'!AX27="no",'Trimeth-pres (age 70+)'!AJ27="no"),"yes","no")</f>
        <v>no</v>
      </c>
      <c r="V27" s="202" t="str">
        <f>IF(AND('Antibiotics STAR PU 13 - QP'!BA27="no",'Trimeth-pres (age 70+)'!AL27="no"),"yes","no")</f>
        <v>no</v>
      </c>
      <c r="W27" s="202" t="str">
        <f>IF(AND('Antibiotics STAR PU 13 - QP'!BD27="no",'Trimeth-pres (age 70+)'!AN27="no"),"yes","no")</f>
        <v>no</v>
      </c>
      <c r="X27" s="202" t="str">
        <f>IF(AND('Antibiotics STAR PU 13 - QP'!BG27="no",'Trimeth-pres (age 70+)'!AP27="no"),"yes","no")</f>
        <v>no</v>
      </c>
      <c r="Y27" s="202" t="str">
        <f>IF(AND('Antibiotics STAR PU 13 - QP'!BJ27="no",'Trimeth-pres (age 70+)'!AR27="no"),"yes","no")</f>
        <v>no</v>
      </c>
      <c r="Z27" s="202" t="str">
        <f>IF(AND('Antibiotics STAR PU 13 - QP'!BM27="no",'Trimeth-pres (age 70+)'!AT27="no"),"yes","no")</f>
        <v>no</v>
      </c>
      <c r="AA27" s="202" t="str">
        <f>IF(AND('Antibiotics STAR PU 13 - QP'!BQ27="no",'Trimeth-pres (age 70+)'!AV27="no"),"yes","no")</f>
        <v>no</v>
      </c>
    </row>
    <row r="28" spans="1:40" x14ac:dyDescent="0.2">
      <c r="A28" s="306" t="s">
        <v>619</v>
      </c>
      <c r="B28" s="5" t="s">
        <v>474</v>
      </c>
      <c r="C28" s="5" t="s">
        <v>401</v>
      </c>
      <c r="D28" s="5" t="s">
        <v>415</v>
      </c>
      <c r="E28" s="5" t="s">
        <v>5</v>
      </c>
      <c r="F28" s="117" t="s">
        <v>58</v>
      </c>
      <c r="G28" s="5" t="s">
        <v>59</v>
      </c>
      <c r="H28" s="8" t="str">
        <f>IF(AND('Antibiotics STAR PU 13 - QP'!K28="no",'Trimeth-pres (age 70+)'!J28="no"),"yes","no")</f>
        <v>no</v>
      </c>
      <c r="I28" s="202" t="str">
        <f>IF(AND('Antibiotics STAR PU 13 - QP'!N28="no",'Trimeth-pres (age 70+)'!L28="no"),"yes","no")</f>
        <v>no</v>
      </c>
      <c r="J28" s="202" t="str">
        <f>IF(AND('Antibiotics STAR PU 13 - QP'!Q28="no",'Trimeth-pres (age 70+)'!N28="no"),"yes","no")</f>
        <v>no</v>
      </c>
      <c r="K28" s="202" t="str">
        <f>IF(AND('Antibiotics STAR PU 13 - QP'!T28="no",'Trimeth-pres (age 70+)'!P28="no"),"yes","no")</f>
        <v>no</v>
      </c>
      <c r="L28" s="202" t="str">
        <f>IF(AND('Antibiotics STAR PU 13 - QP'!W28="no",'Trimeth-pres (age 70+)'!R28="no"),"yes","no")</f>
        <v>no</v>
      </c>
      <c r="M28" s="202" t="str">
        <f>IF(AND('Antibiotics STAR PU 13 - QP'!Z28="no",'Trimeth-pres (age 70+)'!T28="no"),"yes","no")</f>
        <v>no</v>
      </c>
      <c r="N28" s="202" t="str">
        <f>IF(AND('Antibiotics STAR PU 13 - QP'!AC28="no",'Trimeth-pres (age 70+)'!V28="no"),"yes","no")</f>
        <v>no</v>
      </c>
      <c r="O28" s="202" t="str">
        <f>IF(AND('Antibiotics STAR PU 13 - QP'!AF28="no",'Trimeth-pres (age 70+)'!X28="no"),"yes","no")</f>
        <v>no</v>
      </c>
      <c r="P28" s="202" t="str">
        <f>IF(AND('Antibiotics STAR PU 13 - QP'!AI28="no",'Trimeth-pres (age 70+)'!Z28="no"),"yes","no")</f>
        <v>no</v>
      </c>
      <c r="Q28" s="202" t="str">
        <f>IF(AND('Antibiotics STAR PU 13 - QP'!AL28="no",'Trimeth-pres (age 70+)'!AB28="no"),"yes","no")</f>
        <v>no</v>
      </c>
      <c r="R28" s="202" t="str">
        <f>IF(AND('Antibiotics STAR PU 13 - QP'!AO28="no",'Trimeth-pres (age 70+)'!AD28="no"),"yes","no")</f>
        <v>no</v>
      </c>
      <c r="S28" s="202" t="str">
        <f>IF(AND('Antibiotics STAR PU 13 - QP'!AR28="no",'Trimeth-pres (age 70+)'!AF28="no"),"yes","no")</f>
        <v>no</v>
      </c>
      <c r="T28" s="202" t="str">
        <f>IF(AND('Antibiotics STAR PU 13 - QP'!AU28="no",'Trimeth-pres (age 70+)'!AH28="no"),"yes","no")</f>
        <v>no</v>
      </c>
      <c r="U28" s="202" t="str">
        <f>IF(AND('Antibiotics STAR PU 13 - QP'!AX28="no",'Trimeth-pres (age 70+)'!AJ28="no"),"yes","no")</f>
        <v>no</v>
      </c>
      <c r="V28" s="202" t="str">
        <f>IF(AND('Antibiotics STAR PU 13 - QP'!BA28="no",'Trimeth-pres (age 70+)'!AL28="no"),"yes","no")</f>
        <v>no</v>
      </c>
      <c r="W28" s="202" t="str">
        <f>IF(AND('Antibiotics STAR PU 13 - QP'!BD28="no",'Trimeth-pres (age 70+)'!AN28="no"),"yes","no")</f>
        <v>no</v>
      </c>
      <c r="X28" s="202" t="str">
        <f>IF(AND('Antibiotics STAR PU 13 - QP'!BG28="no",'Trimeth-pres (age 70+)'!AP28="no"),"yes","no")</f>
        <v>no</v>
      </c>
      <c r="Y28" s="202" t="str">
        <f>IF(AND('Antibiotics STAR PU 13 - QP'!BJ28="no",'Trimeth-pres (age 70+)'!AR28="no"),"yes","no")</f>
        <v>no</v>
      </c>
      <c r="Z28" s="202" t="str">
        <f>IF(AND('Antibiotics STAR PU 13 - QP'!BM28="no",'Trimeth-pres (age 70+)'!AT28="no"),"yes","no")</f>
        <v>no</v>
      </c>
      <c r="AA28" s="202" t="str">
        <f>IF(AND('Antibiotics STAR PU 13 - QP'!BQ28="no",'Trimeth-pres (age 70+)'!AV28="no"),"yes","no")</f>
        <v>no</v>
      </c>
      <c r="AC28" s="306"/>
      <c r="AD28" s="306"/>
      <c r="AE28" s="306"/>
      <c r="AF28" s="306"/>
      <c r="AG28" s="306"/>
      <c r="AH28" s="306"/>
      <c r="AI28" s="306"/>
      <c r="AJ28" s="306"/>
      <c r="AK28" s="306"/>
      <c r="AL28" s="306"/>
      <c r="AM28" s="306"/>
      <c r="AN28" s="306"/>
    </row>
    <row r="29" spans="1:40" x14ac:dyDescent="0.2">
      <c r="A29" s="306" t="s">
        <v>487</v>
      </c>
      <c r="B29" s="5" t="s">
        <v>480</v>
      </c>
      <c r="C29" s="5" t="s">
        <v>405</v>
      </c>
      <c r="D29" s="5" t="s">
        <v>429</v>
      </c>
      <c r="E29" s="5" t="s">
        <v>60</v>
      </c>
      <c r="F29" s="117" t="s">
        <v>61</v>
      </c>
      <c r="G29" s="5" t="s">
        <v>62</v>
      </c>
      <c r="H29" s="8" t="str">
        <f>IF(AND('Antibiotics STAR PU 13 - QP'!K29="no",'Trimeth-pres (age 70+)'!J29="no"),"yes","no")</f>
        <v>no</v>
      </c>
      <c r="I29" s="202" t="str">
        <f>IF(AND('Antibiotics STAR PU 13 - QP'!N29="no",'Trimeth-pres (age 70+)'!L29="no"),"yes","no")</f>
        <v>no</v>
      </c>
      <c r="J29" s="202" t="str">
        <f>IF(AND('Antibiotics STAR PU 13 - QP'!Q29="no",'Trimeth-pres (age 70+)'!N29="no"),"yes","no")</f>
        <v>no</v>
      </c>
      <c r="K29" s="202" t="str">
        <f>IF(AND('Antibiotics STAR PU 13 - QP'!T29="no",'Trimeth-pres (age 70+)'!P29="no"),"yes","no")</f>
        <v>no</v>
      </c>
      <c r="L29" s="202" t="str">
        <f>IF(AND('Antibiotics STAR PU 13 - QP'!W29="no",'Trimeth-pres (age 70+)'!R29="no"),"yes","no")</f>
        <v>no</v>
      </c>
      <c r="M29" s="202" t="str">
        <f>IF(AND('Antibiotics STAR PU 13 - QP'!Z29="no",'Trimeth-pres (age 70+)'!T29="no"),"yes","no")</f>
        <v>no</v>
      </c>
      <c r="N29" s="202" t="str">
        <f>IF(AND('Antibiotics STAR PU 13 - QP'!AC29="no",'Trimeth-pres (age 70+)'!V29="no"),"yes","no")</f>
        <v>no</v>
      </c>
      <c r="O29" s="202" t="str">
        <f>IF(AND('Antibiotics STAR PU 13 - QP'!AF29="no",'Trimeth-pres (age 70+)'!X29="no"),"yes","no")</f>
        <v>no</v>
      </c>
      <c r="P29" s="202" t="str">
        <f>IF(AND('Antibiotics STAR PU 13 - QP'!AI29="no",'Trimeth-pres (age 70+)'!Z29="no"),"yes","no")</f>
        <v>no</v>
      </c>
      <c r="Q29" s="202" t="str">
        <f>IF(AND('Antibiotics STAR PU 13 - QP'!AL29="no",'Trimeth-pres (age 70+)'!AB29="no"),"yes","no")</f>
        <v>no</v>
      </c>
      <c r="R29" s="202" t="str">
        <f>IF(AND('Antibiotics STAR PU 13 - QP'!AO29="no",'Trimeth-pres (age 70+)'!AD29="no"),"yes","no")</f>
        <v>no</v>
      </c>
      <c r="S29" s="202" t="str">
        <f>IF(AND('Antibiotics STAR PU 13 - QP'!AR29="no",'Trimeth-pres (age 70+)'!AF29="no"),"yes","no")</f>
        <v>no</v>
      </c>
      <c r="T29" s="202" t="str">
        <f>IF(AND('Antibiotics STAR PU 13 - QP'!AU29="no",'Trimeth-pres (age 70+)'!AH29="no"),"yes","no")</f>
        <v>no</v>
      </c>
      <c r="U29" s="202" t="str">
        <f>IF(AND('Antibiotics STAR PU 13 - QP'!AX29="no",'Trimeth-pres (age 70+)'!AJ29="no"),"yes","no")</f>
        <v>no</v>
      </c>
      <c r="V29" s="202" t="str">
        <f>IF(AND('Antibiotics STAR PU 13 - QP'!BA29="no",'Trimeth-pres (age 70+)'!AL29="no"),"yes","no")</f>
        <v>no</v>
      </c>
      <c r="W29" s="202" t="str">
        <f>IF(AND('Antibiotics STAR PU 13 - QP'!BD29="no",'Trimeth-pres (age 70+)'!AN29="no"),"yes","no")</f>
        <v>no</v>
      </c>
      <c r="X29" s="202" t="str">
        <f>IF(AND('Antibiotics STAR PU 13 - QP'!BG29="no",'Trimeth-pres (age 70+)'!AP29="no"),"yes","no")</f>
        <v>no</v>
      </c>
      <c r="Y29" s="202" t="str">
        <f>IF(AND('Antibiotics STAR PU 13 - QP'!BJ29="no",'Trimeth-pres (age 70+)'!AR29="no"),"yes","no")</f>
        <v>no</v>
      </c>
      <c r="Z29" s="202" t="str">
        <f>IF(AND('Antibiotics STAR PU 13 - QP'!BM29="no",'Trimeth-pres (age 70+)'!AT29="no"),"yes","no")</f>
        <v>no</v>
      </c>
      <c r="AA29" s="202" t="str">
        <f>IF(AND('Antibiotics STAR PU 13 - QP'!BQ29="no",'Trimeth-pres (age 70+)'!AV29="no"),"yes","no")</f>
        <v>no</v>
      </c>
    </row>
    <row r="30" spans="1:40" x14ac:dyDescent="0.2">
      <c r="A30" s="306" t="s">
        <v>622</v>
      </c>
      <c r="B30" s="5" t="s">
        <v>477</v>
      </c>
      <c r="C30" s="5" t="s">
        <v>404</v>
      </c>
      <c r="D30" s="5" t="s">
        <v>418</v>
      </c>
      <c r="E30" s="5" t="s">
        <v>12</v>
      </c>
      <c r="F30" s="117" t="s">
        <v>63</v>
      </c>
      <c r="G30" s="5" t="s">
        <v>64</v>
      </c>
      <c r="H30" s="8" t="str">
        <f>IF(AND('Antibiotics STAR PU 13 - QP'!K30="no",'Trimeth-pres (age 70+)'!J30="no"),"yes","no")</f>
        <v>no</v>
      </c>
      <c r="I30" s="202" t="str">
        <f>IF(AND('Antibiotics STAR PU 13 - QP'!N30="no",'Trimeth-pres (age 70+)'!L30="no"),"yes","no")</f>
        <v>no</v>
      </c>
      <c r="J30" s="202" t="str">
        <f>IF(AND('Antibiotics STAR PU 13 - QP'!Q30="no",'Trimeth-pres (age 70+)'!N30="no"),"yes","no")</f>
        <v>no</v>
      </c>
      <c r="K30" s="202" t="str">
        <f>IF(AND('Antibiotics STAR PU 13 - QP'!T30="no",'Trimeth-pres (age 70+)'!P30="no"),"yes","no")</f>
        <v>no</v>
      </c>
      <c r="L30" s="202" t="str">
        <f>IF(AND('Antibiotics STAR PU 13 - QP'!W30="no",'Trimeth-pres (age 70+)'!R30="no"),"yes","no")</f>
        <v>no</v>
      </c>
      <c r="M30" s="202" t="str">
        <f>IF(AND('Antibiotics STAR PU 13 - QP'!Z30="no",'Trimeth-pres (age 70+)'!T30="no"),"yes","no")</f>
        <v>no</v>
      </c>
      <c r="N30" s="202" t="str">
        <f>IF(AND('Antibiotics STAR PU 13 - QP'!AC30="no",'Trimeth-pres (age 70+)'!V30="no"),"yes","no")</f>
        <v>no</v>
      </c>
      <c r="O30" s="202" t="str">
        <f>IF(AND('Antibiotics STAR PU 13 - QP'!AF30="no",'Trimeth-pres (age 70+)'!X30="no"),"yes","no")</f>
        <v>no</v>
      </c>
      <c r="P30" s="202" t="str">
        <f>IF(AND('Antibiotics STAR PU 13 - QP'!AI30="no",'Trimeth-pres (age 70+)'!Z30="no"),"yes","no")</f>
        <v>no</v>
      </c>
      <c r="Q30" s="202" t="str">
        <f>IF(AND('Antibiotics STAR PU 13 - QP'!AL30="no",'Trimeth-pres (age 70+)'!AB30="no"),"yes","no")</f>
        <v>no</v>
      </c>
      <c r="R30" s="202" t="str">
        <f>IF(AND('Antibiotics STAR PU 13 - QP'!AO30="no",'Trimeth-pres (age 70+)'!AD30="no"),"yes","no")</f>
        <v>no</v>
      </c>
      <c r="S30" s="202" t="str">
        <f>IF(AND('Antibiotics STAR PU 13 - QP'!AR30="no",'Trimeth-pres (age 70+)'!AF30="no"),"yes","no")</f>
        <v>no</v>
      </c>
      <c r="T30" s="202" t="str">
        <f>IF(AND('Antibiotics STAR PU 13 - QP'!AU30="no",'Trimeth-pres (age 70+)'!AH30="no"),"yes","no")</f>
        <v>no</v>
      </c>
      <c r="U30" s="202" t="str">
        <f>IF(AND('Antibiotics STAR PU 13 - QP'!AX30="no",'Trimeth-pres (age 70+)'!AJ30="no"),"yes","no")</f>
        <v>no</v>
      </c>
      <c r="V30" s="202" t="str">
        <f>IF(AND('Antibiotics STAR PU 13 - QP'!BA30="no",'Trimeth-pres (age 70+)'!AL30="no"),"yes","no")</f>
        <v>no</v>
      </c>
      <c r="W30" s="202" t="str">
        <f>IF(AND('Antibiotics STAR PU 13 - QP'!BD30="no",'Trimeth-pres (age 70+)'!AN30="no"),"yes","no")</f>
        <v>no</v>
      </c>
      <c r="X30" s="202" t="str">
        <f>IF(AND('Antibiotics STAR PU 13 - QP'!BG30="no",'Trimeth-pres (age 70+)'!AP30="no"),"yes","no")</f>
        <v>no</v>
      </c>
      <c r="Y30" s="202" t="str">
        <f>IF(AND('Antibiotics STAR PU 13 - QP'!BJ30="no",'Trimeth-pres (age 70+)'!AR30="no"),"yes","no")</f>
        <v>no</v>
      </c>
      <c r="Z30" s="202" t="str">
        <f>IF(AND('Antibiotics STAR PU 13 - QP'!BM30="no",'Trimeth-pres (age 70+)'!AT30="no"),"yes","no")</f>
        <v>no</v>
      </c>
      <c r="AA30" s="202" t="str">
        <f>IF(AND('Antibiotics STAR PU 13 - QP'!BQ30="no",'Trimeth-pres (age 70+)'!AV30="no"),"yes","no")</f>
        <v>no</v>
      </c>
    </row>
    <row r="31" spans="1:40" x14ac:dyDescent="0.2">
      <c r="A31" s="306" t="s">
        <v>632</v>
      </c>
      <c r="B31" s="5" t="s">
        <v>488</v>
      </c>
      <c r="C31" s="5" t="s">
        <v>409</v>
      </c>
      <c r="D31" s="5" t="s">
        <v>430</v>
      </c>
      <c r="E31" s="5" t="s">
        <v>65</v>
      </c>
      <c r="F31" s="117" t="s">
        <v>66</v>
      </c>
      <c r="G31" s="5" t="s">
        <v>67</v>
      </c>
      <c r="H31" s="8" t="str">
        <f>IF(AND('Antibiotics STAR PU 13 - QP'!K31="no",'Trimeth-pres (age 70+)'!J31="no"),"yes","no")</f>
        <v>no</v>
      </c>
      <c r="I31" s="202" t="str">
        <f>IF(AND('Antibiotics STAR PU 13 - QP'!N31="no",'Trimeth-pres (age 70+)'!L31="no"),"yes","no")</f>
        <v>no</v>
      </c>
      <c r="J31" s="202" t="str">
        <f>IF(AND('Antibiotics STAR PU 13 - QP'!Q31="no",'Trimeth-pres (age 70+)'!N31="no"),"yes","no")</f>
        <v>no</v>
      </c>
      <c r="K31" s="202" t="str">
        <f>IF(AND('Antibiotics STAR PU 13 - QP'!T31="no",'Trimeth-pres (age 70+)'!P31="no"),"yes","no")</f>
        <v>no</v>
      </c>
      <c r="L31" s="202" t="str">
        <f>IF(AND('Antibiotics STAR PU 13 - QP'!W31="no",'Trimeth-pres (age 70+)'!R31="no"),"yes","no")</f>
        <v>no</v>
      </c>
      <c r="M31" s="202" t="str">
        <f>IF(AND('Antibiotics STAR PU 13 - QP'!Z31="no",'Trimeth-pres (age 70+)'!T31="no"),"yes","no")</f>
        <v>no</v>
      </c>
      <c r="N31" s="202" t="str">
        <f>IF(AND('Antibiotics STAR PU 13 - QP'!AC31="no",'Trimeth-pres (age 70+)'!V31="no"),"yes","no")</f>
        <v>no</v>
      </c>
      <c r="O31" s="202" t="str">
        <f>IF(AND('Antibiotics STAR PU 13 - QP'!AF31="no",'Trimeth-pres (age 70+)'!X31="no"),"yes","no")</f>
        <v>no</v>
      </c>
      <c r="P31" s="202" t="str">
        <f>IF(AND('Antibiotics STAR PU 13 - QP'!AI31="no",'Trimeth-pres (age 70+)'!Z31="no"),"yes","no")</f>
        <v>no</v>
      </c>
      <c r="Q31" s="202" t="str">
        <f>IF(AND('Antibiotics STAR PU 13 - QP'!AL31="no",'Trimeth-pres (age 70+)'!AB31="no"),"yes","no")</f>
        <v>no</v>
      </c>
      <c r="R31" s="202" t="str">
        <f>IF(AND('Antibiotics STAR PU 13 - QP'!AO31="no",'Trimeth-pres (age 70+)'!AD31="no"),"yes","no")</f>
        <v>no</v>
      </c>
      <c r="S31" s="202" t="str">
        <f>IF(AND('Antibiotics STAR PU 13 - QP'!AR31="no",'Trimeth-pres (age 70+)'!AF31="no"),"yes","no")</f>
        <v>no</v>
      </c>
      <c r="T31" s="202" t="str">
        <f>IF(AND('Antibiotics STAR PU 13 - QP'!AU31="no",'Trimeth-pres (age 70+)'!AH31="no"),"yes","no")</f>
        <v>no</v>
      </c>
      <c r="U31" s="202" t="str">
        <f>IF(AND('Antibiotics STAR PU 13 - QP'!AX31="no",'Trimeth-pres (age 70+)'!AJ31="no"),"yes","no")</f>
        <v>no</v>
      </c>
      <c r="V31" s="202" t="str">
        <f>IF(AND('Antibiotics STAR PU 13 - QP'!BA31="no",'Trimeth-pres (age 70+)'!AL31="no"),"yes","no")</f>
        <v>no</v>
      </c>
      <c r="W31" s="202" t="str">
        <f>IF(AND('Antibiotics STAR PU 13 - QP'!BD31="no",'Trimeth-pres (age 70+)'!AN31="no"),"yes","no")</f>
        <v>no</v>
      </c>
      <c r="X31" s="202" t="str">
        <f>IF(AND('Antibiotics STAR PU 13 - QP'!BG31="no",'Trimeth-pres (age 70+)'!AP31="no"),"yes","no")</f>
        <v>no</v>
      </c>
      <c r="Y31" s="202" t="str">
        <f>IF(AND('Antibiotics STAR PU 13 - QP'!BJ31="no",'Trimeth-pres (age 70+)'!AR31="no"),"yes","no")</f>
        <v>no</v>
      </c>
      <c r="Z31" s="202" t="str">
        <f>IF(AND('Antibiotics STAR PU 13 - QP'!BM31="no",'Trimeth-pres (age 70+)'!AT31="no"),"yes","no")</f>
        <v>no</v>
      </c>
      <c r="AA31" s="202" t="str">
        <f>IF(AND('Antibiotics STAR PU 13 - QP'!BQ31="no",'Trimeth-pres (age 70+)'!AV31="no"),"yes","no")</f>
        <v>no</v>
      </c>
    </row>
    <row r="32" spans="1:40" x14ac:dyDescent="0.2">
      <c r="A32" s="306" t="s">
        <v>620</v>
      </c>
      <c r="B32" s="5" t="s">
        <v>475</v>
      </c>
      <c r="C32" s="5" t="s">
        <v>402</v>
      </c>
      <c r="D32" s="5" t="s">
        <v>416</v>
      </c>
      <c r="E32" s="5" t="s">
        <v>8</v>
      </c>
      <c r="F32" s="117" t="s">
        <v>68</v>
      </c>
      <c r="G32" s="5" t="s">
        <v>69</v>
      </c>
      <c r="H32" s="8" t="str">
        <f>IF(AND('Antibiotics STAR PU 13 - QP'!K32="no",'Trimeth-pres (age 70+)'!J32="no"),"yes","no")</f>
        <v>no</v>
      </c>
      <c r="I32" s="202" t="str">
        <f>IF(AND('Antibiotics STAR PU 13 - QP'!N32="no",'Trimeth-pres (age 70+)'!L32="no"),"yes","no")</f>
        <v>no</v>
      </c>
      <c r="J32" s="202" t="str">
        <f>IF(AND('Antibiotics STAR PU 13 - QP'!Q32="no",'Trimeth-pres (age 70+)'!N32="no"),"yes","no")</f>
        <v>no</v>
      </c>
      <c r="K32" s="202" t="str">
        <f>IF(AND('Antibiotics STAR PU 13 - QP'!T32="no",'Trimeth-pres (age 70+)'!P32="no"),"yes","no")</f>
        <v>no</v>
      </c>
      <c r="L32" s="202" t="str">
        <f>IF(AND('Antibiotics STAR PU 13 - QP'!W32="no",'Trimeth-pres (age 70+)'!R32="no"),"yes","no")</f>
        <v>no</v>
      </c>
      <c r="M32" s="202" t="str">
        <f>IF(AND('Antibiotics STAR PU 13 - QP'!Z32="no",'Trimeth-pres (age 70+)'!T32="no"),"yes","no")</f>
        <v>no</v>
      </c>
      <c r="N32" s="202" t="str">
        <f>IF(AND('Antibiotics STAR PU 13 - QP'!AC32="no",'Trimeth-pres (age 70+)'!V32="no"),"yes","no")</f>
        <v>no</v>
      </c>
      <c r="O32" s="202" t="str">
        <f>IF(AND('Antibiotics STAR PU 13 - QP'!AF32="no",'Trimeth-pres (age 70+)'!X32="no"),"yes","no")</f>
        <v>no</v>
      </c>
      <c r="P32" s="202" t="str">
        <f>IF(AND('Antibiotics STAR PU 13 - QP'!AI32="no",'Trimeth-pres (age 70+)'!Z32="no"),"yes","no")</f>
        <v>no</v>
      </c>
      <c r="Q32" s="202" t="str">
        <f>IF(AND('Antibiotics STAR PU 13 - QP'!AL32="no",'Trimeth-pres (age 70+)'!AB32="no"),"yes","no")</f>
        <v>no</v>
      </c>
      <c r="R32" s="202" t="str">
        <f>IF(AND('Antibiotics STAR PU 13 - QP'!AO32="no",'Trimeth-pres (age 70+)'!AD32="no"),"yes","no")</f>
        <v>no</v>
      </c>
      <c r="S32" s="202" t="str">
        <f>IF(AND('Antibiotics STAR PU 13 - QP'!AR32="no",'Trimeth-pres (age 70+)'!AF32="no"),"yes","no")</f>
        <v>no</v>
      </c>
      <c r="T32" s="202" t="str">
        <f>IF(AND('Antibiotics STAR PU 13 - QP'!AU32="no",'Trimeth-pres (age 70+)'!AH32="no"),"yes","no")</f>
        <v>no</v>
      </c>
      <c r="U32" s="202" t="str">
        <f>IF(AND('Antibiotics STAR PU 13 - QP'!AX32="no",'Trimeth-pres (age 70+)'!AJ32="no"),"yes","no")</f>
        <v>no</v>
      </c>
      <c r="V32" s="202" t="str">
        <f>IF(AND('Antibiotics STAR PU 13 - QP'!BA32="no",'Trimeth-pres (age 70+)'!AL32="no"),"yes","no")</f>
        <v>no</v>
      </c>
      <c r="W32" s="202" t="str">
        <f>IF(AND('Antibiotics STAR PU 13 - QP'!BD32="no",'Trimeth-pres (age 70+)'!AN32="no"),"yes","no")</f>
        <v>no</v>
      </c>
      <c r="X32" s="202" t="str">
        <f>IF(AND('Antibiotics STAR PU 13 - QP'!BG32="no",'Trimeth-pres (age 70+)'!AP32="no"),"yes","no")</f>
        <v>no</v>
      </c>
      <c r="Y32" s="202" t="str">
        <f>IF(AND('Antibiotics STAR PU 13 - QP'!BJ32="no",'Trimeth-pres (age 70+)'!AR32="no"),"yes","no")</f>
        <v>no</v>
      </c>
      <c r="Z32" s="202" t="str">
        <f>IF(AND('Antibiotics STAR PU 13 - QP'!BM32="no",'Trimeth-pres (age 70+)'!AT32="no"),"yes","no")</f>
        <v>no</v>
      </c>
      <c r="AA32" s="202" t="str">
        <f>IF(AND('Antibiotics STAR PU 13 - QP'!BQ32="no",'Trimeth-pres (age 70+)'!AV32="no"),"yes","no")</f>
        <v>no</v>
      </c>
    </row>
    <row r="33" spans="1:27" x14ac:dyDescent="0.2">
      <c r="A33" s="306" t="s">
        <v>479</v>
      </c>
      <c r="B33" s="5" t="s">
        <v>480</v>
      </c>
      <c r="C33" s="5" t="s">
        <v>405</v>
      </c>
      <c r="D33" s="5" t="s">
        <v>552</v>
      </c>
      <c r="E33" s="5" t="s">
        <v>20</v>
      </c>
      <c r="F33" s="117" t="s">
        <v>70</v>
      </c>
      <c r="G33" s="5" t="s">
        <v>71</v>
      </c>
      <c r="H33" s="8" t="str">
        <f>IF(AND('Antibiotics STAR PU 13 - QP'!K33="no",'Trimeth-pres (age 70+)'!J33="no"),"yes","no")</f>
        <v>no</v>
      </c>
      <c r="I33" s="202" t="str">
        <f>IF(AND('Antibiotics STAR PU 13 - QP'!N33="no",'Trimeth-pres (age 70+)'!L33="no"),"yes","no")</f>
        <v>no</v>
      </c>
      <c r="J33" s="202" t="str">
        <f>IF(AND('Antibiotics STAR PU 13 - QP'!Q33="no",'Trimeth-pres (age 70+)'!N33="no"),"yes","no")</f>
        <v>no</v>
      </c>
      <c r="K33" s="202" t="str">
        <f>IF(AND('Antibiotics STAR PU 13 - QP'!T33="no",'Trimeth-pres (age 70+)'!P33="no"),"yes","no")</f>
        <v>no</v>
      </c>
      <c r="L33" s="202" t="str">
        <f>IF(AND('Antibiotics STAR PU 13 - QP'!W33="no",'Trimeth-pres (age 70+)'!R33="no"),"yes","no")</f>
        <v>no</v>
      </c>
      <c r="M33" s="202" t="str">
        <f>IF(AND('Antibiotics STAR PU 13 - QP'!Z33="no",'Trimeth-pres (age 70+)'!T33="no"),"yes","no")</f>
        <v>no</v>
      </c>
      <c r="N33" s="202" t="str">
        <f>IF(AND('Antibiotics STAR PU 13 - QP'!AC33="no",'Trimeth-pres (age 70+)'!V33="no"),"yes","no")</f>
        <v>no</v>
      </c>
      <c r="O33" s="202" t="str">
        <f>IF(AND('Antibiotics STAR PU 13 - QP'!AF33="no",'Trimeth-pres (age 70+)'!X33="no"),"yes","no")</f>
        <v>no</v>
      </c>
      <c r="P33" s="202" t="str">
        <f>IF(AND('Antibiotics STAR PU 13 - QP'!AI33="no",'Trimeth-pres (age 70+)'!Z33="no"),"yes","no")</f>
        <v>no</v>
      </c>
      <c r="Q33" s="202" t="str">
        <f>IF(AND('Antibiotics STAR PU 13 - QP'!AL33="no",'Trimeth-pres (age 70+)'!AB33="no"),"yes","no")</f>
        <v>no</v>
      </c>
      <c r="R33" s="202" t="str">
        <f>IF(AND('Antibiotics STAR PU 13 - QP'!AO33="no",'Trimeth-pres (age 70+)'!AD33="no"),"yes","no")</f>
        <v>no</v>
      </c>
      <c r="S33" s="202" t="str">
        <f>IF(AND('Antibiotics STAR PU 13 - QP'!AR33="no",'Trimeth-pres (age 70+)'!AF33="no"),"yes","no")</f>
        <v>no</v>
      </c>
      <c r="T33" s="202" t="str">
        <f>IF(AND('Antibiotics STAR PU 13 - QP'!AU33="no",'Trimeth-pres (age 70+)'!AH33="no"),"yes","no")</f>
        <v>no</v>
      </c>
      <c r="U33" s="202" t="str">
        <f>IF(AND('Antibiotics STAR PU 13 - QP'!AX33="no",'Trimeth-pres (age 70+)'!AJ33="no"),"yes","no")</f>
        <v>no</v>
      </c>
      <c r="V33" s="202" t="str">
        <f>IF(AND('Antibiotics STAR PU 13 - QP'!BA33="no",'Trimeth-pres (age 70+)'!AL33="no"),"yes","no")</f>
        <v>no</v>
      </c>
      <c r="W33" s="202" t="str">
        <f>IF(AND('Antibiotics STAR PU 13 - QP'!BD33="no",'Trimeth-pres (age 70+)'!AN33="no"),"yes","no")</f>
        <v>no</v>
      </c>
      <c r="X33" s="202" t="str">
        <f>IF(AND('Antibiotics STAR PU 13 - QP'!BG33="no",'Trimeth-pres (age 70+)'!AP33="no"),"yes","no")</f>
        <v>no</v>
      </c>
      <c r="Y33" s="202" t="str">
        <f>IF(AND('Antibiotics STAR PU 13 - QP'!BJ33="no",'Trimeth-pres (age 70+)'!AR33="no"),"yes","no")</f>
        <v>no</v>
      </c>
      <c r="Z33" s="202" t="str">
        <f>IF(AND('Antibiotics STAR PU 13 - QP'!BM33="no",'Trimeth-pres (age 70+)'!AT33="no"),"yes","no")</f>
        <v>no</v>
      </c>
      <c r="AA33" s="202" t="str">
        <f>IF(AND('Antibiotics STAR PU 13 - QP'!BQ33="no",'Trimeth-pres (age 70+)'!AV33="no"),"yes","no")</f>
        <v>no</v>
      </c>
    </row>
    <row r="34" spans="1:27" x14ac:dyDescent="0.2">
      <c r="A34" s="306" t="s">
        <v>629</v>
      </c>
      <c r="B34" s="5" t="s">
        <v>477</v>
      </c>
      <c r="C34" s="5" t="s">
        <v>404</v>
      </c>
      <c r="D34" s="5" t="s">
        <v>426</v>
      </c>
      <c r="E34" s="5" t="s">
        <v>47</v>
      </c>
      <c r="F34" s="117" t="s">
        <v>72</v>
      </c>
      <c r="G34" s="5" t="s">
        <v>73</v>
      </c>
      <c r="H34" s="8" t="str">
        <f>IF(AND('Antibiotics STAR PU 13 - QP'!K34="no",'Trimeth-pres (age 70+)'!J34="no"),"yes","no")</f>
        <v>no</v>
      </c>
      <c r="I34" s="202" t="str">
        <f>IF(AND('Antibiotics STAR PU 13 - QP'!N34="no",'Trimeth-pres (age 70+)'!L34="no"),"yes","no")</f>
        <v>no</v>
      </c>
      <c r="J34" s="202" t="str">
        <f>IF(AND('Antibiotics STAR PU 13 - QP'!Q34="no",'Trimeth-pres (age 70+)'!N34="no"),"yes","no")</f>
        <v>no</v>
      </c>
      <c r="K34" s="202" t="str">
        <f>IF(AND('Antibiotics STAR PU 13 - QP'!T34="no",'Trimeth-pres (age 70+)'!P34="no"),"yes","no")</f>
        <v>no</v>
      </c>
      <c r="L34" s="202" t="str">
        <f>IF(AND('Antibiotics STAR PU 13 - QP'!W34="no",'Trimeth-pres (age 70+)'!R34="no"),"yes","no")</f>
        <v>no</v>
      </c>
      <c r="M34" s="202" t="str">
        <f>IF(AND('Antibiotics STAR PU 13 - QP'!Z34="no",'Trimeth-pres (age 70+)'!T34="no"),"yes","no")</f>
        <v>no</v>
      </c>
      <c r="N34" s="202" t="str">
        <f>IF(AND('Antibiotics STAR PU 13 - QP'!AC34="no",'Trimeth-pres (age 70+)'!V34="no"),"yes","no")</f>
        <v>no</v>
      </c>
      <c r="O34" s="202" t="str">
        <f>IF(AND('Antibiotics STAR PU 13 - QP'!AF34="no",'Trimeth-pres (age 70+)'!X34="no"),"yes","no")</f>
        <v>no</v>
      </c>
      <c r="P34" s="202" t="str">
        <f>IF(AND('Antibiotics STAR PU 13 - QP'!AI34="no",'Trimeth-pres (age 70+)'!Z34="no"),"yes","no")</f>
        <v>no</v>
      </c>
      <c r="Q34" s="202" t="str">
        <f>IF(AND('Antibiotics STAR PU 13 - QP'!AL34="no",'Trimeth-pres (age 70+)'!AB34="no"),"yes","no")</f>
        <v>no</v>
      </c>
      <c r="R34" s="202" t="str">
        <f>IF(AND('Antibiotics STAR PU 13 - QP'!AO34="no",'Trimeth-pres (age 70+)'!AD34="no"),"yes","no")</f>
        <v>no</v>
      </c>
      <c r="S34" s="202" t="str">
        <f>IF(AND('Antibiotics STAR PU 13 - QP'!AR34="no",'Trimeth-pres (age 70+)'!AF34="no"),"yes","no")</f>
        <v>no</v>
      </c>
      <c r="T34" s="202" t="str">
        <f>IF(AND('Antibiotics STAR PU 13 - QP'!AU34="no",'Trimeth-pres (age 70+)'!AH34="no"),"yes","no")</f>
        <v>no</v>
      </c>
      <c r="U34" s="202" t="str">
        <f>IF(AND('Antibiotics STAR PU 13 - QP'!AX34="no",'Trimeth-pres (age 70+)'!AJ34="no"),"yes","no")</f>
        <v>no</v>
      </c>
      <c r="V34" s="202" t="str">
        <f>IF(AND('Antibiotics STAR PU 13 - QP'!BA34="no",'Trimeth-pres (age 70+)'!AL34="no"),"yes","no")</f>
        <v>no</v>
      </c>
      <c r="W34" s="202" t="str">
        <f>IF(AND('Antibiotics STAR PU 13 - QP'!BD34="no",'Trimeth-pres (age 70+)'!AN34="no"),"yes","no")</f>
        <v>no</v>
      </c>
      <c r="X34" s="202" t="str">
        <f>IF(AND('Antibiotics STAR PU 13 - QP'!BG34="no",'Trimeth-pres (age 70+)'!AP34="no"),"yes","no")</f>
        <v>no</v>
      </c>
      <c r="Y34" s="202" t="str">
        <f>IF(AND('Antibiotics STAR PU 13 - QP'!BJ34="no",'Trimeth-pres (age 70+)'!AR34="no"),"yes","no")</f>
        <v>no</v>
      </c>
      <c r="Z34" s="202" t="str">
        <f>IF(AND('Antibiotics STAR PU 13 - QP'!BM34="no",'Trimeth-pres (age 70+)'!AT34="no"),"yes","no")</f>
        <v>no</v>
      </c>
      <c r="AA34" s="202" t="str">
        <f>IF(AND('Antibiotics STAR PU 13 - QP'!BQ34="no",'Trimeth-pres (age 70+)'!AV34="no"),"yes","no")</f>
        <v>no</v>
      </c>
    </row>
    <row r="35" spans="1:27" x14ac:dyDescent="0.2">
      <c r="A35" s="306" t="s">
        <v>627</v>
      </c>
      <c r="B35" s="5" t="s">
        <v>484</v>
      </c>
      <c r="C35" s="5" t="s">
        <v>465</v>
      </c>
      <c r="D35" s="5" t="s">
        <v>424</v>
      </c>
      <c r="E35" s="5" t="s">
        <v>35</v>
      </c>
      <c r="F35" s="117" t="s">
        <v>74</v>
      </c>
      <c r="G35" s="5" t="s">
        <v>75</v>
      </c>
      <c r="H35" s="8" t="str">
        <f>IF(AND('Antibiotics STAR PU 13 - QP'!K35="no",'Trimeth-pres (age 70+)'!J35="no"),"yes","no")</f>
        <v>no</v>
      </c>
      <c r="I35" s="202" t="str">
        <f>IF(AND('Antibiotics STAR PU 13 - QP'!N35="no",'Trimeth-pres (age 70+)'!L35="no"),"yes","no")</f>
        <v>no</v>
      </c>
      <c r="J35" s="202" t="str">
        <f>IF(AND('Antibiotics STAR PU 13 - QP'!Q35="no",'Trimeth-pres (age 70+)'!N35="no"),"yes","no")</f>
        <v>no</v>
      </c>
      <c r="K35" s="202" t="str">
        <f>IF(AND('Antibiotics STAR PU 13 - QP'!T35="no",'Trimeth-pres (age 70+)'!P35="no"),"yes","no")</f>
        <v>no</v>
      </c>
      <c r="L35" s="202" t="str">
        <f>IF(AND('Antibiotics STAR PU 13 - QP'!W35="no",'Trimeth-pres (age 70+)'!R35="no"),"yes","no")</f>
        <v>no</v>
      </c>
      <c r="M35" s="202" t="str">
        <f>IF(AND('Antibiotics STAR PU 13 - QP'!Z35="no",'Trimeth-pres (age 70+)'!T35="no"),"yes","no")</f>
        <v>no</v>
      </c>
      <c r="N35" s="202" t="str">
        <f>IF(AND('Antibiotics STAR PU 13 - QP'!AC35="no",'Trimeth-pres (age 70+)'!V35="no"),"yes","no")</f>
        <v>no</v>
      </c>
      <c r="O35" s="202" t="str">
        <f>IF(AND('Antibiotics STAR PU 13 - QP'!AF35="no",'Trimeth-pres (age 70+)'!X35="no"),"yes","no")</f>
        <v>no</v>
      </c>
      <c r="P35" s="202" t="str">
        <f>IF(AND('Antibiotics STAR PU 13 - QP'!AI35="no",'Trimeth-pres (age 70+)'!Z35="no"),"yes","no")</f>
        <v>no</v>
      </c>
      <c r="Q35" s="202" t="str">
        <f>IF(AND('Antibiotics STAR PU 13 - QP'!AL35="no",'Trimeth-pres (age 70+)'!AB35="no"),"yes","no")</f>
        <v>no</v>
      </c>
      <c r="R35" s="202" t="str">
        <f>IF(AND('Antibiotics STAR PU 13 - QP'!AO35="no",'Trimeth-pres (age 70+)'!AD35="no"),"yes","no")</f>
        <v>no</v>
      </c>
      <c r="S35" s="202" t="str">
        <f>IF(AND('Antibiotics STAR PU 13 - QP'!AR35="no",'Trimeth-pres (age 70+)'!AF35="no"),"yes","no")</f>
        <v>no</v>
      </c>
      <c r="T35" s="202" t="str">
        <f>IF(AND('Antibiotics STAR PU 13 - QP'!AU35="no",'Trimeth-pres (age 70+)'!AH35="no"),"yes","no")</f>
        <v>no</v>
      </c>
      <c r="U35" s="202" t="str">
        <f>IF(AND('Antibiotics STAR PU 13 - QP'!AX35="no",'Trimeth-pres (age 70+)'!AJ35="no"),"yes","no")</f>
        <v>no</v>
      </c>
      <c r="V35" s="202" t="str">
        <f>IF(AND('Antibiotics STAR PU 13 - QP'!BA35="no",'Trimeth-pres (age 70+)'!AL35="no"),"yes","no")</f>
        <v>no</v>
      </c>
      <c r="W35" s="202" t="str">
        <f>IF(AND('Antibiotics STAR PU 13 - QP'!BD35="no",'Trimeth-pres (age 70+)'!AN35="no"),"yes","no")</f>
        <v>no</v>
      </c>
      <c r="X35" s="202" t="str">
        <f>IF(AND('Antibiotics STAR PU 13 - QP'!BG35="no",'Trimeth-pres (age 70+)'!AP35="no"),"yes","no")</f>
        <v>no</v>
      </c>
      <c r="Y35" s="202" t="str">
        <f>IF(AND('Antibiotics STAR PU 13 - QP'!BJ35="no",'Trimeth-pres (age 70+)'!AR35="no"),"yes","no")</f>
        <v>no</v>
      </c>
      <c r="Z35" s="202" t="str">
        <f>IF(AND('Antibiotics STAR PU 13 - QP'!BM35="no",'Trimeth-pres (age 70+)'!AT35="no"),"yes","no")</f>
        <v>no</v>
      </c>
      <c r="AA35" s="202" t="str">
        <f>IF(AND('Antibiotics STAR PU 13 - QP'!BQ35="no",'Trimeth-pres (age 70+)'!AV35="no"),"yes","no")</f>
        <v>no</v>
      </c>
    </row>
    <row r="36" spans="1:27" x14ac:dyDescent="0.2">
      <c r="A36" s="306" t="s">
        <v>621</v>
      </c>
      <c r="B36" s="5" t="s">
        <v>477</v>
      </c>
      <c r="C36" s="5" t="s">
        <v>404</v>
      </c>
      <c r="D36" s="5" t="s">
        <v>418</v>
      </c>
      <c r="E36" s="5" t="s">
        <v>12</v>
      </c>
      <c r="F36" s="117" t="s">
        <v>76</v>
      </c>
      <c r="G36" s="5" t="s">
        <v>77</v>
      </c>
      <c r="H36" s="8" t="str">
        <f>IF(AND('Antibiotics STAR PU 13 - QP'!K36="no",'Trimeth-pres (age 70+)'!J36="no"),"yes","no")</f>
        <v>no</v>
      </c>
      <c r="I36" s="202" t="str">
        <f>IF(AND('Antibiotics STAR PU 13 - QP'!N36="no",'Trimeth-pres (age 70+)'!L36="no"),"yes","no")</f>
        <v>no</v>
      </c>
      <c r="J36" s="202" t="str">
        <f>IF(AND('Antibiotics STAR PU 13 - QP'!Q36="no",'Trimeth-pres (age 70+)'!N36="no"),"yes","no")</f>
        <v>no</v>
      </c>
      <c r="K36" s="202" t="str">
        <f>IF(AND('Antibiotics STAR PU 13 - QP'!T36="no",'Trimeth-pres (age 70+)'!P36="no"),"yes","no")</f>
        <v>no</v>
      </c>
      <c r="L36" s="202" t="str">
        <f>IF(AND('Antibiotics STAR PU 13 - QP'!W36="no",'Trimeth-pres (age 70+)'!R36="no"),"yes","no")</f>
        <v>no</v>
      </c>
      <c r="M36" s="202" t="str">
        <f>IF(AND('Antibiotics STAR PU 13 - QP'!Z36="no",'Trimeth-pres (age 70+)'!T36="no"),"yes","no")</f>
        <v>no</v>
      </c>
      <c r="N36" s="202" t="str">
        <f>IF(AND('Antibiotics STAR PU 13 - QP'!AC36="no",'Trimeth-pres (age 70+)'!V36="no"),"yes","no")</f>
        <v>no</v>
      </c>
      <c r="O36" s="202" t="str">
        <f>IF(AND('Antibiotics STAR PU 13 - QP'!AF36="no",'Trimeth-pres (age 70+)'!X36="no"),"yes","no")</f>
        <v>no</v>
      </c>
      <c r="P36" s="202" t="str">
        <f>IF(AND('Antibiotics STAR PU 13 - QP'!AI36="no",'Trimeth-pres (age 70+)'!Z36="no"),"yes","no")</f>
        <v>no</v>
      </c>
      <c r="Q36" s="202" t="str">
        <f>IF(AND('Antibiotics STAR PU 13 - QP'!AL36="no",'Trimeth-pres (age 70+)'!AB36="no"),"yes","no")</f>
        <v>no</v>
      </c>
      <c r="R36" s="202" t="str">
        <f>IF(AND('Antibiotics STAR PU 13 - QP'!AO36="no",'Trimeth-pres (age 70+)'!AD36="no"),"yes","no")</f>
        <v>no</v>
      </c>
      <c r="S36" s="202" t="str">
        <f>IF(AND('Antibiotics STAR PU 13 - QP'!AR36="no",'Trimeth-pres (age 70+)'!AF36="no"),"yes","no")</f>
        <v>no</v>
      </c>
      <c r="T36" s="202" t="str">
        <f>IF(AND('Antibiotics STAR PU 13 - QP'!AU36="no",'Trimeth-pres (age 70+)'!AH36="no"),"yes","no")</f>
        <v>no</v>
      </c>
      <c r="U36" s="202" t="str">
        <f>IF(AND('Antibiotics STAR PU 13 - QP'!AX36="no",'Trimeth-pres (age 70+)'!AJ36="no"),"yes","no")</f>
        <v>no</v>
      </c>
      <c r="V36" s="202" t="str">
        <f>IF(AND('Antibiotics STAR PU 13 - QP'!BA36="no",'Trimeth-pres (age 70+)'!AL36="no"),"yes","no")</f>
        <v>no</v>
      </c>
      <c r="W36" s="202" t="str">
        <f>IF(AND('Antibiotics STAR PU 13 - QP'!BD36="no",'Trimeth-pres (age 70+)'!AN36="no"),"yes","no")</f>
        <v>no</v>
      </c>
      <c r="X36" s="202" t="str">
        <f>IF(AND('Antibiotics STAR PU 13 - QP'!BG36="no",'Trimeth-pres (age 70+)'!AP36="no"),"yes","no")</f>
        <v>no</v>
      </c>
      <c r="Y36" s="202" t="str">
        <f>IF(AND('Antibiotics STAR PU 13 - QP'!BJ36="no",'Trimeth-pres (age 70+)'!AR36="no"),"yes","no")</f>
        <v>no</v>
      </c>
      <c r="Z36" s="202" t="str">
        <f>IF(AND('Antibiotics STAR PU 13 - QP'!BM36="no",'Trimeth-pres (age 70+)'!AT36="no"),"yes","no")</f>
        <v>no</v>
      </c>
      <c r="AA36" s="202" t="str">
        <f>IF(AND('Antibiotics STAR PU 13 - QP'!BQ36="no",'Trimeth-pres (age 70+)'!AV36="no"),"yes","no")</f>
        <v>no</v>
      </c>
    </row>
    <row r="37" spans="1:27" x14ac:dyDescent="0.2">
      <c r="A37" s="306" t="s">
        <v>630</v>
      </c>
      <c r="B37" s="5" t="s">
        <v>475</v>
      </c>
      <c r="C37" s="5" t="s">
        <v>402</v>
      </c>
      <c r="D37" s="5" t="s">
        <v>427</v>
      </c>
      <c r="E37" s="5" t="s">
        <v>50</v>
      </c>
      <c r="F37" s="117" t="s">
        <v>78</v>
      </c>
      <c r="G37" s="5" t="s">
        <v>79</v>
      </c>
      <c r="H37" s="8" t="str">
        <f>IF(AND('Antibiotics STAR PU 13 - QP'!K37="no",'Trimeth-pres (age 70+)'!J37="no"),"yes","no")</f>
        <v>no</v>
      </c>
      <c r="I37" s="202" t="str">
        <f>IF(AND('Antibiotics STAR PU 13 - QP'!N37="no",'Trimeth-pres (age 70+)'!L37="no"),"yes","no")</f>
        <v>no</v>
      </c>
      <c r="J37" s="202" t="str">
        <f>IF(AND('Antibiotics STAR PU 13 - QP'!Q37="no",'Trimeth-pres (age 70+)'!N37="no"),"yes","no")</f>
        <v>no</v>
      </c>
      <c r="K37" s="202" t="str">
        <f>IF(AND('Antibiotics STAR PU 13 - QP'!T37="no",'Trimeth-pres (age 70+)'!P37="no"),"yes","no")</f>
        <v>no</v>
      </c>
      <c r="L37" s="202" t="str">
        <f>IF(AND('Antibiotics STAR PU 13 - QP'!W37="no",'Trimeth-pres (age 70+)'!R37="no"),"yes","no")</f>
        <v>no</v>
      </c>
      <c r="M37" s="202" t="str">
        <f>IF(AND('Antibiotics STAR PU 13 - QP'!Z37="no",'Trimeth-pres (age 70+)'!T37="no"),"yes","no")</f>
        <v>no</v>
      </c>
      <c r="N37" s="202" t="str">
        <f>IF(AND('Antibiotics STAR PU 13 - QP'!AC37="no",'Trimeth-pres (age 70+)'!V37="no"),"yes","no")</f>
        <v>no</v>
      </c>
      <c r="O37" s="202" t="str">
        <f>IF(AND('Antibiotics STAR PU 13 - QP'!AF37="no",'Trimeth-pres (age 70+)'!X37="no"),"yes","no")</f>
        <v>no</v>
      </c>
      <c r="P37" s="202" t="str">
        <f>IF(AND('Antibiotics STAR PU 13 - QP'!AI37="no",'Trimeth-pres (age 70+)'!Z37="no"),"yes","no")</f>
        <v>no</v>
      </c>
      <c r="Q37" s="202" t="str">
        <f>IF(AND('Antibiotics STAR PU 13 - QP'!AL37="no",'Trimeth-pres (age 70+)'!AB37="no"),"yes","no")</f>
        <v>no</v>
      </c>
      <c r="R37" s="202" t="str">
        <f>IF(AND('Antibiotics STAR PU 13 - QP'!AO37="no",'Trimeth-pres (age 70+)'!AD37="no"),"yes","no")</f>
        <v>no</v>
      </c>
      <c r="S37" s="202" t="str">
        <f>IF(AND('Antibiotics STAR PU 13 - QP'!AR37="no",'Trimeth-pres (age 70+)'!AF37="no"),"yes","no")</f>
        <v>no</v>
      </c>
      <c r="T37" s="202" t="str">
        <f>IF(AND('Antibiotics STAR PU 13 - QP'!AU37="no",'Trimeth-pres (age 70+)'!AH37="no"),"yes","no")</f>
        <v>no</v>
      </c>
      <c r="U37" s="202" t="str">
        <f>IF(AND('Antibiotics STAR PU 13 - QP'!AX37="no",'Trimeth-pres (age 70+)'!AJ37="no"),"yes","no")</f>
        <v>no</v>
      </c>
      <c r="V37" s="202" t="str">
        <f>IF(AND('Antibiotics STAR PU 13 - QP'!BA37="no",'Trimeth-pres (age 70+)'!AL37="no"),"yes","no")</f>
        <v>no</v>
      </c>
      <c r="W37" s="202" t="str">
        <f>IF(AND('Antibiotics STAR PU 13 - QP'!BD37="no",'Trimeth-pres (age 70+)'!AN37="no"),"yes","no")</f>
        <v>no</v>
      </c>
      <c r="X37" s="202" t="str">
        <f>IF(AND('Antibiotics STAR PU 13 - QP'!BG37="no",'Trimeth-pres (age 70+)'!AP37="no"),"yes","no")</f>
        <v>no</v>
      </c>
      <c r="Y37" s="202" t="str">
        <f>IF(AND('Antibiotics STAR PU 13 - QP'!BJ37="no",'Trimeth-pres (age 70+)'!AR37="no"),"yes","no")</f>
        <v>no</v>
      </c>
      <c r="Z37" s="202" t="str">
        <f>IF(AND('Antibiotics STAR PU 13 - QP'!BM37="no",'Trimeth-pres (age 70+)'!AT37="no"),"yes","no")</f>
        <v>no</v>
      </c>
      <c r="AA37" s="202" t="str">
        <f>IF(AND('Antibiotics STAR PU 13 - QP'!BQ37="no",'Trimeth-pres (age 70+)'!AV37="no"),"yes","no")</f>
        <v>no</v>
      </c>
    </row>
    <row r="38" spans="1:27" x14ac:dyDescent="0.2">
      <c r="A38" s="306" t="s">
        <v>489</v>
      </c>
      <c r="B38" s="5" t="s">
        <v>481</v>
      </c>
      <c r="C38" s="5" t="s">
        <v>406</v>
      </c>
      <c r="D38" s="5" t="s">
        <v>421</v>
      </c>
      <c r="E38" s="5" t="s">
        <v>28</v>
      </c>
      <c r="F38" s="117" t="s">
        <v>80</v>
      </c>
      <c r="G38" s="5" t="s">
        <v>81</v>
      </c>
      <c r="H38" s="8" t="str">
        <f>IF(AND('Antibiotics STAR PU 13 - QP'!K38="no",'Trimeth-pres (age 70+)'!J38="no"),"yes","no")</f>
        <v>no</v>
      </c>
      <c r="I38" s="202" t="str">
        <f>IF(AND('Antibiotics STAR PU 13 - QP'!N38="no",'Trimeth-pres (age 70+)'!L38="no"),"yes","no")</f>
        <v>no</v>
      </c>
      <c r="J38" s="202" t="str">
        <f>IF(AND('Antibiotics STAR PU 13 - QP'!Q38="no",'Trimeth-pres (age 70+)'!N38="no"),"yes","no")</f>
        <v>no</v>
      </c>
      <c r="K38" s="202" t="str">
        <f>IF(AND('Antibiotics STAR PU 13 - QP'!T38="no",'Trimeth-pres (age 70+)'!P38="no"),"yes","no")</f>
        <v>no</v>
      </c>
      <c r="L38" s="202" t="str">
        <f>IF(AND('Antibiotics STAR PU 13 - QP'!W38="no",'Trimeth-pres (age 70+)'!R38="no"),"yes","no")</f>
        <v>no</v>
      </c>
      <c r="M38" s="202" t="str">
        <f>IF(AND('Antibiotics STAR PU 13 - QP'!Z38="no",'Trimeth-pres (age 70+)'!T38="no"),"yes","no")</f>
        <v>no</v>
      </c>
      <c r="N38" s="202" t="str">
        <f>IF(AND('Antibiotics STAR PU 13 - QP'!AC38="no",'Trimeth-pres (age 70+)'!V38="no"),"yes","no")</f>
        <v>no</v>
      </c>
      <c r="O38" s="202" t="str">
        <f>IF(AND('Antibiotics STAR PU 13 - QP'!AF38="no",'Trimeth-pres (age 70+)'!X38="no"),"yes","no")</f>
        <v>no</v>
      </c>
      <c r="P38" s="202" t="str">
        <f>IF(AND('Antibiotics STAR PU 13 - QP'!AI38="no",'Trimeth-pres (age 70+)'!Z38="no"),"yes","no")</f>
        <v>no</v>
      </c>
      <c r="Q38" s="202" t="str">
        <f>IF(AND('Antibiotics STAR PU 13 - QP'!AL38="no",'Trimeth-pres (age 70+)'!AB38="no"),"yes","no")</f>
        <v>no</v>
      </c>
      <c r="R38" s="202" t="str">
        <f>IF(AND('Antibiotics STAR PU 13 - QP'!AO38="no",'Trimeth-pres (age 70+)'!AD38="no"),"yes","no")</f>
        <v>no</v>
      </c>
      <c r="S38" s="202" t="str">
        <f>IF(AND('Antibiotics STAR PU 13 - QP'!AR38="no",'Trimeth-pres (age 70+)'!AF38="no"),"yes","no")</f>
        <v>no</v>
      </c>
      <c r="T38" s="202" t="str">
        <f>IF(AND('Antibiotics STAR PU 13 - QP'!AU38="no",'Trimeth-pres (age 70+)'!AH38="no"),"yes","no")</f>
        <v>no</v>
      </c>
      <c r="U38" s="202" t="str">
        <f>IF(AND('Antibiotics STAR PU 13 - QP'!AX38="no",'Trimeth-pres (age 70+)'!AJ38="no"),"yes","no")</f>
        <v>no</v>
      </c>
      <c r="V38" s="202" t="str">
        <f>IF(AND('Antibiotics STAR PU 13 - QP'!BA38="no",'Trimeth-pres (age 70+)'!AL38="no"),"yes","no")</f>
        <v>no</v>
      </c>
      <c r="W38" s="202" t="str">
        <f>IF(AND('Antibiotics STAR PU 13 - QP'!BD38="no",'Trimeth-pres (age 70+)'!AN38="no"),"yes","no")</f>
        <v>no</v>
      </c>
      <c r="X38" s="202" t="str">
        <f>IF(AND('Antibiotics STAR PU 13 - QP'!BG38="no",'Trimeth-pres (age 70+)'!AP38="no"),"yes","no")</f>
        <v>no</v>
      </c>
      <c r="Y38" s="202" t="str">
        <f>IF(AND('Antibiotics STAR PU 13 - QP'!BJ38="no",'Trimeth-pres (age 70+)'!AR38="no"),"yes","no")</f>
        <v>no</v>
      </c>
      <c r="Z38" s="202" t="str">
        <f>IF(AND('Antibiotics STAR PU 13 - QP'!BM38="no",'Trimeth-pres (age 70+)'!AT38="no"),"yes","no")</f>
        <v>no</v>
      </c>
      <c r="AA38" s="202" t="str">
        <f>IF(AND('Antibiotics STAR PU 13 - QP'!BQ38="no",'Trimeth-pres (age 70+)'!AV38="no"),"yes","no")</f>
        <v>no</v>
      </c>
    </row>
    <row r="39" spans="1:27" x14ac:dyDescent="0.2">
      <c r="A39" s="306" t="s">
        <v>490</v>
      </c>
      <c r="B39" s="5" t="s">
        <v>483</v>
      </c>
      <c r="C39" s="5" t="s">
        <v>407</v>
      </c>
      <c r="D39" s="5" t="s">
        <v>431</v>
      </c>
      <c r="E39" s="5" t="s">
        <v>82</v>
      </c>
      <c r="F39" s="117" t="s">
        <v>83</v>
      </c>
      <c r="G39" s="5" t="s">
        <v>84</v>
      </c>
      <c r="H39" s="8" t="str">
        <f>IF(AND('Antibiotics STAR PU 13 - QP'!K39="no",'Trimeth-pres (age 70+)'!J39="no"),"yes","no")</f>
        <v>no</v>
      </c>
      <c r="I39" s="202" t="str">
        <f>IF(AND('Antibiotics STAR PU 13 - QP'!N39="no",'Trimeth-pres (age 70+)'!L39="no"),"yes","no")</f>
        <v>no</v>
      </c>
      <c r="J39" s="202" t="str">
        <f>IF(AND('Antibiotics STAR PU 13 - QP'!Q39="no",'Trimeth-pres (age 70+)'!N39="no"),"yes","no")</f>
        <v>no</v>
      </c>
      <c r="K39" s="202" t="str">
        <f>IF(AND('Antibiotics STAR PU 13 - QP'!T39="no",'Trimeth-pres (age 70+)'!P39="no"),"yes","no")</f>
        <v>no</v>
      </c>
      <c r="L39" s="202" t="str">
        <f>IF(AND('Antibiotics STAR PU 13 - QP'!W39="no",'Trimeth-pres (age 70+)'!R39="no"),"yes","no")</f>
        <v>no</v>
      </c>
      <c r="M39" s="202" t="str">
        <f>IF(AND('Antibiotics STAR PU 13 - QP'!Z39="no",'Trimeth-pres (age 70+)'!T39="no"),"yes","no")</f>
        <v>no</v>
      </c>
      <c r="N39" s="202" t="str">
        <f>IF(AND('Antibiotics STAR PU 13 - QP'!AC39="no",'Trimeth-pres (age 70+)'!V39="no"),"yes","no")</f>
        <v>no</v>
      </c>
      <c r="O39" s="202" t="str">
        <f>IF(AND('Antibiotics STAR PU 13 - QP'!AF39="no",'Trimeth-pres (age 70+)'!X39="no"),"yes","no")</f>
        <v>no</v>
      </c>
      <c r="P39" s="202" t="str">
        <f>IF(AND('Antibiotics STAR PU 13 - QP'!AI39="no",'Trimeth-pres (age 70+)'!Z39="no"),"yes","no")</f>
        <v>no</v>
      </c>
      <c r="Q39" s="202" t="str">
        <f>IF(AND('Antibiotics STAR PU 13 - QP'!AL39="no",'Trimeth-pres (age 70+)'!AB39="no"),"yes","no")</f>
        <v>no</v>
      </c>
      <c r="R39" s="202" t="str">
        <f>IF(AND('Antibiotics STAR PU 13 - QP'!AO39="no",'Trimeth-pres (age 70+)'!AD39="no"),"yes","no")</f>
        <v>no</v>
      </c>
      <c r="S39" s="202" t="str">
        <f>IF(AND('Antibiotics STAR PU 13 - QP'!AR39="no",'Trimeth-pres (age 70+)'!AF39="no"),"yes","no")</f>
        <v>no</v>
      </c>
      <c r="T39" s="202" t="str">
        <f>IF(AND('Antibiotics STAR PU 13 - QP'!AU39="no",'Trimeth-pres (age 70+)'!AH39="no"),"yes","no")</f>
        <v>no</v>
      </c>
      <c r="U39" s="202" t="str">
        <f>IF(AND('Antibiotics STAR PU 13 - QP'!AX39="no",'Trimeth-pres (age 70+)'!AJ39="no"),"yes","no")</f>
        <v>no</v>
      </c>
      <c r="V39" s="202" t="str">
        <f>IF(AND('Antibiotics STAR PU 13 - QP'!BA39="no",'Trimeth-pres (age 70+)'!AL39="no"),"yes","no")</f>
        <v>no</v>
      </c>
      <c r="W39" s="202" t="str">
        <f>IF(AND('Antibiotics STAR PU 13 - QP'!BD39="no",'Trimeth-pres (age 70+)'!AN39="no"),"yes","no")</f>
        <v>no</v>
      </c>
      <c r="X39" s="202" t="str">
        <f>IF(AND('Antibiotics STAR PU 13 - QP'!BG39="no",'Trimeth-pres (age 70+)'!AP39="no"),"yes","no")</f>
        <v>no</v>
      </c>
      <c r="Y39" s="202" t="str">
        <f>IF(AND('Antibiotics STAR PU 13 - QP'!BJ39="no",'Trimeth-pres (age 70+)'!AR39="no"),"yes","no")</f>
        <v>no</v>
      </c>
      <c r="Z39" s="202" t="str">
        <f>IF(AND('Antibiotics STAR PU 13 - QP'!BM39="no",'Trimeth-pres (age 70+)'!AT39="no"),"yes","no")</f>
        <v>no</v>
      </c>
      <c r="AA39" s="202" t="str">
        <f>IF(AND('Antibiotics STAR PU 13 - QP'!BQ39="no",'Trimeth-pres (age 70+)'!AV39="no"),"yes","no")</f>
        <v>no</v>
      </c>
    </row>
    <row r="40" spans="1:27" x14ac:dyDescent="0.2">
      <c r="A40" s="306" t="s">
        <v>630</v>
      </c>
      <c r="B40" s="5" t="s">
        <v>475</v>
      </c>
      <c r="C40" s="5" t="s">
        <v>402</v>
      </c>
      <c r="D40" s="5" t="s">
        <v>427</v>
      </c>
      <c r="E40" s="5" t="s">
        <v>50</v>
      </c>
      <c r="F40" s="117" t="s">
        <v>85</v>
      </c>
      <c r="G40" s="5" t="s">
        <v>86</v>
      </c>
      <c r="H40" s="8" t="str">
        <f>IF(AND('Antibiotics STAR PU 13 - QP'!K40="no",'Trimeth-pres (age 70+)'!J40="no"),"yes","no")</f>
        <v>no</v>
      </c>
      <c r="I40" s="202" t="str">
        <f>IF(AND('Antibiotics STAR PU 13 - QP'!N40="no",'Trimeth-pres (age 70+)'!L40="no"),"yes","no")</f>
        <v>no</v>
      </c>
      <c r="J40" s="202" t="str">
        <f>IF(AND('Antibiotics STAR PU 13 - QP'!Q40="no",'Trimeth-pres (age 70+)'!N40="no"),"yes","no")</f>
        <v>no</v>
      </c>
      <c r="K40" s="202" t="str">
        <f>IF(AND('Antibiotics STAR PU 13 - QP'!T40="no",'Trimeth-pres (age 70+)'!P40="no"),"yes","no")</f>
        <v>no</v>
      </c>
      <c r="L40" s="202" t="str">
        <f>IF(AND('Antibiotics STAR PU 13 - QP'!W40="no",'Trimeth-pres (age 70+)'!R40="no"),"yes","no")</f>
        <v>no</v>
      </c>
      <c r="M40" s="202" t="str">
        <f>IF(AND('Antibiotics STAR PU 13 - QP'!Z40="no",'Trimeth-pres (age 70+)'!T40="no"),"yes","no")</f>
        <v>no</v>
      </c>
      <c r="N40" s="202" t="str">
        <f>IF(AND('Antibiotics STAR PU 13 - QP'!AC40="no",'Trimeth-pres (age 70+)'!V40="no"),"yes","no")</f>
        <v>no</v>
      </c>
      <c r="O40" s="202" t="str">
        <f>IF(AND('Antibiotics STAR PU 13 - QP'!AF40="no",'Trimeth-pres (age 70+)'!X40="no"),"yes","no")</f>
        <v>no</v>
      </c>
      <c r="P40" s="202" t="str">
        <f>IF(AND('Antibiotics STAR PU 13 - QP'!AI40="no",'Trimeth-pres (age 70+)'!Z40="no"),"yes","no")</f>
        <v>no</v>
      </c>
      <c r="Q40" s="202" t="str">
        <f>IF(AND('Antibiotics STAR PU 13 - QP'!AL40="no",'Trimeth-pres (age 70+)'!AB40="no"),"yes","no")</f>
        <v>no</v>
      </c>
      <c r="R40" s="202" t="str">
        <f>IF(AND('Antibiotics STAR PU 13 - QP'!AO40="no",'Trimeth-pres (age 70+)'!AD40="no"),"yes","no")</f>
        <v>no</v>
      </c>
      <c r="S40" s="202" t="str">
        <f>IF(AND('Antibiotics STAR PU 13 - QP'!AR40="no",'Trimeth-pres (age 70+)'!AF40="no"),"yes","no")</f>
        <v>no</v>
      </c>
      <c r="T40" s="202" t="str">
        <f>IF(AND('Antibiotics STAR PU 13 - QP'!AU40="no",'Trimeth-pres (age 70+)'!AH40="no"),"yes","no")</f>
        <v>no</v>
      </c>
      <c r="U40" s="202" t="str">
        <f>IF(AND('Antibiotics STAR PU 13 - QP'!AX40="no",'Trimeth-pres (age 70+)'!AJ40="no"),"yes","no")</f>
        <v>no</v>
      </c>
      <c r="V40" s="202" t="str">
        <f>IF(AND('Antibiotics STAR PU 13 - QP'!BA40="no",'Trimeth-pres (age 70+)'!AL40="no"),"yes","no")</f>
        <v>no</v>
      </c>
      <c r="W40" s="202" t="str">
        <f>IF(AND('Antibiotics STAR PU 13 - QP'!BD40="no",'Trimeth-pres (age 70+)'!AN40="no"),"yes","no")</f>
        <v>no</v>
      </c>
      <c r="X40" s="202" t="str">
        <f>IF(AND('Antibiotics STAR PU 13 - QP'!BG40="no",'Trimeth-pres (age 70+)'!AP40="no"),"yes","no")</f>
        <v>no</v>
      </c>
      <c r="Y40" s="202" t="str">
        <f>IF(AND('Antibiotics STAR PU 13 - QP'!BJ40="no",'Trimeth-pres (age 70+)'!AR40="no"),"yes","no")</f>
        <v>no</v>
      </c>
      <c r="Z40" s="202" t="str">
        <f>IF(AND('Antibiotics STAR PU 13 - QP'!BM40="no",'Trimeth-pres (age 70+)'!AT40="no"),"yes","no")</f>
        <v>no</v>
      </c>
      <c r="AA40" s="202" t="str">
        <f>IF(AND('Antibiotics STAR PU 13 - QP'!BQ40="no",'Trimeth-pres (age 70+)'!AV40="no"),"yes","no")</f>
        <v>no</v>
      </c>
    </row>
    <row r="41" spans="1:27" x14ac:dyDescent="0.2">
      <c r="A41" s="306" t="s">
        <v>633</v>
      </c>
      <c r="B41" s="5" t="s">
        <v>477</v>
      </c>
      <c r="C41" s="5" t="s">
        <v>404</v>
      </c>
      <c r="D41" s="5" t="s">
        <v>422</v>
      </c>
      <c r="E41" s="5" t="s">
        <v>31</v>
      </c>
      <c r="F41" s="117" t="s">
        <v>87</v>
      </c>
      <c r="G41" s="5" t="s">
        <v>88</v>
      </c>
      <c r="H41" s="8" t="str">
        <f>IF(AND('Antibiotics STAR PU 13 - QP'!K41="no",'Trimeth-pres (age 70+)'!J41="no"),"yes","no")</f>
        <v>no</v>
      </c>
      <c r="I41" s="202" t="str">
        <f>IF(AND('Antibiotics STAR PU 13 - QP'!N41="no",'Trimeth-pres (age 70+)'!L41="no"),"yes","no")</f>
        <v>no</v>
      </c>
      <c r="J41" s="202" t="str">
        <f>IF(AND('Antibiotics STAR PU 13 - QP'!Q41="no",'Trimeth-pres (age 70+)'!N41="no"),"yes","no")</f>
        <v>no</v>
      </c>
      <c r="K41" s="202" t="str">
        <f>IF(AND('Antibiotics STAR PU 13 - QP'!T41="no",'Trimeth-pres (age 70+)'!P41="no"),"yes","no")</f>
        <v>no</v>
      </c>
      <c r="L41" s="202" t="str">
        <f>IF(AND('Antibiotics STAR PU 13 - QP'!W41="no",'Trimeth-pres (age 70+)'!R41="no"),"yes","no")</f>
        <v>no</v>
      </c>
      <c r="M41" s="202" t="str">
        <f>IF(AND('Antibiotics STAR PU 13 - QP'!Z41="no",'Trimeth-pres (age 70+)'!T41="no"),"yes","no")</f>
        <v>no</v>
      </c>
      <c r="N41" s="202" t="str">
        <f>IF(AND('Antibiotics STAR PU 13 - QP'!AC41="no",'Trimeth-pres (age 70+)'!V41="no"),"yes","no")</f>
        <v>no</v>
      </c>
      <c r="O41" s="202" t="str">
        <f>IF(AND('Antibiotics STAR PU 13 - QP'!AF41="no",'Trimeth-pres (age 70+)'!X41="no"),"yes","no")</f>
        <v>no</v>
      </c>
      <c r="P41" s="202" t="str">
        <f>IF(AND('Antibiotics STAR PU 13 - QP'!AI41="no",'Trimeth-pres (age 70+)'!Z41="no"),"yes","no")</f>
        <v>no</v>
      </c>
      <c r="Q41" s="202" t="str">
        <f>IF(AND('Antibiotics STAR PU 13 - QP'!AL41="no",'Trimeth-pres (age 70+)'!AB41="no"),"yes","no")</f>
        <v>no</v>
      </c>
      <c r="R41" s="202" t="str">
        <f>IF(AND('Antibiotics STAR PU 13 - QP'!AO41="no",'Trimeth-pres (age 70+)'!AD41="no"),"yes","no")</f>
        <v>no</v>
      </c>
      <c r="S41" s="202" t="str">
        <f>IF(AND('Antibiotics STAR PU 13 - QP'!AR41="no",'Trimeth-pres (age 70+)'!AF41="no"),"yes","no")</f>
        <v>no</v>
      </c>
      <c r="T41" s="202" t="str">
        <f>IF(AND('Antibiotics STAR PU 13 - QP'!AU41="no",'Trimeth-pres (age 70+)'!AH41="no"),"yes","no")</f>
        <v>no</v>
      </c>
      <c r="U41" s="202" t="str">
        <f>IF(AND('Antibiotics STAR PU 13 - QP'!AX41="no",'Trimeth-pres (age 70+)'!AJ41="no"),"yes","no")</f>
        <v>no</v>
      </c>
      <c r="V41" s="202" t="str">
        <f>IF(AND('Antibiotics STAR PU 13 - QP'!BA41="no",'Trimeth-pres (age 70+)'!AL41="no"),"yes","no")</f>
        <v>no</v>
      </c>
      <c r="W41" s="202" t="str">
        <f>IF(AND('Antibiotics STAR PU 13 - QP'!BD41="no",'Trimeth-pres (age 70+)'!AN41="no"),"yes","no")</f>
        <v>no</v>
      </c>
      <c r="X41" s="202" t="str">
        <f>IF(AND('Antibiotics STAR PU 13 - QP'!BG41="no",'Trimeth-pres (age 70+)'!AP41="no"),"yes","no")</f>
        <v>no</v>
      </c>
      <c r="Y41" s="202" t="str">
        <f>IF(AND('Antibiotics STAR PU 13 - QP'!BJ41="no",'Trimeth-pres (age 70+)'!AR41="no"),"yes","no")</f>
        <v>no</v>
      </c>
      <c r="Z41" s="202" t="str">
        <f>IF(AND('Antibiotics STAR PU 13 - QP'!BM41="no",'Trimeth-pres (age 70+)'!AT41="no"),"yes","no")</f>
        <v>no</v>
      </c>
      <c r="AA41" s="202" t="str">
        <f>IF(AND('Antibiotics STAR PU 13 - QP'!BQ41="no",'Trimeth-pres (age 70+)'!AV41="no"),"yes","no")</f>
        <v>no</v>
      </c>
    </row>
    <row r="42" spans="1:27" x14ac:dyDescent="0.2">
      <c r="A42" s="306" t="s">
        <v>634</v>
      </c>
      <c r="B42" s="5" t="s">
        <v>491</v>
      </c>
      <c r="C42" s="5" t="s">
        <v>410</v>
      </c>
      <c r="D42" s="5" t="s">
        <v>433</v>
      </c>
      <c r="E42" s="5" t="s">
        <v>91</v>
      </c>
      <c r="F42" s="117" t="s">
        <v>92</v>
      </c>
      <c r="G42" s="5" t="s">
        <v>93</v>
      </c>
      <c r="H42" s="8" t="str">
        <f>IF(AND('Antibiotics STAR PU 13 - QP'!K42="no",'Trimeth-pres (age 70+)'!J42="no"),"yes","no")</f>
        <v>no</v>
      </c>
      <c r="I42" s="202" t="str">
        <f>IF(AND('Antibiotics STAR PU 13 - QP'!N42="no",'Trimeth-pres (age 70+)'!L42="no"),"yes","no")</f>
        <v>no</v>
      </c>
      <c r="J42" s="202" t="str">
        <f>IF(AND('Antibiotics STAR PU 13 - QP'!Q42="no",'Trimeth-pres (age 70+)'!N42="no"),"yes","no")</f>
        <v>no</v>
      </c>
      <c r="K42" s="202" t="str">
        <f>IF(AND('Antibiotics STAR PU 13 - QP'!T42="no",'Trimeth-pres (age 70+)'!P42="no"),"yes","no")</f>
        <v>no</v>
      </c>
      <c r="L42" s="202" t="str">
        <f>IF(AND('Antibiotics STAR PU 13 - QP'!W42="no",'Trimeth-pres (age 70+)'!R42="no"),"yes","no")</f>
        <v>no</v>
      </c>
      <c r="M42" s="202" t="str">
        <f>IF(AND('Antibiotics STAR PU 13 - QP'!Z42="no",'Trimeth-pres (age 70+)'!T42="no"),"yes","no")</f>
        <v>no</v>
      </c>
      <c r="N42" s="202" t="str">
        <f>IF(AND('Antibiotics STAR PU 13 - QP'!AC42="no",'Trimeth-pres (age 70+)'!V42="no"),"yes","no")</f>
        <v>no</v>
      </c>
      <c r="O42" s="202" t="str">
        <f>IF(AND('Antibiotics STAR PU 13 - QP'!AF42="no",'Trimeth-pres (age 70+)'!X42="no"),"yes","no")</f>
        <v>no</v>
      </c>
      <c r="P42" s="202" t="str">
        <f>IF(AND('Antibiotics STAR PU 13 - QP'!AI42="no",'Trimeth-pres (age 70+)'!Z42="no"),"yes","no")</f>
        <v>no</v>
      </c>
      <c r="Q42" s="202" t="str">
        <f>IF(AND('Antibiotics STAR PU 13 - QP'!AL42="no",'Trimeth-pres (age 70+)'!AB42="no"),"yes","no")</f>
        <v>no</v>
      </c>
      <c r="R42" s="202" t="str">
        <f>IF(AND('Antibiotics STAR PU 13 - QP'!AO42="no",'Trimeth-pres (age 70+)'!AD42="no"),"yes","no")</f>
        <v>no</v>
      </c>
      <c r="S42" s="202" t="str">
        <f>IF(AND('Antibiotics STAR PU 13 - QP'!AR42="no",'Trimeth-pres (age 70+)'!AF42="no"),"yes","no")</f>
        <v>no</v>
      </c>
      <c r="T42" s="202" t="str">
        <f>IF(AND('Antibiotics STAR PU 13 - QP'!AU42="no",'Trimeth-pres (age 70+)'!AH42="no"),"yes","no")</f>
        <v>no</v>
      </c>
      <c r="U42" s="202" t="str">
        <f>IF(AND('Antibiotics STAR PU 13 - QP'!AX42="no",'Trimeth-pres (age 70+)'!AJ42="no"),"yes","no")</f>
        <v>no</v>
      </c>
      <c r="V42" s="202" t="str">
        <f>IF(AND('Antibiotics STAR PU 13 - QP'!BA42="no",'Trimeth-pres (age 70+)'!AL42="no"),"yes","no")</f>
        <v>no</v>
      </c>
      <c r="W42" s="202" t="str">
        <f>IF(AND('Antibiotics STAR PU 13 - QP'!BD42="no",'Trimeth-pres (age 70+)'!AN42="no"),"yes","no")</f>
        <v>no</v>
      </c>
      <c r="X42" s="202" t="str">
        <f>IF(AND('Antibiotics STAR PU 13 - QP'!BG42="no",'Trimeth-pres (age 70+)'!AP42="no"),"yes","no")</f>
        <v>no</v>
      </c>
      <c r="Y42" s="202" t="str">
        <f>IF(AND('Antibiotics STAR PU 13 - QP'!BJ42="no",'Trimeth-pres (age 70+)'!AR42="no"),"yes","no")</f>
        <v>no</v>
      </c>
      <c r="Z42" s="202" t="str">
        <f>IF(AND('Antibiotics STAR PU 13 - QP'!BM42="no",'Trimeth-pres (age 70+)'!AT42="no"),"yes","no")</f>
        <v>no</v>
      </c>
      <c r="AA42" s="202" t="str">
        <f>IF(AND('Antibiotics STAR PU 13 - QP'!BQ42="no",'Trimeth-pres (age 70+)'!AV42="no"),"yes","no")</f>
        <v>no</v>
      </c>
    </row>
    <row r="43" spans="1:27" x14ac:dyDescent="0.2">
      <c r="A43" s="306" t="s">
        <v>620</v>
      </c>
      <c r="B43" s="5" t="s">
        <v>475</v>
      </c>
      <c r="C43" s="5" t="s">
        <v>402</v>
      </c>
      <c r="D43" s="5" t="s">
        <v>416</v>
      </c>
      <c r="E43" s="5" t="s">
        <v>8</v>
      </c>
      <c r="F43" s="117" t="s">
        <v>94</v>
      </c>
      <c r="G43" s="5" t="s">
        <v>95</v>
      </c>
      <c r="H43" s="8" t="str">
        <f>IF(AND('Antibiotics STAR PU 13 - QP'!K43="no",'Trimeth-pres (age 70+)'!J43="no"),"yes","no")</f>
        <v>no</v>
      </c>
      <c r="I43" s="202" t="str">
        <f>IF(AND('Antibiotics STAR PU 13 - QP'!N43="no",'Trimeth-pres (age 70+)'!L43="no"),"yes","no")</f>
        <v>no</v>
      </c>
      <c r="J43" s="202" t="str">
        <f>IF(AND('Antibiotics STAR PU 13 - QP'!Q43="no",'Trimeth-pres (age 70+)'!N43="no"),"yes","no")</f>
        <v>no</v>
      </c>
      <c r="K43" s="202" t="str">
        <f>IF(AND('Antibiotics STAR PU 13 - QP'!T43="no",'Trimeth-pres (age 70+)'!P43="no"),"yes","no")</f>
        <v>no</v>
      </c>
      <c r="L43" s="202" t="str">
        <f>IF(AND('Antibiotics STAR PU 13 - QP'!W43="no",'Trimeth-pres (age 70+)'!R43="no"),"yes","no")</f>
        <v>no</v>
      </c>
      <c r="M43" s="202" t="str">
        <f>IF(AND('Antibiotics STAR PU 13 - QP'!Z43="no",'Trimeth-pres (age 70+)'!T43="no"),"yes","no")</f>
        <v>no</v>
      </c>
      <c r="N43" s="202" t="str">
        <f>IF(AND('Antibiotics STAR PU 13 - QP'!AC43="no",'Trimeth-pres (age 70+)'!V43="no"),"yes","no")</f>
        <v>no</v>
      </c>
      <c r="O43" s="202" t="str">
        <f>IF(AND('Antibiotics STAR PU 13 - QP'!AF43="no",'Trimeth-pres (age 70+)'!X43="no"),"yes","no")</f>
        <v>no</v>
      </c>
      <c r="P43" s="202" t="str">
        <f>IF(AND('Antibiotics STAR PU 13 - QP'!AI43="no",'Trimeth-pres (age 70+)'!Z43="no"),"yes","no")</f>
        <v>no</v>
      </c>
      <c r="Q43" s="202" t="str">
        <f>IF(AND('Antibiotics STAR PU 13 - QP'!AL43="no",'Trimeth-pres (age 70+)'!AB43="no"),"yes","no")</f>
        <v>no</v>
      </c>
      <c r="R43" s="202" t="str">
        <f>IF(AND('Antibiotics STAR PU 13 - QP'!AO43="no",'Trimeth-pres (age 70+)'!AD43="no"),"yes","no")</f>
        <v>no</v>
      </c>
      <c r="S43" s="202" t="str">
        <f>IF(AND('Antibiotics STAR PU 13 - QP'!AR43="no",'Trimeth-pres (age 70+)'!AF43="no"),"yes","no")</f>
        <v>no</v>
      </c>
      <c r="T43" s="202" t="str">
        <f>IF(AND('Antibiotics STAR PU 13 - QP'!AU43="no",'Trimeth-pres (age 70+)'!AH43="no"),"yes","no")</f>
        <v>no</v>
      </c>
      <c r="U43" s="202" t="str">
        <f>IF(AND('Antibiotics STAR PU 13 - QP'!AX43="no",'Trimeth-pres (age 70+)'!AJ43="no"),"yes","no")</f>
        <v>no</v>
      </c>
      <c r="V43" s="202" t="str">
        <f>IF(AND('Antibiotics STAR PU 13 - QP'!BA43="no",'Trimeth-pres (age 70+)'!AL43="no"),"yes","no")</f>
        <v>no</v>
      </c>
      <c r="W43" s="202" t="str">
        <f>IF(AND('Antibiotics STAR PU 13 - QP'!BD43="no",'Trimeth-pres (age 70+)'!AN43="no"),"yes","no")</f>
        <v>no</v>
      </c>
      <c r="X43" s="202" t="str">
        <f>IF(AND('Antibiotics STAR PU 13 - QP'!BG43="no",'Trimeth-pres (age 70+)'!AP43="no"),"yes","no")</f>
        <v>no</v>
      </c>
      <c r="Y43" s="202" t="str">
        <f>IF(AND('Antibiotics STAR PU 13 - QP'!BJ43="no",'Trimeth-pres (age 70+)'!AR43="no"),"yes","no")</f>
        <v>no</v>
      </c>
      <c r="Z43" s="202" t="str">
        <f>IF(AND('Antibiotics STAR PU 13 - QP'!BM43="no",'Trimeth-pres (age 70+)'!AT43="no"),"yes","no")</f>
        <v>no</v>
      </c>
      <c r="AA43" s="202" t="str">
        <f>IF(AND('Antibiotics STAR PU 13 - QP'!BQ43="no",'Trimeth-pres (age 70+)'!AV43="no"),"yes","no")</f>
        <v>no</v>
      </c>
    </row>
    <row r="44" spans="1:27" s="293" customFormat="1" x14ac:dyDescent="0.2">
      <c r="A44" s="293" t="s">
        <v>638</v>
      </c>
      <c r="B44" s="293" t="s">
        <v>488</v>
      </c>
      <c r="C44" s="293" t="s">
        <v>409</v>
      </c>
      <c r="D44" s="293" t="s">
        <v>438</v>
      </c>
      <c r="E44" s="293" t="s">
        <v>128</v>
      </c>
      <c r="F44" s="293" t="s">
        <v>700</v>
      </c>
      <c r="G44" s="293" t="s">
        <v>701</v>
      </c>
      <c r="H44" s="342" t="str">
        <f>IF(AND('Antibiotics STAR PU 13 - QP'!K44="no",'Trimeth-pres (age 70+)'!J44="no"),"yes","no")</f>
        <v>no</v>
      </c>
      <c r="I44" s="342" t="str">
        <f>IF(AND('Antibiotics STAR PU 13 - QP'!N44="no",'Trimeth-pres (age 70+)'!L44="no"),"yes","no")</f>
        <v>no</v>
      </c>
      <c r="J44" s="342" t="str">
        <f>IF(AND('Antibiotics STAR PU 13 - QP'!Q44="no",'Trimeth-pres (age 70+)'!N44="no"),"yes","no")</f>
        <v>no</v>
      </c>
      <c r="K44" s="342" t="str">
        <f>IF(AND('Antibiotics STAR PU 13 - QP'!T44="no",'Trimeth-pres (age 70+)'!P44="no"),"yes","no")</f>
        <v>no</v>
      </c>
      <c r="L44" s="342" t="str">
        <f>IF(AND('Antibiotics STAR PU 13 - QP'!W44="no",'Trimeth-pres (age 70+)'!R44="no"),"yes","no")</f>
        <v>no</v>
      </c>
      <c r="M44" s="342" t="str">
        <f>IF(AND('Antibiotics STAR PU 13 - QP'!Z44="no",'Trimeth-pres (age 70+)'!T44="no"),"yes","no")</f>
        <v>no</v>
      </c>
      <c r="N44" s="342" t="str">
        <f>IF(AND('Antibiotics STAR PU 13 - QP'!AC44="no",'Trimeth-pres (age 70+)'!V44="no"),"yes","no")</f>
        <v>no</v>
      </c>
      <c r="O44" s="342" t="str">
        <f>IF(AND('Antibiotics STAR PU 13 - QP'!AF44="no",'Trimeth-pres (age 70+)'!X44="no"),"yes","no")</f>
        <v>no</v>
      </c>
      <c r="P44" s="342" t="str">
        <f>IF(AND('Antibiotics STAR PU 13 - QP'!AI44="no",'Trimeth-pres (age 70+)'!Z44="no"),"yes","no")</f>
        <v>no</v>
      </c>
      <c r="Q44" s="342" t="str">
        <f>IF(AND('Antibiotics STAR PU 13 - QP'!AL44="no",'Trimeth-pres (age 70+)'!AB44="no"),"yes","no")</f>
        <v>no</v>
      </c>
      <c r="R44" s="342" t="str">
        <f>IF(AND('Antibiotics STAR PU 13 - QP'!AO44="no",'Trimeth-pres (age 70+)'!AD44="no"),"yes","no")</f>
        <v>no</v>
      </c>
      <c r="S44" s="342" t="str">
        <f>IF(AND('Antibiotics STAR PU 13 - QP'!AR44="no",'Trimeth-pres (age 70+)'!AF44="no"),"yes","no")</f>
        <v>no</v>
      </c>
      <c r="T44" s="342" t="str">
        <f>IF(AND('Antibiotics STAR PU 13 - QP'!AU44="no",'Trimeth-pres (age 70+)'!AH44="no"),"yes","no")</f>
        <v>no</v>
      </c>
      <c r="U44" s="202" t="str">
        <f>IF(AND('Antibiotics STAR PU 13 - QP'!AX44="no",'Trimeth-pres (age 70+)'!AJ44="no"),"yes","no")</f>
        <v>no</v>
      </c>
      <c r="V44" s="202" t="str">
        <f>IF(AND('Antibiotics STAR PU 13 - QP'!BA44="no",'Trimeth-pres (age 70+)'!AL44="no"),"yes","no")</f>
        <v>no</v>
      </c>
      <c r="W44" s="202" t="str">
        <f>IF(AND('Antibiotics STAR PU 13 - QP'!BD44="no",'Trimeth-pres (age 70+)'!AN44="no"),"yes","no")</f>
        <v>no</v>
      </c>
      <c r="X44" s="202" t="str">
        <f>IF(AND('Antibiotics STAR PU 13 - QP'!BG44="no",'Trimeth-pres (age 70+)'!AP44="no"),"yes","no")</f>
        <v>no</v>
      </c>
      <c r="Y44" s="202" t="str">
        <f>IF(AND('Antibiotics STAR PU 13 - QP'!BJ44="no",'Trimeth-pres (age 70+)'!AR44="no"),"yes","no")</f>
        <v>no</v>
      </c>
      <c r="Z44" s="202" t="str">
        <f>IF(AND('Antibiotics STAR PU 13 - QP'!BM44="no",'Trimeth-pres (age 70+)'!AT44="no"),"yes","no")</f>
        <v>no</v>
      </c>
      <c r="AA44" s="202" t="str">
        <f>IF(AND('Antibiotics STAR PU 13 - QP'!BQ44="no",'Trimeth-pres (age 70+)'!AV44="no"),"yes","no")</f>
        <v>no</v>
      </c>
    </row>
    <row r="45" spans="1:27" s="293" customFormat="1" x14ac:dyDescent="0.2">
      <c r="A45" s="293" t="s">
        <v>506</v>
      </c>
      <c r="B45" s="293" t="s">
        <v>486</v>
      </c>
      <c r="C45" s="293" t="s">
        <v>408</v>
      </c>
      <c r="D45" s="293" t="s">
        <v>440</v>
      </c>
      <c r="E45" s="293" t="s">
        <v>186</v>
      </c>
      <c r="F45" s="293" t="s">
        <v>702</v>
      </c>
      <c r="G45" s="293" t="s">
        <v>703</v>
      </c>
      <c r="H45" s="342" t="str">
        <f>IF(AND('Antibiotics STAR PU 13 - QP'!K45="no",'Trimeth-pres (age 70+)'!J45="no"),"yes","no")</f>
        <v>no</v>
      </c>
      <c r="I45" s="342" t="str">
        <f>IF(AND('Antibiotics STAR PU 13 - QP'!N45="no",'Trimeth-pres (age 70+)'!L45="no"),"yes","no")</f>
        <v>no</v>
      </c>
      <c r="J45" s="342" t="str">
        <f>IF(AND('Antibiotics STAR PU 13 - QP'!Q45="no",'Trimeth-pres (age 70+)'!N45="no"),"yes","no")</f>
        <v>no</v>
      </c>
      <c r="K45" s="342" t="str">
        <f>IF(AND('Antibiotics STAR PU 13 - QP'!T45="no",'Trimeth-pres (age 70+)'!P45="no"),"yes","no")</f>
        <v>no</v>
      </c>
      <c r="L45" s="342" t="str">
        <f>IF(AND('Antibiotics STAR PU 13 - QP'!W45="no",'Trimeth-pres (age 70+)'!R45="no"),"yes","no")</f>
        <v>no</v>
      </c>
      <c r="M45" s="342" t="str">
        <f>IF(AND('Antibiotics STAR PU 13 - QP'!Z45="no",'Trimeth-pres (age 70+)'!T45="no"),"yes","no")</f>
        <v>no</v>
      </c>
      <c r="N45" s="342" t="str">
        <f>IF(AND('Antibiotics STAR PU 13 - QP'!AC45="no",'Trimeth-pres (age 70+)'!V45="no"),"yes","no")</f>
        <v>no</v>
      </c>
      <c r="O45" s="342" t="str">
        <f>IF(AND('Antibiotics STAR PU 13 - QP'!AF45="no",'Trimeth-pres (age 70+)'!X45="no"),"yes","no")</f>
        <v>no</v>
      </c>
      <c r="P45" s="342" t="str">
        <f>IF(AND('Antibiotics STAR PU 13 - QP'!AI45="no",'Trimeth-pres (age 70+)'!Z45="no"),"yes","no")</f>
        <v>no</v>
      </c>
      <c r="Q45" s="342" t="str">
        <f>IF(AND('Antibiotics STAR PU 13 - QP'!AL45="no",'Trimeth-pres (age 70+)'!AB45="no"),"yes","no")</f>
        <v>no</v>
      </c>
      <c r="R45" s="342" t="str">
        <f>IF(AND('Antibiotics STAR PU 13 - QP'!AO45="no",'Trimeth-pres (age 70+)'!AD45="no"),"yes","no")</f>
        <v>no</v>
      </c>
      <c r="S45" s="342" t="str">
        <f>IF(AND('Antibiotics STAR PU 13 - QP'!AR45="no",'Trimeth-pres (age 70+)'!AF45="no"),"yes","no")</f>
        <v>no</v>
      </c>
      <c r="T45" s="342" t="str">
        <f>IF(AND('Antibiotics STAR PU 13 - QP'!AU45="no",'Trimeth-pres (age 70+)'!AH45="no"),"yes","no")</f>
        <v>no</v>
      </c>
      <c r="U45" s="202" t="str">
        <f>IF(AND('Antibiotics STAR PU 13 - QP'!AX45="no",'Trimeth-pres (age 70+)'!AJ45="no"),"yes","no")</f>
        <v>no</v>
      </c>
      <c r="V45" s="202" t="str">
        <f>IF(AND('Antibiotics STAR PU 13 - QP'!BA45="no",'Trimeth-pres (age 70+)'!AL45="no"),"yes","no")</f>
        <v>no</v>
      </c>
      <c r="W45" s="202" t="str">
        <f>IF(AND('Antibiotics STAR PU 13 - QP'!BD45="no",'Trimeth-pres (age 70+)'!AN45="no"),"yes","no")</f>
        <v>no</v>
      </c>
      <c r="X45" s="202" t="str">
        <f>IF(AND('Antibiotics STAR PU 13 - QP'!BG45="no",'Trimeth-pres (age 70+)'!AP45="no"),"yes","no")</f>
        <v>no</v>
      </c>
      <c r="Y45" s="202" t="str">
        <f>IF(AND('Antibiotics STAR PU 13 - QP'!BJ45="no",'Trimeth-pres (age 70+)'!AR45="no"),"yes","no")</f>
        <v>no</v>
      </c>
      <c r="Z45" s="202" t="str">
        <f>IF(AND('Antibiotics STAR PU 13 - QP'!BM45="no",'Trimeth-pres (age 70+)'!AT45="no"),"yes","no")</f>
        <v>no</v>
      </c>
      <c r="AA45" s="202" t="str">
        <f>IF(AND('Antibiotics STAR PU 13 - QP'!BQ45="no",'Trimeth-pres (age 70+)'!AV45="no"),"yes","no")</f>
        <v>no</v>
      </c>
    </row>
    <row r="46" spans="1:27" x14ac:dyDescent="0.2">
      <c r="A46" s="306" t="s">
        <v>478</v>
      </c>
      <c r="B46" s="5" t="s">
        <v>474</v>
      </c>
      <c r="C46" s="5" t="s">
        <v>401</v>
      </c>
      <c r="D46" s="5" t="s">
        <v>419</v>
      </c>
      <c r="E46" s="5" t="s">
        <v>17</v>
      </c>
      <c r="F46" s="117" t="s">
        <v>96</v>
      </c>
      <c r="G46" s="5" t="s">
        <v>97</v>
      </c>
      <c r="H46" s="8" t="str">
        <f>IF(AND('Antibiotics STAR PU 13 - QP'!K46="no",'Trimeth-pres (age 70+)'!J46="no"),"yes","no")</f>
        <v>no</v>
      </c>
      <c r="I46" s="202" t="str">
        <f>IF(AND('Antibiotics STAR PU 13 - QP'!N46="no",'Trimeth-pres (age 70+)'!L46="no"),"yes","no")</f>
        <v>no</v>
      </c>
      <c r="J46" s="202" t="str">
        <f>IF(AND('Antibiotics STAR PU 13 - QP'!Q46="no",'Trimeth-pres (age 70+)'!N46="no"),"yes","no")</f>
        <v>no</v>
      </c>
      <c r="K46" s="202" t="str">
        <f>IF(AND('Antibiotics STAR PU 13 - QP'!T46="no",'Trimeth-pres (age 70+)'!P46="no"),"yes","no")</f>
        <v>no</v>
      </c>
      <c r="L46" s="202" t="str">
        <f>IF(AND('Antibiotics STAR PU 13 - QP'!W46="no",'Trimeth-pres (age 70+)'!R46="no"),"yes","no")</f>
        <v>no</v>
      </c>
      <c r="M46" s="202" t="str">
        <f>IF(AND('Antibiotics STAR PU 13 - QP'!Z46="no",'Trimeth-pres (age 70+)'!T46="no"),"yes","no")</f>
        <v>no</v>
      </c>
      <c r="N46" s="202" t="str">
        <f>IF(AND('Antibiotics STAR PU 13 - QP'!AC46="no",'Trimeth-pres (age 70+)'!V46="no"),"yes","no")</f>
        <v>no</v>
      </c>
      <c r="O46" s="202" t="str">
        <f>IF(AND('Antibiotics STAR PU 13 - QP'!AF46="no",'Trimeth-pres (age 70+)'!X46="no"),"yes","no")</f>
        <v>no</v>
      </c>
      <c r="P46" s="202" t="str">
        <f>IF(AND('Antibiotics STAR PU 13 - QP'!AI46="no",'Trimeth-pres (age 70+)'!Z46="no"),"yes","no")</f>
        <v>no</v>
      </c>
      <c r="Q46" s="202" t="str">
        <f>IF(AND('Antibiotics STAR PU 13 - QP'!AL46="no",'Trimeth-pres (age 70+)'!AB46="no"),"yes","no")</f>
        <v>no</v>
      </c>
      <c r="R46" s="202" t="str">
        <f>IF(AND('Antibiotics STAR PU 13 - QP'!AO46="no",'Trimeth-pres (age 70+)'!AD46="no"),"yes","no")</f>
        <v>no</v>
      </c>
      <c r="S46" s="202" t="str">
        <f>IF(AND('Antibiotics STAR PU 13 - QP'!AR46="no",'Trimeth-pres (age 70+)'!AF46="no"),"yes","no")</f>
        <v>no</v>
      </c>
      <c r="T46" s="202" t="str">
        <f>IF(AND('Antibiotics STAR PU 13 - QP'!AU46="no",'Trimeth-pres (age 70+)'!AH46="no"),"yes","no")</f>
        <v>no</v>
      </c>
      <c r="U46" s="202" t="str">
        <f>IF(AND('Antibiotics STAR PU 13 - QP'!AX46="no",'Trimeth-pres (age 70+)'!AJ46="no"),"yes","no")</f>
        <v>no</v>
      </c>
      <c r="V46" s="202" t="str">
        <f>IF(AND('Antibiotics STAR PU 13 - QP'!BA46="no",'Trimeth-pres (age 70+)'!AL46="no"),"yes","no")</f>
        <v>no</v>
      </c>
      <c r="W46" s="202" t="str">
        <f>IF(AND('Antibiotics STAR PU 13 - QP'!BD46="no",'Trimeth-pres (age 70+)'!AN46="no"),"yes","no")</f>
        <v>no</v>
      </c>
      <c r="X46" s="202" t="str">
        <f>IF(AND('Antibiotics STAR PU 13 - QP'!BG46="no",'Trimeth-pres (age 70+)'!AP46="no"),"yes","no")</f>
        <v>no</v>
      </c>
      <c r="Y46" s="202" t="str">
        <f>IF(AND('Antibiotics STAR PU 13 - QP'!BJ46="no",'Trimeth-pres (age 70+)'!AR46="no"),"yes","no")</f>
        <v>no</v>
      </c>
      <c r="Z46" s="202" t="str">
        <f>IF(AND('Antibiotics STAR PU 13 - QP'!BM46="no",'Trimeth-pres (age 70+)'!AT46="no"),"yes","no")</f>
        <v>no</v>
      </c>
      <c r="AA46" s="202" t="str">
        <f>IF(AND('Antibiotics STAR PU 13 - QP'!BQ46="no",'Trimeth-pres (age 70+)'!AV46="no"),"yes","no")</f>
        <v>no</v>
      </c>
    </row>
    <row r="47" spans="1:27" x14ac:dyDescent="0.2">
      <c r="A47" s="306" t="s">
        <v>492</v>
      </c>
      <c r="B47" s="5" t="s">
        <v>493</v>
      </c>
      <c r="C47" s="5" t="s">
        <v>98</v>
      </c>
      <c r="D47" s="5" t="s">
        <v>434</v>
      </c>
      <c r="E47" s="5" t="s">
        <v>98</v>
      </c>
      <c r="F47" s="117" t="s">
        <v>99</v>
      </c>
      <c r="G47" s="5" t="s">
        <v>100</v>
      </c>
      <c r="H47" s="8" t="str">
        <f>IF(AND('Antibiotics STAR PU 13 - QP'!K47="no",'Trimeth-pres (age 70+)'!J47="no"),"yes","no")</f>
        <v>no</v>
      </c>
      <c r="I47" s="202" t="str">
        <f>IF(AND('Antibiotics STAR PU 13 - QP'!N47="no",'Trimeth-pres (age 70+)'!L47="no"),"yes","no")</f>
        <v>no</v>
      </c>
      <c r="J47" s="202" t="str">
        <f>IF(AND('Antibiotics STAR PU 13 - QP'!Q47="no",'Trimeth-pres (age 70+)'!N47="no"),"yes","no")</f>
        <v>no</v>
      </c>
      <c r="K47" s="202" t="str">
        <f>IF(AND('Antibiotics STAR PU 13 - QP'!T47="no",'Trimeth-pres (age 70+)'!P47="no"),"yes","no")</f>
        <v>no</v>
      </c>
      <c r="L47" s="202" t="str">
        <f>IF(AND('Antibiotics STAR PU 13 - QP'!W47="no",'Trimeth-pres (age 70+)'!R47="no"),"yes","no")</f>
        <v>no</v>
      </c>
      <c r="M47" s="202" t="str">
        <f>IF(AND('Antibiotics STAR PU 13 - QP'!Z47="no",'Trimeth-pres (age 70+)'!T47="no"),"yes","no")</f>
        <v>no</v>
      </c>
      <c r="N47" s="202" t="str">
        <f>IF(AND('Antibiotics STAR PU 13 - QP'!AC47="no",'Trimeth-pres (age 70+)'!V47="no"),"yes","no")</f>
        <v>no</v>
      </c>
      <c r="O47" s="202" t="str">
        <f>IF(AND('Antibiotics STAR PU 13 - QP'!AF47="no",'Trimeth-pres (age 70+)'!X47="no"),"yes","no")</f>
        <v>no</v>
      </c>
      <c r="P47" s="202" t="str">
        <f>IF(AND('Antibiotics STAR PU 13 - QP'!AI47="no",'Trimeth-pres (age 70+)'!Z47="no"),"yes","no")</f>
        <v>no</v>
      </c>
      <c r="Q47" s="202" t="str">
        <f>IF(AND('Antibiotics STAR PU 13 - QP'!AL47="no",'Trimeth-pres (age 70+)'!AB47="no"),"yes","no")</f>
        <v>no</v>
      </c>
      <c r="R47" s="202" t="str">
        <f>IF(AND('Antibiotics STAR PU 13 - QP'!AO47="no",'Trimeth-pres (age 70+)'!AD47="no"),"yes","no")</f>
        <v>no</v>
      </c>
      <c r="S47" s="202" t="str">
        <f>IF(AND('Antibiotics STAR PU 13 - QP'!AR47="no",'Trimeth-pres (age 70+)'!AF47="no"),"yes","no")</f>
        <v>no</v>
      </c>
      <c r="T47" s="202" t="str">
        <f>IF(AND('Antibiotics STAR PU 13 - QP'!AU47="no",'Trimeth-pres (age 70+)'!AH47="no"),"yes","no")</f>
        <v>no</v>
      </c>
      <c r="U47" s="202" t="str">
        <f>IF(AND('Antibiotics STAR PU 13 - QP'!AX47="no",'Trimeth-pres (age 70+)'!AJ47="no"),"yes","no")</f>
        <v>no</v>
      </c>
      <c r="V47" s="202" t="str">
        <f>IF(AND('Antibiotics STAR PU 13 - QP'!BA47="no",'Trimeth-pres (age 70+)'!AL47="no"),"yes","no")</f>
        <v>no</v>
      </c>
      <c r="W47" s="202" t="str">
        <f>IF(AND('Antibiotics STAR PU 13 - QP'!BD47="no",'Trimeth-pres (age 70+)'!AN47="no"),"yes","no")</f>
        <v>no</v>
      </c>
      <c r="X47" s="202" t="str">
        <f>IF(AND('Antibiotics STAR PU 13 - QP'!BG47="no",'Trimeth-pres (age 70+)'!AP47="no"),"yes","no")</f>
        <v>no</v>
      </c>
      <c r="Y47" s="202" t="str">
        <f>IF(AND('Antibiotics STAR PU 13 - QP'!BJ47="no",'Trimeth-pres (age 70+)'!AR47="no"),"yes","no")</f>
        <v>no</v>
      </c>
      <c r="Z47" s="202" t="str">
        <f>IF(AND('Antibiotics STAR PU 13 - QP'!BM47="no",'Trimeth-pres (age 70+)'!AT47="no"),"yes","no")</f>
        <v>no</v>
      </c>
      <c r="AA47" s="202" t="str">
        <f>IF(AND('Antibiotics STAR PU 13 - QP'!BQ47="no",'Trimeth-pres (age 70+)'!AV47="no"),"yes","no")</f>
        <v>no</v>
      </c>
    </row>
    <row r="48" spans="1:27" x14ac:dyDescent="0.2">
      <c r="A48" s="306" t="s">
        <v>635</v>
      </c>
      <c r="B48" s="5" t="s">
        <v>483</v>
      </c>
      <c r="C48" s="5" t="s">
        <v>407</v>
      </c>
      <c r="D48" s="5" t="s">
        <v>423</v>
      </c>
      <c r="E48" s="5" t="s">
        <v>34</v>
      </c>
      <c r="F48" s="117" t="s">
        <v>101</v>
      </c>
      <c r="G48" s="5" t="s">
        <v>102</v>
      </c>
      <c r="H48" s="8" t="str">
        <f>IF(AND('Antibiotics STAR PU 13 - QP'!K48="no",'Trimeth-pres (age 70+)'!J48="no"),"yes","no")</f>
        <v>no</v>
      </c>
      <c r="I48" s="202" t="str">
        <f>IF(AND('Antibiotics STAR PU 13 - QP'!N48="no",'Trimeth-pres (age 70+)'!L48="no"),"yes","no")</f>
        <v>no</v>
      </c>
      <c r="J48" s="202" t="str">
        <f>IF(AND('Antibiotics STAR PU 13 - QP'!Q48="no",'Trimeth-pres (age 70+)'!N48="no"),"yes","no")</f>
        <v>no</v>
      </c>
      <c r="K48" s="202" t="str">
        <f>IF(AND('Antibiotics STAR PU 13 - QP'!T48="no",'Trimeth-pres (age 70+)'!P48="no"),"yes","no")</f>
        <v>no</v>
      </c>
      <c r="L48" s="202" t="str">
        <f>IF(AND('Antibiotics STAR PU 13 - QP'!W48="no",'Trimeth-pres (age 70+)'!R48="no"),"yes","no")</f>
        <v>no</v>
      </c>
      <c r="M48" s="202" t="str">
        <f>IF(AND('Antibiotics STAR PU 13 - QP'!Z48="no",'Trimeth-pres (age 70+)'!T48="no"),"yes","no")</f>
        <v>no</v>
      </c>
      <c r="N48" s="202" t="str">
        <f>IF(AND('Antibiotics STAR PU 13 - QP'!AC48="no",'Trimeth-pres (age 70+)'!V48="no"),"yes","no")</f>
        <v>no</v>
      </c>
      <c r="O48" s="202" t="str">
        <f>IF(AND('Antibiotics STAR PU 13 - QP'!AF48="no",'Trimeth-pres (age 70+)'!X48="no"),"yes","no")</f>
        <v>no</v>
      </c>
      <c r="P48" s="202" t="str">
        <f>IF(AND('Antibiotics STAR PU 13 - QP'!AI48="no",'Trimeth-pres (age 70+)'!Z48="no"),"yes","no")</f>
        <v>no</v>
      </c>
      <c r="Q48" s="202" t="str">
        <f>IF(AND('Antibiotics STAR PU 13 - QP'!AL48="no",'Trimeth-pres (age 70+)'!AB48="no"),"yes","no")</f>
        <v>no</v>
      </c>
      <c r="R48" s="202" t="str">
        <f>IF(AND('Antibiotics STAR PU 13 - QP'!AO48="no",'Trimeth-pres (age 70+)'!AD48="no"),"yes","no")</f>
        <v>no</v>
      </c>
      <c r="S48" s="202" t="str">
        <f>IF(AND('Antibiotics STAR PU 13 - QP'!AR48="no",'Trimeth-pres (age 70+)'!AF48="no"),"yes","no")</f>
        <v>no</v>
      </c>
      <c r="T48" s="202" t="str">
        <f>IF(AND('Antibiotics STAR PU 13 - QP'!AU48="no",'Trimeth-pres (age 70+)'!AH48="no"),"yes","no")</f>
        <v>no</v>
      </c>
      <c r="U48" s="202" t="str">
        <f>IF(AND('Antibiotics STAR PU 13 - QP'!AX48="no",'Trimeth-pres (age 70+)'!AJ48="no"),"yes","no")</f>
        <v>no</v>
      </c>
      <c r="V48" s="202" t="str">
        <f>IF(AND('Antibiotics STAR PU 13 - QP'!BA48="no",'Trimeth-pres (age 70+)'!AL48="no"),"yes","no")</f>
        <v>no</v>
      </c>
      <c r="W48" s="202" t="str">
        <f>IF(AND('Antibiotics STAR PU 13 - QP'!BD48="no",'Trimeth-pres (age 70+)'!AN48="no"),"yes","no")</f>
        <v>no</v>
      </c>
      <c r="X48" s="202" t="str">
        <f>IF(AND('Antibiotics STAR PU 13 - QP'!BG48="no",'Trimeth-pres (age 70+)'!AP48="no"),"yes","no")</f>
        <v>no</v>
      </c>
      <c r="Y48" s="202" t="str">
        <f>IF(AND('Antibiotics STAR PU 13 - QP'!BJ48="no",'Trimeth-pres (age 70+)'!AR48="no"),"yes","no")</f>
        <v>no</v>
      </c>
      <c r="Z48" s="202" t="str">
        <f>IF(AND('Antibiotics STAR PU 13 - QP'!BM48="no",'Trimeth-pres (age 70+)'!AT48="no"),"yes","no")</f>
        <v>no</v>
      </c>
      <c r="AA48" s="202" t="str">
        <f>IF(AND('Antibiotics STAR PU 13 - QP'!BQ48="no",'Trimeth-pres (age 70+)'!AV48="no"),"yes","no")</f>
        <v>no</v>
      </c>
    </row>
    <row r="49" spans="1:27" x14ac:dyDescent="0.2">
      <c r="A49" s="306" t="s">
        <v>634</v>
      </c>
      <c r="B49" s="5" t="s">
        <v>491</v>
      </c>
      <c r="C49" s="5" t="s">
        <v>410</v>
      </c>
      <c r="D49" s="5" t="s">
        <v>433</v>
      </c>
      <c r="E49" s="5" t="s">
        <v>91</v>
      </c>
      <c r="F49" s="117" t="s">
        <v>103</v>
      </c>
      <c r="G49" s="5" t="s">
        <v>104</v>
      </c>
      <c r="H49" s="8" t="str">
        <f>IF(AND('Antibiotics STAR PU 13 - QP'!K49="no",'Trimeth-pres (age 70+)'!J49="no"),"yes","no")</f>
        <v>no</v>
      </c>
      <c r="I49" s="202" t="str">
        <f>IF(AND('Antibiotics STAR PU 13 - QP'!N49="no",'Trimeth-pres (age 70+)'!L49="no"),"yes","no")</f>
        <v>no</v>
      </c>
      <c r="J49" s="202" t="str">
        <f>IF(AND('Antibiotics STAR PU 13 - QP'!Q49="no",'Trimeth-pres (age 70+)'!N49="no"),"yes","no")</f>
        <v>no</v>
      </c>
      <c r="K49" s="202" t="str">
        <f>IF(AND('Antibiotics STAR PU 13 - QP'!T49="no",'Trimeth-pres (age 70+)'!P49="no"),"yes","no")</f>
        <v>no</v>
      </c>
      <c r="L49" s="202" t="str">
        <f>IF(AND('Antibiotics STAR PU 13 - QP'!W49="no",'Trimeth-pres (age 70+)'!R49="no"),"yes","no")</f>
        <v>no</v>
      </c>
      <c r="M49" s="202" t="str">
        <f>IF(AND('Antibiotics STAR PU 13 - QP'!Z49="no",'Trimeth-pres (age 70+)'!T49="no"),"yes","no")</f>
        <v>no</v>
      </c>
      <c r="N49" s="202" t="str">
        <f>IF(AND('Antibiotics STAR PU 13 - QP'!AC49="no",'Trimeth-pres (age 70+)'!V49="no"),"yes","no")</f>
        <v>no</v>
      </c>
      <c r="O49" s="202" t="str">
        <f>IF(AND('Antibiotics STAR PU 13 - QP'!AF49="no",'Trimeth-pres (age 70+)'!X49="no"),"yes","no")</f>
        <v>no</v>
      </c>
      <c r="P49" s="202" t="str">
        <f>IF(AND('Antibiotics STAR PU 13 - QP'!AI49="no",'Trimeth-pres (age 70+)'!Z49="no"),"yes","no")</f>
        <v>no</v>
      </c>
      <c r="Q49" s="202" t="str">
        <f>IF(AND('Antibiotics STAR PU 13 - QP'!AL49="no",'Trimeth-pres (age 70+)'!AB49="no"),"yes","no")</f>
        <v>no</v>
      </c>
      <c r="R49" s="202" t="str">
        <f>IF(AND('Antibiotics STAR PU 13 - QP'!AO49="no",'Trimeth-pres (age 70+)'!AD49="no"),"yes","no")</f>
        <v>no</v>
      </c>
      <c r="S49" s="202" t="str">
        <f>IF(AND('Antibiotics STAR PU 13 - QP'!AR49="no",'Trimeth-pres (age 70+)'!AF49="no"),"yes","no")</f>
        <v>no</v>
      </c>
      <c r="T49" s="202" t="str">
        <f>IF(AND('Antibiotics STAR PU 13 - QP'!AU49="no",'Trimeth-pres (age 70+)'!AH49="no"),"yes","no")</f>
        <v>no</v>
      </c>
      <c r="U49" s="202" t="str">
        <f>IF(AND('Antibiotics STAR PU 13 - QP'!AX49="no",'Trimeth-pres (age 70+)'!AJ49="no"),"yes","no")</f>
        <v>no</v>
      </c>
      <c r="V49" s="202" t="str">
        <f>IF(AND('Antibiotics STAR PU 13 - QP'!BA49="no",'Trimeth-pres (age 70+)'!AL49="no"),"yes","no")</f>
        <v>no</v>
      </c>
      <c r="W49" s="202" t="str">
        <f>IF(AND('Antibiotics STAR PU 13 - QP'!BD49="no",'Trimeth-pres (age 70+)'!AN49="no"),"yes","no")</f>
        <v>no</v>
      </c>
      <c r="X49" s="202" t="str">
        <f>IF(AND('Antibiotics STAR PU 13 - QP'!BG49="no",'Trimeth-pres (age 70+)'!AP49="no"),"yes","no")</f>
        <v>no</v>
      </c>
      <c r="Y49" s="202" t="str">
        <f>IF(AND('Antibiotics STAR PU 13 - QP'!BJ49="no",'Trimeth-pres (age 70+)'!AR49="no"),"yes","no")</f>
        <v>no</v>
      </c>
      <c r="Z49" s="202" t="str">
        <f>IF(AND('Antibiotics STAR PU 13 - QP'!BM49="no",'Trimeth-pres (age 70+)'!AT49="no"),"yes","no")</f>
        <v>no</v>
      </c>
      <c r="AA49" s="202" t="str">
        <f>IF(AND('Antibiotics STAR PU 13 - QP'!BQ49="no",'Trimeth-pres (age 70+)'!AV49="no"),"yes","no")</f>
        <v>no</v>
      </c>
    </row>
    <row r="50" spans="1:27" x14ac:dyDescent="0.2">
      <c r="A50" s="306" t="s">
        <v>629</v>
      </c>
      <c r="B50" s="5" t="s">
        <v>477</v>
      </c>
      <c r="C50" s="5" t="s">
        <v>404</v>
      </c>
      <c r="D50" s="5" t="s">
        <v>426</v>
      </c>
      <c r="E50" s="5" t="s">
        <v>47</v>
      </c>
      <c r="F50" s="117" t="s">
        <v>105</v>
      </c>
      <c r="G50" s="5" t="s">
        <v>106</v>
      </c>
      <c r="H50" s="8" t="str">
        <f>IF(AND('Antibiotics STAR PU 13 - QP'!K50="no",'Trimeth-pres (age 70+)'!J50="no"),"yes","no")</f>
        <v>no</v>
      </c>
      <c r="I50" s="202" t="str">
        <f>IF(AND('Antibiotics STAR PU 13 - QP'!N50="no",'Trimeth-pres (age 70+)'!L50="no"),"yes","no")</f>
        <v>no</v>
      </c>
      <c r="J50" s="202" t="str">
        <f>IF(AND('Antibiotics STAR PU 13 - QP'!Q50="no",'Trimeth-pres (age 70+)'!N50="no"),"yes","no")</f>
        <v>no</v>
      </c>
      <c r="K50" s="202" t="str">
        <f>IF(AND('Antibiotics STAR PU 13 - QP'!T50="no",'Trimeth-pres (age 70+)'!P50="no"),"yes","no")</f>
        <v>no</v>
      </c>
      <c r="L50" s="202" t="str">
        <f>IF(AND('Antibiotics STAR PU 13 - QP'!W50="no",'Trimeth-pres (age 70+)'!R50="no"),"yes","no")</f>
        <v>no</v>
      </c>
      <c r="M50" s="202" t="str">
        <f>IF(AND('Antibiotics STAR PU 13 - QP'!Z50="no",'Trimeth-pres (age 70+)'!T50="no"),"yes","no")</f>
        <v>no</v>
      </c>
      <c r="N50" s="202" t="str">
        <f>IF(AND('Antibiotics STAR PU 13 - QP'!AC50="no",'Trimeth-pres (age 70+)'!V50="no"),"yes","no")</f>
        <v>no</v>
      </c>
      <c r="O50" s="202" t="str">
        <f>IF(AND('Antibiotics STAR PU 13 - QP'!AF50="no",'Trimeth-pres (age 70+)'!X50="no"),"yes","no")</f>
        <v>no</v>
      </c>
      <c r="P50" s="202" t="str">
        <f>IF(AND('Antibiotics STAR PU 13 - QP'!AI50="no",'Trimeth-pres (age 70+)'!Z50="no"),"yes","no")</f>
        <v>no</v>
      </c>
      <c r="Q50" s="202" t="str">
        <f>IF(AND('Antibiotics STAR PU 13 - QP'!AL50="no",'Trimeth-pres (age 70+)'!AB50="no"),"yes","no")</f>
        <v>no</v>
      </c>
      <c r="R50" s="202" t="str">
        <f>IF(AND('Antibiotics STAR PU 13 - QP'!AO50="no",'Trimeth-pres (age 70+)'!AD50="no"),"yes","no")</f>
        <v>no</v>
      </c>
      <c r="S50" s="202" t="str">
        <f>IF(AND('Antibiotics STAR PU 13 - QP'!AR50="no",'Trimeth-pres (age 70+)'!AF50="no"),"yes","no")</f>
        <v>no</v>
      </c>
      <c r="T50" s="202" t="str">
        <f>IF(AND('Antibiotics STAR PU 13 - QP'!AU50="no",'Trimeth-pres (age 70+)'!AH50="no"),"yes","no")</f>
        <v>no</v>
      </c>
      <c r="U50" s="202" t="str">
        <f>IF(AND('Antibiotics STAR PU 13 - QP'!AX50="no",'Trimeth-pres (age 70+)'!AJ50="no"),"yes","no")</f>
        <v>no</v>
      </c>
      <c r="V50" s="202" t="str">
        <f>IF(AND('Antibiotics STAR PU 13 - QP'!BA50="no",'Trimeth-pres (age 70+)'!AL50="no"),"yes","no")</f>
        <v>no</v>
      </c>
      <c r="W50" s="202" t="str">
        <f>IF(AND('Antibiotics STAR PU 13 - QP'!BD50="no",'Trimeth-pres (age 70+)'!AN50="no"),"yes","no")</f>
        <v>no</v>
      </c>
      <c r="X50" s="202" t="str">
        <f>IF(AND('Antibiotics STAR PU 13 - QP'!BG50="no",'Trimeth-pres (age 70+)'!AP50="no"),"yes","no")</f>
        <v>no</v>
      </c>
      <c r="Y50" s="202" t="str">
        <f>IF(AND('Antibiotics STAR PU 13 - QP'!BJ50="no",'Trimeth-pres (age 70+)'!AR50="no"),"yes","no")</f>
        <v>no</v>
      </c>
      <c r="Z50" s="202" t="str">
        <f>IF(AND('Antibiotics STAR PU 13 - QP'!BM50="no",'Trimeth-pres (age 70+)'!AT50="no"),"yes","no")</f>
        <v>no</v>
      </c>
      <c r="AA50" s="202" t="str">
        <f>IF(AND('Antibiotics STAR PU 13 - QP'!BQ50="no",'Trimeth-pres (age 70+)'!AV50="no"),"yes","no")</f>
        <v>no</v>
      </c>
    </row>
    <row r="51" spans="1:27" x14ac:dyDescent="0.2">
      <c r="A51" s="306" t="s">
        <v>494</v>
      </c>
      <c r="B51" s="5" t="s">
        <v>481</v>
      </c>
      <c r="C51" s="5" t="s">
        <v>406</v>
      </c>
      <c r="D51" s="5" t="s">
        <v>421</v>
      </c>
      <c r="E51" s="5" t="s">
        <v>28</v>
      </c>
      <c r="F51" s="117" t="s">
        <v>107</v>
      </c>
      <c r="G51" s="5" t="s">
        <v>108</v>
      </c>
      <c r="H51" s="8" t="str">
        <f>IF(AND('Antibiotics STAR PU 13 - QP'!K51="no",'Trimeth-pres (age 70+)'!J51="no"),"yes","no")</f>
        <v>no</v>
      </c>
      <c r="I51" s="202" t="str">
        <f>IF(AND('Antibiotics STAR PU 13 - QP'!N51="no",'Trimeth-pres (age 70+)'!L51="no"),"yes","no")</f>
        <v>no</v>
      </c>
      <c r="J51" s="202" t="str">
        <f>IF(AND('Antibiotics STAR PU 13 - QP'!Q51="no",'Trimeth-pres (age 70+)'!N51="no"),"yes","no")</f>
        <v>no</v>
      </c>
      <c r="K51" s="202" t="str">
        <f>IF(AND('Antibiotics STAR PU 13 - QP'!T51="no",'Trimeth-pres (age 70+)'!P51="no"),"yes","no")</f>
        <v>no</v>
      </c>
      <c r="L51" s="202" t="str">
        <f>IF(AND('Antibiotics STAR PU 13 - QP'!W51="no",'Trimeth-pres (age 70+)'!R51="no"),"yes","no")</f>
        <v>no</v>
      </c>
      <c r="M51" s="202" t="str">
        <f>IF(AND('Antibiotics STAR PU 13 - QP'!Z51="no",'Trimeth-pres (age 70+)'!T51="no"),"yes","no")</f>
        <v>no</v>
      </c>
      <c r="N51" s="202" t="str">
        <f>IF(AND('Antibiotics STAR PU 13 - QP'!AC51="no",'Trimeth-pres (age 70+)'!V51="no"),"yes","no")</f>
        <v>no</v>
      </c>
      <c r="O51" s="202" t="str">
        <f>IF(AND('Antibiotics STAR PU 13 - QP'!AF51="no",'Trimeth-pres (age 70+)'!X51="no"),"yes","no")</f>
        <v>no</v>
      </c>
      <c r="P51" s="202" t="str">
        <f>IF(AND('Antibiotics STAR PU 13 - QP'!AI51="no",'Trimeth-pres (age 70+)'!Z51="no"),"yes","no")</f>
        <v>no</v>
      </c>
      <c r="Q51" s="202" t="str">
        <f>IF(AND('Antibiotics STAR PU 13 - QP'!AL51="no",'Trimeth-pres (age 70+)'!AB51="no"),"yes","no")</f>
        <v>no</v>
      </c>
      <c r="R51" s="202" t="str">
        <f>IF(AND('Antibiotics STAR PU 13 - QP'!AO51="no",'Trimeth-pres (age 70+)'!AD51="no"),"yes","no")</f>
        <v>no</v>
      </c>
      <c r="S51" s="202" t="str">
        <f>IF(AND('Antibiotics STAR PU 13 - QP'!AR51="no",'Trimeth-pres (age 70+)'!AF51="no"),"yes","no")</f>
        <v>no</v>
      </c>
      <c r="T51" s="202" t="str">
        <f>IF(AND('Antibiotics STAR PU 13 - QP'!AU51="no",'Trimeth-pres (age 70+)'!AH51="no"),"yes","no")</f>
        <v>no</v>
      </c>
      <c r="U51" s="202" t="str">
        <f>IF(AND('Antibiotics STAR PU 13 - QP'!AX51="no",'Trimeth-pres (age 70+)'!AJ51="no"),"yes","no")</f>
        <v>no</v>
      </c>
      <c r="V51" s="202" t="str">
        <f>IF(AND('Antibiotics STAR PU 13 - QP'!BA51="no",'Trimeth-pres (age 70+)'!AL51="no"),"yes","no")</f>
        <v>no</v>
      </c>
      <c r="W51" s="202" t="str">
        <f>IF(AND('Antibiotics STAR PU 13 - QP'!BD51="no",'Trimeth-pres (age 70+)'!AN51="no"),"yes","no")</f>
        <v>no</v>
      </c>
      <c r="X51" s="202" t="str">
        <f>IF(AND('Antibiotics STAR PU 13 - QP'!BG51="no",'Trimeth-pres (age 70+)'!AP51="no"),"yes","no")</f>
        <v>no</v>
      </c>
      <c r="Y51" s="202" t="str">
        <f>IF(AND('Antibiotics STAR PU 13 - QP'!BJ51="no",'Trimeth-pres (age 70+)'!AR51="no"),"yes","no")</f>
        <v>no</v>
      </c>
      <c r="Z51" s="202" t="str">
        <f>IF(AND('Antibiotics STAR PU 13 - QP'!BM51="no",'Trimeth-pres (age 70+)'!AT51="no"),"yes","no")</f>
        <v>no</v>
      </c>
      <c r="AA51" s="202" t="str">
        <f>IF(AND('Antibiotics STAR PU 13 - QP'!BQ51="no",'Trimeth-pres (age 70+)'!AV51="no"),"yes","no")</f>
        <v>no</v>
      </c>
    </row>
    <row r="52" spans="1:27" x14ac:dyDescent="0.2">
      <c r="A52" s="306" t="s">
        <v>636</v>
      </c>
      <c r="B52" s="5" t="s">
        <v>476</v>
      </c>
      <c r="C52" s="5" t="s">
        <v>403</v>
      </c>
      <c r="D52" s="5" t="s">
        <v>417</v>
      </c>
      <c r="E52" s="5" t="s">
        <v>11</v>
      </c>
      <c r="F52" s="2" t="s">
        <v>559</v>
      </c>
      <c r="G52" s="2" t="s">
        <v>560</v>
      </c>
      <c r="H52" s="8" t="str">
        <f>IF(AND('Antibiotics STAR PU 13 - QP'!K52="no",'Trimeth-pres (age 70+)'!J52="no"),"yes","no")</f>
        <v>no</v>
      </c>
      <c r="I52" s="202" t="str">
        <f>IF(AND('Antibiotics STAR PU 13 - QP'!N52="no",'Trimeth-pres (age 70+)'!L52="no"),"yes","no")</f>
        <v>no</v>
      </c>
      <c r="J52" s="202" t="str">
        <f>IF(AND('Antibiotics STAR PU 13 - QP'!Q52="no",'Trimeth-pres (age 70+)'!N52="no"),"yes","no")</f>
        <v>no</v>
      </c>
      <c r="K52" s="202" t="str">
        <f>IF(AND('Antibiotics STAR PU 13 - QP'!T52="no",'Trimeth-pres (age 70+)'!P52="no"),"yes","no")</f>
        <v>no</v>
      </c>
      <c r="L52" s="202" t="str">
        <f>IF(AND('Antibiotics STAR PU 13 - QP'!W52="no",'Trimeth-pres (age 70+)'!R52="no"),"yes","no")</f>
        <v>no</v>
      </c>
      <c r="M52" s="202" t="str">
        <f>IF(AND('Antibiotics STAR PU 13 - QP'!Z52="no",'Trimeth-pres (age 70+)'!T52="no"),"yes","no")</f>
        <v>no</v>
      </c>
      <c r="N52" s="202" t="str">
        <f>IF(AND('Antibiotics STAR PU 13 - QP'!AC52="no",'Trimeth-pres (age 70+)'!V52="no"),"yes","no")</f>
        <v>no</v>
      </c>
      <c r="O52" s="202" t="str">
        <f>IF(AND('Antibiotics STAR PU 13 - QP'!AF52="no",'Trimeth-pres (age 70+)'!X52="no"),"yes","no")</f>
        <v>no</v>
      </c>
      <c r="P52" s="202" t="str">
        <f>IF(AND('Antibiotics STAR PU 13 - QP'!AI52="no",'Trimeth-pres (age 70+)'!Z52="no"),"yes","no")</f>
        <v>no</v>
      </c>
      <c r="Q52" s="202" t="str">
        <f>IF(AND('Antibiotics STAR PU 13 - QP'!AL52="no",'Trimeth-pres (age 70+)'!AB52="no"),"yes","no")</f>
        <v>no</v>
      </c>
      <c r="R52" s="202" t="str">
        <f>IF(AND('Antibiotics STAR PU 13 - QP'!AO52="no",'Trimeth-pres (age 70+)'!AD52="no"),"yes","no")</f>
        <v>no</v>
      </c>
      <c r="S52" s="202" t="str">
        <f>IF(AND('Antibiotics STAR PU 13 - QP'!AR52="no",'Trimeth-pres (age 70+)'!AF52="no"),"yes","no")</f>
        <v>no</v>
      </c>
      <c r="T52" s="202" t="str">
        <f>IF(AND('Antibiotics STAR PU 13 - QP'!AU52="no",'Trimeth-pres (age 70+)'!AH52="no"),"yes","no")</f>
        <v>no</v>
      </c>
      <c r="U52" s="202" t="str">
        <f>IF(AND('Antibiotics STAR PU 13 - QP'!AX52="no",'Trimeth-pres (age 70+)'!AJ52="no"),"yes","no")</f>
        <v>no</v>
      </c>
      <c r="V52" s="202" t="str">
        <f>IF(AND('Antibiotics STAR PU 13 - QP'!BA52="no",'Trimeth-pres (age 70+)'!AL52="no"),"yes","no")</f>
        <v>no</v>
      </c>
      <c r="W52" s="202" t="str">
        <f>IF(AND('Antibiotics STAR PU 13 - QP'!BD52="no",'Trimeth-pres (age 70+)'!AN52="no"),"yes","no")</f>
        <v>no</v>
      </c>
      <c r="X52" s="202" t="str">
        <f>IF(AND('Antibiotics STAR PU 13 - QP'!BG52="no",'Trimeth-pres (age 70+)'!AP52="no"),"yes","no")</f>
        <v>no</v>
      </c>
      <c r="Y52" s="202" t="str">
        <f>IF(AND('Antibiotics STAR PU 13 - QP'!BJ52="no",'Trimeth-pres (age 70+)'!AR52="no"),"yes","no")</f>
        <v>no</v>
      </c>
      <c r="Z52" s="202" t="str">
        <f>IF(AND('Antibiotics STAR PU 13 - QP'!BM52="no",'Trimeth-pres (age 70+)'!AT52="no"),"yes","no")</f>
        <v>no</v>
      </c>
      <c r="AA52" s="202" t="str">
        <f>IF(AND('Antibiotics STAR PU 13 - QP'!BQ52="no",'Trimeth-pres (age 70+)'!AV52="no"),"yes","no")</f>
        <v>no</v>
      </c>
    </row>
    <row r="53" spans="1:27" x14ac:dyDescent="0.2">
      <c r="A53" s="306" t="s">
        <v>627</v>
      </c>
      <c r="B53" s="5" t="s">
        <v>484</v>
      </c>
      <c r="C53" s="5" t="s">
        <v>465</v>
      </c>
      <c r="D53" s="5" t="s">
        <v>424</v>
      </c>
      <c r="E53" s="5" t="s">
        <v>35</v>
      </c>
      <c r="F53" s="117" t="s">
        <v>109</v>
      </c>
      <c r="G53" s="5" t="s">
        <v>110</v>
      </c>
      <c r="H53" s="8" t="str">
        <f>IF(AND('Antibiotics STAR PU 13 - QP'!K53="no",'Trimeth-pres (age 70+)'!J53="no"),"yes","no")</f>
        <v>no</v>
      </c>
      <c r="I53" s="202" t="str">
        <f>IF(AND('Antibiotics STAR PU 13 - QP'!N53="no",'Trimeth-pres (age 70+)'!L53="no"),"yes","no")</f>
        <v>no</v>
      </c>
      <c r="J53" s="202" t="str">
        <f>IF(AND('Antibiotics STAR PU 13 - QP'!Q53="no",'Trimeth-pres (age 70+)'!N53="no"),"yes","no")</f>
        <v>no</v>
      </c>
      <c r="K53" s="202" t="str">
        <f>IF(AND('Antibiotics STAR PU 13 - QP'!T53="no",'Trimeth-pres (age 70+)'!P53="no"),"yes","no")</f>
        <v>no</v>
      </c>
      <c r="L53" s="202" t="str">
        <f>IF(AND('Antibiotics STAR PU 13 - QP'!W53="no",'Trimeth-pres (age 70+)'!R53="no"),"yes","no")</f>
        <v>no</v>
      </c>
      <c r="M53" s="202" t="str">
        <f>IF(AND('Antibiotics STAR PU 13 - QP'!Z53="no",'Trimeth-pres (age 70+)'!T53="no"),"yes","no")</f>
        <v>no</v>
      </c>
      <c r="N53" s="202" t="str">
        <f>IF(AND('Antibiotics STAR PU 13 - QP'!AC53="no",'Trimeth-pres (age 70+)'!V53="no"),"yes","no")</f>
        <v>no</v>
      </c>
      <c r="O53" s="202" t="str">
        <f>IF(AND('Antibiotics STAR PU 13 - QP'!AF53="no",'Trimeth-pres (age 70+)'!X53="no"),"yes","no")</f>
        <v>no</v>
      </c>
      <c r="P53" s="202" t="str">
        <f>IF(AND('Antibiotics STAR PU 13 - QP'!AI53="no",'Trimeth-pres (age 70+)'!Z53="no"),"yes","no")</f>
        <v>no</v>
      </c>
      <c r="Q53" s="202" t="str">
        <f>IF(AND('Antibiotics STAR PU 13 - QP'!AL53="no",'Trimeth-pres (age 70+)'!AB53="no"),"yes","no")</f>
        <v>no</v>
      </c>
      <c r="R53" s="202" t="str">
        <f>IF(AND('Antibiotics STAR PU 13 - QP'!AO53="no",'Trimeth-pres (age 70+)'!AD53="no"),"yes","no")</f>
        <v>no</v>
      </c>
      <c r="S53" s="202" t="str">
        <f>IF(AND('Antibiotics STAR PU 13 - QP'!AR53="no",'Trimeth-pres (age 70+)'!AF53="no"),"yes","no")</f>
        <v>no</v>
      </c>
      <c r="T53" s="202" t="str">
        <f>IF(AND('Antibiotics STAR PU 13 - QP'!AU53="no",'Trimeth-pres (age 70+)'!AH53="no"),"yes","no")</f>
        <v>no</v>
      </c>
      <c r="U53" s="202" t="str">
        <f>IF(AND('Antibiotics STAR PU 13 - QP'!AX53="no",'Trimeth-pres (age 70+)'!AJ53="no"),"yes","no")</f>
        <v>no</v>
      </c>
      <c r="V53" s="202" t="str">
        <f>IF(AND('Antibiotics STAR PU 13 - QP'!BA53="no",'Trimeth-pres (age 70+)'!AL53="no"),"yes","no")</f>
        <v>no</v>
      </c>
      <c r="W53" s="202" t="str">
        <f>IF(AND('Antibiotics STAR PU 13 - QP'!BD53="no",'Trimeth-pres (age 70+)'!AN53="no"),"yes","no")</f>
        <v>no</v>
      </c>
      <c r="X53" s="202" t="str">
        <f>IF(AND('Antibiotics STAR PU 13 - QP'!BG53="no",'Trimeth-pres (age 70+)'!AP53="no"),"yes","no")</f>
        <v>no</v>
      </c>
      <c r="Y53" s="202" t="str">
        <f>IF(AND('Antibiotics STAR PU 13 - QP'!BJ53="no",'Trimeth-pres (age 70+)'!AR53="no"),"yes","no")</f>
        <v>no</v>
      </c>
      <c r="Z53" s="202" t="str">
        <f>IF(AND('Antibiotics STAR PU 13 - QP'!BM53="no",'Trimeth-pres (age 70+)'!AT53="no"),"yes","no")</f>
        <v>no</v>
      </c>
      <c r="AA53" s="202" t="str">
        <f>IF(AND('Antibiotics STAR PU 13 - QP'!BQ53="no",'Trimeth-pres (age 70+)'!AV53="no"),"yes","no")</f>
        <v>no</v>
      </c>
    </row>
    <row r="54" spans="1:27" x14ac:dyDescent="0.2">
      <c r="A54" s="306" t="s">
        <v>495</v>
      </c>
      <c r="B54" s="5" t="s">
        <v>481</v>
      </c>
      <c r="C54" s="5" t="s">
        <v>406</v>
      </c>
      <c r="D54" s="5" t="s">
        <v>435</v>
      </c>
      <c r="E54" s="5" t="s">
        <v>111</v>
      </c>
      <c r="F54" s="117" t="s">
        <v>112</v>
      </c>
      <c r="G54" s="5" t="s">
        <v>113</v>
      </c>
      <c r="H54" s="8" t="str">
        <f>IF(AND('Antibiotics STAR PU 13 - QP'!K54="no",'Trimeth-pres (age 70+)'!J54="no"),"yes","no")</f>
        <v>no</v>
      </c>
      <c r="I54" s="202" t="str">
        <f>IF(AND('Antibiotics STAR PU 13 - QP'!N54="no",'Trimeth-pres (age 70+)'!L54="no"),"yes","no")</f>
        <v>no</v>
      </c>
      <c r="J54" s="202" t="str">
        <f>IF(AND('Antibiotics STAR PU 13 - QP'!Q54="no",'Trimeth-pres (age 70+)'!N54="no"),"yes","no")</f>
        <v>no</v>
      </c>
      <c r="K54" s="202" t="str">
        <f>IF(AND('Antibiotics STAR PU 13 - QP'!T54="no",'Trimeth-pres (age 70+)'!P54="no"),"yes","no")</f>
        <v>no</v>
      </c>
      <c r="L54" s="202" t="str">
        <f>IF(AND('Antibiotics STAR PU 13 - QP'!W54="no",'Trimeth-pres (age 70+)'!R54="no"),"yes","no")</f>
        <v>no</v>
      </c>
      <c r="M54" s="202" t="str">
        <f>IF(AND('Antibiotics STAR PU 13 - QP'!Z54="no",'Trimeth-pres (age 70+)'!T54="no"),"yes","no")</f>
        <v>no</v>
      </c>
      <c r="N54" s="202" t="str">
        <f>IF(AND('Antibiotics STAR PU 13 - QP'!AC54="no",'Trimeth-pres (age 70+)'!V54="no"),"yes","no")</f>
        <v>no</v>
      </c>
      <c r="O54" s="202" t="str">
        <f>IF(AND('Antibiotics STAR PU 13 - QP'!AF54="no",'Trimeth-pres (age 70+)'!X54="no"),"yes","no")</f>
        <v>no</v>
      </c>
      <c r="P54" s="202" t="str">
        <f>IF(AND('Antibiotics STAR PU 13 - QP'!AI54="no",'Trimeth-pres (age 70+)'!Z54="no"),"yes","no")</f>
        <v>no</v>
      </c>
      <c r="Q54" s="202" t="str">
        <f>IF(AND('Antibiotics STAR PU 13 - QP'!AL54="no",'Trimeth-pres (age 70+)'!AB54="no"),"yes","no")</f>
        <v>no</v>
      </c>
      <c r="R54" s="202" t="str">
        <f>IF(AND('Antibiotics STAR PU 13 - QP'!AO54="no",'Trimeth-pres (age 70+)'!AD54="no"),"yes","no")</f>
        <v>no</v>
      </c>
      <c r="S54" s="202" t="str">
        <f>IF(AND('Antibiotics STAR PU 13 - QP'!AR54="no",'Trimeth-pres (age 70+)'!AF54="no"),"yes","no")</f>
        <v>no</v>
      </c>
      <c r="T54" s="202" t="str">
        <f>IF(AND('Antibiotics STAR PU 13 - QP'!AU54="no",'Trimeth-pres (age 70+)'!AH54="no"),"yes","no")</f>
        <v>no</v>
      </c>
      <c r="U54" s="202" t="str">
        <f>IF(AND('Antibiotics STAR PU 13 - QP'!AX54="no",'Trimeth-pres (age 70+)'!AJ54="no"),"yes","no")</f>
        <v>no</v>
      </c>
      <c r="V54" s="202" t="str">
        <f>IF(AND('Antibiotics STAR PU 13 - QP'!BA54="no",'Trimeth-pres (age 70+)'!AL54="no"),"yes","no")</f>
        <v>no</v>
      </c>
      <c r="W54" s="202" t="str">
        <f>IF(AND('Antibiotics STAR PU 13 - QP'!BD54="no",'Trimeth-pres (age 70+)'!AN54="no"),"yes","no")</f>
        <v>no</v>
      </c>
      <c r="X54" s="202" t="str">
        <f>IF(AND('Antibiotics STAR PU 13 - QP'!BG54="no",'Trimeth-pres (age 70+)'!AP54="no"),"yes","no")</f>
        <v>no</v>
      </c>
      <c r="Y54" s="202" t="str">
        <f>IF(AND('Antibiotics STAR PU 13 - QP'!BJ54="no",'Trimeth-pres (age 70+)'!AR54="no"),"yes","no")</f>
        <v>no</v>
      </c>
      <c r="Z54" s="202" t="str">
        <f>IF(AND('Antibiotics STAR PU 13 - QP'!BM54="no",'Trimeth-pres (age 70+)'!AT54="no"),"yes","no")</f>
        <v>no</v>
      </c>
      <c r="AA54" s="202" t="str">
        <f>IF(AND('Antibiotics STAR PU 13 - QP'!BQ54="no",'Trimeth-pres (age 70+)'!AV54="no"),"yes","no")</f>
        <v>no</v>
      </c>
    </row>
    <row r="55" spans="1:27" x14ac:dyDescent="0.2">
      <c r="A55" s="306" t="s">
        <v>637</v>
      </c>
      <c r="B55" s="5" t="s">
        <v>474</v>
      </c>
      <c r="C55" s="5" t="s">
        <v>401</v>
      </c>
      <c r="D55" s="5" t="s">
        <v>436</v>
      </c>
      <c r="E55" s="5" t="s">
        <v>114</v>
      </c>
      <c r="F55" s="117" t="s">
        <v>115</v>
      </c>
      <c r="G55" s="5" t="s">
        <v>116</v>
      </c>
      <c r="H55" s="8" t="str">
        <f>IF(AND('Antibiotics STAR PU 13 - QP'!K55="no",'Trimeth-pres (age 70+)'!J55="no"),"yes","no")</f>
        <v>no</v>
      </c>
      <c r="I55" s="202" t="str">
        <f>IF(AND('Antibiotics STAR PU 13 - QP'!N55="no",'Trimeth-pres (age 70+)'!L55="no"),"yes","no")</f>
        <v>no</v>
      </c>
      <c r="J55" s="202" t="str">
        <f>IF(AND('Antibiotics STAR PU 13 - QP'!Q55="no",'Trimeth-pres (age 70+)'!N55="no"),"yes","no")</f>
        <v>no</v>
      </c>
      <c r="K55" s="202" t="str">
        <f>IF(AND('Antibiotics STAR PU 13 - QP'!T55="no",'Trimeth-pres (age 70+)'!P55="no"),"yes","no")</f>
        <v>no</v>
      </c>
      <c r="L55" s="202" t="str">
        <f>IF(AND('Antibiotics STAR PU 13 - QP'!W55="no",'Trimeth-pres (age 70+)'!R55="no"),"yes","no")</f>
        <v>no</v>
      </c>
      <c r="M55" s="202" t="str">
        <f>IF(AND('Antibiotics STAR PU 13 - QP'!Z55="no",'Trimeth-pres (age 70+)'!T55="no"),"yes","no")</f>
        <v>no</v>
      </c>
      <c r="N55" s="202" t="str">
        <f>IF(AND('Antibiotics STAR PU 13 - QP'!AC55="no",'Trimeth-pres (age 70+)'!V55="no"),"yes","no")</f>
        <v>no</v>
      </c>
      <c r="O55" s="202" t="str">
        <f>IF(AND('Antibiotics STAR PU 13 - QP'!AF55="no",'Trimeth-pres (age 70+)'!X55="no"),"yes","no")</f>
        <v>no</v>
      </c>
      <c r="P55" s="202" t="str">
        <f>IF(AND('Antibiotics STAR PU 13 - QP'!AI55="no",'Trimeth-pres (age 70+)'!Z55="no"),"yes","no")</f>
        <v>no</v>
      </c>
      <c r="Q55" s="202" t="str">
        <f>IF(AND('Antibiotics STAR PU 13 - QP'!AL55="no",'Trimeth-pres (age 70+)'!AB55="no"),"yes","no")</f>
        <v>no</v>
      </c>
      <c r="R55" s="202" t="str">
        <f>IF(AND('Antibiotics STAR PU 13 - QP'!AO55="no",'Trimeth-pres (age 70+)'!AD55="no"),"yes","no")</f>
        <v>no</v>
      </c>
      <c r="S55" s="202" t="str">
        <f>IF(AND('Antibiotics STAR PU 13 - QP'!AR55="no",'Trimeth-pres (age 70+)'!AF55="no"),"yes","no")</f>
        <v>no</v>
      </c>
      <c r="T55" s="202" t="str">
        <f>IF(AND('Antibiotics STAR PU 13 - QP'!AU55="no",'Trimeth-pres (age 70+)'!AH55="no"),"yes","no")</f>
        <v>no</v>
      </c>
      <c r="U55" s="202" t="str">
        <f>IF(AND('Antibiotics STAR PU 13 - QP'!AX55="no",'Trimeth-pres (age 70+)'!AJ55="no"),"yes","no")</f>
        <v>no</v>
      </c>
      <c r="V55" s="202" t="str">
        <f>IF(AND('Antibiotics STAR PU 13 - QP'!BA55="no",'Trimeth-pres (age 70+)'!AL55="no"),"yes","no")</f>
        <v>no</v>
      </c>
      <c r="W55" s="202" t="str">
        <f>IF(AND('Antibiotics STAR PU 13 - QP'!BD55="no",'Trimeth-pres (age 70+)'!AN55="no"),"yes","no")</f>
        <v>no</v>
      </c>
      <c r="X55" s="202" t="str">
        <f>IF(AND('Antibiotics STAR PU 13 - QP'!BG55="no",'Trimeth-pres (age 70+)'!AP55="no"),"yes","no")</f>
        <v>no</v>
      </c>
      <c r="Y55" s="202" t="str">
        <f>IF(AND('Antibiotics STAR PU 13 - QP'!BJ55="no",'Trimeth-pres (age 70+)'!AR55="no"),"yes","no")</f>
        <v>no</v>
      </c>
      <c r="Z55" s="202" t="str">
        <f>IF(AND('Antibiotics STAR PU 13 - QP'!BM55="no",'Trimeth-pres (age 70+)'!AT55="no"),"yes","no")</f>
        <v>no</v>
      </c>
      <c r="AA55" s="202" t="str">
        <f>IF(AND('Antibiotics STAR PU 13 - QP'!BQ55="no",'Trimeth-pres (age 70+)'!AV55="no"),"yes","no")</f>
        <v>no</v>
      </c>
    </row>
    <row r="56" spans="1:27" x14ac:dyDescent="0.2">
      <c r="A56" s="306" t="s">
        <v>632</v>
      </c>
      <c r="B56" s="5" t="s">
        <v>488</v>
      </c>
      <c r="C56" s="5" t="s">
        <v>409</v>
      </c>
      <c r="D56" s="5" t="s">
        <v>430</v>
      </c>
      <c r="E56" s="5" t="s">
        <v>65</v>
      </c>
      <c r="F56" s="117" t="s">
        <v>117</v>
      </c>
      <c r="G56" s="5" t="s">
        <v>118</v>
      </c>
      <c r="H56" s="8" t="str">
        <f>IF(AND('Antibiotics STAR PU 13 - QP'!K56="no",'Trimeth-pres (age 70+)'!J56="no"),"yes","no")</f>
        <v>no</v>
      </c>
      <c r="I56" s="202" t="str">
        <f>IF(AND('Antibiotics STAR PU 13 - QP'!N56="no",'Trimeth-pres (age 70+)'!L56="no"),"yes","no")</f>
        <v>no</v>
      </c>
      <c r="J56" s="202" t="str">
        <f>IF(AND('Antibiotics STAR PU 13 - QP'!Q56="no",'Trimeth-pres (age 70+)'!N56="no"),"yes","no")</f>
        <v>no</v>
      </c>
      <c r="K56" s="202" t="str">
        <f>IF(AND('Antibiotics STAR PU 13 - QP'!T56="no",'Trimeth-pres (age 70+)'!P56="no"),"yes","no")</f>
        <v>no</v>
      </c>
      <c r="L56" s="202" t="str">
        <f>IF(AND('Antibiotics STAR PU 13 - QP'!W56="no",'Trimeth-pres (age 70+)'!R56="no"),"yes","no")</f>
        <v>no</v>
      </c>
      <c r="M56" s="202" t="str">
        <f>IF(AND('Antibiotics STAR PU 13 - QP'!Z56="no",'Trimeth-pres (age 70+)'!T56="no"),"yes","no")</f>
        <v>no</v>
      </c>
      <c r="N56" s="202" t="str">
        <f>IF(AND('Antibiotics STAR PU 13 - QP'!AC56="no",'Trimeth-pres (age 70+)'!V56="no"),"yes","no")</f>
        <v>no</v>
      </c>
      <c r="O56" s="202" t="str">
        <f>IF(AND('Antibiotics STAR PU 13 - QP'!AF56="no",'Trimeth-pres (age 70+)'!X56="no"),"yes","no")</f>
        <v>no</v>
      </c>
      <c r="P56" s="202" t="str">
        <f>IF(AND('Antibiotics STAR PU 13 - QP'!AI56="no",'Trimeth-pres (age 70+)'!Z56="no"),"yes","no")</f>
        <v>no</v>
      </c>
      <c r="Q56" s="202" t="str">
        <f>IF(AND('Antibiotics STAR PU 13 - QP'!AL56="no",'Trimeth-pres (age 70+)'!AB56="no"),"yes","no")</f>
        <v>no</v>
      </c>
      <c r="R56" s="202" t="str">
        <f>IF(AND('Antibiotics STAR PU 13 - QP'!AO56="no",'Trimeth-pres (age 70+)'!AD56="no"),"yes","no")</f>
        <v>no</v>
      </c>
      <c r="S56" s="202" t="str">
        <f>IF(AND('Antibiotics STAR PU 13 - QP'!AR56="no",'Trimeth-pres (age 70+)'!AF56="no"),"yes","no")</f>
        <v>no</v>
      </c>
      <c r="T56" s="202" t="str">
        <f>IF(AND('Antibiotics STAR PU 13 - QP'!AU56="no",'Trimeth-pres (age 70+)'!AH56="no"),"yes","no")</f>
        <v>no</v>
      </c>
      <c r="U56" s="202" t="str">
        <f>IF(AND('Antibiotics STAR PU 13 - QP'!AX56="no",'Trimeth-pres (age 70+)'!AJ56="no"),"yes","no")</f>
        <v>no</v>
      </c>
      <c r="V56" s="202" t="str">
        <f>IF(AND('Antibiotics STAR PU 13 - QP'!BA56="no",'Trimeth-pres (age 70+)'!AL56="no"),"yes","no")</f>
        <v>no</v>
      </c>
      <c r="W56" s="202" t="str">
        <f>IF(AND('Antibiotics STAR PU 13 - QP'!BD56="no",'Trimeth-pres (age 70+)'!AN56="no"),"yes","no")</f>
        <v>no</v>
      </c>
      <c r="X56" s="202" t="str">
        <f>IF(AND('Antibiotics STAR PU 13 - QP'!BG56="no",'Trimeth-pres (age 70+)'!AP56="no"),"yes","no")</f>
        <v>no</v>
      </c>
      <c r="Y56" s="202" t="str">
        <f>IF(AND('Antibiotics STAR PU 13 - QP'!BJ56="no",'Trimeth-pres (age 70+)'!AR56="no"),"yes","no")</f>
        <v>no</v>
      </c>
      <c r="Z56" s="202" t="str">
        <f>IF(AND('Antibiotics STAR PU 13 - QP'!BM56="no",'Trimeth-pres (age 70+)'!AT56="no"),"yes","no")</f>
        <v>no</v>
      </c>
      <c r="AA56" s="202" t="str">
        <f>IF(AND('Antibiotics STAR PU 13 - QP'!BQ56="no",'Trimeth-pres (age 70+)'!AV56="no"),"yes","no")</f>
        <v>no</v>
      </c>
    </row>
    <row r="57" spans="1:27" x14ac:dyDescent="0.2">
      <c r="A57" s="306" t="s">
        <v>630</v>
      </c>
      <c r="B57" s="5" t="s">
        <v>475</v>
      </c>
      <c r="C57" s="5" t="s">
        <v>402</v>
      </c>
      <c r="D57" s="5" t="s">
        <v>427</v>
      </c>
      <c r="E57" s="5" t="s">
        <v>50</v>
      </c>
      <c r="F57" s="117" t="s">
        <v>119</v>
      </c>
      <c r="G57" s="5" t="s">
        <v>120</v>
      </c>
      <c r="H57" s="8" t="str">
        <f>IF(AND('Antibiotics STAR PU 13 - QP'!K57="no",'Trimeth-pres (age 70+)'!J57="no"),"yes","no")</f>
        <v>no</v>
      </c>
      <c r="I57" s="202" t="str">
        <f>IF(AND('Antibiotics STAR PU 13 - QP'!N57="no",'Trimeth-pres (age 70+)'!L57="no"),"yes","no")</f>
        <v>no</v>
      </c>
      <c r="J57" s="202" t="str">
        <f>IF(AND('Antibiotics STAR PU 13 - QP'!Q57="no",'Trimeth-pres (age 70+)'!N57="no"),"yes","no")</f>
        <v>no</v>
      </c>
      <c r="K57" s="202" t="str">
        <f>IF(AND('Antibiotics STAR PU 13 - QP'!T57="no",'Trimeth-pres (age 70+)'!P57="no"),"yes","no")</f>
        <v>no</v>
      </c>
      <c r="L57" s="202" t="str">
        <f>IF(AND('Antibiotics STAR PU 13 - QP'!W57="no",'Trimeth-pres (age 70+)'!R57="no"),"yes","no")</f>
        <v>no</v>
      </c>
      <c r="M57" s="202" t="str">
        <f>IF(AND('Antibiotics STAR PU 13 - QP'!Z57="no",'Trimeth-pres (age 70+)'!T57="no"),"yes","no")</f>
        <v>no</v>
      </c>
      <c r="N57" s="202" t="str">
        <f>IF(AND('Antibiotics STAR PU 13 - QP'!AC57="no",'Trimeth-pres (age 70+)'!V57="no"),"yes","no")</f>
        <v>no</v>
      </c>
      <c r="O57" s="202" t="str">
        <f>IF(AND('Antibiotics STAR PU 13 - QP'!AF57="no",'Trimeth-pres (age 70+)'!X57="no"),"yes","no")</f>
        <v>no</v>
      </c>
      <c r="P57" s="202" t="str">
        <f>IF(AND('Antibiotics STAR PU 13 - QP'!AI57="no",'Trimeth-pres (age 70+)'!Z57="no"),"yes","no")</f>
        <v>no</v>
      </c>
      <c r="Q57" s="202" t="str">
        <f>IF(AND('Antibiotics STAR PU 13 - QP'!AL57="no",'Trimeth-pres (age 70+)'!AB57="no"),"yes","no")</f>
        <v>no</v>
      </c>
      <c r="R57" s="202" t="str">
        <f>IF(AND('Antibiotics STAR PU 13 - QP'!AO57="no",'Trimeth-pres (age 70+)'!AD57="no"),"yes","no")</f>
        <v>no</v>
      </c>
      <c r="S57" s="202" t="str">
        <f>IF(AND('Antibiotics STAR PU 13 - QP'!AR57="no",'Trimeth-pres (age 70+)'!AF57="no"),"yes","no")</f>
        <v>no</v>
      </c>
      <c r="T57" s="202" t="str">
        <f>IF(AND('Antibiotics STAR PU 13 - QP'!AU57="no",'Trimeth-pres (age 70+)'!AH57="no"),"yes","no")</f>
        <v>no</v>
      </c>
      <c r="U57" s="202" t="str">
        <f>IF(AND('Antibiotics STAR PU 13 - QP'!AX57="no",'Trimeth-pres (age 70+)'!AJ57="no"),"yes","no")</f>
        <v>no</v>
      </c>
      <c r="V57" s="202" t="str">
        <f>IF(AND('Antibiotics STAR PU 13 - QP'!BA57="no",'Trimeth-pres (age 70+)'!AL57="no"),"yes","no")</f>
        <v>no</v>
      </c>
      <c r="W57" s="202" t="str">
        <f>IF(AND('Antibiotics STAR PU 13 - QP'!BD57="no",'Trimeth-pres (age 70+)'!AN57="no"),"yes","no")</f>
        <v>no</v>
      </c>
      <c r="X57" s="202" t="str">
        <f>IF(AND('Antibiotics STAR PU 13 - QP'!BG57="no",'Trimeth-pres (age 70+)'!AP57="no"),"yes","no")</f>
        <v>no</v>
      </c>
      <c r="Y57" s="202" t="str">
        <f>IF(AND('Antibiotics STAR PU 13 - QP'!BJ57="no",'Trimeth-pres (age 70+)'!AR57="no"),"yes","no")</f>
        <v>no</v>
      </c>
      <c r="Z57" s="202" t="str">
        <f>IF(AND('Antibiotics STAR PU 13 - QP'!BM57="no",'Trimeth-pres (age 70+)'!AT57="no"),"yes","no")</f>
        <v>no</v>
      </c>
      <c r="AA57" s="202" t="str">
        <f>IF(AND('Antibiotics STAR PU 13 - QP'!BQ57="no",'Trimeth-pres (age 70+)'!AV57="no"),"yes","no")</f>
        <v>no</v>
      </c>
    </row>
    <row r="58" spans="1:27" x14ac:dyDescent="0.2">
      <c r="A58" s="306" t="s">
        <v>630</v>
      </c>
      <c r="B58" s="5" t="s">
        <v>475</v>
      </c>
      <c r="C58" s="5" t="s">
        <v>402</v>
      </c>
      <c r="D58" s="5" t="s">
        <v>427</v>
      </c>
      <c r="E58" s="5" t="s">
        <v>50</v>
      </c>
      <c r="F58" s="117" t="s">
        <v>121</v>
      </c>
      <c r="G58" s="5" t="s">
        <v>122</v>
      </c>
      <c r="H58" s="8" t="str">
        <f>IF(AND('Antibiotics STAR PU 13 - QP'!K58="no",'Trimeth-pres (age 70+)'!J58="no"),"yes","no")</f>
        <v>no</v>
      </c>
      <c r="I58" s="202" t="str">
        <f>IF(AND('Antibiotics STAR PU 13 - QP'!N58="no",'Trimeth-pres (age 70+)'!L58="no"),"yes","no")</f>
        <v>no</v>
      </c>
      <c r="J58" s="202" t="str">
        <f>IF(AND('Antibiotics STAR PU 13 - QP'!Q58="no",'Trimeth-pres (age 70+)'!N58="no"),"yes","no")</f>
        <v>no</v>
      </c>
      <c r="K58" s="202" t="str">
        <f>IF(AND('Antibiotics STAR PU 13 - QP'!T58="no",'Trimeth-pres (age 70+)'!P58="no"),"yes","no")</f>
        <v>no</v>
      </c>
      <c r="L58" s="202" t="str">
        <f>IF(AND('Antibiotics STAR PU 13 - QP'!W58="no",'Trimeth-pres (age 70+)'!R58="no"),"yes","no")</f>
        <v>no</v>
      </c>
      <c r="M58" s="202" t="str">
        <f>IF(AND('Antibiotics STAR PU 13 - QP'!Z58="no",'Trimeth-pres (age 70+)'!T58="no"),"yes","no")</f>
        <v>no</v>
      </c>
      <c r="N58" s="202" t="str">
        <f>IF(AND('Antibiotics STAR PU 13 - QP'!AC58="no",'Trimeth-pres (age 70+)'!V58="no"),"yes","no")</f>
        <v>no</v>
      </c>
      <c r="O58" s="202" t="str">
        <f>IF(AND('Antibiotics STAR PU 13 - QP'!AF58="no",'Trimeth-pres (age 70+)'!X58="no"),"yes","no")</f>
        <v>no</v>
      </c>
      <c r="P58" s="202" t="str">
        <f>IF(AND('Antibiotics STAR PU 13 - QP'!AI58="no",'Trimeth-pres (age 70+)'!Z58="no"),"yes","no")</f>
        <v>no</v>
      </c>
      <c r="Q58" s="202" t="str">
        <f>IF(AND('Antibiotics STAR PU 13 - QP'!AL58="no",'Trimeth-pres (age 70+)'!AB58="no"),"yes","no")</f>
        <v>no</v>
      </c>
      <c r="R58" s="202" t="str">
        <f>IF(AND('Antibiotics STAR PU 13 - QP'!AO58="no",'Trimeth-pres (age 70+)'!AD58="no"),"yes","no")</f>
        <v>no</v>
      </c>
      <c r="S58" s="202" t="str">
        <f>IF(AND('Antibiotics STAR PU 13 - QP'!AR58="no",'Trimeth-pres (age 70+)'!AF58="no"),"yes","no")</f>
        <v>no</v>
      </c>
      <c r="T58" s="202" t="str">
        <f>IF(AND('Antibiotics STAR PU 13 - QP'!AU58="no",'Trimeth-pres (age 70+)'!AH58="no"),"yes","no")</f>
        <v>no</v>
      </c>
      <c r="U58" s="202" t="str">
        <f>IF(AND('Antibiotics STAR PU 13 - QP'!AX58="no",'Trimeth-pres (age 70+)'!AJ58="no"),"yes","no")</f>
        <v>no</v>
      </c>
      <c r="V58" s="202" t="str">
        <f>IF(AND('Antibiotics STAR PU 13 - QP'!BA58="no",'Trimeth-pres (age 70+)'!AL58="no"),"yes","no")</f>
        <v>no</v>
      </c>
      <c r="W58" s="202" t="str">
        <f>IF(AND('Antibiotics STAR PU 13 - QP'!BD58="no",'Trimeth-pres (age 70+)'!AN58="no"),"yes","no")</f>
        <v>no</v>
      </c>
      <c r="X58" s="202" t="str">
        <f>IF(AND('Antibiotics STAR PU 13 - QP'!BG58="no",'Trimeth-pres (age 70+)'!AP58="no"),"yes","no")</f>
        <v>no</v>
      </c>
      <c r="Y58" s="202" t="str">
        <f>IF(AND('Antibiotics STAR PU 13 - QP'!BJ58="no",'Trimeth-pres (age 70+)'!AR58="no"),"yes","no")</f>
        <v>no</v>
      </c>
      <c r="Z58" s="202" t="str">
        <f>IF(AND('Antibiotics STAR PU 13 - QP'!BM58="no",'Trimeth-pres (age 70+)'!AT58="no"),"yes","no")</f>
        <v>no</v>
      </c>
      <c r="AA58" s="202" t="str">
        <f>IF(AND('Antibiotics STAR PU 13 - QP'!BQ58="no",'Trimeth-pres (age 70+)'!AV58="no"),"yes","no")</f>
        <v>no</v>
      </c>
    </row>
    <row r="59" spans="1:27" x14ac:dyDescent="0.2">
      <c r="A59" s="306" t="s">
        <v>496</v>
      </c>
      <c r="B59" s="5" t="s">
        <v>497</v>
      </c>
      <c r="C59" s="5" t="s">
        <v>411</v>
      </c>
      <c r="D59" s="5" t="s">
        <v>437</v>
      </c>
      <c r="E59" s="5" t="s">
        <v>123</v>
      </c>
      <c r="F59" s="117" t="s">
        <v>124</v>
      </c>
      <c r="G59" s="5" t="s">
        <v>125</v>
      </c>
      <c r="H59" s="8" t="str">
        <f>IF(AND('Antibiotics STAR PU 13 - QP'!K59="no",'Trimeth-pres (age 70+)'!J59="no"),"yes","no")</f>
        <v>no</v>
      </c>
      <c r="I59" s="202" t="str">
        <f>IF(AND('Antibiotics STAR PU 13 - QP'!N59="no",'Trimeth-pres (age 70+)'!L59="no"),"yes","no")</f>
        <v>no</v>
      </c>
      <c r="J59" s="202" t="str">
        <f>IF(AND('Antibiotics STAR PU 13 - QP'!Q59="no",'Trimeth-pres (age 70+)'!N59="no"),"yes","no")</f>
        <v>no</v>
      </c>
      <c r="K59" s="202" t="str">
        <f>IF(AND('Antibiotics STAR PU 13 - QP'!T59="no",'Trimeth-pres (age 70+)'!P59="no"),"yes","no")</f>
        <v>no</v>
      </c>
      <c r="L59" s="202" t="str">
        <f>IF(AND('Antibiotics STAR PU 13 - QP'!W59="no",'Trimeth-pres (age 70+)'!R59="no"),"yes","no")</f>
        <v>no</v>
      </c>
      <c r="M59" s="202" t="str">
        <f>IF(AND('Antibiotics STAR PU 13 - QP'!Z59="no",'Trimeth-pres (age 70+)'!T59="no"),"yes","no")</f>
        <v>no</v>
      </c>
      <c r="N59" s="202" t="str">
        <f>IF(AND('Antibiotics STAR PU 13 - QP'!AC59="no",'Trimeth-pres (age 70+)'!V59="no"),"yes","no")</f>
        <v>no</v>
      </c>
      <c r="O59" s="202" t="str">
        <f>IF(AND('Antibiotics STAR PU 13 - QP'!AF59="no",'Trimeth-pres (age 70+)'!X59="no"),"yes","no")</f>
        <v>no</v>
      </c>
      <c r="P59" s="202" t="str">
        <f>IF(AND('Antibiotics STAR PU 13 - QP'!AI59="no",'Trimeth-pres (age 70+)'!Z59="no"),"yes","no")</f>
        <v>no</v>
      </c>
      <c r="Q59" s="202" t="str">
        <f>IF(AND('Antibiotics STAR PU 13 - QP'!AL59="no",'Trimeth-pres (age 70+)'!AB59="no"),"yes","no")</f>
        <v>no</v>
      </c>
      <c r="R59" s="202" t="str">
        <f>IF(AND('Antibiotics STAR PU 13 - QP'!AO59="no",'Trimeth-pres (age 70+)'!AD59="no"),"yes","no")</f>
        <v>no</v>
      </c>
      <c r="S59" s="202" t="str">
        <f>IF(AND('Antibiotics STAR PU 13 - QP'!AR59="no",'Trimeth-pres (age 70+)'!AF59="no"),"yes","no")</f>
        <v>no</v>
      </c>
      <c r="T59" s="202" t="str">
        <f>IF(AND('Antibiotics STAR PU 13 - QP'!AU59="no",'Trimeth-pres (age 70+)'!AH59="no"),"yes","no")</f>
        <v>no</v>
      </c>
      <c r="U59" s="202" t="str">
        <f>IF(AND('Antibiotics STAR PU 13 - QP'!AX59="no",'Trimeth-pres (age 70+)'!AJ59="no"),"yes","no")</f>
        <v>no</v>
      </c>
      <c r="V59" s="202" t="str">
        <f>IF(AND('Antibiotics STAR PU 13 - QP'!BA59="no",'Trimeth-pres (age 70+)'!AL59="no"),"yes","no")</f>
        <v>no</v>
      </c>
      <c r="W59" s="202" t="str">
        <f>IF(AND('Antibiotics STAR PU 13 - QP'!BD59="no",'Trimeth-pres (age 70+)'!AN59="no"),"yes","no")</f>
        <v>no</v>
      </c>
      <c r="X59" s="202" t="str">
        <f>IF(AND('Antibiotics STAR PU 13 - QP'!BG59="no",'Trimeth-pres (age 70+)'!AP59="no"),"yes","no")</f>
        <v>no</v>
      </c>
      <c r="Y59" s="202" t="str">
        <f>IF(AND('Antibiotics STAR PU 13 - QP'!BJ59="no",'Trimeth-pres (age 70+)'!AR59="no"),"yes","no")</f>
        <v>no</v>
      </c>
      <c r="Z59" s="202" t="str">
        <f>IF(AND('Antibiotics STAR PU 13 - QP'!BM59="no",'Trimeth-pres (age 70+)'!AT59="no"),"yes","no")</f>
        <v>no</v>
      </c>
      <c r="AA59" s="202" t="str">
        <f>IF(AND('Antibiotics STAR PU 13 - QP'!BQ59="no",'Trimeth-pres (age 70+)'!AV59="no"),"yes","no")</f>
        <v>no</v>
      </c>
    </row>
    <row r="60" spans="1:27" x14ac:dyDescent="0.2">
      <c r="A60" s="306" t="s">
        <v>622</v>
      </c>
      <c r="B60" s="5" t="s">
        <v>477</v>
      </c>
      <c r="C60" s="5" t="s">
        <v>404</v>
      </c>
      <c r="D60" s="5" t="s">
        <v>418</v>
      </c>
      <c r="E60" s="5" t="s">
        <v>12</v>
      </c>
      <c r="F60" s="117" t="s">
        <v>126</v>
      </c>
      <c r="G60" s="5" t="s">
        <v>127</v>
      </c>
      <c r="H60" s="8" t="str">
        <f>IF(AND('Antibiotics STAR PU 13 - QP'!K60="no",'Trimeth-pres (age 70+)'!J60="no"),"yes","no")</f>
        <v>no</v>
      </c>
      <c r="I60" s="202" t="str">
        <f>IF(AND('Antibiotics STAR PU 13 - QP'!N60="no",'Trimeth-pres (age 70+)'!L60="no"),"yes","no")</f>
        <v>no</v>
      </c>
      <c r="J60" s="202" t="str">
        <f>IF(AND('Antibiotics STAR PU 13 - QP'!Q60="no",'Trimeth-pres (age 70+)'!N60="no"),"yes","no")</f>
        <v>no</v>
      </c>
      <c r="K60" s="202" t="str">
        <f>IF(AND('Antibiotics STAR PU 13 - QP'!T60="no",'Trimeth-pres (age 70+)'!P60="no"),"yes","no")</f>
        <v>no</v>
      </c>
      <c r="L60" s="202" t="str">
        <f>IF(AND('Antibiotics STAR PU 13 - QP'!W60="no",'Trimeth-pres (age 70+)'!R60="no"),"yes","no")</f>
        <v>no</v>
      </c>
      <c r="M60" s="202" t="str">
        <f>IF(AND('Antibiotics STAR PU 13 - QP'!Z60="no",'Trimeth-pres (age 70+)'!T60="no"),"yes","no")</f>
        <v>no</v>
      </c>
      <c r="N60" s="202" t="str">
        <f>IF(AND('Antibiotics STAR PU 13 - QP'!AC60="no",'Trimeth-pres (age 70+)'!V60="no"),"yes","no")</f>
        <v>no</v>
      </c>
      <c r="O60" s="202" t="str">
        <f>IF(AND('Antibiotics STAR PU 13 - QP'!AF60="no",'Trimeth-pres (age 70+)'!X60="no"),"yes","no")</f>
        <v>no</v>
      </c>
      <c r="P60" s="202" t="str">
        <f>IF(AND('Antibiotics STAR PU 13 - QP'!AI60="no",'Trimeth-pres (age 70+)'!Z60="no"),"yes","no")</f>
        <v>no</v>
      </c>
      <c r="Q60" s="202" t="str">
        <f>IF(AND('Antibiotics STAR PU 13 - QP'!AL60="no",'Trimeth-pres (age 70+)'!AB60="no"),"yes","no")</f>
        <v>no</v>
      </c>
      <c r="R60" s="202" t="str">
        <f>IF(AND('Antibiotics STAR PU 13 - QP'!AO60="no",'Trimeth-pres (age 70+)'!AD60="no"),"yes","no")</f>
        <v>no</v>
      </c>
      <c r="S60" s="202" t="str">
        <f>IF(AND('Antibiotics STAR PU 13 - QP'!AR60="no",'Trimeth-pres (age 70+)'!AF60="no"),"yes","no")</f>
        <v>no</v>
      </c>
      <c r="T60" s="202" t="str">
        <f>IF(AND('Antibiotics STAR PU 13 - QP'!AU60="no",'Trimeth-pres (age 70+)'!AH60="no"),"yes","no")</f>
        <v>no</v>
      </c>
      <c r="U60" s="202" t="str">
        <f>IF(AND('Antibiotics STAR PU 13 - QP'!AX60="no",'Trimeth-pres (age 70+)'!AJ60="no"),"yes","no")</f>
        <v>no</v>
      </c>
      <c r="V60" s="202" t="str">
        <f>IF(AND('Antibiotics STAR PU 13 - QP'!BA60="no",'Trimeth-pres (age 70+)'!AL60="no"),"yes","no")</f>
        <v>no</v>
      </c>
      <c r="W60" s="202" t="str">
        <f>IF(AND('Antibiotics STAR PU 13 - QP'!BD60="no",'Trimeth-pres (age 70+)'!AN60="no"),"yes","no")</f>
        <v>no</v>
      </c>
      <c r="X60" s="202" t="str">
        <f>IF(AND('Antibiotics STAR PU 13 - QP'!BG60="no",'Trimeth-pres (age 70+)'!AP60="no"),"yes","no")</f>
        <v>no</v>
      </c>
      <c r="Y60" s="202" t="str">
        <f>IF(AND('Antibiotics STAR PU 13 - QP'!BJ60="no",'Trimeth-pres (age 70+)'!AR60="no"),"yes","no")</f>
        <v>no</v>
      </c>
      <c r="Z60" s="202" t="str">
        <f>IF(AND('Antibiotics STAR PU 13 - QP'!BM60="no",'Trimeth-pres (age 70+)'!AT60="no"),"yes","no")</f>
        <v>no</v>
      </c>
      <c r="AA60" s="202" t="str">
        <f>IF(AND('Antibiotics STAR PU 13 - QP'!BQ60="no",'Trimeth-pres (age 70+)'!AV60="no"),"yes","no")</f>
        <v>no</v>
      </c>
    </row>
    <row r="61" spans="1:27" x14ac:dyDescent="0.2">
      <c r="A61" s="306" t="s">
        <v>498</v>
      </c>
      <c r="B61" s="5" t="s">
        <v>493</v>
      </c>
      <c r="C61" s="5" t="s">
        <v>98</v>
      </c>
      <c r="D61" s="5" t="s">
        <v>434</v>
      </c>
      <c r="E61" s="5" t="s">
        <v>98</v>
      </c>
      <c r="F61" s="117" t="s">
        <v>129</v>
      </c>
      <c r="G61" s="5" t="s">
        <v>130</v>
      </c>
      <c r="H61" s="8" t="str">
        <f>IF(AND('Antibiotics STAR PU 13 - QP'!K61="no",'Trimeth-pres (age 70+)'!J61="no"),"yes","no")</f>
        <v>no</v>
      </c>
      <c r="I61" s="202" t="str">
        <f>IF(AND('Antibiotics STAR PU 13 - QP'!N61="no",'Trimeth-pres (age 70+)'!L61="no"),"yes","no")</f>
        <v>no</v>
      </c>
      <c r="J61" s="202" t="str">
        <f>IF(AND('Antibiotics STAR PU 13 - QP'!Q61="no",'Trimeth-pres (age 70+)'!N61="no"),"yes","no")</f>
        <v>no</v>
      </c>
      <c r="K61" s="202" t="str">
        <f>IF(AND('Antibiotics STAR PU 13 - QP'!T61="no",'Trimeth-pres (age 70+)'!P61="no"),"yes","no")</f>
        <v>no</v>
      </c>
      <c r="L61" s="202" t="str">
        <f>IF(AND('Antibiotics STAR PU 13 - QP'!W61="no",'Trimeth-pres (age 70+)'!R61="no"),"yes","no")</f>
        <v>no</v>
      </c>
      <c r="M61" s="202" t="str">
        <f>IF(AND('Antibiotics STAR PU 13 - QP'!Z61="no",'Trimeth-pres (age 70+)'!T61="no"),"yes","no")</f>
        <v>no</v>
      </c>
      <c r="N61" s="202" t="str">
        <f>IF(AND('Antibiotics STAR PU 13 - QP'!AC61="no",'Trimeth-pres (age 70+)'!V61="no"),"yes","no")</f>
        <v>no</v>
      </c>
      <c r="O61" s="202" t="str">
        <f>IF(AND('Antibiotics STAR PU 13 - QP'!AF61="no",'Trimeth-pres (age 70+)'!X61="no"),"yes","no")</f>
        <v>no</v>
      </c>
      <c r="P61" s="202" t="str">
        <f>IF(AND('Antibiotics STAR PU 13 - QP'!AI61="no",'Trimeth-pres (age 70+)'!Z61="no"),"yes","no")</f>
        <v>no</v>
      </c>
      <c r="Q61" s="202" t="str">
        <f>IF(AND('Antibiotics STAR PU 13 - QP'!AL61="no",'Trimeth-pres (age 70+)'!AB61="no"),"yes","no")</f>
        <v>no</v>
      </c>
      <c r="R61" s="202" t="str">
        <f>IF(AND('Antibiotics STAR PU 13 - QP'!AO61="no",'Trimeth-pres (age 70+)'!AD61="no"),"yes","no")</f>
        <v>no</v>
      </c>
      <c r="S61" s="202" t="str">
        <f>IF(AND('Antibiotics STAR PU 13 - QP'!AR61="no",'Trimeth-pres (age 70+)'!AF61="no"),"yes","no")</f>
        <v>no</v>
      </c>
      <c r="T61" s="202" t="str">
        <f>IF(AND('Antibiotics STAR PU 13 - QP'!AU61="no",'Trimeth-pres (age 70+)'!AH61="no"),"yes","no")</f>
        <v>no</v>
      </c>
      <c r="U61" s="202" t="str">
        <f>IF(AND('Antibiotics STAR PU 13 - QP'!AX61="no",'Trimeth-pres (age 70+)'!AJ61="no"),"yes","no")</f>
        <v>no</v>
      </c>
      <c r="V61" s="202" t="str">
        <f>IF(AND('Antibiotics STAR PU 13 - QP'!BA61="no",'Trimeth-pres (age 70+)'!AL61="no"),"yes","no")</f>
        <v>no</v>
      </c>
      <c r="W61" s="202" t="str">
        <f>IF(AND('Antibiotics STAR PU 13 - QP'!BD61="no",'Trimeth-pres (age 70+)'!AN61="no"),"yes","no")</f>
        <v>no</v>
      </c>
      <c r="X61" s="202" t="str">
        <f>IF(AND('Antibiotics STAR PU 13 - QP'!BG61="no",'Trimeth-pres (age 70+)'!AP61="no"),"yes","no")</f>
        <v>no</v>
      </c>
      <c r="Y61" s="202" t="str">
        <f>IF(AND('Antibiotics STAR PU 13 - QP'!BJ61="no",'Trimeth-pres (age 70+)'!AR61="no"),"yes","no")</f>
        <v>no</v>
      </c>
      <c r="Z61" s="202" t="str">
        <f>IF(AND('Antibiotics STAR PU 13 - QP'!BM61="no",'Trimeth-pres (age 70+)'!AT61="no"),"yes","no")</f>
        <v>no</v>
      </c>
      <c r="AA61" s="202" t="str">
        <f>IF(AND('Antibiotics STAR PU 13 - QP'!BQ61="no",'Trimeth-pres (age 70+)'!AV61="no"),"yes","no")</f>
        <v>no</v>
      </c>
    </row>
    <row r="62" spans="1:27" x14ac:dyDescent="0.2">
      <c r="A62" s="306" t="s">
        <v>627</v>
      </c>
      <c r="B62" s="5" t="s">
        <v>484</v>
      </c>
      <c r="C62" s="5" t="s">
        <v>465</v>
      </c>
      <c r="D62" s="5" t="s">
        <v>424</v>
      </c>
      <c r="E62" s="5" t="s">
        <v>35</v>
      </c>
      <c r="F62" s="117" t="s">
        <v>131</v>
      </c>
      <c r="G62" s="5" t="s">
        <v>132</v>
      </c>
      <c r="H62" s="8" t="str">
        <f>IF(AND('Antibiotics STAR PU 13 - QP'!K62="no",'Trimeth-pres (age 70+)'!J62="no"),"yes","no")</f>
        <v>no</v>
      </c>
      <c r="I62" s="202" t="str">
        <f>IF(AND('Antibiotics STAR PU 13 - QP'!N62="no",'Trimeth-pres (age 70+)'!L62="no"),"yes","no")</f>
        <v>no</v>
      </c>
      <c r="J62" s="202" t="str">
        <f>IF(AND('Antibiotics STAR PU 13 - QP'!Q62="no",'Trimeth-pres (age 70+)'!N62="no"),"yes","no")</f>
        <v>no</v>
      </c>
      <c r="K62" s="202" t="str">
        <f>IF(AND('Antibiotics STAR PU 13 - QP'!T62="no",'Trimeth-pres (age 70+)'!P62="no"),"yes","no")</f>
        <v>no</v>
      </c>
      <c r="L62" s="202" t="str">
        <f>IF(AND('Antibiotics STAR PU 13 - QP'!W62="no",'Trimeth-pres (age 70+)'!R62="no"),"yes","no")</f>
        <v>no</v>
      </c>
      <c r="M62" s="202" t="str">
        <f>IF(AND('Antibiotics STAR PU 13 - QP'!Z62="no",'Trimeth-pres (age 70+)'!T62="no"),"yes","no")</f>
        <v>no</v>
      </c>
      <c r="N62" s="202" t="str">
        <f>IF(AND('Antibiotics STAR PU 13 - QP'!AC62="no",'Trimeth-pres (age 70+)'!V62="no"),"yes","no")</f>
        <v>no</v>
      </c>
      <c r="O62" s="202" t="str">
        <f>IF(AND('Antibiotics STAR PU 13 - QP'!AF62="no",'Trimeth-pres (age 70+)'!X62="no"),"yes","no")</f>
        <v>no</v>
      </c>
      <c r="P62" s="202" t="str">
        <f>IF(AND('Antibiotics STAR PU 13 - QP'!AI62="no",'Trimeth-pres (age 70+)'!Z62="no"),"yes","no")</f>
        <v>no</v>
      </c>
      <c r="Q62" s="202" t="str">
        <f>IF(AND('Antibiotics STAR PU 13 - QP'!AL62="no",'Trimeth-pres (age 70+)'!AB62="no"),"yes","no")</f>
        <v>no</v>
      </c>
      <c r="R62" s="202" t="str">
        <f>IF(AND('Antibiotics STAR PU 13 - QP'!AO62="no",'Trimeth-pres (age 70+)'!AD62="no"),"yes","no")</f>
        <v>no</v>
      </c>
      <c r="S62" s="202" t="str">
        <f>IF(AND('Antibiotics STAR PU 13 - QP'!AR62="no",'Trimeth-pres (age 70+)'!AF62="no"),"yes","no")</f>
        <v>no</v>
      </c>
      <c r="T62" s="202" t="str">
        <f>IF(AND('Antibiotics STAR PU 13 - QP'!AU62="no",'Trimeth-pres (age 70+)'!AH62="no"),"yes","no")</f>
        <v>no</v>
      </c>
      <c r="U62" s="202" t="str">
        <f>IF(AND('Antibiotics STAR PU 13 - QP'!AX62="no",'Trimeth-pres (age 70+)'!AJ62="no"),"yes","no")</f>
        <v>no</v>
      </c>
      <c r="V62" s="202" t="str">
        <f>IF(AND('Antibiotics STAR PU 13 - QP'!BA62="no",'Trimeth-pres (age 70+)'!AL62="no"),"yes","no")</f>
        <v>no</v>
      </c>
      <c r="W62" s="202" t="str">
        <f>IF(AND('Antibiotics STAR PU 13 - QP'!BD62="no",'Trimeth-pres (age 70+)'!AN62="no"),"yes","no")</f>
        <v>no</v>
      </c>
      <c r="X62" s="202" t="str">
        <f>IF(AND('Antibiotics STAR PU 13 - QP'!BG62="no",'Trimeth-pres (age 70+)'!AP62="no"),"yes","no")</f>
        <v>no</v>
      </c>
      <c r="Y62" s="202" t="str">
        <f>IF(AND('Antibiotics STAR PU 13 - QP'!BJ62="no",'Trimeth-pres (age 70+)'!AR62="no"),"yes","no")</f>
        <v>no</v>
      </c>
      <c r="Z62" s="202" t="str">
        <f>IF(AND('Antibiotics STAR PU 13 - QP'!BM62="no",'Trimeth-pres (age 70+)'!AT62="no"),"yes","no")</f>
        <v>no</v>
      </c>
      <c r="AA62" s="202" t="str">
        <f>IF(AND('Antibiotics STAR PU 13 - QP'!BQ62="no",'Trimeth-pres (age 70+)'!AV62="no"),"yes","no")</f>
        <v>no</v>
      </c>
    </row>
    <row r="63" spans="1:27" x14ac:dyDescent="0.2">
      <c r="A63" s="306" t="s">
        <v>499</v>
      </c>
      <c r="B63" s="5" t="s">
        <v>476</v>
      </c>
      <c r="C63" s="5" t="s">
        <v>403</v>
      </c>
      <c r="D63" s="5" t="s">
        <v>420</v>
      </c>
      <c r="E63" s="5" t="s">
        <v>25</v>
      </c>
      <c r="F63" s="117" t="s">
        <v>133</v>
      </c>
      <c r="G63" s="5" t="s">
        <v>134</v>
      </c>
      <c r="H63" s="8" t="str">
        <f>IF(AND('Antibiotics STAR PU 13 - QP'!K63="no",'Trimeth-pres (age 70+)'!J63="no"),"yes","no")</f>
        <v>no</v>
      </c>
      <c r="I63" s="202" t="str">
        <f>IF(AND('Antibiotics STAR PU 13 - QP'!N63="no",'Trimeth-pres (age 70+)'!L63="no"),"yes","no")</f>
        <v>no</v>
      </c>
      <c r="J63" s="202" t="str">
        <f>IF(AND('Antibiotics STAR PU 13 - QP'!Q63="no",'Trimeth-pres (age 70+)'!N63="no"),"yes","no")</f>
        <v>no</v>
      </c>
      <c r="K63" s="202" t="str">
        <f>IF(AND('Antibiotics STAR PU 13 - QP'!T63="no",'Trimeth-pres (age 70+)'!P63="no"),"yes","no")</f>
        <v>no</v>
      </c>
      <c r="L63" s="202" t="str">
        <f>IF(AND('Antibiotics STAR PU 13 - QP'!W63="no",'Trimeth-pres (age 70+)'!R63="no"),"yes","no")</f>
        <v>no</v>
      </c>
      <c r="M63" s="202" t="str">
        <f>IF(AND('Antibiotics STAR PU 13 - QP'!Z63="no",'Trimeth-pres (age 70+)'!T63="no"),"yes","no")</f>
        <v>no</v>
      </c>
      <c r="N63" s="202" t="str">
        <f>IF(AND('Antibiotics STAR PU 13 - QP'!AC63="no",'Trimeth-pres (age 70+)'!V63="no"),"yes","no")</f>
        <v>no</v>
      </c>
      <c r="O63" s="202" t="str">
        <f>IF(AND('Antibiotics STAR PU 13 - QP'!AF63="no",'Trimeth-pres (age 70+)'!X63="no"),"yes","no")</f>
        <v>no</v>
      </c>
      <c r="P63" s="202" t="str">
        <f>IF(AND('Antibiotics STAR PU 13 - QP'!AI63="no",'Trimeth-pres (age 70+)'!Z63="no"),"yes","no")</f>
        <v>no</v>
      </c>
      <c r="Q63" s="202" t="str">
        <f>IF(AND('Antibiotics STAR PU 13 - QP'!AL63="no",'Trimeth-pres (age 70+)'!AB63="no"),"yes","no")</f>
        <v>no</v>
      </c>
      <c r="R63" s="202" t="str">
        <f>IF(AND('Antibiotics STAR PU 13 - QP'!AO63="no",'Trimeth-pres (age 70+)'!AD63="no"),"yes","no")</f>
        <v>no</v>
      </c>
      <c r="S63" s="202" t="str">
        <f>IF(AND('Antibiotics STAR PU 13 - QP'!AR63="no",'Trimeth-pres (age 70+)'!AF63="no"),"yes","no")</f>
        <v>no</v>
      </c>
      <c r="T63" s="202" t="str">
        <f>IF(AND('Antibiotics STAR PU 13 - QP'!AU63="no",'Trimeth-pres (age 70+)'!AH63="no"),"yes","no")</f>
        <v>no</v>
      </c>
      <c r="U63" s="202" t="str">
        <f>IF(AND('Antibiotics STAR PU 13 - QP'!AX63="no",'Trimeth-pres (age 70+)'!AJ63="no"),"yes","no")</f>
        <v>no</v>
      </c>
      <c r="V63" s="202" t="str">
        <f>IF(AND('Antibiotics STAR PU 13 - QP'!BA63="no",'Trimeth-pres (age 70+)'!AL63="no"),"yes","no")</f>
        <v>no</v>
      </c>
      <c r="W63" s="202" t="str">
        <f>IF(AND('Antibiotics STAR PU 13 - QP'!BD63="no",'Trimeth-pres (age 70+)'!AN63="no"),"yes","no")</f>
        <v>no</v>
      </c>
      <c r="X63" s="202" t="str">
        <f>IF(AND('Antibiotics STAR PU 13 - QP'!BG63="no",'Trimeth-pres (age 70+)'!AP63="no"),"yes","no")</f>
        <v>no</v>
      </c>
      <c r="Y63" s="202" t="str">
        <f>IF(AND('Antibiotics STAR PU 13 - QP'!BJ63="no",'Trimeth-pres (age 70+)'!AR63="no"),"yes","no")</f>
        <v>no</v>
      </c>
      <c r="Z63" s="202" t="str">
        <f>IF(AND('Antibiotics STAR PU 13 - QP'!BM63="no",'Trimeth-pres (age 70+)'!AT63="no"),"yes","no")</f>
        <v>no</v>
      </c>
      <c r="AA63" s="202" t="str">
        <f>IF(AND('Antibiotics STAR PU 13 - QP'!BQ63="no",'Trimeth-pres (age 70+)'!AV63="no"),"yes","no")</f>
        <v>no</v>
      </c>
    </row>
    <row r="64" spans="1:27" x14ac:dyDescent="0.2">
      <c r="A64" s="306" t="s">
        <v>639</v>
      </c>
      <c r="B64" s="5" t="s">
        <v>480</v>
      </c>
      <c r="C64" s="5" t="s">
        <v>405</v>
      </c>
      <c r="D64" s="5" t="s">
        <v>429</v>
      </c>
      <c r="E64" s="5" t="s">
        <v>60</v>
      </c>
      <c r="F64" s="117" t="s">
        <v>135</v>
      </c>
      <c r="G64" s="5" t="s">
        <v>136</v>
      </c>
      <c r="H64" s="8" t="str">
        <f>IF(AND('Antibiotics STAR PU 13 - QP'!K64="no",'Trimeth-pres (age 70+)'!J64="no"),"yes","no")</f>
        <v>no</v>
      </c>
      <c r="I64" s="202" t="str">
        <f>IF(AND('Antibiotics STAR PU 13 - QP'!N64="no",'Trimeth-pres (age 70+)'!L64="no"),"yes","no")</f>
        <v>no</v>
      </c>
      <c r="J64" s="202" t="str">
        <f>IF(AND('Antibiotics STAR PU 13 - QP'!Q64="no",'Trimeth-pres (age 70+)'!N64="no"),"yes","no")</f>
        <v>no</v>
      </c>
      <c r="K64" s="202" t="str">
        <f>IF(AND('Antibiotics STAR PU 13 - QP'!T64="no",'Trimeth-pres (age 70+)'!P64="no"),"yes","no")</f>
        <v>no</v>
      </c>
      <c r="L64" s="202" t="str">
        <f>IF(AND('Antibiotics STAR PU 13 - QP'!W64="no",'Trimeth-pres (age 70+)'!R64="no"),"yes","no")</f>
        <v>no</v>
      </c>
      <c r="M64" s="202" t="str">
        <f>IF(AND('Antibiotics STAR PU 13 - QP'!Z64="no",'Trimeth-pres (age 70+)'!T64="no"),"yes","no")</f>
        <v>no</v>
      </c>
      <c r="N64" s="202" t="str">
        <f>IF(AND('Antibiotics STAR PU 13 - QP'!AC64="no",'Trimeth-pres (age 70+)'!V64="no"),"yes","no")</f>
        <v>no</v>
      </c>
      <c r="O64" s="202" t="str">
        <f>IF(AND('Antibiotics STAR PU 13 - QP'!AF64="no",'Trimeth-pres (age 70+)'!X64="no"),"yes","no")</f>
        <v>no</v>
      </c>
      <c r="P64" s="202" t="str">
        <f>IF(AND('Antibiotics STAR PU 13 - QP'!AI64="no",'Trimeth-pres (age 70+)'!Z64="no"),"yes","no")</f>
        <v>no</v>
      </c>
      <c r="Q64" s="202" t="str">
        <f>IF(AND('Antibiotics STAR PU 13 - QP'!AL64="no",'Trimeth-pres (age 70+)'!AB64="no"),"yes","no")</f>
        <v>no</v>
      </c>
      <c r="R64" s="202" t="str">
        <f>IF(AND('Antibiotics STAR PU 13 - QP'!AO64="no",'Trimeth-pres (age 70+)'!AD64="no"),"yes","no")</f>
        <v>no</v>
      </c>
      <c r="S64" s="202" t="str">
        <f>IF(AND('Antibiotics STAR PU 13 - QP'!AR64="no",'Trimeth-pres (age 70+)'!AF64="no"),"yes","no")</f>
        <v>no</v>
      </c>
      <c r="T64" s="202" t="str">
        <f>IF(AND('Antibiotics STAR PU 13 - QP'!AU64="no",'Trimeth-pres (age 70+)'!AH64="no"),"yes","no")</f>
        <v>no</v>
      </c>
      <c r="U64" s="202" t="str">
        <f>IF(AND('Antibiotics STAR PU 13 - QP'!AX64="no",'Trimeth-pres (age 70+)'!AJ64="no"),"yes","no")</f>
        <v>no</v>
      </c>
      <c r="V64" s="202" t="str">
        <f>IF(AND('Antibiotics STAR PU 13 - QP'!BA64="no",'Trimeth-pres (age 70+)'!AL64="no"),"yes","no")</f>
        <v>no</v>
      </c>
      <c r="W64" s="202" t="str">
        <f>IF(AND('Antibiotics STAR PU 13 - QP'!BD64="no",'Trimeth-pres (age 70+)'!AN64="no"),"yes","no")</f>
        <v>no</v>
      </c>
      <c r="X64" s="202" t="str">
        <f>IF(AND('Antibiotics STAR PU 13 - QP'!BG64="no",'Trimeth-pres (age 70+)'!AP64="no"),"yes","no")</f>
        <v>no</v>
      </c>
      <c r="Y64" s="202" t="str">
        <f>IF(AND('Antibiotics STAR PU 13 - QP'!BJ64="no",'Trimeth-pres (age 70+)'!AR64="no"),"yes","no")</f>
        <v>no</v>
      </c>
      <c r="Z64" s="202" t="str">
        <f>IF(AND('Antibiotics STAR PU 13 - QP'!BM64="no",'Trimeth-pres (age 70+)'!AT64="no"),"yes","no")</f>
        <v>no</v>
      </c>
      <c r="AA64" s="202" t="str">
        <f>IF(AND('Antibiotics STAR PU 13 - QP'!BQ64="no",'Trimeth-pres (age 70+)'!AV64="no"),"yes","no")</f>
        <v>no</v>
      </c>
    </row>
    <row r="65" spans="1:27" x14ac:dyDescent="0.2">
      <c r="A65" s="306" t="s">
        <v>619</v>
      </c>
      <c r="B65" s="5" t="s">
        <v>474</v>
      </c>
      <c r="C65" s="5" t="s">
        <v>401</v>
      </c>
      <c r="D65" s="5" t="s">
        <v>415</v>
      </c>
      <c r="E65" s="5" t="s">
        <v>5</v>
      </c>
      <c r="F65" s="117" t="s">
        <v>137</v>
      </c>
      <c r="G65" s="5" t="s">
        <v>138</v>
      </c>
      <c r="H65" s="8" t="str">
        <f>IF(AND('Antibiotics STAR PU 13 - QP'!K65="no",'Trimeth-pres (age 70+)'!J65="no"),"yes","no")</f>
        <v>yes</v>
      </c>
      <c r="I65" s="202" t="str">
        <f>IF(AND('Antibiotics STAR PU 13 - QP'!N65="no",'Trimeth-pres (age 70+)'!L65="no"),"yes","no")</f>
        <v>no</v>
      </c>
      <c r="J65" s="202" t="str">
        <f>IF(AND('Antibiotics STAR PU 13 - QP'!Q65="no",'Trimeth-pres (age 70+)'!N65="no"),"yes","no")</f>
        <v>no</v>
      </c>
      <c r="K65" s="202" t="str">
        <f>IF(AND('Antibiotics STAR PU 13 - QP'!T65="no",'Trimeth-pres (age 70+)'!P65="no"),"yes","no")</f>
        <v>no</v>
      </c>
      <c r="L65" s="202" t="str">
        <f>IF(AND('Antibiotics STAR PU 13 - QP'!W65="no",'Trimeth-pres (age 70+)'!R65="no"),"yes","no")</f>
        <v>no</v>
      </c>
      <c r="M65" s="202" t="str">
        <f>IF(AND('Antibiotics STAR PU 13 - QP'!Z65="no",'Trimeth-pres (age 70+)'!T65="no"),"yes","no")</f>
        <v>no</v>
      </c>
      <c r="N65" s="202" t="str">
        <f>IF(AND('Antibiotics STAR PU 13 - QP'!AC65="no",'Trimeth-pres (age 70+)'!V65="no"),"yes","no")</f>
        <v>no</v>
      </c>
      <c r="O65" s="202" t="str">
        <f>IF(AND('Antibiotics STAR PU 13 - QP'!AF65="no",'Trimeth-pres (age 70+)'!X65="no"),"yes","no")</f>
        <v>no</v>
      </c>
      <c r="P65" s="202" t="str">
        <f>IF(AND('Antibiotics STAR PU 13 - QP'!AI65="no",'Trimeth-pres (age 70+)'!Z65="no"),"yes","no")</f>
        <v>no</v>
      </c>
      <c r="Q65" s="202" t="str">
        <f>IF(AND('Antibiotics STAR PU 13 - QP'!AL65="no",'Trimeth-pres (age 70+)'!AB65="no"),"yes","no")</f>
        <v>no</v>
      </c>
      <c r="R65" s="202" t="str">
        <f>IF(AND('Antibiotics STAR PU 13 - QP'!AO65="no",'Trimeth-pres (age 70+)'!AD65="no"),"yes","no")</f>
        <v>no</v>
      </c>
      <c r="S65" s="202" t="str">
        <f>IF(AND('Antibiotics STAR PU 13 - QP'!AR65="no",'Trimeth-pres (age 70+)'!AF65="no"),"yes","no")</f>
        <v>no</v>
      </c>
      <c r="T65" s="202" t="str">
        <f>IF(AND('Antibiotics STAR PU 13 - QP'!AU65="no",'Trimeth-pres (age 70+)'!AH65="no"),"yes","no")</f>
        <v>no</v>
      </c>
      <c r="U65" s="202" t="str">
        <f>IF(AND('Antibiotics STAR PU 13 - QP'!AX65="no",'Trimeth-pres (age 70+)'!AJ65="no"),"yes","no")</f>
        <v>no</v>
      </c>
      <c r="V65" s="202" t="str">
        <f>IF(AND('Antibiotics STAR PU 13 - QP'!BA65="no",'Trimeth-pres (age 70+)'!AL65="no"),"yes","no")</f>
        <v>no</v>
      </c>
      <c r="W65" s="202" t="str">
        <f>IF(AND('Antibiotics STAR PU 13 - QP'!BD65="no",'Trimeth-pres (age 70+)'!AN65="no"),"yes","no")</f>
        <v>no</v>
      </c>
      <c r="X65" s="202" t="str">
        <f>IF(AND('Antibiotics STAR PU 13 - QP'!BG65="no",'Trimeth-pres (age 70+)'!AP65="no"),"yes","no")</f>
        <v>no</v>
      </c>
      <c r="Y65" s="202" t="str">
        <f>IF(AND('Antibiotics STAR PU 13 - QP'!BJ65="no",'Trimeth-pres (age 70+)'!AR65="no"),"yes","no")</f>
        <v>no</v>
      </c>
      <c r="Z65" s="202" t="str">
        <f>IF(AND('Antibiotics STAR PU 13 - QP'!BM65="no",'Trimeth-pres (age 70+)'!AT65="no"),"yes","no")</f>
        <v>no</v>
      </c>
      <c r="AA65" s="202" t="str">
        <f>IF(AND('Antibiotics STAR PU 13 - QP'!BQ65="no",'Trimeth-pres (age 70+)'!AV65="no"),"yes","no")</f>
        <v>no</v>
      </c>
    </row>
    <row r="66" spans="1:27" x14ac:dyDescent="0.2">
      <c r="A66" s="306" t="s">
        <v>627</v>
      </c>
      <c r="B66" s="5" t="s">
        <v>484</v>
      </c>
      <c r="C66" s="5" t="s">
        <v>465</v>
      </c>
      <c r="D66" s="5" t="s">
        <v>424</v>
      </c>
      <c r="E66" s="5" t="s">
        <v>35</v>
      </c>
      <c r="F66" s="117" t="s">
        <v>139</v>
      </c>
      <c r="G66" s="5" t="s">
        <v>140</v>
      </c>
      <c r="H66" s="8" t="str">
        <f>IF(AND('Antibiotics STAR PU 13 - QP'!K66="no",'Trimeth-pres (age 70+)'!J66="no"),"yes","no")</f>
        <v>no</v>
      </c>
      <c r="I66" s="202" t="str">
        <f>IF(AND('Antibiotics STAR PU 13 - QP'!N66="no",'Trimeth-pres (age 70+)'!L66="no"),"yes","no")</f>
        <v>no</v>
      </c>
      <c r="J66" s="202" t="str">
        <f>IF(AND('Antibiotics STAR PU 13 - QP'!Q66="no",'Trimeth-pres (age 70+)'!N66="no"),"yes","no")</f>
        <v>no</v>
      </c>
      <c r="K66" s="202" t="str">
        <f>IF(AND('Antibiotics STAR PU 13 - QP'!T66="no",'Trimeth-pres (age 70+)'!P66="no"),"yes","no")</f>
        <v>no</v>
      </c>
      <c r="L66" s="202" t="str">
        <f>IF(AND('Antibiotics STAR PU 13 - QP'!W66="no",'Trimeth-pres (age 70+)'!R66="no"),"yes","no")</f>
        <v>no</v>
      </c>
      <c r="M66" s="202" t="str">
        <f>IF(AND('Antibiotics STAR PU 13 - QP'!Z66="no",'Trimeth-pres (age 70+)'!T66="no"),"yes","no")</f>
        <v>no</v>
      </c>
      <c r="N66" s="202" t="str">
        <f>IF(AND('Antibiotics STAR PU 13 - QP'!AC66="no",'Trimeth-pres (age 70+)'!V66="no"),"yes","no")</f>
        <v>no</v>
      </c>
      <c r="O66" s="202" t="str">
        <f>IF(AND('Antibiotics STAR PU 13 - QP'!AF66="no",'Trimeth-pres (age 70+)'!X66="no"),"yes","no")</f>
        <v>no</v>
      </c>
      <c r="P66" s="202" t="str">
        <f>IF(AND('Antibiotics STAR PU 13 - QP'!AI66="no",'Trimeth-pres (age 70+)'!Z66="no"),"yes","no")</f>
        <v>no</v>
      </c>
      <c r="Q66" s="202" t="str">
        <f>IF(AND('Antibiotics STAR PU 13 - QP'!AL66="no",'Trimeth-pres (age 70+)'!AB66="no"),"yes","no")</f>
        <v>no</v>
      </c>
      <c r="R66" s="202" t="str">
        <f>IF(AND('Antibiotics STAR PU 13 - QP'!AO66="no",'Trimeth-pres (age 70+)'!AD66="no"),"yes","no")</f>
        <v>no</v>
      </c>
      <c r="S66" s="202" t="str">
        <f>IF(AND('Antibiotics STAR PU 13 - QP'!AR66="no",'Trimeth-pres (age 70+)'!AF66="no"),"yes","no")</f>
        <v>no</v>
      </c>
      <c r="T66" s="202" t="str">
        <f>IF(AND('Antibiotics STAR PU 13 - QP'!AU66="no",'Trimeth-pres (age 70+)'!AH66="no"),"yes","no")</f>
        <v>no</v>
      </c>
      <c r="U66" s="202" t="str">
        <f>IF(AND('Antibiotics STAR PU 13 - QP'!AX66="no",'Trimeth-pres (age 70+)'!AJ66="no"),"yes","no")</f>
        <v>no</v>
      </c>
      <c r="V66" s="202" t="str">
        <f>IF(AND('Antibiotics STAR PU 13 - QP'!BA66="no",'Trimeth-pres (age 70+)'!AL66="no"),"yes","no")</f>
        <v>no</v>
      </c>
      <c r="W66" s="202" t="str">
        <f>IF(AND('Antibiotics STAR PU 13 - QP'!BD66="no",'Trimeth-pres (age 70+)'!AN66="no"),"yes","no")</f>
        <v>no</v>
      </c>
      <c r="X66" s="202" t="str">
        <f>IF(AND('Antibiotics STAR PU 13 - QP'!BG66="no",'Trimeth-pres (age 70+)'!AP66="no"),"yes","no")</f>
        <v>no</v>
      </c>
      <c r="Y66" s="202" t="str">
        <f>IF(AND('Antibiotics STAR PU 13 - QP'!BJ66="no",'Trimeth-pres (age 70+)'!AR66="no"),"yes","no")</f>
        <v>no</v>
      </c>
      <c r="Z66" s="202" t="str">
        <f>IF(AND('Antibiotics STAR PU 13 - QP'!BM66="no",'Trimeth-pres (age 70+)'!AT66="no"),"yes","no")</f>
        <v>no</v>
      </c>
      <c r="AA66" s="202" t="str">
        <f>IF(AND('Antibiotics STAR PU 13 - QP'!BQ66="no",'Trimeth-pres (age 70+)'!AV66="no"),"yes","no")</f>
        <v>no</v>
      </c>
    </row>
    <row r="67" spans="1:27" x14ac:dyDescent="0.2">
      <c r="A67" s="306" t="s">
        <v>626</v>
      </c>
      <c r="B67" s="5" t="s">
        <v>477</v>
      </c>
      <c r="C67" s="5" t="s">
        <v>404</v>
      </c>
      <c r="D67" s="5" t="s">
        <v>422</v>
      </c>
      <c r="E67" s="5" t="s">
        <v>31</v>
      </c>
      <c r="F67" s="117" t="s">
        <v>141</v>
      </c>
      <c r="G67" s="5" t="s">
        <v>142</v>
      </c>
      <c r="H67" s="8" t="str">
        <f>IF(AND('Antibiotics STAR PU 13 - QP'!K67="no",'Trimeth-pres (age 70+)'!J67="no"),"yes","no")</f>
        <v>no</v>
      </c>
      <c r="I67" s="202" t="str">
        <f>IF(AND('Antibiotics STAR PU 13 - QP'!N67="no",'Trimeth-pres (age 70+)'!L67="no"),"yes","no")</f>
        <v>no</v>
      </c>
      <c r="J67" s="202" t="str">
        <f>IF(AND('Antibiotics STAR PU 13 - QP'!Q67="no",'Trimeth-pres (age 70+)'!N67="no"),"yes","no")</f>
        <v>no</v>
      </c>
      <c r="K67" s="202" t="str">
        <f>IF(AND('Antibiotics STAR PU 13 - QP'!T67="no",'Trimeth-pres (age 70+)'!P67="no"),"yes","no")</f>
        <v>no</v>
      </c>
      <c r="L67" s="202" t="str">
        <f>IF(AND('Antibiotics STAR PU 13 - QP'!W67="no",'Trimeth-pres (age 70+)'!R67="no"),"yes","no")</f>
        <v>no</v>
      </c>
      <c r="M67" s="202" t="str">
        <f>IF(AND('Antibiotics STAR PU 13 - QP'!Z67="no",'Trimeth-pres (age 70+)'!T67="no"),"yes","no")</f>
        <v>no</v>
      </c>
      <c r="N67" s="202" t="str">
        <f>IF(AND('Antibiotics STAR PU 13 - QP'!AC67="no",'Trimeth-pres (age 70+)'!V67="no"),"yes","no")</f>
        <v>no</v>
      </c>
      <c r="O67" s="202" t="str">
        <f>IF(AND('Antibiotics STAR PU 13 - QP'!AF67="no",'Trimeth-pres (age 70+)'!X67="no"),"yes","no")</f>
        <v>no</v>
      </c>
      <c r="P67" s="202" t="str">
        <f>IF(AND('Antibiotics STAR PU 13 - QP'!AI67="no",'Trimeth-pres (age 70+)'!Z67="no"),"yes","no")</f>
        <v>no</v>
      </c>
      <c r="Q67" s="202" t="str">
        <f>IF(AND('Antibiotics STAR PU 13 - QP'!AL67="no",'Trimeth-pres (age 70+)'!AB67="no"),"yes","no")</f>
        <v>no</v>
      </c>
      <c r="R67" s="202" t="str">
        <f>IF(AND('Antibiotics STAR PU 13 - QP'!AO67="no",'Trimeth-pres (age 70+)'!AD67="no"),"yes","no")</f>
        <v>no</v>
      </c>
      <c r="S67" s="202" t="str">
        <f>IF(AND('Antibiotics STAR PU 13 - QP'!AR67="no",'Trimeth-pres (age 70+)'!AF67="no"),"yes","no")</f>
        <v>no</v>
      </c>
      <c r="T67" s="202" t="str">
        <f>IF(AND('Antibiotics STAR PU 13 - QP'!AU67="no",'Trimeth-pres (age 70+)'!AH67="no"),"yes","no")</f>
        <v>no</v>
      </c>
      <c r="U67" s="202" t="str">
        <f>IF(AND('Antibiotics STAR PU 13 - QP'!AX67="no",'Trimeth-pres (age 70+)'!AJ67="no"),"yes","no")</f>
        <v>no</v>
      </c>
      <c r="V67" s="202" t="str">
        <f>IF(AND('Antibiotics STAR PU 13 - QP'!BA67="no",'Trimeth-pres (age 70+)'!AL67="no"),"yes","no")</f>
        <v>no</v>
      </c>
      <c r="W67" s="202" t="str">
        <f>IF(AND('Antibiotics STAR PU 13 - QP'!BD67="no",'Trimeth-pres (age 70+)'!AN67="no"),"yes","no")</f>
        <v>no</v>
      </c>
      <c r="X67" s="202" t="str">
        <f>IF(AND('Antibiotics STAR PU 13 - QP'!BG67="no",'Trimeth-pres (age 70+)'!AP67="no"),"yes","no")</f>
        <v>no</v>
      </c>
      <c r="Y67" s="202" t="str">
        <f>IF(AND('Antibiotics STAR PU 13 - QP'!BJ67="no",'Trimeth-pres (age 70+)'!AR67="no"),"yes","no")</f>
        <v>no</v>
      </c>
      <c r="Z67" s="202" t="str">
        <f>IF(AND('Antibiotics STAR PU 13 - QP'!BM67="no",'Trimeth-pres (age 70+)'!AT67="no"),"yes","no")</f>
        <v>no</v>
      </c>
      <c r="AA67" s="202" t="str">
        <f>IF(AND('Antibiotics STAR PU 13 - QP'!BQ67="no",'Trimeth-pres (age 70+)'!AV67="no"),"yes","no")</f>
        <v>no</v>
      </c>
    </row>
    <row r="68" spans="1:27" x14ac:dyDescent="0.2">
      <c r="A68" s="306" t="s">
        <v>640</v>
      </c>
      <c r="B68" s="5" t="s">
        <v>475</v>
      </c>
      <c r="C68" s="5" t="s">
        <v>402</v>
      </c>
      <c r="D68" s="5" t="s">
        <v>427</v>
      </c>
      <c r="E68" s="5" t="s">
        <v>50</v>
      </c>
      <c r="F68" s="117" t="s">
        <v>143</v>
      </c>
      <c r="G68" s="5" t="s">
        <v>144</v>
      </c>
      <c r="H68" s="8" t="str">
        <f>IF(AND('Antibiotics STAR PU 13 - QP'!K68="no",'Trimeth-pres (age 70+)'!J68="no"),"yes","no")</f>
        <v>no</v>
      </c>
      <c r="I68" s="202" t="str">
        <f>IF(AND('Antibiotics STAR PU 13 - QP'!N68="no",'Trimeth-pres (age 70+)'!L68="no"),"yes","no")</f>
        <v>no</v>
      </c>
      <c r="J68" s="202" t="str">
        <f>IF(AND('Antibiotics STAR PU 13 - QP'!Q68="no",'Trimeth-pres (age 70+)'!N68="no"),"yes","no")</f>
        <v>no</v>
      </c>
      <c r="K68" s="202" t="str">
        <f>IF(AND('Antibiotics STAR PU 13 - QP'!T68="no",'Trimeth-pres (age 70+)'!P68="no"),"yes","no")</f>
        <v>no</v>
      </c>
      <c r="L68" s="202" t="str">
        <f>IF(AND('Antibiotics STAR PU 13 - QP'!W68="no",'Trimeth-pres (age 70+)'!R68="no"),"yes","no")</f>
        <v>no</v>
      </c>
      <c r="M68" s="202" t="str">
        <f>IF(AND('Antibiotics STAR PU 13 - QP'!Z68="no",'Trimeth-pres (age 70+)'!T68="no"),"yes","no")</f>
        <v>no</v>
      </c>
      <c r="N68" s="202" t="str">
        <f>IF(AND('Antibiotics STAR PU 13 - QP'!AC68="no",'Trimeth-pres (age 70+)'!V68="no"),"yes","no")</f>
        <v>no</v>
      </c>
      <c r="O68" s="202" t="str">
        <f>IF(AND('Antibiotics STAR PU 13 - QP'!AF68="no",'Trimeth-pres (age 70+)'!X68="no"),"yes","no")</f>
        <v>no</v>
      </c>
      <c r="P68" s="202" t="str">
        <f>IF(AND('Antibiotics STAR PU 13 - QP'!AI68="no",'Trimeth-pres (age 70+)'!Z68="no"),"yes","no")</f>
        <v>no</v>
      </c>
      <c r="Q68" s="202" t="str">
        <f>IF(AND('Antibiotics STAR PU 13 - QP'!AL68="no",'Trimeth-pres (age 70+)'!AB68="no"),"yes","no")</f>
        <v>no</v>
      </c>
      <c r="R68" s="202" t="str">
        <f>IF(AND('Antibiotics STAR PU 13 - QP'!AO68="no",'Trimeth-pres (age 70+)'!AD68="no"),"yes","no")</f>
        <v>no</v>
      </c>
      <c r="S68" s="202" t="str">
        <f>IF(AND('Antibiotics STAR PU 13 - QP'!AR68="no",'Trimeth-pres (age 70+)'!AF68="no"),"yes","no")</f>
        <v>no</v>
      </c>
      <c r="T68" s="202" t="str">
        <f>IF(AND('Antibiotics STAR PU 13 - QP'!AU68="no",'Trimeth-pres (age 70+)'!AH68="no"),"yes","no")</f>
        <v>no</v>
      </c>
      <c r="U68" s="202" t="str">
        <f>IF(AND('Antibiotics STAR PU 13 - QP'!AX68="no",'Trimeth-pres (age 70+)'!AJ68="no"),"yes","no")</f>
        <v>no</v>
      </c>
      <c r="V68" s="202" t="str">
        <f>IF(AND('Antibiotics STAR PU 13 - QP'!BA68="no",'Trimeth-pres (age 70+)'!AL68="no"),"yes","no")</f>
        <v>no</v>
      </c>
      <c r="W68" s="202" t="str">
        <f>IF(AND('Antibiotics STAR PU 13 - QP'!BD68="no",'Trimeth-pres (age 70+)'!AN68="no"),"yes","no")</f>
        <v>no</v>
      </c>
      <c r="X68" s="202" t="str">
        <f>IF(AND('Antibiotics STAR PU 13 - QP'!BG68="no",'Trimeth-pres (age 70+)'!AP68="no"),"yes","no")</f>
        <v>no</v>
      </c>
      <c r="Y68" s="202" t="str">
        <f>IF(AND('Antibiotics STAR PU 13 - QP'!BJ68="no",'Trimeth-pres (age 70+)'!AR68="no"),"yes","no")</f>
        <v>no</v>
      </c>
      <c r="Z68" s="202" t="str">
        <f>IF(AND('Antibiotics STAR PU 13 - QP'!BM68="no",'Trimeth-pres (age 70+)'!AT68="no"),"yes","no")</f>
        <v>no</v>
      </c>
      <c r="AA68" s="202" t="str">
        <f>IF(AND('Antibiotics STAR PU 13 - QP'!BQ68="no",'Trimeth-pres (age 70+)'!AV68="no"),"yes","no")</f>
        <v>no</v>
      </c>
    </row>
    <row r="69" spans="1:27" x14ac:dyDescent="0.2">
      <c r="A69" s="306" t="s">
        <v>496</v>
      </c>
      <c r="B69" s="5" t="s">
        <v>497</v>
      </c>
      <c r="C69" s="5" t="s">
        <v>411</v>
      </c>
      <c r="D69" s="5" t="s">
        <v>439</v>
      </c>
      <c r="E69" s="5" t="s">
        <v>145</v>
      </c>
      <c r="F69" s="117" t="s">
        <v>146</v>
      </c>
      <c r="G69" s="5" t="s">
        <v>147</v>
      </c>
      <c r="H69" s="8" t="str">
        <f>IF(AND('Antibiotics STAR PU 13 - QP'!K69="no",'Trimeth-pres (age 70+)'!J69="no"),"yes","no")</f>
        <v>no</v>
      </c>
      <c r="I69" s="202" t="str">
        <f>IF(AND('Antibiotics STAR PU 13 - QP'!N69="no",'Trimeth-pres (age 70+)'!L69="no"),"yes","no")</f>
        <v>no</v>
      </c>
      <c r="J69" s="202" t="str">
        <f>IF(AND('Antibiotics STAR PU 13 - QP'!Q69="no",'Trimeth-pres (age 70+)'!N69="no"),"yes","no")</f>
        <v>no</v>
      </c>
      <c r="K69" s="202" t="str">
        <f>IF(AND('Antibiotics STAR PU 13 - QP'!T69="no",'Trimeth-pres (age 70+)'!P69="no"),"yes","no")</f>
        <v>no</v>
      </c>
      <c r="L69" s="202" t="str">
        <f>IF(AND('Antibiotics STAR PU 13 - QP'!W69="no",'Trimeth-pres (age 70+)'!R69="no"),"yes","no")</f>
        <v>no</v>
      </c>
      <c r="M69" s="202" t="str">
        <f>IF(AND('Antibiotics STAR PU 13 - QP'!Z69="no",'Trimeth-pres (age 70+)'!T69="no"),"yes","no")</f>
        <v>no</v>
      </c>
      <c r="N69" s="202" t="str">
        <f>IF(AND('Antibiotics STAR PU 13 - QP'!AC69="no",'Trimeth-pres (age 70+)'!V69="no"),"yes","no")</f>
        <v>no</v>
      </c>
      <c r="O69" s="202" t="str">
        <f>IF(AND('Antibiotics STAR PU 13 - QP'!AF69="no",'Trimeth-pres (age 70+)'!X69="no"),"yes","no")</f>
        <v>no</v>
      </c>
      <c r="P69" s="202" t="str">
        <f>IF(AND('Antibiotics STAR PU 13 - QP'!AI69="no",'Trimeth-pres (age 70+)'!Z69="no"),"yes","no")</f>
        <v>no</v>
      </c>
      <c r="Q69" s="202" t="str">
        <f>IF(AND('Antibiotics STAR PU 13 - QP'!AL69="no",'Trimeth-pres (age 70+)'!AB69="no"),"yes","no")</f>
        <v>no</v>
      </c>
      <c r="R69" s="202" t="str">
        <f>IF(AND('Antibiotics STAR PU 13 - QP'!AO69="no",'Trimeth-pres (age 70+)'!AD69="no"),"yes","no")</f>
        <v>no</v>
      </c>
      <c r="S69" s="202" t="str">
        <f>IF(AND('Antibiotics STAR PU 13 - QP'!AR69="no",'Trimeth-pres (age 70+)'!AF69="no"),"yes","no")</f>
        <v>no</v>
      </c>
      <c r="T69" s="202" t="str">
        <f>IF(AND('Antibiotics STAR PU 13 - QP'!AU69="no",'Trimeth-pres (age 70+)'!AH69="no"),"yes","no")</f>
        <v>no</v>
      </c>
      <c r="U69" s="202" t="str">
        <f>IF(AND('Antibiotics STAR PU 13 - QP'!AX69="no",'Trimeth-pres (age 70+)'!AJ69="no"),"yes","no")</f>
        <v>no</v>
      </c>
      <c r="V69" s="202" t="str">
        <f>IF(AND('Antibiotics STAR PU 13 - QP'!BA69="no",'Trimeth-pres (age 70+)'!AL69="no"),"yes","no")</f>
        <v>no</v>
      </c>
      <c r="W69" s="202" t="str">
        <f>IF(AND('Antibiotics STAR PU 13 - QP'!BD69="no",'Trimeth-pres (age 70+)'!AN69="no"),"yes","no")</f>
        <v>no</v>
      </c>
      <c r="X69" s="202" t="str">
        <f>IF(AND('Antibiotics STAR PU 13 - QP'!BG69="no",'Trimeth-pres (age 70+)'!AP69="no"),"yes","no")</f>
        <v>no</v>
      </c>
      <c r="Y69" s="202" t="str">
        <f>IF(AND('Antibiotics STAR PU 13 - QP'!BJ69="no",'Trimeth-pres (age 70+)'!AR69="no"),"yes","no")</f>
        <v>no</v>
      </c>
      <c r="Z69" s="202" t="str">
        <f>IF(AND('Antibiotics STAR PU 13 - QP'!BM69="no",'Trimeth-pres (age 70+)'!AT69="no"),"yes","no")</f>
        <v>no</v>
      </c>
      <c r="AA69" s="202" t="str">
        <f>IF(AND('Antibiotics STAR PU 13 - QP'!BQ69="no",'Trimeth-pres (age 70+)'!AV69="no"),"yes","no")</f>
        <v>no</v>
      </c>
    </row>
    <row r="70" spans="1:27" x14ac:dyDescent="0.2">
      <c r="A70" s="306" t="s">
        <v>634</v>
      </c>
      <c r="B70" s="5" t="s">
        <v>474</v>
      </c>
      <c r="C70" s="5" t="s">
        <v>401</v>
      </c>
      <c r="D70" s="5" t="s">
        <v>436</v>
      </c>
      <c r="E70" s="5" t="s">
        <v>114</v>
      </c>
      <c r="F70" s="117" t="s">
        <v>148</v>
      </c>
      <c r="G70" s="5" t="s">
        <v>149</v>
      </c>
      <c r="H70" s="8" t="str">
        <f>IF(AND('Antibiotics STAR PU 13 - QP'!K70="no",'Trimeth-pres (age 70+)'!J70="no"),"yes","no")</f>
        <v>no</v>
      </c>
      <c r="I70" s="202" t="str">
        <f>IF(AND('Antibiotics STAR PU 13 - QP'!N70="no",'Trimeth-pres (age 70+)'!L70="no"),"yes","no")</f>
        <v>no</v>
      </c>
      <c r="J70" s="202" t="str">
        <f>IF(AND('Antibiotics STAR PU 13 - QP'!Q70="no",'Trimeth-pres (age 70+)'!N70="no"),"yes","no")</f>
        <v>no</v>
      </c>
      <c r="K70" s="202" t="str">
        <f>IF(AND('Antibiotics STAR PU 13 - QP'!T70="no",'Trimeth-pres (age 70+)'!P70="no"),"yes","no")</f>
        <v>no</v>
      </c>
      <c r="L70" s="202" t="str">
        <f>IF(AND('Antibiotics STAR PU 13 - QP'!W70="no",'Trimeth-pres (age 70+)'!R70="no"),"yes","no")</f>
        <v>no</v>
      </c>
      <c r="M70" s="202" t="str">
        <f>IF(AND('Antibiotics STAR PU 13 - QP'!Z70="no",'Trimeth-pres (age 70+)'!T70="no"),"yes","no")</f>
        <v>no</v>
      </c>
      <c r="N70" s="202" t="str">
        <f>IF(AND('Antibiotics STAR PU 13 - QP'!AC70="no",'Trimeth-pres (age 70+)'!V70="no"),"yes","no")</f>
        <v>no</v>
      </c>
      <c r="O70" s="202" t="str">
        <f>IF(AND('Antibiotics STAR PU 13 - QP'!AF70="no",'Trimeth-pres (age 70+)'!X70="no"),"yes","no")</f>
        <v>no</v>
      </c>
      <c r="P70" s="202" t="str">
        <f>IF(AND('Antibiotics STAR PU 13 - QP'!AI70="no",'Trimeth-pres (age 70+)'!Z70="no"),"yes","no")</f>
        <v>no</v>
      </c>
      <c r="Q70" s="202" t="str">
        <f>IF(AND('Antibiotics STAR PU 13 - QP'!AL70="no",'Trimeth-pres (age 70+)'!AB70="no"),"yes","no")</f>
        <v>no</v>
      </c>
      <c r="R70" s="202" t="str">
        <f>IF(AND('Antibiotics STAR PU 13 - QP'!AO70="no",'Trimeth-pres (age 70+)'!AD70="no"),"yes","no")</f>
        <v>no</v>
      </c>
      <c r="S70" s="202" t="str">
        <f>IF(AND('Antibiotics STAR PU 13 - QP'!AR70="no",'Trimeth-pres (age 70+)'!AF70="no"),"yes","no")</f>
        <v>no</v>
      </c>
      <c r="T70" s="202" t="str">
        <f>IF(AND('Antibiotics STAR PU 13 - QP'!AU70="no",'Trimeth-pres (age 70+)'!AH70="no"),"yes","no")</f>
        <v>no</v>
      </c>
      <c r="U70" s="202" t="str">
        <f>IF(AND('Antibiotics STAR PU 13 - QP'!AX70="no",'Trimeth-pres (age 70+)'!AJ70="no"),"yes","no")</f>
        <v>no</v>
      </c>
      <c r="V70" s="202" t="str">
        <f>IF(AND('Antibiotics STAR PU 13 - QP'!BA70="no",'Trimeth-pres (age 70+)'!AL70="no"),"yes","no")</f>
        <v>no</v>
      </c>
      <c r="W70" s="202" t="str">
        <f>IF(AND('Antibiotics STAR PU 13 - QP'!BD70="no",'Trimeth-pres (age 70+)'!AN70="no"),"yes","no")</f>
        <v>no</v>
      </c>
      <c r="X70" s="202" t="str">
        <f>IF(AND('Antibiotics STAR PU 13 - QP'!BG70="no",'Trimeth-pres (age 70+)'!AP70="no"),"yes","no")</f>
        <v>no</v>
      </c>
      <c r="Y70" s="202" t="str">
        <f>IF(AND('Antibiotics STAR PU 13 - QP'!BJ70="no",'Trimeth-pres (age 70+)'!AR70="no"),"yes","no")</f>
        <v>no</v>
      </c>
      <c r="Z70" s="202" t="str">
        <f>IF(AND('Antibiotics STAR PU 13 - QP'!BM70="no",'Trimeth-pres (age 70+)'!AT70="no"),"yes","no")</f>
        <v>no</v>
      </c>
      <c r="AA70" s="202" t="str">
        <f>IF(AND('Antibiotics STAR PU 13 - QP'!BQ70="no",'Trimeth-pres (age 70+)'!AV70="no"),"yes","no")</f>
        <v>no</v>
      </c>
    </row>
    <row r="71" spans="1:27" x14ac:dyDescent="0.2">
      <c r="A71" s="306" t="s">
        <v>629</v>
      </c>
      <c r="B71" s="5" t="s">
        <v>477</v>
      </c>
      <c r="C71" s="5" t="s">
        <v>404</v>
      </c>
      <c r="D71" s="5" t="s">
        <v>426</v>
      </c>
      <c r="E71" s="5" t="s">
        <v>47</v>
      </c>
      <c r="F71" s="117" t="s">
        <v>150</v>
      </c>
      <c r="G71" s="5" t="s">
        <v>151</v>
      </c>
      <c r="H71" s="8" t="str">
        <f>IF(AND('Antibiotics STAR PU 13 - QP'!K71="no",'Trimeth-pres (age 70+)'!J71="no"),"yes","no")</f>
        <v>no</v>
      </c>
      <c r="I71" s="202" t="str">
        <f>IF(AND('Antibiotics STAR PU 13 - QP'!N71="no",'Trimeth-pres (age 70+)'!L71="no"),"yes","no")</f>
        <v>no</v>
      </c>
      <c r="J71" s="202" t="str">
        <f>IF(AND('Antibiotics STAR PU 13 - QP'!Q71="no",'Trimeth-pres (age 70+)'!N71="no"),"yes","no")</f>
        <v>no</v>
      </c>
      <c r="K71" s="202" t="str">
        <f>IF(AND('Antibiotics STAR PU 13 - QP'!T71="no",'Trimeth-pres (age 70+)'!P71="no"),"yes","no")</f>
        <v>no</v>
      </c>
      <c r="L71" s="202" t="str">
        <f>IF(AND('Antibiotics STAR PU 13 - QP'!W71="no",'Trimeth-pres (age 70+)'!R71="no"),"yes","no")</f>
        <v>no</v>
      </c>
      <c r="M71" s="202" t="str">
        <f>IF(AND('Antibiotics STAR PU 13 - QP'!Z71="no",'Trimeth-pres (age 70+)'!T71="no"),"yes","no")</f>
        <v>no</v>
      </c>
      <c r="N71" s="202" t="str">
        <f>IF(AND('Antibiotics STAR PU 13 - QP'!AC71="no",'Trimeth-pres (age 70+)'!V71="no"),"yes","no")</f>
        <v>no</v>
      </c>
      <c r="O71" s="202" t="str">
        <f>IF(AND('Antibiotics STAR PU 13 - QP'!AF71="no",'Trimeth-pres (age 70+)'!X71="no"),"yes","no")</f>
        <v>no</v>
      </c>
      <c r="P71" s="202" t="str">
        <f>IF(AND('Antibiotics STAR PU 13 - QP'!AI71="no",'Trimeth-pres (age 70+)'!Z71="no"),"yes","no")</f>
        <v>no</v>
      </c>
      <c r="Q71" s="202" t="str">
        <f>IF(AND('Antibiotics STAR PU 13 - QP'!AL71="no",'Trimeth-pres (age 70+)'!AB71="no"),"yes","no")</f>
        <v>no</v>
      </c>
      <c r="R71" s="202" t="str">
        <f>IF(AND('Antibiotics STAR PU 13 - QP'!AO71="no",'Trimeth-pres (age 70+)'!AD71="no"),"yes","no")</f>
        <v>no</v>
      </c>
      <c r="S71" s="202" t="str">
        <f>IF(AND('Antibiotics STAR PU 13 - QP'!AR71="no",'Trimeth-pres (age 70+)'!AF71="no"),"yes","no")</f>
        <v>no</v>
      </c>
      <c r="T71" s="202" t="str">
        <f>IF(AND('Antibiotics STAR PU 13 - QP'!AU71="no",'Trimeth-pres (age 70+)'!AH71="no"),"yes","no")</f>
        <v>no</v>
      </c>
      <c r="U71" s="202" t="str">
        <f>IF(AND('Antibiotics STAR PU 13 - QP'!AX71="no",'Trimeth-pres (age 70+)'!AJ71="no"),"yes","no")</f>
        <v>no</v>
      </c>
      <c r="V71" s="202" t="str">
        <f>IF(AND('Antibiotics STAR PU 13 - QP'!BA71="no",'Trimeth-pres (age 70+)'!AL71="no"),"yes","no")</f>
        <v>no</v>
      </c>
      <c r="W71" s="202" t="str">
        <f>IF(AND('Antibiotics STAR PU 13 - QP'!BD71="no",'Trimeth-pres (age 70+)'!AN71="no"),"yes","no")</f>
        <v>no</v>
      </c>
      <c r="X71" s="202" t="str">
        <f>IF(AND('Antibiotics STAR PU 13 - QP'!BG71="no",'Trimeth-pres (age 70+)'!AP71="no"),"yes","no")</f>
        <v>no</v>
      </c>
      <c r="Y71" s="202" t="str">
        <f>IF(AND('Antibiotics STAR PU 13 - QP'!BJ71="no",'Trimeth-pres (age 70+)'!AR71="no"),"yes","no")</f>
        <v>no</v>
      </c>
      <c r="Z71" s="202" t="str">
        <f>IF(AND('Antibiotics STAR PU 13 - QP'!BM71="no",'Trimeth-pres (age 70+)'!AT71="no"),"yes","no")</f>
        <v>no</v>
      </c>
      <c r="AA71" s="202" t="str">
        <f>IF(AND('Antibiotics STAR PU 13 - QP'!BQ71="no",'Trimeth-pres (age 70+)'!AV71="no"),"yes","no")</f>
        <v>no</v>
      </c>
    </row>
    <row r="72" spans="1:27" x14ac:dyDescent="0.2">
      <c r="A72" s="306" t="s">
        <v>622</v>
      </c>
      <c r="B72" s="5" t="s">
        <v>477</v>
      </c>
      <c r="C72" s="5" t="s">
        <v>404</v>
      </c>
      <c r="D72" s="5" t="s">
        <v>418</v>
      </c>
      <c r="E72" s="5" t="s">
        <v>12</v>
      </c>
      <c r="F72" s="117" t="s">
        <v>152</v>
      </c>
      <c r="G72" s="5" t="s">
        <v>153</v>
      </c>
      <c r="H72" s="8" t="str">
        <f>IF(AND('Antibiotics STAR PU 13 - QP'!K72="no",'Trimeth-pres (age 70+)'!J72="no"),"yes","no")</f>
        <v>no</v>
      </c>
      <c r="I72" s="202" t="str">
        <f>IF(AND('Antibiotics STAR PU 13 - QP'!N72="no",'Trimeth-pres (age 70+)'!L72="no"),"yes","no")</f>
        <v>no</v>
      </c>
      <c r="J72" s="202" t="str">
        <f>IF(AND('Antibiotics STAR PU 13 - QP'!Q72="no",'Trimeth-pres (age 70+)'!N72="no"),"yes","no")</f>
        <v>no</v>
      </c>
      <c r="K72" s="202" t="str">
        <f>IF(AND('Antibiotics STAR PU 13 - QP'!T72="no",'Trimeth-pres (age 70+)'!P72="no"),"yes","no")</f>
        <v>no</v>
      </c>
      <c r="L72" s="202" t="str">
        <f>IF(AND('Antibiotics STAR PU 13 - QP'!W72="no",'Trimeth-pres (age 70+)'!R72="no"),"yes","no")</f>
        <v>no</v>
      </c>
      <c r="M72" s="202" t="str">
        <f>IF(AND('Antibiotics STAR PU 13 - QP'!Z72="no",'Trimeth-pres (age 70+)'!T72="no"),"yes","no")</f>
        <v>no</v>
      </c>
      <c r="N72" s="202" t="str">
        <f>IF(AND('Antibiotics STAR PU 13 - QP'!AC72="no",'Trimeth-pres (age 70+)'!V72="no"),"yes","no")</f>
        <v>no</v>
      </c>
      <c r="O72" s="202" t="str">
        <f>IF(AND('Antibiotics STAR PU 13 - QP'!AF72="no",'Trimeth-pres (age 70+)'!X72="no"),"yes","no")</f>
        <v>no</v>
      </c>
      <c r="P72" s="202" t="str">
        <f>IF(AND('Antibiotics STAR PU 13 - QP'!AI72="no",'Trimeth-pres (age 70+)'!Z72="no"),"yes","no")</f>
        <v>no</v>
      </c>
      <c r="Q72" s="202" t="str">
        <f>IF(AND('Antibiotics STAR PU 13 - QP'!AL72="no",'Trimeth-pres (age 70+)'!AB72="no"),"yes","no")</f>
        <v>no</v>
      </c>
      <c r="R72" s="202" t="str">
        <f>IF(AND('Antibiotics STAR PU 13 - QP'!AO72="no",'Trimeth-pres (age 70+)'!AD72="no"),"yes","no")</f>
        <v>no</v>
      </c>
      <c r="S72" s="202" t="str">
        <f>IF(AND('Antibiotics STAR PU 13 - QP'!AR72="no",'Trimeth-pres (age 70+)'!AF72="no"),"yes","no")</f>
        <v>no</v>
      </c>
      <c r="T72" s="202" t="str">
        <f>IF(AND('Antibiotics STAR PU 13 - QP'!AU72="no",'Trimeth-pres (age 70+)'!AH72="no"),"yes","no")</f>
        <v>no</v>
      </c>
      <c r="U72" s="202" t="str">
        <f>IF(AND('Antibiotics STAR PU 13 - QP'!AX72="no",'Trimeth-pres (age 70+)'!AJ72="no"),"yes","no")</f>
        <v>no</v>
      </c>
      <c r="V72" s="202" t="str">
        <f>IF(AND('Antibiotics STAR PU 13 - QP'!BA72="no",'Trimeth-pres (age 70+)'!AL72="no"),"yes","no")</f>
        <v>no</v>
      </c>
      <c r="W72" s="202" t="str">
        <f>IF(AND('Antibiotics STAR PU 13 - QP'!BD72="no",'Trimeth-pres (age 70+)'!AN72="no"),"yes","no")</f>
        <v>no</v>
      </c>
      <c r="X72" s="202" t="str">
        <f>IF(AND('Antibiotics STAR PU 13 - QP'!BG72="no",'Trimeth-pres (age 70+)'!AP72="no"),"yes","no")</f>
        <v>no</v>
      </c>
      <c r="Y72" s="202" t="str">
        <f>IF(AND('Antibiotics STAR PU 13 - QP'!BJ72="no",'Trimeth-pres (age 70+)'!AR72="no"),"yes","no")</f>
        <v>no</v>
      </c>
      <c r="Z72" s="202" t="str">
        <f>IF(AND('Antibiotics STAR PU 13 - QP'!BM72="no",'Trimeth-pres (age 70+)'!AT72="no"),"yes","no")</f>
        <v>no</v>
      </c>
      <c r="AA72" s="202" t="str">
        <f>IF(AND('Antibiotics STAR PU 13 - QP'!BQ72="no",'Trimeth-pres (age 70+)'!AV72="no"),"yes","no")</f>
        <v>no</v>
      </c>
    </row>
    <row r="73" spans="1:27" x14ac:dyDescent="0.2">
      <c r="A73" s="306" t="s">
        <v>619</v>
      </c>
      <c r="B73" s="5" t="s">
        <v>474</v>
      </c>
      <c r="C73" s="5" t="s">
        <v>401</v>
      </c>
      <c r="D73" s="5" t="s">
        <v>436</v>
      </c>
      <c r="E73" s="5" t="s">
        <v>114</v>
      </c>
      <c r="F73" s="117" t="s">
        <v>154</v>
      </c>
      <c r="G73" s="5" t="s">
        <v>155</v>
      </c>
      <c r="H73" s="8" t="str">
        <f>IF(AND('Antibiotics STAR PU 13 - QP'!K73="no",'Trimeth-pres (age 70+)'!J73="no"),"yes","no")</f>
        <v>no</v>
      </c>
      <c r="I73" s="202" t="str">
        <f>IF(AND('Antibiotics STAR PU 13 - QP'!N73="no",'Trimeth-pres (age 70+)'!L73="no"),"yes","no")</f>
        <v>no</v>
      </c>
      <c r="J73" s="202" t="str">
        <f>IF(AND('Antibiotics STAR PU 13 - QP'!Q73="no",'Trimeth-pres (age 70+)'!N73="no"),"yes","no")</f>
        <v>no</v>
      </c>
      <c r="K73" s="202" t="str">
        <f>IF(AND('Antibiotics STAR PU 13 - QP'!T73="no",'Trimeth-pres (age 70+)'!P73="no"),"yes","no")</f>
        <v>no</v>
      </c>
      <c r="L73" s="202" t="str">
        <f>IF(AND('Antibiotics STAR PU 13 - QP'!W73="no",'Trimeth-pres (age 70+)'!R73="no"),"yes","no")</f>
        <v>no</v>
      </c>
      <c r="M73" s="202" t="str">
        <f>IF(AND('Antibiotics STAR PU 13 - QP'!Z73="no",'Trimeth-pres (age 70+)'!T73="no"),"yes","no")</f>
        <v>no</v>
      </c>
      <c r="N73" s="202" t="str">
        <f>IF(AND('Antibiotics STAR PU 13 - QP'!AC73="no",'Trimeth-pres (age 70+)'!V73="no"),"yes","no")</f>
        <v>no</v>
      </c>
      <c r="O73" s="202" t="str">
        <f>IF(AND('Antibiotics STAR PU 13 - QP'!AF73="no",'Trimeth-pres (age 70+)'!X73="no"),"yes","no")</f>
        <v>no</v>
      </c>
      <c r="P73" s="202" t="str">
        <f>IF(AND('Antibiotics STAR PU 13 - QP'!AI73="no",'Trimeth-pres (age 70+)'!Z73="no"),"yes","no")</f>
        <v>no</v>
      </c>
      <c r="Q73" s="202" t="str">
        <f>IF(AND('Antibiotics STAR PU 13 - QP'!AL73="no",'Trimeth-pres (age 70+)'!AB73="no"),"yes","no")</f>
        <v>no</v>
      </c>
      <c r="R73" s="202" t="str">
        <f>IF(AND('Antibiotics STAR PU 13 - QP'!AO73="no",'Trimeth-pres (age 70+)'!AD73="no"),"yes","no")</f>
        <v>no</v>
      </c>
      <c r="S73" s="202" t="str">
        <f>IF(AND('Antibiotics STAR PU 13 - QP'!AR73="no",'Trimeth-pres (age 70+)'!AF73="no"),"yes","no")</f>
        <v>no</v>
      </c>
      <c r="T73" s="202" t="str">
        <f>IF(AND('Antibiotics STAR PU 13 - QP'!AU73="no",'Trimeth-pres (age 70+)'!AH73="no"),"yes","no")</f>
        <v>no</v>
      </c>
      <c r="U73" s="202" t="str">
        <f>IF(AND('Antibiotics STAR PU 13 - QP'!AX73="no",'Trimeth-pres (age 70+)'!AJ73="no"),"yes","no")</f>
        <v>no</v>
      </c>
      <c r="V73" s="202" t="str">
        <f>IF(AND('Antibiotics STAR PU 13 - QP'!BA73="no",'Trimeth-pres (age 70+)'!AL73="no"),"yes","no")</f>
        <v>no</v>
      </c>
      <c r="W73" s="202" t="str">
        <f>IF(AND('Antibiotics STAR PU 13 - QP'!BD73="no",'Trimeth-pres (age 70+)'!AN73="no"),"yes","no")</f>
        <v>no</v>
      </c>
      <c r="X73" s="202" t="str">
        <f>IF(AND('Antibiotics STAR PU 13 - QP'!BG73="no",'Trimeth-pres (age 70+)'!AP73="no"),"yes","no")</f>
        <v>no</v>
      </c>
      <c r="Y73" s="202" t="str">
        <f>IF(AND('Antibiotics STAR PU 13 - QP'!BJ73="no",'Trimeth-pres (age 70+)'!AR73="no"),"yes","no")</f>
        <v>no</v>
      </c>
      <c r="Z73" s="202" t="str">
        <f>IF(AND('Antibiotics STAR PU 13 - QP'!BM73="no",'Trimeth-pres (age 70+)'!AT73="no"),"yes","no")</f>
        <v>no</v>
      </c>
      <c r="AA73" s="202" t="str">
        <f>IF(AND('Antibiotics STAR PU 13 - QP'!BQ73="no",'Trimeth-pres (age 70+)'!AV73="no"),"yes","no")</f>
        <v>no</v>
      </c>
    </row>
    <row r="74" spans="1:27" x14ac:dyDescent="0.2">
      <c r="A74" s="306" t="s">
        <v>629</v>
      </c>
      <c r="B74" s="5" t="s">
        <v>477</v>
      </c>
      <c r="C74" s="5" t="s">
        <v>404</v>
      </c>
      <c r="D74" s="5" t="s">
        <v>426</v>
      </c>
      <c r="E74" s="5" t="s">
        <v>47</v>
      </c>
      <c r="F74" s="117" t="s">
        <v>156</v>
      </c>
      <c r="G74" s="5" t="s">
        <v>157</v>
      </c>
      <c r="H74" s="8" t="str">
        <f>IF(AND('Antibiotics STAR PU 13 - QP'!K74="no",'Trimeth-pres (age 70+)'!J74="no"),"yes","no")</f>
        <v>no</v>
      </c>
      <c r="I74" s="202" t="str">
        <f>IF(AND('Antibiotics STAR PU 13 - QP'!N74="no",'Trimeth-pres (age 70+)'!L74="no"),"yes","no")</f>
        <v>no</v>
      </c>
      <c r="J74" s="202" t="str">
        <f>IF(AND('Antibiotics STAR PU 13 - QP'!Q74="no",'Trimeth-pres (age 70+)'!N74="no"),"yes","no")</f>
        <v>no</v>
      </c>
      <c r="K74" s="202" t="str">
        <f>IF(AND('Antibiotics STAR PU 13 - QP'!T74="no",'Trimeth-pres (age 70+)'!P74="no"),"yes","no")</f>
        <v>no</v>
      </c>
      <c r="L74" s="202" t="str">
        <f>IF(AND('Antibiotics STAR PU 13 - QP'!W74="no",'Trimeth-pres (age 70+)'!R74="no"),"yes","no")</f>
        <v>no</v>
      </c>
      <c r="M74" s="202" t="str">
        <f>IF(AND('Antibiotics STAR PU 13 - QP'!Z74="no",'Trimeth-pres (age 70+)'!T74="no"),"yes","no")</f>
        <v>no</v>
      </c>
      <c r="N74" s="202" t="str">
        <f>IF(AND('Antibiotics STAR PU 13 - QP'!AC74="no",'Trimeth-pres (age 70+)'!V74="no"),"yes","no")</f>
        <v>no</v>
      </c>
      <c r="O74" s="202" t="str">
        <f>IF(AND('Antibiotics STAR PU 13 - QP'!AF74="no",'Trimeth-pres (age 70+)'!X74="no"),"yes","no")</f>
        <v>no</v>
      </c>
      <c r="P74" s="202" t="str">
        <f>IF(AND('Antibiotics STAR PU 13 - QP'!AI74="no",'Trimeth-pres (age 70+)'!Z74="no"),"yes","no")</f>
        <v>no</v>
      </c>
      <c r="Q74" s="202" t="str">
        <f>IF(AND('Antibiotics STAR PU 13 - QP'!AL74="no",'Trimeth-pres (age 70+)'!AB74="no"),"yes","no")</f>
        <v>no</v>
      </c>
      <c r="R74" s="202" t="str">
        <f>IF(AND('Antibiotics STAR PU 13 - QP'!AO74="no",'Trimeth-pres (age 70+)'!AD74="no"),"yes","no")</f>
        <v>no</v>
      </c>
      <c r="S74" s="202" t="str">
        <f>IF(AND('Antibiotics STAR PU 13 - QP'!AR74="no",'Trimeth-pres (age 70+)'!AF74="no"),"yes","no")</f>
        <v>no</v>
      </c>
      <c r="T74" s="202" t="str">
        <f>IF(AND('Antibiotics STAR PU 13 - QP'!AU74="no",'Trimeth-pres (age 70+)'!AH74="no"),"yes","no")</f>
        <v>no</v>
      </c>
      <c r="U74" s="202" t="str">
        <f>IF(AND('Antibiotics STAR PU 13 - QP'!AX74="no",'Trimeth-pres (age 70+)'!AJ74="no"),"yes","no")</f>
        <v>no</v>
      </c>
      <c r="V74" s="202" t="str">
        <f>IF(AND('Antibiotics STAR PU 13 - QP'!BA74="no",'Trimeth-pres (age 70+)'!AL74="no"),"yes","no")</f>
        <v>no</v>
      </c>
      <c r="W74" s="202" t="str">
        <f>IF(AND('Antibiotics STAR PU 13 - QP'!BD74="no",'Trimeth-pres (age 70+)'!AN74="no"),"yes","no")</f>
        <v>no</v>
      </c>
      <c r="X74" s="202" t="str">
        <f>IF(AND('Antibiotics STAR PU 13 - QP'!BG74="no",'Trimeth-pres (age 70+)'!AP74="no"),"yes","no")</f>
        <v>no</v>
      </c>
      <c r="Y74" s="202" t="str">
        <f>IF(AND('Antibiotics STAR PU 13 - QP'!BJ74="no",'Trimeth-pres (age 70+)'!AR74="no"),"yes","no")</f>
        <v>no</v>
      </c>
      <c r="Z74" s="202" t="str">
        <f>IF(AND('Antibiotics STAR PU 13 - QP'!BM74="no",'Trimeth-pres (age 70+)'!AT74="no"),"yes","no")</f>
        <v>no</v>
      </c>
      <c r="AA74" s="202" t="str">
        <f>IF(AND('Antibiotics STAR PU 13 - QP'!BQ74="no",'Trimeth-pres (age 70+)'!AV74="no"),"yes","no")</f>
        <v>no</v>
      </c>
    </row>
    <row r="75" spans="1:27" x14ac:dyDescent="0.2">
      <c r="A75" s="306" t="s">
        <v>634</v>
      </c>
      <c r="B75" s="5" t="s">
        <v>491</v>
      </c>
      <c r="C75" s="5" t="s">
        <v>410</v>
      </c>
      <c r="D75" s="5" t="s">
        <v>433</v>
      </c>
      <c r="E75" s="5" t="s">
        <v>91</v>
      </c>
      <c r="F75" s="117" t="s">
        <v>158</v>
      </c>
      <c r="G75" s="5" t="s">
        <v>159</v>
      </c>
      <c r="H75" s="8" t="str">
        <f>IF(AND('Antibiotics STAR PU 13 - QP'!K75="no",'Trimeth-pres (age 70+)'!J75="no"),"yes","no")</f>
        <v>no</v>
      </c>
      <c r="I75" s="202" t="str">
        <f>IF(AND('Antibiotics STAR PU 13 - QP'!N75="no",'Trimeth-pres (age 70+)'!L75="no"),"yes","no")</f>
        <v>no</v>
      </c>
      <c r="J75" s="202" t="str">
        <f>IF(AND('Antibiotics STAR PU 13 - QP'!Q75="no",'Trimeth-pres (age 70+)'!N75="no"),"yes","no")</f>
        <v>no</v>
      </c>
      <c r="K75" s="202" t="str">
        <f>IF(AND('Antibiotics STAR PU 13 - QP'!T75="no",'Trimeth-pres (age 70+)'!P75="no"),"yes","no")</f>
        <v>no</v>
      </c>
      <c r="L75" s="202" t="str">
        <f>IF(AND('Antibiotics STAR PU 13 - QP'!W75="no",'Trimeth-pres (age 70+)'!R75="no"),"yes","no")</f>
        <v>no</v>
      </c>
      <c r="M75" s="202" t="str">
        <f>IF(AND('Antibiotics STAR PU 13 - QP'!Z75="no",'Trimeth-pres (age 70+)'!T75="no"),"yes","no")</f>
        <v>no</v>
      </c>
      <c r="N75" s="202" t="str">
        <f>IF(AND('Antibiotics STAR PU 13 - QP'!AC75="no",'Trimeth-pres (age 70+)'!V75="no"),"yes","no")</f>
        <v>no</v>
      </c>
      <c r="O75" s="202" t="str">
        <f>IF(AND('Antibiotics STAR PU 13 - QP'!AF75="no",'Trimeth-pres (age 70+)'!X75="no"),"yes","no")</f>
        <v>no</v>
      </c>
      <c r="P75" s="202" t="str">
        <f>IF(AND('Antibiotics STAR PU 13 - QP'!AI75="no",'Trimeth-pres (age 70+)'!Z75="no"),"yes","no")</f>
        <v>no</v>
      </c>
      <c r="Q75" s="202" t="str">
        <f>IF(AND('Antibiotics STAR PU 13 - QP'!AL75="no",'Trimeth-pres (age 70+)'!AB75="no"),"yes","no")</f>
        <v>no</v>
      </c>
      <c r="R75" s="202" t="str">
        <f>IF(AND('Antibiotics STAR PU 13 - QP'!AO75="no",'Trimeth-pres (age 70+)'!AD75="no"),"yes","no")</f>
        <v>no</v>
      </c>
      <c r="S75" s="202" t="str">
        <f>IF(AND('Antibiotics STAR PU 13 - QP'!AR75="no",'Trimeth-pres (age 70+)'!AF75="no"),"yes","no")</f>
        <v>no</v>
      </c>
      <c r="T75" s="202" t="str">
        <f>IF(AND('Antibiotics STAR PU 13 - QP'!AU75="no",'Trimeth-pres (age 70+)'!AH75="no"),"yes","no")</f>
        <v>no</v>
      </c>
      <c r="U75" s="202" t="str">
        <f>IF(AND('Antibiotics STAR PU 13 - QP'!AX75="no",'Trimeth-pres (age 70+)'!AJ75="no"),"yes","no")</f>
        <v>no</v>
      </c>
      <c r="V75" s="202" t="str">
        <f>IF(AND('Antibiotics STAR PU 13 - QP'!BA75="no",'Trimeth-pres (age 70+)'!AL75="no"),"yes","no")</f>
        <v>no</v>
      </c>
      <c r="W75" s="202" t="str">
        <f>IF(AND('Antibiotics STAR PU 13 - QP'!BD75="no",'Trimeth-pres (age 70+)'!AN75="no"),"yes","no")</f>
        <v>no</v>
      </c>
      <c r="X75" s="202" t="str">
        <f>IF(AND('Antibiotics STAR PU 13 - QP'!BG75="no",'Trimeth-pres (age 70+)'!AP75="no"),"yes","no")</f>
        <v>no</v>
      </c>
      <c r="Y75" s="202" t="str">
        <f>IF(AND('Antibiotics STAR PU 13 - QP'!BJ75="no",'Trimeth-pres (age 70+)'!AR75="no"),"yes","no")</f>
        <v>no</v>
      </c>
      <c r="Z75" s="202" t="str">
        <f>IF(AND('Antibiotics STAR PU 13 - QP'!BM75="no",'Trimeth-pres (age 70+)'!AT75="no"),"yes","no")</f>
        <v>no</v>
      </c>
      <c r="AA75" s="202" t="str">
        <f>IF(AND('Antibiotics STAR PU 13 - QP'!BQ75="no",'Trimeth-pres (age 70+)'!AV75="no"),"yes","no")</f>
        <v>no</v>
      </c>
    </row>
    <row r="76" spans="1:27" x14ac:dyDescent="0.2">
      <c r="A76" s="306" t="s">
        <v>630</v>
      </c>
      <c r="B76" s="5" t="s">
        <v>475</v>
      </c>
      <c r="C76" s="5" t="s">
        <v>402</v>
      </c>
      <c r="D76" s="5" t="s">
        <v>427</v>
      </c>
      <c r="E76" s="5" t="s">
        <v>50</v>
      </c>
      <c r="F76" s="117" t="s">
        <v>160</v>
      </c>
      <c r="G76" s="5" t="s">
        <v>161</v>
      </c>
      <c r="H76" s="8" t="str">
        <f>IF(AND('Antibiotics STAR PU 13 - QP'!K76="no",'Trimeth-pres (age 70+)'!J76="no"),"yes","no")</f>
        <v>no</v>
      </c>
      <c r="I76" s="202" t="str">
        <f>IF(AND('Antibiotics STAR PU 13 - QP'!N76="no",'Trimeth-pres (age 70+)'!L76="no"),"yes","no")</f>
        <v>no</v>
      </c>
      <c r="J76" s="202" t="str">
        <f>IF(AND('Antibiotics STAR PU 13 - QP'!Q76="no",'Trimeth-pres (age 70+)'!N76="no"),"yes","no")</f>
        <v>no</v>
      </c>
      <c r="K76" s="202" t="str">
        <f>IF(AND('Antibiotics STAR PU 13 - QP'!T76="no",'Trimeth-pres (age 70+)'!P76="no"),"yes","no")</f>
        <v>no</v>
      </c>
      <c r="L76" s="202" t="str">
        <f>IF(AND('Antibiotics STAR PU 13 - QP'!W76="no",'Trimeth-pres (age 70+)'!R76="no"),"yes","no")</f>
        <v>no</v>
      </c>
      <c r="M76" s="202" t="str">
        <f>IF(AND('Antibiotics STAR PU 13 - QP'!Z76="no",'Trimeth-pres (age 70+)'!T76="no"),"yes","no")</f>
        <v>no</v>
      </c>
      <c r="N76" s="202" t="str">
        <f>IF(AND('Antibiotics STAR PU 13 - QP'!AC76="no",'Trimeth-pres (age 70+)'!V76="no"),"yes","no")</f>
        <v>no</v>
      </c>
      <c r="O76" s="202" t="str">
        <f>IF(AND('Antibiotics STAR PU 13 - QP'!AF76="no",'Trimeth-pres (age 70+)'!X76="no"),"yes","no")</f>
        <v>no</v>
      </c>
      <c r="P76" s="202" t="str">
        <f>IF(AND('Antibiotics STAR PU 13 - QP'!AI76="no",'Trimeth-pres (age 70+)'!Z76="no"),"yes","no")</f>
        <v>no</v>
      </c>
      <c r="Q76" s="202" t="str">
        <f>IF(AND('Antibiotics STAR PU 13 - QP'!AL76="no",'Trimeth-pres (age 70+)'!AB76="no"),"yes","no")</f>
        <v>no</v>
      </c>
      <c r="R76" s="202" t="str">
        <f>IF(AND('Antibiotics STAR PU 13 - QP'!AO76="no",'Trimeth-pres (age 70+)'!AD76="no"),"yes","no")</f>
        <v>no</v>
      </c>
      <c r="S76" s="202" t="str">
        <f>IF(AND('Antibiotics STAR PU 13 - QP'!AR76="no",'Trimeth-pres (age 70+)'!AF76="no"),"yes","no")</f>
        <v>no</v>
      </c>
      <c r="T76" s="202" t="str">
        <f>IF(AND('Antibiotics STAR PU 13 - QP'!AU76="no",'Trimeth-pres (age 70+)'!AH76="no"),"yes","no")</f>
        <v>no</v>
      </c>
      <c r="U76" s="202" t="str">
        <f>IF(AND('Antibiotics STAR PU 13 - QP'!AX76="no",'Trimeth-pres (age 70+)'!AJ76="no"),"yes","no")</f>
        <v>no</v>
      </c>
      <c r="V76" s="202" t="str">
        <f>IF(AND('Antibiotics STAR PU 13 - QP'!BA76="no",'Trimeth-pres (age 70+)'!AL76="no"),"yes","no")</f>
        <v>no</v>
      </c>
      <c r="W76" s="202" t="str">
        <f>IF(AND('Antibiotics STAR PU 13 - QP'!BD76="no",'Trimeth-pres (age 70+)'!AN76="no"),"yes","no")</f>
        <v>no</v>
      </c>
      <c r="X76" s="202" t="str">
        <f>IF(AND('Antibiotics STAR PU 13 - QP'!BG76="no",'Trimeth-pres (age 70+)'!AP76="no"),"yes","no")</f>
        <v>no</v>
      </c>
      <c r="Y76" s="202" t="str">
        <f>IF(AND('Antibiotics STAR PU 13 - QP'!BJ76="no",'Trimeth-pres (age 70+)'!AR76="no"),"yes","no")</f>
        <v>no</v>
      </c>
      <c r="Z76" s="202" t="str">
        <f>IF(AND('Antibiotics STAR PU 13 - QP'!BM76="no",'Trimeth-pres (age 70+)'!AT76="no"),"yes","no")</f>
        <v>no</v>
      </c>
      <c r="AA76" s="202" t="str">
        <f>IF(AND('Antibiotics STAR PU 13 - QP'!BQ76="no",'Trimeth-pres (age 70+)'!AV76="no"),"yes","no")</f>
        <v>no</v>
      </c>
    </row>
    <row r="77" spans="1:27" x14ac:dyDescent="0.2">
      <c r="A77" s="306" t="s">
        <v>621</v>
      </c>
      <c r="B77" s="5" t="s">
        <v>477</v>
      </c>
      <c r="C77" s="5" t="s">
        <v>404</v>
      </c>
      <c r="D77" s="5" t="s">
        <v>418</v>
      </c>
      <c r="E77" s="5" t="s">
        <v>12</v>
      </c>
      <c r="F77" s="117" t="s">
        <v>162</v>
      </c>
      <c r="G77" s="5" t="s">
        <v>163</v>
      </c>
      <c r="H77" s="8" t="str">
        <f>IF(AND('Antibiotics STAR PU 13 - QP'!K77="no",'Trimeth-pres (age 70+)'!J77="no"),"yes","no")</f>
        <v>no</v>
      </c>
      <c r="I77" s="202" t="str">
        <f>IF(AND('Antibiotics STAR PU 13 - QP'!N77="no",'Trimeth-pres (age 70+)'!L77="no"),"yes","no")</f>
        <v>no</v>
      </c>
      <c r="J77" s="202" t="str">
        <f>IF(AND('Antibiotics STAR PU 13 - QP'!Q77="no",'Trimeth-pres (age 70+)'!N77="no"),"yes","no")</f>
        <v>no</v>
      </c>
      <c r="K77" s="202" t="str">
        <f>IF(AND('Antibiotics STAR PU 13 - QP'!T77="no",'Trimeth-pres (age 70+)'!P77="no"),"yes","no")</f>
        <v>no</v>
      </c>
      <c r="L77" s="202" t="str">
        <f>IF(AND('Antibiotics STAR PU 13 - QP'!W77="no",'Trimeth-pres (age 70+)'!R77="no"),"yes","no")</f>
        <v>no</v>
      </c>
      <c r="M77" s="202" t="str">
        <f>IF(AND('Antibiotics STAR PU 13 - QP'!Z77="no",'Trimeth-pres (age 70+)'!T77="no"),"yes","no")</f>
        <v>no</v>
      </c>
      <c r="N77" s="202" t="str">
        <f>IF(AND('Antibiotics STAR PU 13 - QP'!AC77="no",'Trimeth-pres (age 70+)'!V77="no"),"yes","no")</f>
        <v>no</v>
      </c>
      <c r="O77" s="202" t="str">
        <f>IF(AND('Antibiotics STAR PU 13 - QP'!AF77="no",'Trimeth-pres (age 70+)'!X77="no"),"yes","no")</f>
        <v>no</v>
      </c>
      <c r="P77" s="202" t="str">
        <f>IF(AND('Antibiotics STAR PU 13 - QP'!AI77="no",'Trimeth-pres (age 70+)'!Z77="no"),"yes","no")</f>
        <v>no</v>
      </c>
      <c r="Q77" s="202" t="str">
        <f>IF(AND('Antibiotics STAR PU 13 - QP'!AL77="no",'Trimeth-pres (age 70+)'!AB77="no"),"yes","no")</f>
        <v>no</v>
      </c>
      <c r="R77" s="202" t="str">
        <f>IF(AND('Antibiotics STAR PU 13 - QP'!AO77="no",'Trimeth-pres (age 70+)'!AD77="no"),"yes","no")</f>
        <v>no</v>
      </c>
      <c r="S77" s="202" t="str">
        <f>IF(AND('Antibiotics STAR PU 13 - QP'!AR77="no",'Trimeth-pres (age 70+)'!AF77="no"),"yes","no")</f>
        <v>no</v>
      </c>
      <c r="T77" s="202" t="str">
        <f>IF(AND('Antibiotics STAR PU 13 - QP'!AU77="no",'Trimeth-pres (age 70+)'!AH77="no"),"yes","no")</f>
        <v>no</v>
      </c>
      <c r="U77" s="202" t="str">
        <f>IF(AND('Antibiotics STAR PU 13 - QP'!AX77="no",'Trimeth-pres (age 70+)'!AJ77="no"),"yes","no")</f>
        <v>no</v>
      </c>
      <c r="V77" s="202" t="str">
        <f>IF(AND('Antibiotics STAR PU 13 - QP'!BA77="no",'Trimeth-pres (age 70+)'!AL77="no"),"yes","no")</f>
        <v>no</v>
      </c>
      <c r="W77" s="202" t="str">
        <f>IF(AND('Antibiotics STAR PU 13 - QP'!BD77="no",'Trimeth-pres (age 70+)'!AN77="no"),"yes","no")</f>
        <v>no</v>
      </c>
      <c r="X77" s="202" t="str">
        <f>IF(AND('Antibiotics STAR PU 13 - QP'!BG77="no",'Trimeth-pres (age 70+)'!AP77="no"),"yes","no")</f>
        <v>no</v>
      </c>
      <c r="Y77" s="202" t="str">
        <f>IF(AND('Antibiotics STAR PU 13 - QP'!BJ77="no",'Trimeth-pres (age 70+)'!AR77="no"),"yes","no")</f>
        <v>no</v>
      </c>
      <c r="Z77" s="202" t="str">
        <f>IF(AND('Antibiotics STAR PU 13 - QP'!BM77="no",'Trimeth-pres (age 70+)'!AT77="no"),"yes","no")</f>
        <v>no</v>
      </c>
      <c r="AA77" s="202" t="str">
        <f>IF(AND('Antibiotics STAR PU 13 - QP'!BQ77="no",'Trimeth-pres (age 70+)'!AV77="no"),"yes","no")</f>
        <v>no</v>
      </c>
    </row>
    <row r="78" spans="1:27" x14ac:dyDescent="0.2">
      <c r="A78" s="306" t="s">
        <v>500</v>
      </c>
      <c r="B78" s="5" t="s">
        <v>483</v>
      </c>
      <c r="C78" s="5" t="s">
        <v>407</v>
      </c>
      <c r="D78" s="5" t="s">
        <v>431</v>
      </c>
      <c r="E78" s="5" t="s">
        <v>82</v>
      </c>
      <c r="F78" s="117" t="s">
        <v>164</v>
      </c>
      <c r="G78" s="5" t="s">
        <v>165</v>
      </c>
      <c r="H78" s="8" t="str">
        <f>IF(AND('Antibiotics STAR PU 13 - QP'!K78="no",'Trimeth-pres (age 70+)'!J78="no"),"yes","no")</f>
        <v>no</v>
      </c>
      <c r="I78" s="202" t="str">
        <f>IF(AND('Antibiotics STAR PU 13 - QP'!N78="no",'Trimeth-pres (age 70+)'!L78="no"),"yes","no")</f>
        <v>no</v>
      </c>
      <c r="J78" s="202" t="str">
        <f>IF(AND('Antibiotics STAR PU 13 - QP'!Q78="no",'Trimeth-pres (age 70+)'!N78="no"),"yes","no")</f>
        <v>no</v>
      </c>
      <c r="K78" s="202" t="str">
        <f>IF(AND('Antibiotics STAR PU 13 - QP'!T78="no",'Trimeth-pres (age 70+)'!P78="no"),"yes","no")</f>
        <v>no</v>
      </c>
      <c r="L78" s="202" t="str">
        <f>IF(AND('Antibiotics STAR PU 13 - QP'!W78="no",'Trimeth-pres (age 70+)'!R78="no"),"yes","no")</f>
        <v>no</v>
      </c>
      <c r="M78" s="202" t="str">
        <f>IF(AND('Antibiotics STAR PU 13 - QP'!Z78="no",'Trimeth-pres (age 70+)'!T78="no"),"yes","no")</f>
        <v>no</v>
      </c>
      <c r="N78" s="202" t="str">
        <f>IF(AND('Antibiotics STAR PU 13 - QP'!AC78="no",'Trimeth-pres (age 70+)'!V78="no"),"yes","no")</f>
        <v>no</v>
      </c>
      <c r="O78" s="202" t="str">
        <f>IF(AND('Antibiotics STAR PU 13 - QP'!AF78="no",'Trimeth-pres (age 70+)'!X78="no"),"yes","no")</f>
        <v>no</v>
      </c>
      <c r="P78" s="202" t="str">
        <f>IF(AND('Antibiotics STAR PU 13 - QP'!AI78="no",'Trimeth-pres (age 70+)'!Z78="no"),"yes","no")</f>
        <v>no</v>
      </c>
      <c r="Q78" s="202" t="str">
        <f>IF(AND('Antibiotics STAR PU 13 - QP'!AL78="no",'Trimeth-pres (age 70+)'!AB78="no"),"yes","no")</f>
        <v>no</v>
      </c>
      <c r="R78" s="202" t="str">
        <f>IF(AND('Antibiotics STAR PU 13 - QP'!AO78="no",'Trimeth-pres (age 70+)'!AD78="no"),"yes","no")</f>
        <v>no</v>
      </c>
      <c r="S78" s="202" t="str">
        <f>IF(AND('Antibiotics STAR PU 13 - QP'!AR78="no",'Trimeth-pres (age 70+)'!AF78="no"),"yes","no")</f>
        <v>no</v>
      </c>
      <c r="T78" s="202" t="str">
        <f>IF(AND('Antibiotics STAR PU 13 - QP'!AU78="no",'Trimeth-pres (age 70+)'!AH78="no"),"yes","no")</f>
        <v>no</v>
      </c>
      <c r="U78" s="202" t="str">
        <f>IF(AND('Antibiotics STAR PU 13 - QP'!AX78="no",'Trimeth-pres (age 70+)'!AJ78="no"),"yes","no")</f>
        <v>no</v>
      </c>
      <c r="V78" s="202" t="str">
        <f>IF(AND('Antibiotics STAR PU 13 - QP'!BA78="no",'Trimeth-pres (age 70+)'!AL78="no"),"yes","no")</f>
        <v>no</v>
      </c>
      <c r="W78" s="202" t="str">
        <f>IF(AND('Antibiotics STAR PU 13 - QP'!BD78="no",'Trimeth-pres (age 70+)'!AN78="no"),"yes","no")</f>
        <v>no</v>
      </c>
      <c r="X78" s="202" t="str">
        <f>IF(AND('Antibiotics STAR PU 13 - QP'!BG78="no",'Trimeth-pres (age 70+)'!AP78="no"),"yes","no")</f>
        <v>no</v>
      </c>
      <c r="Y78" s="202" t="str">
        <f>IF(AND('Antibiotics STAR PU 13 - QP'!BJ78="no",'Trimeth-pres (age 70+)'!AR78="no"),"yes","no")</f>
        <v>no</v>
      </c>
      <c r="Z78" s="202" t="str">
        <f>IF(AND('Antibiotics STAR PU 13 - QP'!BM78="no",'Trimeth-pres (age 70+)'!AT78="no"),"yes","no")</f>
        <v>no</v>
      </c>
      <c r="AA78" s="202" t="str">
        <f>IF(AND('Antibiotics STAR PU 13 - QP'!BQ78="no",'Trimeth-pres (age 70+)'!AV78="no"),"yes","no")</f>
        <v>no</v>
      </c>
    </row>
    <row r="79" spans="1:27" x14ac:dyDescent="0.2">
      <c r="A79" s="306" t="s">
        <v>494</v>
      </c>
      <c r="B79" s="5" t="s">
        <v>481</v>
      </c>
      <c r="C79" s="5" t="s">
        <v>406</v>
      </c>
      <c r="D79" s="5" t="s">
        <v>421</v>
      </c>
      <c r="E79" s="5" t="s">
        <v>28</v>
      </c>
      <c r="F79" s="117" t="s">
        <v>166</v>
      </c>
      <c r="G79" s="5" t="s">
        <v>167</v>
      </c>
      <c r="H79" s="8" t="str">
        <f>IF(AND('Antibiotics STAR PU 13 - QP'!K79="no",'Trimeth-pres (age 70+)'!J79="no"),"yes","no")</f>
        <v>no</v>
      </c>
      <c r="I79" s="202" t="str">
        <f>IF(AND('Antibiotics STAR PU 13 - QP'!N79="no",'Trimeth-pres (age 70+)'!L79="no"),"yes","no")</f>
        <v>no</v>
      </c>
      <c r="J79" s="202" t="str">
        <f>IF(AND('Antibiotics STAR PU 13 - QP'!Q79="no",'Trimeth-pres (age 70+)'!N79="no"),"yes","no")</f>
        <v>no</v>
      </c>
      <c r="K79" s="202" t="str">
        <f>IF(AND('Antibiotics STAR PU 13 - QP'!T79="no",'Trimeth-pres (age 70+)'!P79="no"),"yes","no")</f>
        <v>no</v>
      </c>
      <c r="L79" s="202" t="str">
        <f>IF(AND('Antibiotics STAR PU 13 - QP'!W79="no",'Trimeth-pres (age 70+)'!R79="no"),"yes","no")</f>
        <v>no</v>
      </c>
      <c r="M79" s="202" t="str">
        <f>IF(AND('Antibiotics STAR PU 13 - QP'!Z79="no",'Trimeth-pres (age 70+)'!T79="no"),"yes","no")</f>
        <v>no</v>
      </c>
      <c r="N79" s="202" t="str">
        <f>IF(AND('Antibiotics STAR PU 13 - QP'!AC79="no",'Trimeth-pres (age 70+)'!V79="no"),"yes","no")</f>
        <v>no</v>
      </c>
      <c r="O79" s="202" t="str">
        <f>IF(AND('Antibiotics STAR PU 13 - QP'!AF79="no",'Trimeth-pres (age 70+)'!X79="no"),"yes","no")</f>
        <v>no</v>
      </c>
      <c r="P79" s="202" t="str">
        <f>IF(AND('Antibiotics STAR PU 13 - QP'!AI79="no",'Trimeth-pres (age 70+)'!Z79="no"),"yes","no")</f>
        <v>no</v>
      </c>
      <c r="Q79" s="202" t="str">
        <f>IF(AND('Antibiotics STAR PU 13 - QP'!AL79="no",'Trimeth-pres (age 70+)'!AB79="no"),"yes","no")</f>
        <v>no</v>
      </c>
      <c r="R79" s="202" t="str">
        <f>IF(AND('Antibiotics STAR PU 13 - QP'!AO79="no",'Trimeth-pres (age 70+)'!AD79="no"),"yes","no")</f>
        <v>no</v>
      </c>
      <c r="S79" s="202" t="str">
        <f>IF(AND('Antibiotics STAR PU 13 - QP'!AR79="no",'Trimeth-pres (age 70+)'!AF79="no"),"yes","no")</f>
        <v>no</v>
      </c>
      <c r="T79" s="202" t="str">
        <f>IF(AND('Antibiotics STAR PU 13 - QP'!AU79="no",'Trimeth-pres (age 70+)'!AH79="no"),"yes","no")</f>
        <v>no</v>
      </c>
      <c r="U79" s="202" t="str">
        <f>IF(AND('Antibiotics STAR PU 13 - QP'!AX79="no",'Trimeth-pres (age 70+)'!AJ79="no"),"yes","no")</f>
        <v>no</v>
      </c>
      <c r="V79" s="202" t="str">
        <f>IF(AND('Antibiotics STAR PU 13 - QP'!BA79="no",'Trimeth-pres (age 70+)'!AL79="no"),"yes","no")</f>
        <v>no</v>
      </c>
      <c r="W79" s="202" t="str">
        <f>IF(AND('Antibiotics STAR PU 13 - QP'!BD79="no",'Trimeth-pres (age 70+)'!AN79="no"),"yes","no")</f>
        <v>no</v>
      </c>
      <c r="X79" s="202" t="str">
        <f>IF(AND('Antibiotics STAR PU 13 - QP'!BG79="no",'Trimeth-pres (age 70+)'!AP79="no"),"yes","no")</f>
        <v>no</v>
      </c>
      <c r="Y79" s="202" t="str">
        <f>IF(AND('Antibiotics STAR PU 13 - QP'!BJ79="no",'Trimeth-pres (age 70+)'!AR79="no"),"yes","no")</f>
        <v>no</v>
      </c>
      <c r="Z79" s="202" t="str">
        <f>IF(AND('Antibiotics STAR PU 13 - QP'!BM79="no",'Trimeth-pres (age 70+)'!AT79="no"),"yes","no")</f>
        <v>no</v>
      </c>
      <c r="AA79" s="202" t="str">
        <f>IF(AND('Antibiotics STAR PU 13 - QP'!BQ79="no",'Trimeth-pres (age 70+)'!AV79="no"),"yes","no")</f>
        <v>no</v>
      </c>
    </row>
    <row r="80" spans="1:27" x14ac:dyDescent="0.2">
      <c r="A80" s="306" t="s">
        <v>628</v>
      </c>
      <c r="B80" s="5" t="s">
        <v>485</v>
      </c>
      <c r="C80" s="5" t="s">
        <v>464</v>
      </c>
      <c r="D80" s="5" t="s">
        <v>425</v>
      </c>
      <c r="E80" s="5" t="s">
        <v>40</v>
      </c>
      <c r="F80" s="117" t="s">
        <v>168</v>
      </c>
      <c r="G80" s="5" t="s">
        <v>169</v>
      </c>
      <c r="H80" s="8" t="str">
        <f>IF(AND('Antibiotics STAR PU 13 - QP'!K80="no",'Trimeth-pres (age 70+)'!J80="no"),"yes","no")</f>
        <v>no</v>
      </c>
      <c r="I80" s="202" t="str">
        <f>IF(AND('Antibiotics STAR PU 13 - QP'!N80="no",'Trimeth-pres (age 70+)'!L80="no"),"yes","no")</f>
        <v>no</v>
      </c>
      <c r="J80" s="202" t="str">
        <f>IF(AND('Antibiotics STAR PU 13 - QP'!Q80="no",'Trimeth-pres (age 70+)'!N80="no"),"yes","no")</f>
        <v>no</v>
      </c>
      <c r="K80" s="202" t="str">
        <f>IF(AND('Antibiotics STAR PU 13 - QP'!T80="no",'Trimeth-pres (age 70+)'!P80="no"),"yes","no")</f>
        <v>no</v>
      </c>
      <c r="L80" s="202" t="str">
        <f>IF(AND('Antibiotics STAR PU 13 - QP'!W80="no",'Trimeth-pres (age 70+)'!R80="no"),"yes","no")</f>
        <v>no</v>
      </c>
      <c r="M80" s="202" t="str">
        <f>IF(AND('Antibiotics STAR PU 13 - QP'!Z80="no",'Trimeth-pres (age 70+)'!T80="no"),"yes","no")</f>
        <v>no</v>
      </c>
      <c r="N80" s="202" t="str">
        <f>IF(AND('Antibiotics STAR PU 13 - QP'!AC80="no",'Trimeth-pres (age 70+)'!V80="no"),"yes","no")</f>
        <v>no</v>
      </c>
      <c r="O80" s="202" t="str">
        <f>IF(AND('Antibiotics STAR PU 13 - QP'!AF80="no",'Trimeth-pres (age 70+)'!X80="no"),"yes","no")</f>
        <v>no</v>
      </c>
      <c r="P80" s="202" t="str">
        <f>IF(AND('Antibiotics STAR PU 13 - QP'!AI80="no",'Trimeth-pres (age 70+)'!Z80="no"),"yes","no")</f>
        <v>no</v>
      </c>
      <c r="Q80" s="202" t="str">
        <f>IF(AND('Antibiotics STAR PU 13 - QP'!AL80="no",'Trimeth-pres (age 70+)'!AB80="no"),"yes","no")</f>
        <v>no</v>
      </c>
      <c r="R80" s="202" t="str">
        <f>IF(AND('Antibiotics STAR PU 13 - QP'!AO80="no",'Trimeth-pres (age 70+)'!AD80="no"),"yes","no")</f>
        <v>no</v>
      </c>
      <c r="S80" s="202" t="str">
        <f>IF(AND('Antibiotics STAR PU 13 - QP'!AR80="no",'Trimeth-pres (age 70+)'!AF80="no"),"yes","no")</f>
        <v>no</v>
      </c>
      <c r="T80" s="202" t="str">
        <f>IF(AND('Antibiotics STAR PU 13 - QP'!AU80="no",'Trimeth-pres (age 70+)'!AH80="no"),"yes","no")</f>
        <v>no</v>
      </c>
      <c r="U80" s="202" t="str">
        <f>IF(AND('Antibiotics STAR PU 13 - QP'!AX80="no",'Trimeth-pres (age 70+)'!AJ80="no"),"yes","no")</f>
        <v>no</v>
      </c>
      <c r="V80" s="202" t="str">
        <f>IF(AND('Antibiotics STAR PU 13 - QP'!BA80="no",'Trimeth-pres (age 70+)'!AL80="no"),"yes","no")</f>
        <v>no</v>
      </c>
      <c r="W80" s="202" t="str">
        <f>IF(AND('Antibiotics STAR PU 13 - QP'!BD80="no",'Trimeth-pres (age 70+)'!AN80="no"),"yes","no")</f>
        <v>no</v>
      </c>
      <c r="X80" s="202" t="str">
        <f>IF(AND('Antibiotics STAR PU 13 - QP'!BG80="no",'Trimeth-pres (age 70+)'!AP80="no"),"yes","no")</f>
        <v>no</v>
      </c>
      <c r="Y80" s="202" t="str">
        <f>IF(AND('Antibiotics STAR PU 13 - QP'!BJ80="no",'Trimeth-pres (age 70+)'!AR80="no"),"yes","no")</f>
        <v>no</v>
      </c>
      <c r="Z80" s="202" t="str">
        <f>IF(AND('Antibiotics STAR PU 13 - QP'!BM80="no",'Trimeth-pres (age 70+)'!AT80="no"),"yes","no")</f>
        <v>no</v>
      </c>
      <c r="AA80" s="202" t="str">
        <f>IF(AND('Antibiotics STAR PU 13 - QP'!BQ80="no",'Trimeth-pres (age 70+)'!AV80="no"),"yes","no")</f>
        <v>no</v>
      </c>
    </row>
    <row r="81" spans="1:27" x14ac:dyDescent="0.2">
      <c r="A81" s="306" t="s">
        <v>630</v>
      </c>
      <c r="B81" s="5" t="s">
        <v>475</v>
      </c>
      <c r="C81" s="5" t="s">
        <v>402</v>
      </c>
      <c r="D81" s="5" t="s">
        <v>427</v>
      </c>
      <c r="E81" s="5" t="s">
        <v>50</v>
      </c>
      <c r="F81" s="117" t="s">
        <v>170</v>
      </c>
      <c r="G81" s="5" t="s">
        <v>171</v>
      </c>
      <c r="H81" s="8" t="str">
        <f>IF(AND('Antibiotics STAR PU 13 - QP'!K81="no",'Trimeth-pres (age 70+)'!J81="no"),"yes","no")</f>
        <v>no</v>
      </c>
      <c r="I81" s="202" t="str">
        <f>IF(AND('Antibiotics STAR PU 13 - QP'!N81="no",'Trimeth-pres (age 70+)'!L81="no"),"yes","no")</f>
        <v>no</v>
      </c>
      <c r="J81" s="202" t="str">
        <f>IF(AND('Antibiotics STAR PU 13 - QP'!Q81="no",'Trimeth-pres (age 70+)'!N81="no"),"yes","no")</f>
        <v>no</v>
      </c>
      <c r="K81" s="202" t="str">
        <f>IF(AND('Antibiotics STAR PU 13 - QP'!T81="no",'Trimeth-pres (age 70+)'!P81="no"),"yes","no")</f>
        <v>no</v>
      </c>
      <c r="L81" s="202" t="str">
        <f>IF(AND('Antibiotics STAR PU 13 - QP'!W81="no",'Trimeth-pres (age 70+)'!R81="no"),"yes","no")</f>
        <v>no</v>
      </c>
      <c r="M81" s="202" t="str">
        <f>IF(AND('Antibiotics STAR PU 13 - QP'!Z81="no",'Trimeth-pres (age 70+)'!T81="no"),"yes","no")</f>
        <v>no</v>
      </c>
      <c r="N81" s="202" t="str">
        <f>IF(AND('Antibiotics STAR PU 13 - QP'!AC81="no",'Trimeth-pres (age 70+)'!V81="no"),"yes","no")</f>
        <v>no</v>
      </c>
      <c r="O81" s="202" t="str">
        <f>IF(AND('Antibiotics STAR PU 13 - QP'!AF81="no",'Trimeth-pres (age 70+)'!X81="no"),"yes","no")</f>
        <v>no</v>
      </c>
      <c r="P81" s="202" t="str">
        <f>IF(AND('Antibiotics STAR PU 13 - QP'!AI81="no",'Trimeth-pres (age 70+)'!Z81="no"),"yes","no")</f>
        <v>no</v>
      </c>
      <c r="Q81" s="202" t="str">
        <f>IF(AND('Antibiotics STAR PU 13 - QP'!AL81="no",'Trimeth-pres (age 70+)'!AB81="no"),"yes","no")</f>
        <v>no</v>
      </c>
      <c r="R81" s="202" t="str">
        <f>IF(AND('Antibiotics STAR PU 13 - QP'!AO81="no",'Trimeth-pres (age 70+)'!AD81="no"),"yes","no")</f>
        <v>no</v>
      </c>
      <c r="S81" s="202" t="str">
        <f>IF(AND('Antibiotics STAR PU 13 - QP'!AR81="no",'Trimeth-pres (age 70+)'!AF81="no"),"yes","no")</f>
        <v>no</v>
      </c>
      <c r="T81" s="202" t="str">
        <f>IF(AND('Antibiotics STAR PU 13 - QP'!AU81="no",'Trimeth-pres (age 70+)'!AH81="no"),"yes","no")</f>
        <v>no</v>
      </c>
      <c r="U81" s="202" t="str">
        <f>IF(AND('Antibiotics STAR PU 13 - QP'!AX81="no",'Trimeth-pres (age 70+)'!AJ81="no"),"yes","no")</f>
        <v>no</v>
      </c>
      <c r="V81" s="202" t="str">
        <f>IF(AND('Antibiotics STAR PU 13 - QP'!BA81="no",'Trimeth-pres (age 70+)'!AL81="no"),"yes","no")</f>
        <v>no</v>
      </c>
      <c r="W81" s="202" t="str">
        <f>IF(AND('Antibiotics STAR PU 13 - QP'!BD81="no",'Trimeth-pres (age 70+)'!AN81="no"),"yes","no")</f>
        <v>no</v>
      </c>
      <c r="X81" s="202" t="str">
        <f>IF(AND('Antibiotics STAR PU 13 - QP'!BG81="no",'Trimeth-pres (age 70+)'!AP81="no"),"yes","no")</f>
        <v>no</v>
      </c>
      <c r="Y81" s="202" t="str">
        <f>IF(AND('Antibiotics STAR PU 13 - QP'!BJ81="no",'Trimeth-pres (age 70+)'!AR81="no"),"yes","no")</f>
        <v>no</v>
      </c>
      <c r="Z81" s="202" t="str">
        <f>IF(AND('Antibiotics STAR PU 13 - QP'!BM81="no",'Trimeth-pres (age 70+)'!AT81="no"),"yes","no")</f>
        <v>no</v>
      </c>
      <c r="AA81" s="202" t="str">
        <f>IF(AND('Antibiotics STAR PU 13 - QP'!BQ81="no",'Trimeth-pres (age 70+)'!AV81="no"),"yes","no")</f>
        <v>no</v>
      </c>
    </row>
    <row r="82" spans="1:27" x14ac:dyDescent="0.2">
      <c r="A82" s="306" t="s">
        <v>629</v>
      </c>
      <c r="B82" s="5" t="s">
        <v>477</v>
      </c>
      <c r="C82" s="5" t="s">
        <v>404</v>
      </c>
      <c r="D82" s="5" t="s">
        <v>426</v>
      </c>
      <c r="E82" s="5" t="s">
        <v>47</v>
      </c>
      <c r="F82" s="117" t="s">
        <v>172</v>
      </c>
      <c r="G82" s="5" t="s">
        <v>173</v>
      </c>
      <c r="H82" s="8" t="str">
        <f>IF(AND('Antibiotics STAR PU 13 - QP'!K82="no",'Trimeth-pres (age 70+)'!J82="no"),"yes","no")</f>
        <v>no</v>
      </c>
      <c r="I82" s="202" t="str">
        <f>IF(AND('Antibiotics STAR PU 13 - QP'!N82="no",'Trimeth-pres (age 70+)'!L82="no"),"yes","no")</f>
        <v>no</v>
      </c>
      <c r="J82" s="202" t="str">
        <f>IF(AND('Antibiotics STAR PU 13 - QP'!Q82="no",'Trimeth-pres (age 70+)'!N82="no"),"yes","no")</f>
        <v>no</v>
      </c>
      <c r="K82" s="202" t="str">
        <f>IF(AND('Antibiotics STAR PU 13 - QP'!T82="no",'Trimeth-pres (age 70+)'!P82="no"),"yes","no")</f>
        <v>no</v>
      </c>
      <c r="L82" s="202" t="str">
        <f>IF(AND('Antibiotics STAR PU 13 - QP'!W82="no",'Trimeth-pres (age 70+)'!R82="no"),"yes","no")</f>
        <v>no</v>
      </c>
      <c r="M82" s="202" t="str">
        <f>IF(AND('Antibiotics STAR PU 13 - QP'!Z82="no",'Trimeth-pres (age 70+)'!T82="no"),"yes","no")</f>
        <v>no</v>
      </c>
      <c r="N82" s="202" t="str">
        <f>IF(AND('Antibiotics STAR PU 13 - QP'!AC82="no",'Trimeth-pres (age 70+)'!V82="no"),"yes","no")</f>
        <v>no</v>
      </c>
      <c r="O82" s="202" t="str">
        <f>IF(AND('Antibiotics STAR PU 13 - QP'!AF82="no",'Trimeth-pres (age 70+)'!X82="no"),"yes","no")</f>
        <v>no</v>
      </c>
      <c r="P82" s="202" t="str">
        <f>IF(AND('Antibiotics STAR PU 13 - QP'!AI82="no",'Trimeth-pres (age 70+)'!Z82="no"),"yes","no")</f>
        <v>no</v>
      </c>
      <c r="Q82" s="202" t="str">
        <f>IF(AND('Antibiotics STAR PU 13 - QP'!AL82="no",'Trimeth-pres (age 70+)'!AB82="no"),"yes","no")</f>
        <v>no</v>
      </c>
      <c r="R82" s="202" t="str">
        <f>IF(AND('Antibiotics STAR PU 13 - QP'!AO82="no",'Trimeth-pres (age 70+)'!AD82="no"),"yes","no")</f>
        <v>no</v>
      </c>
      <c r="S82" s="202" t="str">
        <f>IF(AND('Antibiotics STAR PU 13 - QP'!AR82="no",'Trimeth-pres (age 70+)'!AF82="no"),"yes","no")</f>
        <v>no</v>
      </c>
      <c r="T82" s="202" t="str">
        <f>IF(AND('Antibiotics STAR PU 13 - QP'!AU82="no",'Trimeth-pres (age 70+)'!AH82="no"),"yes","no")</f>
        <v>no</v>
      </c>
      <c r="U82" s="202" t="str">
        <f>IF(AND('Antibiotics STAR PU 13 - QP'!AX82="no",'Trimeth-pres (age 70+)'!AJ82="no"),"yes","no")</f>
        <v>no</v>
      </c>
      <c r="V82" s="202" t="str">
        <f>IF(AND('Antibiotics STAR PU 13 - QP'!BA82="no",'Trimeth-pres (age 70+)'!AL82="no"),"yes","no")</f>
        <v>no</v>
      </c>
      <c r="W82" s="202" t="str">
        <f>IF(AND('Antibiotics STAR PU 13 - QP'!BD82="no",'Trimeth-pres (age 70+)'!AN82="no"),"yes","no")</f>
        <v>no</v>
      </c>
      <c r="X82" s="202" t="str">
        <f>IF(AND('Antibiotics STAR PU 13 - QP'!BG82="no",'Trimeth-pres (age 70+)'!AP82="no"),"yes","no")</f>
        <v>no</v>
      </c>
      <c r="Y82" s="202" t="str">
        <f>IF(AND('Antibiotics STAR PU 13 - QP'!BJ82="no",'Trimeth-pres (age 70+)'!AR82="no"),"yes","no")</f>
        <v>no</v>
      </c>
      <c r="Z82" s="202" t="str">
        <f>IF(AND('Antibiotics STAR PU 13 - QP'!BM82="no",'Trimeth-pres (age 70+)'!AT82="no"),"yes","no")</f>
        <v>no</v>
      </c>
      <c r="AA82" s="202" t="str">
        <f>IF(AND('Antibiotics STAR PU 13 - QP'!BQ82="no",'Trimeth-pres (age 70+)'!AV82="no"),"yes","no")</f>
        <v>no</v>
      </c>
    </row>
    <row r="83" spans="1:27" x14ac:dyDescent="0.2">
      <c r="A83" s="306" t="s">
        <v>630</v>
      </c>
      <c r="B83" s="5" t="s">
        <v>475</v>
      </c>
      <c r="C83" s="5" t="s">
        <v>402</v>
      </c>
      <c r="D83" s="5" t="s">
        <v>427</v>
      </c>
      <c r="E83" s="5" t="s">
        <v>50</v>
      </c>
      <c r="F83" s="117" t="s">
        <v>174</v>
      </c>
      <c r="G83" s="5" t="s">
        <v>175</v>
      </c>
      <c r="H83" s="8" t="str">
        <f>IF(AND('Antibiotics STAR PU 13 - QP'!K83="no",'Trimeth-pres (age 70+)'!J83="no"),"yes","no")</f>
        <v>no</v>
      </c>
      <c r="I83" s="202" t="str">
        <f>IF(AND('Antibiotics STAR PU 13 - QP'!N83="no",'Trimeth-pres (age 70+)'!L83="no"),"yes","no")</f>
        <v>no</v>
      </c>
      <c r="J83" s="202" t="str">
        <f>IF(AND('Antibiotics STAR PU 13 - QP'!Q83="no",'Trimeth-pres (age 70+)'!N83="no"),"yes","no")</f>
        <v>no</v>
      </c>
      <c r="K83" s="202" t="str">
        <f>IF(AND('Antibiotics STAR PU 13 - QP'!T83="no",'Trimeth-pres (age 70+)'!P83="no"),"yes","no")</f>
        <v>no</v>
      </c>
      <c r="L83" s="202" t="str">
        <f>IF(AND('Antibiotics STAR PU 13 - QP'!W83="no",'Trimeth-pres (age 70+)'!R83="no"),"yes","no")</f>
        <v>no</v>
      </c>
      <c r="M83" s="202" t="str">
        <f>IF(AND('Antibiotics STAR PU 13 - QP'!Z83="no",'Trimeth-pres (age 70+)'!T83="no"),"yes","no")</f>
        <v>no</v>
      </c>
      <c r="N83" s="202" t="str">
        <f>IF(AND('Antibiotics STAR PU 13 - QP'!AC83="no",'Trimeth-pres (age 70+)'!V83="no"),"yes","no")</f>
        <v>no</v>
      </c>
      <c r="O83" s="202" t="str">
        <f>IF(AND('Antibiotics STAR PU 13 - QP'!AF83="no",'Trimeth-pres (age 70+)'!X83="no"),"yes","no")</f>
        <v>no</v>
      </c>
      <c r="P83" s="202" t="str">
        <f>IF(AND('Antibiotics STAR PU 13 - QP'!AI83="no",'Trimeth-pres (age 70+)'!Z83="no"),"yes","no")</f>
        <v>no</v>
      </c>
      <c r="Q83" s="202" t="str">
        <f>IF(AND('Antibiotics STAR PU 13 - QP'!AL83="no",'Trimeth-pres (age 70+)'!AB83="no"),"yes","no")</f>
        <v>no</v>
      </c>
      <c r="R83" s="202" t="str">
        <f>IF(AND('Antibiotics STAR PU 13 - QP'!AO83="no",'Trimeth-pres (age 70+)'!AD83="no"),"yes","no")</f>
        <v>no</v>
      </c>
      <c r="S83" s="202" t="str">
        <f>IF(AND('Antibiotics STAR PU 13 - QP'!AR83="no",'Trimeth-pres (age 70+)'!AF83="no"),"yes","no")</f>
        <v>no</v>
      </c>
      <c r="T83" s="202" t="str">
        <f>IF(AND('Antibiotics STAR PU 13 - QP'!AU83="no",'Trimeth-pres (age 70+)'!AH83="no"),"yes","no")</f>
        <v>no</v>
      </c>
      <c r="U83" s="202" t="str">
        <f>IF(AND('Antibiotics STAR PU 13 - QP'!AX83="no",'Trimeth-pres (age 70+)'!AJ83="no"),"yes","no")</f>
        <v>no</v>
      </c>
      <c r="V83" s="202" t="str">
        <f>IF(AND('Antibiotics STAR PU 13 - QP'!BA83="no",'Trimeth-pres (age 70+)'!AL83="no"),"yes","no")</f>
        <v>no</v>
      </c>
      <c r="W83" s="202" t="str">
        <f>IF(AND('Antibiotics STAR PU 13 - QP'!BD83="no",'Trimeth-pres (age 70+)'!AN83="no"),"yes","no")</f>
        <v>no</v>
      </c>
      <c r="X83" s="202" t="str">
        <f>IF(AND('Antibiotics STAR PU 13 - QP'!BG83="no",'Trimeth-pres (age 70+)'!AP83="no"),"yes","no")</f>
        <v>no</v>
      </c>
      <c r="Y83" s="202" t="str">
        <f>IF(AND('Antibiotics STAR PU 13 - QP'!BJ83="no",'Trimeth-pres (age 70+)'!AR83="no"),"yes","no")</f>
        <v>no</v>
      </c>
      <c r="Z83" s="202" t="str">
        <f>IF(AND('Antibiotics STAR PU 13 - QP'!BM83="no",'Trimeth-pres (age 70+)'!AT83="no"),"yes","no")</f>
        <v>no</v>
      </c>
      <c r="AA83" s="202" t="str">
        <f>IF(AND('Antibiotics STAR PU 13 - QP'!BQ83="no",'Trimeth-pres (age 70+)'!AV83="no"),"yes","no")</f>
        <v>no</v>
      </c>
    </row>
    <row r="84" spans="1:27" x14ac:dyDescent="0.2">
      <c r="A84" s="306" t="s">
        <v>629</v>
      </c>
      <c r="B84" s="5" t="s">
        <v>477</v>
      </c>
      <c r="C84" s="5" t="s">
        <v>404</v>
      </c>
      <c r="D84" s="5" t="s">
        <v>426</v>
      </c>
      <c r="E84" s="5" t="s">
        <v>47</v>
      </c>
      <c r="F84" s="117" t="s">
        <v>176</v>
      </c>
      <c r="G84" s="5" t="s">
        <v>177</v>
      </c>
      <c r="H84" s="8" t="str">
        <f>IF(AND('Antibiotics STAR PU 13 - QP'!K84="no",'Trimeth-pres (age 70+)'!J84="no"),"yes","no")</f>
        <v>no</v>
      </c>
      <c r="I84" s="202" t="str">
        <f>IF(AND('Antibiotics STAR PU 13 - QP'!N84="no",'Trimeth-pres (age 70+)'!L84="no"),"yes","no")</f>
        <v>no</v>
      </c>
      <c r="J84" s="202" t="str">
        <f>IF(AND('Antibiotics STAR PU 13 - QP'!Q84="no",'Trimeth-pres (age 70+)'!N84="no"),"yes","no")</f>
        <v>no</v>
      </c>
      <c r="K84" s="202" t="str">
        <f>IF(AND('Antibiotics STAR PU 13 - QP'!T84="no",'Trimeth-pres (age 70+)'!P84="no"),"yes","no")</f>
        <v>no</v>
      </c>
      <c r="L84" s="202" t="str">
        <f>IF(AND('Antibiotics STAR PU 13 - QP'!W84="no",'Trimeth-pres (age 70+)'!R84="no"),"yes","no")</f>
        <v>no</v>
      </c>
      <c r="M84" s="202" t="str">
        <f>IF(AND('Antibiotics STAR PU 13 - QP'!Z84="no",'Trimeth-pres (age 70+)'!T84="no"),"yes","no")</f>
        <v>no</v>
      </c>
      <c r="N84" s="202" t="str">
        <f>IF(AND('Antibiotics STAR PU 13 - QP'!AC84="no",'Trimeth-pres (age 70+)'!V84="no"),"yes","no")</f>
        <v>no</v>
      </c>
      <c r="O84" s="202" t="str">
        <f>IF(AND('Antibiotics STAR PU 13 - QP'!AF84="no",'Trimeth-pres (age 70+)'!X84="no"),"yes","no")</f>
        <v>no</v>
      </c>
      <c r="P84" s="202" t="str">
        <f>IF(AND('Antibiotics STAR PU 13 - QP'!AI84="no",'Trimeth-pres (age 70+)'!Z84="no"),"yes","no")</f>
        <v>no</v>
      </c>
      <c r="Q84" s="202" t="str">
        <f>IF(AND('Antibiotics STAR PU 13 - QP'!AL84="no",'Trimeth-pres (age 70+)'!AB84="no"),"yes","no")</f>
        <v>no</v>
      </c>
      <c r="R84" s="202" t="str">
        <f>IF(AND('Antibiotics STAR PU 13 - QP'!AO84="no",'Trimeth-pres (age 70+)'!AD84="no"),"yes","no")</f>
        <v>no</v>
      </c>
      <c r="S84" s="202" t="str">
        <f>IF(AND('Antibiotics STAR PU 13 - QP'!AR84="no",'Trimeth-pres (age 70+)'!AF84="no"),"yes","no")</f>
        <v>no</v>
      </c>
      <c r="T84" s="202" t="str">
        <f>IF(AND('Antibiotics STAR PU 13 - QP'!AU84="no",'Trimeth-pres (age 70+)'!AH84="no"),"yes","no")</f>
        <v>no</v>
      </c>
      <c r="U84" s="202" t="str">
        <f>IF(AND('Antibiotics STAR PU 13 - QP'!AX84="no",'Trimeth-pres (age 70+)'!AJ84="no"),"yes","no")</f>
        <v>no</v>
      </c>
      <c r="V84" s="202" t="str">
        <f>IF(AND('Antibiotics STAR PU 13 - QP'!BA84="no",'Trimeth-pres (age 70+)'!AL84="no"),"yes","no")</f>
        <v>no</v>
      </c>
      <c r="W84" s="202" t="str">
        <f>IF(AND('Antibiotics STAR PU 13 - QP'!BD84="no",'Trimeth-pres (age 70+)'!AN84="no"),"yes","no")</f>
        <v>no</v>
      </c>
      <c r="X84" s="202" t="str">
        <f>IF(AND('Antibiotics STAR PU 13 - QP'!BG84="no",'Trimeth-pres (age 70+)'!AP84="no"),"yes","no")</f>
        <v>no</v>
      </c>
      <c r="Y84" s="202" t="str">
        <f>IF(AND('Antibiotics STAR PU 13 - QP'!BJ84="no",'Trimeth-pres (age 70+)'!AR84="no"),"yes","no")</f>
        <v>no</v>
      </c>
      <c r="Z84" s="202" t="str">
        <f>IF(AND('Antibiotics STAR PU 13 - QP'!BM84="no",'Trimeth-pres (age 70+)'!AT84="no"),"yes","no")</f>
        <v>no</v>
      </c>
      <c r="AA84" s="202" t="str">
        <f>IF(AND('Antibiotics STAR PU 13 - QP'!BQ84="no",'Trimeth-pres (age 70+)'!AV84="no"),"yes","no")</f>
        <v>no</v>
      </c>
    </row>
    <row r="85" spans="1:27" x14ac:dyDescent="0.2">
      <c r="A85" s="306" t="s">
        <v>637</v>
      </c>
      <c r="B85" s="5" t="s">
        <v>474</v>
      </c>
      <c r="C85" s="5" t="s">
        <v>401</v>
      </c>
      <c r="D85" s="5" t="s">
        <v>436</v>
      </c>
      <c r="E85" s="5" t="s">
        <v>114</v>
      </c>
      <c r="F85" s="117" t="s">
        <v>178</v>
      </c>
      <c r="G85" s="5" t="s">
        <v>179</v>
      </c>
      <c r="H85" s="8" t="str">
        <f>IF(AND('Antibiotics STAR PU 13 - QP'!K85="no",'Trimeth-pres (age 70+)'!J85="no"),"yes","no")</f>
        <v>no</v>
      </c>
      <c r="I85" s="202" t="str">
        <f>IF(AND('Antibiotics STAR PU 13 - QP'!N85="no",'Trimeth-pres (age 70+)'!L85="no"),"yes","no")</f>
        <v>no</v>
      </c>
      <c r="J85" s="202" t="str">
        <f>IF(AND('Antibiotics STAR PU 13 - QP'!Q85="no",'Trimeth-pres (age 70+)'!N85="no"),"yes","no")</f>
        <v>no</v>
      </c>
      <c r="K85" s="202" t="str">
        <f>IF(AND('Antibiotics STAR PU 13 - QP'!T85="no",'Trimeth-pres (age 70+)'!P85="no"),"yes","no")</f>
        <v>no</v>
      </c>
      <c r="L85" s="202" t="str">
        <f>IF(AND('Antibiotics STAR PU 13 - QP'!W85="no",'Trimeth-pres (age 70+)'!R85="no"),"yes","no")</f>
        <v>no</v>
      </c>
      <c r="M85" s="202" t="str">
        <f>IF(AND('Antibiotics STAR PU 13 - QP'!Z85="no",'Trimeth-pres (age 70+)'!T85="no"),"yes","no")</f>
        <v>no</v>
      </c>
      <c r="N85" s="202" t="str">
        <f>IF(AND('Antibiotics STAR PU 13 - QP'!AC85="no",'Trimeth-pres (age 70+)'!V85="no"),"yes","no")</f>
        <v>no</v>
      </c>
      <c r="O85" s="202" t="str">
        <f>IF(AND('Antibiotics STAR PU 13 - QP'!AF85="no",'Trimeth-pres (age 70+)'!X85="no"),"yes","no")</f>
        <v>no</v>
      </c>
      <c r="P85" s="202" t="str">
        <f>IF(AND('Antibiotics STAR PU 13 - QP'!AI85="no",'Trimeth-pres (age 70+)'!Z85="no"),"yes","no")</f>
        <v>no</v>
      </c>
      <c r="Q85" s="202" t="str">
        <f>IF(AND('Antibiotics STAR PU 13 - QP'!AL85="no",'Trimeth-pres (age 70+)'!AB85="no"),"yes","no")</f>
        <v>no</v>
      </c>
      <c r="R85" s="202" t="str">
        <f>IF(AND('Antibiotics STAR PU 13 - QP'!AO85="no",'Trimeth-pres (age 70+)'!AD85="no"),"yes","no")</f>
        <v>no</v>
      </c>
      <c r="S85" s="202" t="str">
        <f>IF(AND('Antibiotics STAR PU 13 - QP'!AR85="no",'Trimeth-pres (age 70+)'!AF85="no"),"yes","no")</f>
        <v>no</v>
      </c>
      <c r="T85" s="202" t="str">
        <f>IF(AND('Antibiotics STAR PU 13 - QP'!AU85="no",'Trimeth-pres (age 70+)'!AH85="no"),"yes","no")</f>
        <v>no</v>
      </c>
      <c r="U85" s="202" t="str">
        <f>IF(AND('Antibiotics STAR PU 13 - QP'!AX85="no",'Trimeth-pres (age 70+)'!AJ85="no"),"yes","no")</f>
        <v>no</v>
      </c>
      <c r="V85" s="202" t="str">
        <f>IF(AND('Antibiotics STAR PU 13 - QP'!BA85="no",'Trimeth-pres (age 70+)'!AL85="no"),"yes","no")</f>
        <v>no</v>
      </c>
      <c r="W85" s="202" t="str">
        <f>IF(AND('Antibiotics STAR PU 13 - QP'!BD85="no",'Trimeth-pres (age 70+)'!AN85="no"),"yes","no")</f>
        <v>no</v>
      </c>
      <c r="X85" s="202" t="str">
        <f>IF(AND('Antibiotics STAR PU 13 - QP'!BG85="no",'Trimeth-pres (age 70+)'!AP85="no"),"yes","no")</f>
        <v>no</v>
      </c>
      <c r="Y85" s="202" t="str">
        <f>IF(AND('Antibiotics STAR PU 13 - QP'!BJ85="no",'Trimeth-pres (age 70+)'!AR85="no"),"yes","no")</f>
        <v>no</v>
      </c>
      <c r="Z85" s="202" t="str">
        <f>IF(AND('Antibiotics STAR PU 13 - QP'!BM85="no",'Trimeth-pres (age 70+)'!AT85="no"),"yes","no")</f>
        <v>no</v>
      </c>
      <c r="AA85" s="202" t="str">
        <f>IF(AND('Antibiotics STAR PU 13 - QP'!BQ85="no",'Trimeth-pres (age 70+)'!AV85="no"),"yes","no")</f>
        <v>no</v>
      </c>
    </row>
    <row r="86" spans="1:27" x14ac:dyDescent="0.2">
      <c r="A86" s="306" t="s">
        <v>501</v>
      </c>
      <c r="B86" s="5" t="s">
        <v>480</v>
      </c>
      <c r="C86" s="5" t="s">
        <v>405</v>
      </c>
      <c r="D86" s="5" t="s">
        <v>429</v>
      </c>
      <c r="E86" s="5" t="s">
        <v>60</v>
      </c>
      <c r="F86" s="117" t="s">
        <v>180</v>
      </c>
      <c r="G86" s="5" t="s">
        <v>181</v>
      </c>
      <c r="H86" s="8" t="str">
        <f>IF(AND('Antibiotics STAR PU 13 - QP'!K86="no",'Trimeth-pres (age 70+)'!J86="no"),"yes","no")</f>
        <v>no</v>
      </c>
      <c r="I86" s="202" t="str">
        <f>IF(AND('Antibiotics STAR PU 13 - QP'!N86="no",'Trimeth-pres (age 70+)'!L86="no"),"yes","no")</f>
        <v>no</v>
      </c>
      <c r="J86" s="202" t="str">
        <f>IF(AND('Antibiotics STAR PU 13 - QP'!Q86="no",'Trimeth-pres (age 70+)'!N86="no"),"yes","no")</f>
        <v>no</v>
      </c>
      <c r="K86" s="202" t="str">
        <f>IF(AND('Antibiotics STAR PU 13 - QP'!T86="no",'Trimeth-pres (age 70+)'!P86="no"),"yes","no")</f>
        <v>no</v>
      </c>
      <c r="L86" s="202" t="str">
        <f>IF(AND('Antibiotics STAR PU 13 - QP'!W86="no",'Trimeth-pres (age 70+)'!R86="no"),"yes","no")</f>
        <v>no</v>
      </c>
      <c r="M86" s="202" t="str">
        <f>IF(AND('Antibiotics STAR PU 13 - QP'!Z86="no",'Trimeth-pres (age 70+)'!T86="no"),"yes","no")</f>
        <v>no</v>
      </c>
      <c r="N86" s="202" t="str">
        <f>IF(AND('Antibiotics STAR PU 13 - QP'!AC86="no",'Trimeth-pres (age 70+)'!V86="no"),"yes","no")</f>
        <v>no</v>
      </c>
      <c r="O86" s="202" t="str">
        <f>IF(AND('Antibiotics STAR PU 13 - QP'!AF86="no",'Trimeth-pres (age 70+)'!X86="no"),"yes","no")</f>
        <v>no</v>
      </c>
      <c r="P86" s="202" t="str">
        <f>IF(AND('Antibiotics STAR PU 13 - QP'!AI86="no",'Trimeth-pres (age 70+)'!Z86="no"),"yes","no")</f>
        <v>no</v>
      </c>
      <c r="Q86" s="202" t="str">
        <f>IF(AND('Antibiotics STAR PU 13 - QP'!AL86="no",'Trimeth-pres (age 70+)'!AB86="no"),"yes","no")</f>
        <v>no</v>
      </c>
      <c r="R86" s="202" t="str">
        <f>IF(AND('Antibiotics STAR PU 13 - QP'!AO86="no",'Trimeth-pres (age 70+)'!AD86="no"),"yes","no")</f>
        <v>no</v>
      </c>
      <c r="S86" s="202" t="str">
        <f>IF(AND('Antibiotics STAR PU 13 - QP'!AR86="no",'Trimeth-pres (age 70+)'!AF86="no"),"yes","no")</f>
        <v>no</v>
      </c>
      <c r="T86" s="202" t="str">
        <f>IF(AND('Antibiotics STAR PU 13 - QP'!AU86="no",'Trimeth-pres (age 70+)'!AH86="no"),"yes","no")</f>
        <v>no</v>
      </c>
      <c r="U86" s="202" t="str">
        <f>IF(AND('Antibiotics STAR PU 13 - QP'!AX86="no",'Trimeth-pres (age 70+)'!AJ86="no"),"yes","no")</f>
        <v>no</v>
      </c>
      <c r="V86" s="202" t="str">
        <f>IF(AND('Antibiotics STAR PU 13 - QP'!BA86="no",'Trimeth-pres (age 70+)'!AL86="no"),"yes","no")</f>
        <v>no</v>
      </c>
      <c r="W86" s="202" t="str">
        <f>IF(AND('Antibiotics STAR PU 13 - QP'!BD86="no",'Trimeth-pres (age 70+)'!AN86="no"),"yes","no")</f>
        <v>no</v>
      </c>
      <c r="X86" s="202" t="str">
        <f>IF(AND('Antibiotics STAR PU 13 - QP'!BG86="no",'Trimeth-pres (age 70+)'!AP86="no"),"yes","no")</f>
        <v>no</v>
      </c>
      <c r="Y86" s="202" t="str">
        <f>IF(AND('Antibiotics STAR PU 13 - QP'!BJ86="no",'Trimeth-pres (age 70+)'!AR86="no"),"yes","no")</f>
        <v>no</v>
      </c>
      <c r="Z86" s="202" t="str">
        <f>IF(AND('Antibiotics STAR PU 13 - QP'!BM86="no",'Trimeth-pres (age 70+)'!AT86="no"),"yes","no")</f>
        <v>no</v>
      </c>
      <c r="AA86" s="202" t="str">
        <f>IF(AND('Antibiotics STAR PU 13 - QP'!BQ86="no",'Trimeth-pres (age 70+)'!AV86="no"),"yes","no")</f>
        <v>no</v>
      </c>
    </row>
    <row r="87" spans="1:27" x14ac:dyDescent="0.2">
      <c r="A87" s="306" t="s">
        <v>498</v>
      </c>
      <c r="B87" s="5" t="s">
        <v>493</v>
      </c>
      <c r="C87" s="5" t="s">
        <v>98</v>
      </c>
      <c r="D87" s="5" t="s">
        <v>434</v>
      </c>
      <c r="E87" s="5" t="s">
        <v>98</v>
      </c>
      <c r="F87" s="117" t="s">
        <v>182</v>
      </c>
      <c r="G87" s="5" t="s">
        <v>183</v>
      </c>
      <c r="H87" s="8" t="str">
        <f>IF(AND('Antibiotics STAR PU 13 - QP'!K87="no",'Trimeth-pres (age 70+)'!J87="no"),"yes","no")</f>
        <v>no</v>
      </c>
      <c r="I87" s="202" t="str">
        <f>IF(AND('Antibiotics STAR PU 13 - QP'!N87="no",'Trimeth-pres (age 70+)'!L87="no"),"yes","no")</f>
        <v>no</v>
      </c>
      <c r="J87" s="202" t="str">
        <f>IF(AND('Antibiotics STAR PU 13 - QP'!Q87="no",'Trimeth-pres (age 70+)'!N87="no"),"yes","no")</f>
        <v>no</v>
      </c>
      <c r="K87" s="202" t="str">
        <f>IF(AND('Antibiotics STAR PU 13 - QP'!T87="no",'Trimeth-pres (age 70+)'!P87="no"),"yes","no")</f>
        <v>no</v>
      </c>
      <c r="L87" s="202" t="str">
        <f>IF(AND('Antibiotics STAR PU 13 - QP'!W87="no",'Trimeth-pres (age 70+)'!R87="no"),"yes","no")</f>
        <v>no</v>
      </c>
      <c r="M87" s="202" t="str">
        <f>IF(AND('Antibiotics STAR PU 13 - QP'!Z87="no",'Trimeth-pres (age 70+)'!T87="no"),"yes","no")</f>
        <v>no</v>
      </c>
      <c r="N87" s="202" t="str">
        <f>IF(AND('Antibiotics STAR PU 13 - QP'!AC87="no",'Trimeth-pres (age 70+)'!V87="no"),"yes","no")</f>
        <v>no</v>
      </c>
      <c r="O87" s="202" t="str">
        <f>IF(AND('Antibiotics STAR PU 13 - QP'!AF87="no",'Trimeth-pres (age 70+)'!X87="no"),"yes","no")</f>
        <v>no</v>
      </c>
      <c r="P87" s="202" t="str">
        <f>IF(AND('Antibiotics STAR PU 13 - QP'!AI87="no",'Trimeth-pres (age 70+)'!Z87="no"),"yes","no")</f>
        <v>no</v>
      </c>
      <c r="Q87" s="202" t="str">
        <f>IF(AND('Antibiotics STAR PU 13 - QP'!AL87="no",'Trimeth-pres (age 70+)'!AB87="no"),"yes","no")</f>
        <v>no</v>
      </c>
      <c r="R87" s="202" t="str">
        <f>IF(AND('Antibiotics STAR PU 13 - QP'!AO87="no",'Trimeth-pres (age 70+)'!AD87="no"),"yes","no")</f>
        <v>no</v>
      </c>
      <c r="S87" s="202" t="str">
        <f>IF(AND('Antibiotics STAR PU 13 - QP'!AR87="no",'Trimeth-pres (age 70+)'!AF87="no"),"yes","no")</f>
        <v>no</v>
      </c>
      <c r="T87" s="202" t="str">
        <f>IF(AND('Antibiotics STAR PU 13 - QP'!AU87="no",'Trimeth-pres (age 70+)'!AH87="no"),"yes","no")</f>
        <v>no</v>
      </c>
      <c r="U87" s="202" t="str">
        <f>IF(AND('Antibiotics STAR PU 13 - QP'!AX87="no",'Trimeth-pres (age 70+)'!AJ87="no"),"yes","no")</f>
        <v>no</v>
      </c>
      <c r="V87" s="202" t="str">
        <f>IF(AND('Antibiotics STAR PU 13 - QP'!BA87="no",'Trimeth-pres (age 70+)'!AL87="no"),"yes","no")</f>
        <v>no</v>
      </c>
      <c r="W87" s="202" t="str">
        <f>IF(AND('Antibiotics STAR PU 13 - QP'!BD87="no",'Trimeth-pres (age 70+)'!AN87="no"),"yes","no")</f>
        <v>no</v>
      </c>
      <c r="X87" s="202" t="str">
        <f>IF(AND('Antibiotics STAR PU 13 - QP'!BG87="no",'Trimeth-pres (age 70+)'!AP87="no"),"yes","no")</f>
        <v>no</v>
      </c>
      <c r="Y87" s="202" t="str">
        <f>IF(AND('Antibiotics STAR PU 13 - QP'!BJ87="no",'Trimeth-pres (age 70+)'!AR87="no"),"yes","no")</f>
        <v>no</v>
      </c>
      <c r="Z87" s="202" t="str">
        <f>IF(AND('Antibiotics STAR PU 13 - QP'!BM87="no",'Trimeth-pres (age 70+)'!AT87="no"),"yes","no")</f>
        <v>no</v>
      </c>
      <c r="AA87" s="202" t="str">
        <f>IF(AND('Antibiotics STAR PU 13 - QP'!BQ87="no",'Trimeth-pres (age 70+)'!AV87="no"),"yes","no")</f>
        <v>no</v>
      </c>
    </row>
    <row r="88" spans="1:27" x14ac:dyDescent="0.2">
      <c r="A88" s="306" t="s">
        <v>622</v>
      </c>
      <c r="B88" s="5" t="s">
        <v>477</v>
      </c>
      <c r="C88" s="5" t="s">
        <v>404</v>
      </c>
      <c r="D88" s="5" t="s">
        <v>418</v>
      </c>
      <c r="E88" s="5" t="s">
        <v>12</v>
      </c>
      <c r="F88" s="117" t="s">
        <v>184</v>
      </c>
      <c r="G88" s="5" t="s">
        <v>185</v>
      </c>
      <c r="H88" s="8" t="str">
        <f>IF(AND('Antibiotics STAR PU 13 - QP'!K88="no",'Trimeth-pres (age 70+)'!J88="no"),"yes","no")</f>
        <v>no</v>
      </c>
      <c r="I88" s="202" t="str">
        <f>IF(AND('Antibiotics STAR PU 13 - QP'!N88="no",'Trimeth-pres (age 70+)'!L88="no"),"yes","no")</f>
        <v>no</v>
      </c>
      <c r="J88" s="202" t="str">
        <f>IF(AND('Antibiotics STAR PU 13 - QP'!Q88="no",'Trimeth-pres (age 70+)'!N88="no"),"yes","no")</f>
        <v>no</v>
      </c>
      <c r="K88" s="202" t="str">
        <f>IF(AND('Antibiotics STAR PU 13 - QP'!T88="no",'Trimeth-pres (age 70+)'!P88="no"),"yes","no")</f>
        <v>no</v>
      </c>
      <c r="L88" s="202" t="str">
        <f>IF(AND('Antibiotics STAR PU 13 - QP'!W88="no",'Trimeth-pres (age 70+)'!R88="no"),"yes","no")</f>
        <v>no</v>
      </c>
      <c r="M88" s="202" t="str">
        <f>IF(AND('Antibiotics STAR PU 13 - QP'!Z88="no",'Trimeth-pres (age 70+)'!T88="no"),"yes","no")</f>
        <v>no</v>
      </c>
      <c r="N88" s="202" t="str">
        <f>IF(AND('Antibiotics STAR PU 13 - QP'!AC88="no",'Trimeth-pres (age 70+)'!V88="no"),"yes","no")</f>
        <v>no</v>
      </c>
      <c r="O88" s="202" t="str">
        <f>IF(AND('Antibiotics STAR PU 13 - QP'!AF88="no",'Trimeth-pres (age 70+)'!X88="no"),"yes","no")</f>
        <v>no</v>
      </c>
      <c r="P88" s="202" t="str">
        <f>IF(AND('Antibiotics STAR PU 13 - QP'!AI88="no",'Trimeth-pres (age 70+)'!Z88="no"),"yes","no")</f>
        <v>no</v>
      </c>
      <c r="Q88" s="202" t="str">
        <f>IF(AND('Antibiotics STAR PU 13 - QP'!AL88="no",'Trimeth-pres (age 70+)'!AB88="no"),"yes","no")</f>
        <v>no</v>
      </c>
      <c r="R88" s="202" t="str">
        <f>IF(AND('Antibiotics STAR PU 13 - QP'!AO88="no",'Trimeth-pres (age 70+)'!AD88="no"),"yes","no")</f>
        <v>no</v>
      </c>
      <c r="S88" s="202" t="str">
        <f>IF(AND('Antibiotics STAR PU 13 - QP'!AR88="no",'Trimeth-pres (age 70+)'!AF88="no"),"yes","no")</f>
        <v>no</v>
      </c>
      <c r="T88" s="202" t="str">
        <f>IF(AND('Antibiotics STAR PU 13 - QP'!AU88="no",'Trimeth-pres (age 70+)'!AH88="no"),"yes","no")</f>
        <v>no</v>
      </c>
      <c r="U88" s="202" t="str">
        <f>IF(AND('Antibiotics STAR PU 13 - QP'!AX88="no",'Trimeth-pres (age 70+)'!AJ88="no"),"yes","no")</f>
        <v>no</v>
      </c>
      <c r="V88" s="202" t="str">
        <f>IF(AND('Antibiotics STAR PU 13 - QP'!BA88="no",'Trimeth-pres (age 70+)'!AL88="no"),"yes","no")</f>
        <v>no</v>
      </c>
      <c r="W88" s="202" t="str">
        <f>IF(AND('Antibiotics STAR PU 13 - QP'!BD88="no",'Trimeth-pres (age 70+)'!AN88="no"),"yes","no")</f>
        <v>no</v>
      </c>
      <c r="X88" s="202" t="str">
        <f>IF(AND('Antibiotics STAR PU 13 - QP'!BG88="no",'Trimeth-pres (age 70+)'!AP88="no"),"yes","no")</f>
        <v>no</v>
      </c>
      <c r="Y88" s="202" t="str">
        <f>IF(AND('Antibiotics STAR PU 13 - QP'!BJ88="no",'Trimeth-pres (age 70+)'!AR88="no"),"yes","no")</f>
        <v>no</v>
      </c>
      <c r="Z88" s="202" t="str">
        <f>IF(AND('Antibiotics STAR PU 13 - QP'!BM88="no",'Trimeth-pres (age 70+)'!AT88="no"),"yes","no")</f>
        <v>no</v>
      </c>
      <c r="AA88" s="202" t="str">
        <f>IF(AND('Antibiotics STAR PU 13 - QP'!BQ88="no",'Trimeth-pres (age 70+)'!AV88="no"),"yes","no")</f>
        <v>no</v>
      </c>
    </row>
    <row r="89" spans="1:27" x14ac:dyDescent="0.2">
      <c r="A89" s="306" t="s">
        <v>641</v>
      </c>
      <c r="B89" s="5" t="s">
        <v>486</v>
      </c>
      <c r="C89" s="5" t="s">
        <v>408</v>
      </c>
      <c r="D89" s="5" t="s">
        <v>440</v>
      </c>
      <c r="E89" s="5" t="s">
        <v>186</v>
      </c>
      <c r="F89" s="117" t="s">
        <v>187</v>
      </c>
      <c r="G89" s="5" t="s">
        <v>188</v>
      </c>
      <c r="H89" s="8" t="str">
        <f>IF(AND('Antibiotics STAR PU 13 - QP'!K89="no",'Trimeth-pres (age 70+)'!J89="no"),"yes","no")</f>
        <v>no</v>
      </c>
      <c r="I89" s="202" t="str">
        <f>IF(AND('Antibiotics STAR PU 13 - QP'!N89="no",'Trimeth-pres (age 70+)'!L89="no"),"yes","no")</f>
        <v>no</v>
      </c>
      <c r="J89" s="202" t="str">
        <f>IF(AND('Antibiotics STAR PU 13 - QP'!Q89="no",'Trimeth-pres (age 70+)'!N89="no"),"yes","no")</f>
        <v>no</v>
      </c>
      <c r="K89" s="202" t="str">
        <f>IF(AND('Antibiotics STAR PU 13 - QP'!T89="no",'Trimeth-pres (age 70+)'!P89="no"),"yes","no")</f>
        <v>no</v>
      </c>
      <c r="L89" s="202" t="str">
        <f>IF(AND('Antibiotics STAR PU 13 - QP'!W89="no",'Trimeth-pres (age 70+)'!R89="no"),"yes","no")</f>
        <v>no</v>
      </c>
      <c r="M89" s="202" t="str">
        <f>IF(AND('Antibiotics STAR PU 13 - QP'!Z89="no",'Trimeth-pres (age 70+)'!T89="no"),"yes","no")</f>
        <v>no</v>
      </c>
      <c r="N89" s="202" t="str">
        <f>IF(AND('Antibiotics STAR PU 13 - QP'!AC89="no",'Trimeth-pres (age 70+)'!V89="no"),"yes","no")</f>
        <v>no</v>
      </c>
      <c r="O89" s="202" t="str">
        <f>IF(AND('Antibiotics STAR PU 13 - QP'!AF89="no",'Trimeth-pres (age 70+)'!X89="no"),"yes","no")</f>
        <v>no</v>
      </c>
      <c r="P89" s="202" t="str">
        <f>IF(AND('Antibiotics STAR PU 13 - QP'!AI89="no",'Trimeth-pres (age 70+)'!Z89="no"),"yes","no")</f>
        <v>no</v>
      </c>
      <c r="Q89" s="202" t="str">
        <f>IF(AND('Antibiotics STAR PU 13 - QP'!AL89="no",'Trimeth-pres (age 70+)'!AB89="no"),"yes","no")</f>
        <v>no</v>
      </c>
      <c r="R89" s="202" t="str">
        <f>IF(AND('Antibiotics STAR PU 13 - QP'!AO89="no",'Trimeth-pres (age 70+)'!AD89="no"),"yes","no")</f>
        <v>no</v>
      </c>
      <c r="S89" s="202" t="str">
        <f>IF(AND('Antibiotics STAR PU 13 - QP'!AR89="no",'Trimeth-pres (age 70+)'!AF89="no"),"yes","no")</f>
        <v>no</v>
      </c>
      <c r="T89" s="202" t="str">
        <f>IF(AND('Antibiotics STAR PU 13 - QP'!AU89="no",'Trimeth-pres (age 70+)'!AH89="no"),"yes","no")</f>
        <v>no</v>
      </c>
      <c r="U89" s="202" t="str">
        <f>IF(AND('Antibiotics STAR PU 13 - QP'!AX89="no",'Trimeth-pres (age 70+)'!AJ89="no"),"yes","no")</f>
        <v>no</v>
      </c>
      <c r="V89" s="202" t="str">
        <f>IF(AND('Antibiotics STAR PU 13 - QP'!BA89="no",'Trimeth-pres (age 70+)'!AL89="no"),"yes","no")</f>
        <v>no</v>
      </c>
      <c r="W89" s="202" t="str">
        <f>IF(AND('Antibiotics STAR PU 13 - QP'!BD89="no",'Trimeth-pres (age 70+)'!AN89="no"),"yes","no")</f>
        <v>no</v>
      </c>
      <c r="X89" s="202" t="str">
        <f>IF(AND('Antibiotics STAR PU 13 - QP'!BG89="no",'Trimeth-pres (age 70+)'!AP89="no"),"yes","no")</f>
        <v>no</v>
      </c>
      <c r="Y89" s="202" t="str">
        <f>IF(AND('Antibiotics STAR PU 13 - QP'!BJ89="no",'Trimeth-pres (age 70+)'!AR89="no"),"yes","no")</f>
        <v>no</v>
      </c>
      <c r="Z89" s="202" t="str">
        <f>IF(AND('Antibiotics STAR PU 13 - QP'!BM89="no",'Trimeth-pres (age 70+)'!AT89="no"),"yes","no")</f>
        <v>no</v>
      </c>
      <c r="AA89" s="202" t="str">
        <f>IF(AND('Antibiotics STAR PU 13 - QP'!BQ89="no",'Trimeth-pres (age 70+)'!AV89="no"),"yes","no")</f>
        <v>no</v>
      </c>
    </row>
    <row r="90" spans="1:27" x14ac:dyDescent="0.2">
      <c r="A90" s="306" t="s">
        <v>633</v>
      </c>
      <c r="B90" s="5" t="s">
        <v>477</v>
      </c>
      <c r="C90" s="5" t="s">
        <v>404</v>
      </c>
      <c r="D90" s="5" t="s">
        <v>422</v>
      </c>
      <c r="E90" s="5" t="s">
        <v>31</v>
      </c>
      <c r="F90" s="117" t="s">
        <v>189</v>
      </c>
      <c r="G90" s="5" t="s">
        <v>190</v>
      </c>
      <c r="H90" s="8" t="str">
        <f>IF(AND('Antibiotics STAR PU 13 - QP'!K90="no",'Trimeth-pres (age 70+)'!J90="no"),"yes","no")</f>
        <v>no</v>
      </c>
      <c r="I90" s="202" t="str">
        <f>IF(AND('Antibiotics STAR PU 13 - QP'!N90="no",'Trimeth-pres (age 70+)'!L90="no"),"yes","no")</f>
        <v>no</v>
      </c>
      <c r="J90" s="202" t="str">
        <f>IF(AND('Antibiotics STAR PU 13 - QP'!Q90="no",'Trimeth-pres (age 70+)'!N90="no"),"yes","no")</f>
        <v>no</v>
      </c>
      <c r="K90" s="202" t="str">
        <f>IF(AND('Antibiotics STAR PU 13 - QP'!T90="no",'Trimeth-pres (age 70+)'!P90="no"),"yes","no")</f>
        <v>no</v>
      </c>
      <c r="L90" s="202" t="str">
        <f>IF(AND('Antibiotics STAR PU 13 - QP'!W90="no",'Trimeth-pres (age 70+)'!R90="no"),"yes","no")</f>
        <v>no</v>
      </c>
      <c r="M90" s="202" t="str">
        <f>IF(AND('Antibiotics STAR PU 13 - QP'!Z90="no",'Trimeth-pres (age 70+)'!T90="no"),"yes","no")</f>
        <v>no</v>
      </c>
      <c r="N90" s="202" t="str">
        <f>IF(AND('Antibiotics STAR PU 13 - QP'!AC90="no",'Trimeth-pres (age 70+)'!V90="no"),"yes","no")</f>
        <v>no</v>
      </c>
      <c r="O90" s="202" t="str">
        <f>IF(AND('Antibiotics STAR PU 13 - QP'!AF90="no",'Trimeth-pres (age 70+)'!X90="no"),"yes","no")</f>
        <v>no</v>
      </c>
      <c r="P90" s="202" t="str">
        <f>IF(AND('Antibiotics STAR PU 13 - QP'!AI90="no",'Trimeth-pres (age 70+)'!Z90="no"),"yes","no")</f>
        <v>no</v>
      </c>
      <c r="Q90" s="202" t="str">
        <f>IF(AND('Antibiotics STAR PU 13 - QP'!AL90="no",'Trimeth-pres (age 70+)'!AB90="no"),"yes","no")</f>
        <v>no</v>
      </c>
      <c r="R90" s="202" t="str">
        <f>IF(AND('Antibiotics STAR PU 13 - QP'!AO90="no",'Trimeth-pres (age 70+)'!AD90="no"),"yes","no")</f>
        <v>no</v>
      </c>
      <c r="S90" s="202" t="str">
        <f>IF(AND('Antibiotics STAR PU 13 - QP'!AR90="no",'Trimeth-pres (age 70+)'!AF90="no"),"yes","no")</f>
        <v>no</v>
      </c>
      <c r="T90" s="202" t="str">
        <f>IF(AND('Antibiotics STAR PU 13 - QP'!AU90="no",'Trimeth-pres (age 70+)'!AH90="no"),"yes","no")</f>
        <v>no</v>
      </c>
      <c r="U90" s="202" t="str">
        <f>IF(AND('Antibiotics STAR PU 13 - QP'!AX90="no",'Trimeth-pres (age 70+)'!AJ90="no"),"yes","no")</f>
        <v>no</v>
      </c>
      <c r="V90" s="202" t="str">
        <f>IF(AND('Antibiotics STAR PU 13 - QP'!BA90="no",'Trimeth-pres (age 70+)'!AL90="no"),"yes","no")</f>
        <v>no</v>
      </c>
      <c r="W90" s="202" t="str">
        <f>IF(AND('Antibiotics STAR PU 13 - QP'!BD90="no",'Trimeth-pres (age 70+)'!AN90="no"),"yes","no")</f>
        <v>no</v>
      </c>
      <c r="X90" s="202" t="str">
        <f>IF(AND('Antibiotics STAR PU 13 - QP'!BG90="no",'Trimeth-pres (age 70+)'!AP90="no"),"yes","no")</f>
        <v>no</v>
      </c>
      <c r="Y90" s="202" t="str">
        <f>IF(AND('Antibiotics STAR PU 13 - QP'!BJ90="no",'Trimeth-pres (age 70+)'!AR90="no"),"yes","no")</f>
        <v>no</v>
      </c>
      <c r="Z90" s="202" t="str">
        <f>IF(AND('Antibiotics STAR PU 13 - QP'!BM90="no",'Trimeth-pres (age 70+)'!AT90="no"),"yes","no")</f>
        <v>no</v>
      </c>
      <c r="AA90" s="202" t="str">
        <f>IF(AND('Antibiotics STAR PU 13 - QP'!BQ90="no",'Trimeth-pres (age 70+)'!AV90="no"),"yes","no")</f>
        <v>no</v>
      </c>
    </row>
    <row r="91" spans="1:27" x14ac:dyDescent="0.2">
      <c r="A91" s="306" t="s">
        <v>496</v>
      </c>
      <c r="B91" s="5" t="s">
        <v>497</v>
      </c>
      <c r="C91" s="5" t="s">
        <v>411</v>
      </c>
      <c r="D91" s="5" t="s">
        <v>439</v>
      </c>
      <c r="E91" s="5" t="s">
        <v>145</v>
      </c>
      <c r="F91" s="117" t="s">
        <v>191</v>
      </c>
      <c r="G91" s="5" t="s">
        <v>192</v>
      </c>
      <c r="H91" s="8" t="str">
        <f>IF(AND('Antibiotics STAR PU 13 - QP'!K91="no",'Trimeth-pres (age 70+)'!J91="no"),"yes","no")</f>
        <v>no</v>
      </c>
      <c r="I91" s="202" t="str">
        <f>IF(AND('Antibiotics STAR PU 13 - QP'!N91="no",'Trimeth-pres (age 70+)'!L91="no"),"yes","no")</f>
        <v>no</v>
      </c>
      <c r="J91" s="202" t="str">
        <f>IF(AND('Antibiotics STAR PU 13 - QP'!Q91="no",'Trimeth-pres (age 70+)'!N91="no"),"yes","no")</f>
        <v>no</v>
      </c>
      <c r="K91" s="202" t="str">
        <f>IF(AND('Antibiotics STAR PU 13 - QP'!T91="no",'Trimeth-pres (age 70+)'!P91="no"),"yes","no")</f>
        <v>no</v>
      </c>
      <c r="L91" s="202" t="str">
        <f>IF(AND('Antibiotics STAR PU 13 - QP'!W91="no",'Trimeth-pres (age 70+)'!R91="no"),"yes","no")</f>
        <v>no</v>
      </c>
      <c r="M91" s="202" t="str">
        <f>IF(AND('Antibiotics STAR PU 13 - QP'!Z91="no",'Trimeth-pres (age 70+)'!T91="no"),"yes","no")</f>
        <v>no</v>
      </c>
      <c r="N91" s="202" t="str">
        <f>IF(AND('Antibiotics STAR PU 13 - QP'!AC91="no",'Trimeth-pres (age 70+)'!V91="no"),"yes","no")</f>
        <v>no</v>
      </c>
      <c r="O91" s="202" t="str">
        <f>IF(AND('Antibiotics STAR PU 13 - QP'!AF91="no",'Trimeth-pres (age 70+)'!X91="no"),"yes","no")</f>
        <v>no</v>
      </c>
      <c r="P91" s="202" t="str">
        <f>IF(AND('Antibiotics STAR PU 13 - QP'!AI91="no",'Trimeth-pres (age 70+)'!Z91="no"),"yes","no")</f>
        <v>no</v>
      </c>
      <c r="Q91" s="202" t="str">
        <f>IF(AND('Antibiotics STAR PU 13 - QP'!AL91="no",'Trimeth-pres (age 70+)'!AB91="no"),"yes","no")</f>
        <v>no</v>
      </c>
      <c r="R91" s="202" t="str">
        <f>IF(AND('Antibiotics STAR PU 13 - QP'!AO91="no",'Trimeth-pres (age 70+)'!AD91="no"),"yes","no")</f>
        <v>no</v>
      </c>
      <c r="S91" s="202" t="str">
        <f>IF(AND('Antibiotics STAR PU 13 - QP'!AR91="no",'Trimeth-pres (age 70+)'!AF91="no"),"yes","no")</f>
        <v>no</v>
      </c>
      <c r="T91" s="202" t="str">
        <f>IF(AND('Antibiotics STAR PU 13 - QP'!AU91="no",'Trimeth-pres (age 70+)'!AH91="no"),"yes","no")</f>
        <v>no</v>
      </c>
      <c r="U91" s="202" t="str">
        <f>IF(AND('Antibiotics STAR PU 13 - QP'!AX91="no",'Trimeth-pres (age 70+)'!AJ91="no"),"yes","no")</f>
        <v>no</v>
      </c>
      <c r="V91" s="202" t="str">
        <f>IF(AND('Antibiotics STAR PU 13 - QP'!BA91="no",'Trimeth-pres (age 70+)'!AL91="no"),"yes","no")</f>
        <v>no</v>
      </c>
      <c r="W91" s="202" t="str">
        <f>IF(AND('Antibiotics STAR PU 13 - QP'!BD91="no",'Trimeth-pres (age 70+)'!AN91="no"),"yes","no")</f>
        <v>no</v>
      </c>
      <c r="X91" s="202" t="str">
        <f>IF(AND('Antibiotics STAR PU 13 - QP'!BG91="no",'Trimeth-pres (age 70+)'!AP91="no"),"yes","no")</f>
        <v>no</v>
      </c>
      <c r="Y91" s="202" t="str">
        <f>IF(AND('Antibiotics STAR PU 13 - QP'!BJ91="no",'Trimeth-pres (age 70+)'!AR91="no"),"yes","no")</f>
        <v>no</v>
      </c>
      <c r="Z91" s="202" t="str">
        <f>IF(AND('Antibiotics STAR PU 13 - QP'!BM91="no",'Trimeth-pres (age 70+)'!AT91="no"),"yes","no")</f>
        <v>no</v>
      </c>
      <c r="AA91" s="202" t="str">
        <f>IF(AND('Antibiotics STAR PU 13 - QP'!BQ91="no",'Trimeth-pres (age 70+)'!AV91="no"),"yes","no")</f>
        <v>no</v>
      </c>
    </row>
    <row r="92" spans="1:27" x14ac:dyDescent="0.2">
      <c r="A92" s="306" t="s">
        <v>626</v>
      </c>
      <c r="B92" s="5" t="s">
        <v>477</v>
      </c>
      <c r="C92" s="5" t="s">
        <v>404</v>
      </c>
      <c r="D92" s="5" t="s">
        <v>422</v>
      </c>
      <c r="E92" s="5" t="s">
        <v>31</v>
      </c>
      <c r="F92" s="117" t="s">
        <v>193</v>
      </c>
      <c r="G92" s="5" t="s">
        <v>194</v>
      </c>
      <c r="H92" s="8" t="str">
        <f>IF(AND('Antibiotics STAR PU 13 - QP'!K92="no",'Trimeth-pres (age 70+)'!J92="no"),"yes","no")</f>
        <v>no</v>
      </c>
      <c r="I92" s="202" t="str">
        <f>IF(AND('Antibiotics STAR PU 13 - QP'!N92="no",'Trimeth-pres (age 70+)'!L92="no"),"yes","no")</f>
        <v>no</v>
      </c>
      <c r="J92" s="202" t="str">
        <f>IF(AND('Antibiotics STAR PU 13 - QP'!Q92="no",'Trimeth-pres (age 70+)'!N92="no"),"yes","no")</f>
        <v>no</v>
      </c>
      <c r="K92" s="202" t="str">
        <f>IF(AND('Antibiotics STAR PU 13 - QP'!T92="no",'Trimeth-pres (age 70+)'!P92="no"),"yes","no")</f>
        <v>no</v>
      </c>
      <c r="L92" s="202" t="str">
        <f>IF(AND('Antibiotics STAR PU 13 - QP'!W92="no",'Trimeth-pres (age 70+)'!R92="no"),"yes","no")</f>
        <v>no</v>
      </c>
      <c r="M92" s="202" t="str">
        <f>IF(AND('Antibiotics STAR PU 13 - QP'!Z92="no",'Trimeth-pres (age 70+)'!T92="no"),"yes","no")</f>
        <v>no</v>
      </c>
      <c r="N92" s="202" t="str">
        <f>IF(AND('Antibiotics STAR PU 13 - QP'!AC92="no",'Trimeth-pres (age 70+)'!V92="no"),"yes","no")</f>
        <v>no</v>
      </c>
      <c r="O92" s="202" t="str">
        <f>IF(AND('Antibiotics STAR PU 13 - QP'!AF92="no",'Trimeth-pres (age 70+)'!X92="no"),"yes","no")</f>
        <v>no</v>
      </c>
      <c r="P92" s="202" t="str">
        <f>IF(AND('Antibiotics STAR PU 13 - QP'!AI92="no",'Trimeth-pres (age 70+)'!Z92="no"),"yes","no")</f>
        <v>no</v>
      </c>
      <c r="Q92" s="202" t="str">
        <f>IF(AND('Antibiotics STAR PU 13 - QP'!AL92="no",'Trimeth-pres (age 70+)'!AB92="no"),"yes","no")</f>
        <v>no</v>
      </c>
      <c r="R92" s="202" t="str">
        <f>IF(AND('Antibiotics STAR PU 13 - QP'!AO92="no",'Trimeth-pres (age 70+)'!AD92="no"),"yes","no")</f>
        <v>no</v>
      </c>
      <c r="S92" s="202" t="str">
        <f>IF(AND('Antibiotics STAR PU 13 - QP'!AR92="no",'Trimeth-pres (age 70+)'!AF92="no"),"yes","no")</f>
        <v>no</v>
      </c>
      <c r="T92" s="202" t="str">
        <f>IF(AND('Antibiotics STAR PU 13 - QP'!AU92="no",'Trimeth-pres (age 70+)'!AH92="no"),"yes","no")</f>
        <v>no</v>
      </c>
      <c r="U92" s="202" t="str">
        <f>IF(AND('Antibiotics STAR PU 13 - QP'!AX92="no",'Trimeth-pres (age 70+)'!AJ92="no"),"yes","no")</f>
        <v>no</v>
      </c>
      <c r="V92" s="202" t="str">
        <f>IF(AND('Antibiotics STAR PU 13 - QP'!BA92="no",'Trimeth-pres (age 70+)'!AL92="no"),"yes","no")</f>
        <v>no</v>
      </c>
      <c r="W92" s="202" t="str">
        <f>IF(AND('Antibiotics STAR PU 13 - QP'!BD92="no",'Trimeth-pres (age 70+)'!AN92="no"),"yes","no")</f>
        <v>no</v>
      </c>
      <c r="X92" s="202" t="str">
        <f>IF(AND('Antibiotics STAR PU 13 - QP'!BG92="no",'Trimeth-pres (age 70+)'!AP92="no"),"yes","no")</f>
        <v>no</v>
      </c>
      <c r="Y92" s="202" t="str">
        <f>IF(AND('Antibiotics STAR PU 13 - QP'!BJ92="no",'Trimeth-pres (age 70+)'!AR92="no"),"yes","no")</f>
        <v>no</v>
      </c>
      <c r="Z92" s="202" t="str">
        <f>IF(AND('Antibiotics STAR PU 13 - QP'!BM92="no",'Trimeth-pres (age 70+)'!AT92="no"),"yes","no")</f>
        <v>no</v>
      </c>
      <c r="AA92" s="202" t="str">
        <f>IF(AND('Antibiotics STAR PU 13 - QP'!BQ92="no",'Trimeth-pres (age 70+)'!AV92="no"),"yes","no")</f>
        <v>no</v>
      </c>
    </row>
    <row r="93" spans="1:27" x14ac:dyDescent="0.2">
      <c r="A93" s="306" t="s">
        <v>619</v>
      </c>
      <c r="B93" s="5" t="s">
        <v>474</v>
      </c>
      <c r="C93" s="5" t="s">
        <v>401</v>
      </c>
      <c r="D93" s="5" t="s">
        <v>415</v>
      </c>
      <c r="E93" s="5" t="s">
        <v>5</v>
      </c>
      <c r="F93" s="2" t="s">
        <v>561</v>
      </c>
      <c r="G93" s="2" t="s">
        <v>562</v>
      </c>
      <c r="H93" s="8" t="str">
        <f>IF(AND('Antibiotics STAR PU 13 - QP'!K93="no",'Trimeth-pres (age 70+)'!J93="no"),"yes","no")</f>
        <v>no</v>
      </c>
      <c r="I93" s="202" t="str">
        <f>IF(AND('Antibiotics STAR PU 13 - QP'!N93="no",'Trimeth-pres (age 70+)'!L93="no"),"yes","no")</f>
        <v>no</v>
      </c>
      <c r="J93" s="202" t="str">
        <f>IF(AND('Antibiotics STAR PU 13 - QP'!Q93="no",'Trimeth-pres (age 70+)'!N93="no"),"yes","no")</f>
        <v>no</v>
      </c>
      <c r="K93" s="202" t="str">
        <f>IF(AND('Antibiotics STAR PU 13 - QP'!T93="no",'Trimeth-pres (age 70+)'!P93="no"),"yes","no")</f>
        <v>no</v>
      </c>
      <c r="L93" s="202" t="str">
        <f>IF(AND('Antibiotics STAR PU 13 - QP'!W93="no",'Trimeth-pres (age 70+)'!R93="no"),"yes","no")</f>
        <v>no</v>
      </c>
      <c r="M93" s="202" t="str">
        <f>IF(AND('Antibiotics STAR PU 13 - QP'!Z93="no",'Trimeth-pres (age 70+)'!T93="no"),"yes","no")</f>
        <v>no</v>
      </c>
      <c r="N93" s="202" t="str">
        <f>IF(AND('Antibiotics STAR PU 13 - QP'!AC93="no",'Trimeth-pres (age 70+)'!V93="no"),"yes","no")</f>
        <v>no</v>
      </c>
      <c r="O93" s="202" t="str">
        <f>IF(AND('Antibiotics STAR PU 13 - QP'!AF93="no",'Trimeth-pres (age 70+)'!X93="no"),"yes","no")</f>
        <v>no</v>
      </c>
      <c r="P93" s="202" t="str">
        <f>IF(AND('Antibiotics STAR PU 13 - QP'!AI93="no",'Trimeth-pres (age 70+)'!Z93="no"),"yes","no")</f>
        <v>no</v>
      </c>
      <c r="Q93" s="202" t="str">
        <f>IF(AND('Antibiotics STAR PU 13 - QP'!AL93="no",'Trimeth-pres (age 70+)'!AB93="no"),"yes","no")</f>
        <v>no</v>
      </c>
      <c r="R93" s="202" t="str">
        <f>IF(AND('Antibiotics STAR PU 13 - QP'!AO93="no",'Trimeth-pres (age 70+)'!AD93="no"),"yes","no")</f>
        <v>no</v>
      </c>
      <c r="S93" s="202" t="str">
        <f>IF(AND('Antibiotics STAR PU 13 - QP'!AR93="no",'Trimeth-pres (age 70+)'!AF93="no"),"yes","no")</f>
        <v>no</v>
      </c>
      <c r="T93" s="202" t="str">
        <f>IF(AND('Antibiotics STAR PU 13 - QP'!AU93="no",'Trimeth-pres (age 70+)'!AH93="no"),"yes","no")</f>
        <v>no</v>
      </c>
      <c r="U93" s="202" t="str">
        <f>IF(AND('Antibiotics STAR PU 13 - QP'!AX93="no",'Trimeth-pres (age 70+)'!AJ93="no"),"yes","no")</f>
        <v>no</v>
      </c>
      <c r="V93" s="202" t="str">
        <f>IF(AND('Antibiotics STAR PU 13 - QP'!BA93="no",'Trimeth-pres (age 70+)'!AL93="no"),"yes","no")</f>
        <v>no</v>
      </c>
      <c r="W93" s="202" t="str">
        <f>IF(AND('Antibiotics STAR PU 13 - QP'!BD93="no",'Trimeth-pres (age 70+)'!AN93="no"),"yes","no")</f>
        <v>no</v>
      </c>
      <c r="X93" s="202" t="str">
        <f>IF(AND('Antibiotics STAR PU 13 - QP'!BG93="no",'Trimeth-pres (age 70+)'!AP93="no"),"yes","no")</f>
        <v>no</v>
      </c>
      <c r="Y93" s="202" t="str">
        <f>IF(AND('Antibiotics STAR PU 13 - QP'!BJ93="no",'Trimeth-pres (age 70+)'!AR93="no"),"yes","no")</f>
        <v>no</v>
      </c>
      <c r="Z93" s="202" t="str">
        <f>IF(AND('Antibiotics STAR PU 13 - QP'!BM93="no",'Trimeth-pres (age 70+)'!AT93="no"),"yes","no")</f>
        <v>no</v>
      </c>
      <c r="AA93" s="202" t="str">
        <f>IF(AND('Antibiotics STAR PU 13 - QP'!BQ93="no",'Trimeth-pres (age 70+)'!AV93="no"),"yes","no")</f>
        <v>no</v>
      </c>
    </row>
    <row r="94" spans="1:27" x14ac:dyDescent="0.2">
      <c r="A94" s="306" t="s">
        <v>495</v>
      </c>
      <c r="B94" s="5" t="s">
        <v>481</v>
      </c>
      <c r="C94" s="5" t="s">
        <v>406</v>
      </c>
      <c r="D94" s="5" t="s">
        <v>435</v>
      </c>
      <c r="E94" s="5" t="s">
        <v>111</v>
      </c>
      <c r="F94" s="117" t="s">
        <v>196</v>
      </c>
      <c r="G94" s="5" t="s">
        <v>197</v>
      </c>
      <c r="H94" s="8" t="str">
        <f>IF(AND('Antibiotics STAR PU 13 - QP'!K94="no",'Trimeth-pres (age 70+)'!J94="no"),"yes","no")</f>
        <v>no</v>
      </c>
      <c r="I94" s="202" t="str">
        <f>IF(AND('Antibiotics STAR PU 13 - QP'!N94="no",'Trimeth-pres (age 70+)'!L94="no"),"yes","no")</f>
        <v>no</v>
      </c>
      <c r="J94" s="202" t="str">
        <f>IF(AND('Antibiotics STAR PU 13 - QP'!Q94="no",'Trimeth-pres (age 70+)'!N94="no"),"yes","no")</f>
        <v>no</v>
      </c>
      <c r="K94" s="202" t="str">
        <f>IF(AND('Antibiotics STAR PU 13 - QP'!T94="no",'Trimeth-pres (age 70+)'!P94="no"),"yes","no")</f>
        <v>no</v>
      </c>
      <c r="L94" s="202" t="str">
        <f>IF(AND('Antibiotics STAR PU 13 - QP'!W94="no",'Trimeth-pres (age 70+)'!R94="no"),"yes","no")</f>
        <v>no</v>
      </c>
      <c r="M94" s="202" t="str">
        <f>IF(AND('Antibiotics STAR PU 13 - QP'!Z94="no",'Trimeth-pres (age 70+)'!T94="no"),"yes","no")</f>
        <v>no</v>
      </c>
      <c r="N94" s="202" t="str">
        <f>IF(AND('Antibiotics STAR PU 13 - QP'!AC94="no",'Trimeth-pres (age 70+)'!V94="no"),"yes","no")</f>
        <v>no</v>
      </c>
      <c r="O94" s="202" t="str">
        <f>IF(AND('Antibiotics STAR PU 13 - QP'!AF94="no",'Trimeth-pres (age 70+)'!X94="no"),"yes","no")</f>
        <v>no</v>
      </c>
      <c r="P94" s="202" t="str">
        <f>IF(AND('Antibiotics STAR PU 13 - QP'!AI94="no",'Trimeth-pres (age 70+)'!Z94="no"),"yes","no")</f>
        <v>no</v>
      </c>
      <c r="Q94" s="202" t="str">
        <f>IF(AND('Antibiotics STAR PU 13 - QP'!AL94="no",'Trimeth-pres (age 70+)'!AB94="no"),"yes","no")</f>
        <v>no</v>
      </c>
      <c r="R94" s="202" t="str">
        <f>IF(AND('Antibiotics STAR PU 13 - QP'!AO94="no",'Trimeth-pres (age 70+)'!AD94="no"),"yes","no")</f>
        <v>no</v>
      </c>
      <c r="S94" s="202" t="str">
        <f>IF(AND('Antibiotics STAR PU 13 - QP'!AR94="no",'Trimeth-pres (age 70+)'!AF94="no"),"yes","no")</f>
        <v>no</v>
      </c>
      <c r="T94" s="202" t="str">
        <f>IF(AND('Antibiotics STAR PU 13 - QP'!AU94="no",'Trimeth-pres (age 70+)'!AH94="no"),"yes","no")</f>
        <v>no</v>
      </c>
      <c r="U94" s="202" t="str">
        <f>IF(AND('Antibiotics STAR PU 13 - QP'!AX94="no",'Trimeth-pres (age 70+)'!AJ94="no"),"yes","no")</f>
        <v>no</v>
      </c>
      <c r="V94" s="202" t="str">
        <f>IF(AND('Antibiotics STAR PU 13 - QP'!BA94="no",'Trimeth-pres (age 70+)'!AL94="no"),"yes","no")</f>
        <v>no</v>
      </c>
      <c r="W94" s="202" t="str">
        <f>IF(AND('Antibiotics STAR PU 13 - QP'!BD94="no",'Trimeth-pres (age 70+)'!AN94="no"),"yes","no")</f>
        <v>no</v>
      </c>
      <c r="X94" s="202" t="str">
        <f>IF(AND('Antibiotics STAR PU 13 - QP'!BG94="no",'Trimeth-pres (age 70+)'!AP94="no"),"yes","no")</f>
        <v>no</v>
      </c>
      <c r="Y94" s="202" t="str">
        <f>IF(AND('Antibiotics STAR PU 13 - QP'!BJ94="no",'Trimeth-pres (age 70+)'!AR94="no"),"yes","no")</f>
        <v>no</v>
      </c>
      <c r="Z94" s="202" t="str">
        <f>IF(AND('Antibiotics STAR PU 13 - QP'!BM94="no",'Trimeth-pres (age 70+)'!AT94="no"),"yes","no")</f>
        <v>no</v>
      </c>
      <c r="AA94" s="202" t="str">
        <f>IF(AND('Antibiotics STAR PU 13 - QP'!BQ94="no",'Trimeth-pres (age 70+)'!AV94="no"),"yes","no")</f>
        <v>no</v>
      </c>
    </row>
    <row r="95" spans="1:27" x14ac:dyDescent="0.2">
      <c r="A95" s="306" t="s">
        <v>626</v>
      </c>
      <c r="B95" s="5" t="s">
        <v>477</v>
      </c>
      <c r="C95" s="5" t="s">
        <v>404</v>
      </c>
      <c r="D95" s="5" t="s">
        <v>422</v>
      </c>
      <c r="E95" s="5" t="s">
        <v>31</v>
      </c>
      <c r="F95" s="117" t="s">
        <v>198</v>
      </c>
      <c r="G95" s="5" t="s">
        <v>199</v>
      </c>
      <c r="H95" s="8" t="str">
        <f>IF(AND('Antibiotics STAR PU 13 - QP'!K95="no",'Trimeth-pres (age 70+)'!J95="no"),"yes","no")</f>
        <v>no</v>
      </c>
      <c r="I95" s="202" t="str">
        <f>IF(AND('Antibiotics STAR PU 13 - QP'!N95="no",'Trimeth-pres (age 70+)'!L95="no"),"yes","no")</f>
        <v>no</v>
      </c>
      <c r="J95" s="202" t="str">
        <f>IF(AND('Antibiotics STAR PU 13 - QP'!Q95="no",'Trimeth-pres (age 70+)'!N95="no"),"yes","no")</f>
        <v>no</v>
      </c>
      <c r="K95" s="202" t="str">
        <f>IF(AND('Antibiotics STAR PU 13 - QP'!T95="no",'Trimeth-pres (age 70+)'!P95="no"),"yes","no")</f>
        <v>no</v>
      </c>
      <c r="L95" s="202" t="str">
        <f>IF(AND('Antibiotics STAR PU 13 - QP'!W95="no",'Trimeth-pres (age 70+)'!R95="no"),"yes","no")</f>
        <v>no</v>
      </c>
      <c r="M95" s="202" t="str">
        <f>IF(AND('Antibiotics STAR PU 13 - QP'!Z95="no",'Trimeth-pres (age 70+)'!T95="no"),"yes","no")</f>
        <v>no</v>
      </c>
      <c r="N95" s="202" t="str">
        <f>IF(AND('Antibiotics STAR PU 13 - QP'!AC95="no",'Trimeth-pres (age 70+)'!V95="no"),"yes","no")</f>
        <v>no</v>
      </c>
      <c r="O95" s="202" t="str">
        <f>IF(AND('Antibiotics STAR PU 13 - QP'!AF95="no",'Trimeth-pres (age 70+)'!X95="no"),"yes","no")</f>
        <v>no</v>
      </c>
      <c r="P95" s="202" t="str">
        <f>IF(AND('Antibiotics STAR PU 13 - QP'!AI95="no",'Trimeth-pres (age 70+)'!Z95="no"),"yes","no")</f>
        <v>no</v>
      </c>
      <c r="Q95" s="202" t="str">
        <f>IF(AND('Antibiotics STAR PU 13 - QP'!AL95="no",'Trimeth-pres (age 70+)'!AB95="no"),"yes","no")</f>
        <v>no</v>
      </c>
      <c r="R95" s="202" t="str">
        <f>IF(AND('Antibiotics STAR PU 13 - QP'!AO95="no",'Trimeth-pres (age 70+)'!AD95="no"),"yes","no")</f>
        <v>no</v>
      </c>
      <c r="S95" s="202" t="str">
        <f>IF(AND('Antibiotics STAR PU 13 - QP'!AR95="no",'Trimeth-pres (age 70+)'!AF95="no"),"yes","no")</f>
        <v>no</v>
      </c>
      <c r="T95" s="202" t="str">
        <f>IF(AND('Antibiotics STAR PU 13 - QP'!AU95="no",'Trimeth-pres (age 70+)'!AH95="no"),"yes","no")</f>
        <v>no</v>
      </c>
      <c r="U95" s="202" t="str">
        <f>IF(AND('Antibiotics STAR PU 13 - QP'!AX95="no",'Trimeth-pres (age 70+)'!AJ95="no"),"yes","no")</f>
        <v>no</v>
      </c>
      <c r="V95" s="202" t="str">
        <f>IF(AND('Antibiotics STAR PU 13 - QP'!BA95="no",'Trimeth-pres (age 70+)'!AL95="no"),"yes","no")</f>
        <v>no</v>
      </c>
      <c r="W95" s="202" t="str">
        <f>IF(AND('Antibiotics STAR PU 13 - QP'!BD95="no",'Trimeth-pres (age 70+)'!AN95="no"),"yes","no")</f>
        <v>no</v>
      </c>
      <c r="X95" s="202" t="str">
        <f>IF(AND('Antibiotics STAR PU 13 - QP'!BG95="no",'Trimeth-pres (age 70+)'!AP95="no"),"yes","no")</f>
        <v>no</v>
      </c>
      <c r="Y95" s="202" t="str">
        <f>IF(AND('Antibiotics STAR PU 13 - QP'!BJ95="no",'Trimeth-pres (age 70+)'!AR95="no"),"yes","no")</f>
        <v>no</v>
      </c>
      <c r="Z95" s="202" t="str">
        <f>IF(AND('Antibiotics STAR PU 13 - QP'!BM95="no",'Trimeth-pres (age 70+)'!AT95="no"),"yes","no")</f>
        <v>no</v>
      </c>
      <c r="AA95" s="202" t="str">
        <f>IF(AND('Antibiotics STAR PU 13 - QP'!BQ95="no",'Trimeth-pres (age 70+)'!AV95="no"),"yes","no")</f>
        <v>no</v>
      </c>
    </row>
    <row r="96" spans="1:27" x14ac:dyDescent="0.2">
      <c r="A96" s="328" t="s">
        <v>502</v>
      </c>
      <c r="B96" s="5" t="s">
        <v>481</v>
      </c>
      <c r="C96" s="5" t="s">
        <v>406</v>
      </c>
      <c r="D96" s="5" t="s">
        <v>435</v>
      </c>
      <c r="E96" s="5" t="s">
        <v>111</v>
      </c>
      <c r="F96" s="117" t="s">
        <v>200</v>
      </c>
      <c r="G96" s="5" t="s">
        <v>201</v>
      </c>
      <c r="H96" s="8" t="str">
        <f>IF(AND('Antibiotics STAR PU 13 - QP'!K96="no",'Trimeth-pres (age 70+)'!J96="no"),"yes","no")</f>
        <v>yes</v>
      </c>
      <c r="I96" s="202" t="str">
        <f>IF(AND('Antibiotics STAR PU 13 - QP'!N96="no",'Trimeth-pres (age 70+)'!L96="no"),"yes","no")</f>
        <v>yes</v>
      </c>
      <c r="J96" s="202" t="str">
        <f>IF(AND('Antibiotics STAR PU 13 - QP'!Q96="no",'Trimeth-pres (age 70+)'!N96="no"),"yes","no")</f>
        <v>yes</v>
      </c>
      <c r="K96" s="202" t="str">
        <f>IF(AND('Antibiotics STAR PU 13 - QP'!T96="no",'Trimeth-pres (age 70+)'!P96="no"),"yes","no")</f>
        <v>no</v>
      </c>
      <c r="L96" s="202" t="str">
        <f>IF(AND('Antibiotics STAR PU 13 - QP'!W96="no",'Trimeth-pres (age 70+)'!R96="no"),"yes","no")</f>
        <v>no</v>
      </c>
      <c r="M96" s="202" t="str">
        <f>IF(AND('Antibiotics STAR PU 13 - QP'!Z96="no",'Trimeth-pres (age 70+)'!T96="no"),"yes","no")</f>
        <v>no</v>
      </c>
      <c r="N96" s="202" t="str">
        <f>IF(AND('Antibiotics STAR PU 13 - QP'!AC96="no",'Trimeth-pres (age 70+)'!V96="no"),"yes","no")</f>
        <v>no</v>
      </c>
      <c r="O96" s="202" t="str">
        <f>IF(AND('Antibiotics STAR PU 13 - QP'!AF96="no",'Trimeth-pres (age 70+)'!X96="no"),"yes","no")</f>
        <v>no</v>
      </c>
      <c r="P96" s="202" t="str">
        <f>IF(AND('Antibiotics STAR PU 13 - QP'!AI96="no",'Trimeth-pres (age 70+)'!Z96="no"),"yes","no")</f>
        <v>no</v>
      </c>
      <c r="Q96" s="202" t="str">
        <f>IF(AND('Antibiotics STAR PU 13 - QP'!AL96="no",'Trimeth-pres (age 70+)'!AB96="no"),"yes","no")</f>
        <v>no</v>
      </c>
      <c r="R96" s="202" t="str">
        <f>IF(AND('Antibiotics STAR PU 13 - QP'!AO96="no",'Trimeth-pres (age 70+)'!AD96="no"),"yes","no")</f>
        <v>no</v>
      </c>
      <c r="S96" s="202" t="str">
        <f>IF(AND('Antibiotics STAR PU 13 - QP'!AR96="no",'Trimeth-pres (age 70+)'!AF96="no"),"yes","no")</f>
        <v>no</v>
      </c>
      <c r="T96" s="202" t="str">
        <f>IF(AND('Antibiotics STAR PU 13 - QP'!AU96="no",'Trimeth-pres (age 70+)'!AH96="no"),"yes","no")</f>
        <v>no</v>
      </c>
      <c r="U96" s="202" t="str">
        <f>IF(AND('Antibiotics STAR PU 13 - QP'!AX96="no",'Trimeth-pres (age 70+)'!AJ96="no"),"yes","no")</f>
        <v>no</v>
      </c>
      <c r="V96" s="202" t="str">
        <f>IF(AND('Antibiotics STAR PU 13 - QP'!BA96="no",'Trimeth-pres (age 70+)'!AL96="no"),"yes","no")</f>
        <v>no</v>
      </c>
      <c r="W96" s="202" t="str">
        <f>IF(AND('Antibiotics STAR PU 13 - QP'!BD96="no",'Trimeth-pres (age 70+)'!AN96="no"),"yes","no")</f>
        <v>no</v>
      </c>
      <c r="X96" s="202" t="str">
        <f>IF(AND('Antibiotics STAR PU 13 - QP'!BG96="no",'Trimeth-pres (age 70+)'!AP96="no"),"yes","no")</f>
        <v>no</v>
      </c>
      <c r="Y96" s="202" t="str">
        <f>IF(AND('Antibiotics STAR PU 13 - QP'!BJ96="no",'Trimeth-pres (age 70+)'!AR96="no"),"yes","no")</f>
        <v>no</v>
      </c>
      <c r="Z96" s="202" t="str">
        <f>IF(AND('Antibiotics STAR PU 13 - QP'!BM96="no",'Trimeth-pres (age 70+)'!AT96="no"),"yes","no")</f>
        <v>no</v>
      </c>
      <c r="AA96" s="202" t="str">
        <f>IF(AND('Antibiotics STAR PU 13 - QP'!BQ96="no",'Trimeth-pres (age 70+)'!AV96="no"),"yes","no")</f>
        <v>no</v>
      </c>
    </row>
    <row r="97" spans="1:27" x14ac:dyDescent="0.2">
      <c r="A97" s="329" t="s">
        <v>502</v>
      </c>
      <c r="B97" s="5" t="s">
        <v>481</v>
      </c>
      <c r="C97" s="5" t="s">
        <v>406</v>
      </c>
      <c r="D97" s="5" t="s">
        <v>435</v>
      </c>
      <c r="E97" s="5" t="s">
        <v>111</v>
      </c>
      <c r="F97" s="117" t="s">
        <v>202</v>
      </c>
      <c r="G97" s="5" t="s">
        <v>203</v>
      </c>
      <c r="H97" s="8" t="str">
        <f>IF(AND('Antibiotics STAR PU 13 - QP'!K97="no",'Trimeth-pres (age 70+)'!J97="no"),"yes","no")</f>
        <v>no</v>
      </c>
      <c r="I97" s="202" t="str">
        <f>IF(AND('Antibiotics STAR PU 13 - QP'!N97="no",'Trimeth-pres (age 70+)'!L97="no"),"yes","no")</f>
        <v>no</v>
      </c>
      <c r="J97" s="202" t="str">
        <f>IF(AND('Antibiotics STAR PU 13 - QP'!Q97="no",'Trimeth-pres (age 70+)'!N97="no"),"yes","no")</f>
        <v>no</v>
      </c>
      <c r="K97" s="202" t="str">
        <f>IF(AND('Antibiotics STAR PU 13 - QP'!T97="no",'Trimeth-pres (age 70+)'!P97="no"),"yes","no")</f>
        <v>no</v>
      </c>
      <c r="L97" s="202" t="str">
        <f>IF(AND('Antibiotics STAR PU 13 - QP'!W97="no",'Trimeth-pres (age 70+)'!R97="no"),"yes","no")</f>
        <v>no</v>
      </c>
      <c r="M97" s="202" t="str">
        <f>IF(AND('Antibiotics STAR PU 13 - QP'!Z97="no",'Trimeth-pres (age 70+)'!T97="no"),"yes","no")</f>
        <v>no</v>
      </c>
      <c r="N97" s="202" t="str">
        <f>IF(AND('Antibiotics STAR PU 13 - QP'!AC97="no",'Trimeth-pres (age 70+)'!V97="no"),"yes","no")</f>
        <v>no</v>
      </c>
      <c r="O97" s="202" t="str">
        <f>IF(AND('Antibiotics STAR PU 13 - QP'!AF97="no",'Trimeth-pres (age 70+)'!X97="no"),"yes","no")</f>
        <v>no</v>
      </c>
      <c r="P97" s="202" t="str">
        <f>IF(AND('Antibiotics STAR PU 13 - QP'!AI97="no",'Trimeth-pres (age 70+)'!Z97="no"),"yes","no")</f>
        <v>no</v>
      </c>
      <c r="Q97" s="202" t="str">
        <f>IF(AND('Antibiotics STAR PU 13 - QP'!AL97="no",'Trimeth-pres (age 70+)'!AB97="no"),"yes","no")</f>
        <v>no</v>
      </c>
      <c r="R97" s="202" t="str">
        <f>IF(AND('Antibiotics STAR PU 13 - QP'!AO97="no",'Trimeth-pres (age 70+)'!AD97="no"),"yes","no")</f>
        <v>no</v>
      </c>
      <c r="S97" s="202" t="str">
        <f>IF(AND('Antibiotics STAR PU 13 - QP'!AR97="no",'Trimeth-pres (age 70+)'!AF97="no"),"yes","no")</f>
        <v>no</v>
      </c>
      <c r="T97" s="202" t="str">
        <f>IF(AND('Antibiotics STAR PU 13 - QP'!AU97="no",'Trimeth-pres (age 70+)'!AH97="no"),"yes","no")</f>
        <v>no</v>
      </c>
      <c r="U97" s="202" t="str">
        <f>IF(AND('Antibiotics STAR PU 13 - QP'!AX97="no",'Trimeth-pres (age 70+)'!AJ97="no"),"yes","no")</f>
        <v>no</v>
      </c>
      <c r="V97" s="202" t="str">
        <f>IF(AND('Antibiotics STAR PU 13 - QP'!BA97="no",'Trimeth-pres (age 70+)'!AL97="no"),"yes","no")</f>
        <v>no</v>
      </c>
      <c r="W97" s="202" t="str">
        <f>IF(AND('Antibiotics STAR PU 13 - QP'!BD97="no",'Trimeth-pres (age 70+)'!AN97="no"),"yes","no")</f>
        <v>no</v>
      </c>
      <c r="X97" s="202" t="str">
        <f>IF(AND('Antibiotics STAR PU 13 - QP'!BG97="no",'Trimeth-pres (age 70+)'!AP97="no"),"yes","no")</f>
        <v>no</v>
      </c>
      <c r="Y97" s="202" t="str">
        <f>IF(AND('Antibiotics STAR PU 13 - QP'!BJ97="no",'Trimeth-pres (age 70+)'!AR97="no"),"yes","no")</f>
        <v>no</v>
      </c>
      <c r="Z97" s="202" t="str">
        <f>IF(AND('Antibiotics STAR PU 13 - QP'!BM97="no",'Trimeth-pres (age 70+)'!AT97="no"),"yes","no")</f>
        <v>no</v>
      </c>
      <c r="AA97" s="202" t="str">
        <f>IF(AND('Antibiotics STAR PU 13 - QP'!BQ97="no",'Trimeth-pres (age 70+)'!AV97="no"),"yes","no")</f>
        <v>no</v>
      </c>
    </row>
    <row r="98" spans="1:27" x14ac:dyDescent="0.2">
      <c r="A98" s="306" t="s">
        <v>496</v>
      </c>
      <c r="B98" s="5" t="s">
        <v>497</v>
      </c>
      <c r="C98" s="5" t="s">
        <v>411</v>
      </c>
      <c r="D98" s="5" t="s">
        <v>439</v>
      </c>
      <c r="E98" s="5" t="s">
        <v>145</v>
      </c>
      <c r="F98" s="117" t="s">
        <v>204</v>
      </c>
      <c r="G98" s="5" t="s">
        <v>205</v>
      </c>
      <c r="H98" s="8" t="str">
        <f>IF(AND('Antibiotics STAR PU 13 - QP'!K98="no",'Trimeth-pres (age 70+)'!J98="no"),"yes","no")</f>
        <v>no</v>
      </c>
      <c r="I98" s="202" t="str">
        <f>IF(AND('Antibiotics STAR PU 13 - QP'!N98="no",'Trimeth-pres (age 70+)'!L98="no"),"yes","no")</f>
        <v>no</v>
      </c>
      <c r="J98" s="202" t="str">
        <f>IF(AND('Antibiotics STAR PU 13 - QP'!Q98="no",'Trimeth-pres (age 70+)'!N98="no"),"yes","no")</f>
        <v>no</v>
      </c>
      <c r="K98" s="202" t="str">
        <f>IF(AND('Antibiotics STAR PU 13 - QP'!T98="no",'Trimeth-pres (age 70+)'!P98="no"),"yes","no")</f>
        <v>no</v>
      </c>
      <c r="L98" s="202" t="str">
        <f>IF(AND('Antibiotics STAR PU 13 - QP'!W98="no",'Trimeth-pres (age 70+)'!R98="no"),"yes","no")</f>
        <v>no</v>
      </c>
      <c r="M98" s="202" t="str">
        <f>IF(AND('Antibiotics STAR PU 13 - QP'!Z98="no",'Trimeth-pres (age 70+)'!T98="no"),"yes","no")</f>
        <v>no</v>
      </c>
      <c r="N98" s="202" t="str">
        <f>IF(AND('Antibiotics STAR PU 13 - QP'!AC98="no",'Trimeth-pres (age 70+)'!V98="no"),"yes","no")</f>
        <v>no</v>
      </c>
      <c r="O98" s="202" t="str">
        <f>IF(AND('Antibiotics STAR PU 13 - QP'!AF98="no",'Trimeth-pres (age 70+)'!X98="no"),"yes","no")</f>
        <v>no</v>
      </c>
      <c r="P98" s="202" t="str">
        <f>IF(AND('Antibiotics STAR PU 13 - QP'!AI98="no",'Trimeth-pres (age 70+)'!Z98="no"),"yes","no")</f>
        <v>no</v>
      </c>
      <c r="Q98" s="202" t="str">
        <f>IF(AND('Antibiotics STAR PU 13 - QP'!AL98="no",'Trimeth-pres (age 70+)'!AB98="no"),"yes","no")</f>
        <v>no</v>
      </c>
      <c r="R98" s="202" t="str">
        <f>IF(AND('Antibiotics STAR PU 13 - QP'!AO98="no",'Trimeth-pres (age 70+)'!AD98="no"),"yes","no")</f>
        <v>no</v>
      </c>
      <c r="S98" s="202" t="str">
        <f>IF(AND('Antibiotics STAR PU 13 - QP'!AR98="no",'Trimeth-pres (age 70+)'!AF98="no"),"yes","no")</f>
        <v>no</v>
      </c>
      <c r="T98" s="202" t="str">
        <f>IF(AND('Antibiotics STAR PU 13 - QP'!AU98="no",'Trimeth-pres (age 70+)'!AH98="no"),"yes","no")</f>
        <v>no</v>
      </c>
      <c r="U98" s="202" t="str">
        <f>IF(AND('Antibiotics STAR PU 13 - QP'!AX98="no",'Trimeth-pres (age 70+)'!AJ98="no"),"yes","no")</f>
        <v>no</v>
      </c>
      <c r="V98" s="202" t="str">
        <f>IF(AND('Antibiotics STAR PU 13 - QP'!BA98="no",'Trimeth-pres (age 70+)'!AL98="no"),"yes","no")</f>
        <v>no</v>
      </c>
      <c r="W98" s="202" t="str">
        <f>IF(AND('Antibiotics STAR PU 13 - QP'!BD98="no",'Trimeth-pres (age 70+)'!AN98="no"),"yes","no")</f>
        <v>no</v>
      </c>
      <c r="X98" s="202" t="str">
        <f>IF(AND('Antibiotics STAR PU 13 - QP'!BG98="no",'Trimeth-pres (age 70+)'!AP98="no"),"yes","no")</f>
        <v>no</v>
      </c>
      <c r="Y98" s="202" t="str">
        <f>IF(AND('Antibiotics STAR PU 13 - QP'!BJ98="no",'Trimeth-pres (age 70+)'!AR98="no"),"yes","no")</f>
        <v>no</v>
      </c>
      <c r="Z98" s="202" t="str">
        <f>IF(AND('Antibiotics STAR PU 13 - QP'!BM98="no",'Trimeth-pres (age 70+)'!AT98="no"),"yes","no")</f>
        <v>no</v>
      </c>
      <c r="AA98" s="202" t="str">
        <f>IF(AND('Antibiotics STAR PU 13 - QP'!BQ98="no",'Trimeth-pres (age 70+)'!AV98="no"),"yes","no")</f>
        <v>no</v>
      </c>
    </row>
    <row r="99" spans="1:27" x14ac:dyDescent="0.2">
      <c r="A99" s="306" t="s">
        <v>624</v>
      </c>
      <c r="B99" s="5" t="s">
        <v>481</v>
      </c>
      <c r="C99" s="5" t="s">
        <v>406</v>
      </c>
      <c r="D99" s="5" t="s">
        <v>421</v>
      </c>
      <c r="E99" s="5" t="s">
        <v>28</v>
      </c>
      <c r="F99" s="117" t="s">
        <v>206</v>
      </c>
      <c r="G99" s="5" t="s">
        <v>207</v>
      </c>
      <c r="H99" s="8" t="str">
        <f>IF(AND('Antibiotics STAR PU 13 - QP'!K99="no",'Trimeth-pres (age 70+)'!J99="no"),"yes","no")</f>
        <v>yes</v>
      </c>
      <c r="I99" s="202" t="str">
        <f>IF(AND('Antibiotics STAR PU 13 - QP'!N99="no",'Trimeth-pres (age 70+)'!L99="no"),"yes","no")</f>
        <v>no</v>
      </c>
      <c r="J99" s="202" t="str">
        <f>IF(AND('Antibiotics STAR PU 13 - QP'!Q99="no",'Trimeth-pres (age 70+)'!N99="no"),"yes","no")</f>
        <v>no</v>
      </c>
      <c r="K99" s="202" t="str">
        <f>IF(AND('Antibiotics STAR PU 13 - QP'!T99="no",'Trimeth-pres (age 70+)'!P99="no"),"yes","no")</f>
        <v>no</v>
      </c>
      <c r="L99" s="202" t="str">
        <f>IF(AND('Antibiotics STAR PU 13 - QP'!W99="no",'Trimeth-pres (age 70+)'!R99="no"),"yes","no")</f>
        <v>no</v>
      </c>
      <c r="M99" s="202" t="str">
        <f>IF(AND('Antibiotics STAR PU 13 - QP'!Z99="no",'Trimeth-pres (age 70+)'!T99="no"),"yes","no")</f>
        <v>no</v>
      </c>
      <c r="N99" s="202" t="str">
        <f>IF(AND('Antibiotics STAR PU 13 - QP'!AC99="no",'Trimeth-pres (age 70+)'!V99="no"),"yes","no")</f>
        <v>no</v>
      </c>
      <c r="O99" s="202" t="str">
        <f>IF(AND('Antibiotics STAR PU 13 - QP'!AF99="no",'Trimeth-pres (age 70+)'!X99="no"),"yes","no")</f>
        <v>no</v>
      </c>
      <c r="P99" s="202" t="str">
        <f>IF(AND('Antibiotics STAR PU 13 - QP'!AI99="no",'Trimeth-pres (age 70+)'!Z99="no"),"yes","no")</f>
        <v>no</v>
      </c>
      <c r="Q99" s="202" t="str">
        <f>IF(AND('Antibiotics STAR PU 13 - QP'!AL99="no",'Trimeth-pres (age 70+)'!AB99="no"),"yes","no")</f>
        <v>no</v>
      </c>
      <c r="R99" s="202" t="str">
        <f>IF(AND('Antibiotics STAR PU 13 - QP'!AO99="no",'Trimeth-pres (age 70+)'!AD99="no"),"yes","no")</f>
        <v>no</v>
      </c>
      <c r="S99" s="202" t="str">
        <f>IF(AND('Antibiotics STAR PU 13 - QP'!AR99="no",'Trimeth-pres (age 70+)'!AF99="no"),"yes","no")</f>
        <v>no</v>
      </c>
      <c r="T99" s="202" t="str">
        <f>IF(AND('Antibiotics STAR PU 13 - QP'!AU99="no",'Trimeth-pres (age 70+)'!AH99="no"),"yes","no")</f>
        <v>no</v>
      </c>
      <c r="U99" s="202" t="str">
        <f>IF(AND('Antibiotics STAR PU 13 - QP'!AX99="no",'Trimeth-pres (age 70+)'!AJ99="no"),"yes","no")</f>
        <v>no</v>
      </c>
      <c r="V99" s="202" t="str">
        <f>IF(AND('Antibiotics STAR PU 13 - QP'!BA99="no",'Trimeth-pres (age 70+)'!AL99="no"),"yes","no")</f>
        <v>no</v>
      </c>
      <c r="W99" s="202" t="str">
        <f>IF(AND('Antibiotics STAR PU 13 - QP'!BD99="no",'Trimeth-pres (age 70+)'!AN99="no"),"yes","no")</f>
        <v>no</v>
      </c>
      <c r="X99" s="202" t="str">
        <f>IF(AND('Antibiotics STAR PU 13 - QP'!BG99="no",'Trimeth-pres (age 70+)'!AP99="no"),"yes","no")</f>
        <v>no</v>
      </c>
      <c r="Y99" s="202" t="str">
        <f>IF(AND('Antibiotics STAR PU 13 - QP'!BJ99="no",'Trimeth-pres (age 70+)'!AR99="no"),"yes","no")</f>
        <v>no</v>
      </c>
      <c r="Z99" s="202" t="str">
        <f>IF(AND('Antibiotics STAR PU 13 - QP'!BM99="no",'Trimeth-pres (age 70+)'!AT99="no"),"yes","no")</f>
        <v>no</v>
      </c>
      <c r="AA99" s="202" t="str">
        <f>IF(AND('Antibiotics STAR PU 13 - QP'!BQ99="no",'Trimeth-pres (age 70+)'!AV99="no"),"yes","no")</f>
        <v>no</v>
      </c>
    </row>
    <row r="100" spans="1:27" x14ac:dyDescent="0.2">
      <c r="A100" s="306" t="s">
        <v>628</v>
      </c>
      <c r="B100" s="5" t="s">
        <v>485</v>
      </c>
      <c r="C100" s="5" t="s">
        <v>464</v>
      </c>
      <c r="D100" s="5" t="s">
        <v>425</v>
      </c>
      <c r="E100" s="5" t="s">
        <v>40</v>
      </c>
      <c r="F100" s="117" t="s">
        <v>503</v>
      </c>
      <c r="G100" s="5" t="s">
        <v>504</v>
      </c>
      <c r="H100" s="8" t="str">
        <f>IF(AND('Antibiotics STAR PU 13 - QP'!K100="no",'Trimeth-pres (age 70+)'!J100="no"),"yes","no")</f>
        <v>no</v>
      </c>
      <c r="I100" s="202" t="str">
        <f>IF(AND('Antibiotics STAR PU 13 - QP'!N100="no",'Trimeth-pres (age 70+)'!L100="no"),"yes","no")</f>
        <v>no</v>
      </c>
      <c r="J100" s="202" t="str">
        <f>IF(AND('Antibiotics STAR PU 13 - QP'!Q100="no",'Trimeth-pres (age 70+)'!N100="no"),"yes","no")</f>
        <v>no</v>
      </c>
      <c r="K100" s="202" t="str">
        <f>IF(AND('Antibiotics STAR PU 13 - QP'!T100="no",'Trimeth-pres (age 70+)'!P100="no"),"yes","no")</f>
        <v>no</v>
      </c>
      <c r="L100" s="202" t="str">
        <f>IF(AND('Antibiotics STAR PU 13 - QP'!W100="no",'Trimeth-pres (age 70+)'!R100="no"),"yes","no")</f>
        <v>no</v>
      </c>
      <c r="M100" s="202" t="str">
        <f>IF(AND('Antibiotics STAR PU 13 - QP'!Z100="no",'Trimeth-pres (age 70+)'!T100="no"),"yes","no")</f>
        <v>no</v>
      </c>
      <c r="N100" s="202" t="str">
        <f>IF(AND('Antibiotics STAR PU 13 - QP'!AC100="no",'Trimeth-pres (age 70+)'!V100="no"),"yes","no")</f>
        <v>no</v>
      </c>
      <c r="O100" s="202" t="str">
        <f>IF(AND('Antibiotics STAR PU 13 - QP'!AF100="no",'Trimeth-pres (age 70+)'!X100="no"),"yes","no")</f>
        <v>no</v>
      </c>
      <c r="P100" s="202" t="str">
        <f>IF(AND('Antibiotics STAR PU 13 - QP'!AI100="no",'Trimeth-pres (age 70+)'!Z100="no"),"yes","no")</f>
        <v>no</v>
      </c>
      <c r="Q100" s="202" t="str">
        <f>IF(AND('Antibiotics STAR PU 13 - QP'!AL100="no",'Trimeth-pres (age 70+)'!AB100="no"),"yes","no")</f>
        <v>no</v>
      </c>
      <c r="R100" s="202" t="str">
        <f>IF(AND('Antibiotics STAR PU 13 - QP'!AO100="no",'Trimeth-pres (age 70+)'!AD100="no"),"yes","no")</f>
        <v>no</v>
      </c>
      <c r="S100" s="202" t="str">
        <f>IF(AND('Antibiotics STAR PU 13 - QP'!AR100="no",'Trimeth-pres (age 70+)'!AF100="no"),"yes","no")</f>
        <v>no</v>
      </c>
      <c r="T100" s="202" t="str">
        <f>IF(AND('Antibiotics STAR PU 13 - QP'!AU100="no",'Trimeth-pres (age 70+)'!AH100="no"),"yes","no")</f>
        <v>no</v>
      </c>
      <c r="U100" s="202" t="str">
        <f>IF(AND('Antibiotics STAR PU 13 - QP'!AX100="no",'Trimeth-pres (age 70+)'!AJ100="no"),"yes","no")</f>
        <v>no</v>
      </c>
      <c r="V100" s="202" t="str">
        <f>IF(AND('Antibiotics STAR PU 13 - QP'!BA100="no",'Trimeth-pres (age 70+)'!AL100="no"),"yes","no")</f>
        <v>no</v>
      </c>
      <c r="W100" s="202" t="str">
        <f>IF(AND('Antibiotics STAR PU 13 - QP'!BD100="no",'Trimeth-pres (age 70+)'!AN100="no"),"yes","no")</f>
        <v>no</v>
      </c>
      <c r="X100" s="202" t="str">
        <f>IF(AND('Antibiotics STAR PU 13 - QP'!BG100="no",'Trimeth-pres (age 70+)'!AP100="no"),"yes","no")</f>
        <v>no</v>
      </c>
      <c r="Y100" s="202" t="str">
        <f>IF(AND('Antibiotics STAR PU 13 - QP'!BJ100="no",'Trimeth-pres (age 70+)'!AR100="no"),"yes","no")</f>
        <v>no</v>
      </c>
      <c r="Z100" s="202" t="str">
        <f>IF(AND('Antibiotics STAR PU 13 - QP'!BM100="no",'Trimeth-pres (age 70+)'!AT100="no"),"yes","no")</f>
        <v>no</v>
      </c>
      <c r="AA100" s="202" t="str">
        <f>IF(AND('Antibiotics STAR PU 13 - QP'!BQ100="no",'Trimeth-pres (age 70+)'!AV100="no"),"yes","no")</f>
        <v>no</v>
      </c>
    </row>
    <row r="101" spans="1:27" x14ac:dyDescent="0.2">
      <c r="A101" s="306" t="s">
        <v>642</v>
      </c>
      <c r="B101" s="5" t="s">
        <v>488</v>
      </c>
      <c r="C101" s="5" t="s">
        <v>409</v>
      </c>
      <c r="D101" s="5" t="s">
        <v>438</v>
      </c>
      <c r="E101" s="5" t="s">
        <v>128</v>
      </c>
      <c r="F101" s="117" t="s">
        <v>208</v>
      </c>
      <c r="G101" s="5" t="s">
        <v>209</v>
      </c>
      <c r="H101" s="8" t="str">
        <f>IF(AND('Antibiotics STAR PU 13 - QP'!K101="no",'Trimeth-pres (age 70+)'!J101="no"),"yes","no")</f>
        <v>no</v>
      </c>
      <c r="I101" s="202" t="str">
        <f>IF(AND('Antibiotics STAR PU 13 - QP'!N101="no",'Trimeth-pres (age 70+)'!L101="no"),"yes","no")</f>
        <v>no</v>
      </c>
      <c r="J101" s="202" t="str">
        <f>IF(AND('Antibiotics STAR PU 13 - QP'!Q101="no",'Trimeth-pres (age 70+)'!N101="no"),"yes","no")</f>
        <v>no</v>
      </c>
      <c r="K101" s="202" t="str">
        <f>IF(AND('Antibiotics STAR PU 13 - QP'!T101="no",'Trimeth-pres (age 70+)'!P101="no"),"yes","no")</f>
        <v>no</v>
      </c>
      <c r="L101" s="202" t="str">
        <f>IF(AND('Antibiotics STAR PU 13 - QP'!W101="no",'Trimeth-pres (age 70+)'!R101="no"),"yes","no")</f>
        <v>no</v>
      </c>
      <c r="M101" s="202" t="str">
        <f>IF(AND('Antibiotics STAR PU 13 - QP'!Z101="no",'Trimeth-pres (age 70+)'!T101="no"),"yes","no")</f>
        <v>no</v>
      </c>
      <c r="N101" s="202" t="str">
        <f>IF(AND('Antibiotics STAR PU 13 - QP'!AC101="no",'Trimeth-pres (age 70+)'!V101="no"),"yes","no")</f>
        <v>no</v>
      </c>
      <c r="O101" s="202" t="str">
        <f>IF(AND('Antibiotics STAR PU 13 - QP'!AF101="no",'Trimeth-pres (age 70+)'!X101="no"),"yes","no")</f>
        <v>no</v>
      </c>
      <c r="P101" s="202" t="str">
        <f>IF(AND('Antibiotics STAR PU 13 - QP'!AI101="no",'Trimeth-pres (age 70+)'!Z101="no"),"yes","no")</f>
        <v>no</v>
      </c>
      <c r="Q101" s="202" t="str">
        <f>IF(AND('Antibiotics STAR PU 13 - QP'!AL101="no",'Trimeth-pres (age 70+)'!AB101="no"),"yes","no")</f>
        <v>no</v>
      </c>
      <c r="R101" s="202" t="str">
        <f>IF(AND('Antibiotics STAR PU 13 - QP'!AO101="no",'Trimeth-pres (age 70+)'!AD101="no"),"yes","no")</f>
        <v>no</v>
      </c>
      <c r="S101" s="202" t="str">
        <f>IF(AND('Antibiotics STAR PU 13 - QP'!AR101="no",'Trimeth-pres (age 70+)'!AF101="no"),"yes","no")</f>
        <v>no</v>
      </c>
      <c r="T101" s="202" t="str">
        <f>IF(AND('Antibiotics STAR PU 13 - QP'!AU101="no",'Trimeth-pres (age 70+)'!AH101="no"),"yes","no")</f>
        <v>no</v>
      </c>
      <c r="U101" s="202" t="str">
        <f>IF(AND('Antibiotics STAR PU 13 - QP'!AX101="no",'Trimeth-pres (age 70+)'!AJ101="no"),"yes","no")</f>
        <v>no</v>
      </c>
      <c r="V101" s="202" t="str">
        <f>IF(AND('Antibiotics STAR PU 13 - QP'!BA101="no",'Trimeth-pres (age 70+)'!AL101="no"),"yes","no")</f>
        <v>no</v>
      </c>
      <c r="W101" s="202" t="str">
        <f>IF(AND('Antibiotics STAR PU 13 - QP'!BD101="no",'Trimeth-pres (age 70+)'!AN101="no"),"yes","no")</f>
        <v>no</v>
      </c>
      <c r="X101" s="202" t="str">
        <f>IF(AND('Antibiotics STAR PU 13 - QP'!BG101="no",'Trimeth-pres (age 70+)'!AP101="no"),"yes","no")</f>
        <v>no</v>
      </c>
      <c r="Y101" s="202" t="str">
        <f>IF(AND('Antibiotics STAR PU 13 - QP'!BJ101="no",'Trimeth-pres (age 70+)'!AR101="no"),"yes","no")</f>
        <v>no</v>
      </c>
      <c r="Z101" s="202" t="str">
        <f>IF(AND('Antibiotics STAR PU 13 - QP'!BM101="no",'Trimeth-pres (age 70+)'!AT101="no"),"yes","no")</f>
        <v>no</v>
      </c>
      <c r="AA101" s="202" t="str">
        <f>IF(AND('Antibiotics STAR PU 13 - QP'!BQ101="no",'Trimeth-pres (age 70+)'!AV101="no"),"yes","no")</f>
        <v>no</v>
      </c>
    </row>
    <row r="102" spans="1:27" x14ac:dyDescent="0.2">
      <c r="A102" s="306" t="s">
        <v>620</v>
      </c>
      <c r="B102" s="5" t="s">
        <v>475</v>
      </c>
      <c r="C102" s="5" t="s">
        <v>402</v>
      </c>
      <c r="D102" s="5" t="s">
        <v>416</v>
      </c>
      <c r="E102" s="5" t="s">
        <v>8</v>
      </c>
      <c r="F102" s="117" t="s">
        <v>210</v>
      </c>
      <c r="G102" s="5" t="s">
        <v>211</v>
      </c>
      <c r="H102" s="8" t="str">
        <f>IF(AND('Antibiotics STAR PU 13 - QP'!K102="no",'Trimeth-pres (age 70+)'!J102="no"),"yes","no")</f>
        <v>no</v>
      </c>
      <c r="I102" s="202" t="str">
        <f>IF(AND('Antibiotics STAR PU 13 - QP'!N102="no",'Trimeth-pres (age 70+)'!L102="no"),"yes","no")</f>
        <v>no</v>
      </c>
      <c r="J102" s="202" t="str">
        <f>IF(AND('Antibiotics STAR PU 13 - QP'!Q102="no",'Trimeth-pres (age 70+)'!N102="no"),"yes","no")</f>
        <v>no</v>
      </c>
      <c r="K102" s="202" t="str">
        <f>IF(AND('Antibiotics STAR PU 13 - QP'!T102="no",'Trimeth-pres (age 70+)'!P102="no"),"yes","no")</f>
        <v>no</v>
      </c>
      <c r="L102" s="202" t="str">
        <f>IF(AND('Antibiotics STAR PU 13 - QP'!W102="no",'Trimeth-pres (age 70+)'!R102="no"),"yes","no")</f>
        <v>no</v>
      </c>
      <c r="M102" s="202" t="str">
        <f>IF(AND('Antibiotics STAR PU 13 - QP'!Z102="no",'Trimeth-pres (age 70+)'!T102="no"),"yes","no")</f>
        <v>no</v>
      </c>
      <c r="N102" s="202" t="str">
        <f>IF(AND('Antibiotics STAR PU 13 - QP'!AC102="no",'Trimeth-pres (age 70+)'!V102="no"),"yes","no")</f>
        <v>no</v>
      </c>
      <c r="O102" s="202" t="str">
        <f>IF(AND('Antibiotics STAR PU 13 - QP'!AF102="no",'Trimeth-pres (age 70+)'!X102="no"),"yes","no")</f>
        <v>no</v>
      </c>
      <c r="P102" s="202" t="str">
        <f>IF(AND('Antibiotics STAR PU 13 - QP'!AI102="no",'Trimeth-pres (age 70+)'!Z102="no"),"yes","no")</f>
        <v>no</v>
      </c>
      <c r="Q102" s="202" t="str">
        <f>IF(AND('Antibiotics STAR PU 13 - QP'!AL102="no",'Trimeth-pres (age 70+)'!AB102="no"),"yes","no")</f>
        <v>no</v>
      </c>
      <c r="R102" s="202" t="str">
        <f>IF(AND('Antibiotics STAR PU 13 - QP'!AO102="no",'Trimeth-pres (age 70+)'!AD102="no"),"yes","no")</f>
        <v>no</v>
      </c>
      <c r="S102" s="202" t="str">
        <f>IF(AND('Antibiotics STAR PU 13 - QP'!AR102="no",'Trimeth-pres (age 70+)'!AF102="no"),"yes","no")</f>
        <v>no</v>
      </c>
      <c r="T102" s="202" t="str">
        <f>IF(AND('Antibiotics STAR PU 13 - QP'!AU102="no",'Trimeth-pres (age 70+)'!AH102="no"),"yes","no")</f>
        <v>no</v>
      </c>
      <c r="U102" s="202" t="str">
        <f>IF(AND('Antibiotics STAR PU 13 - QP'!AX102="no",'Trimeth-pres (age 70+)'!AJ102="no"),"yes","no")</f>
        <v>no</v>
      </c>
      <c r="V102" s="202" t="str">
        <f>IF(AND('Antibiotics STAR PU 13 - QP'!BA102="no",'Trimeth-pres (age 70+)'!AL102="no"),"yes","no")</f>
        <v>no</v>
      </c>
      <c r="W102" s="202" t="str">
        <f>IF(AND('Antibiotics STAR PU 13 - QP'!BD102="no",'Trimeth-pres (age 70+)'!AN102="no"),"yes","no")</f>
        <v>no</v>
      </c>
      <c r="X102" s="202" t="str">
        <f>IF(AND('Antibiotics STAR PU 13 - QP'!BG102="no",'Trimeth-pres (age 70+)'!AP102="no"),"yes","no")</f>
        <v>no</v>
      </c>
      <c r="Y102" s="202" t="str">
        <f>IF(AND('Antibiotics STAR PU 13 - QP'!BJ102="no",'Trimeth-pres (age 70+)'!AR102="no"),"yes","no")</f>
        <v>no</v>
      </c>
      <c r="Z102" s="202" t="str">
        <f>IF(AND('Antibiotics STAR PU 13 - QP'!BM102="no",'Trimeth-pres (age 70+)'!AT102="no"),"yes","no")</f>
        <v>no</v>
      </c>
      <c r="AA102" s="202" t="str">
        <f>IF(AND('Antibiotics STAR PU 13 - QP'!BQ102="no",'Trimeth-pres (age 70+)'!AV102="no"),"yes","no")</f>
        <v>no</v>
      </c>
    </row>
    <row r="103" spans="1:27" x14ac:dyDescent="0.2">
      <c r="A103" s="306" t="s">
        <v>633</v>
      </c>
      <c r="B103" s="5" t="s">
        <v>477</v>
      </c>
      <c r="C103" s="5" t="s">
        <v>404</v>
      </c>
      <c r="D103" s="5" t="s">
        <v>422</v>
      </c>
      <c r="E103" s="5" t="s">
        <v>31</v>
      </c>
      <c r="F103" s="117" t="s">
        <v>212</v>
      </c>
      <c r="G103" s="5" t="s">
        <v>213</v>
      </c>
      <c r="H103" s="8" t="str">
        <f>IF(AND('Antibiotics STAR PU 13 - QP'!K103="no",'Trimeth-pres (age 70+)'!J103="no"),"yes","no")</f>
        <v>no</v>
      </c>
      <c r="I103" s="202" t="str">
        <f>IF(AND('Antibiotics STAR PU 13 - QP'!N103="no",'Trimeth-pres (age 70+)'!L103="no"),"yes","no")</f>
        <v>no</v>
      </c>
      <c r="J103" s="202" t="str">
        <f>IF(AND('Antibiotics STAR PU 13 - QP'!Q103="no",'Trimeth-pres (age 70+)'!N103="no"),"yes","no")</f>
        <v>no</v>
      </c>
      <c r="K103" s="202" t="str">
        <f>IF(AND('Antibiotics STAR PU 13 - QP'!T103="no",'Trimeth-pres (age 70+)'!P103="no"),"yes","no")</f>
        <v>no</v>
      </c>
      <c r="L103" s="202" t="str">
        <f>IF(AND('Antibiotics STAR PU 13 - QP'!W103="no",'Trimeth-pres (age 70+)'!R103="no"),"yes","no")</f>
        <v>no</v>
      </c>
      <c r="M103" s="202" t="str">
        <f>IF(AND('Antibiotics STAR PU 13 - QP'!Z103="no",'Trimeth-pres (age 70+)'!T103="no"),"yes","no")</f>
        <v>no</v>
      </c>
      <c r="N103" s="202" t="str">
        <f>IF(AND('Antibiotics STAR PU 13 - QP'!AC103="no",'Trimeth-pres (age 70+)'!V103="no"),"yes","no")</f>
        <v>no</v>
      </c>
      <c r="O103" s="202" t="str">
        <f>IF(AND('Antibiotics STAR PU 13 - QP'!AF103="no",'Trimeth-pres (age 70+)'!X103="no"),"yes","no")</f>
        <v>no</v>
      </c>
      <c r="P103" s="202" t="str">
        <f>IF(AND('Antibiotics STAR PU 13 - QP'!AI103="no",'Trimeth-pres (age 70+)'!Z103="no"),"yes","no")</f>
        <v>no</v>
      </c>
      <c r="Q103" s="202" t="str">
        <f>IF(AND('Antibiotics STAR PU 13 - QP'!AL103="no",'Trimeth-pres (age 70+)'!AB103="no"),"yes","no")</f>
        <v>no</v>
      </c>
      <c r="R103" s="202" t="str">
        <f>IF(AND('Antibiotics STAR PU 13 - QP'!AO103="no",'Trimeth-pres (age 70+)'!AD103="no"),"yes","no")</f>
        <v>no</v>
      </c>
      <c r="S103" s="202" t="str">
        <f>IF(AND('Antibiotics STAR PU 13 - QP'!AR103="no",'Trimeth-pres (age 70+)'!AF103="no"),"yes","no")</f>
        <v>no</v>
      </c>
      <c r="T103" s="202" t="str">
        <f>IF(AND('Antibiotics STAR PU 13 - QP'!AU103="no",'Trimeth-pres (age 70+)'!AH103="no"),"yes","no")</f>
        <v>no</v>
      </c>
      <c r="U103" s="202" t="str">
        <f>IF(AND('Antibiotics STAR PU 13 - QP'!AX103="no",'Trimeth-pres (age 70+)'!AJ103="no"),"yes","no")</f>
        <v>no</v>
      </c>
      <c r="V103" s="202" t="str">
        <f>IF(AND('Antibiotics STAR PU 13 - QP'!BA103="no",'Trimeth-pres (age 70+)'!AL103="no"),"yes","no")</f>
        <v>no</v>
      </c>
      <c r="W103" s="202" t="str">
        <f>IF(AND('Antibiotics STAR PU 13 - QP'!BD103="no",'Trimeth-pres (age 70+)'!AN103="no"),"yes","no")</f>
        <v>no</v>
      </c>
      <c r="X103" s="202" t="str">
        <f>IF(AND('Antibiotics STAR PU 13 - QP'!BG103="no",'Trimeth-pres (age 70+)'!AP103="no"),"yes","no")</f>
        <v>no</v>
      </c>
      <c r="Y103" s="202" t="str">
        <f>IF(AND('Antibiotics STAR PU 13 - QP'!BJ103="no",'Trimeth-pres (age 70+)'!AR103="no"),"yes","no")</f>
        <v>no</v>
      </c>
      <c r="Z103" s="202" t="str">
        <f>IF(AND('Antibiotics STAR PU 13 - QP'!BM103="no",'Trimeth-pres (age 70+)'!AT103="no"),"yes","no")</f>
        <v>no</v>
      </c>
      <c r="AA103" s="202" t="str">
        <f>IF(AND('Antibiotics STAR PU 13 - QP'!BQ103="no",'Trimeth-pres (age 70+)'!AV103="no"),"yes","no")</f>
        <v>no</v>
      </c>
    </row>
    <row r="104" spans="1:27" x14ac:dyDescent="0.2">
      <c r="A104" s="306" t="s">
        <v>479</v>
      </c>
      <c r="B104" s="5" t="s">
        <v>480</v>
      </c>
      <c r="C104" s="5" t="s">
        <v>405</v>
      </c>
      <c r="D104" s="5" t="s">
        <v>552</v>
      </c>
      <c r="E104" s="5" t="s">
        <v>20</v>
      </c>
      <c r="F104" s="117" t="s">
        <v>214</v>
      </c>
      <c r="G104" s="5" t="s">
        <v>215</v>
      </c>
      <c r="H104" s="8" t="str">
        <f>IF(AND('Antibiotics STAR PU 13 - QP'!K104="no",'Trimeth-pres (age 70+)'!J104="no"),"yes","no")</f>
        <v>no</v>
      </c>
      <c r="I104" s="202" t="str">
        <f>IF(AND('Antibiotics STAR PU 13 - QP'!N104="no",'Trimeth-pres (age 70+)'!L104="no"),"yes","no")</f>
        <v>no</v>
      </c>
      <c r="J104" s="202" t="str">
        <f>IF(AND('Antibiotics STAR PU 13 - QP'!Q104="no",'Trimeth-pres (age 70+)'!N104="no"),"yes","no")</f>
        <v>no</v>
      </c>
      <c r="K104" s="202" t="str">
        <f>IF(AND('Antibiotics STAR PU 13 - QP'!T104="no",'Trimeth-pres (age 70+)'!P104="no"),"yes","no")</f>
        <v>no</v>
      </c>
      <c r="L104" s="202" t="str">
        <f>IF(AND('Antibiotics STAR PU 13 - QP'!W104="no",'Trimeth-pres (age 70+)'!R104="no"),"yes","no")</f>
        <v>no</v>
      </c>
      <c r="M104" s="202" t="str">
        <f>IF(AND('Antibiotics STAR PU 13 - QP'!Z104="no",'Trimeth-pres (age 70+)'!T104="no"),"yes","no")</f>
        <v>no</v>
      </c>
      <c r="N104" s="202" t="str">
        <f>IF(AND('Antibiotics STAR PU 13 - QP'!AC104="no",'Trimeth-pres (age 70+)'!V104="no"),"yes","no")</f>
        <v>no</v>
      </c>
      <c r="O104" s="202" t="str">
        <f>IF(AND('Antibiotics STAR PU 13 - QP'!AF104="no",'Trimeth-pres (age 70+)'!X104="no"),"yes","no")</f>
        <v>no</v>
      </c>
      <c r="P104" s="202" t="str">
        <f>IF(AND('Antibiotics STAR PU 13 - QP'!AI104="no",'Trimeth-pres (age 70+)'!Z104="no"),"yes","no")</f>
        <v>no</v>
      </c>
      <c r="Q104" s="202" t="str">
        <f>IF(AND('Antibiotics STAR PU 13 - QP'!AL104="no",'Trimeth-pres (age 70+)'!AB104="no"),"yes","no")</f>
        <v>no</v>
      </c>
      <c r="R104" s="202" t="str">
        <f>IF(AND('Antibiotics STAR PU 13 - QP'!AO104="no",'Trimeth-pres (age 70+)'!AD104="no"),"yes","no")</f>
        <v>no</v>
      </c>
      <c r="S104" s="202" t="str">
        <f>IF(AND('Antibiotics STAR PU 13 - QP'!AR104="no",'Trimeth-pres (age 70+)'!AF104="no"),"yes","no")</f>
        <v>no</v>
      </c>
      <c r="T104" s="202" t="str">
        <f>IF(AND('Antibiotics STAR PU 13 - QP'!AU104="no",'Trimeth-pres (age 70+)'!AH104="no"),"yes","no")</f>
        <v>no</v>
      </c>
      <c r="U104" s="202" t="str">
        <f>IF(AND('Antibiotics STAR PU 13 - QP'!AX104="no",'Trimeth-pres (age 70+)'!AJ104="no"),"yes","no")</f>
        <v>no</v>
      </c>
      <c r="V104" s="202" t="str">
        <f>IF(AND('Antibiotics STAR PU 13 - QP'!BA104="no",'Trimeth-pres (age 70+)'!AL104="no"),"yes","no")</f>
        <v>no</v>
      </c>
      <c r="W104" s="202" t="str">
        <f>IF(AND('Antibiotics STAR PU 13 - QP'!BD104="no",'Trimeth-pres (age 70+)'!AN104="no"),"yes","no")</f>
        <v>no</v>
      </c>
      <c r="X104" s="202" t="str">
        <f>IF(AND('Antibiotics STAR PU 13 - QP'!BG104="no",'Trimeth-pres (age 70+)'!AP104="no"),"yes","no")</f>
        <v>no</v>
      </c>
      <c r="Y104" s="202" t="str">
        <f>IF(AND('Antibiotics STAR PU 13 - QP'!BJ104="no",'Trimeth-pres (age 70+)'!AR104="no"),"yes","no")</f>
        <v>no</v>
      </c>
      <c r="Z104" s="202" t="str">
        <f>IF(AND('Antibiotics STAR PU 13 - QP'!BM104="no",'Trimeth-pres (age 70+)'!AT104="no"),"yes","no")</f>
        <v>no</v>
      </c>
      <c r="AA104" s="202" t="str">
        <f>IF(AND('Antibiotics STAR PU 13 - QP'!BQ104="no",'Trimeth-pres (age 70+)'!AV104="no"),"yes","no")</f>
        <v>no</v>
      </c>
    </row>
    <row r="105" spans="1:27" x14ac:dyDescent="0.2">
      <c r="A105" s="306" t="s">
        <v>624</v>
      </c>
      <c r="B105" s="5" t="s">
        <v>481</v>
      </c>
      <c r="C105" s="5" t="s">
        <v>406</v>
      </c>
      <c r="D105" s="5" t="s">
        <v>421</v>
      </c>
      <c r="E105" s="5" t="s">
        <v>28</v>
      </c>
      <c r="F105" s="117" t="s">
        <v>216</v>
      </c>
      <c r="G105" s="5" t="s">
        <v>217</v>
      </c>
      <c r="H105" s="8" t="str">
        <f>IF(AND('Antibiotics STAR PU 13 - QP'!K105="no",'Trimeth-pres (age 70+)'!J105="no"),"yes","no")</f>
        <v>no</v>
      </c>
      <c r="I105" s="202" t="str">
        <f>IF(AND('Antibiotics STAR PU 13 - QP'!N105="no",'Trimeth-pres (age 70+)'!L105="no"),"yes","no")</f>
        <v>no</v>
      </c>
      <c r="J105" s="202" t="str">
        <f>IF(AND('Antibiotics STAR PU 13 - QP'!Q105="no",'Trimeth-pres (age 70+)'!N105="no"),"yes","no")</f>
        <v>no</v>
      </c>
      <c r="K105" s="202" t="str">
        <f>IF(AND('Antibiotics STAR PU 13 - QP'!T105="no",'Trimeth-pres (age 70+)'!P105="no"),"yes","no")</f>
        <v>no</v>
      </c>
      <c r="L105" s="202" t="str">
        <f>IF(AND('Antibiotics STAR PU 13 - QP'!W105="no",'Trimeth-pres (age 70+)'!R105="no"),"yes","no")</f>
        <v>no</v>
      </c>
      <c r="M105" s="202" t="str">
        <f>IF(AND('Antibiotics STAR PU 13 - QP'!Z105="no",'Trimeth-pres (age 70+)'!T105="no"),"yes","no")</f>
        <v>no</v>
      </c>
      <c r="N105" s="202" t="str">
        <f>IF(AND('Antibiotics STAR PU 13 - QP'!AC105="no",'Trimeth-pres (age 70+)'!V105="no"),"yes","no")</f>
        <v>no</v>
      </c>
      <c r="O105" s="202" t="str">
        <f>IF(AND('Antibiotics STAR PU 13 - QP'!AF105="no",'Trimeth-pres (age 70+)'!X105="no"),"yes","no")</f>
        <v>no</v>
      </c>
      <c r="P105" s="202" t="str">
        <f>IF(AND('Antibiotics STAR PU 13 - QP'!AI105="no",'Trimeth-pres (age 70+)'!Z105="no"),"yes","no")</f>
        <v>no</v>
      </c>
      <c r="Q105" s="202" t="str">
        <f>IF(AND('Antibiotics STAR PU 13 - QP'!AL105="no",'Trimeth-pres (age 70+)'!AB105="no"),"yes","no")</f>
        <v>no</v>
      </c>
      <c r="R105" s="202" t="str">
        <f>IF(AND('Antibiotics STAR PU 13 - QP'!AO105="no",'Trimeth-pres (age 70+)'!AD105="no"),"yes","no")</f>
        <v>no</v>
      </c>
      <c r="S105" s="202" t="str">
        <f>IF(AND('Antibiotics STAR PU 13 - QP'!AR105="no",'Trimeth-pres (age 70+)'!AF105="no"),"yes","no")</f>
        <v>no</v>
      </c>
      <c r="T105" s="202" t="str">
        <f>IF(AND('Antibiotics STAR PU 13 - QP'!AU105="no",'Trimeth-pres (age 70+)'!AH105="no"),"yes","no")</f>
        <v>no</v>
      </c>
      <c r="U105" s="202" t="str">
        <f>IF(AND('Antibiotics STAR PU 13 - QP'!AX105="no",'Trimeth-pres (age 70+)'!AJ105="no"),"yes","no")</f>
        <v>no</v>
      </c>
      <c r="V105" s="202" t="str">
        <f>IF(AND('Antibiotics STAR PU 13 - QP'!BA105="no",'Trimeth-pres (age 70+)'!AL105="no"),"yes","no")</f>
        <v>no</v>
      </c>
      <c r="W105" s="202" t="str">
        <f>IF(AND('Antibiotics STAR PU 13 - QP'!BD105="no",'Trimeth-pres (age 70+)'!AN105="no"),"yes","no")</f>
        <v>no</v>
      </c>
      <c r="X105" s="202" t="str">
        <f>IF(AND('Antibiotics STAR PU 13 - QP'!BG105="no",'Trimeth-pres (age 70+)'!AP105="no"),"yes","no")</f>
        <v>no</v>
      </c>
      <c r="Y105" s="202" t="str">
        <f>IF(AND('Antibiotics STAR PU 13 - QP'!BJ105="no",'Trimeth-pres (age 70+)'!AR105="no"),"yes","no")</f>
        <v>no</v>
      </c>
      <c r="Z105" s="202" t="str">
        <f>IF(AND('Antibiotics STAR PU 13 - QP'!BM105="no",'Trimeth-pres (age 70+)'!AT105="no"),"yes","no")</f>
        <v>no</v>
      </c>
      <c r="AA105" s="202" t="str">
        <f>IF(AND('Antibiotics STAR PU 13 - QP'!BQ105="no",'Trimeth-pres (age 70+)'!AV105="no"),"yes","no")</f>
        <v>no</v>
      </c>
    </row>
    <row r="106" spans="1:27" x14ac:dyDescent="0.2">
      <c r="A106" s="306" t="s">
        <v>627</v>
      </c>
      <c r="B106" s="14" t="s">
        <v>484</v>
      </c>
      <c r="C106" s="14" t="s">
        <v>465</v>
      </c>
      <c r="D106" s="14" t="s">
        <v>424</v>
      </c>
      <c r="E106" s="14" t="s">
        <v>35</v>
      </c>
      <c r="F106" s="119" t="s">
        <v>505</v>
      </c>
      <c r="G106" s="14" t="s">
        <v>195</v>
      </c>
      <c r="H106" s="8" t="str">
        <f>IF(AND('Antibiotics STAR PU 13 - QP'!K106="no",'Trimeth-pres (age 70+)'!J106="no"),"yes","no")</f>
        <v>no</v>
      </c>
      <c r="I106" s="202" t="str">
        <f>IF(AND('Antibiotics STAR PU 13 - QP'!N106="no",'Trimeth-pres (age 70+)'!L106="no"),"yes","no")</f>
        <v>no</v>
      </c>
      <c r="J106" s="202" t="str">
        <f>IF(AND('Antibiotics STAR PU 13 - QP'!Q106="no",'Trimeth-pres (age 70+)'!N106="no"),"yes","no")</f>
        <v>no</v>
      </c>
      <c r="K106" s="202" t="str">
        <f>IF(AND('Antibiotics STAR PU 13 - QP'!T106="no",'Trimeth-pres (age 70+)'!P106="no"),"yes","no")</f>
        <v>no</v>
      </c>
      <c r="L106" s="202" t="str">
        <f>IF(AND('Antibiotics STAR PU 13 - QP'!W106="no",'Trimeth-pres (age 70+)'!R106="no"),"yes","no")</f>
        <v>no</v>
      </c>
      <c r="M106" s="202" t="str">
        <f>IF(AND('Antibiotics STAR PU 13 - QP'!Z106="no",'Trimeth-pres (age 70+)'!T106="no"),"yes","no")</f>
        <v>no</v>
      </c>
      <c r="N106" s="202" t="str">
        <f>IF(AND('Antibiotics STAR PU 13 - QP'!AC106="no",'Trimeth-pres (age 70+)'!V106="no"),"yes","no")</f>
        <v>no</v>
      </c>
      <c r="O106" s="202" t="str">
        <f>IF(AND('Antibiotics STAR PU 13 - QP'!AF106="no",'Trimeth-pres (age 70+)'!X106="no"),"yes","no")</f>
        <v>no</v>
      </c>
      <c r="P106" s="202" t="str">
        <f>IF(AND('Antibiotics STAR PU 13 - QP'!AI106="no",'Trimeth-pres (age 70+)'!Z106="no"),"yes","no")</f>
        <v>no</v>
      </c>
      <c r="Q106" s="202" t="str">
        <f>IF(AND('Antibiotics STAR PU 13 - QP'!AL106="no",'Trimeth-pres (age 70+)'!AB106="no"),"yes","no")</f>
        <v>no</v>
      </c>
      <c r="R106" s="202" t="str">
        <f>IF(AND('Antibiotics STAR PU 13 - QP'!AO106="no",'Trimeth-pres (age 70+)'!AD106="no"),"yes","no")</f>
        <v>no</v>
      </c>
      <c r="S106" s="202" t="str">
        <f>IF(AND('Antibiotics STAR PU 13 - QP'!AR106="no",'Trimeth-pres (age 70+)'!AF106="no"),"yes","no")</f>
        <v>no</v>
      </c>
      <c r="T106" s="202" t="str">
        <f>IF(AND('Antibiotics STAR PU 13 - QP'!AU106="no",'Trimeth-pres (age 70+)'!AH106="no"),"yes","no")</f>
        <v>no</v>
      </c>
      <c r="U106" s="202" t="str">
        <f>IF(AND('Antibiotics STAR PU 13 - QP'!AX106="no",'Trimeth-pres (age 70+)'!AJ106="no"),"yes","no")</f>
        <v>no</v>
      </c>
      <c r="V106" s="202" t="str">
        <f>IF(AND('Antibiotics STAR PU 13 - QP'!BA106="no",'Trimeth-pres (age 70+)'!AL106="no"),"yes","no")</f>
        <v>no</v>
      </c>
      <c r="W106" s="202" t="str">
        <f>IF(AND('Antibiotics STAR PU 13 - QP'!BD106="no",'Trimeth-pres (age 70+)'!AN106="no"),"yes","no")</f>
        <v>no</v>
      </c>
      <c r="X106" s="202" t="str">
        <f>IF(AND('Antibiotics STAR PU 13 - QP'!BG106="no",'Trimeth-pres (age 70+)'!AP106="no"),"yes","no")</f>
        <v>no</v>
      </c>
      <c r="Y106" s="202" t="str">
        <f>IF(AND('Antibiotics STAR PU 13 - QP'!BJ106="no",'Trimeth-pres (age 70+)'!AR106="no"),"yes","no")</f>
        <v>no</v>
      </c>
      <c r="Z106" s="202" t="str">
        <f>IF(AND('Antibiotics STAR PU 13 - QP'!BM106="no",'Trimeth-pres (age 70+)'!AT106="no"),"yes","no")</f>
        <v>no</v>
      </c>
      <c r="AA106" s="202" t="str">
        <f>IF(AND('Antibiotics STAR PU 13 - QP'!BQ106="no",'Trimeth-pres (age 70+)'!AV106="no"),"yes","no")</f>
        <v>no</v>
      </c>
    </row>
    <row r="107" spans="1:27" x14ac:dyDescent="0.2">
      <c r="A107" s="306" t="s">
        <v>489</v>
      </c>
      <c r="B107" s="5" t="s">
        <v>481</v>
      </c>
      <c r="C107" s="5" t="s">
        <v>406</v>
      </c>
      <c r="D107" s="5" t="s">
        <v>421</v>
      </c>
      <c r="E107" s="5" t="s">
        <v>28</v>
      </c>
      <c r="F107" s="117" t="s">
        <v>218</v>
      </c>
      <c r="G107" s="5" t="s">
        <v>219</v>
      </c>
      <c r="H107" s="8" t="str">
        <f>IF(AND('Antibiotics STAR PU 13 - QP'!K107="no",'Trimeth-pres (age 70+)'!J107="no"),"yes","no")</f>
        <v>no</v>
      </c>
      <c r="I107" s="202" t="str">
        <f>IF(AND('Antibiotics STAR PU 13 - QP'!N107="no",'Trimeth-pres (age 70+)'!L107="no"),"yes","no")</f>
        <v>no</v>
      </c>
      <c r="J107" s="202" t="str">
        <f>IF(AND('Antibiotics STAR PU 13 - QP'!Q107="no",'Trimeth-pres (age 70+)'!N107="no"),"yes","no")</f>
        <v>no</v>
      </c>
      <c r="K107" s="202" t="str">
        <f>IF(AND('Antibiotics STAR PU 13 - QP'!T107="no",'Trimeth-pres (age 70+)'!P107="no"),"yes","no")</f>
        <v>no</v>
      </c>
      <c r="L107" s="202" t="str">
        <f>IF(AND('Antibiotics STAR PU 13 - QP'!W107="no",'Trimeth-pres (age 70+)'!R107="no"),"yes","no")</f>
        <v>no</v>
      </c>
      <c r="M107" s="202" t="str">
        <f>IF(AND('Antibiotics STAR PU 13 - QP'!Z107="no",'Trimeth-pres (age 70+)'!T107="no"),"yes","no")</f>
        <v>no</v>
      </c>
      <c r="N107" s="202" t="str">
        <f>IF(AND('Antibiotics STAR PU 13 - QP'!AC107="no",'Trimeth-pres (age 70+)'!V107="no"),"yes","no")</f>
        <v>no</v>
      </c>
      <c r="O107" s="202" t="str">
        <f>IF(AND('Antibiotics STAR PU 13 - QP'!AF107="no",'Trimeth-pres (age 70+)'!X107="no"),"yes","no")</f>
        <v>no</v>
      </c>
      <c r="P107" s="202" t="str">
        <f>IF(AND('Antibiotics STAR PU 13 - QP'!AI107="no",'Trimeth-pres (age 70+)'!Z107="no"),"yes","no")</f>
        <v>no</v>
      </c>
      <c r="Q107" s="202" t="str">
        <f>IF(AND('Antibiotics STAR PU 13 - QP'!AL107="no",'Trimeth-pres (age 70+)'!AB107="no"),"yes","no")</f>
        <v>no</v>
      </c>
      <c r="R107" s="202" t="str">
        <f>IF(AND('Antibiotics STAR PU 13 - QP'!AO107="no",'Trimeth-pres (age 70+)'!AD107="no"),"yes","no")</f>
        <v>no</v>
      </c>
      <c r="S107" s="202" t="str">
        <f>IF(AND('Antibiotics STAR PU 13 - QP'!AR107="no",'Trimeth-pres (age 70+)'!AF107="no"),"yes","no")</f>
        <v>no</v>
      </c>
      <c r="T107" s="202" t="str">
        <f>IF(AND('Antibiotics STAR PU 13 - QP'!AU107="no",'Trimeth-pres (age 70+)'!AH107="no"),"yes","no")</f>
        <v>no</v>
      </c>
      <c r="U107" s="202" t="str">
        <f>IF(AND('Antibiotics STAR PU 13 - QP'!AX107="no",'Trimeth-pres (age 70+)'!AJ107="no"),"yes","no")</f>
        <v>no</v>
      </c>
      <c r="V107" s="202" t="str">
        <f>IF(AND('Antibiotics STAR PU 13 - QP'!BA107="no",'Trimeth-pres (age 70+)'!AL107="no"),"yes","no")</f>
        <v>no</v>
      </c>
      <c r="W107" s="202" t="str">
        <f>IF(AND('Antibiotics STAR PU 13 - QP'!BD107="no",'Trimeth-pres (age 70+)'!AN107="no"),"yes","no")</f>
        <v>no</v>
      </c>
      <c r="X107" s="202" t="str">
        <f>IF(AND('Antibiotics STAR PU 13 - QP'!BG107="no",'Trimeth-pres (age 70+)'!AP107="no"),"yes","no")</f>
        <v>no</v>
      </c>
      <c r="Y107" s="202" t="str">
        <f>IF(AND('Antibiotics STAR PU 13 - QP'!BJ107="no",'Trimeth-pres (age 70+)'!AR107="no"),"yes","no")</f>
        <v>no</v>
      </c>
      <c r="Z107" s="202" t="str">
        <f>IF(AND('Antibiotics STAR PU 13 - QP'!BM107="no",'Trimeth-pres (age 70+)'!AT107="no"),"yes","no")</f>
        <v>no</v>
      </c>
      <c r="AA107" s="202" t="str">
        <f>IF(AND('Antibiotics STAR PU 13 - QP'!BQ107="no",'Trimeth-pres (age 70+)'!AV107="no"),"yes","no")</f>
        <v>no</v>
      </c>
    </row>
    <row r="108" spans="1:27" x14ac:dyDescent="0.2">
      <c r="A108" s="306" t="s">
        <v>642</v>
      </c>
      <c r="B108" s="5" t="s">
        <v>488</v>
      </c>
      <c r="C108" s="5" t="s">
        <v>409</v>
      </c>
      <c r="D108" s="5" t="s">
        <v>438</v>
      </c>
      <c r="E108" s="5" t="s">
        <v>128</v>
      </c>
      <c r="F108" s="117" t="s">
        <v>220</v>
      </c>
      <c r="G108" s="5" t="s">
        <v>221</v>
      </c>
      <c r="H108" s="8" t="str">
        <f>IF(AND('Antibiotics STAR PU 13 - QP'!K108="no",'Trimeth-pres (age 70+)'!J108="no"),"yes","no")</f>
        <v>no</v>
      </c>
      <c r="I108" s="202" t="str">
        <f>IF(AND('Antibiotics STAR PU 13 - QP'!N108="no",'Trimeth-pres (age 70+)'!L108="no"),"yes","no")</f>
        <v>no</v>
      </c>
      <c r="J108" s="202" t="str">
        <f>IF(AND('Antibiotics STAR PU 13 - QP'!Q108="no",'Trimeth-pres (age 70+)'!N108="no"),"yes","no")</f>
        <v>no</v>
      </c>
      <c r="K108" s="202" t="str">
        <f>IF(AND('Antibiotics STAR PU 13 - QP'!T108="no",'Trimeth-pres (age 70+)'!P108="no"),"yes","no")</f>
        <v>no</v>
      </c>
      <c r="L108" s="202" t="str">
        <f>IF(AND('Antibiotics STAR PU 13 - QP'!W108="no",'Trimeth-pres (age 70+)'!R108="no"),"yes","no")</f>
        <v>no</v>
      </c>
      <c r="M108" s="202" t="str">
        <f>IF(AND('Antibiotics STAR PU 13 - QP'!Z108="no",'Trimeth-pres (age 70+)'!T108="no"),"yes","no")</f>
        <v>no</v>
      </c>
      <c r="N108" s="202" t="str">
        <f>IF(AND('Antibiotics STAR PU 13 - QP'!AC108="no",'Trimeth-pres (age 70+)'!V108="no"),"yes","no")</f>
        <v>no</v>
      </c>
      <c r="O108" s="202" t="str">
        <f>IF(AND('Antibiotics STAR PU 13 - QP'!AF108="no",'Trimeth-pres (age 70+)'!X108="no"),"yes","no")</f>
        <v>no</v>
      </c>
      <c r="P108" s="202" t="str">
        <f>IF(AND('Antibiotics STAR PU 13 - QP'!AI108="no",'Trimeth-pres (age 70+)'!Z108="no"),"yes","no")</f>
        <v>no</v>
      </c>
      <c r="Q108" s="202" t="str">
        <f>IF(AND('Antibiotics STAR PU 13 - QP'!AL108="no",'Trimeth-pres (age 70+)'!AB108="no"),"yes","no")</f>
        <v>no</v>
      </c>
      <c r="R108" s="202" t="str">
        <f>IF(AND('Antibiotics STAR PU 13 - QP'!AO108="no",'Trimeth-pres (age 70+)'!AD108="no"),"yes","no")</f>
        <v>no</v>
      </c>
      <c r="S108" s="202" t="str">
        <f>IF(AND('Antibiotics STAR PU 13 - QP'!AR108="no",'Trimeth-pres (age 70+)'!AF108="no"),"yes","no")</f>
        <v>no</v>
      </c>
      <c r="T108" s="202" t="str">
        <f>IF(AND('Antibiotics STAR PU 13 - QP'!AU108="no",'Trimeth-pres (age 70+)'!AH108="no"),"yes","no")</f>
        <v>no</v>
      </c>
      <c r="U108" s="202" t="str">
        <f>IF(AND('Antibiotics STAR PU 13 - QP'!AX108="no",'Trimeth-pres (age 70+)'!AJ108="no"),"yes","no")</f>
        <v>no</v>
      </c>
      <c r="V108" s="202" t="str">
        <f>IF(AND('Antibiotics STAR PU 13 - QP'!BA108="no",'Trimeth-pres (age 70+)'!AL108="no"),"yes","no")</f>
        <v>no</v>
      </c>
      <c r="W108" s="202" t="str">
        <f>IF(AND('Antibiotics STAR PU 13 - QP'!BD108="no",'Trimeth-pres (age 70+)'!AN108="no"),"yes","no")</f>
        <v>no</v>
      </c>
      <c r="X108" s="202" t="str">
        <f>IF(AND('Antibiotics STAR PU 13 - QP'!BG108="no",'Trimeth-pres (age 70+)'!AP108="no"),"yes","no")</f>
        <v>no</v>
      </c>
      <c r="Y108" s="202" t="str">
        <f>IF(AND('Antibiotics STAR PU 13 - QP'!BJ108="no",'Trimeth-pres (age 70+)'!AR108="no"),"yes","no")</f>
        <v>no</v>
      </c>
      <c r="Z108" s="202" t="str">
        <f>IF(AND('Antibiotics STAR PU 13 - QP'!BM108="no",'Trimeth-pres (age 70+)'!AT108="no"),"yes","no")</f>
        <v>no</v>
      </c>
      <c r="AA108" s="202" t="str">
        <f>IF(AND('Antibiotics STAR PU 13 - QP'!BQ108="no",'Trimeth-pres (age 70+)'!AV108="no"),"yes","no")</f>
        <v>no</v>
      </c>
    </row>
    <row r="109" spans="1:27" x14ac:dyDescent="0.2">
      <c r="A109" s="306" t="s">
        <v>634</v>
      </c>
      <c r="B109" s="5" t="s">
        <v>491</v>
      </c>
      <c r="C109" s="5" t="s">
        <v>410</v>
      </c>
      <c r="D109" s="5" t="s">
        <v>432</v>
      </c>
      <c r="E109" s="5" t="s">
        <v>89</v>
      </c>
      <c r="F109" s="117" t="s">
        <v>222</v>
      </c>
      <c r="G109" s="5" t="s">
        <v>223</v>
      </c>
      <c r="H109" s="8" t="str">
        <f>IF(AND('Antibiotics STAR PU 13 - QP'!K109="no",'Trimeth-pres (age 70+)'!J109="no"),"yes","no")</f>
        <v>no</v>
      </c>
      <c r="I109" s="202" t="str">
        <f>IF(AND('Antibiotics STAR PU 13 - QP'!N109="no",'Trimeth-pres (age 70+)'!L109="no"),"yes","no")</f>
        <v>no</v>
      </c>
      <c r="J109" s="202" t="str">
        <f>IF(AND('Antibiotics STAR PU 13 - QP'!Q109="no",'Trimeth-pres (age 70+)'!N109="no"),"yes","no")</f>
        <v>no</v>
      </c>
      <c r="K109" s="202" t="str">
        <f>IF(AND('Antibiotics STAR PU 13 - QP'!T109="no",'Trimeth-pres (age 70+)'!P109="no"),"yes","no")</f>
        <v>no</v>
      </c>
      <c r="L109" s="202" t="str">
        <f>IF(AND('Antibiotics STAR PU 13 - QP'!W109="no",'Trimeth-pres (age 70+)'!R109="no"),"yes","no")</f>
        <v>no</v>
      </c>
      <c r="M109" s="202" t="str">
        <f>IF(AND('Antibiotics STAR PU 13 - QP'!Z109="no",'Trimeth-pres (age 70+)'!T109="no"),"yes","no")</f>
        <v>no</v>
      </c>
      <c r="N109" s="202" t="str">
        <f>IF(AND('Antibiotics STAR PU 13 - QP'!AC109="no",'Trimeth-pres (age 70+)'!V109="no"),"yes","no")</f>
        <v>no</v>
      </c>
      <c r="O109" s="202" t="str">
        <f>IF(AND('Antibiotics STAR PU 13 - QP'!AF109="no",'Trimeth-pres (age 70+)'!X109="no"),"yes","no")</f>
        <v>no</v>
      </c>
      <c r="P109" s="202" t="str">
        <f>IF(AND('Antibiotics STAR PU 13 - QP'!AI109="no",'Trimeth-pres (age 70+)'!Z109="no"),"yes","no")</f>
        <v>no</v>
      </c>
      <c r="Q109" s="202" t="str">
        <f>IF(AND('Antibiotics STAR PU 13 - QP'!AL109="no",'Trimeth-pres (age 70+)'!AB109="no"),"yes","no")</f>
        <v>no</v>
      </c>
      <c r="R109" s="202" t="str">
        <f>IF(AND('Antibiotics STAR PU 13 - QP'!AO109="no",'Trimeth-pres (age 70+)'!AD109="no"),"yes","no")</f>
        <v>no</v>
      </c>
      <c r="S109" s="202" t="str">
        <f>IF(AND('Antibiotics STAR PU 13 - QP'!AR109="no",'Trimeth-pres (age 70+)'!AF109="no"),"yes","no")</f>
        <v>no</v>
      </c>
      <c r="T109" s="202" t="str">
        <f>IF(AND('Antibiotics STAR PU 13 - QP'!AU109="no",'Trimeth-pres (age 70+)'!AH109="no"),"yes","no")</f>
        <v>no</v>
      </c>
      <c r="U109" s="202" t="str">
        <f>IF(AND('Antibiotics STAR PU 13 - QP'!AX109="no",'Trimeth-pres (age 70+)'!AJ109="no"),"yes","no")</f>
        <v>no</v>
      </c>
      <c r="V109" s="202" t="str">
        <f>IF(AND('Antibiotics STAR PU 13 - QP'!BA109="no",'Trimeth-pres (age 70+)'!AL109="no"),"yes","no")</f>
        <v>no</v>
      </c>
      <c r="W109" s="202" t="str">
        <f>IF(AND('Antibiotics STAR PU 13 - QP'!BD109="no",'Trimeth-pres (age 70+)'!AN109="no"),"yes","no")</f>
        <v>no</v>
      </c>
      <c r="X109" s="202" t="str">
        <f>IF(AND('Antibiotics STAR PU 13 - QP'!BG109="no",'Trimeth-pres (age 70+)'!AP109="no"),"yes","no")</f>
        <v>no</v>
      </c>
      <c r="Y109" s="202" t="str">
        <f>IF(AND('Antibiotics STAR PU 13 - QP'!BJ109="no",'Trimeth-pres (age 70+)'!AR109="no"),"yes","no")</f>
        <v>no</v>
      </c>
      <c r="Z109" s="202" t="str">
        <f>IF(AND('Antibiotics STAR PU 13 - QP'!BM109="no",'Trimeth-pres (age 70+)'!AT109="no"),"yes","no")</f>
        <v>no</v>
      </c>
      <c r="AA109" s="202" t="str">
        <f>IF(AND('Antibiotics STAR PU 13 - QP'!BQ109="no",'Trimeth-pres (age 70+)'!AV109="no"),"yes","no")</f>
        <v>no</v>
      </c>
    </row>
    <row r="110" spans="1:27" x14ac:dyDescent="0.2">
      <c r="A110" s="306" t="s">
        <v>621</v>
      </c>
      <c r="B110" s="5" t="s">
        <v>477</v>
      </c>
      <c r="C110" s="5" t="s">
        <v>404</v>
      </c>
      <c r="D110" s="5" t="s">
        <v>418</v>
      </c>
      <c r="E110" s="5" t="s">
        <v>12</v>
      </c>
      <c r="F110" s="117" t="s">
        <v>224</v>
      </c>
      <c r="G110" s="5" t="s">
        <v>225</v>
      </c>
      <c r="H110" s="8" t="str">
        <f>IF(AND('Antibiotics STAR PU 13 - QP'!K110="no",'Trimeth-pres (age 70+)'!J110="no"),"yes","no")</f>
        <v>no</v>
      </c>
      <c r="I110" s="202" t="str">
        <f>IF(AND('Antibiotics STAR PU 13 - QP'!N110="no",'Trimeth-pres (age 70+)'!L110="no"),"yes","no")</f>
        <v>no</v>
      </c>
      <c r="J110" s="202" t="str">
        <f>IF(AND('Antibiotics STAR PU 13 - QP'!Q110="no",'Trimeth-pres (age 70+)'!N110="no"),"yes","no")</f>
        <v>no</v>
      </c>
      <c r="K110" s="202" t="str">
        <f>IF(AND('Antibiotics STAR PU 13 - QP'!T110="no",'Trimeth-pres (age 70+)'!P110="no"),"yes","no")</f>
        <v>no</v>
      </c>
      <c r="L110" s="202" t="str">
        <f>IF(AND('Antibiotics STAR PU 13 - QP'!W110="no",'Trimeth-pres (age 70+)'!R110="no"),"yes","no")</f>
        <v>no</v>
      </c>
      <c r="M110" s="202" t="str">
        <f>IF(AND('Antibiotics STAR PU 13 - QP'!Z110="no",'Trimeth-pres (age 70+)'!T110="no"),"yes","no")</f>
        <v>no</v>
      </c>
      <c r="N110" s="202" t="str">
        <f>IF(AND('Antibiotics STAR PU 13 - QP'!AC110="no",'Trimeth-pres (age 70+)'!V110="no"),"yes","no")</f>
        <v>no</v>
      </c>
      <c r="O110" s="202" t="str">
        <f>IF(AND('Antibiotics STAR PU 13 - QP'!AF110="no",'Trimeth-pres (age 70+)'!X110="no"),"yes","no")</f>
        <v>no</v>
      </c>
      <c r="P110" s="202" t="str">
        <f>IF(AND('Antibiotics STAR PU 13 - QP'!AI110="no",'Trimeth-pres (age 70+)'!Z110="no"),"yes","no")</f>
        <v>no</v>
      </c>
      <c r="Q110" s="202" t="str">
        <f>IF(AND('Antibiotics STAR PU 13 - QP'!AL110="no",'Trimeth-pres (age 70+)'!AB110="no"),"yes","no")</f>
        <v>no</v>
      </c>
      <c r="R110" s="202" t="str">
        <f>IF(AND('Antibiotics STAR PU 13 - QP'!AO110="no",'Trimeth-pres (age 70+)'!AD110="no"),"yes","no")</f>
        <v>no</v>
      </c>
      <c r="S110" s="202" t="str">
        <f>IF(AND('Antibiotics STAR PU 13 - QP'!AR110="no",'Trimeth-pres (age 70+)'!AF110="no"),"yes","no")</f>
        <v>no</v>
      </c>
      <c r="T110" s="202" t="str">
        <f>IF(AND('Antibiotics STAR PU 13 - QP'!AU110="no",'Trimeth-pres (age 70+)'!AH110="no"),"yes","no")</f>
        <v>no</v>
      </c>
      <c r="U110" s="202" t="str">
        <f>IF(AND('Antibiotics STAR PU 13 - QP'!AX110="no",'Trimeth-pres (age 70+)'!AJ110="no"),"yes","no")</f>
        <v>no</v>
      </c>
      <c r="V110" s="202" t="str">
        <f>IF(AND('Antibiotics STAR PU 13 - QP'!BA110="no",'Trimeth-pres (age 70+)'!AL110="no"),"yes","no")</f>
        <v>no</v>
      </c>
      <c r="W110" s="202" t="str">
        <f>IF(AND('Antibiotics STAR PU 13 - QP'!BD110="no",'Trimeth-pres (age 70+)'!AN110="no"),"yes","no")</f>
        <v>no</v>
      </c>
      <c r="X110" s="202" t="str">
        <f>IF(AND('Antibiotics STAR PU 13 - QP'!BG110="no",'Trimeth-pres (age 70+)'!AP110="no"),"yes","no")</f>
        <v>no</v>
      </c>
      <c r="Y110" s="202" t="str">
        <f>IF(AND('Antibiotics STAR PU 13 - QP'!BJ110="no",'Trimeth-pres (age 70+)'!AR110="no"),"yes","no")</f>
        <v>no</v>
      </c>
      <c r="Z110" s="202" t="str">
        <f>IF(AND('Antibiotics STAR PU 13 - QP'!BM110="no",'Trimeth-pres (age 70+)'!AT110="no"),"yes","no")</f>
        <v>no</v>
      </c>
      <c r="AA110" s="202" t="str">
        <f>IF(AND('Antibiotics STAR PU 13 - QP'!BQ110="no",'Trimeth-pres (age 70+)'!AV110="no"),"yes","no")</f>
        <v>no</v>
      </c>
    </row>
    <row r="111" spans="1:27" x14ac:dyDescent="0.2">
      <c r="A111" s="306" t="s">
        <v>634</v>
      </c>
      <c r="B111" s="118" t="s">
        <v>491</v>
      </c>
      <c r="C111" s="118" t="s">
        <v>410</v>
      </c>
      <c r="D111" s="118" t="s">
        <v>432</v>
      </c>
      <c r="E111" s="118" t="s">
        <v>89</v>
      </c>
      <c r="F111" s="124" t="s">
        <v>509</v>
      </c>
      <c r="G111" s="14" t="s">
        <v>90</v>
      </c>
      <c r="H111" s="8" t="str">
        <f>IF(AND('Antibiotics STAR PU 13 - QP'!K111="no",'Trimeth-pres (age 70+)'!J111="no"),"yes","no")</f>
        <v>no</v>
      </c>
      <c r="I111" s="202" t="str">
        <f>IF(AND('Antibiotics STAR PU 13 - QP'!N111="no",'Trimeth-pres (age 70+)'!L111="no"),"yes","no")</f>
        <v>no</v>
      </c>
      <c r="J111" s="202" t="str">
        <f>IF(AND('Antibiotics STAR PU 13 - QP'!Q111="no",'Trimeth-pres (age 70+)'!N111="no"),"yes","no")</f>
        <v>no</v>
      </c>
      <c r="K111" s="202" t="str">
        <f>IF(AND('Antibiotics STAR PU 13 - QP'!T111="no",'Trimeth-pres (age 70+)'!P111="no"),"yes","no")</f>
        <v>no</v>
      </c>
      <c r="L111" s="202" t="str">
        <f>IF(AND('Antibiotics STAR PU 13 - QP'!W111="no",'Trimeth-pres (age 70+)'!R111="no"),"yes","no")</f>
        <v>no</v>
      </c>
      <c r="M111" s="202" t="str">
        <f>IF(AND('Antibiotics STAR PU 13 - QP'!Z111="no",'Trimeth-pres (age 70+)'!T111="no"),"yes","no")</f>
        <v>no</v>
      </c>
      <c r="N111" s="202" t="str">
        <f>IF(AND('Antibiotics STAR PU 13 - QP'!AC111="no",'Trimeth-pres (age 70+)'!V111="no"),"yes","no")</f>
        <v>no</v>
      </c>
      <c r="O111" s="202" t="str">
        <f>IF(AND('Antibiotics STAR PU 13 - QP'!AF111="no",'Trimeth-pres (age 70+)'!X111="no"),"yes","no")</f>
        <v>no</v>
      </c>
      <c r="P111" s="202" t="str">
        <f>IF(AND('Antibiotics STAR PU 13 - QP'!AI111="no",'Trimeth-pres (age 70+)'!Z111="no"),"yes","no")</f>
        <v>no</v>
      </c>
      <c r="Q111" s="202" t="str">
        <f>IF(AND('Antibiotics STAR PU 13 - QP'!AL111="no",'Trimeth-pres (age 70+)'!AB111="no"),"yes","no")</f>
        <v>no</v>
      </c>
      <c r="R111" s="202" t="str">
        <f>IF(AND('Antibiotics STAR PU 13 - QP'!AO111="no",'Trimeth-pres (age 70+)'!AD111="no"),"yes","no")</f>
        <v>no</v>
      </c>
      <c r="S111" s="202" t="str">
        <f>IF(AND('Antibiotics STAR PU 13 - QP'!AR111="no",'Trimeth-pres (age 70+)'!AF111="no"),"yes","no")</f>
        <v>no</v>
      </c>
      <c r="T111" s="202" t="str">
        <f>IF(AND('Antibiotics STAR PU 13 - QP'!AU111="no",'Trimeth-pres (age 70+)'!AH111="no"),"yes","no")</f>
        <v>no</v>
      </c>
      <c r="U111" s="202" t="str">
        <f>IF(AND('Antibiotics STAR PU 13 - QP'!AX111="no",'Trimeth-pres (age 70+)'!AJ111="no"),"yes","no")</f>
        <v>no</v>
      </c>
      <c r="V111" s="202" t="str">
        <f>IF(AND('Antibiotics STAR PU 13 - QP'!BA111="no",'Trimeth-pres (age 70+)'!AL111="no"),"yes","no")</f>
        <v>no</v>
      </c>
      <c r="W111" s="202" t="str">
        <f>IF(AND('Antibiotics STAR PU 13 - QP'!BD111="no",'Trimeth-pres (age 70+)'!AN111="no"),"yes","no")</f>
        <v>no</v>
      </c>
      <c r="X111" s="202" t="str">
        <f>IF(AND('Antibiotics STAR PU 13 - QP'!BG111="no",'Trimeth-pres (age 70+)'!AP111="no"),"yes","no")</f>
        <v>no</v>
      </c>
      <c r="Y111" s="202" t="str">
        <f>IF(AND('Antibiotics STAR PU 13 - QP'!BJ111="no",'Trimeth-pres (age 70+)'!AR111="no"),"yes","no")</f>
        <v>no</v>
      </c>
      <c r="Z111" s="202" t="str">
        <f>IF(AND('Antibiotics STAR PU 13 - QP'!BM111="no",'Trimeth-pres (age 70+)'!AT111="no"),"yes","no")</f>
        <v>no</v>
      </c>
      <c r="AA111" s="202" t="str">
        <f>IF(AND('Antibiotics STAR PU 13 - QP'!BQ111="no",'Trimeth-pres (age 70+)'!AV111="no"),"yes","no")</f>
        <v>no</v>
      </c>
    </row>
    <row r="112" spans="1:27" x14ac:dyDescent="0.2">
      <c r="A112" s="306" t="s">
        <v>634</v>
      </c>
      <c r="B112" s="5" t="s">
        <v>491</v>
      </c>
      <c r="C112" s="5" t="s">
        <v>410</v>
      </c>
      <c r="D112" s="5" t="s">
        <v>433</v>
      </c>
      <c r="E112" s="5" t="s">
        <v>91</v>
      </c>
      <c r="F112" s="117" t="s">
        <v>226</v>
      </c>
      <c r="G112" s="5" t="s">
        <v>227</v>
      </c>
      <c r="H112" s="8" t="str">
        <f>IF(AND('Antibiotics STAR PU 13 - QP'!K112="no",'Trimeth-pres (age 70+)'!J112="no"),"yes","no")</f>
        <v>no</v>
      </c>
      <c r="I112" s="202" t="str">
        <f>IF(AND('Antibiotics STAR PU 13 - QP'!N112="no",'Trimeth-pres (age 70+)'!L112="no"),"yes","no")</f>
        <v>no</v>
      </c>
      <c r="J112" s="202" t="str">
        <f>IF(AND('Antibiotics STAR PU 13 - QP'!Q112="no",'Trimeth-pres (age 70+)'!N112="no"),"yes","no")</f>
        <v>no</v>
      </c>
      <c r="K112" s="202" t="str">
        <f>IF(AND('Antibiotics STAR PU 13 - QP'!T112="no",'Trimeth-pres (age 70+)'!P112="no"),"yes","no")</f>
        <v>no</v>
      </c>
      <c r="L112" s="202" t="str">
        <f>IF(AND('Antibiotics STAR PU 13 - QP'!W112="no",'Trimeth-pres (age 70+)'!R112="no"),"yes","no")</f>
        <v>no</v>
      </c>
      <c r="M112" s="202" t="str">
        <f>IF(AND('Antibiotics STAR PU 13 - QP'!Z112="no",'Trimeth-pres (age 70+)'!T112="no"),"yes","no")</f>
        <v>no</v>
      </c>
      <c r="N112" s="202" t="str">
        <f>IF(AND('Antibiotics STAR PU 13 - QP'!AC112="no",'Trimeth-pres (age 70+)'!V112="no"),"yes","no")</f>
        <v>no</v>
      </c>
      <c r="O112" s="202" t="str">
        <f>IF(AND('Antibiotics STAR PU 13 - QP'!AF112="no",'Trimeth-pres (age 70+)'!X112="no"),"yes","no")</f>
        <v>no</v>
      </c>
      <c r="P112" s="202" t="str">
        <f>IF(AND('Antibiotics STAR PU 13 - QP'!AI112="no",'Trimeth-pres (age 70+)'!Z112="no"),"yes","no")</f>
        <v>no</v>
      </c>
      <c r="Q112" s="202" t="str">
        <f>IF(AND('Antibiotics STAR PU 13 - QP'!AL112="no",'Trimeth-pres (age 70+)'!AB112="no"),"yes","no")</f>
        <v>no</v>
      </c>
      <c r="R112" s="202" t="str">
        <f>IF(AND('Antibiotics STAR PU 13 - QP'!AO112="no",'Trimeth-pres (age 70+)'!AD112="no"),"yes","no")</f>
        <v>no</v>
      </c>
      <c r="S112" s="202" t="str">
        <f>IF(AND('Antibiotics STAR PU 13 - QP'!AR112="no",'Trimeth-pres (age 70+)'!AF112="no"),"yes","no")</f>
        <v>no</v>
      </c>
      <c r="T112" s="202" t="str">
        <f>IF(AND('Antibiotics STAR PU 13 - QP'!AU112="no",'Trimeth-pres (age 70+)'!AH112="no"),"yes","no")</f>
        <v>no</v>
      </c>
      <c r="U112" s="202" t="str">
        <f>IF(AND('Antibiotics STAR PU 13 - QP'!AX112="no",'Trimeth-pres (age 70+)'!AJ112="no"),"yes","no")</f>
        <v>no</v>
      </c>
      <c r="V112" s="202" t="str">
        <f>IF(AND('Antibiotics STAR PU 13 - QP'!BA112="no",'Trimeth-pres (age 70+)'!AL112="no"),"yes","no")</f>
        <v>no</v>
      </c>
      <c r="W112" s="202" t="str">
        <f>IF(AND('Antibiotics STAR PU 13 - QP'!BD112="no",'Trimeth-pres (age 70+)'!AN112="no"),"yes","no")</f>
        <v>no</v>
      </c>
      <c r="X112" s="202" t="str">
        <f>IF(AND('Antibiotics STAR PU 13 - QP'!BG112="no",'Trimeth-pres (age 70+)'!AP112="no"),"yes","no")</f>
        <v>no</v>
      </c>
      <c r="Y112" s="202" t="str">
        <f>IF(AND('Antibiotics STAR PU 13 - QP'!BJ112="no",'Trimeth-pres (age 70+)'!AR112="no"),"yes","no")</f>
        <v>no</v>
      </c>
      <c r="Z112" s="202" t="str">
        <f>IF(AND('Antibiotics STAR PU 13 - QP'!BM112="no",'Trimeth-pres (age 70+)'!AT112="no"),"yes","no")</f>
        <v>no</v>
      </c>
      <c r="AA112" s="202" t="str">
        <f>IF(AND('Antibiotics STAR PU 13 - QP'!BQ112="no",'Trimeth-pres (age 70+)'!AV112="no"),"yes","no")</f>
        <v>no</v>
      </c>
    </row>
    <row r="113" spans="1:27" x14ac:dyDescent="0.2">
      <c r="A113" s="306" t="s">
        <v>501</v>
      </c>
      <c r="B113" s="5" t="s">
        <v>480</v>
      </c>
      <c r="C113" s="5" t="s">
        <v>405</v>
      </c>
      <c r="D113" s="5" t="s">
        <v>552</v>
      </c>
      <c r="E113" s="5" t="s">
        <v>20</v>
      </c>
      <c r="F113" s="117" t="s">
        <v>228</v>
      </c>
      <c r="G113" s="5" t="s">
        <v>229</v>
      </c>
      <c r="H113" s="8" t="str">
        <f>IF(AND('Antibiotics STAR PU 13 - QP'!K113="no",'Trimeth-pres (age 70+)'!J113="no"),"yes","no")</f>
        <v>yes</v>
      </c>
      <c r="I113" s="202" t="str">
        <f>IF(AND('Antibiotics STAR PU 13 - QP'!N113="no",'Trimeth-pres (age 70+)'!L113="no"),"yes","no")</f>
        <v>yes</v>
      </c>
      <c r="J113" s="202" t="str">
        <f>IF(AND('Antibiotics STAR PU 13 - QP'!Q113="no",'Trimeth-pres (age 70+)'!N113="no"),"yes","no")</f>
        <v>yes</v>
      </c>
      <c r="K113" s="202" t="str">
        <f>IF(AND('Antibiotics STAR PU 13 - QP'!T113="no",'Trimeth-pres (age 70+)'!P113="no"),"yes","no")</f>
        <v>yes</v>
      </c>
      <c r="L113" s="202" t="str">
        <f>IF(AND('Antibiotics STAR PU 13 - QP'!W113="no",'Trimeth-pres (age 70+)'!R113="no"),"yes","no")</f>
        <v>yes</v>
      </c>
      <c r="M113" s="202" t="str">
        <f>IF(AND('Antibiotics STAR PU 13 - QP'!Z113="no",'Trimeth-pres (age 70+)'!T113="no"),"yes","no")</f>
        <v>yes</v>
      </c>
      <c r="N113" s="202" t="str">
        <f>IF(AND('Antibiotics STAR PU 13 - QP'!AC113="no",'Trimeth-pres (age 70+)'!V113="no"),"yes","no")</f>
        <v>yes</v>
      </c>
      <c r="O113" s="202" t="str">
        <f>IF(AND('Antibiotics STAR PU 13 - QP'!AF113="no",'Trimeth-pres (age 70+)'!X113="no"),"yes","no")</f>
        <v>yes</v>
      </c>
      <c r="P113" s="202" t="str">
        <f>IF(AND('Antibiotics STAR PU 13 - QP'!AI113="no",'Trimeth-pres (age 70+)'!Z113="no"),"yes","no")</f>
        <v>yes</v>
      </c>
      <c r="Q113" s="202" t="str">
        <f>IF(AND('Antibiotics STAR PU 13 - QP'!AL113="no",'Trimeth-pres (age 70+)'!AB113="no"),"yes","no")</f>
        <v>yes</v>
      </c>
      <c r="R113" s="202" t="str">
        <f>IF(AND('Antibiotics STAR PU 13 - QP'!AO113="no",'Trimeth-pres (age 70+)'!AD113="no"),"yes","no")</f>
        <v>yes</v>
      </c>
      <c r="S113" s="202" t="str">
        <f>IF(AND('Antibiotics STAR PU 13 - QP'!AR113="no",'Trimeth-pres (age 70+)'!AF113="no"),"yes","no")</f>
        <v>yes</v>
      </c>
      <c r="T113" s="202" t="str">
        <f>IF(AND('Antibiotics STAR PU 13 - QP'!AU113="no",'Trimeth-pres (age 70+)'!AH113="no"),"yes","no")</f>
        <v>yes</v>
      </c>
      <c r="U113" s="202" t="str">
        <f>IF(AND('Antibiotics STAR PU 13 - QP'!AX113="no",'Trimeth-pres (age 70+)'!AJ113="no"),"yes","no")</f>
        <v>yes</v>
      </c>
      <c r="V113" s="202" t="str">
        <f>IF(AND('Antibiotics STAR PU 13 - QP'!BA113="no",'Trimeth-pres (age 70+)'!AL113="no"),"yes","no")</f>
        <v>yes</v>
      </c>
      <c r="W113" s="202" t="str">
        <f>IF(AND('Antibiotics STAR PU 13 - QP'!BD113="no",'Trimeth-pres (age 70+)'!AN113="no"),"yes","no")</f>
        <v>no</v>
      </c>
      <c r="X113" s="202" t="str">
        <f>IF(AND('Antibiotics STAR PU 13 - QP'!BG113="no",'Trimeth-pres (age 70+)'!AP113="no"),"yes","no")</f>
        <v>no</v>
      </c>
      <c r="Y113" s="202" t="str">
        <f>IF(AND('Antibiotics STAR PU 13 - QP'!BJ113="no",'Trimeth-pres (age 70+)'!AR113="no"),"yes","no")</f>
        <v>no</v>
      </c>
      <c r="Z113" s="202" t="str">
        <f>IF(AND('Antibiotics STAR PU 13 - QP'!BM113="no",'Trimeth-pres (age 70+)'!AT113="no"),"yes","no")</f>
        <v>no</v>
      </c>
      <c r="AA113" s="202" t="str">
        <f>IF(AND('Antibiotics STAR PU 13 - QP'!BQ113="no",'Trimeth-pres (age 70+)'!AV113="no"),"yes","no")</f>
        <v>no</v>
      </c>
    </row>
    <row r="114" spans="1:27" x14ac:dyDescent="0.2">
      <c r="A114" s="306" t="s">
        <v>636</v>
      </c>
      <c r="B114" s="120" t="s">
        <v>493</v>
      </c>
      <c r="C114" s="120" t="s">
        <v>98</v>
      </c>
      <c r="D114" s="120" t="s">
        <v>434</v>
      </c>
      <c r="E114" s="120" t="s">
        <v>98</v>
      </c>
      <c r="F114" s="121" t="s">
        <v>230</v>
      </c>
      <c r="G114" s="5" t="s">
        <v>231</v>
      </c>
      <c r="H114" s="8" t="str">
        <f>IF(AND('Antibiotics STAR PU 13 - QP'!K114="no",'Trimeth-pres (age 70+)'!J114="no"),"yes","no")</f>
        <v>no</v>
      </c>
      <c r="I114" s="202" t="str">
        <f>IF(AND('Antibiotics STAR PU 13 - QP'!N114="no",'Trimeth-pres (age 70+)'!L114="no"),"yes","no")</f>
        <v>no</v>
      </c>
      <c r="J114" s="202" t="str">
        <f>IF(AND('Antibiotics STAR PU 13 - QP'!Q114="no",'Trimeth-pres (age 70+)'!N114="no"),"yes","no")</f>
        <v>no</v>
      </c>
      <c r="K114" s="202" t="str">
        <f>IF(AND('Antibiotics STAR PU 13 - QP'!T114="no",'Trimeth-pres (age 70+)'!P114="no"),"yes","no")</f>
        <v>no</v>
      </c>
      <c r="L114" s="202" t="str">
        <f>IF(AND('Antibiotics STAR PU 13 - QP'!W114="no",'Trimeth-pres (age 70+)'!R114="no"),"yes","no")</f>
        <v>no</v>
      </c>
      <c r="M114" s="202" t="str">
        <f>IF(AND('Antibiotics STAR PU 13 - QP'!Z114="no",'Trimeth-pres (age 70+)'!T114="no"),"yes","no")</f>
        <v>no</v>
      </c>
      <c r="N114" s="202" t="str">
        <f>IF(AND('Antibiotics STAR PU 13 - QP'!AC114="no",'Trimeth-pres (age 70+)'!V114="no"),"yes","no")</f>
        <v>no</v>
      </c>
      <c r="O114" s="202" t="str">
        <f>IF(AND('Antibiotics STAR PU 13 - QP'!AF114="no",'Trimeth-pres (age 70+)'!X114="no"),"yes","no")</f>
        <v>no</v>
      </c>
      <c r="P114" s="202" t="str">
        <f>IF(AND('Antibiotics STAR PU 13 - QP'!AI114="no",'Trimeth-pres (age 70+)'!Z114="no"),"yes","no")</f>
        <v>no</v>
      </c>
      <c r="Q114" s="202" t="str">
        <f>IF(AND('Antibiotics STAR PU 13 - QP'!AL114="no",'Trimeth-pres (age 70+)'!AB114="no"),"yes","no")</f>
        <v>no</v>
      </c>
      <c r="R114" s="202" t="str">
        <f>IF(AND('Antibiotics STAR PU 13 - QP'!AO114="no",'Trimeth-pres (age 70+)'!AD114="no"),"yes","no")</f>
        <v>no</v>
      </c>
      <c r="S114" s="202" t="str">
        <f>IF(AND('Antibiotics STAR PU 13 - QP'!AR114="no",'Trimeth-pres (age 70+)'!AF114="no"),"yes","no")</f>
        <v>no</v>
      </c>
      <c r="T114" s="202" t="str">
        <f>IF(AND('Antibiotics STAR PU 13 - QP'!AU114="no",'Trimeth-pres (age 70+)'!AH114="no"),"yes","no")</f>
        <v>no</v>
      </c>
      <c r="U114" s="202" t="str">
        <f>IF(AND('Antibiotics STAR PU 13 - QP'!AX114="no",'Trimeth-pres (age 70+)'!AJ114="no"),"yes","no")</f>
        <v>no</v>
      </c>
      <c r="V114" s="202" t="str">
        <f>IF(AND('Antibiotics STAR PU 13 - QP'!BA114="no",'Trimeth-pres (age 70+)'!AL114="no"),"yes","no")</f>
        <v>no</v>
      </c>
      <c r="W114" s="202" t="str">
        <f>IF(AND('Antibiotics STAR PU 13 - QP'!BD114="no",'Trimeth-pres (age 70+)'!AN114="no"),"yes","no")</f>
        <v>no</v>
      </c>
      <c r="X114" s="202" t="str">
        <f>IF(AND('Antibiotics STAR PU 13 - QP'!BG114="no",'Trimeth-pres (age 70+)'!AP114="no"),"yes","no")</f>
        <v>no</v>
      </c>
      <c r="Y114" s="202" t="str">
        <f>IF(AND('Antibiotics STAR PU 13 - QP'!BJ114="no",'Trimeth-pres (age 70+)'!AR114="no"),"yes","no")</f>
        <v>no</v>
      </c>
      <c r="Z114" s="202" t="str">
        <f>IF(AND('Antibiotics STAR PU 13 - QP'!BM114="no",'Trimeth-pres (age 70+)'!AT114="no"),"yes","no")</f>
        <v>no</v>
      </c>
      <c r="AA114" s="202" t="str">
        <f>IF(AND('Antibiotics STAR PU 13 - QP'!BQ114="no",'Trimeth-pres (age 70+)'!AV114="no"),"yes","no")</f>
        <v>no</v>
      </c>
    </row>
    <row r="115" spans="1:27" x14ac:dyDescent="0.2">
      <c r="A115" s="306" t="s">
        <v>637</v>
      </c>
      <c r="B115" s="5" t="s">
        <v>474</v>
      </c>
      <c r="C115" s="5" t="s">
        <v>401</v>
      </c>
      <c r="D115" s="5" t="s">
        <v>436</v>
      </c>
      <c r="E115" s="5" t="s">
        <v>114</v>
      </c>
      <c r="F115" s="117" t="s">
        <v>232</v>
      </c>
      <c r="G115" s="5" t="s">
        <v>233</v>
      </c>
      <c r="H115" s="8" t="str">
        <f>IF(AND('Antibiotics STAR PU 13 - QP'!K115="no",'Trimeth-pres (age 70+)'!J115="no"),"yes","no")</f>
        <v>no</v>
      </c>
      <c r="I115" s="202" t="str">
        <f>IF(AND('Antibiotics STAR PU 13 - QP'!N115="no",'Trimeth-pres (age 70+)'!L115="no"),"yes","no")</f>
        <v>no</v>
      </c>
      <c r="J115" s="202" t="str">
        <f>IF(AND('Antibiotics STAR PU 13 - QP'!Q115="no",'Trimeth-pres (age 70+)'!N115="no"),"yes","no")</f>
        <v>no</v>
      </c>
      <c r="K115" s="202" t="str">
        <f>IF(AND('Antibiotics STAR PU 13 - QP'!T115="no",'Trimeth-pres (age 70+)'!P115="no"),"yes","no")</f>
        <v>no</v>
      </c>
      <c r="L115" s="202" t="str">
        <f>IF(AND('Antibiotics STAR PU 13 - QP'!W115="no",'Trimeth-pres (age 70+)'!R115="no"),"yes","no")</f>
        <v>no</v>
      </c>
      <c r="M115" s="202" t="str">
        <f>IF(AND('Antibiotics STAR PU 13 - QP'!Z115="no",'Trimeth-pres (age 70+)'!T115="no"),"yes","no")</f>
        <v>no</v>
      </c>
      <c r="N115" s="202" t="str">
        <f>IF(AND('Antibiotics STAR PU 13 - QP'!AC115="no",'Trimeth-pres (age 70+)'!V115="no"),"yes","no")</f>
        <v>no</v>
      </c>
      <c r="O115" s="202" t="str">
        <f>IF(AND('Antibiotics STAR PU 13 - QP'!AF115="no",'Trimeth-pres (age 70+)'!X115="no"),"yes","no")</f>
        <v>no</v>
      </c>
      <c r="P115" s="202" t="str">
        <f>IF(AND('Antibiotics STAR PU 13 - QP'!AI115="no",'Trimeth-pres (age 70+)'!Z115="no"),"yes","no")</f>
        <v>no</v>
      </c>
      <c r="Q115" s="202" t="str">
        <f>IF(AND('Antibiotics STAR PU 13 - QP'!AL115="no",'Trimeth-pres (age 70+)'!AB115="no"),"yes","no")</f>
        <v>no</v>
      </c>
      <c r="R115" s="202" t="str">
        <f>IF(AND('Antibiotics STAR PU 13 - QP'!AO115="no",'Trimeth-pres (age 70+)'!AD115="no"),"yes","no")</f>
        <v>no</v>
      </c>
      <c r="S115" s="202" t="str">
        <f>IF(AND('Antibiotics STAR PU 13 - QP'!AR115="no",'Trimeth-pres (age 70+)'!AF115="no"),"yes","no")</f>
        <v>no</v>
      </c>
      <c r="T115" s="202" t="str">
        <f>IF(AND('Antibiotics STAR PU 13 - QP'!AU115="no",'Trimeth-pres (age 70+)'!AH115="no"),"yes","no")</f>
        <v>no</v>
      </c>
      <c r="U115" s="202" t="str">
        <f>IF(AND('Antibiotics STAR PU 13 - QP'!AX115="no",'Trimeth-pres (age 70+)'!AJ115="no"),"yes","no")</f>
        <v>no</v>
      </c>
      <c r="V115" s="202" t="str">
        <f>IF(AND('Antibiotics STAR PU 13 - QP'!BA115="no",'Trimeth-pres (age 70+)'!AL115="no"),"yes","no")</f>
        <v>no</v>
      </c>
      <c r="W115" s="202" t="str">
        <f>IF(AND('Antibiotics STAR PU 13 - QP'!BD115="no",'Trimeth-pres (age 70+)'!AN115="no"),"yes","no")</f>
        <v>no</v>
      </c>
      <c r="X115" s="202" t="str">
        <f>IF(AND('Antibiotics STAR PU 13 - QP'!BG115="no",'Trimeth-pres (age 70+)'!AP115="no"),"yes","no")</f>
        <v>no</v>
      </c>
      <c r="Y115" s="202" t="str">
        <f>IF(AND('Antibiotics STAR PU 13 - QP'!BJ115="no",'Trimeth-pres (age 70+)'!AR115="no"),"yes","no")</f>
        <v>no</v>
      </c>
      <c r="Z115" s="202" t="str">
        <f>IF(AND('Antibiotics STAR PU 13 - QP'!BM115="no",'Trimeth-pres (age 70+)'!AT115="no"),"yes","no")</f>
        <v>no</v>
      </c>
      <c r="AA115" s="202" t="str">
        <f>IF(AND('Antibiotics STAR PU 13 - QP'!BQ115="no",'Trimeth-pres (age 70+)'!AV115="no"),"yes","no")</f>
        <v>no</v>
      </c>
    </row>
    <row r="116" spans="1:27" x14ac:dyDescent="0.2">
      <c r="A116" s="306" t="s">
        <v>498</v>
      </c>
      <c r="B116" s="5" t="s">
        <v>493</v>
      </c>
      <c r="C116" s="5" t="s">
        <v>98</v>
      </c>
      <c r="D116" s="5" t="s">
        <v>434</v>
      </c>
      <c r="E116" s="5" t="s">
        <v>98</v>
      </c>
      <c r="F116" s="117" t="s">
        <v>234</v>
      </c>
      <c r="G116" s="5" t="s">
        <v>235</v>
      </c>
      <c r="H116" s="8" t="str">
        <f>IF(AND('Antibiotics STAR PU 13 - QP'!K116="no",'Trimeth-pres (age 70+)'!J116="no"),"yes","no")</f>
        <v>no</v>
      </c>
      <c r="I116" s="202" t="str">
        <f>IF(AND('Antibiotics STAR PU 13 - QP'!N116="no",'Trimeth-pres (age 70+)'!L116="no"),"yes","no")</f>
        <v>no</v>
      </c>
      <c r="J116" s="202" t="str">
        <f>IF(AND('Antibiotics STAR PU 13 - QP'!Q116="no",'Trimeth-pres (age 70+)'!N116="no"),"yes","no")</f>
        <v>no</v>
      </c>
      <c r="K116" s="202" t="str">
        <f>IF(AND('Antibiotics STAR PU 13 - QP'!T116="no",'Trimeth-pres (age 70+)'!P116="no"),"yes","no")</f>
        <v>no</v>
      </c>
      <c r="L116" s="202" t="str">
        <f>IF(AND('Antibiotics STAR PU 13 - QP'!W116="no",'Trimeth-pres (age 70+)'!R116="no"),"yes","no")</f>
        <v>no</v>
      </c>
      <c r="M116" s="202" t="str">
        <f>IF(AND('Antibiotics STAR PU 13 - QP'!Z116="no",'Trimeth-pres (age 70+)'!T116="no"),"yes","no")</f>
        <v>no</v>
      </c>
      <c r="N116" s="202" t="str">
        <f>IF(AND('Antibiotics STAR PU 13 - QP'!AC116="no",'Trimeth-pres (age 70+)'!V116="no"),"yes","no")</f>
        <v>no</v>
      </c>
      <c r="O116" s="202" t="str">
        <f>IF(AND('Antibiotics STAR PU 13 - QP'!AF116="no",'Trimeth-pres (age 70+)'!X116="no"),"yes","no")</f>
        <v>no</v>
      </c>
      <c r="P116" s="202" t="str">
        <f>IF(AND('Antibiotics STAR PU 13 - QP'!AI116="no",'Trimeth-pres (age 70+)'!Z116="no"),"yes","no")</f>
        <v>no</v>
      </c>
      <c r="Q116" s="202" t="str">
        <f>IF(AND('Antibiotics STAR PU 13 - QP'!AL116="no",'Trimeth-pres (age 70+)'!AB116="no"),"yes","no")</f>
        <v>no</v>
      </c>
      <c r="R116" s="202" t="str">
        <f>IF(AND('Antibiotics STAR PU 13 - QP'!AO116="no",'Trimeth-pres (age 70+)'!AD116="no"),"yes","no")</f>
        <v>no</v>
      </c>
      <c r="S116" s="202" t="str">
        <f>IF(AND('Antibiotics STAR PU 13 - QP'!AR116="no",'Trimeth-pres (age 70+)'!AF116="no"),"yes","no")</f>
        <v>no</v>
      </c>
      <c r="T116" s="202" t="str">
        <f>IF(AND('Antibiotics STAR PU 13 - QP'!AU116="no",'Trimeth-pres (age 70+)'!AH116="no"),"yes","no")</f>
        <v>no</v>
      </c>
      <c r="U116" s="202" t="str">
        <f>IF(AND('Antibiotics STAR PU 13 - QP'!AX116="no",'Trimeth-pres (age 70+)'!AJ116="no"),"yes","no")</f>
        <v>no</v>
      </c>
      <c r="V116" s="202" t="str">
        <f>IF(AND('Antibiotics STAR PU 13 - QP'!BA116="no",'Trimeth-pres (age 70+)'!AL116="no"),"yes","no")</f>
        <v>no</v>
      </c>
      <c r="W116" s="202" t="str">
        <f>IF(AND('Antibiotics STAR PU 13 - QP'!BD116="no",'Trimeth-pres (age 70+)'!AN116="no"),"yes","no")</f>
        <v>no</v>
      </c>
      <c r="X116" s="202" t="str">
        <f>IF(AND('Antibiotics STAR PU 13 - QP'!BG116="no",'Trimeth-pres (age 70+)'!AP116="no"),"yes","no")</f>
        <v>no</v>
      </c>
      <c r="Y116" s="202" t="str">
        <f>IF(AND('Antibiotics STAR PU 13 - QP'!BJ116="no",'Trimeth-pres (age 70+)'!AR116="no"),"yes","no")</f>
        <v>no</v>
      </c>
      <c r="Z116" s="202" t="str">
        <f>IF(AND('Antibiotics STAR PU 13 - QP'!BM116="no",'Trimeth-pres (age 70+)'!AT116="no"),"yes","no")</f>
        <v>no</v>
      </c>
      <c r="AA116" s="202" t="str">
        <f>IF(AND('Antibiotics STAR PU 13 - QP'!BQ116="no",'Trimeth-pres (age 70+)'!AV116="no"),"yes","no")</f>
        <v>no</v>
      </c>
    </row>
    <row r="117" spans="1:27" x14ac:dyDescent="0.2">
      <c r="A117" s="306" t="s">
        <v>619</v>
      </c>
      <c r="B117" s="5" t="s">
        <v>474</v>
      </c>
      <c r="C117" s="5" t="s">
        <v>401</v>
      </c>
      <c r="D117" s="5" t="s">
        <v>415</v>
      </c>
      <c r="E117" s="5" t="s">
        <v>5</v>
      </c>
      <c r="F117" s="117" t="s">
        <v>236</v>
      </c>
      <c r="G117" s="5" t="s">
        <v>237</v>
      </c>
      <c r="H117" s="8" t="str">
        <f>IF(AND('Antibiotics STAR PU 13 - QP'!K117="no",'Trimeth-pres (age 70+)'!J117="no"),"yes","no")</f>
        <v>yes</v>
      </c>
      <c r="I117" s="202" t="str">
        <f>IF(AND('Antibiotics STAR PU 13 - QP'!N117="no",'Trimeth-pres (age 70+)'!L117="no"),"yes","no")</f>
        <v>yes</v>
      </c>
      <c r="J117" s="202" t="str">
        <f>IF(AND('Antibiotics STAR PU 13 - QP'!Q117="no",'Trimeth-pres (age 70+)'!N117="no"),"yes","no")</f>
        <v>yes</v>
      </c>
      <c r="K117" s="202" t="str">
        <f>IF(AND('Antibiotics STAR PU 13 - QP'!T117="no",'Trimeth-pres (age 70+)'!P117="no"),"yes","no")</f>
        <v>yes</v>
      </c>
      <c r="L117" s="202" t="str">
        <f>IF(AND('Antibiotics STAR PU 13 - QP'!W117="no",'Trimeth-pres (age 70+)'!R117="no"),"yes","no")</f>
        <v>yes</v>
      </c>
      <c r="M117" s="202" t="str">
        <f>IF(AND('Antibiotics STAR PU 13 - QP'!Z117="no",'Trimeth-pres (age 70+)'!T117="no"),"yes","no")</f>
        <v>yes</v>
      </c>
      <c r="N117" s="202" t="str">
        <f>IF(AND('Antibiotics STAR PU 13 - QP'!AC117="no",'Trimeth-pres (age 70+)'!V117="no"),"yes","no")</f>
        <v>yes</v>
      </c>
      <c r="O117" s="202" t="str">
        <f>IF(AND('Antibiotics STAR PU 13 - QP'!AF117="no",'Trimeth-pres (age 70+)'!X117="no"),"yes","no")</f>
        <v>yes</v>
      </c>
      <c r="P117" s="202" t="str">
        <f>IF(AND('Antibiotics STAR PU 13 - QP'!AI117="no",'Trimeth-pres (age 70+)'!Z117="no"),"yes","no")</f>
        <v>yes</v>
      </c>
      <c r="Q117" s="202" t="str">
        <f>IF(AND('Antibiotics STAR PU 13 - QP'!AL117="no",'Trimeth-pres (age 70+)'!AB117="no"),"yes","no")</f>
        <v>no</v>
      </c>
      <c r="R117" s="202" t="str">
        <f>IF(AND('Antibiotics STAR PU 13 - QP'!AO117="no",'Trimeth-pres (age 70+)'!AD117="no"),"yes","no")</f>
        <v>no</v>
      </c>
      <c r="S117" s="202" t="str">
        <f>IF(AND('Antibiotics STAR PU 13 - QP'!AR117="no",'Trimeth-pres (age 70+)'!AF117="no"),"yes","no")</f>
        <v>no</v>
      </c>
      <c r="T117" s="202" t="str">
        <f>IF(AND('Antibiotics STAR PU 13 - QP'!AU117="no",'Trimeth-pres (age 70+)'!AH117="no"),"yes","no")</f>
        <v>no</v>
      </c>
      <c r="U117" s="202" t="str">
        <f>IF(AND('Antibiotics STAR PU 13 - QP'!AX117="no",'Trimeth-pres (age 70+)'!AJ117="no"),"yes","no")</f>
        <v>no</v>
      </c>
      <c r="V117" s="202" t="str">
        <f>IF(AND('Antibiotics STAR PU 13 - QP'!BA117="no",'Trimeth-pres (age 70+)'!AL117="no"),"yes","no")</f>
        <v>no</v>
      </c>
      <c r="W117" s="202" t="str">
        <f>IF(AND('Antibiotics STAR PU 13 - QP'!BD117="no",'Trimeth-pres (age 70+)'!AN117="no"),"yes","no")</f>
        <v>no</v>
      </c>
      <c r="X117" s="202" t="str">
        <f>IF(AND('Antibiotics STAR PU 13 - QP'!BG117="no",'Trimeth-pres (age 70+)'!AP117="no"),"yes","no")</f>
        <v>no</v>
      </c>
      <c r="Y117" s="202" t="str">
        <f>IF(AND('Antibiotics STAR PU 13 - QP'!BJ117="no",'Trimeth-pres (age 70+)'!AR117="no"),"yes","no")</f>
        <v>no</v>
      </c>
      <c r="Z117" s="202" t="str">
        <f>IF(AND('Antibiotics STAR PU 13 - QP'!BM117="no",'Trimeth-pres (age 70+)'!AT117="no"),"yes","no")</f>
        <v>no</v>
      </c>
      <c r="AA117" s="202" t="str">
        <f>IF(AND('Antibiotics STAR PU 13 - QP'!BQ117="no",'Trimeth-pres (age 70+)'!AV117="no"),"yes","no")</f>
        <v>no</v>
      </c>
    </row>
    <row r="118" spans="1:27" x14ac:dyDescent="0.2">
      <c r="A118" s="306" t="s">
        <v>637</v>
      </c>
      <c r="B118" s="5" t="s">
        <v>474</v>
      </c>
      <c r="C118" s="5" t="s">
        <v>401</v>
      </c>
      <c r="D118" s="5" t="s">
        <v>436</v>
      </c>
      <c r="E118" s="5" t="s">
        <v>114</v>
      </c>
      <c r="F118" s="117" t="s">
        <v>238</v>
      </c>
      <c r="G118" s="5" t="s">
        <v>239</v>
      </c>
      <c r="H118" s="8" t="str">
        <f>IF(AND('Antibiotics STAR PU 13 - QP'!K118="no",'Trimeth-pres (age 70+)'!J118="no"),"yes","no")</f>
        <v>no</v>
      </c>
      <c r="I118" s="202" t="str">
        <f>IF(AND('Antibiotics STAR PU 13 - QP'!N118="no",'Trimeth-pres (age 70+)'!L118="no"),"yes","no")</f>
        <v>no</v>
      </c>
      <c r="J118" s="202" t="str">
        <f>IF(AND('Antibiotics STAR PU 13 - QP'!Q118="no",'Trimeth-pres (age 70+)'!N118="no"),"yes","no")</f>
        <v>no</v>
      </c>
      <c r="K118" s="202" t="str">
        <f>IF(AND('Antibiotics STAR PU 13 - QP'!T118="no",'Trimeth-pres (age 70+)'!P118="no"),"yes","no")</f>
        <v>no</v>
      </c>
      <c r="L118" s="202" t="str">
        <f>IF(AND('Antibiotics STAR PU 13 - QP'!W118="no",'Trimeth-pres (age 70+)'!R118="no"),"yes","no")</f>
        <v>no</v>
      </c>
      <c r="M118" s="202" t="str">
        <f>IF(AND('Antibiotics STAR PU 13 - QP'!Z118="no",'Trimeth-pres (age 70+)'!T118="no"),"yes","no")</f>
        <v>no</v>
      </c>
      <c r="N118" s="202" t="str">
        <f>IF(AND('Antibiotics STAR PU 13 - QP'!AC118="no",'Trimeth-pres (age 70+)'!V118="no"),"yes","no")</f>
        <v>no</v>
      </c>
      <c r="O118" s="202" t="str">
        <f>IF(AND('Antibiotics STAR PU 13 - QP'!AF118="no",'Trimeth-pres (age 70+)'!X118="no"),"yes","no")</f>
        <v>no</v>
      </c>
      <c r="P118" s="202" t="str">
        <f>IF(AND('Antibiotics STAR PU 13 - QP'!AI118="no",'Trimeth-pres (age 70+)'!Z118="no"),"yes","no")</f>
        <v>no</v>
      </c>
      <c r="Q118" s="202" t="str">
        <f>IF(AND('Antibiotics STAR PU 13 - QP'!AL118="no",'Trimeth-pres (age 70+)'!AB118="no"),"yes","no")</f>
        <v>no</v>
      </c>
      <c r="R118" s="202" t="str">
        <f>IF(AND('Antibiotics STAR PU 13 - QP'!AO118="no",'Trimeth-pres (age 70+)'!AD118="no"),"yes","no")</f>
        <v>no</v>
      </c>
      <c r="S118" s="202" t="str">
        <f>IF(AND('Antibiotics STAR PU 13 - QP'!AR118="no",'Trimeth-pres (age 70+)'!AF118="no"),"yes","no")</f>
        <v>no</v>
      </c>
      <c r="T118" s="202" t="str">
        <f>IF(AND('Antibiotics STAR PU 13 - QP'!AU118="no",'Trimeth-pres (age 70+)'!AH118="no"),"yes","no")</f>
        <v>no</v>
      </c>
      <c r="U118" s="202" t="str">
        <f>IF(AND('Antibiotics STAR PU 13 - QP'!AX118="no",'Trimeth-pres (age 70+)'!AJ118="no"),"yes","no")</f>
        <v>no</v>
      </c>
      <c r="V118" s="202" t="str">
        <f>IF(AND('Antibiotics STAR PU 13 - QP'!BA118="no",'Trimeth-pres (age 70+)'!AL118="no"),"yes","no")</f>
        <v>no</v>
      </c>
      <c r="W118" s="202" t="str">
        <f>IF(AND('Antibiotics STAR PU 13 - QP'!BD118="no",'Trimeth-pres (age 70+)'!AN118="no"),"yes","no")</f>
        <v>no</v>
      </c>
      <c r="X118" s="202" t="str">
        <f>IF(AND('Antibiotics STAR PU 13 - QP'!BG118="no",'Trimeth-pres (age 70+)'!AP118="no"),"yes","no")</f>
        <v>no</v>
      </c>
      <c r="Y118" s="202" t="str">
        <f>IF(AND('Antibiotics STAR PU 13 - QP'!BJ118="no",'Trimeth-pres (age 70+)'!AR118="no"),"yes","no")</f>
        <v>no</v>
      </c>
      <c r="Z118" s="202" t="str">
        <f>IF(AND('Antibiotics STAR PU 13 - QP'!BM118="no",'Trimeth-pres (age 70+)'!AT118="no"),"yes","no")</f>
        <v>no</v>
      </c>
      <c r="AA118" s="202" t="str">
        <f>IF(AND('Antibiotics STAR PU 13 - QP'!BQ118="no",'Trimeth-pres (age 70+)'!AV118="no"),"yes","no")</f>
        <v>no</v>
      </c>
    </row>
    <row r="119" spans="1:27" x14ac:dyDescent="0.2">
      <c r="A119" s="306" t="s">
        <v>639</v>
      </c>
      <c r="B119" s="5" t="s">
        <v>480</v>
      </c>
      <c r="C119" s="5" t="s">
        <v>405</v>
      </c>
      <c r="D119" s="5" t="s">
        <v>429</v>
      </c>
      <c r="E119" s="5" t="s">
        <v>60</v>
      </c>
      <c r="F119" s="117" t="s">
        <v>240</v>
      </c>
      <c r="G119" s="5" t="s">
        <v>241</v>
      </c>
      <c r="H119" s="8" t="str">
        <f>IF(AND('Antibiotics STAR PU 13 - QP'!K119="no",'Trimeth-pres (age 70+)'!J119="no"),"yes","no")</f>
        <v>no</v>
      </c>
      <c r="I119" s="202" t="str">
        <f>IF(AND('Antibiotics STAR PU 13 - QP'!N119="no",'Trimeth-pres (age 70+)'!L119="no"),"yes","no")</f>
        <v>no</v>
      </c>
      <c r="J119" s="202" t="str">
        <f>IF(AND('Antibiotics STAR PU 13 - QP'!Q119="no",'Trimeth-pres (age 70+)'!N119="no"),"yes","no")</f>
        <v>no</v>
      </c>
      <c r="K119" s="202" t="str">
        <f>IF(AND('Antibiotics STAR PU 13 - QP'!T119="no",'Trimeth-pres (age 70+)'!P119="no"),"yes","no")</f>
        <v>no</v>
      </c>
      <c r="L119" s="202" t="str">
        <f>IF(AND('Antibiotics STAR PU 13 - QP'!W119="no",'Trimeth-pres (age 70+)'!R119="no"),"yes","no")</f>
        <v>no</v>
      </c>
      <c r="M119" s="202" t="str">
        <f>IF(AND('Antibiotics STAR PU 13 - QP'!Z119="no",'Trimeth-pres (age 70+)'!T119="no"),"yes","no")</f>
        <v>no</v>
      </c>
      <c r="N119" s="202" t="str">
        <f>IF(AND('Antibiotics STAR PU 13 - QP'!AC119="no",'Trimeth-pres (age 70+)'!V119="no"),"yes","no")</f>
        <v>no</v>
      </c>
      <c r="O119" s="202" t="str">
        <f>IF(AND('Antibiotics STAR PU 13 - QP'!AF119="no",'Trimeth-pres (age 70+)'!X119="no"),"yes","no")</f>
        <v>no</v>
      </c>
      <c r="P119" s="202" t="str">
        <f>IF(AND('Antibiotics STAR PU 13 - QP'!AI119="no",'Trimeth-pres (age 70+)'!Z119="no"),"yes","no")</f>
        <v>no</v>
      </c>
      <c r="Q119" s="202" t="str">
        <f>IF(AND('Antibiotics STAR PU 13 - QP'!AL119="no",'Trimeth-pres (age 70+)'!AB119="no"),"yes","no")</f>
        <v>no</v>
      </c>
      <c r="R119" s="202" t="str">
        <f>IF(AND('Antibiotics STAR PU 13 - QP'!AO119="no",'Trimeth-pres (age 70+)'!AD119="no"),"yes","no")</f>
        <v>no</v>
      </c>
      <c r="S119" s="202" t="str">
        <f>IF(AND('Antibiotics STAR PU 13 - QP'!AR119="no",'Trimeth-pres (age 70+)'!AF119="no"),"yes","no")</f>
        <v>no</v>
      </c>
      <c r="T119" s="202" t="str">
        <f>IF(AND('Antibiotics STAR PU 13 - QP'!AU119="no",'Trimeth-pres (age 70+)'!AH119="no"),"yes","no")</f>
        <v>no</v>
      </c>
      <c r="U119" s="202" t="str">
        <f>IF(AND('Antibiotics STAR PU 13 - QP'!AX119="no",'Trimeth-pres (age 70+)'!AJ119="no"),"yes","no")</f>
        <v>no</v>
      </c>
      <c r="V119" s="202" t="str">
        <f>IF(AND('Antibiotics STAR PU 13 - QP'!BA119="no",'Trimeth-pres (age 70+)'!AL119="no"),"yes","no")</f>
        <v>no</v>
      </c>
      <c r="W119" s="202" t="str">
        <f>IF(AND('Antibiotics STAR PU 13 - QP'!BD119="no",'Trimeth-pres (age 70+)'!AN119="no"),"yes","no")</f>
        <v>no</v>
      </c>
      <c r="X119" s="202" t="str">
        <f>IF(AND('Antibiotics STAR PU 13 - QP'!BG119="no",'Trimeth-pres (age 70+)'!AP119="no"),"yes","no")</f>
        <v>no</v>
      </c>
      <c r="Y119" s="202" t="str">
        <f>IF(AND('Antibiotics STAR PU 13 - QP'!BJ119="no",'Trimeth-pres (age 70+)'!AR119="no"),"yes","no")</f>
        <v>no</v>
      </c>
      <c r="Z119" s="202" t="str">
        <f>IF(AND('Antibiotics STAR PU 13 - QP'!BM119="no",'Trimeth-pres (age 70+)'!AT119="no"),"yes","no")</f>
        <v>no</v>
      </c>
      <c r="AA119" s="202" t="str">
        <f>IF(AND('Antibiotics STAR PU 13 - QP'!BQ119="no",'Trimeth-pres (age 70+)'!AV119="no"),"yes","no")</f>
        <v>no</v>
      </c>
    </row>
    <row r="120" spans="1:27" x14ac:dyDescent="0.2">
      <c r="A120" s="306" t="s">
        <v>632</v>
      </c>
      <c r="B120" s="5" t="s">
        <v>488</v>
      </c>
      <c r="C120" s="5" t="s">
        <v>409</v>
      </c>
      <c r="D120" s="5" t="s">
        <v>430</v>
      </c>
      <c r="E120" s="5" t="s">
        <v>65</v>
      </c>
      <c r="F120" s="117" t="s">
        <v>242</v>
      </c>
      <c r="G120" s="5" t="s">
        <v>243</v>
      </c>
      <c r="H120" s="8" t="str">
        <f>IF(AND('Antibiotics STAR PU 13 - QP'!K120="no",'Trimeth-pres (age 70+)'!J120="no"),"yes","no")</f>
        <v>no</v>
      </c>
      <c r="I120" s="202" t="str">
        <f>IF(AND('Antibiotics STAR PU 13 - QP'!N120="no",'Trimeth-pres (age 70+)'!L120="no"),"yes","no")</f>
        <v>no</v>
      </c>
      <c r="J120" s="202" t="str">
        <f>IF(AND('Antibiotics STAR PU 13 - QP'!Q120="no",'Trimeth-pres (age 70+)'!N120="no"),"yes","no")</f>
        <v>no</v>
      </c>
      <c r="K120" s="202" t="str">
        <f>IF(AND('Antibiotics STAR PU 13 - QP'!T120="no",'Trimeth-pres (age 70+)'!P120="no"),"yes","no")</f>
        <v>no</v>
      </c>
      <c r="L120" s="202" t="str">
        <f>IF(AND('Antibiotics STAR PU 13 - QP'!W120="no",'Trimeth-pres (age 70+)'!R120="no"),"yes","no")</f>
        <v>no</v>
      </c>
      <c r="M120" s="202" t="str">
        <f>IF(AND('Antibiotics STAR PU 13 - QP'!Z120="no",'Trimeth-pres (age 70+)'!T120="no"),"yes","no")</f>
        <v>no</v>
      </c>
      <c r="N120" s="202" t="str">
        <f>IF(AND('Antibiotics STAR PU 13 - QP'!AC120="no",'Trimeth-pres (age 70+)'!V120="no"),"yes","no")</f>
        <v>no</v>
      </c>
      <c r="O120" s="202" t="str">
        <f>IF(AND('Antibiotics STAR PU 13 - QP'!AF120="no",'Trimeth-pres (age 70+)'!X120="no"),"yes","no")</f>
        <v>no</v>
      </c>
      <c r="P120" s="202" t="str">
        <f>IF(AND('Antibiotics STAR PU 13 - QP'!AI120="no",'Trimeth-pres (age 70+)'!Z120="no"),"yes","no")</f>
        <v>no</v>
      </c>
      <c r="Q120" s="202" t="str">
        <f>IF(AND('Antibiotics STAR PU 13 - QP'!AL120="no",'Trimeth-pres (age 70+)'!AB120="no"),"yes","no")</f>
        <v>no</v>
      </c>
      <c r="R120" s="202" t="str">
        <f>IF(AND('Antibiotics STAR PU 13 - QP'!AO120="no",'Trimeth-pres (age 70+)'!AD120="no"),"yes","no")</f>
        <v>no</v>
      </c>
      <c r="S120" s="202" t="str">
        <f>IF(AND('Antibiotics STAR PU 13 - QP'!AR120="no",'Trimeth-pres (age 70+)'!AF120="no"),"yes","no")</f>
        <v>no</v>
      </c>
      <c r="T120" s="202" t="str">
        <f>IF(AND('Antibiotics STAR PU 13 - QP'!AU120="no",'Trimeth-pres (age 70+)'!AH120="no"),"yes","no")</f>
        <v>no</v>
      </c>
      <c r="U120" s="202" t="str">
        <f>IF(AND('Antibiotics STAR PU 13 - QP'!AX120="no",'Trimeth-pres (age 70+)'!AJ120="no"),"yes","no")</f>
        <v>no</v>
      </c>
      <c r="V120" s="202" t="str">
        <f>IF(AND('Antibiotics STAR PU 13 - QP'!BA120="no",'Trimeth-pres (age 70+)'!AL120="no"),"yes","no")</f>
        <v>no</v>
      </c>
      <c r="W120" s="202" t="str">
        <f>IF(AND('Antibiotics STAR PU 13 - QP'!BD120="no",'Trimeth-pres (age 70+)'!AN120="no"),"yes","no")</f>
        <v>no</v>
      </c>
      <c r="X120" s="202" t="str">
        <f>IF(AND('Antibiotics STAR PU 13 - QP'!BG120="no",'Trimeth-pres (age 70+)'!AP120="no"),"yes","no")</f>
        <v>no</v>
      </c>
      <c r="Y120" s="202" t="str">
        <f>IF(AND('Antibiotics STAR PU 13 - QP'!BJ120="no",'Trimeth-pres (age 70+)'!AR120="no"),"yes","no")</f>
        <v>no</v>
      </c>
      <c r="Z120" s="202" t="str">
        <f>IF(AND('Antibiotics STAR PU 13 - QP'!BM120="no",'Trimeth-pres (age 70+)'!AT120="no"),"yes","no")</f>
        <v>no</v>
      </c>
      <c r="AA120" s="202" t="str">
        <f>IF(AND('Antibiotics STAR PU 13 - QP'!BQ120="no",'Trimeth-pres (age 70+)'!AV120="no"),"yes","no")</f>
        <v>no</v>
      </c>
    </row>
    <row r="121" spans="1:27" x14ac:dyDescent="0.2">
      <c r="A121" s="306" t="s">
        <v>634</v>
      </c>
      <c r="B121" s="5" t="s">
        <v>491</v>
      </c>
      <c r="C121" s="5" t="s">
        <v>410</v>
      </c>
      <c r="D121" s="5" t="s">
        <v>432</v>
      </c>
      <c r="E121" s="5" t="s">
        <v>89</v>
      </c>
      <c r="F121" s="117" t="s">
        <v>244</v>
      </c>
      <c r="G121" s="5" t="s">
        <v>245</v>
      </c>
      <c r="H121" s="8" t="str">
        <f>IF(AND('Antibiotics STAR PU 13 - QP'!K121="no",'Trimeth-pres (age 70+)'!J121="no"),"yes","no")</f>
        <v>no</v>
      </c>
      <c r="I121" s="202" t="str">
        <f>IF(AND('Antibiotics STAR PU 13 - QP'!N121="no",'Trimeth-pres (age 70+)'!L121="no"),"yes","no")</f>
        <v>no</v>
      </c>
      <c r="J121" s="202" t="str">
        <f>IF(AND('Antibiotics STAR PU 13 - QP'!Q121="no",'Trimeth-pres (age 70+)'!N121="no"),"yes","no")</f>
        <v>no</v>
      </c>
      <c r="K121" s="202" t="str">
        <f>IF(AND('Antibiotics STAR PU 13 - QP'!T121="no",'Trimeth-pres (age 70+)'!P121="no"),"yes","no")</f>
        <v>no</v>
      </c>
      <c r="L121" s="202" t="str">
        <f>IF(AND('Antibiotics STAR PU 13 - QP'!W121="no",'Trimeth-pres (age 70+)'!R121="no"),"yes","no")</f>
        <v>no</v>
      </c>
      <c r="M121" s="202" t="str">
        <f>IF(AND('Antibiotics STAR PU 13 - QP'!Z121="no",'Trimeth-pres (age 70+)'!T121="no"),"yes","no")</f>
        <v>no</v>
      </c>
      <c r="N121" s="202" t="str">
        <f>IF(AND('Antibiotics STAR PU 13 - QP'!AC121="no",'Trimeth-pres (age 70+)'!V121="no"),"yes","no")</f>
        <v>no</v>
      </c>
      <c r="O121" s="202" t="str">
        <f>IF(AND('Antibiotics STAR PU 13 - QP'!AF121="no",'Trimeth-pres (age 70+)'!X121="no"),"yes","no")</f>
        <v>no</v>
      </c>
      <c r="P121" s="202" t="str">
        <f>IF(AND('Antibiotics STAR PU 13 - QP'!AI121="no",'Trimeth-pres (age 70+)'!Z121="no"),"yes","no")</f>
        <v>no</v>
      </c>
      <c r="Q121" s="202" t="str">
        <f>IF(AND('Antibiotics STAR PU 13 - QP'!AL121="no",'Trimeth-pres (age 70+)'!AB121="no"),"yes","no")</f>
        <v>no</v>
      </c>
      <c r="R121" s="202" t="str">
        <f>IF(AND('Antibiotics STAR PU 13 - QP'!AO121="no",'Trimeth-pres (age 70+)'!AD121="no"),"yes","no")</f>
        <v>no</v>
      </c>
      <c r="S121" s="202" t="str">
        <f>IF(AND('Antibiotics STAR PU 13 - QP'!AR121="no",'Trimeth-pres (age 70+)'!AF121="no"),"yes","no")</f>
        <v>no</v>
      </c>
      <c r="T121" s="202" t="str">
        <f>IF(AND('Antibiotics STAR PU 13 - QP'!AU121="no",'Trimeth-pres (age 70+)'!AH121="no"),"yes","no")</f>
        <v>no</v>
      </c>
      <c r="U121" s="202" t="str">
        <f>IF(AND('Antibiotics STAR PU 13 - QP'!AX121="no",'Trimeth-pres (age 70+)'!AJ121="no"),"yes","no")</f>
        <v>no</v>
      </c>
      <c r="V121" s="202" t="str">
        <f>IF(AND('Antibiotics STAR PU 13 - QP'!BA121="no",'Trimeth-pres (age 70+)'!AL121="no"),"yes","no")</f>
        <v>no</v>
      </c>
      <c r="W121" s="202" t="str">
        <f>IF(AND('Antibiotics STAR PU 13 - QP'!BD121="no",'Trimeth-pres (age 70+)'!AN121="no"),"yes","no")</f>
        <v>no</v>
      </c>
      <c r="X121" s="202" t="str">
        <f>IF(AND('Antibiotics STAR PU 13 - QP'!BG121="no",'Trimeth-pres (age 70+)'!AP121="no"),"yes","no")</f>
        <v>no</v>
      </c>
      <c r="Y121" s="202" t="str">
        <f>IF(AND('Antibiotics STAR PU 13 - QP'!BJ121="no",'Trimeth-pres (age 70+)'!AR121="no"),"yes","no")</f>
        <v>no</v>
      </c>
      <c r="Z121" s="202" t="str">
        <f>IF(AND('Antibiotics STAR PU 13 - QP'!BM121="no",'Trimeth-pres (age 70+)'!AT121="no"),"yes","no")</f>
        <v>no</v>
      </c>
      <c r="AA121" s="202" t="str">
        <f>IF(AND('Antibiotics STAR PU 13 - QP'!BQ121="no",'Trimeth-pres (age 70+)'!AV121="no"),"yes","no")</f>
        <v>no</v>
      </c>
    </row>
    <row r="122" spans="1:27" x14ac:dyDescent="0.2">
      <c r="A122" s="306" t="s">
        <v>640</v>
      </c>
      <c r="B122" s="5" t="s">
        <v>475</v>
      </c>
      <c r="C122" s="5" t="s">
        <v>402</v>
      </c>
      <c r="D122" s="5" t="s">
        <v>427</v>
      </c>
      <c r="E122" s="5" t="s">
        <v>50</v>
      </c>
      <c r="F122" s="117" t="s">
        <v>246</v>
      </c>
      <c r="G122" s="5" t="s">
        <v>247</v>
      </c>
      <c r="H122" s="8" t="str">
        <f>IF(AND('Antibiotics STAR PU 13 - QP'!K122="no",'Trimeth-pres (age 70+)'!J122="no"),"yes","no")</f>
        <v>no</v>
      </c>
      <c r="I122" s="202" t="str">
        <f>IF(AND('Antibiotics STAR PU 13 - QP'!N122="no",'Trimeth-pres (age 70+)'!L122="no"),"yes","no")</f>
        <v>no</v>
      </c>
      <c r="J122" s="202" t="str">
        <f>IF(AND('Antibiotics STAR PU 13 - QP'!Q122="no",'Trimeth-pres (age 70+)'!N122="no"),"yes","no")</f>
        <v>no</v>
      </c>
      <c r="K122" s="202" t="str">
        <f>IF(AND('Antibiotics STAR PU 13 - QP'!T122="no",'Trimeth-pres (age 70+)'!P122="no"),"yes","no")</f>
        <v>no</v>
      </c>
      <c r="L122" s="202" t="str">
        <f>IF(AND('Antibiotics STAR PU 13 - QP'!W122="no",'Trimeth-pres (age 70+)'!R122="no"),"yes","no")</f>
        <v>no</v>
      </c>
      <c r="M122" s="202" t="str">
        <f>IF(AND('Antibiotics STAR PU 13 - QP'!Z122="no",'Trimeth-pres (age 70+)'!T122="no"),"yes","no")</f>
        <v>no</v>
      </c>
      <c r="N122" s="202" t="str">
        <f>IF(AND('Antibiotics STAR PU 13 - QP'!AC122="no",'Trimeth-pres (age 70+)'!V122="no"),"yes","no")</f>
        <v>no</v>
      </c>
      <c r="O122" s="202" t="str">
        <f>IF(AND('Antibiotics STAR PU 13 - QP'!AF122="no",'Trimeth-pres (age 70+)'!X122="no"),"yes","no")</f>
        <v>no</v>
      </c>
      <c r="P122" s="202" t="str">
        <f>IF(AND('Antibiotics STAR PU 13 - QP'!AI122="no",'Trimeth-pres (age 70+)'!Z122="no"),"yes","no")</f>
        <v>no</v>
      </c>
      <c r="Q122" s="202" t="str">
        <f>IF(AND('Antibiotics STAR PU 13 - QP'!AL122="no",'Trimeth-pres (age 70+)'!AB122="no"),"yes","no")</f>
        <v>no</v>
      </c>
      <c r="R122" s="202" t="str">
        <f>IF(AND('Antibiotics STAR PU 13 - QP'!AO122="no",'Trimeth-pres (age 70+)'!AD122="no"),"yes","no")</f>
        <v>no</v>
      </c>
      <c r="S122" s="202" t="str">
        <f>IF(AND('Antibiotics STAR PU 13 - QP'!AR122="no",'Trimeth-pres (age 70+)'!AF122="no"),"yes","no")</f>
        <v>no</v>
      </c>
      <c r="T122" s="202" t="str">
        <f>IF(AND('Antibiotics STAR PU 13 - QP'!AU122="no",'Trimeth-pres (age 70+)'!AH122="no"),"yes","no")</f>
        <v>no</v>
      </c>
      <c r="U122" s="202" t="str">
        <f>IF(AND('Antibiotics STAR PU 13 - QP'!AX122="no",'Trimeth-pres (age 70+)'!AJ122="no"),"yes","no")</f>
        <v>no</v>
      </c>
      <c r="V122" s="202" t="str">
        <f>IF(AND('Antibiotics STAR PU 13 - QP'!BA122="no",'Trimeth-pres (age 70+)'!AL122="no"),"yes","no")</f>
        <v>no</v>
      </c>
      <c r="W122" s="202" t="str">
        <f>IF(AND('Antibiotics STAR PU 13 - QP'!BD122="no",'Trimeth-pres (age 70+)'!AN122="no"),"yes","no")</f>
        <v>no</v>
      </c>
      <c r="X122" s="202" t="str">
        <f>IF(AND('Antibiotics STAR PU 13 - QP'!BG122="no",'Trimeth-pres (age 70+)'!AP122="no"),"yes","no")</f>
        <v>no</v>
      </c>
      <c r="Y122" s="202" t="str">
        <f>IF(AND('Antibiotics STAR PU 13 - QP'!BJ122="no",'Trimeth-pres (age 70+)'!AR122="no"),"yes","no")</f>
        <v>no</v>
      </c>
      <c r="Z122" s="202" t="str">
        <f>IF(AND('Antibiotics STAR PU 13 - QP'!BM122="no",'Trimeth-pres (age 70+)'!AT122="no"),"yes","no")</f>
        <v>no</v>
      </c>
      <c r="AA122" s="202" t="str">
        <f>IF(AND('Antibiotics STAR PU 13 - QP'!BQ122="no",'Trimeth-pres (age 70+)'!AV122="no"),"yes","no")</f>
        <v>no</v>
      </c>
    </row>
    <row r="123" spans="1:27" x14ac:dyDescent="0.2">
      <c r="A123" s="306" t="s">
        <v>634</v>
      </c>
      <c r="B123" s="5" t="s">
        <v>491</v>
      </c>
      <c r="C123" s="5" t="s">
        <v>410</v>
      </c>
      <c r="D123" s="5" t="s">
        <v>432</v>
      </c>
      <c r="E123" s="5" t="s">
        <v>89</v>
      </c>
      <c r="F123" s="117" t="s">
        <v>248</v>
      </c>
      <c r="G123" s="5" t="s">
        <v>249</v>
      </c>
      <c r="H123" s="8" t="str">
        <f>IF(AND('Antibiotics STAR PU 13 - QP'!K123="no",'Trimeth-pres (age 70+)'!J123="no"),"yes","no")</f>
        <v>no</v>
      </c>
      <c r="I123" s="202" t="str">
        <f>IF(AND('Antibiotics STAR PU 13 - QP'!N123="no",'Trimeth-pres (age 70+)'!L123="no"),"yes","no")</f>
        <v>no</v>
      </c>
      <c r="J123" s="202" t="str">
        <f>IF(AND('Antibiotics STAR PU 13 - QP'!Q123="no",'Trimeth-pres (age 70+)'!N123="no"),"yes","no")</f>
        <v>no</v>
      </c>
      <c r="K123" s="202" t="str">
        <f>IF(AND('Antibiotics STAR PU 13 - QP'!T123="no",'Trimeth-pres (age 70+)'!P123="no"),"yes","no")</f>
        <v>no</v>
      </c>
      <c r="L123" s="202" t="str">
        <f>IF(AND('Antibiotics STAR PU 13 - QP'!W123="no",'Trimeth-pres (age 70+)'!R123="no"),"yes","no")</f>
        <v>no</v>
      </c>
      <c r="M123" s="202" t="str">
        <f>IF(AND('Antibiotics STAR PU 13 - QP'!Z123="no",'Trimeth-pres (age 70+)'!T123="no"),"yes","no")</f>
        <v>no</v>
      </c>
      <c r="N123" s="202" t="str">
        <f>IF(AND('Antibiotics STAR PU 13 - QP'!AC123="no",'Trimeth-pres (age 70+)'!V123="no"),"yes","no")</f>
        <v>no</v>
      </c>
      <c r="O123" s="202" t="str">
        <f>IF(AND('Antibiotics STAR PU 13 - QP'!AF123="no",'Trimeth-pres (age 70+)'!X123="no"),"yes","no")</f>
        <v>no</v>
      </c>
      <c r="P123" s="202" t="str">
        <f>IF(AND('Antibiotics STAR PU 13 - QP'!AI123="no",'Trimeth-pres (age 70+)'!Z123="no"),"yes","no")</f>
        <v>no</v>
      </c>
      <c r="Q123" s="202" t="str">
        <f>IF(AND('Antibiotics STAR PU 13 - QP'!AL123="no",'Trimeth-pres (age 70+)'!AB123="no"),"yes","no")</f>
        <v>no</v>
      </c>
      <c r="R123" s="202" t="str">
        <f>IF(AND('Antibiotics STAR PU 13 - QP'!AO123="no",'Trimeth-pres (age 70+)'!AD123="no"),"yes","no")</f>
        <v>no</v>
      </c>
      <c r="S123" s="202" t="str">
        <f>IF(AND('Antibiotics STAR PU 13 - QP'!AR123="no",'Trimeth-pres (age 70+)'!AF123="no"),"yes","no")</f>
        <v>no</v>
      </c>
      <c r="T123" s="202" t="str">
        <f>IF(AND('Antibiotics STAR PU 13 - QP'!AU123="no",'Trimeth-pres (age 70+)'!AH123="no"),"yes","no")</f>
        <v>no</v>
      </c>
      <c r="U123" s="202" t="str">
        <f>IF(AND('Antibiotics STAR PU 13 - QP'!AX123="no",'Trimeth-pres (age 70+)'!AJ123="no"),"yes","no")</f>
        <v>no</v>
      </c>
      <c r="V123" s="202" t="str">
        <f>IF(AND('Antibiotics STAR PU 13 - QP'!BA123="no",'Trimeth-pres (age 70+)'!AL123="no"),"yes","no")</f>
        <v>no</v>
      </c>
      <c r="W123" s="202" t="str">
        <f>IF(AND('Antibiotics STAR PU 13 - QP'!BD123="no",'Trimeth-pres (age 70+)'!AN123="no"),"yes","no")</f>
        <v>no</v>
      </c>
      <c r="X123" s="202" t="str">
        <f>IF(AND('Antibiotics STAR PU 13 - QP'!BG123="no",'Trimeth-pres (age 70+)'!AP123="no"),"yes","no")</f>
        <v>no</v>
      </c>
      <c r="Y123" s="202" t="str">
        <f>IF(AND('Antibiotics STAR PU 13 - QP'!BJ123="no",'Trimeth-pres (age 70+)'!AR123="no"),"yes","no")</f>
        <v>no</v>
      </c>
      <c r="Z123" s="202" t="str">
        <f>IF(AND('Antibiotics STAR PU 13 - QP'!BM123="no",'Trimeth-pres (age 70+)'!AT123="no"),"yes","no")</f>
        <v>no</v>
      </c>
      <c r="AA123" s="202" t="str">
        <f>IF(AND('Antibiotics STAR PU 13 - QP'!BQ123="no",'Trimeth-pres (age 70+)'!AV123="no"),"yes","no")</f>
        <v>no</v>
      </c>
    </row>
    <row r="124" spans="1:27" x14ac:dyDescent="0.2">
      <c r="A124" s="306" t="s">
        <v>639</v>
      </c>
      <c r="B124" s="5" t="s">
        <v>480</v>
      </c>
      <c r="C124" s="5" t="s">
        <v>405</v>
      </c>
      <c r="D124" s="5" t="s">
        <v>429</v>
      </c>
      <c r="E124" s="5" t="s">
        <v>60</v>
      </c>
      <c r="F124" s="117" t="s">
        <v>250</v>
      </c>
      <c r="G124" s="5" t="s">
        <v>251</v>
      </c>
      <c r="H124" s="8" t="str">
        <f>IF(AND('Antibiotics STAR PU 13 - QP'!K124="no",'Trimeth-pres (age 70+)'!J124="no"),"yes","no")</f>
        <v>no</v>
      </c>
      <c r="I124" s="202" t="str">
        <f>IF(AND('Antibiotics STAR PU 13 - QP'!N124="no",'Trimeth-pres (age 70+)'!L124="no"),"yes","no")</f>
        <v>no</v>
      </c>
      <c r="J124" s="202" t="str">
        <f>IF(AND('Antibiotics STAR PU 13 - QP'!Q124="no",'Trimeth-pres (age 70+)'!N124="no"),"yes","no")</f>
        <v>no</v>
      </c>
      <c r="K124" s="202" t="str">
        <f>IF(AND('Antibiotics STAR PU 13 - QP'!T124="no",'Trimeth-pres (age 70+)'!P124="no"),"yes","no")</f>
        <v>no</v>
      </c>
      <c r="L124" s="202" t="str">
        <f>IF(AND('Antibiotics STAR PU 13 - QP'!W124="no",'Trimeth-pres (age 70+)'!R124="no"),"yes","no")</f>
        <v>no</v>
      </c>
      <c r="M124" s="202" t="str">
        <f>IF(AND('Antibiotics STAR PU 13 - QP'!Z124="no",'Trimeth-pres (age 70+)'!T124="no"),"yes","no")</f>
        <v>no</v>
      </c>
      <c r="N124" s="202" t="str">
        <f>IF(AND('Antibiotics STAR PU 13 - QP'!AC124="no",'Trimeth-pres (age 70+)'!V124="no"),"yes","no")</f>
        <v>no</v>
      </c>
      <c r="O124" s="202" t="str">
        <f>IF(AND('Antibiotics STAR PU 13 - QP'!AF124="no",'Trimeth-pres (age 70+)'!X124="no"),"yes","no")</f>
        <v>no</v>
      </c>
      <c r="P124" s="202" t="str">
        <f>IF(AND('Antibiotics STAR PU 13 - QP'!AI124="no",'Trimeth-pres (age 70+)'!Z124="no"),"yes","no")</f>
        <v>no</v>
      </c>
      <c r="Q124" s="202" t="str">
        <f>IF(AND('Antibiotics STAR PU 13 - QP'!AL124="no",'Trimeth-pres (age 70+)'!AB124="no"),"yes","no")</f>
        <v>no</v>
      </c>
      <c r="R124" s="202" t="str">
        <f>IF(AND('Antibiotics STAR PU 13 - QP'!AO124="no",'Trimeth-pres (age 70+)'!AD124="no"),"yes","no")</f>
        <v>no</v>
      </c>
      <c r="S124" s="202" t="str">
        <f>IF(AND('Antibiotics STAR PU 13 - QP'!AR124="no",'Trimeth-pres (age 70+)'!AF124="no"),"yes","no")</f>
        <v>no</v>
      </c>
      <c r="T124" s="202" t="str">
        <f>IF(AND('Antibiotics STAR PU 13 - QP'!AU124="no",'Trimeth-pres (age 70+)'!AH124="no"),"yes","no")</f>
        <v>no</v>
      </c>
      <c r="U124" s="202" t="str">
        <f>IF(AND('Antibiotics STAR PU 13 - QP'!AX124="no",'Trimeth-pres (age 70+)'!AJ124="no"),"yes","no")</f>
        <v>no</v>
      </c>
      <c r="V124" s="202" t="str">
        <f>IF(AND('Antibiotics STAR PU 13 - QP'!BA124="no",'Trimeth-pres (age 70+)'!AL124="no"),"yes","no")</f>
        <v>no</v>
      </c>
      <c r="W124" s="202" t="str">
        <f>IF(AND('Antibiotics STAR PU 13 - QP'!BD124="no",'Trimeth-pres (age 70+)'!AN124="no"),"yes","no")</f>
        <v>no</v>
      </c>
      <c r="X124" s="202" t="str">
        <f>IF(AND('Antibiotics STAR PU 13 - QP'!BG124="no",'Trimeth-pres (age 70+)'!AP124="no"),"yes","no")</f>
        <v>no</v>
      </c>
      <c r="Y124" s="202" t="str">
        <f>IF(AND('Antibiotics STAR PU 13 - QP'!BJ124="no",'Trimeth-pres (age 70+)'!AR124="no"),"yes","no")</f>
        <v>no</v>
      </c>
      <c r="Z124" s="202" t="str">
        <f>IF(AND('Antibiotics STAR PU 13 - QP'!BM124="no",'Trimeth-pres (age 70+)'!AT124="no"),"yes","no")</f>
        <v>no</v>
      </c>
      <c r="AA124" s="202" t="str">
        <f>IF(AND('Antibiotics STAR PU 13 - QP'!BQ124="no",'Trimeth-pres (age 70+)'!AV124="no"),"yes","no")</f>
        <v>no</v>
      </c>
    </row>
    <row r="125" spans="1:27" x14ac:dyDescent="0.2">
      <c r="A125" s="306" t="s">
        <v>642</v>
      </c>
      <c r="B125" s="5" t="s">
        <v>488</v>
      </c>
      <c r="C125" s="5" t="s">
        <v>409</v>
      </c>
      <c r="D125" s="5" t="s">
        <v>438</v>
      </c>
      <c r="E125" s="5" t="s">
        <v>128</v>
      </c>
      <c r="F125" s="117" t="s">
        <v>252</v>
      </c>
      <c r="G125" s="5" t="s">
        <v>253</v>
      </c>
      <c r="H125" s="8" t="str">
        <f>IF(AND('Antibiotics STAR PU 13 - QP'!K125="no",'Trimeth-pres (age 70+)'!J125="no"),"yes","no")</f>
        <v>no</v>
      </c>
      <c r="I125" s="202" t="str">
        <f>IF(AND('Antibiotics STAR PU 13 - QP'!N125="no",'Trimeth-pres (age 70+)'!L125="no"),"yes","no")</f>
        <v>no</v>
      </c>
      <c r="J125" s="202" t="str">
        <f>IF(AND('Antibiotics STAR PU 13 - QP'!Q125="no",'Trimeth-pres (age 70+)'!N125="no"),"yes","no")</f>
        <v>no</v>
      </c>
      <c r="K125" s="202" t="str">
        <f>IF(AND('Antibiotics STAR PU 13 - QP'!T125="no",'Trimeth-pres (age 70+)'!P125="no"),"yes","no")</f>
        <v>no</v>
      </c>
      <c r="L125" s="202" t="str">
        <f>IF(AND('Antibiotics STAR PU 13 - QP'!W125="no",'Trimeth-pres (age 70+)'!R125="no"),"yes","no")</f>
        <v>no</v>
      </c>
      <c r="M125" s="202" t="str">
        <f>IF(AND('Antibiotics STAR PU 13 - QP'!Z125="no",'Trimeth-pres (age 70+)'!T125="no"),"yes","no")</f>
        <v>no</v>
      </c>
      <c r="N125" s="202" t="str">
        <f>IF(AND('Antibiotics STAR PU 13 - QP'!AC125="no",'Trimeth-pres (age 70+)'!V125="no"),"yes","no")</f>
        <v>no</v>
      </c>
      <c r="O125" s="202" t="str">
        <f>IF(AND('Antibiotics STAR PU 13 - QP'!AF125="no",'Trimeth-pres (age 70+)'!X125="no"),"yes","no")</f>
        <v>no</v>
      </c>
      <c r="P125" s="202" t="str">
        <f>IF(AND('Antibiotics STAR PU 13 - QP'!AI125="no",'Trimeth-pres (age 70+)'!Z125="no"),"yes","no")</f>
        <v>no</v>
      </c>
      <c r="Q125" s="202" t="str">
        <f>IF(AND('Antibiotics STAR PU 13 - QP'!AL125="no",'Trimeth-pres (age 70+)'!AB125="no"),"yes","no")</f>
        <v>no</v>
      </c>
      <c r="R125" s="202" t="str">
        <f>IF(AND('Antibiotics STAR PU 13 - QP'!AO125="no",'Trimeth-pres (age 70+)'!AD125="no"),"yes","no")</f>
        <v>no</v>
      </c>
      <c r="S125" s="202" t="str">
        <f>IF(AND('Antibiotics STAR PU 13 - QP'!AR125="no",'Trimeth-pres (age 70+)'!AF125="no"),"yes","no")</f>
        <v>no</v>
      </c>
      <c r="T125" s="202" t="str">
        <f>IF(AND('Antibiotics STAR PU 13 - QP'!AU125="no",'Trimeth-pres (age 70+)'!AH125="no"),"yes","no")</f>
        <v>no</v>
      </c>
      <c r="U125" s="202" t="str">
        <f>IF(AND('Antibiotics STAR PU 13 - QP'!AX125="no",'Trimeth-pres (age 70+)'!AJ125="no"),"yes","no")</f>
        <v>no</v>
      </c>
      <c r="V125" s="202" t="str">
        <f>IF(AND('Antibiotics STAR PU 13 - QP'!BA125="no",'Trimeth-pres (age 70+)'!AL125="no"),"yes","no")</f>
        <v>no</v>
      </c>
      <c r="W125" s="202" t="str">
        <f>IF(AND('Antibiotics STAR PU 13 - QP'!BD125="no",'Trimeth-pres (age 70+)'!AN125="no"),"yes","no")</f>
        <v>no</v>
      </c>
      <c r="X125" s="202" t="str">
        <f>IF(AND('Antibiotics STAR PU 13 - QP'!BG125="no",'Trimeth-pres (age 70+)'!AP125="no"),"yes","no")</f>
        <v>no</v>
      </c>
      <c r="Y125" s="202" t="str">
        <f>IF(AND('Antibiotics STAR PU 13 - QP'!BJ125="no",'Trimeth-pres (age 70+)'!AR125="no"),"yes","no")</f>
        <v>no</v>
      </c>
      <c r="Z125" s="202" t="str">
        <f>IF(AND('Antibiotics STAR PU 13 - QP'!BM125="no",'Trimeth-pres (age 70+)'!AT125="no"),"yes","no")</f>
        <v>no</v>
      </c>
      <c r="AA125" s="202" t="str">
        <f>IF(AND('Antibiotics STAR PU 13 - QP'!BQ125="no",'Trimeth-pres (age 70+)'!AV125="no"),"yes","no")</f>
        <v>no</v>
      </c>
    </row>
    <row r="126" spans="1:27" x14ac:dyDescent="0.2">
      <c r="A126" s="306" t="s">
        <v>642</v>
      </c>
      <c r="B126" s="5" t="s">
        <v>488</v>
      </c>
      <c r="C126" s="5" t="s">
        <v>409</v>
      </c>
      <c r="D126" s="5" t="s">
        <v>438</v>
      </c>
      <c r="E126" s="5" t="s">
        <v>128</v>
      </c>
      <c r="F126" s="117" t="s">
        <v>254</v>
      </c>
      <c r="G126" s="5" t="s">
        <v>255</v>
      </c>
      <c r="H126" s="8" t="str">
        <f>IF(AND('Antibiotics STAR PU 13 - QP'!K126="no",'Trimeth-pres (age 70+)'!J126="no"),"yes","no")</f>
        <v>no</v>
      </c>
      <c r="I126" s="202" t="str">
        <f>IF(AND('Antibiotics STAR PU 13 - QP'!N126="no",'Trimeth-pres (age 70+)'!L126="no"),"yes","no")</f>
        <v>no</v>
      </c>
      <c r="J126" s="202" t="str">
        <f>IF(AND('Antibiotics STAR PU 13 - QP'!Q126="no",'Trimeth-pres (age 70+)'!N126="no"),"yes","no")</f>
        <v>no</v>
      </c>
      <c r="K126" s="202" t="str">
        <f>IF(AND('Antibiotics STAR PU 13 - QP'!T126="no",'Trimeth-pres (age 70+)'!P126="no"),"yes","no")</f>
        <v>no</v>
      </c>
      <c r="L126" s="202" t="str">
        <f>IF(AND('Antibiotics STAR PU 13 - QP'!W126="no",'Trimeth-pres (age 70+)'!R126="no"),"yes","no")</f>
        <v>no</v>
      </c>
      <c r="M126" s="202" t="str">
        <f>IF(AND('Antibiotics STAR PU 13 - QP'!Z126="no",'Trimeth-pres (age 70+)'!T126="no"),"yes","no")</f>
        <v>no</v>
      </c>
      <c r="N126" s="202" t="str">
        <f>IF(AND('Antibiotics STAR PU 13 - QP'!AC126="no",'Trimeth-pres (age 70+)'!V126="no"),"yes","no")</f>
        <v>no</v>
      </c>
      <c r="O126" s="202" t="str">
        <f>IF(AND('Antibiotics STAR PU 13 - QP'!AF126="no",'Trimeth-pres (age 70+)'!X126="no"),"yes","no")</f>
        <v>no</v>
      </c>
      <c r="P126" s="202" t="str">
        <f>IF(AND('Antibiotics STAR PU 13 - QP'!AI126="no",'Trimeth-pres (age 70+)'!Z126="no"),"yes","no")</f>
        <v>no</v>
      </c>
      <c r="Q126" s="202" t="str">
        <f>IF(AND('Antibiotics STAR PU 13 - QP'!AL126="no",'Trimeth-pres (age 70+)'!AB126="no"),"yes","no")</f>
        <v>no</v>
      </c>
      <c r="R126" s="202" t="str">
        <f>IF(AND('Antibiotics STAR PU 13 - QP'!AO126="no",'Trimeth-pres (age 70+)'!AD126="no"),"yes","no")</f>
        <v>no</v>
      </c>
      <c r="S126" s="202" t="str">
        <f>IF(AND('Antibiotics STAR PU 13 - QP'!AR126="no",'Trimeth-pres (age 70+)'!AF126="no"),"yes","no")</f>
        <v>no</v>
      </c>
      <c r="T126" s="202" t="str">
        <f>IF(AND('Antibiotics STAR PU 13 - QP'!AU126="no",'Trimeth-pres (age 70+)'!AH126="no"),"yes","no")</f>
        <v>no</v>
      </c>
      <c r="U126" s="202" t="str">
        <f>IF(AND('Antibiotics STAR PU 13 - QP'!AX126="no",'Trimeth-pres (age 70+)'!AJ126="no"),"yes","no")</f>
        <v>no</v>
      </c>
      <c r="V126" s="202" t="str">
        <f>IF(AND('Antibiotics STAR PU 13 - QP'!BA126="no",'Trimeth-pres (age 70+)'!AL126="no"),"yes","no")</f>
        <v>no</v>
      </c>
      <c r="W126" s="202" t="str">
        <f>IF(AND('Antibiotics STAR PU 13 - QP'!BD126="no",'Trimeth-pres (age 70+)'!AN126="no"),"yes","no")</f>
        <v>no</v>
      </c>
      <c r="X126" s="202" t="str">
        <f>IF(AND('Antibiotics STAR PU 13 - QP'!BG126="no",'Trimeth-pres (age 70+)'!AP126="no"),"yes","no")</f>
        <v>no</v>
      </c>
      <c r="Y126" s="202" t="str">
        <f>IF(AND('Antibiotics STAR PU 13 - QP'!BJ126="no",'Trimeth-pres (age 70+)'!AR126="no"),"yes","no")</f>
        <v>no</v>
      </c>
      <c r="Z126" s="202" t="str">
        <f>IF(AND('Antibiotics STAR PU 13 - QP'!BM126="no",'Trimeth-pres (age 70+)'!AT126="no"),"yes","no")</f>
        <v>no</v>
      </c>
      <c r="AA126" s="202" t="str">
        <f>IF(AND('Antibiotics STAR PU 13 - QP'!BQ126="no",'Trimeth-pres (age 70+)'!AV126="no"),"yes","no")</f>
        <v>no</v>
      </c>
    </row>
    <row r="127" spans="1:27" x14ac:dyDescent="0.2">
      <c r="A127" s="306" t="s">
        <v>642</v>
      </c>
      <c r="B127" s="5" t="s">
        <v>488</v>
      </c>
      <c r="C127" s="5" t="s">
        <v>409</v>
      </c>
      <c r="D127" s="5" t="s">
        <v>438</v>
      </c>
      <c r="E127" s="5" t="s">
        <v>128</v>
      </c>
      <c r="F127" s="117" t="s">
        <v>256</v>
      </c>
      <c r="G127" s="5" t="s">
        <v>257</v>
      </c>
      <c r="H127" s="8" t="str">
        <f>IF(AND('Antibiotics STAR PU 13 - QP'!K127="no",'Trimeth-pres (age 70+)'!J127="no"),"yes","no")</f>
        <v>no</v>
      </c>
      <c r="I127" s="202" t="str">
        <f>IF(AND('Antibiotics STAR PU 13 - QP'!N127="no",'Trimeth-pres (age 70+)'!L127="no"),"yes","no")</f>
        <v>no</v>
      </c>
      <c r="J127" s="202" t="str">
        <f>IF(AND('Antibiotics STAR PU 13 - QP'!Q127="no",'Trimeth-pres (age 70+)'!N127="no"),"yes","no")</f>
        <v>no</v>
      </c>
      <c r="K127" s="202" t="str">
        <f>IF(AND('Antibiotics STAR PU 13 - QP'!T127="no",'Trimeth-pres (age 70+)'!P127="no"),"yes","no")</f>
        <v>no</v>
      </c>
      <c r="L127" s="202" t="str">
        <f>IF(AND('Antibiotics STAR PU 13 - QP'!W127="no",'Trimeth-pres (age 70+)'!R127="no"),"yes","no")</f>
        <v>no</v>
      </c>
      <c r="M127" s="202" t="str">
        <f>IF(AND('Antibiotics STAR PU 13 - QP'!Z127="no",'Trimeth-pres (age 70+)'!T127="no"),"yes","no")</f>
        <v>no</v>
      </c>
      <c r="N127" s="202" t="str">
        <f>IF(AND('Antibiotics STAR PU 13 - QP'!AC127="no",'Trimeth-pres (age 70+)'!V127="no"),"yes","no")</f>
        <v>no</v>
      </c>
      <c r="O127" s="202" t="str">
        <f>IF(AND('Antibiotics STAR PU 13 - QP'!AF127="no",'Trimeth-pres (age 70+)'!X127="no"),"yes","no")</f>
        <v>no</v>
      </c>
      <c r="P127" s="202" t="str">
        <f>IF(AND('Antibiotics STAR PU 13 - QP'!AI127="no",'Trimeth-pres (age 70+)'!Z127="no"),"yes","no")</f>
        <v>no</v>
      </c>
      <c r="Q127" s="202" t="str">
        <f>IF(AND('Antibiotics STAR PU 13 - QP'!AL127="no",'Trimeth-pres (age 70+)'!AB127="no"),"yes","no")</f>
        <v>no</v>
      </c>
      <c r="R127" s="202" t="str">
        <f>IF(AND('Antibiotics STAR PU 13 - QP'!AO127="no",'Trimeth-pres (age 70+)'!AD127="no"),"yes","no")</f>
        <v>no</v>
      </c>
      <c r="S127" s="202" t="str">
        <f>IF(AND('Antibiotics STAR PU 13 - QP'!AR127="no",'Trimeth-pres (age 70+)'!AF127="no"),"yes","no")</f>
        <v>no</v>
      </c>
      <c r="T127" s="202" t="str">
        <f>IF(AND('Antibiotics STAR PU 13 - QP'!AU127="no",'Trimeth-pres (age 70+)'!AH127="no"),"yes","no")</f>
        <v>no</v>
      </c>
      <c r="U127" s="202" t="str">
        <f>IF(AND('Antibiotics STAR PU 13 - QP'!AX127="no",'Trimeth-pres (age 70+)'!AJ127="no"),"yes","no")</f>
        <v>no</v>
      </c>
      <c r="V127" s="202" t="str">
        <f>IF(AND('Antibiotics STAR PU 13 - QP'!BA127="no",'Trimeth-pres (age 70+)'!AL127="no"),"yes","no")</f>
        <v>no</v>
      </c>
      <c r="W127" s="202" t="str">
        <f>IF(AND('Antibiotics STAR PU 13 - QP'!BD127="no",'Trimeth-pres (age 70+)'!AN127="no"),"yes","no")</f>
        <v>no</v>
      </c>
      <c r="X127" s="202" t="str">
        <f>IF(AND('Antibiotics STAR PU 13 - QP'!BG127="no",'Trimeth-pres (age 70+)'!AP127="no"),"yes","no")</f>
        <v>no</v>
      </c>
      <c r="Y127" s="202" t="str">
        <f>IF(AND('Antibiotics STAR PU 13 - QP'!BJ127="no",'Trimeth-pres (age 70+)'!AR127="no"),"yes","no")</f>
        <v>no</v>
      </c>
      <c r="Z127" s="202" t="str">
        <f>IF(AND('Antibiotics STAR PU 13 - QP'!BM127="no",'Trimeth-pres (age 70+)'!AT127="no"),"yes","no")</f>
        <v>no</v>
      </c>
      <c r="AA127" s="202" t="str">
        <f>IF(AND('Antibiotics STAR PU 13 - QP'!BQ127="no",'Trimeth-pres (age 70+)'!AV127="no"),"yes","no")</f>
        <v>no</v>
      </c>
    </row>
    <row r="128" spans="1:27" x14ac:dyDescent="0.2">
      <c r="A128" s="306" t="s">
        <v>628</v>
      </c>
      <c r="B128" s="5" t="s">
        <v>485</v>
      </c>
      <c r="C128" s="5" t="s">
        <v>464</v>
      </c>
      <c r="D128" s="5" t="s">
        <v>425</v>
      </c>
      <c r="E128" s="5" t="s">
        <v>40</v>
      </c>
      <c r="F128" s="117" t="s">
        <v>258</v>
      </c>
      <c r="G128" s="5" t="s">
        <v>259</v>
      </c>
      <c r="H128" s="8" t="str">
        <f>IF(AND('Antibiotics STAR PU 13 - QP'!K128="no",'Trimeth-pres (age 70+)'!J128="no"),"yes","no")</f>
        <v>no</v>
      </c>
      <c r="I128" s="202" t="str">
        <f>IF(AND('Antibiotics STAR PU 13 - QP'!N128="no",'Trimeth-pres (age 70+)'!L128="no"),"yes","no")</f>
        <v>no</v>
      </c>
      <c r="J128" s="202" t="str">
        <f>IF(AND('Antibiotics STAR PU 13 - QP'!Q128="no",'Trimeth-pres (age 70+)'!N128="no"),"yes","no")</f>
        <v>no</v>
      </c>
      <c r="K128" s="202" t="str">
        <f>IF(AND('Antibiotics STAR PU 13 - QP'!T128="no",'Trimeth-pres (age 70+)'!P128="no"),"yes","no")</f>
        <v>no</v>
      </c>
      <c r="L128" s="202" t="str">
        <f>IF(AND('Antibiotics STAR PU 13 - QP'!W128="no",'Trimeth-pres (age 70+)'!R128="no"),"yes","no")</f>
        <v>no</v>
      </c>
      <c r="M128" s="202" t="str">
        <f>IF(AND('Antibiotics STAR PU 13 - QP'!Z128="no",'Trimeth-pres (age 70+)'!T128="no"),"yes","no")</f>
        <v>no</v>
      </c>
      <c r="N128" s="202" t="str">
        <f>IF(AND('Antibiotics STAR PU 13 - QP'!AC128="no",'Trimeth-pres (age 70+)'!V128="no"),"yes","no")</f>
        <v>no</v>
      </c>
      <c r="O128" s="202" t="str">
        <f>IF(AND('Antibiotics STAR PU 13 - QP'!AF128="no",'Trimeth-pres (age 70+)'!X128="no"),"yes","no")</f>
        <v>no</v>
      </c>
      <c r="P128" s="202" t="str">
        <f>IF(AND('Antibiotics STAR PU 13 - QP'!AI128="no",'Trimeth-pres (age 70+)'!Z128="no"),"yes","no")</f>
        <v>no</v>
      </c>
      <c r="Q128" s="202" t="str">
        <f>IF(AND('Antibiotics STAR PU 13 - QP'!AL128="no",'Trimeth-pres (age 70+)'!AB128="no"),"yes","no")</f>
        <v>no</v>
      </c>
      <c r="R128" s="202" t="str">
        <f>IF(AND('Antibiotics STAR PU 13 - QP'!AO128="no",'Trimeth-pres (age 70+)'!AD128="no"),"yes","no")</f>
        <v>no</v>
      </c>
      <c r="S128" s="202" t="str">
        <f>IF(AND('Antibiotics STAR PU 13 - QP'!AR128="no",'Trimeth-pres (age 70+)'!AF128="no"),"yes","no")</f>
        <v>no</v>
      </c>
      <c r="T128" s="202" t="str">
        <f>IF(AND('Antibiotics STAR PU 13 - QP'!AU128="no",'Trimeth-pres (age 70+)'!AH128="no"),"yes","no")</f>
        <v>no</v>
      </c>
      <c r="U128" s="202" t="str">
        <f>IF(AND('Antibiotics STAR PU 13 - QP'!AX128="no",'Trimeth-pres (age 70+)'!AJ128="no"),"yes","no")</f>
        <v>no</v>
      </c>
      <c r="V128" s="202" t="str">
        <f>IF(AND('Antibiotics STAR PU 13 - QP'!BA128="no",'Trimeth-pres (age 70+)'!AL128="no"),"yes","no")</f>
        <v>no</v>
      </c>
      <c r="W128" s="202" t="str">
        <f>IF(AND('Antibiotics STAR PU 13 - QP'!BD128="no",'Trimeth-pres (age 70+)'!AN128="no"),"yes","no")</f>
        <v>no</v>
      </c>
      <c r="X128" s="202" t="str">
        <f>IF(AND('Antibiotics STAR PU 13 - QP'!BG128="no",'Trimeth-pres (age 70+)'!AP128="no"),"yes","no")</f>
        <v>no</v>
      </c>
      <c r="Y128" s="202" t="str">
        <f>IF(AND('Antibiotics STAR PU 13 - QP'!BJ128="no",'Trimeth-pres (age 70+)'!AR128="no"),"yes","no")</f>
        <v>no</v>
      </c>
      <c r="Z128" s="202" t="str">
        <f>IF(AND('Antibiotics STAR PU 13 - QP'!BM128="no",'Trimeth-pres (age 70+)'!AT128="no"),"yes","no")</f>
        <v>no</v>
      </c>
      <c r="AA128" s="202" t="str">
        <f>IF(AND('Antibiotics STAR PU 13 - QP'!BQ128="no",'Trimeth-pres (age 70+)'!AV128="no"),"yes","no")</f>
        <v>no</v>
      </c>
    </row>
    <row r="129" spans="1:27" x14ac:dyDescent="0.2">
      <c r="A129" s="306" t="s">
        <v>625</v>
      </c>
      <c r="B129" s="5" t="s">
        <v>476</v>
      </c>
      <c r="C129" s="5" t="s">
        <v>403</v>
      </c>
      <c r="D129" s="5" t="s">
        <v>417</v>
      </c>
      <c r="E129" s="5" t="s">
        <v>11</v>
      </c>
      <c r="F129" s="117" t="s">
        <v>260</v>
      </c>
      <c r="G129" s="5" t="s">
        <v>261</v>
      </c>
      <c r="H129" s="8" t="str">
        <f>IF(AND('Antibiotics STAR PU 13 - QP'!K129="no",'Trimeth-pres (age 70+)'!J129="no"),"yes","no")</f>
        <v>no</v>
      </c>
      <c r="I129" s="202" t="str">
        <f>IF(AND('Antibiotics STAR PU 13 - QP'!N129="no",'Trimeth-pres (age 70+)'!L129="no"),"yes","no")</f>
        <v>no</v>
      </c>
      <c r="J129" s="202" t="str">
        <f>IF(AND('Antibiotics STAR PU 13 - QP'!Q129="no",'Trimeth-pres (age 70+)'!N129="no"),"yes","no")</f>
        <v>no</v>
      </c>
      <c r="K129" s="202" t="str">
        <f>IF(AND('Antibiotics STAR PU 13 - QP'!T129="no",'Trimeth-pres (age 70+)'!P129="no"),"yes","no")</f>
        <v>no</v>
      </c>
      <c r="L129" s="202" t="str">
        <f>IF(AND('Antibiotics STAR PU 13 - QP'!W129="no",'Trimeth-pres (age 70+)'!R129="no"),"yes","no")</f>
        <v>no</v>
      </c>
      <c r="M129" s="202" t="str">
        <f>IF(AND('Antibiotics STAR PU 13 - QP'!Z129="no",'Trimeth-pres (age 70+)'!T129="no"),"yes","no")</f>
        <v>no</v>
      </c>
      <c r="N129" s="202" t="str">
        <f>IF(AND('Antibiotics STAR PU 13 - QP'!AC129="no",'Trimeth-pres (age 70+)'!V129="no"),"yes","no")</f>
        <v>no</v>
      </c>
      <c r="O129" s="202" t="str">
        <f>IF(AND('Antibiotics STAR PU 13 - QP'!AF129="no",'Trimeth-pres (age 70+)'!X129="no"),"yes","no")</f>
        <v>no</v>
      </c>
      <c r="P129" s="202" t="str">
        <f>IF(AND('Antibiotics STAR PU 13 - QP'!AI129="no",'Trimeth-pres (age 70+)'!Z129="no"),"yes","no")</f>
        <v>no</v>
      </c>
      <c r="Q129" s="202" t="str">
        <f>IF(AND('Antibiotics STAR PU 13 - QP'!AL129="no",'Trimeth-pres (age 70+)'!AB129="no"),"yes","no")</f>
        <v>no</v>
      </c>
      <c r="R129" s="202" t="str">
        <f>IF(AND('Antibiotics STAR PU 13 - QP'!AO129="no",'Trimeth-pres (age 70+)'!AD129="no"),"yes","no")</f>
        <v>no</v>
      </c>
      <c r="S129" s="202" t="str">
        <f>IF(AND('Antibiotics STAR PU 13 - QP'!AR129="no",'Trimeth-pres (age 70+)'!AF129="no"),"yes","no")</f>
        <v>no</v>
      </c>
      <c r="T129" s="202" t="str">
        <f>IF(AND('Antibiotics STAR PU 13 - QP'!AU129="no",'Trimeth-pres (age 70+)'!AH129="no"),"yes","no")</f>
        <v>no</v>
      </c>
      <c r="U129" s="202" t="str">
        <f>IF(AND('Antibiotics STAR PU 13 - QP'!AX129="no",'Trimeth-pres (age 70+)'!AJ129="no"),"yes","no")</f>
        <v>no</v>
      </c>
      <c r="V129" s="202" t="str">
        <f>IF(AND('Antibiotics STAR PU 13 - QP'!BA129="no",'Trimeth-pres (age 70+)'!AL129="no"),"yes","no")</f>
        <v>no</v>
      </c>
      <c r="W129" s="202" t="str">
        <f>IF(AND('Antibiotics STAR PU 13 - QP'!BD129="no",'Trimeth-pres (age 70+)'!AN129="no"),"yes","no")</f>
        <v>no</v>
      </c>
      <c r="X129" s="202" t="str">
        <f>IF(AND('Antibiotics STAR PU 13 - QP'!BG129="no",'Trimeth-pres (age 70+)'!AP129="no"),"yes","no")</f>
        <v>no</v>
      </c>
      <c r="Y129" s="202" t="str">
        <f>IF(AND('Antibiotics STAR PU 13 - QP'!BJ129="no",'Trimeth-pres (age 70+)'!AR129="no"),"yes","no")</f>
        <v>no</v>
      </c>
      <c r="Z129" s="202" t="str">
        <f>IF(AND('Antibiotics STAR PU 13 - QP'!BM129="no",'Trimeth-pres (age 70+)'!AT129="no"),"yes","no")</f>
        <v>no</v>
      </c>
      <c r="AA129" s="202" t="str">
        <f>IF(AND('Antibiotics STAR PU 13 - QP'!BQ129="no",'Trimeth-pres (age 70+)'!AV129="no"),"yes","no")</f>
        <v>no</v>
      </c>
    </row>
    <row r="130" spans="1:27" x14ac:dyDescent="0.2">
      <c r="A130" s="306" t="s">
        <v>498</v>
      </c>
      <c r="B130" s="5" t="s">
        <v>493</v>
      </c>
      <c r="C130" s="5" t="s">
        <v>98</v>
      </c>
      <c r="D130" s="5" t="s">
        <v>434</v>
      </c>
      <c r="E130" s="5" t="s">
        <v>98</v>
      </c>
      <c r="F130" s="117" t="s">
        <v>262</v>
      </c>
      <c r="G130" s="5" t="s">
        <v>263</v>
      </c>
      <c r="H130" s="8" t="str">
        <f>IF(AND('Antibiotics STAR PU 13 - QP'!K130="no",'Trimeth-pres (age 70+)'!J130="no"),"yes","no")</f>
        <v>no</v>
      </c>
      <c r="I130" s="202" t="str">
        <f>IF(AND('Antibiotics STAR PU 13 - QP'!N130="no",'Trimeth-pres (age 70+)'!L130="no"),"yes","no")</f>
        <v>no</v>
      </c>
      <c r="J130" s="202" t="str">
        <f>IF(AND('Antibiotics STAR PU 13 - QP'!Q130="no",'Trimeth-pres (age 70+)'!N130="no"),"yes","no")</f>
        <v>no</v>
      </c>
      <c r="K130" s="202" t="str">
        <f>IF(AND('Antibiotics STAR PU 13 - QP'!T130="no",'Trimeth-pres (age 70+)'!P130="no"),"yes","no")</f>
        <v>no</v>
      </c>
      <c r="L130" s="202" t="str">
        <f>IF(AND('Antibiotics STAR PU 13 - QP'!W130="no",'Trimeth-pres (age 70+)'!R130="no"),"yes","no")</f>
        <v>no</v>
      </c>
      <c r="M130" s="202" t="str">
        <f>IF(AND('Antibiotics STAR PU 13 - QP'!Z130="no",'Trimeth-pres (age 70+)'!T130="no"),"yes","no")</f>
        <v>no</v>
      </c>
      <c r="N130" s="202" t="str">
        <f>IF(AND('Antibiotics STAR PU 13 - QP'!AC130="no",'Trimeth-pres (age 70+)'!V130="no"),"yes","no")</f>
        <v>no</v>
      </c>
      <c r="O130" s="202" t="str">
        <f>IF(AND('Antibiotics STAR PU 13 - QP'!AF130="no",'Trimeth-pres (age 70+)'!X130="no"),"yes","no")</f>
        <v>no</v>
      </c>
      <c r="P130" s="202" t="str">
        <f>IF(AND('Antibiotics STAR PU 13 - QP'!AI130="no",'Trimeth-pres (age 70+)'!Z130="no"),"yes","no")</f>
        <v>no</v>
      </c>
      <c r="Q130" s="202" t="str">
        <f>IF(AND('Antibiotics STAR PU 13 - QP'!AL130="no",'Trimeth-pres (age 70+)'!AB130="no"),"yes","no")</f>
        <v>no</v>
      </c>
      <c r="R130" s="202" t="str">
        <f>IF(AND('Antibiotics STAR PU 13 - QP'!AO130="no",'Trimeth-pres (age 70+)'!AD130="no"),"yes","no")</f>
        <v>no</v>
      </c>
      <c r="S130" s="202" t="str">
        <f>IF(AND('Antibiotics STAR PU 13 - QP'!AR130="no",'Trimeth-pres (age 70+)'!AF130="no"),"yes","no")</f>
        <v>no</v>
      </c>
      <c r="T130" s="202" t="str">
        <f>IF(AND('Antibiotics STAR PU 13 - QP'!AU130="no",'Trimeth-pres (age 70+)'!AH130="no"),"yes","no")</f>
        <v>no</v>
      </c>
      <c r="U130" s="202" t="str">
        <f>IF(AND('Antibiotics STAR PU 13 - QP'!AX130="no",'Trimeth-pres (age 70+)'!AJ130="no"),"yes","no")</f>
        <v>no</v>
      </c>
      <c r="V130" s="202" t="str">
        <f>IF(AND('Antibiotics STAR PU 13 - QP'!BA130="no",'Trimeth-pres (age 70+)'!AL130="no"),"yes","no")</f>
        <v>no</v>
      </c>
      <c r="W130" s="202" t="str">
        <f>IF(AND('Antibiotics STAR PU 13 - QP'!BD130="no",'Trimeth-pres (age 70+)'!AN130="no"),"yes","no")</f>
        <v>no</v>
      </c>
      <c r="X130" s="202" t="str">
        <f>IF(AND('Antibiotics STAR PU 13 - QP'!BG130="no",'Trimeth-pres (age 70+)'!AP130="no"),"yes","no")</f>
        <v>no</v>
      </c>
      <c r="Y130" s="202" t="str">
        <f>IF(AND('Antibiotics STAR PU 13 - QP'!BJ130="no",'Trimeth-pres (age 70+)'!AR130="no"),"yes","no")</f>
        <v>no</v>
      </c>
      <c r="Z130" s="202" t="str">
        <f>IF(AND('Antibiotics STAR PU 13 - QP'!BM130="no",'Trimeth-pres (age 70+)'!AT130="no"),"yes","no")</f>
        <v>no</v>
      </c>
      <c r="AA130" s="202" t="str">
        <f>IF(AND('Antibiotics STAR PU 13 - QP'!BQ130="no",'Trimeth-pres (age 70+)'!AV130="no"),"yes","no")</f>
        <v>no</v>
      </c>
    </row>
    <row r="131" spans="1:27" x14ac:dyDescent="0.2">
      <c r="A131" s="306" t="s">
        <v>621</v>
      </c>
      <c r="B131" s="5" t="s">
        <v>477</v>
      </c>
      <c r="C131" s="5" t="s">
        <v>404</v>
      </c>
      <c r="D131" s="5" t="s">
        <v>418</v>
      </c>
      <c r="E131" s="5" t="s">
        <v>12</v>
      </c>
      <c r="F131" s="117" t="s">
        <v>264</v>
      </c>
      <c r="G131" s="5" t="s">
        <v>265</v>
      </c>
      <c r="H131" s="8" t="str">
        <f>IF(AND('Antibiotics STAR PU 13 - QP'!K131="no",'Trimeth-pres (age 70+)'!J131="no"),"yes","no")</f>
        <v>no</v>
      </c>
      <c r="I131" s="202" t="str">
        <f>IF(AND('Antibiotics STAR PU 13 - QP'!N131="no",'Trimeth-pres (age 70+)'!L131="no"),"yes","no")</f>
        <v>no</v>
      </c>
      <c r="J131" s="202" t="str">
        <f>IF(AND('Antibiotics STAR PU 13 - QP'!Q131="no",'Trimeth-pres (age 70+)'!N131="no"),"yes","no")</f>
        <v>no</v>
      </c>
      <c r="K131" s="202" t="str">
        <f>IF(AND('Antibiotics STAR PU 13 - QP'!T131="no",'Trimeth-pres (age 70+)'!P131="no"),"yes","no")</f>
        <v>no</v>
      </c>
      <c r="L131" s="202" t="str">
        <f>IF(AND('Antibiotics STAR PU 13 - QP'!W131="no",'Trimeth-pres (age 70+)'!R131="no"),"yes","no")</f>
        <v>no</v>
      </c>
      <c r="M131" s="202" t="str">
        <f>IF(AND('Antibiotics STAR PU 13 - QP'!Z131="no",'Trimeth-pres (age 70+)'!T131="no"),"yes","no")</f>
        <v>no</v>
      </c>
      <c r="N131" s="202" t="str">
        <f>IF(AND('Antibiotics STAR PU 13 - QP'!AC131="no",'Trimeth-pres (age 70+)'!V131="no"),"yes","no")</f>
        <v>no</v>
      </c>
      <c r="O131" s="202" t="str">
        <f>IF(AND('Antibiotics STAR PU 13 - QP'!AF131="no",'Trimeth-pres (age 70+)'!X131="no"),"yes","no")</f>
        <v>no</v>
      </c>
      <c r="P131" s="202" t="str">
        <f>IF(AND('Antibiotics STAR PU 13 - QP'!AI131="no",'Trimeth-pres (age 70+)'!Z131="no"),"yes","no")</f>
        <v>no</v>
      </c>
      <c r="Q131" s="202" t="str">
        <f>IF(AND('Antibiotics STAR PU 13 - QP'!AL131="no",'Trimeth-pres (age 70+)'!AB131="no"),"yes","no")</f>
        <v>no</v>
      </c>
      <c r="R131" s="202" t="str">
        <f>IF(AND('Antibiotics STAR PU 13 - QP'!AO131="no",'Trimeth-pres (age 70+)'!AD131="no"),"yes","no")</f>
        <v>no</v>
      </c>
      <c r="S131" s="202" t="str">
        <f>IF(AND('Antibiotics STAR PU 13 - QP'!AR131="no",'Trimeth-pres (age 70+)'!AF131="no"),"yes","no")</f>
        <v>no</v>
      </c>
      <c r="T131" s="202" t="str">
        <f>IF(AND('Antibiotics STAR PU 13 - QP'!AU131="no",'Trimeth-pres (age 70+)'!AH131="no"),"yes","no")</f>
        <v>no</v>
      </c>
      <c r="U131" s="202" t="str">
        <f>IF(AND('Antibiotics STAR PU 13 - QP'!AX131="no",'Trimeth-pres (age 70+)'!AJ131="no"),"yes","no")</f>
        <v>no</v>
      </c>
      <c r="V131" s="202" t="str">
        <f>IF(AND('Antibiotics STAR PU 13 - QP'!BA131="no",'Trimeth-pres (age 70+)'!AL131="no"),"yes","no")</f>
        <v>no</v>
      </c>
      <c r="W131" s="202" t="str">
        <f>IF(AND('Antibiotics STAR PU 13 - QP'!BD131="no",'Trimeth-pres (age 70+)'!AN131="no"),"yes","no")</f>
        <v>no</v>
      </c>
      <c r="X131" s="202" t="str">
        <f>IF(AND('Antibiotics STAR PU 13 - QP'!BG131="no",'Trimeth-pres (age 70+)'!AP131="no"),"yes","no")</f>
        <v>no</v>
      </c>
      <c r="Y131" s="202" t="str">
        <f>IF(AND('Antibiotics STAR PU 13 - QP'!BJ131="no",'Trimeth-pres (age 70+)'!AR131="no"),"yes","no")</f>
        <v>no</v>
      </c>
      <c r="Z131" s="202" t="str">
        <f>IF(AND('Antibiotics STAR PU 13 - QP'!BM131="no",'Trimeth-pres (age 70+)'!AT131="no"),"yes","no")</f>
        <v>no</v>
      </c>
      <c r="AA131" s="202" t="str">
        <f>IF(AND('Antibiotics STAR PU 13 - QP'!BQ131="no",'Trimeth-pres (age 70+)'!AV131="no"),"yes","no")</f>
        <v>no</v>
      </c>
    </row>
    <row r="132" spans="1:27" x14ac:dyDescent="0.2">
      <c r="A132" s="306" t="s">
        <v>500</v>
      </c>
      <c r="B132" s="5" t="s">
        <v>483</v>
      </c>
      <c r="C132" s="5" t="s">
        <v>407</v>
      </c>
      <c r="D132" s="5" t="s">
        <v>431</v>
      </c>
      <c r="E132" s="5" t="s">
        <v>82</v>
      </c>
      <c r="F132" s="117" t="s">
        <v>266</v>
      </c>
      <c r="G132" s="5" t="s">
        <v>267</v>
      </c>
      <c r="H132" s="8" t="str">
        <f>IF(AND('Antibiotics STAR PU 13 - QP'!K132="no",'Trimeth-pres (age 70+)'!J132="no"),"yes","no")</f>
        <v>no</v>
      </c>
      <c r="I132" s="202" t="str">
        <f>IF(AND('Antibiotics STAR PU 13 - QP'!N132="no",'Trimeth-pres (age 70+)'!L132="no"),"yes","no")</f>
        <v>no</v>
      </c>
      <c r="J132" s="202" t="str">
        <f>IF(AND('Antibiotics STAR PU 13 - QP'!Q132="no",'Trimeth-pres (age 70+)'!N132="no"),"yes","no")</f>
        <v>no</v>
      </c>
      <c r="K132" s="202" t="str">
        <f>IF(AND('Antibiotics STAR PU 13 - QP'!T132="no",'Trimeth-pres (age 70+)'!P132="no"),"yes","no")</f>
        <v>no</v>
      </c>
      <c r="L132" s="202" t="str">
        <f>IF(AND('Antibiotics STAR PU 13 - QP'!W132="no",'Trimeth-pres (age 70+)'!R132="no"),"yes","no")</f>
        <v>no</v>
      </c>
      <c r="M132" s="202" t="str">
        <f>IF(AND('Antibiotics STAR PU 13 - QP'!Z132="no",'Trimeth-pres (age 70+)'!T132="no"),"yes","no")</f>
        <v>no</v>
      </c>
      <c r="N132" s="202" t="str">
        <f>IF(AND('Antibiotics STAR PU 13 - QP'!AC132="no",'Trimeth-pres (age 70+)'!V132="no"),"yes","no")</f>
        <v>no</v>
      </c>
      <c r="O132" s="202" t="str">
        <f>IF(AND('Antibiotics STAR PU 13 - QP'!AF132="no",'Trimeth-pres (age 70+)'!X132="no"),"yes","no")</f>
        <v>no</v>
      </c>
      <c r="P132" s="202" t="str">
        <f>IF(AND('Antibiotics STAR PU 13 - QP'!AI132="no",'Trimeth-pres (age 70+)'!Z132="no"),"yes","no")</f>
        <v>no</v>
      </c>
      <c r="Q132" s="202" t="str">
        <f>IF(AND('Antibiotics STAR PU 13 - QP'!AL132="no",'Trimeth-pres (age 70+)'!AB132="no"),"yes","no")</f>
        <v>no</v>
      </c>
      <c r="R132" s="202" t="str">
        <f>IF(AND('Antibiotics STAR PU 13 - QP'!AO132="no",'Trimeth-pres (age 70+)'!AD132="no"),"yes","no")</f>
        <v>no</v>
      </c>
      <c r="S132" s="202" t="str">
        <f>IF(AND('Antibiotics STAR PU 13 - QP'!AR132="no",'Trimeth-pres (age 70+)'!AF132="no"),"yes","no")</f>
        <v>no</v>
      </c>
      <c r="T132" s="202" t="str">
        <f>IF(AND('Antibiotics STAR PU 13 - QP'!AU132="no",'Trimeth-pres (age 70+)'!AH132="no"),"yes","no")</f>
        <v>no</v>
      </c>
      <c r="U132" s="202" t="str">
        <f>IF(AND('Antibiotics STAR PU 13 - QP'!AX132="no",'Trimeth-pres (age 70+)'!AJ132="no"),"yes","no")</f>
        <v>no</v>
      </c>
      <c r="V132" s="202" t="str">
        <f>IF(AND('Antibiotics STAR PU 13 - QP'!BA132="no",'Trimeth-pres (age 70+)'!AL132="no"),"yes","no")</f>
        <v>no</v>
      </c>
      <c r="W132" s="202" t="str">
        <f>IF(AND('Antibiotics STAR PU 13 - QP'!BD132="no",'Trimeth-pres (age 70+)'!AN132="no"),"yes","no")</f>
        <v>no</v>
      </c>
      <c r="X132" s="202" t="str">
        <f>IF(AND('Antibiotics STAR PU 13 - QP'!BG132="no",'Trimeth-pres (age 70+)'!AP132="no"),"yes","no")</f>
        <v>no</v>
      </c>
      <c r="Y132" s="202" t="str">
        <f>IF(AND('Antibiotics STAR PU 13 - QP'!BJ132="no",'Trimeth-pres (age 70+)'!AR132="no"),"yes","no")</f>
        <v>no</v>
      </c>
      <c r="Z132" s="202" t="str">
        <f>IF(AND('Antibiotics STAR PU 13 - QP'!BM132="no",'Trimeth-pres (age 70+)'!AT132="no"),"yes","no")</f>
        <v>no</v>
      </c>
      <c r="AA132" s="202" t="str">
        <f>IF(AND('Antibiotics STAR PU 13 - QP'!BQ132="no",'Trimeth-pres (age 70+)'!AV132="no"),"yes","no")</f>
        <v>no</v>
      </c>
    </row>
    <row r="133" spans="1:27" x14ac:dyDescent="0.2">
      <c r="A133" s="306" t="s">
        <v>633</v>
      </c>
      <c r="B133" s="5" t="s">
        <v>477</v>
      </c>
      <c r="C133" s="5" t="s">
        <v>404</v>
      </c>
      <c r="D133" s="5" t="s">
        <v>422</v>
      </c>
      <c r="E133" s="5" t="s">
        <v>31</v>
      </c>
      <c r="F133" s="117" t="s">
        <v>268</v>
      </c>
      <c r="G133" s="5" t="s">
        <v>269</v>
      </c>
      <c r="H133" s="8" t="str">
        <f>IF(AND('Antibiotics STAR PU 13 - QP'!K133="no",'Trimeth-pres (age 70+)'!J133="no"),"yes","no")</f>
        <v>no</v>
      </c>
      <c r="I133" s="202" t="str">
        <f>IF(AND('Antibiotics STAR PU 13 - QP'!N133="no",'Trimeth-pres (age 70+)'!L133="no"),"yes","no")</f>
        <v>no</v>
      </c>
      <c r="J133" s="202" t="str">
        <f>IF(AND('Antibiotics STAR PU 13 - QP'!Q133="no",'Trimeth-pres (age 70+)'!N133="no"),"yes","no")</f>
        <v>no</v>
      </c>
      <c r="K133" s="202" t="str">
        <f>IF(AND('Antibiotics STAR PU 13 - QP'!T133="no",'Trimeth-pres (age 70+)'!P133="no"),"yes","no")</f>
        <v>no</v>
      </c>
      <c r="L133" s="202" t="str">
        <f>IF(AND('Antibiotics STAR PU 13 - QP'!W133="no",'Trimeth-pres (age 70+)'!R133="no"),"yes","no")</f>
        <v>no</v>
      </c>
      <c r="M133" s="202" t="str">
        <f>IF(AND('Antibiotics STAR PU 13 - QP'!Z133="no",'Trimeth-pres (age 70+)'!T133="no"),"yes","no")</f>
        <v>no</v>
      </c>
      <c r="N133" s="202" t="str">
        <f>IF(AND('Antibiotics STAR PU 13 - QP'!AC133="no",'Trimeth-pres (age 70+)'!V133="no"),"yes","no")</f>
        <v>no</v>
      </c>
      <c r="O133" s="202" t="str">
        <f>IF(AND('Antibiotics STAR PU 13 - QP'!AF133="no",'Trimeth-pres (age 70+)'!X133="no"),"yes","no")</f>
        <v>no</v>
      </c>
      <c r="P133" s="202" t="str">
        <f>IF(AND('Antibiotics STAR PU 13 - QP'!AI133="no",'Trimeth-pres (age 70+)'!Z133="no"),"yes","no")</f>
        <v>no</v>
      </c>
      <c r="Q133" s="202" t="str">
        <f>IF(AND('Antibiotics STAR PU 13 - QP'!AL133="no",'Trimeth-pres (age 70+)'!AB133="no"),"yes","no")</f>
        <v>no</v>
      </c>
      <c r="R133" s="202" t="str">
        <f>IF(AND('Antibiotics STAR PU 13 - QP'!AO133="no",'Trimeth-pres (age 70+)'!AD133="no"),"yes","no")</f>
        <v>no</v>
      </c>
      <c r="S133" s="202" t="str">
        <f>IF(AND('Antibiotics STAR PU 13 - QP'!AR133="no",'Trimeth-pres (age 70+)'!AF133="no"),"yes","no")</f>
        <v>no</v>
      </c>
      <c r="T133" s="202" t="str">
        <f>IF(AND('Antibiotics STAR PU 13 - QP'!AU133="no",'Trimeth-pres (age 70+)'!AH133="no"),"yes","no")</f>
        <v>no</v>
      </c>
      <c r="U133" s="202" t="str">
        <f>IF(AND('Antibiotics STAR PU 13 - QP'!AX133="no",'Trimeth-pres (age 70+)'!AJ133="no"),"yes","no")</f>
        <v>no</v>
      </c>
      <c r="V133" s="202" t="str">
        <f>IF(AND('Antibiotics STAR PU 13 - QP'!BA133="no",'Trimeth-pres (age 70+)'!AL133="no"),"yes","no")</f>
        <v>no</v>
      </c>
      <c r="W133" s="202" t="str">
        <f>IF(AND('Antibiotics STAR PU 13 - QP'!BD133="no",'Trimeth-pres (age 70+)'!AN133="no"),"yes","no")</f>
        <v>no</v>
      </c>
      <c r="X133" s="202" t="str">
        <f>IF(AND('Antibiotics STAR PU 13 - QP'!BG133="no",'Trimeth-pres (age 70+)'!AP133="no"),"yes","no")</f>
        <v>no</v>
      </c>
      <c r="Y133" s="202" t="str">
        <f>IF(AND('Antibiotics STAR PU 13 - QP'!BJ133="no",'Trimeth-pres (age 70+)'!AR133="no"),"yes","no")</f>
        <v>no</v>
      </c>
      <c r="Z133" s="202" t="str">
        <f>IF(AND('Antibiotics STAR PU 13 - QP'!BM133="no",'Trimeth-pres (age 70+)'!AT133="no"),"yes","no")</f>
        <v>no</v>
      </c>
      <c r="AA133" s="202" t="str">
        <f>IF(AND('Antibiotics STAR PU 13 - QP'!BQ133="no",'Trimeth-pres (age 70+)'!AV133="no"),"yes","no")</f>
        <v>no</v>
      </c>
    </row>
    <row r="134" spans="1:27" x14ac:dyDescent="0.2">
      <c r="A134" s="306" t="s">
        <v>478</v>
      </c>
      <c r="B134" s="5" t="s">
        <v>474</v>
      </c>
      <c r="C134" s="5" t="s">
        <v>401</v>
      </c>
      <c r="D134" s="5" t="s">
        <v>419</v>
      </c>
      <c r="E134" s="5" t="s">
        <v>17</v>
      </c>
      <c r="F134" s="117" t="s">
        <v>270</v>
      </c>
      <c r="G134" s="5" t="s">
        <v>271</v>
      </c>
      <c r="H134" s="8" t="str">
        <f>IF(AND('Antibiotics STAR PU 13 - QP'!K134="no",'Trimeth-pres (age 70+)'!J134="no"),"yes","no")</f>
        <v>no</v>
      </c>
      <c r="I134" s="202" t="str">
        <f>IF(AND('Antibiotics STAR PU 13 - QP'!N134="no",'Trimeth-pres (age 70+)'!L134="no"),"yes","no")</f>
        <v>no</v>
      </c>
      <c r="J134" s="202" t="str">
        <f>IF(AND('Antibiotics STAR PU 13 - QP'!Q134="no",'Trimeth-pres (age 70+)'!N134="no"),"yes","no")</f>
        <v>no</v>
      </c>
      <c r="K134" s="202" t="str">
        <f>IF(AND('Antibiotics STAR PU 13 - QP'!T134="no",'Trimeth-pres (age 70+)'!P134="no"),"yes","no")</f>
        <v>no</v>
      </c>
      <c r="L134" s="202" t="str">
        <f>IF(AND('Antibiotics STAR PU 13 - QP'!W134="no",'Trimeth-pres (age 70+)'!R134="no"),"yes","no")</f>
        <v>no</v>
      </c>
      <c r="M134" s="202" t="str">
        <f>IF(AND('Antibiotics STAR PU 13 - QP'!Z134="no",'Trimeth-pres (age 70+)'!T134="no"),"yes","no")</f>
        <v>no</v>
      </c>
      <c r="N134" s="202" t="str">
        <f>IF(AND('Antibiotics STAR PU 13 - QP'!AC134="no",'Trimeth-pres (age 70+)'!V134="no"),"yes","no")</f>
        <v>no</v>
      </c>
      <c r="O134" s="202" t="str">
        <f>IF(AND('Antibiotics STAR PU 13 - QP'!AF134="no",'Trimeth-pres (age 70+)'!X134="no"),"yes","no")</f>
        <v>no</v>
      </c>
      <c r="P134" s="202" t="str">
        <f>IF(AND('Antibiotics STAR PU 13 - QP'!AI134="no",'Trimeth-pres (age 70+)'!Z134="no"),"yes","no")</f>
        <v>no</v>
      </c>
      <c r="Q134" s="202" t="str">
        <f>IF(AND('Antibiotics STAR PU 13 - QP'!AL134="no",'Trimeth-pres (age 70+)'!AB134="no"),"yes","no")</f>
        <v>no</v>
      </c>
      <c r="R134" s="202" t="str">
        <f>IF(AND('Antibiotics STAR PU 13 - QP'!AO134="no",'Trimeth-pres (age 70+)'!AD134="no"),"yes","no")</f>
        <v>no</v>
      </c>
      <c r="S134" s="202" t="str">
        <f>IF(AND('Antibiotics STAR PU 13 - QP'!AR134="no",'Trimeth-pres (age 70+)'!AF134="no"),"yes","no")</f>
        <v>no</v>
      </c>
      <c r="T134" s="202" t="str">
        <f>IF(AND('Antibiotics STAR PU 13 - QP'!AU134="no",'Trimeth-pres (age 70+)'!AH134="no"),"yes","no")</f>
        <v>no</v>
      </c>
      <c r="U134" s="202" t="str">
        <f>IF(AND('Antibiotics STAR PU 13 - QP'!AX134="no",'Trimeth-pres (age 70+)'!AJ134="no"),"yes","no")</f>
        <v>no</v>
      </c>
      <c r="V134" s="202" t="str">
        <f>IF(AND('Antibiotics STAR PU 13 - QP'!BA134="no",'Trimeth-pres (age 70+)'!AL134="no"),"yes","no")</f>
        <v>no</v>
      </c>
      <c r="W134" s="202" t="str">
        <f>IF(AND('Antibiotics STAR PU 13 - QP'!BD134="no",'Trimeth-pres (age 70+)'!AN134="no"),"yes","no")</f>
        <v>no</v>
      </c>
      <c r="X134" s="202" t="str">
        <f>IF(AND('Antibiotics STAR PU 13 - QP'!BG134="no",'Trimeth-pres (age 70+)'!AP134="no"),"yes","no")</f>
        <v>no</v>
      </c>
      <c r="Y134" s="202" t="str">
        <f>IF(AND('Antibiotics STAR PU 13 - QP'!BJ134="no",'Trimeth-pres (age 70+)'!AR134="no"),"yes","no")</f>
        <v>no</v>
      </c>
      <c r="Z134" s="202" t="str">
        <f>IF(AND('Antibiotics STAR PU 13 - QP'!BM134="no",'Trimeth-pres (age 70+)'!AT134="no"),"yes","no")</f>
        <v>no</v>
      </c>
      <c r="AA134" s="202" t="str">
        <f>IF(AND('Antibiotics STAR PU 13 - QP'!BQ134="no",'Trimeth-pres (age 70+)'!AV134="no"),"yes","no")</f>
        <v>no</v>
      </c>
    </row>
    <row r="135" spans="1:27" x14ac:dyDescent="0.2">
      <c r="A135" s="306" t="s">
        <v>642</v>
      </c>
      <c r="B135" s="5" t="s">
        <v>488</v>
      </c>
      <c r="C135" s="5" t="s">
        <v>409</v>
      </c>
      <c r="D135" s="5" t="s">
        <v>438</v>
      </c>
      <c r="E135" s="5" t="s">
        <v>128</v>
      </c>
      <c r="F135" s="117" t="s">
        <v>272</v>
      </c>
      <c r="G135" s="5" t="s">
        <v>273</v>
      </c>
      <c r="H135" s="8" t="str">
        <f>IF(AND('Antibiotics STAR PU 13 - QP'!K135="no",'Trimeth-pres (age 70+)'!J135="no"),"yes","no")</f>
        <v>no</v>
      </c>
      <c r="I135" s="202" t="str">
        <f>IF(AND('Antibiotics STAR PU 13 - QP'!N135="no",'Trimeth-pres (age 70+)'!L135="no"),"yes","no")</f>
        <v>no</v>
      </c>
      <c r="J135" s="202" t="str">
        <f>IF(AND('Antibiotics STAR PU 13 - QP'!Q135="no",'Trimeth-pres (age 70+)'!N135="no"),"yes","no")</f>
        <v>no</v>
      </c>
      <c r="K135" s="202" t="str">
        <f>IF(AND('Antibiotics STAR PU 13 - QP'!T135="no",'Trimeth-pres (age 70+)'!P135="no"),"yes","no")</f>
        <v>no</v>
      </c>
      <c r="L135" s="202" t="str">
        <f>IF(AND('Antibiotics STAR PU 13 - QP'!W135="no",'Trimeth-pres (age 70+)'!R135="no"),"yes","no")</f>
        <v>no</v>
      </c>
      <c r="M135" s="202" t="str">
        <f>IF(AND('Antibiotics STAR PU 13 - QP'!Z135="no",'Trimeth-pres (age 70+)'!T135="no"),"yes","no")</f>
        <v>no</v>
      </c>
      <c r="N135" s="202" t="str">
        <f>IF(AND('Antibiotics STAR PU 13 - QP'!AC135="no",'Trimeth-pres (age 70+)'!V135="no"),"yes","no")</f>
        <v>no</v>
      </c>
      <c r="O135" s="202" t="str">
        <f>IF(AND('Antibiotics STAR PU 13 - QP'!AF135="no",'Trimeth-pres (age 70+)'!X135="no"),"yes","no")</f>
        <v>no</v>
      </c>
      <c r="P135" s="202" t="str">
        <f>IF(AND('Antibiotics STAR PU 13 - QP'!AI135="no",'Trimeth-pres (age 70+)'!Z135="no"),"yes","no")</f>
        <v>no</v>
      </c>
      <c r="Q135" s="202" t="str">
        <f>IF(AND('Antibiotics STAR PU 13 - QP'!AL135="no",'Trimeth-pres (age 70+)'!AB135="no"),"yes","no")</f>
        <v>no</v>
      </c>
      <c r="R135" s="202" t="str">
        <f>IF(AND('Antibiotics STAR PU 13 - QP'!AO135="no",'Trimeth-pres (age 70+)'!AD135="no"),"yes","no")</f>
        <v>no</v>
      </c>
      <c r="S135" s="202" t="str">
        <f>IF(AND('Antibiotics STAR PU 13 - QP'!AR135="no",'Trimeth-pres (age 70+)'!AF135="no"),"yes","no")</f>
        <v>no</v>
      </c>
      <c r="T135" s="202" t="str">
        <f>IF(AND('Antibiotics STAR PU 13 - QP'!AU135="no",'Trimeth-pres (age 70+)'!AH135="no"),"yes","no")</f>
        <v>no</v>
      </c>
      <c r="U135" s="202" t="str">
        <f>IF(AND('Antibiotics STAR PU 13 - QP'!AX135="no",'Trimeth-pres (age 70+)'!AJ135="no"),"yes","no")</f>
        <v>no</v>
      </c>
      <c r="V135" s="202" t="str">
        <f>IF(AND('Antibiotics STAR PU 13 - QP'!BA135="no",'Trimeth-pres (age 70+)'!AL135="no"),"yes","no")</f>
        <v>no</v>
      </c>
      <c r="W135" s="202" t="str">
        <f>IF(AND('Antibiotics STAR PU 13 - QP'!BD135="no",'Trimeth-pres (age 70+)'!AN135="no"),"yes","no")</f>
        <v>no</v>
      </c>
      <c r="X135" s="202" t="str">
        <f>IF(AND('Antibiotics STAR PU 13 - QP'!BG135="no",'Trimeth-pres (age 70+)'!AP135="no"),"yes","no")</f>
        <v>no</v>
      </c>
      <c r="Y135" s="202" t="str">
        <f>IF(AND('Antibiotics STAR PU 13 - QP'!BJ135="no",'Trimeth-pres (age 70+)'!AR135="no"),"yes","no")</f>
        <v>no</v>
      </c>
      <c r="Z135" s="202" t="str">
        <f>IF(AND('Antibiotics STAR PU 13 - QP'!BM135="no",'Trimeth-pres (age 70+)'!AT135="no"),"yes","no")</f>
        <v>no</v>
      </c>
      <c r="AA135" s="202" t="str">
        <f>IF(AND('Antibiotics STAR PU 13 - QP'!BQ135="no",'Trimeth-pres (age 70+)'!AV135="no"),"yes","no")</f>
        <v>no</v>
      </c>
    </row>
    <row r="136" spans="1:27" x14ac:dyDescent="0.2">
      <c r="A136" s="306" t="s">
        <v>628</v>
      </c>
      <c r="B136" s="5" t="s">
        <v>485</v>
      </c>
      <c r="C136" s="5" t="s">
        <v>464</v>
      </c>
      <c r="D136" s="5" t="s">
        <v>425</v>
      </c>
      <c r="E136" s="5" t="s">
        <v>40</v>
      </c>
      <c r="F136" s="117" t="s">
        <v>274</v>
      </c>
      <c r="G136" s="5" t="s">
        <v>275</v>
      </c>
      <c r="H136" s="8" t="str">
        <f>IF(AND('Antibiotics STAR PU 13 - QP'!K136="no",'Trimeth-pres (age 70+)'!J136="no"),"yes","no")</f>
        <v>yes</v>
      </c>
      <c r="I136" s="202" t="str">
        <f>IF(AND('Antibiotics STAR PU 13 - QP'!N136="no",'Trimeth-pres (age 70+)'!L136="no"),"yes","no")</f>
        <v>yes</v>
      </c>
      <c r="J136" s="202" t="str">
        <f>IF(AND('Antibiotics STAR PU 13 - QP'!Q136="no",'Trimeth-pres (age 70+)'!N136="no"),"yes","no")</f>
        <v>yes</v>
      </c>
      <c r="K136" s="202" t="str">
        <f>IF(AND('Antibiotics STAR PU 13 - QP'!T136="no",'Trimeth-pres (age 70+)'!P136="no"),"yes","no")</f>
        <v>yes</v>
      </c>
      <c r="L136" s="202" t="str">
        <f>IF(AND('Antibiotics STAR PU 13 - QP'!W136="no",'Trimeth-pres (age 70+)'!R136="no"),"yes","no")</f>
        <v>yes</v>
      </c>
      <c r="M136" s="202" t="str">
        <f>IF(AND('Antibiotics STAR PU 13 - QP'!Z136="no",'Trimeth-pres (age 70+)'!T136="no"),"yes","no")</f>
        <v>no</v>
      </c>
      <c r="N136" s="202" t="str">
        <f>IF(AND('Antibiotics STAR PU 13 - QP'!AC136="no",'Trimeth-pres (age 70+)'!V136="no"),"yes","no")</f>
        <v>no</v>
      </c>
      <c r="O136" s="202" t="str">
        <f>IF(AND('Antibiotics STAR PU 13 - QP'!AF136="no",'Trimeth-pres (age 70+)'!X136="no"),"yes","no")</f>
        <v>no</v>
      </c>
      <c r="P136" s="202" t="str">
        <f>IF(AND('Antibiotics STAR PU 13 - QP'!AI136="no",'Trimeth-pres (age 70+)'!Z136="no"),"yes","no")</f>
        <v>no</v>
      </c>
      <c r="Q136" s="202" t="str">
        <f>IF(AND('Antibiotics STAR PU 13 - QP'!AL136="no",'Trimeth-pres (age 70+)'!AB136="no"),"yes","no")</f>
        <v>no</v>
      </c>
      <c r="R136" s="202" t="str">
        <f>IF(AND('Antibiotics STAR PU 13 - QP'!AO136="no",'Trimeth-pres (age 70+)'!AD136="no"),"yes","no")</f>
        <v>no</v>
      </c>
      <c r="S136" s="202" t="str">
        <f>IF(AND('Antibiotics STAR PU 13 - QP'!AR136="no",'Trimeth-pres (age 70+)'!AF136="no"),"yes","no")</f>
        <v>no</v>
      </c>
      <c r="T136" s="202" t="str">
        <f>IF(AND('Antibiotics STAR PU 13 - QP'!AU136="no",'Trimeth-pres (age 70+)'!AH136="no"),"yes","no")</f>
        <v>no</v>
      </c>
      <c r="U136" s="202" t="str">
        <f>IF(AND('Antibiotics STAR PU 13 - QP'!AX136="no",'Trimeth-pres (age 70+)'!AJ136="no"),"yes","no")</f>
        <v>no</v>
      </c>
      <c r="V136" s="202" t="str">
        <f>IF(AND('Antibiotics STAR PU 13 - QP'!BA136="no",'Trimeth-pres (age 70+)'!AL136="no"),"yes","no")</f>
        <v>no</v>
      </c>
      <c r="W136" s="202" t="str">
        <f>IF(AND('Antibiotics STAR PU 13 - QP'!BD136="no",'Trimeth-pres (age 70+)'!AN136="no"),"yes","no")</f>
        <v>no</v>
      </c>
      <c r="X136" s="202" t="str">
        <f>IF(AND('Antibiotics STAR PU 13 - QP'!BG136="no",'Trimeth-pres (age 70+)'!AP136="no"),"yes","no")</f>
        <v>no</v>
      </c>
      <c r="Y136" s="202" t="str">
        <f>IF(AND('Antibiotics STAR PU 13 - QP'!BJ136="no",'Trimeth-pres (age 70+)'!AR136="no"),"yes","no")</f>
        <v>no</v>
      </c>
      <c r="Z136" s="202" t="str">
        <f>IF(AND('Antibiotics STAR PU 13 - QP'!BM136="no",'Trimeth-pres (age 70+)'!AT136="no"),"yes","no")</f>
        <v>no</v>
      </c>
      <c r="AA136" s="202" t="str">
        <f>IF(AND('Antibiotics STAR PU 13 - QP'!BQ136="no",'Trimeth-pres (age 70+)'!AV136="no"),"yes","no")</f>
        <v>no</v>
      </c>
    </row>
    <row r="137" spans="1:27" x14ac:dyDescent="0.2">
      <c r="A137" s="306" t="s">
        <v>635</v>
      </c>
      <c r="B137" s="5" t="s">
        <v>483</v>
      </c>
      <c r="C137" s="5" t="s">
        <v>407</v>
      </c>
      <c r="D137" s="5" t="s">
        <v>423</v>
      </c>
      <c r="E137" s="5" t="s">
        <v>34</v>
      </c>
      <c r="F137" s="117" t="s">
        <v>276</v>
      </c>
      <c r="G137" s="5" t="s">
        <v>277</v>
      </c>
      <c r="H137" s="8" t="str">
        <f>IF(AND('Antibiotics STAR PU 13 - QP'!K137="no",'Trimeth-pres (age 70+)'!J137="no"),"yes","no")</f>
        <v>no</v>
      </c>
      <c r="I137" s="202" t="str">
        <f>IF(AND('Antibiotics STAR PU 13 - QP'!N137="no",'Trimeth-pres (age 70+)'!L137="no"),"yes","no")</f>
        <v>no</v>
      </c>
      <c r="J137" s="202" t="str">
        <f>IF(AND('Antibiotics STAR PU 13 - QP'!Q137="no",'Trimeth-pres (age 70+)'!N137="no"),"yes","no")</f>
        <v>no</v>
      </c>
      <c r="K137" s="202" t="str">
        <f>IF(AND('Antibiotics STAR PU 13 - QP'!T137="no",'Trimeth-pres (age 70+)'!P137="no"),"yes","no")</f>
        <v>no</v>
      </c>
      <c r="L137" s="202" t="str">
        <f>IF(AND('Antibiotics STAR PU 13 - QP'!W137="no",'Trimeth-pres (age 70+)'!R137="no"),"yes","no")</f>
        <v>no</v>
      </c>
      <c r="M137" s="202" t="str">
        <f>IF(AND('Antibiotics STAR PU 13 - QP'!Z137="no",'Trimeth-pres (age 70+)'!T137="no"),"yes","no")</f>
        <v>no</v>
      </c>
      <c r="N137" s="202" t="str">
        <f>IF(AND('Antibiotics STAR PU 13 - QP'!AC137="no",'Trimeth-pres (age 70+)'!V137="no"),"yes","no")</f>
        <v>no</v>
      </c>
      <c r="O137" s="202" t="str">
        <f>IF(AND('Antibiotics STAR PU 13 - QP'!AF137="no",'Trimeth-pres (age 70+)'!X137="no"),"yes","no")</f>
        <v>no</v>
      </c>
      <c r="P137" s="202" t="str">
        <f>IF(AND('Antibiotics STAR PU 13 - QP'!AI137="no",'Trimeth-pres (age 70+)'!Z137="no"),"yes","no")</f>
        <v>no</v>
      </c>
      <c r="Q137" s="202" t="str">
        <f>IF(AND('Antibiotics STAR PU 13 - QP'!AL137="no",'Trimeth-pres (age 70+)'!AB137="no"),"yes","no")</f>
        <v>no</v>
      </c>
      <c r="R137" s="202" t="str">
        <f>IF(AND('Antibiotics STAR PU 13 - QP'!AO137="no",'Trimeth-pres (age 70+)'!AD137="no"),"yes","no")</f>
        <v>no</v>
      </c>
      <c r="S137" s="202" t="str">
        <f>IF(AND('Antibiotics STAR PU 13 - QP'!AR137="no",'Trimeth-pres (age 70+)'!AF137="no"),"yes","no")</f>
        <v>no</v>
      </c>
      <c r="T137" s="202" t="str">
        <f>IF(AND('Antibiotics STAR PU 13 - QP'!AU137="no",'Trimeth-pres (age 70+)'!AH137="no"),"yes","no")</f>
        <v>no</v>
      </c>
      <c r="U137" s="202" t="str">
        <f>IF(AND('Antibiotics STAR PU 13 - QP'!AX137="no",'Trimeth-pres (age 70+)'!AJ137="no"),"yes","no")</f>
        <v>no</v>
      </c>
      <c r="V137" s="202" t="str">
        <f>IF(AND('Antibiotics STAR PU 13 - QP'!BA137="no",'Trimeth-pres (age 70+)'!AL137="no"),"yes","no")</f>
        <v>no</v>
      </c>
      <c r="W137" s="202" t="str">
        <f>IF(AND('Antibiotics STAR PU 13 - QP'!BD137="no",'Trimeth-pres (age 70+)'!AN137="no"),"yes","no")</f>
        <v>no</v>
      </c>
      <c r="X137" s="202" t="str">
        <f>IF(AND('Antibiotics STAR PU 13 - QP'!BG137="no",'Trimeth-pres (age 70+)'!AP137="no"),"yes","no")</f>
        <v>no</v>
      </c>
      <c r="Y137" s="202" t="str">
        <f>IF(AND('Antibiotics STAR PU 13 - QP'!BJ137="no",'Trimeth-pres (age 70+)'!AR137="no"),"yes","no")</f>
        <v>no</v>
      </c>
      <c r="Z137" s="202" t="str">
        <f>IF(AND('Antibiotics STAR PU 13 - QP'!BM137="no",'Trimeth-pres (age 70+)'!AT137="no"),"yes","no")</f>
        <v>no</v>
      </c>
      <c r="AA137" s="202" t="str">
        <f>IF(AND('Antibiotics STAR PU 13 - QP'!BQ137="no",'Trimeth-pres (age 70+)'!AV137="no"),"yes","no")</f>
        <v>no</v>
      </c>
    </row>
    <row r="138" spans="1:27" x14ac:dyDescent="0.2">
      <c r="A138" s="306" t="s">
        <v>637</v>
      </c>
      <c r="B138" s="5" t="s">
        <v>474</v>
      </c>
      <c r="C138" s="5" t="s">
        <v>401</v>
      </c>
      <c r="D138" s="5" t="s">
        <v>436</v>
      </c>
      <c r="E138" s="5" t="s">
        <v>114</v>
      </c>
      <c r="F138" s="117" t="s">
        <v>278</v>
      </c>
      <c r="G138" s="5" t="s">
        <v>279</v>
      </c>
      <c r="H138" s="8" t="str">
        <f>IF(AND('Antibiotics STAR PU 13 - QP'!K138="no",'Trimeth-pres (age 70+)'!J138="no"),"yes","no")</f>
        <v>no</v>
      </c>
      <c r="I138" s="202" t="str">
        <f>IF(AND('Antibiotics STAR PU 13 - QP'!N138="no",'Trimeth-pres (age 70+)'!L138="no"),"yes","no")</f>
        <v>no</v>
      </c>
      <c r="J138" s="202" t="str">
        <f>IF(AND('Antibiotics STAR PU 13 - QP'!Q138="no",'Trimeth-pres (age 70+)'!N138="no"),"yes","no")</f>
        <v>no</v>
      </c>
      <c r="K138" s="202" t="str">
        <f>IF(AND('Antibiotics STAR PU 13 - QP'!T138="no",'Trimeth-pres (age 70+)'!P138="no"),"yes","no")</f>
        <v>no</v>
      </c>
      <c r="L138" s="202" t="str">
        <f>IF(AND('Antibiotics STAR PU 13 - QP'!W138="no",'Trimeth-pres (age 70+)'!R138="no"),"yes","no")</f>
        <v>no</v>
      </c>
      <c r="M138" s="202" t="str">
        <f>IF(AND('Antibiotics STAR PU 13 - QP'!Z138="no",'Trimeth-pres (age 70+)'!T138="no"),"yes","no")</f>
        <v>no</v>
      </c>
      <c r="N138" s="202" t="str">
        <f>IF(AND('Antibiotics STAR PU 13 - QP'!AC138="no",'Trimeth-pres (age 70+)'!V138="no"),"yes","no")</f>
        <v>no</v>
      </c>
      <c r="O138" s="202" t="str">
        <f>IF(AND('Antibiotics STAR PU 13 - QP'!AF138="no",'Trimeth-pres (age 70+)'!X138="no"),"yes","no")</f>
        <v>no</v>
      </c>
      <c r="P138" s="202" t="str">
        <f>IF(AND('Antibiotics STAR PU 13 - QP'!AI138="no",'Trimeth-pres (age 70+)'!Z138="no"),"yes","no")</f>
        <v>no</v>
      </c>
      <c r="Q138" s="202" t="str">
        <f>IF(AND('Antibiotics STAR PU 13 - QP'!AL138="no",'Trimeth-pres (age 70+)'!AB138="no"),"yes","no")</f>
        <v>no</v>
      </c>
      <c r="R138" s="202" t="str">
        <f>IF(AND('Antibiotics STAR PU 13 - QP'!AO138="no",'Trimeth-pres (age 70+)'!AD138="no"),"yes","no")</f>
        <v>no</v>
      </c>
      <c r="S138" s="202" t="str">
        <f>IF(AND('Antibiotics STAR PU 13 - QP'!AR138="no",'Trimeth-pres (age 70+)'!AF138="no"),"yes","no")</f>
        <v>no</v>
      </c>
      <c r="T138" s="202" t="str">
        <f>IF(AND('Antibiotics STAR PU 13 - QP'!AU138="no",'Trimeth-pres (age 70+)'!AH138="no"),"yes","no")</f>
        <v>no</v>
      </c>
      <c r="U138" s="202" t="str">
        <f>IF(AND('Antibiotics STAR PU 13 - QP'!AX138="no",'Trimeth-pres (age 70+)'!AJ138="no"),"yes","no")</f>
        <v>no</v>
      </c>
      <c r="V138" s="202" t="str">
        <f>IF(AND('Antibiotics STAR PU 13 - QP'!BA138="no",'Trimeth-pres (age 70+)'!AL138="no"),"yes","no")</f>
        <v>no</v>
      </c>
      <c r="W138" s="202" t="str">
        <f>IF(AND('Antibiotics STAR PU 13 - QP'!BD138="no",'Trimeth-pres (age 70+)'!AN138="no"),"yes","no")</f>
        <v>no</v>
      </c>
      <c r="X138" s="202" t="str">
        <f>IF(AND('Antibiotics STAR PU 13 - QP'!BG138="no",'Trimeth-pres (age 70+)'!AP138="no"),"yes","no")</f>
        <v>no</v>
      </c>
      <c r="Y138" s="202" t="str">
        <f>IF(AND('Antibiotics STAR PU 13 - QP'!BJ138="no",'Trimeth-pres (age 70+)'!AR138="no"),"yes","no")</f>
        <v>no</v>
      </c>
      <c r="Z138" s="202" t="str">
        <f>IF(AND('Antibiotics STAR PU 13 - QP'!BM138="no",'Trimeth-pres (age 70+)'!AT138="no"),"yes","no")</f>
        <v>no</v>
      </c>
      <c r="AA138" s="202" t="str">
        <f>IF(AND('Antibiotics STAR PU 13 - QP'!BQ138="no",'Trimeth-pres (age 70+)'!AV138="no"),"yes","no")</f>
        <v>no</v>
      </c>
    </row>
    <row r="139" spans="1:27" x14ac:dyDescent="0.2">
      <c r="A139" s="306" t="s">
        <v>632</v>
      </c>
      <c r="B139" s="5" t="s">
        <v>488</v>
      </c>
      <c r="C139" s="5" t="s">
        <v>409</v>
      </c>
      <c r="D139" s="5" t="s">
        <v>430</v>
      </c>
      <c r="E139" s="5" t="s">
        <v>65</v>
      </c>
      <c r="F139" s="117" t="s">
        <v>280</v>
      </c>
      <c r="G139" s="5" t="s">
        <v>281</v>
      </c>
      <c r="H139" s="8" t="str">
        <f>IF(AND('Antibiotics STAR PU 13 - QP'!K139="no",'Trimeth-pres (age 70+)'!J139="no"),"yes","no")</f>
        <v>no</v>
      </c>
      <c r="I139" s="202" t="str">
        <f>IF(AND('Antibiotics STAR PU 13 - QP'!N139="no",'Trimeth-pres (age 70+)'!L139="no"),"yes","no")</f>
        <v>no</v>
      </c>
      <c r="J139" s="202" t="str">
        <f>IF(AND('Antibiotics STAR PU 13 - QP'!Q139="no",'Trimeth-pres (age 70+)'!N139="no"),"yes","no")</f>
        <v>no</v>
      </c>
      <c r="K139" s="202" t="str">
        <f>IF(AND('Antibiotics STAR PU 13 - QP'!T139="no",'Trimeth-pres (age 70+)'!P139="no"),"yes","no")</f>
        <v>no</v>
      </c>
      <c r="L139" s="202" t="str">
        <f>IF(AND('Antibiotics STAR PU 13 - QP'!W139="no",'Trimeth-pres (age 70+)'!R139="no"),"yes","no")</f>
        <v>no</v>
      </c>
      <c r="M139" s="202" t="str">
        <f>IF(AND('Antibiotics STAR PU 13 - QP'!Z139="no",'Trimeth-pres (age 70+)'!T139="no"),"yes","no")</f>
        <v>no</v>
      </c>
      <c r="N139" s="202" t="str">
        <f>IF(AND('Antibiotics STAR PU 13 - QP'!AC139="no",'Trimeth-pres (age 70+)'!V139="no"),"yes","no")</f>
        <v>no</v>
      </c>
      <c r="O139" s="202" t="str">
        <f>IF(AND('Antibiotics STAR PU 13 - QP'!AF139="no",'Trimeth-pres (age 70+)'!X139="no"),"yes","no")</f>
        <v>no</v>
      </c>
      <c r="P139" s="202" t="str">
        <f>IF(AND('Antibiotics STAR PU 13 - QP'!AI139="no",'Trimeth-pres (age 70+)'!Z139="no"),"yes","no")</f>
        <v>no</v>
      </c>
      <c r="Q139" s="202" t="str">
        <f>IF(AND('Antibiotics STAR PU 13 - QP'!AL139="no",'Trimeth-pres (age 70+)'!AB139="no"),"yes","no")</f>
        <v>no</v>
      </c>
      <c r="R139" s="202" t="str">
        <f>IF(AND('Antibiotics STAR PU 13 - QP'!AO139="no",'Trimeth-pres (age 70+)'!AD139="no"),"yes","no")</f>
        <v>no</v>
      </c>
      <c r="S139" s="202" t="str">
        <f>IF(AND('Antibiotics STAR PU 13 - QP'!AR139="no",'Trimeth-pres (age 70+)'!AF139="no"),"yes","no")</f>
        <v>no</v>
      </c>
      <c r="T139" s="202" t="str">
        <f>IF(AND('Antibiotics STAR PU 13 - QP'!AU139="no",'Trimeth-pres (age 70+)'!AH139="no"),"yes","no")</f>
        <v>no</v>
      </c>
      <c r="U139" s="202" t="str">
        <f>IF(AND('Antibiotics STAR PU 13 - QP'!AX139="no",'Trimeth-pres (age 70+)'!AJ139="no"),"yes","no")</f>
        <v>no</v>
      </c>
      <c r="V139" s="202" t="str">
        <f>IF(AND('Antibiotics STAR PU 13 - QP'!BA139="no",'Trimeth-pres (age 70+)'!AL139="no"),"yes","no")</f>
        <v>no</v>
      </c>
      <c r="W139" s="202" t="str">
        <f>IF(AND('Antibiotics STAR PU 13 - QP'!BD139="no",'Trimeth-pres (age 70+)'!AN139="no"),"yes","no")</f>
        <v>no</v>
      </c>
      <c r="X139" s="202" t="str">
        <f>IF(AND('Antibiotics STAR PU 13 - QP'!BG139="no",'Trimeth-pres (age 70+)'!AP139="no"),"yes","no")</f>
        <v>no</v>
      </c>
      <c r="Y139" s="202" t="str">
        <f>IF(AND('Antibiotics STAR PU 13 - QP'!BJ139="no",'Trimeth-pres (age 70+)'!AR139="no"),"yes","no")</f>
        <v>no</v>
      </c>
      <c r="Z139" s="202" t="str">
        <f>IF(AND('Antibiotics STAR PU 13 - QP'!BM139="no",'Trimeth-pres (age 70+)'!AT139="no"),"yes","no")</f>
        <v>no</v>
      </c>
      <c r="AA139" s="202" t="str">
        <f>IF(AND('Antibiotics STAR PU 13 - QP'!BQ139="no",'Trimeth-pres (age 70+)'!AV139="no"),"yes","no")</f>
        <v>no</v>
      </c>
    </row>
    <row r="140" spans="1:27" x14ac:dyDescent="0.2">
      <c r="A140" s="306" t="s">
        <v>478</v>
      </c>
      <c r="B140" s="5" t="s">
        <v>474</v>
      </c>
      <c r="C140" s="5" t="s">
        <v>401</v>
      </c>
      <c r="D140" s="5" t="s">
        <v>419</v>
      </c>
      <c r="E140" s="5" t="s">
        <v>17</v>
      </c>
      <c r="F140" s="117" t="s">
        <v>282</v>
      </c>
      <c r="G140" s="5" t="s">
        <v>283</v>
      </c>
      <c r="H140" s="8" t="str">
        <f>IF(AND('Antibiotics STAR PU 13 - QP'!K140="no",'Trimeth-pres (age 70+)'!J140="no"),"yes","no")</f>
        <v>no</v>
      </c>
      <c r="I140" s="202" t="str">
        <f>IF(AND('Antibiotics STAR PU 13 - QP'!N140="no",'Trimeth-pres (age 70+)'!L140="no"),"yes","no")</f>
        <v>no</v>
      </c>
      <c r="J140" s="202" t="str">
        <f>IF(AND('Antibiotics STAR PU 13 - QP'!Q140="no",'Trimeth-pres (age 70+)'!N140="no"),"yes","no")</f>
        <v>no</v>
      </c>
      <c r="K140" s="202" t="str">
        <f>IF(AND('Antibiotics STAR PU 13 - QP'!T140="no",'Trimeth-pres (age 70+)'!P140="no"),"yes","no")</f>
        <v>no</v>
      </c>
      <c r="L140" s="202" t="str">
        <f>IF(AND('Antibiotics STAR PU 13 - QP'!W140="no",'Trimeth-pres (age 70+)'!R140="no"),"yes","no")</f>
        <v>no</v>
      </c>
      <c r="M140" s="202" t="str">
        <f>IF(AND('Antibiotics STAR PU 13 - QP'!Z140="no",'Trimeth-pres (age 70+)'!T140="no"),"yes","no")</f>
        <v>no</v>
      </c>
      <c r="N140" s="202" t="str">
        <f>IF(AND('Antibiotics STAR PU 13 - QP'!AC140="no",'Trimeth-pres (age 70+)'!V140="no"),"yes","no")</f>
        <v>no</v>
      </c>
      <c r="O140" s="202" t="str">
        <f>IF(AND('Antibiotics STAR PU 13 - QP'!AF140="no",'Trimeth-pres (age 70+)'!X140="no"),"yes","no")</f>
        <v>no</v>
      </c>
      <c r="P140" s="202" t="str">
        <f>IF(AND('Antibiotics STAR PU 13 - QP'!AI140="no",'Trimeth-pres (age 70+)'!Z140="no"),"yes","no")</f>
        <v>no</v>
      </c>
      <c r="Q140" s="202" t="str">
        <f>IF(AND('Antibiotics STAR PU 13 - QP'!AL140="no",'Trimeth-pres (age 70+)'!AB140="no"),"yes","no")</f>
        <v>no</v>
      </c>
      <c r="R140" s="202" t="str">
        <f>IF(AND('Antibiotics STAR PU 13 - QP'!AO140="no",'Trimeth-pres (age 70+)'!AD140="no"),"yes","no")</f>
        <v>no</v>
      </c>
      <c r="S140" s="202" t="str">
        <f>IF(AND('Antibiotics STAR PU 13 - QP'!AR140="no",'Trimeth-pres (age 70+)'!AF140="no"),"yes","no")</f>
        <v>no</v>
      </c>
      <c r="T140" s="202" t="str">
        <f>IF(AND('Antibiotics STAR PU 13 - QP'!AU140="no",'Trimeth-pres (age 70+)'!AH140="no"),"yes","no")</f>
        <v>no</v>
      </c>
      <c r="U140" s="202" t="str">
        <f>IF(AND('Antibiotics STAR PU 13 - QP'!AX140="no",'Trimeth-pres (age 70+)'!AJ140="no"),"yes","no")</f>
        <v>no</v>
      </c>
      <c r="V140" s="202" t="str">
        <f>IF(AND('Antibiotics STAR PU 13 - QP'!BA140="no",'Trimeth-pres (age 70+)'!AL140="no"),"yes","no")</f>
        <v>no</v>
      </c>
      <c r="W140" s="202" t="str">
        <f>IF(AND('Antibiotics STAR PU 13 - QP'!BD140="no",'Trimeth-pres (age 70+)'!AN140="no"),"yes","no")</f>
        <v>no</v>
      </c>
      <c r="X140" s="202" t="str">
        <f>IF(AND('Antibiotics STAR PU 13 - QP'!BG140="no",'Trimeth-pres (age 70+)'!AP140="no"),"yes","no")</f>
        <v>no</v>
      </c>
      <c r="Y140" s="202" t="str">
        <f>IF(AND('Antibiotics STAR PU 13 - QP'!BJ140="no",'Trimeth-pres (age 70+)'!AR140="no"),"yes","no")</f>
        <v>no</v>
      </c>
      <c r="Z140" s="202" t="str">
        <f>IF(AND('Antibiotics STAR PU 13 - QP'!BM140="no",'Trimeth-pres (age 70+)'!AT140="no"),"yes","no")</f>
        <v>no</v>
      </c>
      <c r="AA140" s="202" t="str">
        <f>IF(AND('Antibiotics STAR PU 13 - QP'!BQ140="no",'Trimeth-pres (age 70+)'!AV140="no"),"yes","no")</f>
        <v>no</v>
      </c>
    </row>
    <row r="141" spans="1:27" x14ac:dyDescent="0.2">
      <c r="A141" s="306" t="s">
        <v>507</v>
      </c>
      <c r="B141" s="5" t="s">
        <v>488</v>
      </c>
      <c r="C141" s="5" t="s">
        <v>409</v>
      </c>
      <c r="D141" s="5" t="s">
        <v>430</v>
      </c>
      <c r="E141" s="5" t="s">
        <v>65</v>
      </c>
      <c r="F141" s="117" t="s">
        <v>284</v>
      </c>
      <c r="G141" s="5" t="s">
        <v>285</v>
      </c>
      <c r="H141" s="8" t="str">
        <f>IF(AND('Antibiotics STAR PU 13 - QP'!K141="no",'Trimeth-pres (age 70+)'!J141="no"),"yes","no")</f>
        <v>no</v>
      </c>
      <c r="I141" s="202" t="str">
        <f>IF(AND('Antibiotics STAR PU 13 - QP'!N141="no",'Trimeth-pres (age 70+)'!L141="no"),"yes","no")</f>
        <v>no</v>
      </c>
      <c r="J141" s="202" t="str">
        <f>IF(AND('Antibiotics STAR PU 13 - QP'!Q141="no",'Trimeth-pres (age 70+)'!N141="no"),"yes","no")</f>
        <v>no</v>
      </c>
      <c r="K141" s="202" t="str">
        <f>IF(AND('Antibiotics STAR PU 13 - QP'!T141="no",'Trimeth-pres (age 70+)'!P141="no"),"yes","no")</f>
        <v>no</v>
      </c>
      <c r="L141" s="202" t="str">
        <f>IF(AND('Antibiotics STAR PU 13 - QP'!W141="no",'Trimeth-pres (age 70+)'!R141="no"),"yes","no")</f>
        <v>no</v>
      </c>
      <c r="M141" s="202" t="str">
        <f>IF(AND('Antibiotics STAR PU 13 - QP'!Z141="no",'Trimeth-pres (age 70+)'!T141="no"),"yes","no")</f>
        <v>no</v>
      </c>
      <c r="N141" s="202" t="str">
        <f>IF(AND('Antibiotics STAR PU 13 - QP'!AC141="no",'Trimeth-pres (age 70+)'!V141="no"),"yes","no")</f>
        <v>no</v>
      </c>
      <c r="O141" s="202" t="str">
        <f>IF(AND('Antibiotics STAR PU 13 - QP'!AF141="no",'Trimeth-pres (age 70+)'!X141="no"),"yes","no")</f>
        <v>no</v>
      </c>
      <c r="P141" s="202" t="str">
        <f>IF(AND('Antibiotics STAR PU 13 - QP'!AI141="no",'Trimeth-pres (age 70+)'!Z141="no"),"yes","no")</f>
        <v>no</v>
      </c>
      <c r="Q141" s="202" t="str">
        <f>IF(AND('Antibiotics STAR PU 13 - QP'!AL141="no",'Trimeth-pres (age 70+)'!AB141="no"),"yes","no")</f>
        <v>no</v>
      </c>
      <c r="R141" s="202" t="str">
        <f>IF(AND('Antibiotics STAR PU 13 - QP'!AO141="no",'Trimeth-pres (age 70+)'!AD141="no"),"yes","no")</f>
        <v>no</v>
      </c>
      <c r="S141" s="202" t="str">
        <f>IF(AND('Antibiotics STAR PU 13 - QP'!AR141="no",'Trimeth-pres (age 70+)'!AF141="no"),"yes","no")</f>
        <v>no</v>
      </c>
      <c r="T141" s="202" t="str">
        <f>IF(AND('Antibiotics STAR PU 13 - QP'!AU141="no",'Trimeth-pres (age 70+)'!AH141="no"),"yes","no")</f>
        <v>no</v>
      </c>
      <c r="U141" s="202" t="str">
        <f>IF(AND('Antibiotics STAR PU 13 - QP'!AX141="no",'Trimeth-pres (age 70+)'!AJ141="no"),"yes","no")</f>
        <v>no</v>
      </c>
      <c r="V141" s="202" t="str">
        <f>IF(AND('Antibiotics STAR PU 13 - QP'!BA141="no",'Trimeth-pres (age 70+)'!AL141="no"),"yes","no")</f>
        <v>no</v>
      </c>
      <c r="W141" s="202" t="str">
        <f>IF(AND('Antibiotics STAR PU 13 - QP'!BD141="no",'Trimeth-pres (age 70+)'!AN141="no"),"yes","no")</f>
        <v>no</v>
      </c>
      <c r="X141" s="202" t="str">
        <f>IF(AND('Antibiotics STAR PU 13 - QP'!BG141="no",'Trimeth-pres (age 70+)'!AP141="no"),"yes","no")</f>
        <v>no</v>
      </c>
      <c r="Y141" s="202" t="str">
        <f>IF(AND('Antibiotics STAR PU 13 - QP'!BJ141="no",'Trimeth-pres (age 70+)'!AR141="no"),"yes","no")</f>
        <v>no</v>
      </c>
      <c r="Z141" s="202" t="str">
        <f>IF(AND('Antibiotics STAR PU 13 - QP'!BM141="no",'Trimeth-pres (age 70+)'!AT141="no"),"yes","no")</f>
        <v>no</v>
      </c>
      <c r="AA141" s="202" t="str">
        <f>IF(AND('Antibiotics STAR PU 13 - QP'!BQ141="no",'Trimeth-pres (age 70+)'!AV141="no"),"yes","no")</f>
        <v>no</v>
      </c>
    </row>
    <row r="142" spans="1:27" x14ac:dyDescent="0.2">
      <c r="A142" s="306" t="s">
        <v>508</v>
      </c>
      <c r="B142" s="5" t="s">
        <v>486</v>
      </c>
      <c r="C142" s="5" t="s">
        <v>408</v>
      </c>
      <c r="D142" s="5" t="s">
        <v>428</v>
      </c>
      <c r="E142" s="5" t="s">
        <v>53</v>
      </c>
      <c r="F142" s="117" t="s">
        <v>286</v>
      </c>
      <c r="G142" s="5" t="s">
        <v>287</v>
      </c>
      <c r="H142" s="8" t="str">
        <f>IF(AND('Antibiotics STAR PU 13 - QP'!K142="no",'Trimeth-pres (age 70+)'!J142="no"),"yes","no")</f>
        <v>no</v>
      </c>
      <c r="I142" s="202" t="str">
        <f>IF(AND('Antibiotics STAR PU 13 - QP'!N142="no",'Trimeth-pres (age 70+)'!L142="no"),"yes","no")</f>
        <v>no</v>
      </c>
      <c r="J142" s="202" t="str">
        <f>IF(AND('Antibiotics STAR PU 13 - QP'!Q142="no",'Trimeth-pres (age 70+)'!N142="no"),"yes","no")</f>
        <v>no</v>
      </c>
      <c r="K142" s="202" t="str">
        <f>IF(AND('Antibiotics STAR PU 13 - QP'!T142="no",'Trimeth-pres (age 70+)'!P142="no"),"yes","no")</f>
        <v>no</v>
      </c>
      <c r="L142" s="202" t="str">
        <f>IF(AND('Antibiotics STAR PU 13 - QP'!W142="no",'Trimeth-pres (age 70+)'!R142="no"),"yes","no")</f>
        <v>no</v>
      </c>
      <c r="M142" s="202" t="str">
        <f>IF(AND('Antibiotics STAR PU 13 - QP'!Z142="no",'Trimeth-pres (age 70+)'!T142="no"),"yes","no")</f>
        <v>no</v>
      </c>
      <c r="N142" s="202" t="str">
        <f>IF(AND('Antibiotics STAR PU 13 - QP'!AC142="no",'Trimeth-pres (age 70+)'!V142="no"),"yes","no")</f>
        <v>no</v>
      </c>
      <c r="O142" s="202" t="str">
        <f>IF(AND('Antibiotics STAR PU 13 - QP'!AF142="no",'Trimeth-pres (age 70+)'!X142="no"),"yes","no")</f>
        <v>no</v>
      </c>
      <c r="P142" s="202" t="str">
        <f>IF(AND('Antibiotics STAR PU 13 - QP'!AI142="no",'Trimeth-pres (age 70+)'!Z142="no"),"yes","no")</f>
        <v>no</v>
      </c>
      <c r="Q142" s="202" t="str">
        <f>IF(AND('Antibiotics STAR PU 13 - QP'!AL142="no",'Trimeth-pres (age 70+)'!AB142="no"),"yes","no")</f>
        <v>no</v>
      </c>
      <c r="R142" s="202" t="str">
        <f>IF(AND('Antibiotics STAR PU 13 - QP'!AO142="no",'Trimeth-pres (age 70+)'!AD142="no"),"yes","no")</f>
        <v>no</v>
      </c>
      <c r="S142" s="202" t="str">
        <f>IF(AND('Antibiotics STAR PU 13 - QP'!AR142="no",'Trimeth-pres (age 70+)'!AF142="no"),"yes","no")</f>
        <v>no</v>
      </c>
      <c r="T142" s="202" t="str">
        <f>IF(AND('Antibiotics STAR PU 13 - QP'!AU142="no",'Trimeth-pres (age 70+)'!AH142="no"),"yes","no")</f>
        <v>no</v>
      </c>
      <c r="U142" s="202" t="str">
        <f>IF(AND('Antibiotics STAR PU 13 - QP'!AX142="no",'Trimeth-pres (age 70+)'!AJ142="no"),"yes","no")</f>
        <v>no</v>
      </c>
      <c r="V142" s="202" t="str">
        <f>IF(AND('Antibiotics STAR PU 13 - QP'!BA142="no",'Trimeth-pres (age 70+)'!AL142="no"),"yes","no")</f>
        <v>no</v>
      </c>
      <c r="W142" s="202" t="str">
        <f>IF(AND('Antibiotics STAR PU 13 - QP'!BD142="no",'Trimeth-pres (age 70+)'!AN142="no"),"yes","no")</f>
        <v>no</v>
      </c>
      <c r="X142" s="202" t="str">
        <f>IF(AND('Antibiotics STAR PU 13 - QP'!BG142="no",'Trimeth-pres (age 70+)'!AP142="no"),"yes","no")</f>
        <v>no</v>
      </c>
      <c r="Y142" s="202" t="str">
        <f>IF(AND('Antibiotics STAR PU 13 - QP'!BJ142="no",'Trimeth-pres (age 70+)'!AR142="no"),"yes","no")</f>
        <v>no</v>
      </c>
      <c r="Z142" s="202" t="str">
        <f>IF(AND('Antibiotics STAR PU 13 - QP'!BM142="no",'Trimeth-pres (age 70+)'!AT142="no"),"yes","no")</f>
        <v>no</v>
      </c>
      <c r="AA142" s="202" t="str">
        <f>IF(AND('Antibiotics STAR PU 13 - QP'!BQ142="no",'Trimeth-pres (age 70+)'!AV142="no"),"yes","no")</f>
        <v>no</v>
      </c>
    </row>
    <row r="143" spans="1:27" x14ac:dyDescent="0.2">
      <c r="A143" s="306" t="s">
        <v>496</v>
      </c>
      <c r="B143" s="5" t="s">
        <v>497</v>
      </c>
      <c r="C143" s="5" t="s">
        <v>411</v>
      </c>
      <c r="D143" s="5" t="s">
        <v>437</v>
      </c>
      <c r="E143" s="5" t="s">
        <v>123</v>
      </c>
      <c r="F143" s="117" t="s">
        <v>288</v>
      </c>
      <c r="G143" s="5" t="s">
        <v>289</v>
      </c>
      <c r="H143" s="8" t="str">
        <f>IF(AND('Antibiotics STAR PU 13 - QP'!K143="no",'Trimeth-pres (age 70+)'!J143="no"),"yes","no")</f>
        <v>no</v>
      </c>
      <c r="I143" s="202" t="str">
        <f>IF(AND('Antibiotics STAR PU 13 - QP'!N143="no",'Trimeth-pres (age 70+)'!L143="no"),"yes","no")</f>
        <v>no</v>
      </c>
      <c r="J143" s="202" t="str">
        <f>IF(AND('Antibiotics STAR PU 13 - QP'!Q143="no",'Trimeth-pres (age 70+)'!N143="no"),"yes","no")</f>
        <v>no</v>
      </c>
      <c r="K143" s="202" t="str">
        <f>IF(AND('Antibiotics STAR PU 13 - QP'!T143="no",'Trimeth-pres (age 70+)'!P143="no"),"yes","no")</f>
        <v>no</v>
      </c>
      <c r="L143" s="202" t="str">
        <f>IF(AND('Antibiotics STAR PU 13 - QP'!W143="no",'Trimeth-pres (age 70+)'!R143="no"),"yes","no")</f>
        <v>no</v>
      </c>
      <c r="M143" s="202" t="str">
        <f>IF(AND('Antibiotics STAR PU 13 - QP'!Z143="no",'Trimeth-pres (age 70+)'!T143="no"),"yes","no")</f>
        <v>no</v>
      </c>
      <c r="N143" s="202" t="str">
        <f>IF(AND('Antibiotics STAR PU 13 - QP'!AC143="no",'Trimeth-pres (age 70+)'!V143="no"),"yes","no")</f>
        <v>no</v>
      </c>
      <c r="O143" s="202" t="str">
        <f>IF(AND('Antibiotics STAR PU 13 - QP'!AF143="no",'Trimeth-pres (age 70+)'!X143="no"),"yes","no")</f>
        <v>no</v>
      </c>
      <c r="P143" s="202" t="str">
        <f>IF(AND('Antibiotics STAR PU 13 - QP'!AI143="no",'Trimeth-pres (age 70+)'!Z143="no"),"yes","no")</f>
        <v>no</v>
      </c>
      <c r="Q143" s="202" t="str">
        <f>IF(AND('Antibiotics STAR PU 13 - QP'!AL143="no",'Trimeth-pres (age 70+)'!AB143="no"),"yes","no")</f>
        <v>no</v>
      </c>
      <c r="R143" s="202" t="str">
        <f>IF(AND('Antibiotics STAR PU 13 - QP'!AO143="no",'Trimeth-pres (age 70+)'!AD143="no"),"yes","no")</f>
        <v>no</v>
      </c>
      <c r="S143" s="202" t="str">
        <f>IF(AND('Antibiotics STAR PU 13 - QP'!AR143="no",'Trimeth-pres (age 70+)'!AF143="no"),"yes","no")</f>
        <v>no</v>
      </c>
      <c r="T143" s="202" t="str">
        <f>IF(AND('Antibiotics STAR PU 13 - QP'!AU143="no",'Trimeth-pres (age 70+)'!AH143="no"),"yes","no")</f>
        <v>no</v>
      </c>
      <c r="U143" s="202" t="str">
        <f>IF(AND('Antibiotics STAR PU 13 - QP'!AX143="no",'Trimeth-pres (age 70+)'!AJ143="no"),"yes","no")</f>
        <v>no</v>
      </c>
      <c r="V143" s="202" t="str">
        <f>IF(AND('Antibiotics STAR PU 13 - QP'!BA143="no",'Trimeth-pres (age 70+)'!AL143="no"),"yes","no")</f>
        <v>no</v>
      </c>
      <c r="W143" s="202" t="str">
        <f>IF(AND('Antibiotics STAR PU 13 - QP'!BD143="no",'Trimeth-pres (age 70+)'!AN143="no"),"yes","no")</f>
        <v>no</v>
      </c>
      <c r="X143" s="202" t="str">
        <f>IF(AND('Antibiotics STAR PU 13 - QP'!BG143="no",'Trimeth-pres (age 70+)'!AP143="no"),"yes","no")</f>
        <v>no</v>
      </c>
      <c r="Y143" s="202" t="str">
        <f>IF(AND('Antibiotics STAR PU 13 - QP'!BJ143="no",'Trimeth-pres (age 70+)'!AR143="no"),"yes","no")</f>
        <v>no</v>
      </c>
      <c r="Z143" s="202" t="str">
        <f>IF(AND('Antibiotics STAR PU 13 - QP'!BM143="no",'Trimeth-pres (age 70+)'!AT143="no"),"yes","no")</f>
        <v>no</v>
      </c>
      <c r="AA143" s="202" t="str">
        <f>IF(AND('Antibiotics STAR PU 13 - QP'!BQ143="no",'Trimeth-pres (age 70+)'!AV143="no"),"yes","no")</f>
        <v>no</v>
      </c>
    </row>
    <row r="144" spans="1:27" x14ac:dyDescent="0.2">
      <c r="A144" s="306" t="s">
        <v>498</v>
      </c>
      <c r="B144" s="5" t="s">
        <v>493</v>
      </c>
      <c r="C144" s="5" t="s">
        <v>98</v>
      </c>
      <c r="D144" s="5" t="s">
        <v>434</v>
      </c>
      <c r="E144" s="5" t="s">
        <v>98</v>
      </c>
      <c r="F144" s="117" t="s">
        <v>290</v>
      </c>
      <c r="G144" s="5" t="s">
        <v>291</v>
      </c>
      <c r="H144" s="8" t="str">
        <f>IF(AND('Antibiotics STAR PU 13 - QP'!K144="no",'Trimeth-pres (age 70+)'!J144="no"),"yes","no")</f>
        <v>no</v>
      </c>
      <c r="I144" s="202" t="str">
        <f>IF(AND('Antibiotics STAR PU 13 - QP'!N144="no",'Trimeth-pres (age 70+)'!L144="no"),"yes","no")</f>
        <v>no</v>
      </c>
      <c r="J144" s="202" t="str">
        <f>IF(AND('Antibiotics STAR PU 13 - QP'!Q144="no",'Trimeth-pres (age 70+)'!N144="no"),"yes","no")</f>
        <v>no</v>
      </c>
      <c r="K144" s="202" t="str">
        <f>IF(AND('Antibiotics STAR PU 13 - QP'!T144="no",'Trimeth-pres (age 70+)'!P144="no"),"yes","no")</f>
        <v>no</v>
      </c>
      <c r="L144" s="202" t="str">
        <f>IF(AND('Antibiotics STAR PU 13 - QP'!W144="no",'Trimeth-pres (age 70+)'!R144="no"),"yes","no")</f>
        <v>no</v>
      </c>
      <c r="M144" s="202" t="str">
        <f>IF(AND('Antibiotics STAR PU 13 - QP'!Z144="no",'Trimeth-pres (age 70+)'!T144="no"),"yes","no")</f>
        <v>no</v>
      </c>
      <c r="N144" s="202" t="str">
        <f>IF(AND('Antibiotics STAR PU 13 - QP'!AC144="no",'Trimeth-pres (age 70+)'!V144="no"),"yes","no")</f>
        <v>no</v>
      </c>
      <c r="O144" s="202" t="str">
        <f>IF(AND('Antibiotics STAR PU 13 - QP'!AF144="no",'Trimeth-pres (age 70+)'!X144="no"),"yes","no")</f>
        <v>no</v>
      </c>
      <c r="P144" s="202" t="str">
        <f>IF(AND('Antibiotics STAR PU 13 - QP'!AI144="no",'Trimeth-pres (age 70+)'!Z144="no"),"yes","no")</f>
        <v>no</v>
      </c>
      <c r="Q144" s="202" t="str">
        <f>IF(AND('Antibiotics STAR PU 13 - QP'!AL144="no",'Trimeth-pres (age 70+)'!AB144="no"),"yes","no")</f>
        <v>no</v>
      </c>
      <c r="R144" s="202" t="str">
        <f>IF(AND('Antibiotics STAR PU 13 - QP'!AO144="no",'Trimeth-pres (age 70+)'!AD144="no"),"yes","no")</f>
        <v>no</v>
      </c>
      <c r="S144" s="202" t="str">
        <f>IF(AND('Antibiotics STAR PU 13 - QP'!AR144="no",'Trimeth-pres (age 70+)'!AF144="no"),"yes","no")</f>
        <v>no</v>
      </c>
      <c r="T144" s="202" t="str">
        <f>IF(AND('Antibiotics STAR PU 13 - QP'!AU144="no",'Trimeth-pres (age 70+)'!AH144="no"),"yes","no")</f>
        <v>no</v>
      </c>
      <c r="U144" s="202" t="str">
        <f>IF(AND('Antibiotics STAR PU 13 - QP'!AX144="no",'Trimeth-pres (age 70+)'!AJ144="no"),"yes","no")</f>
        <v>no</v>
      </c>
      <c r="V144" s="202" t="str">
        <f>IF(AND('Antibiotics STAR PU 13 - QP'!BA144="no",'Trimeth-pres (age 70+)'!AL144="no"),"yes","no")</f>
        <v>no</v>
      </c>
      <c r="W144" s="202" t="str">
        <f>IF(AND('Antibiotics STAR PU 13 - QP'!BD144="no",'Trimeth-pres (age 70+)'!AN144="no"),"yes","no")</f>
        <v>no</v>
      </c>
      <c r="X144" s="202" t="str">
        <f>IF(AND('Antibiotics STAR PU 13 - QP'!BG144="no",'Trimeth-pres (age 70+)'!AP144="no"),"yes","no")</f>
        <v>no</v>
      </c>
      <c r="Y144" s="202" t="str">
        <f>IF(AND('Antibiotics STAR PU 13 - QP'!BJ144="no",'Trimeth-pres (age 70+)'!AR144="no"),"yes","no")</f>
        <v>no</v>
      </c>
      <c r="Z144" s="202" t="str">
        <f>IF(AND('Antibiotics STAR PU 13 - QP'!BM144="no",'Trimeth-pres (age 70+)'!AT144="no"),"yes","no")</f>
        <v>no</v>
      </c>
      <c r="AA144" s="202" t="str">
        <f>IF(AND('Antibiotics STAR PU 13 - QP'!BQ144="no",'Trimeth-pres (age 70+)'!AV144="no"),"yes","no")</f>
        <v>no</v>
      </c>
    </row>
    <row r="145" spans="1:27" x14ac:dyDescent="0.2">
      <c r="A145" s="306" t="s">
        <v>620</v>
      </c>
      <c r="B145" s="5" t="s">
        <v>475</v>
      </c>
      <c r="C145" s="5" t="s">
        <v>402</v>
      </c>
      <c r="D145" s="5" t="s">
        <v>416</v>
      </c>
      <c r="E145" s="5" t="s">
        <v>8</v>
      </c>
      <c r="F145" s="117" t="s">
        <v>292</v>
      </c>
      <c r="G145" s="5" t="s">
        <v>293</v>
      </c>
      <c r="H145" s="8" t="str">
        <f>IF(AND('Antibiotics STAR PU 13 - QP'!K145="no",'Trimeth-pres (age 70+)'!J145="no"),"yes","no")</f>
        <v>no</v>
      </c>
      <c r="I145" s="202" t="str">
        <f>IF(AND('Antibiotics STAR PU 13 - QP'!N145="no",'Trimeth-pres (age 70+)'!L145="no"),"yes","no")</f>
        <v>no</v>
      </c>
      <c r="J145" s="202" t="str">
        <f>IF(AND('Antibiotics STAR PU 13 - QP'!Q145="no",'Trimeth-pres (age 70+)'!N145="no"),"yes","no")</f>
        <v>no</v>
      </c>
      <c r="K145" s="202" t="str">
        <f>IF(AND('Antibiotics STAR PU 13 - QP'!T145="no",'Trimeth-pres (age 70+)'!P145="no"),"yes","no")</f>
        <v>no</v>
      </c>
      <c r="L145" s="202" t="str">
        <f>IF(AND('Antibiotics STAR PU 13 - QP'!W145="no",'Trimeth-pres (age 70+)'!R145="no"),"yes","no")</f>
        <v>no</v>
      </c>
      <c r="M145" s="202" t="str">
        <f>IF(AND('Antibiotics STAR PU 13 - QP'!Z145="no",'Trimeth-pres (age 70+)'!T145="no"),"yes","no")</f>
        <v>no</v>
      </c>
      <c r="N145" s="202" t="str">
        <f>IF(AND('Antibiotics STAR PU 13 - QP'!AC145="no",'Trimeth-pres (age 70+)'!V145="no"),"yes","no")</f>
        <v>no</v>
      </c>
      <c r="O145" s="202" t="str">
        <f>IF(AND('Antibiotics STAR PU 13 - QP'!AF145="no",'Trimeth-pres (age 70+)'!X145="no"),"yes","no")</f>
        <v>no</v>
      </c>
      <c r="P145" s="202" t="str">
        <f>IF(AND('Antibiotics STAR PU 13 - QP'!AI145="no",'Trimeth-pres (age 70+)'!Z145="no"),"yes","no")</f>
        <v>no</v>
      </c>
      <c r="Q145" s="202" t="str">
        <f>IF(AND('Antibiotics STAR PU 13 - QP'!AL145="no",'Trimeth-pres (age 70+)'!AB145="no"),"yes","no")</f>
        <v>no</v>
      </c>
      <c r="R145" s="202" t="str">
        <f>IF(AND('Antibiotics STAR PU 13 - QP'!AO145="no",'Trimeth-pres (age 70+)'!AD145="no"),"yes","no")</f>
        <v>no</v>
      </c>
      <c r="S145" s="202" t="str">
        <f>IF(AND('Antibiotics STAR PU 13 - QP'!AR145="no",'Trimeth-pres (age 70+)'!AF145="no"),"yes","no")</f>
        <v>no</v>
      </c>
      <c r="T145" s="202" t="str">
        <f>IF(AND('Antibiotics STAR PU 13 - QP'!AU145="no",'Trimeth-pres (age 70+)'!AH145="no"),"yes","no")</f>
        <v>no</v>
      </c>
      <c r="U145" s="202" t="str">
        <f>IF(AND('Antibiotics STAR PU 13 - QP'!AX145="no",'Trimeth-pres (age 70+)'!AJ145="no"),"yes","no")</f>
        <v>no</v>
      </c>
      <c r="V145" s="202" t="str">
        <f>IF(AND('Antibiotics STAR PU 13 - QP'!BA145="no",'Trimeth-pres (age 70+)'!AL145="no"),"yes","no")</f>
        <v>no</v>
      </c>
      <c r="W145" s="202" t="str">
        <f>IF(AND('Antibiotics STAR PU 13 - QP'!BD145="no",'Trimeth-pres (age 70+)'!AN145="no"),"yes","no")</f>
        <v>no</v>
      </c>
      <c r="X145" s="202" t="str">
        <f>IF(AND('Antibiotics STAR PU 13 - QP'!BG145="no",'Trimeth-pres (age 70+)'!AP145="no"),"yes","no")</f>
        <v>no</v>
      </c>
      <c r="Y145" s="202" t="str">
        <f>IF(AND('Antibiotics STAR PU 13 - QP'!BJ145="no",'Trimeth-pres (age 70+)'!AR145="no"),"yes","no")</f>
        <v>no</v>
      </c>
      <c r="Z145" s="202" t="str">
        <f>IF(AND('Antibiotics STAR PU 13 - QP'!BM145="no",'Trimeth-pres (age 70+)'!AT145="no"),"yes","no")</f>
        <v>no</v>
      </c>
      <c r="AA145" s="202" t="str">
        <f>IF(AND('Antibiotics STAR PU 13 - QP'!BQ145="no",'Trimeth-pres (age 70+)'!AV145="no"),"yes","no")</f>
        <v>no</v>
      </c>
    </row>
    <row r="146" spans="1:27" x14ac:dyDescent="0.2">
      <c r="A146" s="329" t="s">
        <v>502</v>
      </c>
      <c r="B146" s="5" t="s">
        <v>481</v>
      </c>
      <c r="C146" s="5" t="s">
        <v>406</v>
      </c>
      <c r="D146" s="5" t="s">
        <v>435</v>
      </c>
      <c r="E146" s="5" t="s">
        <v>111</v>
      </c>
      <c r="F146" s="117" t="s">
        <v>294</v>
      </c>
      <c r="G146" s="5" t="s">
        <v>295</v>
      </c>
      <c r="H146" s="8" t="str">
        <f>IF(AND('Antibiotics STAR PU 13 - QP'!K146="no",'Trimeth-pres (age 70+)'!J146="no"),"yes","no")</f>
        <v>no</v>
      </c>
      <c r="I146" s="202" t="str">
        <f>IF(AND('Antibiotics STAR PU 13 - QP'!N146="no",'Trimeth-pres (age 70+)'!L146="no"),"yes","no")</f>
        <v>no</v>
      </c>
      <c r="J146" s="202" t="str">
        <f>IF(AND('Antibiotics STAR PU 13 - QP'!Q146="no",'Trimeth-pres (age 70+)'!N146="no"),"yes","no")</f>
        <v>no</v>
      </c>
      <c r="K146" s="202" t="str">
        <f>IF(AND('Antibiotics STAR PU 13 - QP'!T146="no",'Trimeth-pres (age 70+)'!P146="no"),"yes","no")</f>
        <v>no</v>
      </c>
      <c r="L146" s="202" t="str">
        <f>IF(AND('Antibiotics STAR PU 13 - QP'!W146="no",'Trimeth-pres (age 70+)'!R146="no"),"yes","no")</f>
        <v>no</v>
      </c>
      <c r="M146" s="202" t="str">
        <f>IF(AND('Antibiotics STAR PU 13 - QP'!Z146="no",'Trimeth-pres (age 70+)'!T146="no"),"yes","no")</f>
        <v>no</v>
      </c>
      <c r="N146" s="202" t="str">
        <f>IF(AND('Antibiotics STAR PU 13 - QP'!AC146="no",'Trimeth-pres (age 70+)'!V146="no"),"yes","no")</f>
        <v>no</v>
      </c>
      <c r="O146" s="202" t="str">
        <f>IF(AND('Antibiotics STAR PU 13 - QP'!AF146="no",'Trimeth-pres (age 70+)'!X146="no"),"yes","no")</f>
        <v>no</v>
      </c>
      <c r="P146" s="202" t="str">
        <f>IF(AND('Antibiotics STAR PU 13 - QP'!AI146="no",'Trimeth-pres (age 70+)'!Z146="no"),"yes","no")</f>
        <v>no</v>
      </c>
      <c r="Q146" s="202" t="str">
        <f>IF(AND('Antibiotics STAR PU 13 - QP'!AL146="no",'Trimeth-pres (age 70+)'!AB146="no"),"yes","no")</f>
        <v>no</v>
      </c>
      <c r="R146" s="202" t="str">
        <f>IF(AND('Antibiotics STAR PU 13 - QP'!AO146="no",'Trimeth-pres (age 70+)'!AD146="no"),"yes","no")</f>
        <v>no</v>
      </c>
      <c r="S146" s="202" t="str">
        <f>IF(AND('Antibiotics STAR PU 13 - QP'!AR146="no",'Trimeth-pres (age 70+)'!AF146="no"),"yes","no")</f>
        <v>no</v>
      </c>
      <c r="T146" s="202" t="str">
        <f>IF(AND('Antibiotics STAR PU 13 - QP'!AU146="no",'Trimeth-pres (age 70+)'!AH146="no"),"yes","no")</f>
        <v>no</v>
      </c>
      <c r="U146" s="202" t="str">
        <f>IF(AND('Antibiotics STAR PU 13 - QP'!AX146="no",'Trimeth-pres (age 70+)'!AJ146="no"),"yes","no")</f>
        <v>no</v>
      </c>
      <c r="V146" s="202" t="str">
        <f>IF(AND('Antibiotics STAR PU 13 - QP'!BA146="no",'Trimeth-pres (age 70+)'!AL146="no"),"yes","no")</f>
        <v>no</v>
      </c>
      <c r="W146" s="202" t="str">
        <f>IF(AND('Antibiotics STAR PU 13 - QP'!BD146="no",'Trimeth-pres (age 70+)'!AN146="no"),"yes","no")</f>
        <v>no</v>
      </c>
      <c r="X146" s="202" t="str">
        <f>IF(AND('Antibiotics STAR PU 13 - QP'!BG146="no",'Trimeth-pres (age 70+)'!AP146="no"),"yes","no")</f>
        <v>no</v>
      </c>
      <c r="Y146" s="202" t="str">
        <f>IF(AND('Antibiotics STAR PU 13 - QP'!BJ146="no",'Trimeth-pres (age 70+)'!AR146="no"),"yes","no")</f>
        <v>no</v>
      </c>
      <c r="Z146" s="202" t="str">
        <f>IF(AND('Antibiotics STAR PU 13 - QP'!BM146="no",'Trimeth-pres (age 70+)'!AT146="no"),"yes","no")</f>
        <v>no</v>
      </c>
      <c r="AA146" s="202" t="str">
        <f>IF(AND('Antibiotics STAR PU 13 - QP'!BQ146="no",'Trimeth-pres (age 70+)'!AV146="no"),"yes","no")</f>
        <v>no</v>
      </c>
    </row>
    <row r="147" spans="1:27" x14ac:dyDescent="0.2">
      <c r="A147" s="306" t="s">
        <v>639</v>
      </c>
      <c r="B147" s="5" t="s">
        <v>480</v>
      </c>
      <c r="C147" s="5" t="s">
        <v>405</v>
      </c>
      <c r="D147" s="5" t="s">
        <v>429</v>
      </c>
      <c r="E147" s="5" t="s">
        <v>60</v>
      </c>
      <c r="F147" s="117" t="s">
        <v>296</v>
      </c>
      <c r="G147" s="5" t="s">
        <v>297</v>
      </c>
      <c r="H147" s="8" t="str">
        <f>IF(AND('Antibiotics STAR PU 13 - QP'!K147="no",'Trimeth-pres (age 70+)'!J147="no"),"yes","no")</f>
        <v>no</v>
      </c>
      <c r="I147" s="202" t="str">
        <f>IF(AND('Antibiotics STAR PU 13 - QP'!N147="no",'Trimeth-pres (age 70+)'!L147="no"),"yes","no")</f>
        <v>no</v>
      </c>
      <c r="J147" s="202" t="str">
        <f>IF(AND('Antibiotics STAR PU 13 - QP'!Q147="no",'Trimeth-pres (age 70+)'!N147="no"),"yes","no")</f>
        <v>no</v>
      </c>
      <c r="K147" s="202" t="str">
        <f>IF(AND('Antibiotics STAR PU 13 - QP'!T147="no",'Trimeth-pres (age 70+)'!P147="no"),"yes","no")</f>
        <v>no</v>
      </c>
      <c r="L147" s="202" t="str">
        <f>IF(AND('Antibiotics STAR PU 13 - QP'!W147="no",'Trimeth-pres (age 70+)'!R147="no"),"yes","no")</f>
        <v>no</v>
      </c>
      <c r="M147" s="202" t="str">
        <f>IF(AND('Antibiotics STAR PU 13 - QP'!Z147="no",'Trimeth-pres (age 70+)'!T147="no"),"yes","no")</f>
        <v>no</v>
      </c>
      <c r="N147" s="202" t="str">
        <f>IF(AND('Antibiotics STAR PU 13 - QP'!AC147="no",'Trimeth-pres (age 70+)'!V147="no"),"yes","no")</f>
        <v>no</v>
      </c>
      <c r="O147" s="202" t="str">
        <f>IF(AND('Antibiotics STAR PU 13 - QP'!AF147="no",'Trimeth-pres (age 70+)'!X147="no"),"yes","no")</f>
        <v>no</v>
      </c>
      <c r="P147" s="202" t="str">
        <f>IF(AND('Antibiotics STAR PU 13 - QP'!AI147="no",'Trimeth-pres (age 70+)'!Z147="no"),"yes","no")</f>
        <v>no</v>
      </c>
      <c r="Q147" s="202" t="str">
        <f>IF(AND('Antibiotics STAR PU 13 - QP'!AL147="no",'Trimeth-pres (age 70+)'!AB147="no"),"yes","no")</f>
        <v>no</v>
      </c>
      <c r="R147" s="202" t="str">
        <f>IF(AND('Antibiotics STAR PU 13 - QP'!AO147="no",'Trimeth-pres (age 70+)'!AD147="no"),"yes","no")</f>
        <v>no</v>
      </c>
      <c r="S147" s="202" t="str">
        <f>IF(AND('Antibiotics STAR PU 13 - QP'!AR147="no",'Trimeth-pres (age 70+)'!AF147="no"),"yes","no")</f>
        <v>no</v>
      </c>
      <c r="T147" s="202" t="str">
        <f>IF(AND('Antibiotics STAR PU 13 - QP'!AU147="no",'Trimeth-pres (age 70+)'!AH147="no"),"yes","no")</f>
        <v>no</v>
      </c>
      <c r="U147" s="202" t="str">
        <f>IF(AND('Antibiotics STAR PU 13 - QP'!AX147="no",'Trimeth-pres (age 70+)'!AJ147="no"),"yes","no")</f>
        <v>no</v>
      </c>
      <c r="V147" s="202" t="str">
        <f>IF(AND('Antibiotics STAR PU 13 - QP'!BA147="no",'Trimeth-pres (age 70+)'!AL147="no"),"yes","no")</f>
        <v>no</v>
      </c>
      <c r="W147" s="202" t="str">
        <f>IF(AND('Antibiotics STAR PU 13 - QP'!BD147="no",'Trimeth-pres (age 70+)'!AN147="no"),"yes","no")</f>
        <v>no</v>
      </c>
      <c r="X147" s="202" t="str">
        <f>IF(AND('Antibiotics STAR PU 13 - QP'!BG147="no",'Trimeth-pres (age 70+)'!AP147="no"),"yes","no")</f>
        <v>no</v>
      </c>
      <c r="Y147" s="202" t="str">
        <f>IF(AND('Antibiotics STAR PU 13 - QP'!BJ147="no",'Trimeth-pres (age 70+)'!AR147="no"),"yes","no")</f>
        <v>no</v>
      </c>
      <c r="Z147" s="202" t="str">
        <f>IF(AND('Antibiotics STAR PU 13 - QP'!BM147="no",'Trimeth-pres (age 70+)'!AT147="no"),"yes","no")</f>
        <v>no</v>
      </c>
      <c r="AA147" s="202" t="str">
        <f>IF(AND('Antibiotics STAR PU 13 - QP'!BQ147="no",'Trimeth-pres (age 70+)'!AV147="no"),"yes","no")</f>
        <v>no</v>
      </c>
    </row>
    <row r="148" spans="1:27" x14ac:dyDescent="0.2">
      <c r="A148" s="306" t="s">
        <v>496</v>
      </c>
      <c r="B148" s="5" t="s">
        <v>497</v>
      </c>
      <c r="C148" s="5" t="s">
        <v>411</v>
      </c>
      <c r="D148" s="5" t="s">
        <v>439</v>
      </c>
      <c r="E148" s="5" t="s">
        <v>145</v>
      </c>
      <c r="F148" s="117" t="s">
        <v>298</v>
      </c>
      <c r="G148" s="5" t="s">
        <v>299</v>
      </c>
      <c r="H148" s="8" t="str">
        <f>IF(AND('Antibiotics STAR PU 13 - QP'!K148="no",'Trimeth-pres (age 70+)'!J148="no"),"yes","no")</f>
        <v>no</v>
      </c>
      <c r="I148" s="202" t="str">
        <f>IF(AND('Antibiotics STAR PU 13 - QP'!N148="no",'Trimeth-pres (age 70+)'!L148="no"),"yes","no")</f>
        <v>no</v>
      </c>
      <c r="J148" s="202" t="str">
        <f>IF(AND('Antibiotics STAR PU 13 - QP'!Q148="no",'Trimeth-pres (age 70+)'!N148="no"),"yes","no")</f>
        <v>no</v>
      </c>
      <c r="K148" s="202" t="str">
        <f>IF(AND('Antibiotics STAR PU 13 - QP'!T148="no",'Trimeth-pres (age 70+)'!P148="no"),"yes","no")</f>
        <v>no</v>
      </c>
      <c r="L148" s="202" t="str">
        <f>IF(AND('Antibiotics STAR PU 13 - QP'!W148="no",'Trimeth-pres (age 70+)'!R148="no"),"yes","no")</f>
        <v>no</v>
      </c>
      <c r="M148" s="202" t="str">
        <f>IF(AND('Antibiotics STAR PU 13 - QP'!Z148="no",'Trimeth-pres (age 70+)'!T148="no"),"yes","no")</f>
        <v>no</v>
      </c>
      <c r="N148" s="202" t="str">
        <f>IF(AND('Antibiotics STAR PU 13 - QP'!AC148="no",'Trimeth-pres (age 70+)'!V148="no"),"yes","no")</f>
        <v>no</v>
      </c>
      <c r="O148" s="202" t="str">
        <f>IF(AND('Antibiotics STAR PU 13 - QP'!AF148="no",'Trimeth-pres (age 70+)'!X148="no"),"yes","no")</f>
        <v>no</v>
      </c>
      <c r="P148" s="202" t="str">
        <f>IF(AND('Antibiotics STAR PU 13 - QP'!AI148="no",'Trimeth-pres (age 70+)'!Z148="no"),"yes","no")</f>
        <v>no</v>
      </c>
      <c r="Q148" s="202" t="str">
        <f>IF(AND('Antibiotics STAR PU 13 - QP'!AL148="no",'Trimeth-pres (age 70+)'!AB148="no"),"yes","no")</f>
        <v>no</v>
      </c>
      <c r="R148" s="202" t="str">
        <f>IF(AND('Antibiotics STAR PU 13 - QP'!AO148="no",'Trimeth-pres (age 70+)'!AD148="no"),"yes","no")</f>
        <v>no</v>
      </c>
      <c r="S148" s="202" t="str">
        <f>IF(AND('Antibiotics STAR PU 13 - QP'!AR148="no",'Trimeth-pres (age 70+)'!AF148="no"),"yes","no")</f>
        <v>no</v>
      </c>
      <c r="T148" s="202" t="str">
        <f>IF(AND('Antibiotics STAR PU 13 - QP'!AU148="no",'Trimeth-pres (age 70+)'!AH148="no"),"yes","no")</f>
        <v>no</v>
      </c>
      <c r="U148" s="202" t="str">
        <f>IF(AND('Antibiotics STAR PU 13 - QP'!AX148="no",'Trimeth-pres (age 70+)'!AJ148="no"),"yes","no")</f>
        <v>no</v>
      </c>
      <c r="V148" s="202" t="str">
        <f>IF(AND('Antibiotics STAR PU 13 - QP'!BA148="no",'Trimeth-pres (age 70+)'!AL148="no"),"yes","no")</f>
        <v>no</v>
      </c>
      <c r="W148" s="202" t="str">
        <f>IF(AND('Antibiotics STAR PU 13 - QP'!BD148="no",'Trimeth-pres (age 70+)'!AN148="no"),"yes","no")</f>
        <v>no</v>
      </c>
      <c r="X148" s="202" t="str">
        <f>IF(AND('Antibiotics STAR PU 13 - QP'!BG148="no",'Trimeth-pres (age 70+)'!AP148="no"),"yes","no")</f>
        <v>no</v>
      </c>
      <c r="Y148" s="202" t="str">
        <f>IF(AND('Antibiotics STAR PU 13 - QP'!BJ148="no",'Trimeth-pres (age 70+)'!AR148="no"),"yes","no")</f>
        <v>no</v>
      </c>
      <c r="Z148" s="202" t="str">
        <f>IF(AND('Antibiotics STAR PU 13 - QP'!BM148="no",'Trimeth-pres (age 70+)'!AT148="no"),"yes","no")</f>
        <v>no</v>
      </c>
      <c r="AA148" s="202" t="str">
        <f>IF(AND('Antibiotics STAR PU 13 - QP'!BQ148="no",'Trimeth-pres (age 70+)'!AV148="no"),"yes","no")</f>
        <v>no</v>
      </c>
    </row>
    <row r="149" spans="1:27" x14ac:dyDescent="0.2">
      <c r="A149" s="306" t="s">
        <v>634</v>
      </c>
      <c r="B149" s="5" t="s">
        <v>491</v>
      </c>
      <c r="C149" s="5" t="s">
        <v>410</v>
      </c>
      <c r="D149" s="5" t="s">
        <v>433</v>
      </c>
      <c r="E149" s="5" t="s">
        <v>91</v>
      </c>
      <c r="F149" s="117" t="s">
        <v>300</v>
      </c>
      <c r="G149" s="5" t="s">
        <v>301</v>
      </c>
      <c r="H149" s="8" t="str">
        <f>IF(AND('Antibiotics STAR PU 13 - QP'!K149="no",'Trimeth-pres (age 70+)'!J149="no"),"yes","no")</f>
        <v>no</v>
      </c>
      <c r="I149" s="202" t="str">
        <f>IF(AND('Antibiotics STAR PU 13 - QP'!N149="no",'Trimeth-pres (age 70+)'!L149="no"),"yes","no")</f>
        <v>no</v>
      </c>
      <c r="J149" s="202" t="str">
        <f>IF(AND('Antibiotics STAR PU 13 - QP'!Q149="no",'Trimeth-pres (age 70+)'!N149="no"),"yes","no")</f>
        <v>no</v>
      </c>
      <c r="K149" s="202" t="str">
        <f>IF(AND('Antibiotics STAR PU 13 - QP'!T149="no",'Trimeth-pres (age 70+)'!P149="no"),"yes","no")</f>
        <v>no</v>
      </c>
      <c r="L149" s="202" t="str">
        <f>IF(AND('Antibiotics STAR PU 13 - QP'!W149="no",'Trimeth-pres (age 70+)'!R149="no"),"yes","no")</f>
        <v>no</v>
      </c>
      <c r="M149" s="202" t="str">
        <f>IF(AND('Antibiotics STAR PU 13 - QP'!Z149="no",'Trimeth-pres (age 70+)'!T149="no"),"yes","no")</f>
        <v>no</v>
      </c>
      <c r="N149" s="202" t="str">
        <f>IF(AND('Antibiotics STAR PU 13 - QP'!AC149="no",'Trimeth-pres (age 70+)'!V149="no"),"yes","no")</f>
        <v>no</v>
      </c>
      <c r="O149" s="202" t="str">
        <f>IF(AND('Antibiotics STAR PU 13 - QP'!AF149="no",'Trimeth-pres (age 70+)'!X149="no"),"yes","no")</f>
        <v>no</v>
      </c>
      <c r="P149" s="202" t="str">
        <f>IF(AND('Antibiotics STAR PU 13 - QP'!AI149="no",'Trimeth-pres (age 70+)'!Z149="no"),"yes","no")</f>
        <v>no</v>
      </c>
      <c r="Q149" s="202" t="str">
        <f>IF(AND('Antibiotics STAR PU 13 - QP'!AL149="no",'Trimeth-pres (age 70+)'!AB149="no"),"yes","no")</f>
        <v>no</v>
      </c>
      <c r="R149" s="202" t="str">
        <f>IF(AND('Antibiotics STAR PU 13 - QP'!AO149="no",'Trimeth-pres (age 70+)'!AD149="no"),"yes","no")</f>
        <v>no</v>
      </c>
      <c r="S149" s="202" t="str">
        <f>IF(AND('Antibiotics STAR PU 13 - QP'!AR149="no",'Trimeth-pres (age 70+)'!AF149="no"),"yes","no")</f>
        <v>no</v>
      </c>
      <c r="T149" s="202" t="str">
        <f>IF(AND('Antibiotics STAR PU 13 - QP'!AU149="no",'Trimeth-pres (age 70+)'!AH149="no"),"yes","no")</f>
        <v>no</v>
      </c>
      <c r="U149" s="202" t="str">
        <f>IF(AND('Antibiotics STAR PU 13 - QP'!AX149="no",'Trimeth-pres (age 70+)'!AJ149="no"),"yes","no")</f>
        <v>no</v>
      </c>
      <c r="V149" s="202" t="str">
        <f>IF(AND('Antibiotics STAR PU 13 - QP'!BA149="no",'Trimeth-pres (age 70+)'!AL149="no"),"yes","no")</f>
        <v>no</v>
      </c>
      <c r="W149" s="202" t="str">
        <f>IF(AND('Antibiotics STAR PU 13 - QP'!BD149="no",'Trimeth-pres (age 70+)'!AN149="no"),"yes","no")</f>
        <v>no</v>
      </c>
      <c r="X149" s="202" t="str">
        <f>IF(AND('Antibiotics STAR PU 13 - QP'!BG149="no",'Trimeth-pres (age 70+)'!AP149="no"),"yes","no")</f>
        <v>no</v>
      </c>
      <c r="Y149" s="202" t="str">
        <f>IF(AND('Antibiotics STAR PU 13 - QP'!BJ149="no",'Trimeth-pres (age 70+)'!AR149="no"),"yes","no")</f>
        <v>no</v>
      </c>
      <c r="Z149" s="202" t="str">
        <f>IF(AND('Antibiotics STAR PU 13 - QP'!BM149="no",'Trimeth-pres (age 70+)'!AT149="no"),"yes","no")</f>
        <v>no</v>
      </c>
      <c r="AA149" s="202" t="str">
        <f>IF(AND('Antibiotics STAR PU 13 - QP'!BQ149="no",'Trimeth-pres (age 70+)'!AV149="no"),"yes","no")</f>
        <v>no</v>
      </c>
    </row>
    <row r="150" spans="1:27" x14ac:dyDescent="0.2">
      <c r="A150" s="306" t="s">
        <v>634</v>
      </c>
      <c r="B150" s="5" t="s">
        <v>491</v>
      </c>
      <c r="C150" s="5" t="s">
        <v>410</v>
      </c>
      <c r="D150" s="5" t="s">
        <v>432</v>
      </c>
      <c r="E150" s="5" t="s">
        <v>89</v>
      </c>
      <c r="F150" s="117" t="s">
        <v>302</v>
      </c>
      <c r="G150" s="5" t="s">
        <v>303</v>
      </c>
      <c r="H150" s="8" t="str">
        <f>IF(AND('Antibiotics STAR PU 13 - QP'!K150="no",'Trimeth-pres (age 70+)'!J150="no"),"yes","no")</f>
        <v>no</v>
      </c>
      <c r="I150" s="202" t="str">
        <f>IF(AND('Antibiotics STAR PU 13 - QP'!N150="no",'Trimeth-pres (age 70+)'!L150="no"),"yes","no")</f>
        <v>no</v>
      </c>
      <c r="J150" s="202" t="str">
        <f>IF(AND('Antibiotics STAR PU 13 - QP'!Q150="no",'Trimeth-pres (age 70+)'!N150="no"),"yes","no")</f>
        <v>no</v>
      </c>
      <c r="K150" s="202" t="str">
        <f>IF(AND('Antibiotics STAR PU 13 - QP'!T150="no",'Trimeth-pres (age 70+)'!P150="no"),"yes","no")</f>
        <v>no</v>
      </c>
      <c r="L150" s="202" t="str">
        <f>IF(AND('Antibiotics STAR PU 13 - QP'!W150="no",'Trimeth-pres (age 70+)'!R150="no"),"yes","no")</f>
        <v>no</v>
      </c>
      <c r="M150" s="202" t="str">
        <f>IF(AND('Antibiotics STAR PU 13 - QP'!Z150="no",'Trimeth-pres (age 70+)'!T150="no"),"yes","no")</f>
        <v>no</v>
      </c>
      <c r="N150" s="202" t="str">
        <f>IF(AND('Antibiotics STAR PU 13 - QP'!AC150="no",'Trimeth-pres (age 70+)'!V150="no"),"yes","no")</f>
        <v>no</v>
      </c>
      <c r="O150" s="202" t="str">
        <f>IF(AND('Antibiotics STAR PU 13 - QP'!AF150="no",'Trimeth-pres (age 70+)'!X150="no"),"yes","no")</f>
        <v>no</v>
      </c>
      <c r="P150" s="202" t="str">
        <f>IF(AND('Antibiotics STAR PU 13 - QP'!AI150="no",'Trimeth-pres (age 70+)'!Z150="no"),"yes","no")</f>
        <v>no</v>
      </c>
      <c r="Q150" s="202" t="str">
        <f>IF(AND('Antibiotics STAR PU 13 - QP'!AL150="no",'Trimeth-pres (age 70+)'!AB150="no"),"yes","no")</f>
        <v>no</v>
      </c>
      <c r="R150" s="202" t="str">
        <f>IF(AND('Antibiotics STAR PU 13 - QP'!AO150="no",'Trimeth-pres (age 70+)'!AD150="no"),"yes","no")</f>
        <v>no</v>
      </c>
      <c r="S150" s="202" t="str">
        <f>IF(AND('Antibiotics STAR PU 13 - QP'!AR150="no",'Trimeth-pres (age 70+)'!AF150="no"),"yes","no")</f>
        <v>no</v>
      </c>
      <c r="T150" s="202" t="str">
        <f>IF(AND('Antibiotics STAR PU 13 - QP'!AU150="no",'Trimeth-pres (age 70+)'!AH150="no"),"yes","no")</f>
        <v>no</v>
      </c>
      <c r="U150" s="202" t="str">
        <f>IF(AND('Antibiotics STAR PU 13 - QP'!AX150="no",'Trimeth-pres (age 70+)'!AJ150="no"),"yes","no")</f>
        <v>no</v>
      </c>
      <c r="V150" s="202" t="str">
        <f>IF(AND('Antibiotics STAR PU 13 - QP'!BA150="no",'Trimeth-pres (age 70+)'!AL150="no"),"yes","no")</f>
        <v>no</v>
      </c>
      <c r="W150" s="202" t="str">
        <f>IF(AND('Antibiotics STAR PU 13 - QP'!BD150="no",'Trimeth-pres (age 70+)'!AN150="no"),"yes","no")</f>
        <v>no</v>
      </c>
      <c r="X150" s="202" t="str">
        <f>IF(AND('Antibiotics STAR PU 13 - QP'!BG150="no",'Trimeth-pres (age 70+)'!AP150="no"),"yes","no")</f>
        <v>no</v>
      </c>
      <c r="Y150" s="202" t="str">
        <f>IF(AND('Antibiotics STAR PU 13 - QP'!BJ150="no",'Trimeth-pres (age 70+)'!AR150="no"),"yes","no")</f>
        <v>no</v>
      </c>
      <c r="Z150" s="202" t="str">
        <f>IF(AND('Antibiotics STAR PU 13 - QP'!BM150="no",'Trimeth-pres (age 70+)'!AT150="no"),"yes","no")</f>
        <v>no</v>
      </c>
      <c r="AA150" s="202" t="str">
        <f>IF(AND('Antibiotics STAR PU 13 - QP'!BQ150="no",'Trimeth-pres (age 70+)'!AV150="no"),"yes","no")</f>
        <v>no</v>
      </c>
    </row>
    <row r="151" spans="1:27" x14ac:dyDescent="0.2">
      <c r="A151" s="306" t="s">
        <v>490</v>
      </c>
      <c r="B151" s="5" t="s">
        <v>483</v>
      </c>
      <c r="C151" s="5" t="s">
        <v>407</v>
      </c>
      <c r="D151" s="5" t="s">
        <v>431</v>
      </c>
      <c r="E151" s="5" t="s">
        <v>82</v>
      </c>
      <c r="F151" s="117" t="s">
        <v>304</v>
      </c>
      <c r="G151" s="5" t="s">
        <v>305</v>
      </c>
      <c r="H151" s="8" t="str">
        <f>IF(AND('Antibiotics STAR PU 13 - QP'!K151="no",'Trimeth-pres (age 70+)'!J151="no"),"yes","no")</f>
        <v>no</v>
      </c>
      <c r="I151" s="202" t="str">
        <f>IF(AND('Antibiotics STAR PU 13 - QP'!N151="no",'Trimeth-pres (age 70+)'!L151="no"),"yes","no")</f>
        <v>no</v>
      </c>
      <c r="J151" s="202" t="str">
        <f>IF(AND('Antibiotics STAR PU 13 - QP'!Q151="no",'Trimeth-pres (age 70+)'!N151="no"),"yes","no")</f>
        <v>no</v>
      </c>
      <c r="K151" s="202" t="str">
        <f>IF(AND('Antibiotics STAR PU 13 - QP'!T151="no",'Trimeth-pres (age 70+)'!P151="no"),"yes","no")</f>
        <v>no</v>
      </c>
      <c r="L151" s="202" t="str">
        <f>IF(AND('Antibiotics STAR PU 13 - QP'!W151="no",'Trimeth-pres (age 70+)'!R151="no"),"yes","no")</f>
        <v>no</v>
      </c>
      <c r="M151" s="202" t="str">
        <f>IF(AND('Antibiotics STAR PU 13 - QP'!Z151="no",'Trimeth-pres (age 70+)'!T151="no"),"yes","no")</f>
        <v>no</v>
      </c>
      <c r="N151" s="202" t="str">
        <f>IF(AND('Antibiotics STAR PU 13 - QP'!AC151="no",'Trimeth-pres (age 70+)'!V151="no"),"yes","no")</f>
        <v>no</v>
      </c>
      <c r="O151" s="202" t="str">
        <f>IF(AND('Antibiotics STAR PU 13 - QP'!AF151="no",'Trimeth-pres (age 70+)'!X151="no"),"yes","no")</f>
        <v>no</v>
      </c>
      <c r="P151" s="202" t="str">
        <f>IF(AND('Antibiotics STAR PU 13 - QP'!AI151="no",'Trimeth-pres (age 70+)'!Z151="no"),"yes","no")</f>
        <v>no</v>
      </c>
      <c r="Q151" s="202" t="str">
        <f>IF(AND('Antibiotics STAR PU 13 - QP'!AL151="no",'Trimeth-pres (age 70+)'!AB151="no"),"yes","no")</f>
        <v>no</v>
      </c>
      <c r="R151" s="202" t="str">
        <f>IF(AND('Antibiotics STAR PU 13 - QP'!AO151="no",'Trimeth-pres (age 70+)'!AD151="no"),"yes","no")</f>
        <v>no</v>
      </c>
      <c r="S151" s="202" t="str">
        <f>IF(AND('Antibiotics STAR PU 13 - QP'!AR151="no",'Trimeth-pres (age 70+)'!AF151="no"),"yes","no")</f>
        <v>no</v>
      </c>
      <c r="T151" s="202" t="str">
        <f>IF(AND('Antibiotics STAR PU 13 - QP'!AU151="no",'Trimeth-pres (age 70+)'!AH151="no"),"yes","no")</f>
        <v>no</v>
      </c>
      <c r="U151" s="202" t="str">
        <f>IF(AND('Antibiotics STAR PU 13 - QP'!AX151="no",'Trimeth-pres (age 70+)'!AJ151="no"),"yes","no")</f>
        <v>no</v>
      </c>
      <c r="V151" s="202" t="str">
        <f>IF(AND('Antibiotics STAR PU 13 - QP'!BA151="no",'Trimeth-pres (age 70+)'!AL151="no"),"yes","no")</f>
        <v>no</v>
      </c>
      <c r="W151" s="202" t="str">
        <f>IF(AND('Antibiotics STAR PU 13 - QP'!BD151="no",'Trimeth-pres (age 70+)'!AN151="no"),"yes","no")</f>
        <v>no</v>
      </c>
      <c r="X151" s="202" t="str">
        <f>IF(AND('Antibiotics STAR PU 13 - QP'!BG151="no",'Trimeth-pres (age 70+)'!AP151="no"),"yes","no")</f>
        <v>no</v>
      </c>
      <c r="Y151" s="202" t="str">
        <f>IF(AND('Antibiotics STAR PU 13 - QP'!BJ151="no",'Trimeth-pres (age 70+)'!AR151="no"),"yes","no")</f>
        <v>no</v>
      </c>
      <c r="Z151" s="202" t="str">
        <f>IF(AND('Antibiotics STAR PU 13 - QP'!BM151="no",'Trimeth-pres (age 70+)'!AT151="no"),"yes","no")</f>
        <v>no</v>
      </c>
      <c r="AA151" s="202" t="str">
        <f>IF(AND('Antibiotics STAR PU 13 - QP'!BQ151="no",'Trimeth-pres (age 70+)'!AV151="no"),"yes","no")</f>
        <v>no</v>
      </c>
    </row>
    <row r="152" spans="1:27" x14ac:dyDescent="0.2">
      <c r="A152" s="329" t="s">
        <v>502</v>
      </c>
      <c r="B152" s="5" t="s">
        <v>481</v>
      </c>
      <c r="C152" s="5" t="s">
        <v>406</v>
      </c>
      <c r="D152" s="5" t="s">
        <v>435</v>
      </c>
      <c r="E152" s="5" t="s">
        <v>111</v>
      </c>
      <c r="F152" s="117" t="s">
        <v>306</v>
      </c>
      <c r="G152" s="5" t="s">
        <v>307</v>
      </c>
      <c r="H152" s="8" t="str">
        <f>IF(AND('Antibiotics STAR PU 13 - QP'!K152="no",'Trimeth-pres (age 70+)'!J152="no"),"yes","no")</f>
        <v>no</v>
      </c>
      <c r="I152" s="202" t="str">
        <f>IF(AND('Antibiotics STAR PU 13 - QP'!N152="no",'Trimeth-pres (age 70+)'!L152="no"),"yes","no")</f>
        <v>no</v>
      </c>
      <c r="J152" s="202" t="str">
        <f>IF(AND('Antibiotics STAR PU 13 - QP'!Q152="no",'Trimeth-pres (age 70+)'!N152="no"),"yes","no")</f>
        <v>no</v>
      </c>
      <c r="K152" s="202" t="str">
        <f>IF(AND('Antibiotics STAR PU 13 - QP'!T152="no",'Trimeth-pres (age 70+)'!P152="no"),"yes","no")</f>
        <v>no</v>
      </c>
      <c r="L152" s="202" t="str">
        <f>IF(AND('Antibiotics STAR PU 13 - QP'!W152="no",'Trimeth-pres (age 70+)'!R152="no"),"yes","no")</f>
        <v>no</v>
      </c>
      <c r="M152" s="202" t="str">
        <f>IF(AND('Antibiotics STAR PU 13 - QP'!Z152="no",'Trimeth-pres (age 70+)'!T152="no"),"yes","no")</f>
        <v>no</v>
      </c>
      <c r="N152" s="202" t="str">
        <f>IF(AND('Antibiotics STAR PU 13 - QP'!AC152="no",'Trimeth-pres (age 70+)'!V152="no"),"yes","no")</f>
        <v>no</v>
      </c>
      <c r="O152" s="202" t="str">
        <f>IF(AND('Antibiotics STAR PU 13 - QP'!AF152="no",'Trimeth-pres (age 70+)'!X152="no"),"yes","no")</f>
        <v>no</v>
      </c>
      <c r="P152" s="202" t="str">
        <f>IF(AND('Antibiotics STAR PU 13 - QP'!AI152="no",'Trimeth-pres (age 70+)'!Z152="no"),"yes","no")</f>
        <v>no</v>
      </c>
      <c r="Q152" s="202" t="str">
        <f>IF(AND('Antibiotics STAR PU 13 - QP'!AL152="no",'Trimeth-pres (age 70+)'!AB152="no"),"yes","no")</f>
        <v>no</v>
      </c>
      <c r="R152" s="202" t="str">
        <f>IF(AND('Antibiotics STAR PU 13 - QP'!AO152="no",'Trimeth-pres (age 70+)'!AD152="no"),"yes","no")</f>
        <v>no</v>
      </c>
      <c r="S152" s="202" t="str">
        <f>IF(AND('Antibiotics STAR PU 13 - QP'!AR152="no",'Trimeth-pres (age 70+)'!AF152="no"),"yes","no")</f>
        <v>no</v>
      </c>
      <c r="T152" s="202" t="str">
        <f>IF(AND('Antibiotics STAR PU 13 - QP'!AU152="no",'Trimeth-pres (age 70+)'!AH152="no"),"yes","no")</f>
        <v>no</v>
      </c>
      <c r="U152" s="202" t="str">
        <f>IF(AND('Antibiotics STAR PU 13 - QP'!AX152="no",'Trimeth-pres (age 70+)'!AJ152="no"),"yes","no")</f>
        <v>no</v>
      </c>
      <c r="V152" s="202" t="str">
        <f>IF(AND('Antibiotics STAR PU 13 - QP'!BA152="no",'Trimeth-pres (age 70+)'!AL152="no"),"yes","no")</f>
        <v>no</v>
      </c>
      <c r="W152" s="202" t="str">
        <f>IF(AND('Antibiotics STAR PU 13 - QP'!BD152="no",'Trimeth-pres (age 70+)'!AN152="no"),"yes","no")</f>
        <v>no</v>
      </c>
      <c r="X152" s="202" t="str">
        <f>IF(AND('Antibiotics STAR PU 13 - QP'!BG152="no",'Trimeth-pres (age 70+)'!AP152="no"),"yes","no")</f>
        <v>no</v>
      </c>
      <c r="Y152" s="202" t="str">
        <f>IF(AND('Antibiotics STAR PU 13 - QP'!BJ152="no",'Trimeth-pres (age 70+)'!AR152="no"),"yes","no")</f>
        <v>no</v>
      </c>
      <c r="Z152" s="202" t="str">
        <f>IF(AND('Antibiotics STAR PU 13 - QP'!BM152="no",'Trimeth-pres (age 70+)'!AT152="no"),"yes","no")</f>
        <v>no</v>
      </c>
      <c r="AA152" s="202" t="str">
        <f>IF(AND('Antibiotics STAR PU 13 - QP'!BQ152="no",'Trimeth-pres (age 70+)'!AV152="no"),"yes","no")</f>
        <v>no</v>
      </c>
    </row>
    <row r="153" spans="1:27" x14ac:dyDescent="0.2">
      <c r="A153" s="306" t="s">
        <v>500</v>
      </c>
      <c r="B153" s="5" t="s">
        <v>483</v>
      </c>
      <c r="C153" s="5" t="s">
        <v>407</v>
      </c>
      <c r="D153" s="5" t="s">
        <v>431</v>
      </c>
      <c r="E153" s="5" t="s">
        <v>82</v>
      </c>
      <c r="F153" s="117" t="s">
        <v>308</v>
      </c>
      <c r="G153" s="5" t="s">
        <v>309</v>
      </c>
      <c r="H153" s="8" t="str">
        <f>IF(AND('Antibiotics STAR PU 13 - QP'!K153="no",'Trimeth-pres (age 70+)'!J153="no"),"yes","no")</f>
        <v>no</v>
      </c>
      <c r="I153" s="202" t="str">
        <f>IF(AND('Antibiotics STAR PU 13 - QP'!N153="no",'Trimeth-pres (age 70+)'!L153="no"),"yes","no")</f>
        <v>no</v>
      </c>
      <c r="J153" s="202" t="str">
        <f>IF(AND('Antibiotics STAR PU 13 - QP'!Q153="no",'Trimeth-pres (age 70+)'!N153="no"),"yes","no")</f>
        <v>no</v>
      </c>
      <c r="K153" s="202" t="str">
        <f>IF(AND('Antibiotics STAR PU 13 - QP'!T153="no",'Trimeth-pres (age 70+)'!P153="no"),"yes","no")</f>
        <v>no</v>
      </c>
      <c r="L153" s="202" t="str">
        <f>IF(AND('Antibiotics STAR PU 13 - QP'!W153="no",'Trimeth-pres (age 70+)'!R153="no"),"yes","no")</f>
        <v>no</v>
      </c>
      <c r="M153" s="202" t="str">
        <f>IF(AND('Antibiotics STAR PU 13 - QP'!Z153="no",'Trimeth-pres (age 70+)'!T153="no"),"yes","no")</f>
        <v>no</v>
      </c>
      <c r="N153" s="202" t="str">
        <f>IF(AND('Antibiotics STAR PU 13 - QP'!AC153="no",'Trimeth-pres (age 70+)'!V153="no"),"yes","no")</f>
        <v>no</v>
      </c>
      <c r="O153" s="202" t="str">
        <f>IF(AND('Antibiotics STAR PU 13 - QP'!AF153="no",'Trimeth-pres (age 70+)'!X153="no"),"yes","no")</f>
        <v>no</v>
      </c>
      <c r="P153" s="202" t="str">
        <f>IF(AND('Antibiotics STAR PU 13 - QP'!AI153="no",'Trimeth-pres (age 70+)'!Z153="no"),"yes","no")</f>
        <v>no</v>
      </c>
      <c r="Q153" s="202" t="str">
        <f>IF(AND('Antibiotics STAR PU 13 - QP'!AL153="no",'Trimeth-pres (age 70+)'!AB153="no"),"yes","no")</f>
        <v>no</v>
      </c>
      <c r="R153" s="202" t="str">
        <f>IF(AND('Antibiotics STAR PU 13 - QP'!AO153="no",'Trimeth-pres (age 70+)'!AD153="no"),"yes","no")</f>
        <v>no</v>
      </c>
      <c r="S153" s="202" t="str">
        <f>IF(AND('Antibiotics STAR PU 13 - QP'!AR153="no",'Trimeth-pres (age 70+)'!AF153="no"),"yes","no")</f>
        <v>no</v>
      </c>
      <c r="T153" s="202" t="str">
        <f>IF(AND('Antibiotics STAR PU 13 - QP'!AU153="no",'Trimeth-pres (age 70+)'!AH153="no"),"yes","no")</f>
        <v>no</v>
      </c>
      <c r="U153" s="202" t="str">
        <f>IF(AND('Antibiotics STAR PU 13 - QP'!AX153="no",'Trimeth-pres (age 70+)'!AJ153="no"),"yes","no")</f>
        <v>no</v>
      </c>
      <c r="V153" s="202" t="str">
        <f>IF(AND('Antibiotics STAR PU 13 - QP'!BA153="no",'Trimeth-pres (age 70+)'!AL153="no"),"yes","no")</f>
        <v>no</v>
      </c>
      <c r="W153" s="202" t="str">
        <f>IF(AND('Antibiotics STAR PU 13 - QP'!BD153="no",'Trimeth-pres (age 70+)'!AN153="no"),"yes","no")</f>
        <v>no</v>
      </c>
      <c r="X153" s="202" t="str">
        <f>IF(AND('Antibiotics STAR PU 13 - QP'!BG153="no",'Trimeth-pres (age 70+)'!AP153="no"),"yes","no")</f>
        <v>no</v>
      </c>
      <c r="Y153" s="202" t="str">
        <f>IF(AND('Antibiotics STAR PU 13 - QP'!BJ153="no",'Trimeth-pres (age 70+)'!AR153="no"),"yes","no")</f>
        <v>no</v>
      </c>
      <c r="Z153" s="202" t="str">
        <f>IF(AND('Antibiotics STAR PU 13 - QP'!BM153="no",'Trimeth-pres (age 70+)'!AT153="no"),"yes","no")</f>
        <v>no</v>
      </c>
      <c r="AA153" s="202" t="str">
        <f>IF(AND('Antibiotics STAR PU 13 - QP'!BQ153="no",'Trimeth-pres (age 70+)'!AV153="no"),"yes","no")</f>
        <v>no</v>
      </c>
    </row>
    <row r="154" spans="1:27" x14ac:dyDescent="0.2">
      <c r="A154" s="306" t="s">
        <v>498</v>
      </c>
      <c r="B154" s="5" t="s">
        <v>493</v>
      </c>
      <c r="C154" s="5" t="s">
        <v>98</v>
      </c>
      <c r="D154" s="5" t="s">
        <v>434</v>
      </c>
      <c r="E154" s="5" t="s">
        <v>98</v>
      </c>
      <c r="F154" s="117" t="s">
        <v>310</v>
      </c>
      <c r="G154" s="5" t="s">
        <v>311</v>
      </c>
      <c r="H154" s="8" t="str">
        <f>IF(AND('Antibiotics STAR PU 13 - QP'!K154="no",'Trimeth-pres (age 70+)'!J154="no"),"yes","no")</f>
        <v>no</v>
      </c>
      <c r="I154" s="202" t="str">
        <f>IF(AND('Antibiotics STAR PU 13 - QP'!N154="no",'Trimeth-pres (age 70+)'!L154="no"),"yes","no")</f>
        <v>no</v>
      </c>
      <c r="J154" s="202" t="str">
        <f>IF(AND('Antibiotics STAR PU 13 - QP'!Q154="no",'Trimeth-pres (age 70+)'!N154="no"),"yes","no")</f>
        <v>no</v>
      </c>
      <c r="K154" s="202" t="str">
        <f>IF(AND('Antibiotics STAR PU 13 - QP'!T154="no",'Trimeth-pres (age 70+)'!P154="no"),"yes","no")</f>
        <v>no</v>
      </c>
      <c r="L154" s="202" t="str">
        <f>IF(AND('Antibiotics STAR PU 13 - QP'!W154="no",'Trimeth-pres (age 70+)'!R154="no"),"yes","no")</f>
        <v>no</v>
      </c>
      <c r="M154" s="202" t="str">
        <f>IF(AND('Antibiotics STAR PU 13 - QP'!Z154="no",'Trimeth-pres (age 70+)'!T154="no"),"yes","no")</f>
        <v>no</v>
      </c>
      <c r="N154" s="202" t="str">
        <f>IF(AND('Antibiotics STAR PU 13 - QP'!AC154="no",'Trimeth-pres (age 70+)'!V154="no"),"yes","no")</f>
        <v>no</v>
      </c>
      <c r="O154" s="202" t="str">
        <f>IF(AND('Antibiotics STAR PU 13 - QP'!AF154="no",'Trimeth-pres (age 70+)'!X154="no"),"yes","no")</f>
        <v>no</v>
      </c>
      <c r="P154" s="202" t="str">
        <f>IF(AND('Antibiotics STAR PU 13 - QP'!AI154="no",'Trimeth-pres (age 70+)'!Z154="no"),"yes","no")</f>
        <v>no</v>
      </c>
      <c r="Q154" s="202" t="str">
        <f>IF(AND('Antibiotics STAR PU 13 - QP'!AL154="no",'Trimeth-pres (age 70+)'!AB154="no"),"yes","no")</f>
        <v>no</v>
      </c>
      <c r="R154" s="202" t="str">
        <f>IF(AND('Antibiotics STAR PU 13 - QP'!AO154="no",'Trimeth-pres (age 70+)'!AD154="no"),"yes","no")</f>
        <v>no</v>
      </c>
      <c r="S154" s="202" t="str">
        <f>IF(AND('Antibiotics STAR PU 13 - QP'!AR154="no",'Trimeth-pres (age 70+)'!AF154="no"),"yes","no")</f>
        <v>no</v>
      </c>
      <c r="T154" s="202" t="str">
        <f>IF(AND('Antibiotics STAR PU 13 - QP'!AU154="no",'Trimeth-pres (age 70+)'!AH154="no"),"yes","no")</f>
        <v>no</v>
      </c>
      <c r="U154" s="202" t="str">
        <f>IF(AND('Antibiotics STAR PU 13 - QP'!AX154="no",'Trimeth-pres (age 70+)'!AJ154="no"),"yes","no")</f>
        <v>no</v>
      </c>
      <c r="V154" s="202" t="str">
        <f>IF(AND('Antibiotics STAR PU 13 - QP'!BA154="no",'Trimeth-pres (age 70+)'!AL154="no"),"yes","no")</f>
        <v>no</v>
      </c>
      <c r="W154" s="202" t="str">
        <f>IF(AND('Antibiotics STAR PU 13 - QP'!BD154="no",'Trimeth-pres (age 70+)'!AN154="no"),"yes","no")</f>
        <v>no</v>
      </c>
      <c r="X154" s="202" t="str">
        <f>IF(AND('Antibiotics STAR PU 13 - QP'!BG154="no",'Trimeth-pres (age 70+)'!AP154="no"),"yes","no")</f>
        <v>no</v>
      </c>
      <c r="Y154" s="202" t="str">
        <f>IF(AND('Antibiotics STAR PU 13 - QP'!BJ154="no",'Trimeth-pres (age 70+)'!AR154="no"),"yes","no")</f>
        <v>no</v>
      </c>
      <c r="Z154" s="202" t="str">
        <f>IF(AND('Antibiotics STAR PU 13 - QP'!BM154="no",'Trimeth-pres (age 70+)'!AT154="no"),"yes","no")</f>
        <v>no</v>
      </c>
      <c r="AA154" s="202" t="str">
        <f>IF(AND('Antibiotics STAR PU 13 - QP'!BQ154="no",'Trimeth-pres (age 70+)'!AV154="no"),"yes","no")</f>
        <v>no</v>
      </c>
    </row>
    <row r="155" spans="1:27" x14ac:dyDescent="0.2">
      <c r="A155" s="306" t="s">
        <v>479</v>
      </c>
      <c r="B155" s="5" t="s">
        <v>480</v>
      </c>
      <c r="C155" s="5" t="s">
        <v>405</v>
      </c>
      <c r="D155" s="5" t="s">
        <v>552</v>
      </c>
      <c r="E155" s="5" t="s">
        <v>20</v>
      </c>
      <c r="F155" s="117" t="s">
        <v>312</v>
      </c>
      <c r="G155" s="5" t="s">
        <v>313</v>
      </c>
      <c r="H155" s="8" t="str">
        <f>IF(AND('Antibiotics STAR PU 13 - QP'!K155="no",'Trimeth-pres (age 70+)'!J155="no"),"yes","no")</f>
        <v>no</v>
      </c>
      <c r="I155" s="202" t="str">
        <f>IF(AND('Antibiotics STAR PU 13 - QP'!N155="no",'Trimeth-pres (age 70+)'!L155="no"),"yes","no")</f>
        <v>no</v>
      </c>
      <c r="J155" s="202" t="str">
        <f>IF(AND('Antibiotics STAR PU 13 - QP'!Q155="no",'Trimeth-pres (age 70+)'!N155="no"),"yes","no")</f>
        <v>no</v>
      </c>
      <c r="K155" s="202" t="str">
        <f>IF(AND('Antibiotics STAR PU 13 - QP'!T155="no",'Trimeth-pres (age 70+)'!P155="no"),"yes","no")</f>
        <v>no</v>
      </c>
      <c r="L155" s="202" t="str">
        <f>IF(AND('Antibiotics STAR PU 13 - QP'!W155="no",'Trimeth-pres (age 70+)'!R155="no"),"yes","no")</f>
        <v>no</v>
      </c>
      <c r="M155" s="202" t="str">
        <f>IF(AND('Antibiotics STAR PU 13 - QP'!Z155="no",'Trimeth-pres (age 70+)'!T155="no"),"yes","no")</f>
        <v>no</v>
      </c>
      <c r="N155" s="202" t="str">
        <f>IF(AND('Antibiotics STAR PU 13 - QP'!AC155="no",'Trimeth-pres (age 70+)'!V155="no"),"yes","no")</f>
        <v>no</v>
      </c>
      <c r="O155" s="202" t="str">
        <f>IF(AND('Antibiotics STAR PU 13 - QP'!AF155="no",'Trimeth-pres (age 70+)'!X155="no"),"yes","no")</f>
        <v>no</v>
      </c>
      <c r="P155" s="202" t="str">
        <f>IF(AND('Antibiotics STAR PU 13 - QP'!AI155="no",'Trimeth-pres (age 70+)'!Z155="no"),"yes","no")</f>
        <v>no</v>
      </c>
      <c r="Q155" s="202" t="str">
        <f>IF(AND('Antibiotics STAR PU 13 - QP'!AL155="no",'Trimeth-pres (age 70+)'!AB155="no"),"yes","no")</f>
        <v>no</v>
      </c>
      <c r="R155" s="202" t="str">
        <f>IF(AND('Antibiotics STAR PU 13 - QP'!AO155="no",'Trimeth-pres (age 70+)'!AD155="no"),"yes","no")</f>
        <v>no</v>
      </c>
      <c r="S155" s="202" t="str">
        <f>IF(AND('Antibiotics STAR PU 13 - QP'!AR155="no",'Trimeth-pres (age 70+)'!AF155="no"),"yes","no")</f>
        <v>no</v>
      </c>
      <c r="T155" s="202" t="str">
        <f>IF(AND('Antibiotics STAR PU 13 - QP'!AU155="no",'Trimeth-pres (age 70+)'!AH155="no"),"yes","no")</f>
        <v>no</v>
      </c>
      <c r="U155" s="202" t="str">
        <f>IF(AND('Antibiotics STAR PU 13 - QP'!AX155="no",'Trimeth-pres (age 70+)'!AJ155="no"),"yes","no")</f>
        <v>no</v>
      </c>
      <c r="V155" s="202" t="str">
        <f>IF(AND('Antibiotics STAR PU 13 - QP'!BA155="no",'Trimeth-pres (age 70+)'!AL155="no"),"yes","no")</f>
        <v>no</v>
      </c>
      <c r="W155" s="202" t="str">
        <f>IF(AND('Antibiotics STAR PU 13 - QP'!BD155="no",'Trimeth-pres (age 70+)'!AN155="no"),"yes","no")</f>
        <v>no</v>
      </c>
      <c r="X155" s="202" t="str">
        <f>IF(AND('Antibiotics STAR PU 13 - QP'!BG155="no",'Trimeth-pres (age 70+)'!AP155="no"),"yes","no")</f>
        <v>no</v>
      </c>
      <c r="Y155" s="202" t="str">
        <f>IF(AND('Antibiotics STAR PU 13 - QP'!BJ155="no",'Trimeth-pres (age 70+)'!AR155="no"),"yes","no")</f>
        <v>no</v>
      </c>
      <c r="Z155" s="202" t="str">
        <f>IF(AND('Antibiotics STAR PU 13 - QP'!BM155="no",'Trimeth-pres (age 70+)'!AT155="no"),"yes","no")</f>
        <v>no</v>
      </c>
      <c r="AA155" s="202" t="str">
        <f>IF(AND('Antibiotics STAR PU 13 - QP'!BQ155="no",'Trimeth-pres (age 70+)'!AV155="no"),"yes","no")</f>
        <v>no</v>
      </c>
    </row>
    <row r="156" spans="1:27" x14ac:dyDescent="0.2">
      <c r="A156" s="306" t="s">
        <v>496</v>
      </c>
      <c r="B156" s="5" t="s">
        <v>497</v>
      </c>
      <c r="C156" s="5" t="s">
        <v>411</v>
      </c>
      <c r="D156" s="5" t="s">
        <v>439</v>
      </c>
      <c r="E156" s="5" t="s">
        <v>145</v>
      </c>
      <c r="F156" s="117" t="s">
        <v>314</v>
      </c>
      <c r="G156" s="5" t="s">
        <v>315</v>
      </c>
      <c r="H156" s="8" t="str">
        <f>IF(AND('Antibiotics STAR PU 13 - QP'!K156="no",'Trimeth-pres (age 70+)'!J156="no"),"yes","no")</f>
        <v>no</v>
      </c>
      <c r="I156" s="202" t="str">
        <f>IF(AND('Antibiotics STAR PU 13 - QP'!N156="no",'Trimeth-pres (age 70+)'!L156="no"),"yes","no")</f>
        <v>no</v>
      </c>
      <c r="J156" s="202" t="str">
        <f>IF(AND('Antibiotics STAR PU 13 - QP'!Q156="no",'Trimeth-pres (age 70+)'!N156="no"),"yes","no")</f>
        <v>no</v>
      </c>
      <c r="K156" s="202" t="str">
        <f>IF(AND('Antibiotics STAR PU 13 - QP'!T156="no",'Trimeth-pres (age 70+)'!P156="no"),"yes","no")</f>
        <v>no</v>
      </c>
      <c r="L156" s="202" t="str">
        <f>IF(AND('Antibiotics STAR PU 13 - QP'!W156="no",'Trimeth-pres (age 70+)'!R156="no"),"yes","no")</f>
        <v>no</v>
      </c>
      <c r="M156" s="202" t="str">
        <f>IF(AND('Antibiotics STAR PU 13 - QP'!Z156="no",'Trimeth-pres (age 70+)'!T156="no"),"yes","no")</f>
        <v>no</v>
      </c>
      <c r="N156" s="202" t="str">
        <f>IF(AND('Antibiotics STAR PU 13 - QP'!AC156="no",'Trimeth-pres (age 70+)'!V156="no"),"yes","no")</f>
        <v>no</v>
      </c>
      <c r="O156" s="202" t="str">
        <f>IF(AND('Antibiotics STAR PU 13 - QP'!AF156="no",'Trimeth-pres (age 70+)'!X156="no"),"yes","no")</f>
        <v>no</v>
      </c>
      <c r="P156" s="202" t="str">
        <f>IF(AND('Antibiotics STAR PU 13 - QP'!AI156="no",'Trimeth-pres (age 70+)'!Z156="no"),"yes","no")</f>
        <v>no</v>
      </c>
      <c r="Q156" s="202" t="str">
        <f>IF(AND('Antibiotics STAR PU 13 - QP'!AL156="no",'Trimeth-pres (age 70+)'!AB156="no"),"yes","no")</f>
        <v>no</v>
      </c>
      <c r="R156" s="202" t="str">
        <f>IF(AND('Antibiotics STAR PU 13 - QP'!AO156="no",'Trimeth-pres (age 70+)'!AD156="no"),"yes","no")</f>
        <v>no</v>
      </c>
      <c r="S156" s="202" t="str">
        <f>IF(AND('Antibiotics STAR PU 13 - QP'!AR156="no",'Trimeth-pres (age 70+)'!AF156="no"),"yes","no")</f>
        <v>no</v>
      </c>
      <c r="T156" s="202" t="str">
        <f>IF(AND('Antibiotics STAR PU 13 - QP'!AU156="no",'Trimeth-pres (age 70+)'!AH156="no"),"yes","no")</f>
        <v>no</v>
      </c>
      <c r="U156" s="202" t="str">
        <f>IF(AND('Antibiotics STAR PU 13 - QP'!AX156="no",'Trimeth-pres (age 70+)'!AJ156="no"),"yes","no")</f>
        <v>no</v>
      </c>
      <c r="V156" s="202" t="str">
        <f>IF(AND('Antibiotics STAR PU 13 - QP'!BA156="no",'Trimeth-pres (age 70+)'!AL156="no"),"yes","no")</f>
        <v>no</v>
      </c>
      <c r="W156" s="202" t="str">
        <f>IF(AND('Antibiotics STAR PU 13 - QP'!BD156="no",'Trimeth-pres (age 70+)'!AN156="no"),"yes","no")</f>
        <v>no</v>
      </c>
      <c r="X156" s="202" t="str">
        <f>IF(AND('Antibiotics STAR PU 13 - QP'!BG156="no",'Trimeth-pres (age 70+)'!AP156="no"),"yes","no")</f>
        <v>no</v>
      </c>
      <c r="Y156" s="202" t="str">
        <f>IF(AND('Antibiotics STAR PU 13 - QP'!BJ156="no",'Trimeth-pres (age 70+)'!AR156="no"),"yes","no")</f>
        <v>no</v>
      </c>
      <c r="Z156" s="202" t="str">
        <f>IF(AND('Antibiotics STAR PU 13 - QP'!BM156="no",'Trimeth-pres (age 70+)'!AT156="no"),"yes","no")</f>
        <v>no</v>
      </c>
      <c r="AA156" s="202" t="str">
        <f>IF(AND('Antibiotics STAR PU 13 - QP'!BQ156="no",'Trimeth-pres (age 70+)'!AV156="no"),"yes","no")</f>
        <v>no</v>
      </c>
    </row>
    <row r="157" spans="1:27" x14ac:dyDescent="0.2">
      <c r="A157" s="306" t="s">
        <v>626</v>
      </c>
      <c r="B157" s="5" t="s">
        <v>477</v>
      </c>
      <c r="C157" s="5" t="s">
        <v>404</v>
      </c>
      <c r="D157" s="5" t="s">
        <v>422</v>
      </c>
      <c r="E157" s="5" t="s">
        <v>31</v>
      </c>
      <c r="F157" s="117" t="s">
        <v>316</v>
      </c>
      <c r="G157" s="5" t="s">
        <v>317</v>
      </c>
      <c r="H157" s="8" t="str">
        <f>IF(AND('Antibiotics STAR PU 13 - QP'!K157="no",'Trimeth-pres (age 70+)'!J157="no"),"yes","no")</f>
        <v>no</v>
      </c>
      <c r="I157" s="202" t="str">
        <f>IF(AND('Antibiotics STAR PU 13 - QP'!N157="no",'Trimeth-pres (age 70+)'!L157="no"),"yes","no")</f>
        <v>no</v>
      </c>
      <c r="J157" s="202" t="str">
        <f>IF(AND('Antibiotics STAR PU 13 - QP'!Q157="no",'Trimeth-pres (age 70+)'!N157="no"),"yes","no")</f>
        <v>no</v>
      </c>
      <c r="K157" s="202" t="str">
        <f>IF(AND('Antibiotics STAR PU 13 - QP'!T157="no",'Trimeth-pres (age 70+)'!P157="no"),"yes","no")</f>
        <v>no</v>
      </c>
      <c r="L157" s="202" t="str">
        <f>IF(AND('Antibiotics STAR PU 13 - QP'!W157="no",'Trimeth-pres (age 70+)'!R157="no"),"yes","no")</f>
        <v>no</v>
      </c>
      <c r="M157" s="202" t="str">
        <f>IF(AND('Antibiotics STAR PU 13 - QP'!Z157="no",'Trimeth-pres (age 70+)'!T157="no"),"yes","no")</f>
        <v>no</v>
      </c>
      <c r="N157" s="202" t="str">
        <f>IF(AND('Antibiotics STAR PU 13 - QP'!AC157="no",'Trimeth-pres (age 70+)'!V157="no"),"yes","no")</f>
        <v>no</v>
      </c>
      <c r="O157" s="202" t="str">
        <f>IF(AND('Antibiotics STAR PU 13 - QP'!AF157="no",'Trimeth-pres (age 70+)'!X157="no"),"yes","no")</f>
        <v>no</v>
      </c>
      <c r="P157" s="202" t="str">
        <f>IF(AND('Antibiotics STAR PU 13 - QP'!AI157="no",'Trimeth-pres (age 70+)'!Z157="no"),"yes","no")</f>
        <v>no</v>
      </c>
      <c r="Q157" s="202" t="str">
        <f>IF(AND('Antibiotics STAR PU 13 - QP'!AL157="no",'Trimeth-pres (age 70+)'!AB157="no"),"yes","no")</f>
        <v>no</v>
      </c>
      <c r="R157" s="202" t="str">
        <f>IF(AND('Antibiotics STAR PU 13 - QP'!AO157="no",'Trimeth-pres (age 70+)'!AD157="no"),"yes","no")</f>
        <v>no</v>
      </c>
      <c r="S157" s="202" t="str">
        <f>IF(AND('Antibiotics STAR PU 13 - QP'!AR157="no",'Trimeth-pres (age 70+)'!AF157="no"),"yes","no")</f>
        <v>no</v>
      </c>
      <c r="T157" s="202" t="str">
        <f>IF(AND('Antibiotics STAR PU 13 - QP'!AU157="no",'Trimeth-pres (age 70+)'!AH157="no"),"yes","no")</f>
        <v>no</v>
      </c>
      <c r="U157" s="202" t="str">
        <f>IF(AND('Antibiotics STAR PU 13 - QP'!AX157="no",'Trimeth-pres (age 70+)'!AJ157="no"),"yes","no")</f>
        <v>no</v>
      </c>
      <c r="V157" s="202" t="str">
        <f>IF(AND('Antibiotics STAR PU 13 - QP'!BA157="no",'Trimeth-pres (age 70+)'!AL157="no"),"yes","no")</f>
        <v>no</v>
      </c>
      <c r="W157" s="202" t="str">
        <f>IF(AND('Antibiotics STAR PU 13 - QP'!BD157="no",'Trimeth-pres (age 70+)'!AN157="no"),"yes","no")</f>
        <v>no</v>
      </c>
      <c r="X157" s="202" t="str">
        <f>IF(AND('Antibiotics STAR PU 13 - QP'!BG157="no",'Trimeth-pres (age 70+)'!AP157="no"),"yes","no")</f>
        <v>no</v>
      </c>
      <c r="Y157" s="202" t="str">
        <f>IF(AND('Antibiotics STAR PU 13 - QP'!BJ157="no",'Trimeth-pres (age 70+)'!AR157="no"),"yes","no")</f>
        <v>no</v>
      </c>
      <c r="Z157" s="202" t="str">
        <f>IF(AND('Antibiotics STAR PU 13 - QP'!BM157="no",'Trimeth-pres (age 70+)'!AT157="no"),"yes","no")</f>
        <v>no</v>
      </c>
      <c r="AA157" s="202" t="str">
        <f>IF(AND('Antibiotics STAR PU 13 - QP'!BQ157="no",'Trimeth-pres (age 70+)'!AV157="no"),"yes","no")</f>
        <v>no</v>
      </c>
    </row>
    <row r="158" spans="1:27" x14ac:dyDescent="0.2">
      <c r="A158" s="306" t="s">
        <v>496</v>
      </c>
      <c r="B158" s="5" t="s">
        <v>497</v>
      </c>
      <c r="C158" s="5" t="s">
        <v>411</v>
      </c>
      <c r="D158" s="5" t="s">
        <v>439</v>
      </c>
      <c r="E158" s="5" t="s">
        <v>145</v>
      </c>
      <c r="F158" s="117" t="s">
        <v>318</v>
      </c>
      <c r="G158" s="5" t="s">
        <v>319</v>
      </c>
      <c r="H158" s="8" t="str">
        <f>IF(AND('Antibiotics STAR PU 13 - QP'!K158="no",'Trimeth-pres (age 70+)'!J158="no"),"yes","no")</f>
        <v>no</v>
      </c>
      <c r="I158" s="202" t="str">
        <f>IF(AND('Antibiotics STAR PU 13 - QP'!N158="no",'Trimeth-pres (age 70+)'!L158="no"),"yes","no")</f>
        <v>no</v>
      </c>
      <c r="J158" s="202" t="str">
        <f>IF(AND('Antibiotics STAR PU 13 - QP'!Q158="no",'Trimeth-pres (age 70+)'!N158="no"),"yes","no")</f>
        <v>no</v>
      </c>
      <c r="K158" s="202" t="str">
        <f>IF(AND('Antibiotics STAR PU 13 - QP'!T158="no",'Trimeth-pres (age 70+)'!P158="no"),"yes","no")</f>
        <v>no</v>
      </c>
      <c r="L158" s="202" t="str">
        <f>IF(AND('Antibiotics STAR PU 13 - QP'!W158="no",'Trimeth-pres (age 70+)'!R158="no"),"yes","no")</f>
        <v>no</v>
      </c>
      <c r="M158" s="202" t="str">
        <f>IF(AND('Antibiotics STAR PU 13 - QP'!Z158="no",'Trimeth-pres (age 70+)'!T158="no"),"yes","no")</f>
        <v>no</v>
      </c>
      <c r="N158" s="202" t="str">
        <f>IF(AND('Antibiotics STAR PU 13 - QP'!AC158="no",'Trimeth-pres (age 70+)'!V158="no"),"yes","no")</f>
        <v>no</v>
      </c>
      <c r="O158" s="202" t="str">
        <f>IF(AND('Antibiotics STAR PU 13 - QP'!AF158="no",'Trimeth-pres (age 70+)'!X158="no"),"yes","no")</f>
        <v>no</v>
      </c>
      <c r="P158" s="202" t="str">
        <f>IF(AND('Antibiotics STAR PU 13 - QP'!AI158="no",'Trimeth-pres (age 70+)'!Z158="no"),"yes","no")</f>
        <v>no</v>
      </c>
      <c r="Q158" s="202" t="str">
        <f>IF(AND('Antibiotics STAR PU 13 - QP'!AL158="no",'Trimeth-pres (age 70+)'!AB158="no"),"yes","no")</f>
        <v>no</v>
      </c>
      <c r="R158" s="202" t="str">
        <f>IF(AND('Antibiotics STAR PU 13 - QP'!AO158="no",'Trimeth-pres (age 70+)'!AD158="no"),"yes","no")</f>
        <v>no</v>
      </c>
      <c r="S158" s="202" t="str">
        <f>IF(AND('Antibiotics STAR PU 13 - QP'!AR158="no",'Trimeth-pres (age 70+)'!AF158="no"),"yes","no")</f>
        <v>no</v>
      </c>
      <c r="T158" s="202" t="str">
        <f>IF(AND('Antibiotics STAR PU 13 - QP'!AU158="no",'Trimeth-pres (age 70+)'!AH158="no"),"yes","no")</f>
        <v>no</v>
      </c>
      <c r="U158" s="202" t="str">
        <f>IF(AND('Antibiotics STAR PU 13 - QP'!AX158="no",'Trimeth-pres (age 70+)'!AJ158="no"),"yes","no")</f>
        <v>no</v>
      </c>
      <c r="V158" s="202" t="str">
        <f>IF(AND('Antibiotics STAR PU 13 - QP'!BA158="no",'Trimeth-pres (age 70+)'!AL158="no"),"yes","no")</f>
        <v>no</v>
      </c>
      <c r="W158" s="202" t="str">
        <f>IF(AND('Antibiotics STAR PU 13 - QP'!BD158="no",'Trimeth-pres (age 70+)'!AN158="no"),"yes","no")</f>
        <v>no</v>
      </c>
      <c r="X158" s="202" t="str">
        <f>IF(AND('Antibiotics STAR PU 13 - QP'!BG158="no",'Trimeth-pres (age 70+)'!AP158="no"),"yes","no")</f>
        <v>no</v>
      </c>
      <c r="Y158" s="202" t="str">
        <f>IF(AND('Antibiotics STAR PU 13 - QP'!BJ158="no",'Trimeth-pres (age 70+)'!AR158="no"),"yes","no")</f>
        <v>no</v>
      </c>
      <c r="Z158" s="202" t="str">
        <f>IF(AND('Antibiotics STAR PU 13 - QP'!BM158="no",'Trimeth-pres (age 70+)'!AT158="no"),"yes","no")</f>
        <v>no</v>
      </c>
      <c r="AA158" s="202" t="str">
        <f>IF(AND('Antibiotics STAR PU 13 - QP'!BQ158="no",'Trimeth-pres (age 70+)'!AV158="no"),"yes","no")</f>
        <v>no</v>
      </c>
    </row>
    <row r="159" spans="1:27" x14ac:dyDescent="0.2">
      <c r="A159" s="306" t="s">
        <v>632</v>
      </c>
      <c r="B159" s="5" t="s">
        <v>488</v>
      </c>
      <c r="C159" s="5" t="s">
        <v>409</v>
      </c>
      <c r="D159" s="5" t="s">
        <v>430</v>
      </c>
      <c r="E159" s="5" t="s">
        <v>65</v>
      </c>
      <c r="F159" s="117" t="s">
        <v>320</v>
      </c>
      <c r="G159" s="5" t="s">
        <v>321</v>
      </c>
      <c r="H159" s="8" t="str">
        <f>IF(AND('Antibiotics STAR PU 13 - QP'!K159="no",'Trimeth-pres (age 70+)'!J159="no"),"yes","no")</f>
        <v>no</v>
      </c>
      <c r="I159" s="202" t="str">
        <f>IF(AND('Antibiotics STAR PU 13 - QP'!N159="no",'Trimeth-pres (age 70+)'!L159="no"),"yes","no")</f>
        <v>no</v>
      </c>
      <c r="J159" s="202" t="str">
        <f>IF(AND('Antibiotics STAR PU 13 - QP'!Q159="no",'Trimeth-pres (age 70+)'!N159="no"),"yes","no")</f>
        <v>no</v>
      </c>
      <c r="K159" s="202" t="str">
        <f>IF(AND('Antibiotics STAR PU 13 - QP'!T159="no",'Trimeth-pres (age 70+)'!P159="no"),"yes","no")</f>
        <v>no</v>
      </c>
      <c r="L159" s="202" t="str">
        <f>IF(AND('Antibiotics STAR PU 13 - QP'!W159="no",'Trimeth-pres (age 70+)'!R159="no"),"yes","no")</f>
        <v>no</v>
      </c>
      <c r="M159" s="202" t="str">
        <f>IF(AND('Antibiotics STAR PU 13 - QP'!Z159="no",'Trimeth-pres (age 70+)'!T159="no"),"yes","no")</f>
        <v>no</v>
      </c>
      <c r="N159" s="202" t="str">
        <f>IF(AND('Antibiotics STAR PU 13 - QP'!AC159="no",'Trimeth-pres (age 70+)'!V159="no"),"yes","no")</f>
        <v>no</v>
      </c>
      <c r="O159" s="202" t="str">
        <f>IF(AND('Antibiotics STAR PU 13 - QP'!AF159="no",'Trimeth-pres (age 70+)'!X159="no"),"yes","no")</f>
        <v>no</v>
      </c>
      <c r="P159" s="202" t="str">
        <f>IF(AND('Antibiotics STAR PU 13 - QP'!AI159="no",'Trimeth-pres (age 70+)'!Z159="no"),"yes","no")</f>
        <v>no</v>
      </c>
      <c r="Q159" s="202" t="str">
        <f>IF(AND('Antibiotics STAR PU 13 - QP'!AL159="no",'Trimeth-pres (age 70+)'!AB159="no"),"yes","no")</f>
        <v>no</v>
      </c>
      <c r="R159" s="202" t="str">
        <f>IF(AND('Antibiotics STAR PU 13 - QP'!AO159="no",'Trimeth-pres (age 70+)'!AD159="no"),"yes","no")</f>
        <v>no</v>
      </c>
      <c r="S159" s="202" t="str">
        <f>IF(AND('Antibiotics STAR PU 13 - QP'!AR159="no",'Trimeth-pres (age 70+)'!AF159="no"),"yes","no")</f>
        <v>no</v>
      </c>
      <c r="T159" s="202" t="str">
        <f>IF(AND('Antibiotics STAR PU 13 - QP'!AU159="no",'Trimeth-pres (age 70+)'!AH159="no"),"yes","no")</f>
        <v>no</v>
      </c>
      <c r="U159" s="202" t="str">
        <f>IF(AND('Antibiotics STAR PU 13 - QP'!AX159="no",'Trimeth-pres (age 70+)'!AJ159="no"),"yes","no")</f>
        <v>no</v>
      </c>
      <c r="V159" s="202" t="str">
        <f>IF(AND('Antibiotics STAR PU 13 - QP'!BA159="no",'Trimeth-pres (age 70+)'!AL159="no"),"yes","no")</f>
        <v>no</v>
      </c>
      <c r="W159" s="202" t="str">
        <f>IF(AND('Antibiotics STAR PU 13 - QP'!BD159="no",'Trimeth-pres (age 70+)'!AN159="no"),"yes","no")</f>
        <v>no</v>
      </c>
      <c r="X159" s="202" t="str">
        <f>IF(AND('Antibiotics STAR PU 13 - QP'!BG159="no",'Trimeth-pres (age 70+)'!AP159="no"),"yes","no")</f>
        <v>no</v>
      </c>
      <c r="Y159" s="202" t="str">
        <f>IF(AND('Antibiotics STAR PU 13 - QP'!BJ159="no",'Trimeth-pres (age 70+)'!AR159="no"),"yes","no")</f>
        <v>no</v>
      </c>
      <c r="Z159" s="202" t="str">
        <f>IF(AND('Antibiotics STAR PU 13 - QP'!BM159="no",'Trimeth-pres (age 70+)'!AT159="no"),"yes","no")</f>
        <v>no</v>
      </c>
      <c r="AA159" s="202" t="str">
        <f>IF(AND('Antibiotics STAR PU 13 - QP'!BQ159="no",'Trimeth-pres (age 70+)'!AV159="no"),"yes","no")</f>
        <v>no</v>
      </c>
    </row>
    <row r="160" spans="1:27" x14ac:dyDescent="0.2">
      <c r="A160" s="306" t="s">
        <v>628</v>
      </c>
      <c r="B160" s="5" t="s">
        <v>485</v>
      </c>
      <c r="C160" s="5" t="s">
        <v>464</v>
      </c>
      <c r="D160" s="5" t="s">
        <v>425</v>
      </c>
      <c r="E160" s="5" t="s">
        <v>40</v>
      </c>
      <c r="F160" s="117" t="s">
        <v>322</v>
      </c>
      <c r="G160" s="5" t="s">
        <v>323</v>
      </c>
      <c r="H160" s="8" t="str">
        <f>IF(AND('Antibiotics STAR PU 13 - QP'!K160="no",'Trimeth-pres (age 70+)'!J160="no"),"yes","no")</f>
        <v>no</v>
      </c>
      <c r="I160" s="202" t="str">
        <f>IF(AND('Antibiotics STAR PU 13 - QP'!N160="no",'Trimeth-pres (age 70+)'!L160="no"),"yes","no")</f>
        <v>no</v>
      </c>
      <c r="J160" s="202" t="str">
        <f>IF(AND('Antibiotics STAR PU 13 - QP'!Q160="no",'Trimeth-pres (age 70+)'!N160="no"),"yes","no")</f>
        <v>no</v>
      </c>
      <c r="K160" s="202" t="str">
        <f>IF(AND('Antibiotics STAR PU 13 - QP'!T160="no",'Trimeth-pres (age 70+)'!P160="no"),"yes","no")</f>
        <v>no</v>
      </c>
      <c r="L160" s="202" t="str">
        <f>IF(AND('Antibiotics STAR PU 13 - QP'!W160="no",'Trimeth-pres (age 70+)'!R160="no"),"yes","no")</f>
        <v>no</v>
      </c>
      <c r="M160" s="202" t="str">
        <f>IF(AND('Antibiotics STAR PU 13 - QP'!Z160="no",'Trimeth-pres (age 70+)'!T160="no"),"yes","no")</f>
        <v>no</v>
      </c>
      <c r="N160" s="202" t="str">
        <f>IF(AND('Antibiotics STAR PU 13 - QP'!AC160="no",'Trimeth-pres (age 70+)'!V160="no"),"yes","no")</f>
        <v>no</v>
      </c>
      <c r="O160" s="202" t="str">
        <f>IF(AND('Antibiotics STAR PU 13 - QP'!AF160="no",'Trimeth-pres (age 70+)'!X160="no"),"yes","no")</f>
        <v>no</v>
      </c>
      <c r="P160" s="202" t="str">
        <f>IF(AND('Antibiotics STAR PU 13 - QP'!AI160="no",'Trimeth-pres (age 70+)'!Z160="no"),"yes","no")</f>
        <v>no</v>
      </c>
      <c r="Q160" s="202" t="str">
        <f>IF(AND('Antibiotics STAR PU 13 - QP'!AL160="no",'Trimeth-pres (age 70+)'!AB160="no"),"yes","no")</f>
        <v>no</v>
      </c>
      <c r="R160" s="202" t="str">
        <f>IF(AND('Antibiotics STAR PU 13 - QP'!AO160="no",'Trimeth-pres (age 70+)'!AD160="no"),"yes","no")</f>
        <v>no</v>
      </c>
      <c r="S160" s="202" t="str">
        <f>IF(AND('Antibiotics STAR PU 13 - QP'!AR160="no",'Trimeth-pres (age 70+)'!AF160="no"),"yes","no")</f>
        <v>no</v>
      </c>
      <c r="T160" s="202" t="str">
        <f>IF(AND('Antibiotics STAR PU 13 - QP'!AU160="no",'Trimeth-pres (age 70+)'!AH160="no"),"yes","no")</f>
        <v>no</v>
      </c>
      <c r="U160" s="202" t="str">
        <f>IF(AND('Antibiotics STAR PU 13 - QP'!AX160="no",'Trimeth-pres (age 70+)'!AJ160="no"),"yes","no")</f>
        <v>no</v>
      </c>
      <c r="V160" s="202" t="str">
        <f>IF(AND('Antibiotics STAR PU 13 - QP'!BA160="no",'Trimeth-pres (age 70+)'!AL160="no"),"yes","no")</f>
        <v>no</v>
      </c>
      <c r="W160" s="202" t="str">
        <f>IF(AND('Antibiotics STAR PU 13 - QP'!BD160="no",'Trimeth-pres (age 70+)'!AN160="no"),"yes","no")</f>
        <v>no</v>
      </c>
      <c r="X160" s="202" t="str">
        <f>IF(AND('Antibiotics STAR PU 13 - QP'!BG160="no",'Trimeth-pres (age 70+)'!AP160="no"),"yes","no")</f>
        <v>no</v>
      </c>
      <c r="Y160" s="202" t="str">
        <f>IF(AND('Antibiotics STAR PU 13 - QP'!BJ160="no",'Trimeth-pres (age 70+)'!AR160="no"),"yes","no")</f>
        <v>no</v>
      </c>
      <c r="Z160" s="202" t="str">
        <f>IF(AND('Antibiotics STAR PU 13 - QP'!BM160="no",'Trimeth-pres (age 70+)'!AT160="no"),"yes","no")</f>
        <v>no</v>
      </c>
      <c r="AA160" s="202" t="str">
        <f>IF(AND('Antibiotics STAR PU 13 - QP'!BQ160="no",'Trimeth-pres (age 70+)'!AV160="no"),"yes","no")</f>
        <v>no</v>
      </c>
    </row>
    <row r="161" spans="1:27" x14ac:dyDescent="0.2">
      <c r="A161" s="306" t="s">
        <v>632</v>
      </c>
      <c r="B161" s="5" t="s">
        <v>488</v>
      </c>
      <c r="C161" s="5" t="s">
        <v>409</v>
      </c>
      <c r="D161" s="5" t="s">
        <v>430</v>
      </c>
      <c r="E161" s="5" t="s">
        <v>65</v>
      </c>
      <c r="F161" s="117" t="s">
        <v>324</v>
      </c>
      <c r="G161" s="5" t="s">
        <v>325</v>
      </c>
      <c r="H161" s="8" t="str">
        <f>IF(AND('Antibiotics STAR PU 13 - QP'!K161="no",'Trimeth-pres (age 70+)'!J161="no"),"yes","no")</f>
        <v>no</v>
      </c>
      <c r="I161" s="202" t="str">
        <f>IF(AND('Antibiotics STAR PU 13 - QP'!N161="no",'Trimeth-pres (age 70+)'!L161="no"),"yes","no")</f>
        <v>no</v>
      </c>
      <c r="J161" s="202" t="str">
        <f>IF(AND('Antibiotics STAR PU 13 - QP'!Q161="no",'Trimeth-pres (age 70+)'!N161="no"),"yes","no")</f>
        <v>no</v>
      </c>
      <c r="K161" s="202" t="str">
        <f>IF(AND('Antibiotics STAR PU 13 - QP'!T161="no",'Trimeth-pres (age 70+)'!P161="no"),"yes","no")</f>
        <v>no</v>
      </c>
      <c r="L161" s="202" t="str">
        <f>IF(AND('Antibiotics STAR PU 13 - QP'!W161="no",'Trimeth-pres (age 70+)'!R161="no"),"yes","no")</f>
        <v>no</v>
      </c>
      <c r="M161" s="202" t="str">
        <f>IF(AND('Antibiotics STAR PU 13 - QP'!Z161="no",'Trimeth-pres (age 70+)'!T161="no"),"yes","no")</f>
        <v>no</v>
      </c>
      <c r="N161" s="202" t="str">
        <f>IF(AND('Antibiotics STAR PU 13 - QP'!AC161="no",'Trimeth-pres (age 70+)'!V161="no"),"yes","no")</f>
        <v>no</v>
      </c>
      <c r="O161" s="202" t="str">
        <f>IF(AND('Antibiotics STAR PU 13 - QP'!AF161="no",'Trimeth-pres (age 70+)'!X161="no"),"yes","no")</f>
        <v>no</v>
      </c>
      <c r="P161" s="202" t="str">
        <f>IF(AND('Antibiotics STAR PU 13 - QP'!AI161="no",'Trimeth-pres (age 70+)'!Z161="no"),"yes","no")</f>
        <v>no</v>
      </c>
      <c r="Q161" s="202" t="str">
        <f>IF(AND('Antibiotics STAR PU 13 - QP'!AL161="no",'Trimeth-pres (age 70+)'!AB161="no"),"yes","no")</f>
        <v>no</v>
      </c>
      <c r="R161" s="202" t="str">
        <f>IF(AND('Antibiotics STAR PU 13 - QP'!AO161="no",'Trimeth-pres (age 70+)'!AD161="no"),"yes","no")</f>
        <v>no</v>
      </c>
      <c r="S161" s="202" t="str">
        <f>IF(AND('Antibiotics STAR PU 13 - QP'!AR161="no",'Trimeth-pres (age 70+)'!AF161="no"),"yes","no")</f>
        <v>no</v>
      </c>
      <c r="T161" s="202" t="str">
        <f>IF(AND('Antibiotics STAR PU 13 - QP'!AU161="no",'Trimeth-pres (age 70+)'!AH161="no"),"yes","no")</f>
        <v>no</v>
      </c>
      <c r="U161" s="202" t="str">
        <f>IF(AND('Antibiotics STAR PU 13 - QP'!AX161="no",'Trimeth-pres (age 70+)'!AJ161="no"),"yes","no")</f>
        <v>no</v>
      </c>
      <c r="V161" s="202" t="str">
        <f>IF(AND('Antibiotics STAR PU 13 - QP'!BA161="no",'Trimeth-pres (age 70+)'!AL161="no"),"yes","no")</f>
        <v>no</v>
      </c>
      <c r="W161" s="202" t="str">
        <f>IF(AND('Antibiotics STAR PU 13 - QP'!BD161="no",'Trimeth-pres (age 70+)'!AN161="no"),"yes","no")</f>
        <v>no</v>
      </c>
      <c r="X161" s="202" t="str">
        <f>IF(AND('Antibiotics STAR PU 13 - QP'!BG161="no",'Trimeth-pres (age 70+)'!AP161="no"),"yes","no")</f>
        <v>no</v>
      </c>
      <c r="Y161" s="202" t="str">
        <f>IF(AND('Antibiotics STAR PU 13 - QP'!BJ161="no",'Trimeth-pres (age 70+)'!AR161="no"),"yes","no")</f>
        <v>no</v>
      </c>
      <c r="Z161" s="202" t="str">
        <f>IF(AND('Antibiotics STAR PU 13 - QP'!BM161="no",'Trimeth-pres (age 70+)'!AT161="no"),"yes","no")</f>
        <v>no</v>
      </c>
      <c r="AA161" s="202" t="str">
        <f>IF(AND('Antibiotics STAR PU 13 - QP'!BQ161="no",'Trimeth-pres (age 70+)'!AV161="no"),"yes","no")</f>
        <v>no</v>
      </c>
    </row>
    <row r="162" spans="1:27" x14ac:dyDescent="0.2">
      <c r="A162" s="306" t="s">
        <v>634</v>
      </c>
      <c r="B162" s="5" t="s">
        <v>491</v>
      </c>
      <c r="C162" s="5" t="s">
        <v>410</v>
      </c>
      <c r="D162" s="5" t="s">
        <v>432</v>
      </c>
      <c r="E162" s="5" t="s">
        <v>89</v>
      </c>
      <c r="F162" s="117" t="s">
        <v>326</v>
      </c>
      <c r="G162" s="5" t="s">
        <v>327</v>
      </c>
      <c r="H162" s="8" t="str">
        <f>IF(AND('Antibiotics STAR PU 13 - QP'!K162="no",'Trimeth-pres (age 70+)'!J162="no"),"yes","no")</f>
        <v>no</v>
      </c>
      <c r="I162" s="202" t="str">
        <f>IF(AND('Antibiotics STAR PU 13 - QP'!N162="no",'Trimeth-pres (age 70+)'!L162="no"),"yes","no")</f>
        <v>no</v>
      </c>
      <c r="J162" s="202" t="str">
        <f>IF(AND('Antibiotics STAR PU 13 - QP'!Q162="no",'Trimeth-pres (age 70+)'!N162="no"),"yes","no")</f>
        <v>no</v>
      </c>
      <c r="K162" s="202" t="str">
        <f>IF(AND('Antibiotics STAR PU 13 - QP'!T162="no",'Trimeth-pres (age 70+)'!P162="no"),"yes","no")</f>
        <v>no</v>
      </c>
      <c r="L162" s="202" t="str">
        <f>IF(AND('Antibiotics STAR PU 13 - QP'!W162="no",'Trimeth-pres (age 70+)'!R162="no"),"yes","no")</f>
        <v>no</v>
      </c>
      <c r="M162" s="202" t="str">
        <f>IF(AND('Antibiotics STAR PU 13 - QP'!Z162="no",'Trimeth-pres (age 70+)'!T162="no"),"yes","no")</f>
        <v>no</v>
      </c>
      <c r="N162" s="202" t="str">
        <f>IF(AND('Antibiotics STAR PU 13 - QP'!AC162="no",'Trimeth-pres (age 70+)'!V162="no"),"yes","no")</f>
        <v>no</v>
      </c>
      <c r="O162" s="202" t="str">
        <f>IF(AND('Antibiotics STAR PU 13 - QP'!AF162="no",'Trimeth-pres (age 70+)'!X162="no"),"yes","no")</f>
        <v>no</v>
      </c>
      <c r="P162" s="202" t="str">
        <f>IF(AND('Antibiotics STAR PU 13 - QP'!AI162="no",'Trimeth-pres (age 70+)'!Z162="no"),"yes","no")</f>
        <v>no</v>
      </c>
      <c r="Q162" s="202" t="str">
        <f>IF(AND('Antibiotics STAR PU 13 - QP'!AL162="no",'Trimeth-pres (age 70+)'!AB162="no"),"yes","no")</f>
        <v>no</v>
      </c>
      <c r="R162" s="202" t="str">
        <f>IF(AND('Antibiotics STAR PU 13 - QP'!AO162="no",'Trimeth-pres (age 70+)'!AD162="no"),"yes","no")</f>
        <v>no</v>
      </c>
      <c r="S162" s="202" t="str">
        <f>IF(AND('Antibiotics STAR PU 13 - QP'!AR162="no",'Trimeth-pres (age 70+)'!AF162="no"),"yes","no")</f>
        <v>no</v>
      </c>
      <c r="T162" s="202" t="str">
        <f>IF(AND('Antibiotics STAR PU 13 - QP'!AU162="no",'Trimeth-pres (age 70+)'!AH162="no"),"yes","no")</f>
        <v>no</v>
      </c>
      <c r="U162" s="202" t="str">
        <f>IF(AND('Antibiotics STAR PU 13 - QP'!AX162="no",'Trimeth-pres (age 70+)'!AJ162="no"),"yes","no")</f>
        <v>no</v>
      </c>
      <c r="V162" s="202" t="str">
        <f>IF(AND('Antibiotics STAR PU 13 - QP'!BA162="no",'Trimeth-pres (age 70+)'!AL162="no"),"yes","no")</f>
        <v>no</v>
      </c>
      <c r="W162" s="202" t="str">
        <f>IF(AND('Antibiotics STAR PU 13 - QP'!BD162="no",'Trimeth-pres (age 70+)'!AN162="no"),"yes","no")</f>
        <v>no</v>
      </c>
      <c r="X162" s="202" t="str">
        <f>IF(AND('Antibiotics STAR PU 13 - QP'!BG162="no",'Trimeth-pres (age 70+)'!AP162="no"),"yes","no")</f>
        <v>no</v>
      </c>
      <c r="Y162" s="202" t="str">
        <f>IF(AND('Antibiotics STAR PU 13 - QP'!BJ162="no",'Trimeth-pres (age 70+)'!AR162="no"),"yes","no")</f>
        <v>no</v>
      </c>
      <c r="Z162" s="202" t="str">
        <f>IF(AND('Antibiotics STAR PU 13 - QP'!BM162="no",'Trimeth-pres (age 70+)'!AT162="no"),"yes","no")</f>
        <v>no</v>
      </c>
      <c r="AA162" s="202" t="str">
        <f>IF(AND('Antibiotics STAR PU 13 - QP'!BQ162="no",'Trimeth-pres (age 70+)'!AV162="no"),"yes","no")</f>
        <v>no</v>
      </c>
    </row>
    <row r="163" spans="1:27" x14ac:dyDescent="0.2">
      <c r="A163" s="306" t="s">
        <v>640</v>
      </c>
      <c r="B163" s="5" t="s">
        <v>475</v>
      </c>
      <c r="C163" s="5" t="s">
        <v>402</v>
      </c>
      <c r="D163" s="5" t="s">
        <v>427</v>
      </c>
      <c r="E163" s="5" t="s">
        <v>50</v>
      </c>
      <c r="F163" s="117" t="s">
        <v>328</v>
      </c>
      <c r="G163" s="5" t="s">
        <v>329</v>
      </c>
      <c r="H163" s="8" t="str">
        <f>IF(AND('Antibiotics STAR PU 13 - QP'!K163="no",'Trimeth-pres (age 70+)'!J163="no"),"yes","no")</f>
        <v>no</v>
      </c>
      <c r="I163" s="202" t="str">
        <f>IF(AND('Antibiotics STAR PU 13 - QP'!N163="no",'Trimeth-pres (age 70+)'!L163="no"),"yes","no")</f>
        <v>no</v>
      </c>
      <c r="J163" s="202" t="str">
        <f>IF(AND('Antibiotics STAR PU 13 - QP'!Q163="no",'Trimeth-pres (age 70+)'!N163="no"),"yes","no")</f>
        <v>no</v>
      </c>
      <c r="K163" s="202" t="str">
        <f>IF(AND('Antibiotics STAR PU 13 - QP'!T163="no",'Trimeth-pres (age 70+)'!P163="no"),"yes","no")</f>
        <v>no</v>
      </c>
      <c r="L163" s="202" t="str">
        <f>IF(AND('Antibiotics STAR PU 13 - QP'!W163="no",'Trimeth-pres (age 70+)'!R163="no"),"yes","no")</f>
        <v>no</v>
      </c>
      <c r="M163" s="202" t="str">
        <f>IF(AND('Antibiotics STAR PU 13 - QP'!Z163="no",'Trimeth-pres (age 70+)'!T163="no"),"yes","no")</f>
        <v>no</v>
      </c>
      <c r="N163" s="202" t="str">
        <f>IF(AND('Antibiotics STAR PU 13 - QP'!AC163="no",'Trimeth-pres (age 70+)'!V163="no"),"yes","no")</f>
        <v>no</v>
      </c>
      <c r="O163" s="202" t="str">
        <f>IF(AND('Antibiotics STAR PU 13 - QP'!AF163="no",'Trimeth-pres (age 70+)'!X163="no"),"yes","no")</f>
        <v>no</v>
      </c>
      <c r="P163" s="202" t="str">
        <f>IF(AND('Antibiotics STAR PU 13 - QP'!AI163="no",'Trimeth-pres (age 70+)'!Z163="no"),"yes","no")</f>
        <v>no</v>
      </c>
      <c r="Q163" s="202" t="str">
        <f>IF(AND('Antibiotics STAR PU 13 - QP'!AL163="no",'Trimeth-pres (age 70+)'!AB163="no"),"yes","no")</f>
        <v>no</v>
      </c>
      <c r="R163" s="202" t="str">
        <f>IF(AND('Antibiotics STAR PU 13 - QP'!AO163="no",'Trimeth-pres (age 70+)'!AD163="no"),"yes","no")</f>
        <v>no</v>
      </c>
      <c r="S163" s="202" t="str">
        <f>IF(AND('Antibiotics STAR PU 13 - QP'!AR163="no",'Trimeth-pres (age 70+)'!AF163="no"),"yes","no")</f>
        <v>no</v>
      </c>
      <c r="T163" s="202" t="str">
        <f>IF(AND('Antibiotics STAR PU 13 - QP'!AU163="no",'Trimeth-pres (age 70+)'!AH163="no"),"yes","no")</f>
        <v>no</v>
      </c>
      <c r="U163" s="202" t="str">
        <f>IF(AND('Antibiotics STAR PU 13 - QP'!AX163="no",'Trimeth-pres (age 70+)'!AJ163="no"),"yes","no")</f>
        <v>no</v>
      </c>
      <c r="V163" s="202" t="str">
        <f>IF(AND('Antibiotics STAR PU 13 - QP'!BA163="no",'Trimeth-pres (age 70+)'!AL163="no"),"yes","no")</f>
        <v>no</v>
      </c>
      <c r="W163" s="202" t="str">
        <f>IF(AND('Antibiotics STAR PU 13 - QP'!BD163="no",'Trimeth-pres (age 70+)'!AN163="no"),"yes","no")</f>
        <v>no</v>
      </c>
      <c r="X163" s="202" t="str">
        <f>IF(AND('Antibiotics STAR PU 13 - QP'!BG163="no",'Trimeth-pres (age 70+)'!AP163="no"),"yes","no")</f>
        <v>no</v>
      </c>
      <c r="Y163" s="202" t="str">
        <f>IF(AND('Antibiotics STAR PU 13 - QP'!BJ163="no",'Trimeth-pres (age 70+)'!AR163="no"),"yes","no")</f>
        <v>no</v>
      </c>
      <c r="Z163" s="202" t="str">
        <f>IF(AND('Antibiotics STAR PU 13 - QP'!BM163="no",'Trimeth-pres (age 70+)'!AT163="no"),"yes","no")</f>
        <v>no</v>
      </c>
      <c r="AA163" s="202" t="str">
        <f>IF(AND('Antibiotics STAR PU 13 - QP'!BQ163="no",'Trimeth-pres (age 70+)'!AV163="no"),"yes","no")</f>
        <v>no</v>
      </c>
    </row>
    <row r="164" spans="1:27" x14ac:dyDescent="0.2">
      <c r="A164" s="306" t="s">
        <v>636</v>
      </c>
      <c r="B164" s="5" t="s">
        <v>475</v>
      </c>
      <c r="C164" s="5" t="s">
        <v>402</v>
      </c>
      <c r="D164" s="5" t="s">
        <v>427</v>
      </c>
      <c r="E164" s="5" t="s">
        <v>50</v>
      </c>
      <c r="F164" s="117" t="s">
        <v>330</v>
      </c>
      <c r="G164" s="5" t="s">
        <v>331</v>
      </c>
      <c r="H164" s="8" t="str">
        <f>IF(AND('Antibiotics STAR PU 13 - QP'!K164="no",'Trimeth-pres (age 70+)'!J164="no"),"yes","no")</f>
        <v>no</v>
      </c>
      <c r="I164" s="202" t="str">
        <f>IF(AND('Antibiotics STAR PU 13 - QP'!N164="no",'Trimeth-pres (age 70+)'!L164="no"),"yes","no")</f>
        <v>no</v>
      </c>
      <c r="J164" s="202" t="str">
        <f>IF(AND('Antibiotics STAR PU 13 - QP'!Q164="no",'Trimeth-pres (age 70+)'!N164="no"),"yes","no")</f>
        <v>no</v>
      </c>
      <c r="K164" s="202" t="str">
        <f>IF(AND('Antibiotics STAR PU 13 - QP'!T164="no",'Trimeth-pres (age 70+)'!P164="no"),"yes","no")</f>
        <v>no</v>
      </c>
      <c r="L164" s="202" t="str">
        <f>IF(AND('Antibiotics STAR PU 13 - QP'!W164="no",'Trimeth-pres (age 70+)'!R164="no"),"yes","no")</f>
        <v>no</v>
      </c>
      <c r="M164" s="202" t="str">
        <f>IF(AND('Antibiotics STAR PU 13 - QP'!Z164="no",'Trimeth-pres (age 70+)'!T164="no"),"yes","no")</f>
        <v>no</v>
      </c>
      <c r="N164" s="202" t="str">
        <f>IF(AND('Antibiotics STAR PU 13 - QP'!AC164="no",'Trimeth-pres (age 70+)'!V164="no"),"yes","no")</f>
        <v>no</v>
      </c>
      <c r="O164" s="202" t="str">
        <f>IF(AND('Antibiotics STAR PU 13 - QP'!AF164="no",'Trimeth-pres (age 70+)'!X164="no"),"yes","no")</f>
        <v>no</v>
      </c>
      <c r="P164" s="202" t="str">
        <f>IF(AND('Antibiotics STAR PU 13 - QP'!AI164="no",'Trimeth-pres (age 70+)'!Z164="no"),"yes","no")</f>
        <v>no</v>
      </c>
      <c r="Q164" s="202" t="str">
        <f>IF(AND('Antibiotics STAR PU 13 - QP'!AL164="no",'Trimeth-pres (age 70+)'!AB164="no"),"yes","no")</f>
        <v>no</v>
      </c>
      <c r="R164" s="202" t="str">
        <f>IF(AND('Antibiotics STAR PU 13 - QP'!AO164="no",'Trimeth-pres (age 70+)'!AD164="no"),"yes","no")</f>
        <v>no</v>
      </c>
      <c r="S164" s="202" t="str">
        <f>IF(AND('Antibiotics STAR PU 13 - QP'!AR164="no",'Trimeth-pres (age 70+)'!AF164="no"),"yes","no")</f>
        <v>no</v>
      </c>
      <c r="T164" s="202" t="str">
        <f>IF(AND('Antibiotics STAR PU 13 - QP'!AU164="no",'Trimeth-pres (age 70+)'!AH164="no"),"yes","no")</f>
        <v>no</v>
      </c>
      <c r="U164" s="202" t="str">
        <f>IF(AND('Antibiotics STAR PU 13 - QP'!AX164="no",'Trimeth-pres (age 70+)'!AJ164="no"),"yes","no")</f>
        <v>no</v>
      </c>
      <c r="V164" s="202" t="str">
        <f>IF(AND('Antibiotics STAR PU 13 - QP'!BA164="no",'Trimeth-pres (age 70+)'!AL164="no"),"yes","no")</f>
        <v>no</v>
      </c>
      <c r="W164" s="202" t="str">
        <f>IF(AND('Antibiotics STAR PU 13 - QP'!BD164="no",'Trimeth-pres (age 70+)'!AN164="no"),"yes","no")</f>
        <v>no</v>
      </c>
      <c r="X164" s="202" t="str">
        <f>IF(AND('Antibiotics STAR PU 13 - QP'!BG164="no",'Trimeth-pres (age 70+)'!AP164="no"),"yes","no")</f>
        <v>no</v>
      </c>
      <c r="Y164" s="202" t="str">
        <f>IF(AND('Antibiotics STAR PU 13 - QP'!BJ164="no",'Trimeth-pres (age 70+)'!AR164="no"),"yes","no")</f>
        <v>no</v>
      </c>
      <c r="Z164" s="202" t="str">
        <f>IF(AND('Antibiotics STAR PU 13 - QP'!BM164="no",'Trimeth-pres (age 70+)'!AT164="no"),"yes","no")</f>
        <v>no</v>
      </c>
      <c r="AA164" s="202" t="str">
        <f>IF(AND('Antibiotics STAR PU 13 - QP'!BQ164="no",'Trimeth-pres (age 70+)'!AV164="no"),"yes","no")</f>
        <v>no</v>
      </c>
    </row>
    <row r="165" spans="1:27" x14ac:dyDescent="0.2">
      <c r="A165" s="306" t="s">
        <v>633</v>
      </c>
      <c r="B165" s="5" t="s">
        <v>477</v>
      </c>
      <c r="C165" s="5" t="s">
        <v>404</v>
      </c>
      <c r="D165" s="5" t="s">
        <v>422</v>
      </c>
      <c r="E165" s="5" t="s">
        <v>31</v>
      </c>
      <c r="F165" s="117" t="s">
        <v>332</v>
      </c>
      <c r="G165" s="5" t="s">
        <v>333</v>
      </c>
      <c r="H165" s="8" t="str">
        <f>IF(AND('Antibiotics STAR PU 13 - QP'!K165="no",'Trimeth-pres (age 70+)'!J165="no"),"yes","no")</f>
        <v>no</v>
      </c>
      <c r="I165" s="202" t="str">
        <f>IF(AND('Antibiotics STAR PU 13 - QP'!N165="no",'Trimeth-pres (age 70+)'!L165="no"),"yes","no")</f>
        <v>no</v>
      </c>
      <c r="J165" s="202" t="str">
        <f>IF(AND('Antibiotics STAR PU 13 - QP'!Q165="no",'Trimeth-pres (age 70+)'!N165="no"),"yes","no")</f>
        <v>no</v>
      </c>
      <c r="K165" s="202" t="str">
        <f>IF(AND('Antibiotics STAR PU 13 - QP'!T165="no",'Trimeth-pres (age 70+)'!P165="no"),"yes","no")</f>
        <v>no</v>
      </c>
      <c r="L165" s="202" t="str">
        <f>IF(AND('Antibiotics STAR PU 13 - QP'!W165="no",'Trimeth-pres (age 70+)'!R165="no"),"yes","no")</f>
        <v>no</v>
      </c>
      <c r="M165" s="202" t="str">
        <f>IF(AND('Antibiotics STAR PU 13 - QP'!Z165="no",'Trimeth-pres (age 70+)'!T165="no"),"yes","no")</f>
        <v>no</v>
      </c>
      <c r="N165" s="202" t="str">
        <f>IF(AND('Antibiotics STAR PU 13 - QP'!AC165="no",'Trimeth-pres (age 70+)'!V165="no"),"yes","no")</f>
        <v>no</v>
      </c>
      <c r="O165" s="202" t="str">
        <f>IF(AND('Antibiotics STAR PU 13 - QP'!AF165="no",'Trimeth-pres (age 70+)'!X165="no"),"yes","no")</f>
        <v>no</v>
      </c>
      <c r="P165" s="202" t="str">
        <f>IF(AND('Antibiotics STAR PU 13 - QP'!AI165="no",'Trimeth-pres (age 70+)'!Z165="no"),"yes","no")</f>
        <v>no</v>
      </c>
      <c r="Q165" s="202" t="str">
        <f>IF(AND('Antibiotics STAR PU 13 - QP'!AL165="no",'Trimeth-pres (age 70+)'!AB165="no"),"yes","no")</f>
        <v>no</v>
      </c>
      <c r="R165" s="202" t="str">
        <f>IF(AND('Antibiotics STAR PU 13 - QP'!AO165="no",'Trimeth-pres (age 70+)'!AD165="no"),"yes","no")</f>
        <v>no</v>
      </c>
      <c r="S165" s="202" t="str">
        <f>IF(AND('Antibiotics STAR PU 13 - QP'!AR165="no",'Trimeth-pres (age 70+)'!AF165="no"),"yes","no")</f>
        <v>no</v>
      </c>
      <c r="T165" s="202" t="str">
        <f>IF(AND('Antibiotics STAR PU 13 - QP'!AU165="no",'Trimeth-pres (age 70+)'!AH165="no"),"yes","no")</f>
        <v>no</v>
      </c>
      <c r="U165" s="202" t="str">
        <f>IF(AND('Antibiotics STAR PU 13 - QP'!AX165="no",'Trimeth-pres (age 70+)'!AJ165="no"),"yes","no")</f>
        <v>no</v>
      </c>
      <c r="V165" s="202" t="str">
        <f>IF(AND('Antibiotics STAR PU 13 - QP'!BA165="no",'Trimeth-pres (age 70+)'!AL165="no"),"yes","no")</f>
        <v>no</v>
      </c>
      <c r="W165" s="202" t="str">
        <f>IF(AND('Antibiotics STAR PU 13 - QP'!BD165="no",'Trimeth-pres (age 70+)'!AN165="no"),"yes","no")</f>
        <v>no</v>
      </c>
      <c r="X165" s="202" t="str">
        <f>IF(AND('Antibiotics STAR PU 13 - QP'!BG165="no",'Trimeth-pres (age 70+)'!AP165="no"),"yes","no")</f>
        <v>no</v>
      </c>
      <c r="Y165" s="202" t="str">
        <f>IF(AND('Antibiotics STAR PU 13 - QP'!BJ165="no",'Trimeth-pres (age 70+)'!AR165="no"),"yes","no")</f>
        <v>no</v>
      </c>
      <c r="Z165" s="202" t="str">
        <f>IF(AND('Antibiotics STAR PU 13 - QP'!BM165="no",'Trimeth-pres (age 70+)'!AT165="no"),"yes","no")</f>
        <v>no</v>
      </c>
      <c r="AA165" s="202" t="str">
        <f>IF(AND('Antibiotics STAR PU 13 - QP'!BQ165="no",'Trimeth-pres (age 70+)'!AV165="no"),"yes","no")</f>
        <v>no</v>
      </c>
    </row>
    <row r="166" spans="1:27" x14ac:dyDescent="0.2">
      <c r="A166" s="306" t="s">
        <v>620</v>
      </c>
      <c r="B166" s="5" t="s">
        <v>475</v>
      </c>
      <c r="C166" s="5" t="s">
        <v>402</v>
      </c>
      <c r="D166" s="5" t="s">
        <v>416</v>
      </c>
      <c r="E166" s="5" t="s">
        <v>8</v>
      </c>
      <c r="F166" s="117" t="s">
        <v>334</v>
      </c>
      <c r="G166" s="5" t="s">
        <v>335</v>
      </c>
      <c r="H166" s="8" t="str">
        <f>IF(AND('Antibiotics STAR PU 13 - QP'!K166="no",'Trimeth-pres (age 70+)'!J166="no"),"yes","no")</f>
        <v>no</v>
      </c>
      <c r="I166" s="202" t="str">
        <f>IF(AND('Antibiotics STAR PU 13 - QP'!N166="no",'Trimeth-pres (age 70+)'!L166="no"),"yes","no")</f>
        <v>no</v>
      </c>
      <c r="J166" s="202" t="str">
        <f>IF(AND('Antibiotics STAR PU 13 - QP'!Q166="no",'Trimeth-pres (age 70+)'!N166="no"),"yes","no")</f>
        <v>no</v>
      </c>
      <c r="K166" s="202" t="str">
        <f>IF(AND('Antibiotics STAR PU 13 - QP'!T166="no",'Trimeth-pres (age 70+)'!P166="no"),"yes","no")</f>
        <v>no</v>
      </c>
      <c r="L166" s="202" t="str">
        <f>IF(AND('Antibiotics STAR PU 13 - QP'!W166="no",'Trimeth-pres (age 70+)'!R166="no"),"yes","no")</f>
        <v>no</v>
      </c>
      <c r="M166" s="202" t="str">
        <f>IF(AND('Antibiotics STAR PU 13 - QP'!Z166="no",'Trimeth-pres (age 70+)'!T166="no"),"yes","no")</f>
        <v>no</v>
      </c>
      <c r="N166" s="202" t="str">
        <f>IF(AND('Antibiotics STAR PU 13 - QP'!AC166="no",'Trimeth-pres (age 70+)'!V166="no"),"yes","no")</f>
        <v>no</v>
      </c>
      <c r="O166" s="202" t="str">
        <f>IF(AND('Antibiotics STAR PU 13 - QP'!AF166="no",'Trimeth-pres (age 70+)'!X166="no"),"yes","no")</f>
        <v>no</v>
      </c>
      <c r="P166" s="202" t="str">
        <f>IF(AND('Antibiotics STAR PU 13 - QP'!AI166="no",'Trimeth-pres (age 70+)'!Z166="no"),"yes","no")</f>
        <v>no</v>
      </c>
      <c r="Q166" s="202" t="str">
        <f>IF(AND('Antibiotics STAR PU 13 - QP'!AL166="no",'Trimeth-pres (age 70+)'!AB166="no"),"yes","no")</f>
        <v>no</v>
      </c>
      <c r="R166" s="202" t="str">
        <f>IF(AND('Antibiotics STAR PU 13 - QP'!AO166="no",'Trimeth-pres (age 70+)'!AD166="no"),"yes","no")</f>
        <v>no</v>
      </c>
      <c r="S166" s="202" t="str">
        <f>IF(AND('Antibiotics STAR PU 13 - QP'!AR166="no",'Trimeth-pres (age 70+)'!AF166="no"),"yes","no")</f>
        <v>no</v>
      </c>
      <c r="T166" s="202" t="str">
        <f>IF(AND('Antibiotics STAR PU 13 - QP'!AU166="no",'Trimeth-pres (age 70+)'!AH166="no"),"yes","no")</f>
        <v>no</v>
      </c>
      <c r="U166" s="202" t="str">
        <f>IF(AND('Antibiotics STAR PU 13 - QP'!AX166="no",'Trimeth-pres (age 70+)'!AJ166="no"),"yes","no")</f>
        <v>no</v>
      </c>
      <c r="V166" s="202" t="str">
        <f>IF(AND('Antibiotics STAR PU 13 - QP'!BA166="no",'Trimeth-pres (age 70+)'!AL166="no"),"yes","no")</f>
        <v>no</v>
      </c>
      <c r="W166" s="202" t="str">
        <f>IF(AND('Antibiotics STAR PU 13 - QP'!BD166="no",'Trimeth-pres (age 70+)'!AN166="no"),"yes","no")</f>
        <v>no</v>
      </c>
      <c r="X166" s="202" t="str">
        <f>IF(AND('Antibiotics STAR PU 13 - QP'!BG166="no",'Trimeth-pres (age 70+)'!AP166="no"),"yes","no")</f>
        <v>no</v>
      </c>
      <c r="Y166" s="202" t="str">
        <f>IF(AND('Antibiotics STAR PU 13 - QP'!BJ166="no",'Trimeth-pres (age 70+)'!AR166="no"),"yes","no")</f>
        <v>no</v>
      </c>
      <c r="Z166" s="202" t="str">
        <f>IF(AND('Antibiotics STAR PU 13 - QP'!BM166="no",'Trimeth-pres (age 70+)'!AT166="no"),"yes","no")</f>
        <v>no</v>
      </c>
      <c r="AA166" s="202" t="str">
        <f>IF(AND('Antibiotics STAR PU 13 - QP'!BQ166="no",'Trimeth-pres (age 70+)'!AV166="no"),"yes","no")</f>
        <v>no</v>
      </c>
    </row>
    <row r="167" spans="1:27" x14ac:dyDescent="0.2">
      <c r="A167" s="306" t="s">
        <v>623</v>
      </c>
      <c r="B167" s="5" t="s">
        <v>476</v>
      </c>
      <c r="C167" s="5" t="s">
        <v>403</v>
      </c>
      <c r="D167" s="5" t="s">
        <v>420</v>
      </c>
      <c r="E167" s="5" t="s">
        <v>25</v>
      </c>
      <c r="F167" s="117" t="s">
        <v>336</v>
      </c>
      <c r="G167" s="5" t="s">
        <v>337</v>
      </c>
      <c r="H167" s="8" t="str">
        <f>IF(AND('Antibiotics STAR PU 13 - QP'!K167="no",'Trimeth-pres (age 70+)'!J167="no"),"yes","no")</f>
        <v>no</v>
      </c>
      <c r="I167" s="202" t="str">
        <f>IF(AND('Antibiotics STAR PU 13 - QP'!N167="no",'Trimeth-pres (age 70+)'!L167="no"),"yes","no")</f>
        <v>no</v>
      </c>
      <c r="J167" s="202" t="str">
        <f>IF(AND('Antibiotics STAR PU 13 - QP'!Q167="no",'Trimeth-pres (age 70+)'!N167="no"),"yes","no")</f>
        <v>no</v>
      </c>
      <c r="K167" s="202" t="str">
        <f>IF(AND('Antibiotics STAR PU 13 - QP'!T167="no",'Trimeth-pres (age 70+)'!P167="no"),"yes","no")</f>
        <v>no</v>
      </c>
      <c r="L167" s="202" t="str">
        <f>IF(AND('Antibiotics STAR PU 13 - QP'!W167="no",'Trimeth-pres (age 70+)'!R167="no"),"yes","no")</f>
        <v>no</v>
      </c>
      <c r="M167" s="202" t="str">
        <f>IF(AND('Antibiotics STAR PU 13 - QP'!Z167="no",'Trimeth-pres (age 70+)'!T167="no"),"yes","no")</f>
        <v>no</v>
      </c>
      <c r="N167" s="202" t="str">
        <f>IF(AND('Antibiotics STAR PU 13 - QP'!AC167="no",'Trimeth-pres (age 70+)'!V167="no"),"yes","no")</f>
        <v>no</v>
      </c>
      <c r="O167" s="202" t="str">
        <f>IF(AND('Antibiotics STAR PU 13 - QP'!AF167="no",'Trimeth-pres (age 70+)'!X167="no"),"yes","no")</f>
        <v>no</v>
      </c>
      <c r="P167" s="202" t="str">
        <f>IF(AND('Antibiotics STAR PU 13 - QP'!AI167="no",'Trimeth-pres (age 70+)'!Z167="no"),"yes","no")</f>
        <v>no</v>
      </c>
      <c r="Q167" s="202" t="str">
        <f>IF(AND('Antibiotics STAR PU 13 - QP'!AL167="no",'Trimeth-pres (age 70+)'!AB167="no"),"yes","no")</f>
        <v>no</v>
      </c>
      <c r="R167" s="202" t="str">
        <f>IF(AND('Antibiotics STAR PU 13 - QP'!AO167="no",'Trimeth-pres (age 70+)'!AD167="no"),"yes","no")</f>
        <v>no</v>
      </c>
      <c r="S167" s="202" t="str">
        <f>IF(AND('Antibiotics STAR PU 13 - QP'!AR167="no",'Trimeth-pres (age 70+)'!AF167="no"),"yes","no")</f>
        <v>no</v>
      </c>
      <c r="T167" s="202" t="str">
        <f>IF(AND('Antibiotics STAR PU 13 - QP'!AU167="no",'Trimeth-pres (age 70+)'!AH167="no"),"yes","no")</f>
        <v>no</v>
      </c>
      <c r="U167" s="202" t="str">
        <f>IF(AND('Antibiotics STAR PU 13 - QP'!AX167="no",'Trimeth-pres (age 70+)'!AJ167="no"),"yes","no")</f>
        <v>no</v>
      </c>
      <c r="V167" s="202" t="str">
        <f>IF(AND('Antibiotics STAR PU 13 - QP'!BA167="no",'Trimeth-pres (age 70+)'!AL167="no"),"yes","no")</f>
        <v>no</v>
      </c>
      <c r="W167" s="202" t="str">
        <f>IF(AND('Antibiotics STAR PU 13 - QP'!BD167="no",'Trimeth-pres (age 70+)'!AN167="no"),"yes","no")</f>
        <v>no</v>
      </c>
      <c r="X167" s="202" t="str">
        <f>IF(AND('Antibiotics STAR PU 13 - QP'!BG167="no",'Trimeth-pres (age 70+)'!AP167="no"),"yes","no")</f>
        <v>no</v>
      </c>
      <c r="Y167" s="202" t="str">
        <f>IF(AND('Antibiotics STAR PU 13 - QP'!BJ167="no",'Trimeth-pres (age 70+)'!AR167="no"),"yes","no")</f>
        <v>no</v>
      </c>
      <c r="Z167" s="202" t="str">
        <f>IF(AND('Antibiotics STAR PU 13 - QP'!BM167="no",'Trimeth-pres (age 70+)'!AT167="no"),"yes","no")</f>
        <v>no</v>
      </c>
      <c r="AA167" s="202" t="str">
        <f>IF(AND('Antibiotics STAR PU 13 - QP'!BQ167="no",'Trimeth-pres (age 70+)'!AV167="no"),"yes","no")</f>
        <v>no</v>
      </c>
    </row>
    <row r="168" spans="1:27" x14ac:dyDescent="0.2">
      <c r="A168" s="306" t="s">
        <v>628</v>
      </c>
      <c r="B168" s="5" t="s">
        <v>485</v>
      </c>
      <c r="C168" s="5" t="s">
        <v>464</v>
      </c>
      <c r="D168" s="5" t="s">
        <v>425</v>
      </c>
      <c r="E168" s="5" t="s">
        <v>40</v>
      </c>
      <c r="F168" s="117" t="s">
        <v>338</v>
      </c>
      <c r="G168" s="5" t="s">
        <v>339</v>
      </c>
      <c r="H168" s="8" t="str">
        <f>IF(AND('Antibiotics STAR PU 13 - QP'!K168="no",'Trimeth-pres (age 70+)'!J168="no"),"yes","no")</f>
        <v>no</v>
      </c>
      <c r="I168" s="202" t="str">
        <f>IF(AND('Antibiotics STAR PU 13 - QP'!N168="no",'Trimeth-pres (age 70+)'!L168="no"),"yes","no")</f>
        <v>no</v>
      </c>
      <c r="J168" s="202" t="str">
        <f>IF(AND('Antibiotics STAR PU 13 - QP'!Q168="no",'Trimeth-pres (age 70+)'!N168="no"),"yes","no")</f>
        <v>no</v>
      </c>
      <c r="K168" s="202" t="str">
        <f>IF(AND('Antibiotics STAR PU 13 - QP'!T168="no",'Trimeth-pres (age 70+)'!P168="no"),"yes","no")</f>
        <v>no</v>
      </c>
      <c r="L168" s="202" t="str">
        <f>IF(AND('Antibiotics STAR PU 13 - QP'!W168="no",'Trimeth-pres (age 70+)'!R168="no"),"yes","no")</f>
        <v>no</v>
      </c>
      <c r="M168" s="202" t="str">
        <f>IF(AND('Antibiotics STAR PU 13 - QP'!Z168="no",'Trimeth-pres (age 70+)'!T168="no"),"yes","no")</f>
        <v>no</v>
      </c>
      <c r="N168" s="202" t="str">
        <f>IF(AND('Antibiotics STAR PU 13 - QP'!AC168="no",'Trimeth-pres (age 70+)'!V168="no"),"yes","no")</f>
        <v>no</v>
      </c>
      <c r="O168" s="202" t="str">
        <f>IF(AND('Antibiotics STAR PU 13 - QP'!AF168="no",'Trimeth-pres (age 70+)'!X168="no"),"yes","no")</f>
        <v>no</v>
      </c>
      <c r="P168" s="202" t="str">
        <f>IF(AND('Antibiotics STAR PU 13 - QP'!AI168="no",'Trimeth-pres (age 70+)'!Z168="no"),"yes","no")</f>
        <v>no</v>
      </c>
      <c r="Q168" s="202" t="str">
        <f>IF(AND('Antibiotics STAR PU 13 - QP'!AL168="no",'Trimeth-pres (age 70+)'!AB168="no"),"yes","no")</f>
        <v>no</v>
      </c>
      <c r="R168" s="202" t="str">
        <f>IF(AND('Antibiotics STAR PU 13 - QP'!AO168="no",'Trimeth-pres (age 70+)'!AD168="no"),"yes","no")</f>
        <v>no</v>
      </c>
      <c r="S168" s="202" t="str">
        <f>IF(AND('Antibiotics STAR PU 13 - QP'!AR168="no",'Trimeth-pres (age 70+)'!AF168="no"),"yes","no")</f>
        <v>no</v>
      </c>
      <c r="T168" s="202" t="str">
        <f>IF(AND('Antibiotics STAR PU 13 - QP'!AU168="no",'Trimeth-pres (age 70+)'!AH168="no"),"yes","no")</f>
        <v>no</v>
      </c>
      <c r="U168" s="202" t="str">
        <f>IF(AND('Antibiotics STAR PU 13 - QP'!AX168="no",'Trimeth-pres (age 70+)'!AJ168="no"),"yes","no")</f>
        <v>no</v>
      </c>
      <c r="V168" s="202" t="str">
        <f>IF(AND('Antibiotics STAR PU 13 - QP'!BA168="no",'Trimeth-pres (age 70+)'!AL168="no"),"yes","no")</f>
        <v>no</v>
      </c>
      <c r="W168" s="202" t="str">
        <f>IF(AND('Antibiotics STAR PU 13 - QP'!BD168="no",'Trimeth-pres (age 70+)'!AN168="no"),"yes","no")</f>
        <v>no</v>
      </c>
      <c r="X168" s="202" t="str">
        <f>IF(AND('Antibiotics STAR PU 13 - QP'!BG168="no",'Trimeth-pres (age 70+)'!AP168="no"),"yes","no")</f>
        <v>no</v>
      </c>
      <c r="Y168" s="202" t="str">
        <f>IF(AND('Antibiotics STAR PU 13 - QP'!BJ168="no",'Trimeth-pres (age 70+)'!AR168="no"),"yes","no")</f>
        <v>no</v>
      </c>
      <c r="Z168" s="202" t="str">
        <f>IF(AND('Antibiotics STAR PU 13 - QP'!BM168="no",'Trimeth-pres (age 70+)'!AT168="no"),"yes","no")</f>
        <v>no</v>
      </c>
      <c r="AA168" s="202" t="str">
        <f>IF(AND('Antibiotics STAR PU 13 - QP'!BQ168="no",'Trimeth-pres (age 70+)'!AV168="no"),"yes","no")</f>
        <v>no</v>
      </c>
    </row>
    <row r="169" spans="1:27" x14ac:dyDescent="0.2">
      <c r="A169" s="306" t="s">
        <v>507</v>
      </c>
      <c r="B169" s="5" t="s">
        <v>488</v>
      </c>
      <c r="C169" s="5" t="s">
        <v>409</v>
      </c>
      <c r="D169" s="5" t="s">
        <v>430</v>
      </c>
      <c r="E169" s="5" t="s">
        <v>65</v>
      </c>
      <c r="F169" s="117" t="s">
        <v>340</v>
      </c>
      <c r="G169" s="5" t="s">
        <v>341</v>
      </c>
      <c r="H169" s="8" t="str">
        <f>IF(AND('Antibiotics STAR PU 13 - QP'!K169="no",'Trimeth-pres (age 70+)'!J169="no"),"yes","no")</f>
        <v>no</v>
      </c>
      <c r="I169" s="202" t="str">
        <f>IF(AND('Antibiotics STAR PU 13 - QP'!N169="no",'Trimeth-pres (age 70+)'!L169="no"),"yes","no")</f>
        <v>no</v>
      </c>
      <c r="J169" s="202" t="str">
        <f>IF(AND('Antibiotics STAR PU 13 - QP'!Q169="no",'Trimeth-pres (age 70+)'!N169="no"),"yes","no")</f>
        <v>no</v>
      </c>
      <c r="K169" s="202" t="str">
        <f>IF(AND('Antibiotics STAR PU 13 - QP'!T169="no",'Trimeth-pres (age 70+)'!P169="no"),"yes","no")</f>
        <v>no</v>
      </c>
      <c r="L169" s="202" t="str">
        <f>IF(AND('Antibiotics STAR PU 13 - QP'!W169="no",'Trimeth-pres (age 70+)'!R169="no"),"yes","no")</f>
        <v>no</v>
      </c>
      <c r="M169" s="202" t="str">
        <f>IF(AND('Antibiotics STAR PU 13 - QP'!Z169="no",'Trimeth-pres (age 70+)'!T169="no"),"yes","no")</f>
        <v>no</v>
      </c>
      <c r="N169" s="202" t="str">
        <f>IF(AND('Antibiotics STAR PU 13 - QP'!AC169="no",'Trimeth-pres (age 70+)'!V169="no"),"yes","no")</f>
        <v>no</v>
      </c>
      <c r="O169" s="202" t="str">
        <f>IF(AND('Antibiotics STAR PU 13 - QP'!AF169="no",'Trimeth-pres (age 70+)'!X169="no"),"yes","no")</f>
        <v>no</v>
      </c>
      <c r="P169" s="202" t="str">
        <f>IF(AND('Antibiotics STAR PU 13 - QP'!AI169="no",'Trimeth-pres (age 70+)'!Z169="no"),"yes","no")</f>
        <v>no</v>
      </c>
      <c r="Q169" s="202" t="str">
        <f>IF(AND('Antibiotics STAR PU 13 - QP'!AL169="no",'Trimeth-pres (age 70+)'!AB169="no"),"yes","no")</f>
        <v>no</v>
      </c>
      <c r="R169" s="202" t="str">
        <f>IF(AND('Antibiotics STAR PU 13 - QP'!AO169="no",'Trimeth-pres (age 70+)'!AD169="no"),"yes","no")</f>
        <v>no</v>
      </c>
      <c r="S169" s="202" t="str">
        <f>IF(AND('Antibiotics STAR PU 13 - QP'!AR169="no",'Trimeth-pres (age 70+)'!AF169="no"),"yes","no")</f>
        <v>no</v>
      </c>
      <c r="T169" s="202" t="str">
        <f>IF(AND('Antibiotics STAR PU 13 - QP'!AU169="no",'Trimeth-pres (age 70+)'!AH169="no"),"yes","no")</f>
        <v>no</v>
      </c>
      <c r="U169" s="202" t="str">
        <f>IF(AND('Antibiotics STAR PU 13 - QP'!AX169="no",'Trimeth-pres (age 70+)'!AJ169="no"),"yes","no")</f>
        <v>no</v>
      </c>
      <c r="V169" s="202" t="str">
        <f>IF(AND('Antibiotics STAR PU 13 - QP'!BA169="no",'Trimeth-pres (age 70+)'!AL169="no"),"yes","no")</f>
        <v>no</v>
      </c>
      <c r="W169" s="202" t="str">
        <f>IF(AND('Antibiotics STAR PU 13 - QP'!BD169="no",'Trimeth-pres (age 70+)'!AN169="no"),"yes","no")</f>
        <v>no</v>
      </c>
      <c r="X169" s="202" t="str">
        <f>IF(AND('Antibiotics STAR PU 13 - QP'!BG169="no",'Trimeth-pres (age 70+)'!AP169="no"),"yes","no")</f>
        <v>no</v>
      </c>
      <c r="Y169" s="202" t="str">
        <f>IF(AND('Antibiotics STAR PU 13 - QP'!BJ169="no",'Trimeth-pres (age 70+)'!AR169="no"),"yes","no")</f>
        <v>no</v>
      </c>
      <c r="Z169" s="202" t="str">
        <f>IF(AND('Antibiotics STAR PU 13 - QP'!BM169="no",'Trimeth-pres (age 70+)'!AT169="no"),"yes","no")</f>
        <v>no</v>
      </c>
      <c r="AA169" s="202" t="str">
        <f>IF(AND('Antibiotics STAR PU 13 - QP'!BQ169="no",'Trimeth-pres (age 70+)'!AV169="no"),"yes","no")</f>
        <v>no</v>
      </c>
    </row>
    <row r="170" spans="1:27" x14ac:dyDescent="0.2">
      <c r="A170" s="306" t="s">
        <v>620</v>
      </c>
      <c r="B170" s="5" t="s">
        <v>475</v>
      </c>
      <c r="C170" s="5" t="s">
        <v>402</v>
      </c>
      <c r="D170" s="5" t="s">
        <v>416</v>
      </c>
      <c r="E170" s="5" t="s">
        <v>8</v>
      </c>
      <c r="F170" s="117" t="s">
        <v>342</v>
      </c>
      <c r="G170" s="5" t="s">
        <v>343</v>
      </c>
      <c r="H170" s="8" t="str">
        <f>IF(AND('Antibiotics STAR PU 13 - QP'!K170="no",'Trimeth-pres (age 70+)'!J170="no"),"yes","no")</f>
        <v>no</v>
      </c>
      <c r="I170" s="202" t="str">
        <f>IF(AND('Antibiotics STAR PU 13 - QP'!N170="no",'Trimeth-pres (age 70+)'!L170="no"),"yes","no")</f>
        <v>no</v>
      </c>
      <c r="J170" s="202" t="str">
        <f>IF(AND('Antibiotics STAR PU 13 - QP'!Q170="no",'Trimeth-pres (age 70+)'!N170="no"),"yes","no")</f>
        <v>no</v>
      </c>
      <c r="K170" s="202" t="str">
        <f>IF(AND('Antibiotics STAR PU 13 - QP'!T170="no",'Trimeth-pres (age 70+)'!P170="no"),"yes","no")</f>
        <v>no</v>
      </c>
      <c r="L170" s="202" t="str">
        <f>IF(AND('Antibiotics STAR PU 13 - QP'!W170="no",'Trimeth-pres (age 70+)'!R170="no"),"yes","no")</f>
        <v>no</v>
      </c>
      <c r="M170" s="202" t="str">
        <f>IF(AND('Antibiotics STAR PU 13 - QP'!Z170="no",'Trimeth-pres (age 70+)'!T170="no"),"yes","no")</f>
        <v>no</v>
      </c>
      <c r="N170" s="202" t="str">
        <f>IF(AND('Antibiotics STAR PU 13 - QP'!AC170="no",'Trimeth-pres (age 70+)'!V170="no"),"yes","no")</f>
        <v>no</v>
      </c>
      <c r="O170" s="202" t="str">
        <f>IF(AND('Antibiotics STAR PU 13 - QP'!AF170="no",'Trimeth-pres (age 70+)'!X170="no"),"yes","no")</f>
        <v>no</v>
      </c>
      <c r="P170" s="202" t="str">
        <f>IF(AND('Antibiotics STAR PU 13 - QP'!AI170="no",'Trimeth-pres (age 70+)'!Z170="no"),"yes","no")</f>
        <v>no</v>
      </c>
      <c r="Q170" s="202" t="str">
        <f>IF(AND('Antibiotics STAR PU 13 - QP'!AL170="no",'Trimeth-pres (age 70+)'!AB170="no"),"yes","no")</f>
        <v>no</v>
      </c>
      <c r="R170" s="202" t="str">
        <f>IF(AND('Antibiotics STAR PU 13 - QP'!AO170="no",'Trimeth-pres (age 70+)'!AD170="no"),"yes","no")</f>
        <v>no</v>
      </c>
      <c r="S170" s="202" t="str">
        <f>IF(AND('Antibiotics STAR PU 13 - QP'!AR170="no",'Trimeth-pres (age 70+)'!AF170="no"),"yes","no")</f>
        <v>no</v>
      </c>
      <c r="T170" s="202" t="str">
        <f>IF(AND('Antibiotics STAR PU 13 - QP'!AU170="no",'Trimeth-pres (age 70+)'!AH170="no"),"yes","no")</f>
        <v>no</v>
      </c>
      <c r="U170" s="202" t="str">
        <f>IF(AND('Antibiotics STAR PU 13 - QP'!AX170="no",'Trimeth-pres (age 70+)'!AJ170="no"),"yes","no")</f>
        <v>no</v>
      </c>
      <c r="V170" s="202" t="str">
        <f>IF(AND('Antibiotics STAR PU 13 - QP'!BA170="no",'Trimeth-pres (age 70+)'!AL170="no"),"yes","no")</f>
        <v>no</v>
      </c>
      <c r="W170" s="202" t="str">
        <f>IF(AND('Antibiotics STAR PU 13 - QP'!BD170="no",'Trimeth-pres (age 70+)'!AN170="no"),"yes","no")</f>
        <v>no</v>
      </c>
      <c r="X170" s="202" t="str">
        <f>IF(AND('Antibiotics STAR PU 13 - QP'!BG170="no",'Trimeth-pres (age 70+)'!AP170="no"),"yes","no")</f>
        <v>no</v>
      </c>
      <c r="Y170" s="202" t="str">
        <f>IF(AND('Antibiotics STAR PU 13 - QP'!BJ170="no",'Trimeth-pres (age 70+)'!AR170="no"),"yes","no")</f>
        <v>no</v>
      </c>
      <c r="Z170" s="202" t="str">
        <f>IF(AND('Antibiotics STAR PU 13 - QP'!BM170="no",'Trimeth-pres (age 70+)'!AT170="no"),"yes","no")</f>
        <v>no</v>
      </c>
      <c r="AA170" s="202" t="str">
        <f>IF(AND('Antibiotics STAR PU 13 - QP'!BQ170="no",'Trimeth-pres (age 70+)'!AV170="no"),"yes","no")</f>
        <v>no</v>
      </c>
    </row>
    <row r="171" spans="1:27" x14ac:dyDescent="0.2">
      <c r="A171" s="306" t="s">
        <v>479</v>
      </c>
      <c r="B171" s="5" t="s">
        <v>480</v>
      </c>
      <c r="C171" s="5" t="s">
        <v>405</v>
      </c>
      <c r="D171" s="5" t="s">
        <v>552</v>
      </c>
      <c r="E171" s="5" t="s">
        <v>20</v>
      </c>
      <c r="F171" s="117" t="s">
        <v>344</v>
      </c>
      <c r="G171" s="5" t="s">
        <v>345</v>
      </c>
      <c r="H171" s="8" t="str">
        <f>IF(AND('Antibiotics STAR PU 13 - QP'!K171="no",'Trimeth-pres (age 70+)'!J171="no"),"yes","no")</f>
        <v>no</v>
      </c>
      <c r="I171" s="202" t="str">
        <f>IF(AND('Antibiotics STAR PU 13 - QP'!N171="no",'Trimeth-pres (age 70+)'!L171="no"),"yes","no")</f>
        <v>no</v>
      </c>
      <c r="J171" s="202" t="str">
        <f>IF(AND('Antibiotics STAR PU 13 - QP'!Q171="no",'Trimeth-pres (age 70+)'!N171="no"),"yes","no")</f>
        <v>no</v>
      </c>
      <c r="K171" s="202" t="str">
        <f>IF(AND('Antibiotics STAR PU 13 - QP'!T171="no",'Trimeth-pres (age 70+)'!P171="no"),"yes","no")</f>
        <v>no</v>
      </c>
      <c r="L171" s="202" t="str">
        <f>IF(AND('Antibiotics STAR PU 13 - QP'!W171="no",'Trimeth-pres (age 70+)'!R171="no"),"yes","no")</f>
        <v>no</v>
      </c>
      <c r="M171" s="202" t="str">
        <f>IF(AND('Antibiotics STAR PU 13 - QP'!Z171="no",'Trimeth-pres (age 70+)'!T171="no"),"yes","no")</f>
        <v>no</v>
      </c>
      <c r="N171" s="202" t="str">
        <f>IF(AND('Antibiotics STAR PU 13 - QP'!AC171="no",'Trimeth-pres (age 70+)'!V171="no"),"yes","no")</f>
        <v>no</v>
      </c>
      <c r="O171" s="202" t="str">
        <f>IF(AND('Antibiotics STAR PU 13 - QP'!AF171="no",'Trimeth-pres (age 70+)'!X171="no"),"yes","no")</f>
        <v>no</v>
      </c>
      <c r="P171" s="202" t="str">
        <f>IF(AND('Antibiotics STAR PU 13 - QP'!AI171="no",'Trimeth-pres (age 70+)'!Z171="no"),"yes","no")</f>
        <v>no</v>
      </c>
      <c r="Q171" s="202" t="str">
        <f>IF(AND('Antibiotics STAR PU 13 - QP'!AL171="no",'Trimeth-pres (age 70+)'!AB171="no"),"yes","no")</f>
        <v>no</v>
      </c>
      <c r="R171" s="202" t="str">
        <f>IF(AND('Antibiotics STAR PU 13 - QP'!AO171="no",'Trimeth-pres (age 70+)'!AD171="no"),"yes","no")</f>
        <v>no</v>
      </c>
      <c r="S171" s="202" t="str">
        <f>IF(AND('Antibiotics STAR PU 13 - QP'!AR171="no",'Trimeth-pres (age 70+)'!AF171="no"),"yes","no")</f>
        <v>no</v>
      </c>
      <c r="T171" s="202" t="str">
        <f>IF(AND('Antibiotics STAR PU 13 - QP'!AU171="no",'Trimeth-pres (age 70+)'!AH171="no"),"yes","no")</f>
        <v>no</v>
      </c>
      <c r="U171" s="202" t="str">
        <f>IF(AND('Antibiotics STAR PU 13 - QP'!AX171="no",'Trimeth-pres (age 70+)'!AJ171="no"),"yes","no")</f>
        <v>no</v>
      </c>
      <c r="V171" s="202" t="str">
        <f>IF(AND('Antibiotics STAR PU 13 - QP'!BA171="no",'Trimeth-pres (age 70+)'!AL171="no"),"yes","no")</f>
        <v>no</v>
      </c>
      <c r="W171" s="202" t="str">
        <f>IF(AND('Antibiotics STAR PU 13 - QP'!BD171="no",'Trimeth-pres (age 70+)'!AN171="no"),"yes","no")</f>
        <v>no</v>
      </c>
      <c r="X171" s="202" t="str">
        <f>IF(AND('Antibiotics STAR PU 13 - QP'!BG171="no",'Trimeth-pres (age 70+)'!AP171="no"),"yes","no")</f>
        <v>no</v>
      </c>
      <c r="Y171" s="202" t="str">
        <f>IF(AND('Antibiotics STAR PU 13 - QP'!BJ171="no",'Trimeth-pres (age 70+)'!AR171="no"),"yes","no")</f>
        <v>no</v>
      </c>
      <c r="Z171" s="202" t="str">
        <f>IF(AND('Antibiotics STAR PU 13 - QP'!BM171="no",'Trimeth-pres (age 70+)'!AT171="no"),"yes","no")</f>
        <v>no</v>
      </c>
      <c r="AA171" s="202" t="str">
        <f>IF(AND('Antibiotics STAR PU 13 - QP'!BQ171="no",'Trimeth-pres (age 70+)'!AV171="no"),"yes","no")</f>
        <v>no</v>
      </c>
    </row>
    <row r="172" spans="1:27" x14ac:dyDescent="0.2">
      <c r="A172" s="306" t="s">
        <v>621</v>
      </c>
      <c r="B172" s="5" t="s">
        <v>477</v>
      </c>
      <c r="C172" s="5" t="s">
        <v>404</v>
      </c>
      <c r="D172" s="5" t="s">
        <v>418</v>
      </c>
      <c r="E172" s="5" t="s">
        <v>12</v>
      </c>
      <c r="F172" s="117" t="s">
        <v>346</v>
      </c>
      <c r="G172" s="5" t="s">
        <v>347</v>
      </c>
      <c r="H172" s="8" t="str">
        <f>IF(AND('Antibiotics STAR PU 13 - QP'!K172="no",'Trimeth-pres (age 70+)'!J172="no"),"yes","no")</f>
        <v>no</v>
      </c>
      <c r="I172" s="202" t="str">
        <f>IF(AND('Antibiotics STAR PU 13 - QP'!N172="no",'Trimeth-pres (age 70+)'!L172="no"),"yes","no")</f>
        <v>no</v>
      </c>
      <c r="J172" s="202" t="str">
        <f>IF(AND('Antibiotics STAR PU 13 - QP'!Q172="no",'Trimeth-pres (age 70+)'!N172="no"),"yes","no")</f>
        <v>no</v>
      </c>
      <c r="K172" s="202" t="str">
        <f>IF(AND('Antibiotics STAR PU 13 - QP'!T172="no",'Trimeth-pres (age 70+)'!P172="no"),"yes","no")</f>
        <v>no</v>
      </c>
      <c r="L172" s="202" t="str">
        <f>IF(AND('Antibiotics STAR PU 13 - QP'!W172="no",'Trimeth-pres (age 70+)'!R172="no"),"yes","no")</f>
        <v>no</v>
      </c>
      <c r="M172" s="202" t="str">
        <f>IF(AND('Antibiotics STAR PU 13 - QP'!Z172="no",'Trimeth-pres (age 70+)'!T172="no"),"yes","no")</f>
        <v>no</v>
      </c>
      <c r="N172" s="202" t="str">
        <f>IF(AND('Antibiotics STAR PU 13 - QP'!AC172="no",'Trimeth-pres (age 70+)'!V172="no"),"yes","no")</f>
        <v>no</v>
      </c>
      <c r="O172" s="202" t="str">
        <f>IF(AND('Antibiotics STAR PU 13 - QP'!AF172="no",'Trimeth-pres (age 70+)'!X172="no"),"yes","no")</f>
        <v>no</v>
      </c>
      <c r="P172" s="202" t="str">
        <f>IF(AND('Antibiotics STAR PU 13 - QP'!AI172="no",'Trimeth-pres (age 70+)'!Z172="no"),"yes","no")</f>
        <v>no</v>
      </c>
      <c r="Q172" s="202" t="str">
        <f>IF(AND('Antibiotics STAR PU 13 - QP'!AL172="no",'Trimeth-pres (age 70+)'!AB172="no"),"yes","no")</f>
        <v>no</v>
      </c>
      <c r="R172" s="202" t="str">
        <f>IF(AND('Antibiotics STAR PU 13 - QP'!AO172="no",'Trimeth-pres (age 70+)'!AD172="no"),"yes","no")</f>
        <v>no</v>
      </c>
      <c r="S172" s="202" t="str">
        <f>IF(AND('Antibiotics STAR PU 13 - QP'!AR172="no",'Trimeth-pres (age 70+)'!AF172="no"),"yes","no")</f>
        <v>no</v>
      </c>
      <c r="T172" s="202" t="str">
        <f>IF(AND('Antibiotics STAR PU 13 - QP'!AU172="no",'Trimeth-pres (age 70+)'!AH172="no"),"yes","no")</f>
        <v>no</v>
      </c>
      <c r="U172" s="202" t="str">
        <f>IF(AND('Antibiotics STAR PU 13 - QP'!AX172="no",'Trimeth-pres (age 70+)'!AJ172="no"),"yes","no")</f>
        <v>no</v>
      </c>
      <c r="V172" s="202" t="str">
        <f>IF(AND('Antibiotics STAR PU 13 - QP'!BA172="no",'Trimeth-pres (age 70+)'!AL172="no"),"yes","no")</f>
        <v>no</v>
      </c>
      <c r="W172" s="202" t="str">
        <f>IF(AND('Antibiotics STAR PU 13 - QP'!BD172="no",'Trimeth-pres (age 70+)'!AN172="no"),"yes","no")</f>
        <v>no</v>
      </c>
      <c r="X172" s="202" t="str">
        <f>IF(AND('Antibiotics STAR PU 13 - QP'!BG172="no",'Trimeth-pres (age 70+)'!AP172="no"),"yes","no")</f>
        <v>no</v>
      </c>
      <c r="Y172" s="202" t="str">
        <f>IF(AND('Antibiotics STAR PU 13 - QP'!BJ172="no",'Trimeth-pres (age 70+)'!AR172="no"),"yes","no")</f>
        <v>no</v>
      </c>
      <c r="Z172" s="202" t="str">
        <f>IF(AND('Antibiotics STAR PU 13 - QP'!BM172="no",'Trimeth-pres (age 70+)'!AT172="no"),"yes","no")</f>
        <v>no</v>
      </c>
      <c r="AA172" s="202" t="str">
        <f>IF(AND('Antibiotics STAR PU 13 - QP'!BQ172="no",'Trimeth-pres (age 70+)'!AV172="no"),"yes","no")</f>
        <v>no</v>
      </c>
    </row>
    <row r="173" spans="1:27" x14ac:dyDescent="0.2">
      <c r="A173" s="306" t="s">
        <v>628</v>
      </c>
      <c r="B173" s="5" t="s">
        <v>485</v>
      </c>
      <c r="C173" s="5" t="s">
        <v>464</v>
      </c>
      <c r="D173" s="5" t="s">
        <v>425</v>
      </c>
      <c r="E173" s="5" t="s">
        <v>40</v>
      </c>
      <c r="F173" s="117" t="s">
        <v>348</v>
      </c>
      <c r="G173" s="5" t="s">
        <v>349</v>
      </c>
      <c r="H173" s="8" t="str">
        <f>IF(AND('Antibiotics STAR PU 13 - QP'!K173="no",'Trimeth-pres (age 70+)'!J173="no"),"yes","no")</f>
        <v>no</v>
      </c>
      <c r="I173" s="202" t="str">
        <f>IF(AND('Antibiotics STAR PU 13 - QP'!N173="no",'Trimeth-pres (age 70+)'!L173="no"),"yes","no")</f>
        <v>no</v>
      </c>
      <c r="J173" s="202" t="str">
        <f>IF(AND('Antibiotics STAR PU 13 - QP'!Q173="no",'Trimeth-pres (age 70+)'!N173="no"),"yes","no")</f>
        <v>no</v>
      </c>
      <c r="K173" s="202" t="str">
        <f>IF(AND('Antibiotics STAR PU 13 - QP'!T173="no",'Trimeth-pres (age 70+)'!P173="no"),"yes","no")</f>
        <v>no</v>
      </c>
      <c r="L173" s="202" t="str">
        <f>IF(AND('Antibiotics STAR PU 13 - QP'!W173="no",'Trimeth-pres (age 70+)'!R173="no"),"yes","no")</f>
        <v>no</v>
      </c>
      <c r="M173" s="202" t="str">
        <f>IF(AND('Antibiotics STAR PU 13 - QP'!Z173="no",'Trimeth-pres (age 70+)'!T173="no"),"yes","no")</f>
        <v>no</v>
      </c>
      <c r="N173" s="202" t="str">
        <f>IF(AND('Antibiotics STAR PU 13 - QP'!AC173="no",'Trimeth-pres (age 70+)'!V173="no"),"yes","no")</f>
        <v>no</v>
      </c>
      <c r="O173" s="202" t="str">
        <f>IF(AND('Antibiotics STAR PU 13 - QP'!AF173="no",'Trimeth-pres (age 70+)'!X173="no"),"yes","no")</f>
        <v>no</v>
      </c>
      <c r="P173" s="202" t="str">
        <f>IF(AND('Antibiotics STAR PU 13 - QP'!AI173="no",'Trimeth-pres (age 70+)'!Z173="no"),"yes","no")</f>
        <v>no</v>
      </c>
      <c r="Q173" s="202" t="str">
        <f>IF(AND('Antibiotics STAR PU 13 - QP'!AL173="no",'Trimeth-pres (age 70+)'!AB173="no"),"yes","no")</f>
        <v>no</v>
      </c>
      <c r="R173" s="202" t="str">
        <f>IF(AND('Antibiotics STAR PU 13 - QP'!AO173="no",'Trimeth-pres (age 70+)'!AD173="no"),"yes","no")</f>
        <v>no</v>
      </c>
      <c r="S173" s="202" t="str">
        <f>IF(AND('Antibiotics STAR PU 13 - QP'!AR173="no",'Trimeth-pres (age 70+)'!AF173="no"),"yes","no")</f>
        <v>no</v>
      </c>
      <c r="T173" s="202" t="str">
        <f>IF(AND('Antibiotics STAR PU 13 - QP'!AU173="no",'Trimeth-pres (age 70+)'!AH173="no"),"yes","no")</f>
        <v>no</v>
      </c>
      <c r="U173" s="202" t="str">
        <f>IF(AND('Antibiotics STAR PU 13 - QP'!AX173="no",'Trimeth-pres (age 70+)'!AJ173="no"),"yes","no")</f>
        <v>no</v>
      </c>
      <c r="V173" s="202" t="str">
        <f>IF(AND('Antibiotics STAR PU 13 - QP'!BA173="no",'Trimeth-pres (age 70+)'!AL173="no"),"yes","no")</f>
        <v>no</v>
      </c>
      <c r="W173" s="202" t="str">
        <f>IF(AND('Antibiotics STAR PU 13 - QP'!BD173="no",'Trimeth-pres (age 70+)'!AN173="no"),"yes","no")</f>
        <v>no</v>
      </c>
      <c r="X173" s="202" t="str">
        <f>IF(AND('Antibiotics STAR PU 13 - QP'!BG173="no",'Trimeth-pres (age 70+)'!AP173="no"),"yes","no")</f>
        <v>no</v>
      </c>
      <c r="Y173" s="202" t="str">
        <f>IF(AND('Antibiotics STAR PU 13 - QP'!BJ173="no",'Trimeth-pres (age 70+)'!AR173="no"),"yes","no")</f>
        <v>no</v>
      </c>
      <c r="Z173" s="202" t="str">
        <f>IF(AND('Antibiotics STAR PU 13 - QP'!BM173="no",'Trimeth-pres (age 70+)'!AT173="no"),"yes","no")</f>
        <v>no</v>
      </c>
      <c r="AA173" s="202" t="str">
        <f>IF(AND('Antibiotics STAR PU 13 - QP'!BQ173="no",'Trimeth-pres (age 70+)'!AV173="no"),"yes","no")</f>
        <v>no</v>
      </c>
    </row>
    <row r="174" spans="1:27" x14ac:dyDescent="0.2">
      <c r="A174" s="306" t="s">
        <v>637</v>
      </c>
      <c r="B174" s="5" t="s">
        <v>474</v>
      </c>
      <c r="C174" s="5" t="s">
        <v>401</v>
      </c>
      <c r="D174" s="5" t="s">
        <v>436</v>
      </c>
      <c r="E174" s="5" t="s">
        <v>114</v>
      </c>
      <c r="F174" s="117" t="s">
        <v>350</v>
      </c>
      <c r="G174" s="5" t="s">
        <v>351</v>
      </c>
      <c r="H174" s="8" t="str">
        <f>IF(AND('Antibiotics STAR PU 13 - QP'!K174="no",'Trimeth-pres (age 70+)'!J174="no"),"yes","no")</f>
        <v>no</v>
      </c>
      <c r="I174" s="202" t="str">
        <f>IF(AND('Antibiotics STAR PU 13 - QP'!N174="no",'Trimeth-pres (age 70+)'!L174="no"),"yes","no")</f>
        <v>no</v>
      </c>
      <c r="J174" s="202" t="str">
        <f>IF(AND('Antibiotics STAR PU 13 - QP'!Q174="no",'Trimeth-pres (age 70+)'!N174="no"),"yes","no")</f>
        <v>no</v>
      </c>
      <c r="K174" s="202" t="str">
        <f>IF(AND('Antibiotics STAR PU 13 - QP'!T174="no",'Trimeth-pres (age 70+)'!P174="no"),"yes","no")</f>
        <v>no</v>
      </c>
      <c r="L174" s="202" t="str">
        <f>IF(AND('Antibiotics STAR PU 13 - QP'!W174="no",'Trimeth-pres (age 70+)'!R174="no"),"yes","no")</f>
        <v>no</v>
      </c>
      <c r="M174" s="202" t="str">
        <f>IF(AND('Antibiotics STAR PU 13 - QP'!Z174="no",'Trimeth-pres (age 70+)'!T174="no"),"yes","no")</f>
        <v>no</v>
      </c>
      <c r="N174" s="202" t="str">
        <f>IF(AND('Antibiotics STAR PU 13 - QP'!AC174="no",'Trimeth-pres (age 70+)'!V174="no"),"yes","no")</f>
        <v>no</v>
      </c>
      <c r="O174" s="202" t="str">
        <f>IF(AND('Antibiotics STAR PU 13 - QP'!AF174="no",'Trimeth-pres (age 70+)'!X174="no"),"yes","no")</f>
        <v>no</v>
      </c>
      <c r="P174" s="202" t="str">
        <f>IF(AND('Antibiotics STAR PU 13 - QP'!AI174="no",'Trimeth-pres (age 70+)'!Z174="no"),"yes","no")</f>
        <v>no</v>
      </c>
      <c r="Q174" s="202" t="str">
        <f>IF(AND('Antibiotics STAR PU 13 - QP'!AL174="no",'Trimeth-pres (age 70+)'!AB174="no"),"yes","no")</f>
        <v>no</v>
      </c>
      <c r="R174" s="202" t="str">
        <f>IF(AND('Antibiotics STAR PU 13 - QP'!AO174="no",'Trimeth-pres (age 70+)'!AD174="no"),"yes","no")</f>
        <v>no</v>
      </c>
      <c r="S174" s="202" t="str">
        <f>IF(AND('Antibiotics STAR PU 13 - QP'!AR174="no",'Trimeth-pres (age 70+)'!AF174="no"),"yes","no")</f>
        <v>no</v>
      </c>
      <c r="T174" s="202" t="str">
        <f>IF(AND('Antibiotics STAR PU 13 - QP'!AU174="no",'Trimeth-pres (age 70+)'!AH174="no"),"yes","no")</f>
        <v>no</v>
      </c>
      <c r="U174" s="202" t="str">
        <f>IF(AND('Antibiotics STAR PU 13 - QP'!AX174="no",'Trimeth-pres (age 70+)'!AJ174="no"),"yes","no")</f>
        <v>no</v>
      </c>
      <c r="V174" s="202" t="str">
        <f>IF(AND('Antibiotics STAR PU 13 - QP'!BA174="no",'Trimeth-pres (age 70+)'!AL174="no"),"yes","no")</f>
        <v>no</v>
      </c>
      <c r="W174" s="202" t="str">
        <f>IF(AND('Antibiotics STAR PU 13 - QP'!BD174="no",'Trimeth-pres (age 70+)'!AN174="no"),"yes","no")</f>
        <v>no</v>
      </c>
      <c r="X174" s="202" t="str">
        <f>IF(AND('Antibiotics STAR PU 13 - QP'!BG174="no",'Trimeth-pres (age 70+)'!AP174="no"),"yes","no")</f>
        <v>no</v>
      </c>
      <c r="Y174" s="202" t="str">
        <f>IF(AND('Antibiotics STAR PU 13 - QP'!BJ174="no",'Trimeth-pres (age 70+)'!AR174="no"),"yes","no")</f>
        <v>no</v>
      </c>
      <c r="Z174" s="202" t="str">
        <f>IF(AND('Antibiotics STAR PU 13 - QP'!BM174="no",'Trimeth-pres (age 70+)'!AT174="no"),"yes","no")</f>
        <v>no</v>
      </c>
      <c r="AA174" s="202" t="str">
        <f>IF(AND('Antibiotics STAR PU 13 - QP'!BQ174="no",'Trimeth-pres (age 70+)'!AV174="no"),"yes","no")</f>
        <v>no</v>
      </c>
    </row>
    <row r="175" spans="1:27" x14ac:dyDescent="0.2">
      <c r="A175" s="306" t="s">
        <v>496</v>
      </c>
      <c r="B175" s="5" t="s">
        <v>497</v>
      </c>
      <c r="C175" s="5" t="s">
        <v>411</v>
      </c>
      <c r="D175" s="5" t="s">
        <v>437</v>
      </c>
      <c r="E175" s="5" t="s">
        <v>123</v>
      </c>
      <c r="F175" s="117" t="s">
        <v>352</v>
      </c>
      <c r="G175" s="5" t="s">
        <v>353</v>
      </c>
      <c r="H175" s="8" t="str">
        <f>IF(AND('Antibiotics STAR PU 13 - QP'!K175="no",'Trimeth-pres (age 70+)'!J175="no"),"yes","no")</f>
        <v>no</v>
      </c>
      <c r="I175" s="202" t="str">
        <f>IF(AND('Antibiotics STAR PU 13 - QP'!N175="no",'Trimeth-pres (age 70+)'!L175="no"),"yes","no")</f>
        <v>no</v>
      </c>
      <c r="J175" s="202" t="str">
        <f>IF(AND('Antibiotics STAR PU 13 - QP'!Q175="no",'Trimeth-pres (age 70+)'!N175="no"),"yes","no")</f>
        <v>no</v>
      </c>
      <c r="K175" s="202" t="str">
        <f>IF(AND('Antibiotics STAR PU 13 - QP'!T175="no",'Trimeth-pres (age 70+)'!P175="no"),"yes","no")</f>
        <v>no</v>
      </c>
      <c r="L175" s="202" t="str">
        <f>IF(AND('Antibiotics STAR PU 13 - QP'!W175="no",'Trimeth-pres (age 70+)'!R175="no"),"yes","no")</f>
        <v>no</v>
      </c>
      <c r="M175" s="202" t="str">
        <f>IF(AND('Antibiotics STAR PU 13 - QP'!Z175="no",'Trimeth-pres (age 70+)'!T175="no"),"yes","no")</f>
        <v>no</v>
      </c>
      <c r="N175" s="202" t="str">
        <f>IF(AND('Antibiotics STAR PU 13 - QP'!AC175="no",'Trimeth-pres (age 70+)'!V175="no"),"yes","no")</f>
        <v>no</v>
      </c>
      <c r="O175" s="202" t="str">
        <f>IF(AND('Antibiotics STAR PU 13 - QP'!AF175="no",'Trimeth-pres (age 70+)'!X175="no"),"yes","no")</f>
        <v>no</v>
      </c>
      <c r="P175" s="202" t="str">
        <f>IF(AND('Antibiotics STAR PU 13 - QP'!AI175="no",'Trimeth-pres (age 70+)'!Z175="no"),"yes","no")</f>
        <v>no</v>
      </c>
      <c r="Q175" s="202" t="str">
        <f>IF(AND('Antibiotics STAR PU 13 - QP'!AL175="no",'Trimeth-pres (age 70+)'!AB175="no"),"yes","no")</f>
        <v>no</v>
      </c>
      <c r="R175" s="202" t="str">
        <f>IF(AND('Antibiotics STAR PU 13 - QP'!AO175="no",'Trimeth-pres (age 70+)'!AD175="no"),"yes","no")</f>
        <v>no</v>
      </c>
      <c r="S175" s="202" t="str">
        <f>IF(AND('Antibiotics STAR PU 13 - QP'!AR175="no",'Trimeth-pres (age 70+)'!AF175="no"),"yes","no")</f>
        <v>no</v>
      </c>
      <c r="T175" s="202" t="str">
        <f>IF(AND('Antibiotics STAR PU 13 - QP'!AU175="no",'Trimeth-pres (age 70+)'!AH175="no"),"yes","no")</f>
        <v>no</v>
      </c>
      <c r="U175" s="202" t="str">
        <f>IF(AND('Antibiotics STAR PU 13 - QP'!AX175="no",'Trimeth-pres (age 70+)'!AJ175="no"),"yes","no")</f>
        <v>no</v>
      </c>
      <c r="V175" s="202" t="str">
        <f>IF(AND('Antibiotics STAR PU 13 - QP'!BA175="no",'Trimeth-pres (age 70+)'!AL175="no"),"yes","no")</f>
        <v>no</v>
      </c>
      <c r="W175" s="202" t="str">
        <f>IF(AND('Antibiotics STAR PU 13 - QP'!BD175="no",'Trimeth-pres (age 70+)'!AN175="no"),"yes","no")</f>
        <v>no</v>
      </c>
      <c r="X175" s="202" t="str">
        <f>IF(AND('Antibiotics STAR PU 13 - QP'!BG175="no",'Trimeth-pres (age 70+)'!AP175="no"),"yes","no")</f>
        <v>no</v>
      </c>
      <c r="Y175" s="202" t="str">
        <f>IF(AND('Antibiotics STAR PU 13 - QP'!BJ175="no",'Trimeth-pres (age 70+)'!AR175="no"),"yes","no")</f>
        <v>no</v>
      </c>
      <c r="Z175" s="202" t="str">
        <f>IF(AND('Antibiotics STAR PU 13 - QP'!BM175="no",'Trimeth-pres (age 70+)'!AT175="no"),"yes","no")</f>
        <v>no</v>
      </c>
      <c r="AA175" s="202" t="str">
        <f>IF(AND('Antibiotics STAR PU 13 - QP'!BQ175="no",'Trimeth-pres (age 70+)'!AV175="no"),"yes","no")</f>
        <v>no</v>
      </c>
    </row>
    <row r="176" spans="1:27" x14ac:dyDescent="0.2">
      <c r="A176" s="306" t="s">
        <v>619</v>
      </c>
      <c r="B176" s="5" t="s">
        <v>474</v>
      </c>
      <c r="C176" s="5" t="s">
        <v>401</v>
      </c>
      <c r="D176" s="5" t="s">
        <v>415</v>
      </c>
      <c r="E176" s="5" t="s">
        <v>5</v>
      </c>
      <c r="F176" s="117" t="s">
        <v>354</v>
      </c>
      <c r="G176" s="5" t="s">
        <v>355</v>
      </c>
      <c r="H176" s="8" t="str">
        <f>IF(AND('Antibiotics STAR PU 13 - QP'!K176="no",'Trimeth-pres (age 70+)'!J176="no"),"yes","no")</f>
        <v>no</v>
      </c>
      <c r="I176" s="202" t="str">
        <f>IF(AND('Antibiotics STAR PU 13 - QP'!N176="no",'Trimeth-pres (age 70+)'!L176="no"),"yes","no")</f>
        <v>no</v>
      </c>
      <c r="J176" s="202" t="str">
        <f>IF(AND('Antibiotics STAR PU 13 - QP'!Q176="no",'Trimeth-pres (age 70+)'!N176="no"),"yes","no")</f>
        <v>no</v>
      </c>
      <c r="K176" s="202" t="str">
        <f>IF(AND('Antibiotics STAR PU 13 - QP'!T176="no",'Trimeth-pres (age 70+)'!P176="no"),"yes","no")</f>
        <v>no</v>
      </c>
      <c r="L176" s="202" t="str">
        <f>IF(AND('Antibiotics STAR PU 13 - QP'!W176="no",'Trimeth-pres (age 70+)'!R176="no"),"yes","no")</f>
        <v>no</v>
      </c>
      <c r="M176" s="202" t="str">
        <f>IF(AND('Antibiotics STAR PU 13 - QP'!Z176="no",'Trimeth-pres (age 70+)'!T176="no"),"yes","no")</f>
        <v>no</v>
      </c>
      <c r="N176" s="202" t="str">
        <f>IF(AND('Antibiotics STAR PU 13 - QP'!AC176="no",'Trimeth-pres (age 70+)'!V176="no"),"yes","no")</f>
        <v>no</v>
      </c>
      <c r="O176" s="202" t="str">
        <f>IF(AND('Antibiotics STAR PU 13 - QP'!AF176="no",'Trimeth-pres (age 70+)'!X176="no"),"yes","no")</f>
        <v>no</v>
      </c>
      <c r="P176" s="202" t="str">
        <f>IF(AND('Antibiotics STAR PU 13 - QP'!AI176="no",'Trimeth-pres (age 70+)'!Z176="no"),"yes","no")</f>
        <v>no</v>
      </c>
      <c r="Q176" s="202" t="str">
        <f>IF(AND('Antibiotics STAR PU 13 - QP'!AL176="no",'Trimeth-pres (age 70+)'!AB176="no"),"yes","no")</f>
        <v>no</v>
      </c>
      <c r="R176" s="202" t="str">
        <f>IF(AND('Antibiotics STAR PU 13 - QP'!AO176="no",'Trimeth-pres (age 70+)'!AD176="no"),"yes","no")</f>
        <v>no</v>
      </c>
      <c r="S176" s="202" t="str">
        <f>IF(AND('Antibiotics STAR PU 13 - QP'!AR176="no",'Trimeth-pres (age 70+)'!AF176="no"),"yes","no")</f>
        <v>no</v>
      </c>
      <c r="T176" s="202" t="str">
        <f>IF(AND('Antibiotics STAR PU 13 - QP'!AU176="no",'Trimeth-pres (age 70+)'!AH176="no"),"yes","no")</f>
        <v>no</v>
      </c>
      <c r="U176" s="202" t="str">
        <f>IF(AND('Antibiotics STAR PU 13 - QP'!AX176="no",'Trimeth-pres (age 70+)'!AJ176="no"),"yes","no")</f>
        <v>no</v>
      </c>
      <c r="V176" s="202" t="str">
        <f>IF(AND('Antibiotics STAR PU 13 - QP'!BA176="no",'Trimeth-pres (age 70+)'!AL176="no"),"yes","no")</f>
        <v>no</v>
      </c>
      <c r="W176" s="202" t="str">
        <f>IF(AND('Antibiotics STAR PU 13 - QP'!BD176="no",'Trimeth-pres (age 70+)'!AN176="no"),"yes","no")</f>
        <v>no</v>
      </c>
      <c r="X176" s="202" t="str">
        <f>IF(AND('Antibiotics STAR PU 13 - QP'!BG176="no",'Trimeth-pres (age 70+)'!AP176="no"),"yes","no")</f>
        <v>no</v>
      </c>
      <c r="Y176" s="202" t="str">
        <f>IF(AND('Antibiotics STAR PU 13 - QP'!BJ176="no",'Trimeth-pres (age 70+)'!AR176="no"),"yes","no")</f>
        <v>no</v>
      </c>
      <c r="Z176" s="202" t="str">
        <f>IF(AND('Antibiotics STAR PU 13 - QP'!BM176="no",'Trimeth-pres (age 70+)'!AT176="no"),"yes","no")</f>
        <v>no</v>
      </c>
      <c r="AA176" s="202" t="str">
        <f>IF(AND('Antibiotics STAR PU 13 - QP'!BQ176="no",'Trimeth-pres (age 70+)'!AV176="no"),"yes","no")</f>
        <v>no</v>
      </c>
    </row>
    <row r="177" spans="1:27" x14ac:dyDescent="0.2">
      <c r="A177" s="306" t="s">
        <v>635</v>
      </c>
      <c r="B177" s="5" t="s">
        <v>483</v>
      </c>
      <c r="C177" s="5" t="s">
        <v>407</v>
      </c>
      <c r="D177" s="5" t="s">
        <v>423</v>
      </c>
      <c r="E177" s="5" t="s">
        <v>34</v>
      </c>
      <c r="F177" s="117" t="s">
        <v>356</v>
      </c>
      <c r="G177" s="5" t="s">
        <v>357</v>
      </c>
      <c r="H177" s="8" t="str">
        <f>IF(AND('Antibiotics STAR PU 13 - QP'!K177="no",'Trimeth-pres (age 70+)'!J177="no"),"yes","no")</f>
        <v>no</v>
      </c>
      <c r="I177" s="202" t="str">
        <f>IF(AND('Antibiotics STAR PU 13 - QP'!N177="no",'Trimeth-pres (age 70+)'!L177="no"),"yes","no")</f>
        <v>no</v>
      </c>
      <c r="J177" s="202" t="str">
        <f>IF(AND('Antibiotics STAR PU 13 - QP'!Q177="no",'Trimeth-pres (age 70+)'!N177="no"),"yes","no")</f>
        <v>no</v>
      </c>
      <c r="K177" s="202" t="str">
        <f>IF(AND('Antibiotics STAR PU 13 - QP'!T177="no",'Trimeth-pres (age 70+)'!P177="no"),"yes","no")</f>
        <v>no</v>
      </c>
      <c r="L177" s="202" t="str">
        <f>IF(AND('Antibiotics STAR PU 13 - QP'!W177="no",'Trimeth-pres (age 70+)'!R177="no"),"yes","no")</f>
        <v>no</v>
      </c>
      <c r="M177" s="202" t="str">
        <f>IF(AND('Antibiotics STAR PU 13 - QP'!Z177="no",'Trimeth-pres (age 70+)'!T177="no"),"yes","no")</f>
        <v>no</v>
      </c>
      <c r="N177" s="202" t="str">
        <f>IF(AND('Antibiotics STAR PU 13 - QP'!AC177="no",'Trimeth-pres (age 70+)'!V177="no"),"yes","no")</f>
        <v>no</v>
      </c>
      <c r="O177" s="202" t="str">
        <f>IF(AND('Antibiotics STAR PU 13 - QP'!AF177="no",'Trimeth-pres (age 70+)'!X177="no"),"yes","no")</f>
        <v>no</v>
      </c>
      <c r="P177" s="202" t="str">
        <f>IF(AND('Antibiotics STAR PU 13 - QP'!AI177="no",'Trimeth-pres (age 70+)'!Z177="no"),"yes","no")</f>
        <v>no</v>
      </c>
      <c r="Q177" s="202" t="str">
        <f>IF(AND('Antibiotics STAR PU 13 - QP'!AL177="no",'Trimeth-pres (age 70+)'!AB177="no"),"yes","no")</f>
        <v>no</v>
      </c>
      <c r="R177" s="202" t="str">
        <f>IF(AND('Antibiotics STAR PU 13 - QP'!AO177="no",'Trimeth-pres (age 70+)'!AD177="no"),"yes","no")</f>
        <v>no</v>
      </c>
      <c r="S177" s="202" t="str">
        <f>IF(AND('Antibiotics STAR PU 13 - QP'!AR177="no",'Trimeth-pres (age 70+)'!AF177="no"),"yes","no")</f>
        <v>no</v>
      </c>
      <c r="T177" s="202" t="str">
        <f>IF(AND('Antibiotics STAR PU 13 - QP'!AU177="no",'Trimeth-pres (age 70+)'!AH177="no"),"yes","no")</f>
        <v>no</v>
      </c>
      <c r="U177" s="202" t="str">
        <f>IF(AND('Antibiotics STAR PU 13 - QP'!AX177="no",'Trimeth-pres (age 70+)'!AJ177="no"),"yes","no")</f>
        <v>no</v>
      </c>
      <c r="V177" s="202" t="str">
        <f>IF(AND('Antibiotics STAR PU 13 - QP'!BA177="no",'Trimeth-pres (age 70+)'!AL177="no"),"yes","no")</f>
        <v>no</v>
      </c>
      <c r="W177" s="202" t="str">
        <f>IF(AND('Antibiotics STAR PU 13 - QP'!BD177="no",'Trimeth-pres (age 70+)'!AN177="no"),"yes","no")</f>
        <v>no</v>
      </c>
      <c r="X177" s="202" t="str">
        <f>IF(AND('Antibiotics STAR PU 13 - QP'!BG177="no",'Trimeth-pres (age 70+)'!AP177="no"),"yes","no")</f>
        <v>no</v>
      </c>
      <c r="Y177" s="202" t="str">
        <f>IF(AND('Antibiotics STAR PU 13 - QP'!BJ177="no",'Trimeth-pres (age 70+)'!AR177="no"),"yes","no")</f>
        <v>no</v>
      </c>
      <c r="Z177" s="202" t="str">
        <f>IF(AND('Antibiotics STAR PU 13 - QP'!BM177="no",'Trimeth-pres (age 70+)'!AT177="no"),"yes","no")</f>
        <v>no</v>
      </c>
      <c r="AA177" s="202" t="str">
        <f>IF(AND('Antibiotics STAR PU 13 - QP'!BQ177="no",'Trimeth-pres (age 70+)'!AV177="no"),"yes","no")</f>
        <v>no</v>
      </c>
    </row>
    <row r="178" spans="1:27" x14ac:dyDescent="0.2">
      <c r="A178" s="306" t="s">
        <v>621</v>
      </c>
      <c r="B178" s="5" t="s">
        <v>477</v>
      </c>
      <c r="C178" s="5" t="s">
        <v>404</v>
      </c>
      <c r="D178" s="5" t="s">
        <v>418</v>
      </c>
      <c r="E178" s="5" t="s">
        <v>12</v>
      </c>
      <c r="F178" s="117" t="s">
        <v>358</v>
      </c>
      <c r="G178" s="5" t="s">
        <v>359</v>
      </c>
      <c r="H178" s="8" t="str">
        <f>IF(AND('Antibiotics STAR PU 13 - QP'!K178="no",'Trimeth-pres (age 70+)'!J178="no"),"yes","no")</f>
        <v>no</v>
      </c>
      <c r="I178" s="202" t="str">
        <f>IF(AND('Antibiotics STAR PU 13 - QP'!N178="no",'Trimeth-pres (age 70+)'!L178="no"),"yes","no")</f>
        <v>no</v>
      </c>
      <c r="J178" s="202" t="str">
        <f>IF(AND('Antibiotics STAR PU 13 - QP'!Q178="no",'Trimeth-pres (age 70+)'!N178="no"),"yes","no")</f>
        <v>no</v>
      </c>
      <c r="K178" s="202" t="str">
        <f>IF(AND('Antibiotics STAR PU 13 - QP'!T178="no",'Trimeth-pres (age 70+)'!P178="no"),"yes","no")</f>
        <v>no</v>
      </c>
      <c r="L178" s="202" t="str">
        <f>IF(AND('Antibiotics STAR PU 13 - QP'!W178="no",'Trimeth-pres (age 70+)'!R178="no"),"yes","no")</f>
        <v>no</v>
      </c>
      <c r="M178" s="202" t="str">
        <f>IF(AND('Antibiotics STAR PU 13 - QP'!Z178="no",'Trimeth-pres (age 70+)'!T178="no"),"yes","no")</f>
        <v>no</v>
      </c>
      <c r="N178" s="202" t="str">
        <f>IF(AND('Antibiotics STAR PU 13 - QP'!AC178="no",'Trimeth-pres (age 70+)'!V178="no"),"yes","no")</f>
        <v>no</v>
      </c>
      <c r="O178" s="202" t="str">
        <f>IF(AND('Antibiotics STAR PU 13 - QP'!AF178="no",'Trimeth-pres (age 70+)'!X178="no"),"yes","no")</f>
        <v>no</v>
      </c>
      <c r="P178" s="202" t="str">
        <f>IF(AND('Antibiotics STAR PU 13 - QP'!AI178="no",'Trimeth-pres (age 70+)'!Z178="no"),"yes","no")</f>
        <v>no</v>
      </c>
      <c r="Q178" s="202" t="str">
        <f>IF(AND('Antibiotics STAR PU 13 - QP'!AL178="no",'Trimeth-pres (age 70+)'!AB178="no"),"yes","no")</f>
        <v>no</v>
      </c>
      <c r="R178" s="202" t="str">
        <f>IF(AND('Antibiotics STAR PU 13 - QP'!AO178="no",'Trimeth-pres (age 70+)'!AD178="no"),"yes","no")</f>
        <v>no</v>
      </c>
      <c r="S178" s="202" t="str">
        <f>IF(AND('Antibiotics STAR PU 13 - QP'!AR178="no",'Trimeth-pres (age 70+)'!AF178="no"),"yes","no")</f>
        <v>no</v>
      </c>
      <c r="T178" s="202" t="str">
        <f>IF(AND('Antibiotics STAR PU 13 - QP'!AU178="no",'Trimeth-pres (age 70+)'!AH178="no"),"yes","no")</f>
        <v>no</v>
      </c>
      <c r="U178" s="202" t="str">
        <f>IF(AND('Antibiotics STAR PU 13 - QP'!AX178="no",'Trimeth-pres (age 70+)'!AJ178="no"),"yes","no")</f>
        <v>no</v>
      </c>
      <c r="V178" s="202" t="str">
        <f>IF(AND('Antibiotics STAR PU 13 - QP'!BA178="no",'Trimeth-pres (age 70+)'!AL178="no"),"yes","no")</f>
        <v>no</v>
      </c>
      <c r="W178" s="202" t="str">
        <f>IF(AND('Antibiotics STAR PU 13 - QP'!BD178="no",'Trimeth-pres (age 70+)'!AN178="no"),"yes","no")</f>
        <v>no</v>
      </c>
      <c r="X178" s="202" t="str">
        <f>IF(AND('Antibiotics STAR PU 13 - QP'!BG178="no",'Trimeth-pres (age 70+)'!AP178="no"),"yes","no")</f>
        <v>no</v>
      </c>
      <c r="Y178" s="202" t="str">
        <f>IF(AND('Antibiotics STAR PU 13 - QP'!BJ178="no",'Trimeth-pres (age 70+)'!AR178="no"),"yes","no")</f>
        <v>no</v>
      </c>
      <c r="Z178" s="202" t="str">
        <f>IF(AND('Antibiotics STAR PU 13 - QP'!BM178="no",'Trimeth-pres (age 70+)'!AT178="no"),"yes","no")</f>
        <v>no</v>
      </c>
      <c r="AA178" s="202" t="str">
        <f>IF(AND('Antibiotics STAR PU 13 - QP'!BQ178="no",'Trimeth-pres (age 70+)'!AV178="no"),"yes","no")</f>
        <v>no</v>
      </c>
    </row>
    <row r="179" spans="1:27" x14ac:dyDescent="0.2">
      <c r="A179" s="306" t="s">
        <v>633</v>
      </c>
      <c r="B179" s="5" t="s">
        <v>477</v>
      </c>
      <c r="C179" s="5" t="s">
        <v>404</v>
      </c>
      <c r="D179" s="5" t="s">
        <v>422</v>
      </c>
      <c r="E179" s="5" t="s">
        <v>31</v>
      </c>
      <c r="F179" s="117" t="s">
        <v>360</v>
      </c>
      <c r="G179" s="5" t="s">
        <v>361</v>
      </c>
      <c r="H179" s="8" t="str">
        <f>IF(AND('Antibiotics STAR PU 13 - QP'!K179="no",'Trimeth-pres (age 70+)'!J179="no"),"yes","no")</f>
        <v>no</v>
      </c>
      <c r="I179" s="202" t="str">
        <f>IF(AND('Antibiotics STAR PU 13 - QP'!N179="no",'Trimeth-pres (age 70+)'!L179="no"),"yes","no")</f>
        <v>no</v>
      </c>
      <c r="J179" s="202" t="str">
        <f>IF(AND('Antibiotics STAR PU 13 - QP'!Q179="no",'Trimeth-pres (age 70+)'!N179="no"),"yes","no")</f>
        <v>no</v>
      </c>
      <c r="K179" s="202" t="str">
        <f>IF(AND('Antibiotics STAR PU 13 - QP'!T179="no",'Trimeth-pres (age 70+)'!P179="no"),"yes","no")</f>
        <v>no</v>
      </c>
      <c r="L179" s="202" t="str">
        <f>IF(AND('Antibiotics STAR PU 13 - QP'!W179="no",'Trimeth-pres (age 70+)'!R179="no"),"yes","no")</f>
        <v>no</v>
      </c>
      <c r="M179" s="202" t="str">
        <f>IF(AND('Antibiotics STAR PU 13 - QP'!Z179="no",'Trimeth-pres (age 70+)'!T179="no"),"yes","no")</f>
        <v>no</v>
      </c>
      <c r="N179" s="202" t="str">
        <f>IF(AND('Antibiotics STAR PU 13 - QP'!AC179="no",'Trimeth-pres (age 70+)'!V179="no"),"yes","no")</f>
        <v>no</v>
      </c>
      <c r="O179" s="202" t="str">
        <f>IF(AND('Antibiotics STAR PU 13 - QP'!AF179="no",'Trimeth-pres (age 70+)'!X179="no"),"yes","no")</f>
        <v>no</v>
      </c>
      <c r="P179" s="202" t="str">
        <f>IF(AND('Antibiotics STAR PU 13 - QP'!AI179="no",'Trimeth-pres (age 70+)'!Z179="no"),"yes","no")</f>
        <v>no</v>
      </c>
      <c r="Q179" s="202" t="str">
        <f>IF(AND('Antibiotics STAR PU 13 - QP'!AL179="no",'Trimeth-pres (age 70+)'!AB179="no"),"yes","no")</f>
        <v>no</v>
      </c>
      <c r="R179" s="202" t="str">
        <f>IF(AND('Antibiotics STAR PU 13 - QP'!AO179="no",'Trimeth-pres (age 70+)'!AD179="no"),"yes","no")</f>
        <v>no</v>
      </c>
      <c r="S179" s="202" t="str">
        <f>IF(AND('Antibiotics STAR PU 13 - QP'!AR179="no",'Trimeth-pres (age 70+)'!AF179="no"),"yes","no")</f>
        <v>no</v>
      </c>
      <c r="T179" s="202" t="str">
        <f>IF(AND('Antibiotics STAR PU 13 - QP'!AU179="no",'Trimeth-pres (age 70+)'!AH179="no"),"yes","no")</f>
        <v>no</v>
      </c>
      <c r="U179" s="202" t="str">
        <f>IF(AND('Antibiotics STAR PU 13 - QP'!AX179="no",'Trimeth-pres (age 70+)'!AJ179="no"),"yes","no")</f>
        <v>no</v>
      </c>
      <c r="V179" s="202" t="str">
        <f>IF(AND('Antibiotics STAR PU 13 - QP'!BA179="no",'Trimeth-pres (age 70+)'!AL179="no"),"yes","no")</f>
        <v>no</v>
      </c>
      <c r="W179" s="202" t="str">
        <f>IF(AND('Antibiotics STAR PU 13 - QP'!BD179="no",'Trimeth-pres (age 70+)'!AN179="no"),"yes","no")</f>
        <v>no</v>
      </c>
      <c r="X179" s="202" t="str">
        <f>IF(AND('Antibiotics STAR PU 13 - QP'!BG179="no",'Trimeth-pres (age 70+)'!AP179="no"),"yes","no")</f>
        <v>no</v>
      </c>
      <c r="Y179" s="202" t="str">
        <f>IF(AND('Antibiotics STAR PU 13 - QP'!BJ179="no",'Trimeth-pres (age 70+)'!AR179="no"),"yes","no")</f>
        <v>no</v>
      </c>
      <c r="Z179" s="202" t="str">
        <f>IF(AND('Antibiotics STAR PU 13 - QP'!BM179="no",'Trimeth-pres (age 70+)'!AT179="no"),"yes","no")</f>
        <v>no</v>
      </c>
      <c r="AA179" s="202" t="str">
        <f>IF(AND('Antibiotics STAR PU 13 - QP'!BQ179="no",'Trimeth-pres (age 70+)'!AV179="no"),"yes","no")</f>
        <v>no</v>
      </c>
    </row>
    <row r="180" spans="1:27" x14ac:dyDescent="0.2">
      <c r="A180" s="306" t="s">
        <v>496</v>
      </c>
      <c r="B180" s="5" t="s">
        <v>497</v>
      </c>
      <c r="C180" s="5" t="s">
        <v>411</v>
      </c>
      <c r="D180" s="5" t="s">
        <v>437</v>
      </c>
      <c r="E180" s="5" t="s">
        <v>123</v>
      </c>
      <c r="F180" s="117" t="s">
        <v>362</v>
      </c>
      <c r="G180" s="5" t="s">
        <v>363</v>
      </c>
      <c r="H180" s="8" t="str">
        <f>IF(AND('Antibiotics STAR PU 13 - QP'!K180="no",'Trimeth-pres (age 70+)'!J180="no"),"yes","no")</f>
        <v>no</v>
      </c>
      <c r="I180" s="202" t="str">
        <f>IF(AND('Antibiotics STAR PU 13 - QP'!N180="no",'Trimeth-pres (age 70+)'!L180="no"),"yes","no")</f>
        <v>no</v>
      </c>
      <c r="J180" s="202" t="str">
        <f>IF(AND('Antibiotics STAR PU 13 - QP'!Q180="no",'Trimeth-pres (age 70+)'!N180="no"),"yes","no")</f>
        <v>no</v>
      </c>
      <c r="K180" s="202" t="str">
        <f>IF(AND('Antibiotics STAR PU 13 - QP'!T180="no",'Trimeth-pres (age 70+)'!P180="no"),"yes","no")</f>
        <v>no</v>
      </c>
      <c r="L180" s="202" t="str">
        <f>IF(AND('Antibiotics STAR PU 13 - QP'!W180="no",'Trimeth-pres (age 70+)'!R180="no"),"yes","no")</f>
        <v>no</v>
      </c>
      <c r="M180" s="202" t="str">
        <f>IF(AND('Antibiotics STAR PU 13 - QP'!Z180="no",'Trimeth-pres (age 70+)'!T180="no"),"yes","no")</f>
        <v>no</v>
      </c>
      <c r="N180" s="202" t="str">
        <f>IF(AND('Antibiotics STAR PU 13 - QP'!AC180="no",'Trimeth-pres (age 70+)'!V180="no"),"yes","no")</f>
        <v>no</v>
      </c>
      <c r="O180" s="202" t="str">
        <f>IF(AND('Antibiotics STAR PU 13 - QP'!AF180="no",'Trimeth-pres (age 70+)'!X180="no"),"yes","no")</f>
        <v>no</v>
      </c>
      <c r="P180" s="202" t="str">
        <f>IF(AND('Antibiotics STAR PU 13 - QP'!AI180="no",'Trimeth-pres (age 70+)'!Z180="no"),"yes","no")</f>
        <v>no</v>
      </c>
      <c r="Q180" s="202" t="str">
        <f>IF(AND('Antibiotics STAR PU 13 - QP'!AL180="no",'Trimeth-pres (age 70+)'!AB180="no"),"yes","no")</f>
        <v>no</v>
      </c>
      <c r="R180" s="202" t="str">
        <f>IF(AND('Antibiotics STAR PU 13 - QP'!AO180="no",'Trimeth-pres (age 70+)'!AD180="no"),"yes","no")</f>
        <v>no</v>
      </c>
      <c r="S180" s="202" t="str">
        <f>IF(AND('Antibiotics STAR PU 13 - QP'!AR180="no",'Trimeth-pres (age 70+)'!AF180="no"),"yes","no")</f>
        <v>no</v>
      </c>
      <c r="T180" s="202" t="str">
        <f>IF(AND('Antibiotics STAR PU 13 - QP'!AU180="no",'Trimeth-pres (age 70+)'!AH180="no"),"yes","no")</f>
        <v>no</v>
      </c>
      <c r="U180" s="202" t="str">
        <f>IF(AND('Antibiotics STAR PU 13 - QP'!AX180="no",'Trimeth-pres (age 70+)'!AJ180="no"),"yes","no")</f>
        <v>no</v>
      </c>
      <c r="V180" s="202" t="str">
        <f>IF(AND('Antibiotics STAR PU 13 - QP'!BA180="no",'Trimeth-pres (age 70+)'!AL180="no"),"yes","no")</f>
        <v>no</v>
      </c>
      <c r="W180" s="202" t="str">
        <f>IF(AND('Antibiotics STAR PU 13 - QP'!BD180="no",'Trimeth-pres (age 70+)'!AN180="no"),"yes","no")</f>
        <v>no</v>
      </c>
      <c r="X180" s="202" t="str">
        <f>IF(AND('Antibiotics STAR PU 13 - QP'!BG180="no",'Trimeth-pres (age 70+)'!AP180="no"),"yes","no")</f>
        <v>no</v>
      </c>
      <c r="Y180" s="202" t="str">
        <f>IF(AND('Antibiotics STAR PU 13 - QP'!BJ180="no",'Trimeth-pres (age 70+)'!AR180="no"),"yes","no")</f>
        <v>no</v>
      </c>
      <c r="Z180" s="202" t="str">
        <f>IF(AND('Antibiotics STAR PU 13 - QP'!BM180="no",'Trimeth-pres (age 70+)'!AT180="no"),"yes","no")</f>
        <v>no</v>
      </c>
      <c r="AA180" s="202" t="str">
        <f>IF(AND('Antibiotics STAR PU 13 - QP'!BQ180="no",'Trimeth-pres (age 70+)'!AV180="no"),"yes","no")</f>
        <v>no</v>
      </c>
    </row>
    <row r="181" spans="1:27" x14ac:dyDescent="0.2">
      <c r="A181" s="306" t="s">
        <v>490</v>
      </c>
      <c r="B181" s="5" t="s">
        <v>483</v>
      </c>
      <c r="C181" s="5" t="s">
        <v>407</v>
      </c>
      <c r="D181" s="5" t="s">
        <v>431</v>
      </c>
      <c r="E181" s="5" t="s">
        <v>82</v>
      </c>
      <c r="F181" s="117" t="s">
        <v>364</v>
      </c>
      <c r="G181" s="5" t="s">
        <v>365</v>
      </c>
      <c r="H181" s="8" t="str">
        <f>IF(AND('Antibiotics STAR PU 13 - QP'!K181="no",'Trimeth-pres (age 70+)'!J181="no"),"yes","no")</f>
        <v>no</v>
      </c>
      <c r="I181" s="202" t="str">
        <f>IF(AND('Antibiotics STAR PU 13 - QP'!N181="no",'Trimeth-pres (age 70+)'!L181="no"),"yes","no")</f>
        <v>no</v>
      </c>
      <c r="J181" s="202" t="str">
        <f>IF(AND('Antibiotics STAR PU 13 - QP'!Q181="no",'Trimeth-pres (age 70+)'!N181="no"),"yes","no")</f>
        <v>no</v>
      </c>
      <c r="K181" s="202" t="str">
        <f>IF(AND('Antibiotics STAR PU 13 - QP'!T181="no",'Trimeth-pres (age 70+)'!P181="no"),"yes","no")</f>
        <v>no</v>
      </c>
      <c r="L181" s="202" t="str">
        <f>IF(AND('Antibiotics STAR PU 13 - QP'!W181="no",'Trimeth-pres (age 70+)'!R181="no"),"yes","no")</f>
        <v>no</v>
      </c>
      <c r="M181" s="202" t="str">
        <f>IF(AND('Antibiotics STAR PU 13 - QP'!Z181="no",'Trimeth-pres (age 70+)'!T181="no"),"yes","no")</f>
        <v>no</v>
      </c>
      <c r="N181" s="202" t="str">
        <f>IF(AND('Antibiotics STAR PU 13 - QP'!AC181="no",'Trimeth-pres (age 70+)'!V181="no"),"yes","no")</f>
        <v>no</v>
      </c>
      <c r="O181" s="202" t="str">
        <f>IF(AND('Antibiotics STAR PU 13 - QP'!AF181="no",'Trimeth-pres (age 70+)'!X181="no"),"yes","no")</f>
        <v>no</v>
      </c>
      <c r="P181" s="202" t="str">
        <f>IF(AND('Antibiotics STAR PU 13 - QP'!AI181="no",'Trimeth-pres (age 70+)'!Z181="no"),"yes","no")</f>
        <v>no</v>
      </c>
      <c r="Q181" s="202" t="str">
        <f>IF(AND('Antibiotics STAR PU 13 - QP'!AL181="no",'Trimeth-pres (age 70+)'!AB181="no"),"yes","no")</f>
        <v>no</v>
      </c>
      <c r="R181" s="202" t="str">
        <f>IF(AND('Antibiotics STAR PU 13 - QP'!AO181="no",'Trimeth-pres (age 70+)'!AD181="no"),"yes","no")</f>
        <v>no</v>
      </c>
      <c r="S181" s="202" t="str">
        <f>IF(AND('Antibiotics STAR PU 13 - QP'!AR181="no",'Trimeth-pres (age 70+)'!AF181="no"),"yes","no")</f>
        <v>no</v>
      </c>
      <c r="T181" s="202" t="str">
        <f>IF(AND('Antibiotics STAR PU 13 - QP'!AU181="no",'Trimeth-pres (age 70+)'!AH181="no"),"yes","no")</f>
        <v>no</v>
      </c>
      <c r="U181" s="202" t="str">
        <f>IF(AND('Antibiotics STAR PU 13 - QP'!AX181="no",'Trimeth-pres (age 70+)'!AJ181="no"),"yes","no")</f>
        <v>no</v>
      </c>
      <c r="V181" s="202" t="str">
        <f>IF(AND('Antibiotics STAR PU 13 - QP'!BA181="no",'Trimeth-pres (age 70+)'!AL181="no"),"yes","no")</f>
        <v>no</v>
      </c>
      <c r="W181" s="202" t="str">
        <f>IF(AND('Antibiotics STAR PU 13 - QP'!BD181="no",'Trimeth-pres (age 70+)'!AN181="no"),"yes","no")</f>
        <v>no</v>
      </c>
      <c r="X181" s="202" t="str">
        <f>IF(AND('Antibiotics STAR PU 13 - QP'!BG181="no",'Trimeth-pres (age 70+)'!AP181="no"),"yes","no")</f>
        <v>no</v>
      </c>
      <c r="Y181" s="202" t="str">
        <f>IF(AND('Antibiotics STAR PU 13 - QP'!BJ181="no",'Trimeth-pres (age 70+)'!AR181="no"),"yes","no")</f>
        <v>no</v>
      </c>
      <c r="Z181" s="202" t="str">
        <f>IF(AND('Antibiotics STAR PU 13 - QP'!BM181="no",'Trimeth-pres (age 70+)'!AT181="no"),"yes","no")</f>
        <v>no</v>
      </c>
      <c r="AA181" s="202" t="str">
        <f>IF(AND('Antibiotics STAR PU 13 - QP'!BQ181="no",'Trimeth-pres (age 70+)'!AV181="no"),"yes","no")</f>
        <v>no</v>
      </c>
    </row>
    <row r="182" spans="1:27" x14ac:dyDescent="0.2">
      <c r="A182" s="306" t="s">
        <v>496</v>
      </c>
      <c r="B182" s="5" t="s">
        <v>497</v>
      </c>
      <c r="C182" s="5" t="s">
        <v>411</v>
      </c>
      <c r="D182" s="5" t="s">
        <v>437</v>
      </c>
      <c r="E182" s="5" t="s">
        <v>123</v>
      </c>
      <c r="F182" s="117" t="s">
        <v>366</v>
      </c>
      <c r="G182" s="5" t="s">
        <v>367</v>
      </c>
      <c r="H182" s="8" t="str">
        <f>IF(AND('Antibiotics STAR PU 13 - QP'!K182="no",'Trimeth-pres (age 70+)'!J182="no"),"yes","no")</f>
        <v>no</v>
      </c>
      <c r="I182" s="202" t="str">
        <f>IF(AND('Antibiotics STAR PU 13 - QP'!N182="no",'Trimeth-pres (age 70+)'!L182="no"),"yes","no")</f>
        <v>no</v>
      </c>
      <c r="J182" s="202" t="str">
        <f>IF(AND('Antibiotics STAR PU 13 - QP'!Q182="no",'Trimeth-pres (age 70+)'!N182="no"),"yes","no")</f>
        <v>no</v>
      </c>
      <c r="K182" s="202" t="str">
        <f>IF(AND('Antibiotics STAR PU 13 - QP'!T182="no",'Trimeth-pres (age 70+)'!P182="no"),"yes","no")</f>
        <v>no</v>
      </c>
      <c r="L182" s="202" t="str">
        <f>IF(AND('Antibiotics STAR PU 13 - QP'!W182="no",'Trimeth-pres (age 70+)'!R182="no"),"yes","no")</f>
        <v>no</v>
      </c>
      <c r="M182" s="202" t="str">
        <f>IF(AND('Antibiotics STAR PU 13 - QP'!Z182="no",'Trimeth-pres (age 70+)'!T182="no"),"yes","no")</f>
        <v>no</v>
      </c>
      <c r="N182" s="202" t="str">
        <f>IF(AND('Antibiotics STAR PU 13 - QP'!AC182="no",'Trimeth-pres (age 70+)'!V182="no"),"yes","no")</f>
        <v>no</v>
      </c>
      <c r="O182" s="202" t="str">
        <f>IF(AND('Antibiotics STAR PU 13 - QP'!AF182="no",'Trimeth-pres (age 70+)'!X182="no"),"yes","no")</f>
        <v>no</v>
      </c>
      <c r="P182" s="202" t="str">
        <f>IF(AND('Antibiotics STAR PU 13 - QP'!AI182="no",'Trimeth-pres (age 70+)'!Z182="no"),"yes","no")</f>
        <v>no</v>
      </c>
      <c r="Q182" s="202" t="str">
        <f>IF(AND('Antibiotics STAR PU 13 - QP'!AL182="no",'Trimeth-pres (age 70+)'!AB182="no"),"yes","no")</f>
        <v>no</v>
      </c>
      <c r="R182" s="202" t="str">
        <f>IF(AND('Antibiotics STAR PU 13 - QP'!AO182="no",'Trimeth-pres (age 70+)'!AD182="no"),"yes","no")</f>
        <v>no</v>
      </c>
      <c r="S182" s="202" t="str">
        <f>IF(AND('Antibiotics STAR PU 13 - QP'!AR182="no",'Trimeth-pres (age 70+)'!AF182="no"),"yes","no")</f>
        <v>no</v>
      </c>
      <c r="T182" s="202" t="str">
        <f>IF(AND('Antibiotics STAR PU 13 - QP'!AU182="no",'Trimeth-pres (age 70+)'!AH182="no"),"yes","no")</f>
        <v>no</v>
      </c>
      <c r="U182" s="202" t="str">
        <f>IF(AND('Antibiotics STAR PU 13 - QP'!AX182="no",'Trimeth-pres (age 70+)'!AJ182="no"),"yes","no")</f>
        <v>no</v>
      </c>
      <c r="V182" s="202" t="str">
        <f>IF(AND('Antibiotics STAR PU 13 - QP'!BA182="no",'Trimeth-pres (age 70+)'!AL182="no"),"yes","no")</f>
        <v>no</v>
      </c>
      <c r="W182" s="202" t="str">
        <f>IF(AND('Antibiotics STAR PU 13 - QP'!BD182="no",'Trimeth-pres (age 70+)'!AN182="no"),"yes","no")</f>
        <v>no</v>
      </c>
      <c r="X182" s="202" t="str">
        <f>IF(AND('Antibiotics STAR PU 13 - QP'!BG182="no",'Trimeth-pres (age 70+)'!AP182="no"),"yes","no")</f>
        <v>no</v>
      </c>
      <c r="Y182" s="202" t="str">
        <f>IF(AND('Antibiotics STAR PU 13 - QP'!BJ182="no",'Trimeth-pres (age 70+)'!AR182="no"),"yes","no")</f>
        <v>no</v>
      </c>
      <c r="Z182" s="202" t="str">
        <f>IF(AND('Antibiotics STAR PU 13 - QP'!BM182="no",'Trimeth-pres (age 70+)'!AT182="no"),"yes","no")</f>
        <v>no</v>
      </c>
      <c r="AA182" s="202" t="str">
        <f>IF(AND('Antibiotics STAR PU 13 - QP'!BQ182="no",'Trimeth-pres (age 70+)'!AV182="no"),"yes","no")</f>
        <v>no</v>
      </c>
    </row>
    <row r="183" spans="1:27" x14ac:dyDescent="0.2">
      <c r="A183" s="306" t="s">
        <v>494</v>
      </c>
      <c r="B183" s="5" t="s">
        <v>480</v>
      </c>
      <c r="C183" s="5" t="s">
        <v>405</v>
      </c>
      <c r="D183" s="5" t="s">
        <v>552</v>
      </c>
      <c r="E183" s="5" t="s">
        <v>20</v>
      </c>
      <c r="F183" s="117" t="s">
        <v>368</v>
      </c>
      <c r="G183" s="5" t="s">
        <v>369</v>
      </c>
      <c r="H183" s="8" t="str">
        <f>IF(AND('Antibiotics STAR PU 13 - QP'!K183="no",'Trimeth-pres (age 70+)'!J183="no"),"yes","no")</f>
        <v>no</v>
      </c>
      <c r="I183" s="202" t="str">
        <f>IF(AND('Antibiotics STAR PU 13 - QP'!N183="no",'Trimeth-pres (age 70+)'!L183="no"),"yes","no")</f>
        <v>no</v>
      </c>
      <c r="J183" s="202" t="str">
        <f>IF(AND('Antibiotics STAR PU 13 - QP'!Q183="no",'Trimeth-pres (age 70+)'!N183="no"),"yes","no")</f>
        <v>no</v>
      </c>
      <c r="K183" s="202" t="str">
        <f>IF(AND('Antibiotics STAR PU 13 - QP'!T183="no",'Trimeth-pres (age 70+)'!P183="no"),"yes","no")</f>
        <v>no</v>
      </c>
      <c r="L183" s="202" t="str">
        <f>IF(AND('Antibiotics STAR PU 13 - QP'!W183="no",'Trimeth-pres (age 70+)'!R183="no"),"yes","no")</f>
        <v>no</v>
      </c>
      <c r="M183" s="202" t="str">
        <f>IF(AND('Antibiotics STAR PU 13 - QP'!Z183="no",'Trimeth-pres (age 70+)'!T183="no"),"yes","no")</f>
        <v>no</v>
      </c>
      <c r="N183" s="202" t="str">
        <f>IF(AND('Antibiotics STAR PU 13 - QP'!AC183="no",'Trimeth-pres (age 70+)'!V183="no"),"yes","no")</f>
        <v>no</v>
      </c>
      <c r="O183" s="202" t="str">
        <f>IF(AND('Antibiotics STAR PU 13 - QP'!AF183="no",'Trimeth-pres (age 70+)'!X183="no"),"yes","no")</f>
        <v>no</v>
      </c>
      <c r="P183" s="202" t="str">
        <f>IF(AND('Antibiotics STAR PU 13 - QP'!AI183="no",'Trimeth-pres (age 70+)'!Z183="no"),"yes","no")</f>
        <v>no</v>
      </c>
      <c r="Q183" s="202" t="str">
        <f>IF(AND('Antibiotics STAR PU 13 - QP'!AL183="no",'Trimeth-pres (age 70+)'!AB183="no"),"yes","no")</f>
        <v>no</v>
      </c>
      <c r="R183" s="202" t="str">
        <f>IF(AND('Antibiotics STAR PU 13 - QP'!AO183="no",'Trimeth-pres (age 70+)'!AD183="no"),"yes","no")</f>
        <v>no</v>
      </c>
      <c r="S183" s="202" t="str">
        <f>IF(AND('Antibiotics STAR PU 13 - QP'!AR183="no",'Trimeth-pres (age 70+)'!AF183="no"),"yes","no")</f>
        <v>no</v>
      </c>
      <c r="T183" s="202" t="str">
        <f>IF(AND('Antibiotics STAR PU 13 - QP'!AU183="no",'Trimeth-pres (age 70+)'!AH183="no"),"yes","no")</f>
        <v>no</v>
      </c>
      <c r="U183" s="202" t="str">
        <f>IF(AND('Antibiotics STAR PU 13 - QP'!AX183="no",'Trimeth-pres (age 70+)'!AJ183="no"),"yes","no")</f>
        <v>no</v>
      </c>
      <c r="V183" s="202" t="str">
        <f>IF(AND('Antibiotics STAR PU 13 - QP'!BA183="no",'Trimeth-pres (age 70+)'!AL183="no"),"yes","no")</f>
        <v>no</v>
      </c>
      <c r="W183" s="202" t="str">
        <f>IF(AND('Antibiotics STAR PU 13 - QP'!BD183="no",'Trimeth-pres (age 70+)'!AN183="no"),"yes","no")</f>
        <v>no</v>
      </c>
      <c r="X183" s="202" t="str">
        <f>IF(AND('Antibiotics STAR PU 13 - QP'!BG183="no",'Trimeth-pres (age 70+)'!AP183="no"),"yes","no")</f>
        <v>no</v>
      </c>
      <c r="Y183" s="202" t="str">
        <f>IF(AND('Antibiotics STAR PU 13 - QP'!BJ183="no",'Trimeth-pres (age 70+)'!AR183="no"),"yes","no")</f>
        <v>no</v>
      </c>
      <c r="Z183" s="202" t="str">
        <f>IF(AND('Antibiotics STAR PU 13 - QP'!BM183="no",'Trimeth-pres (age 70+)'!AT183="no"),"yes","no")</f>
        <v>no</v>
      </c>
      <c r="AA183" s="202" t="str">
        <f>IF(AND('Antibiotics STAR PU 13 - QP'!BQ183="no",'Trimeth-pres (age 70+)'!AV183="no"),"yes","no")</f>
        <v>no</v>
      </c>
    </row>
    <row r="184" spans="1:27" x14ac:dyDescent="0.2">
      <c r="A184" s="306" t="s">
        <v>498</v>
      </c>
      <c r="B184" s="5" t="s">
        <v>493</v>
      </c>
      <c r="C184" s="5" t="s">
        <v>98</v>
      </c>
      <c r="D184" s="5" t="s">
        <v>434</v>
      </c>
      <c r="E184" s="5" t="s">
        <v>98</v>
      </c>
      <c r="F184" s="117" t="s">
        <v>370</v>
      </c>
      <c r="G184" s="5" t="s">
        <v>371</v>
      </c>
      <c r="H184" s="8" t="str">
        <f>IF(AND('Antibiotics STAR PU 13 - QP'!K184="no",'Trimeth-pres (age 70+)'!J184="no"),"yes","no")</f>
        <v>no</v>
      </c>
      <c r="I184" s="202" t="str">
        <f>IF(AND('Antibiotics STAR PU 13 - QP'!N184="no",'Trimeth-pres (age 70+)'!L184="no"),"yes","no")</f>
        <v>no</v>
      </c>
      <c r="J184" s="202" t="str">
        <f>IF(AND('Antibiotics STAR PU 13 - QP'!Q184="no",'Trimeth-pres (age 70+)'!N184="no"),"yes","no")</f>
        <v>no</v>
      </c>
      <c r="K184" s="202" t="str">
        <f>IF(AND('Antibiotics STAR PU 13 - QP'!T184="no",'Trimeth-pres (age 70+)'!P184="no"),"yes","no")</f>
        <v>no</v>
      </c>
      <c r="L184" s="202" t="str">
        <f>IF(AND('Antibiotics STAR PU 13 - QP'!W184="no",'Trimeth-pres (age 70+)'!R184="no"),"yes","no")</f>
        <v>no</v>
      </c>
      <c r="M184" s="202" t="str">
        <f>IF(AND('Antibiotics STAR PU 13 - QP'!Z184="no",'Trimeth-pres (age 70+)'!T184="no"),"yes","no")</f>
        <v>no</v>
      </c>
      <c r="N184" s="202" t="str">
        <f>IF(AND('Antibiotics STAR PU 13 - QP'!AC184="no",'Trimeth-pres (age 70+)'!V184="no"),"yes","no")</f>
        <v>no</v>
      </c>
      <c r="O184" s="202" t="str">
        <f>IF(AND('Antibiotics STAR PU 13 - QP'!AF184="no",'Trimeth-pres (age 70+)'!X184="no"),"yes","no")</f>
        <v>no</v>
      </c>
      <c r="P184" s="202" t="str">
        <f>IF(AND('Antibiotics STAR PU 13 - QP'!AI184="no",'Trimeth-pres (age 70+)'!Z184="no"),"yes","no")</f>
        <v>no</v>
      </c>
      <c r="Q184" s="202" t="str">
        <f>IF(AND('Antibiotics STAR PU 13 - QP'!AL184="no",'Trimeth-pres (age 70+)'!AB184="no"),"yes","no")</f>
        <v>no</v>
      </c>
      <c r="R184" s="202" t="str">
        <f>IF(AND('Antibiotics STAR PU 13 - QP'!AO184="no",'Trimeth-pres (age 70+)'!AD184="no"),"yes","no")</f>
        <v>no</v>
      </c>
      <c r="S184" s="202" t="str">
        <f>IF(AND('Antibiotics STAR PU 13 - QP'!AR184="no",'Trimeth-pres (age 70+)'!AF184="no"),"yes","no")</f>
        <v>no</v>
      </c>
      <c r="T184" s="202" t="str">
        <f>IF(AND('Antibiotics STAR PU 13 - QP'!AU184="no",'Trimeth-pres (age 70+)'!AH184="no"),"yes","no")</f>
        <v>no</v>
      </c>
      <c r="U184" s="202" t="str">
        <f>IF(AND('Antibiotics STAR PU 13 - QP'!AX184="no",'Trimeth-pres (age 70+)'!AJ184="no"),"yes","no")</f>
        <v>no</v>
      </c>
      <c r="V184" s="202" t="str">
        <f>IF(AND('Antibiotics STAR PU 13 - QP'!BA184="no",'Trimeth-pres (age 70+)'!AL184="no"),"yes","no")</f>
        <v>no</v>
      </c>
      <c r="W184" s="202" t="str">
        <f>IF(AND('Antibiotics STAR PU 13 - QP'!BD184="no",'Trimeth-pres (age 70+)'!AN184="no"),"yes","no")</f>
        <v>no</v>
      </c>
      <c r="X184" s="202" t="str">
        <f>IF(AND('Antibiotics STAR PU 13 - QP'!BG184="no",'Trimeth-pres (age 70+)'!AP184="no"),"yes","no")</f>
        <v>no</v>
      </c>
      <c r="Y184" s="202" t="str">
        <f>IF(AND('Antibiotics STAR PU 13 - QP'!BJ184="no",'Trimeth-pres (age 70+)'!AR184="no"),"yes","no")</f>
        <v>no</v>
      </c>
      <c r="Z184" s="202" t="str">
        <f>IF(AND('Antibiotics STAR PU 13 - QP'!BM184="no",'Trimeth-pres (age 70+)'!AT184="no"),"yes","no")</f>
        <v>no</v>
      </c>
      <c r="AA184" s="202" t="str">
        <f>IF(AND('Antibiotics STAR PU 13 - QP'!BQ184="no",'Trimeth-pres (age 70+)'!AV184="no"),"yes","no")</f>
        <v>no</v>
      </c>
    </row>
    <row r="185" spans="1:27" x14ac:dyDescent="0.2">
      <c r="A185" s="306" t="s">
        <v>620</v>
      </c>
      <c r="B185" s="5" t="s">
        <v>475</v>
      </c>
      <c r="C185" s="5" t="s">
        <v>402</v>
      </c>
      <c r="D185" s="5" t="s">
        <v>416</v>
      </c>
      <c r="E185" s="5" t="s">
        <v>8</v>
      </c>
      <c r="F185" s="117" t="s">
        <v>372</v>
      </c>
      <c r="G185" s="5" t="s">
        <v>373</v>
      </c>
      <c r="H185" s="8" t="str">
        <f>IF(AND('Antibiotics STAR PU 13 - QP'!K185="no",'Trimeth-pres (age 70+)'!J185="no"),"yes","no")</f>
        <v>no</v>
      </c>
      <c r="I185" s="202" t="str">
        <f>IF(AND('Antibiotics STAR PU 13 - QP'!N185="no",'Trimeth-pres (age 70+)'!L185="no"),"yes","no")</f>
        <v>no</v>
      </c>
      <c r="J185" s="202" t="str">
        <f>IF(AND('Antibiotics STAR PU 13 - QP'!Q185="no",'Trimeth-pres (age 70+)'!N185="no"),"yes","no")</f>
        <v>no</v>
      </c>
      <c r="K185" s="202" t="str">
        <f>IF(AND('Antibiotics STAR PU 13 - QP'!T185="no",'Trimeth-pres (age 70+)'!P185="no"),"yes","no")</f>
        <v>no</v>
      </c>
      <c r="L185" s="202" t="str">
        <f>IF(AND('Antibiotics STAR PU 13 - QP'!W185="no",'Trimeth-pres (age 70+)'!R185="no"),"yes","no")</f>
        <v>no</v>
      </c>
      <c r="M185" s="202" t="str">
        <f>IF(AND('Antibiotics STAR PU 13 - QP'!Z185="no",'Trimeth-pres (age 70+)'!T185="no"),"yes","no")</f>
        <v>no</v>
      </c>
      <c r="N185" s="202" t="str">
        <f>IF(AND('Antibiotics STAR PU 13 - QP'!AC185="no",'Trimeth-pres (age 70+)'!V185="no"),"yes","no")</f>
        <v>no</v>
      </c>
      <c r="O185" s="202" t="str">
        <f>IF(AND('Antibiotics STAR PU 13 - QP'!AF185="no",'Trimeth-pres (age 70+)'!X185="no"),"yes","no")</f>
        <v>no</v>
      </c>
      <c r="P185" s="202" t="str">
        <f>IF(AND('Antibiotics STAR PU 13 - QP'!AI185="no",'Trimeth-pres (age 70+)'!Z185="no"),"yes","no")</f>
        <v>no</v>
      </c>
      <c r="Q185" s="202" t="str">
        <f>IF(AND('Antibiotics STAR PU 13 - QP'!AL185="no",'Trimeth-pres (age 70+)'!AB185="no"),"yes","no")</f>
        <v>no</v>
      </c>
      <c r="R185" s="202" t="str">
        <f>IF(AND('Antibiotics STAR PU 13 - QP'!AO185="no",'Trimeth-pres (age 70+)'!AD185="no"),"yes","no")</f>
        <v>no</v>
      </c>
      <c r="S185" s="202" t="str">
        <f>IF(AND('Antibiotics STAR PU 13 - QP'!AR185="no",'Trimeth-pres (age 70+)'!AF185="no"),"yes","no")</f>
        <v>no</v>
      </c>
      <c r="T185" s="202" t="str">
        <f>IF(AND('Antibiotics STAR PU 13 - QP'!AU185="no",'Trimeth-pres (age 70+)'!AH185="no"),"yes","no")</f>
        <v>no</v>
      </c>
      <c r="U185" s="202" t="str">
        <f>IF(AND('Antibiotics STAR PU 13 - QP'!AX185="no",'Trimeth-pres (age 70+)'!AJ185="no"),"yes","no")</f>
        <v>no</v>
      </c>
      <c r="V185" s="202" t="str">
        <f>IF(AND('Antibiotics STAR PU 13 - QP'!BA185="no",'Trimeth-pres (age 70+)'!AL185="no"),"yes","no")</f>
        <v>no</v>
      </c>
      <c r="W185" s="202" t="str">
        <f>IF(AND('Antibiotics STAR PU 13 - QP'!BD185="no",'Trimeth-pres (age 70+)'!AN185="no"),"yes","no")</f>
        <v>no</v>
      </c>
      <c r="X185" s="202" t="str">
        <f>IF(AND('Antibiotics STAR PU 13 - QP'!BG185="no",'Trimeth-pres (age 70+)'!AP185="no"),"yes","no")</f>
        <v>no</v>
      </c>
      <c r="Y185" s="202" t="str">
        <f>IF(AND('Antibiotics STAR PU 13 - QP'!BJ185="no",'Trimeth-pres (age 70+)'!AR185="no"),"yes","no")</f>
        <v>no</v>
      </c>
      <c r="Z185" s="202" t="str">
        <f>IF(AND('Antibiotics STAR PU 13 - QP'!BM185="no",'Trimeth-pres (age 70+)'!AT185="no"),"yes","no")</f>
        <v>no</v>
      </c>
      <c r="AA185" s="202" t="str">
        <f>IF(AND('Antibiotics STAR PU 13 - QP'!BQ185="no",'Trimeth-pres (age 70+)'!AV185="no"),"yes","no")</f>
        <v>no</v>
      </c>
    </row>
    <row r="186" spans="1:27" x14ac:dyDescent="0.2">
      <c r="A186" s="306" t="s">
        <v>627</v>
      </c>
      <c r="B186" s="5" t="s">
        <v>484</v>
      </c>
      <c r="C186" s="5" t="s">
        <v>465</v>
      </c>
      <c r="D186" s="5" t="s">
        <v>424</v>
      </c>
      <c r="E186" s="5" t="s">
        <v>35</v>
      </c>
      <c r="F186" s="117" t="s">
        <v>374</v>
      </c>
      <c r="G186" s="5" t="s">
        <v>375</v>
      </c>
      <c r="H186" s="8" t="str">
        <f>IF(AND('Antibiotics STAR PU 13 - QP'!K186="no",'Trimeth-pres (age 70+)'!J186="no"),"yes","no")</f>
        <v>no</v>
      </c>
      <c r="I186" s="202" t="str">
        <f>IF(AND('Antibiotics STAR PU 13 - QP'!N186="no",'Trimeth-pres (age 70+)'!L186="no"),"yes","no")</f>
        <v>no</v>
      </c>
      <c r="J186" s="202" t="str">
        <f>IF(AND('Antibiotics STAR PU 13 - QP'!Q186="no",'Trimeth-pres (age 70+)'!N186="no"),"yes","no")</f>
        <v>no</v>
      </c>
      <c r="K186" s="202" t="str">
        <f>IF(AND('Antibiotics STAR PU 13 - QP'!T186="no",'Trimeth-pres (age 70+)'!P186="no"),"yes","no")</f>
        <v>no</v>
      </c>
      <c r="L186" s="202" t="str">
        <f>IF(AND('Antibiotics STAR PU 13 - QP'!W186="no",'Trimeth-pres (age 70+)'!R186="no"),"yes","no")</f>
        <v>no</v>
      </c>
      <c r="M186" s="202" t="str">
        <f>IF(AND('Antibiotics STAR PU 13 - QP'!Z186="no",'Trimeth-pres (age 70+)'!T186="no"),"yes","no")</f>
        <v>no</v>
      </c>
      <c r="N186" s="202" t="str">
        <f>IF(AND('Antibiotics STAR PU 13 - QP'!AC186="no",'Trimeth-pres (age 70+)'!V186="no"),"yes","no")</f>
        <v>no</v>
      </c>
      <c r="O186" s="202" t="str">
        <f>IF(AND('Antibiotics STAR PU 13 - QP'!AF186="no",'Trimeth-pres (age 70+)'!X186="no"),"yes","no")</f>
        <v>no</v>
      </c>
      <c r="P186" s="202" t="str">
        <f>IF(AND('Antibiotics STAR PU 13 - QP'!AI186="no",'Trimeth-pres (age 70+)'!Z186="no"),"yes","no")</f>
        <v>no</v>
      </c>
      <c r="Q186" s="202" t="str">
        <f>IF(AND('Antibiotics STAR PU 13 - QP'!AL186="no",'Trimeth-pres (age 70+)'!AB186="no"),"yes","no")</f>
        <v>no</v>
      </c>
      <c r="R186" s="202" t="str">
        <f>IF(AND('Antibiotics STAR PU 13 - QP'!AO186="no",'Trimeth-pres (age 70+)'!AD186="no"),"yes","no")</f>
        <v>no</v>
      </c>
      <c r="S186" s="202" t="str">
        <f>IF(AND('Antibiotics STAR PU 13 - QP'!AR186="no",'Trimeth-pres (age 70+)'!AF186="no"),"yes","no")</f>
        <v>no</v>
      </c>
      <c r="T186" s="202" t="str">
        <f>IF(AND('Antibiotics STAR PU 13 - QP'!AU186="no",'Trimeth-pres (age 70+)'!AH186="no"),"yes","no")</f>
        <v>no</v>
      </c>
      <c r="U186" s="202" t="str">
        <f>IF(AND('Antibiotics STAR PU 13 - QP'!AX186="no",'Trimeth-pres (age 70+)'!AJ186="no"),"yes","no")</f>
        <v>no</v>
      </c>
      <c r="V186" s="202" t="str">
        <f>IF(AND('Antibiotics STAR PU 13 - QP'!BA186="no",'Trimeth-pres (age 70+)'!AL186="no"),"yes","no")</f>
        <v>no</v>
      </c>
      <c r="W186" s="202" t="str">
        <f>IF(AND('Antibiotics STAR PU 13 - QP'!BD186="no",'Trimeth-pres (age 70+)'!AN186="no"),"yes","no")</f>
        <v>no</v>
      </c>
      <c r="X186" s="202" t="str">
        <f>IF(AND('Antibiotics STAR PU 13 - QP'!BG186="no",'Trimeth-pres (age 70+)'!AP186="no"),"yes","no")</f>
        <v>no</v>
      </c>
      <c r="Y186" s="202" t="str">
        <f>IF(AND('Antibiotics STAR PU 13 - QP'!BJ186="no",'Trimeth-pres (age 70+)'!AR186="no"),"yes","no")</f>
        <v>no</v>
      </c>
      <c r="Z186" s="202" t="str">
        <f>IF(AND('Antibiotics STAR PU 13 - QP'!BM186="no",'Trimeth-pres (age 70+)'!AT186="no"),"yes","no")</f>
        <v>no</v>
      </c>
      <c r="AA186" s="202" t="str">
        <f>IF(AND('Antibiotics STAR PU 13 - QP'!BQ186="no",'Trimeth-pres (age 70+)'!AV186="no"),"yes","no")</f>
        <v>no</v>
      </c>
    </row>
    <row r="187" spans="1:27" x14ac:dyDescent="0.2">
      <c r="A187" s="306" t="s">
        <v>495</v>
      </c>
      <c r="B187" s="5" t="s">
        <v>481</v>
      </c>
      <c r="C187" s="5" t="s">
        <v>406</v>
      </c>
      <c r="D187" s="5" t="s">
        <v>435</v>
      </c>
      <c r="E187" s="5" t="s">
        <v>111</v>
      </c>
      <c r="F187" s="117" t="s">
        <v>376</v>
      </c>
      <c r="G187" s="5" t="s">
        <v>377</v>
      </c>
      <c r="H187" s="8" t="str">
        <f>IF(AND('Antibiotics STAR PU 13 - QP'!K187="no",'Trimeth-pres (age 70+)'!J187="no"),"yes","no")</f>
        <v>no</v>
      </c>
      <c r="I187" s="202" t="str">
        <f>IF(AND('Antibiotics STAR PU 13 - QP'!N187="no",'Trimeth-pres (age 70+)'!L187="no"),"yes","no")</f>
        <v>no</v>
      </c>
      <c r="J187" s="202" t="str">
        <f>IF(AND('Antibiotics STAR PU 13 - QP'!Q187="no",'Trimeth-pres (age 70+)'!N187="no"),"yes","no")</f>
        <v>no</v>
      </c>
      <c r="K187" s="202" t="str">
        <f>IF(AND('Antibiotics STAR PU 13 - QP'!T187="no",'Trimeth-pres (age 70+)'!P187="no"),"yes","no")</f>
        <v>no</v>
      </c>
      <c r="L187" s="202" t="str">
        <f>IF(AND('Antibiotics STAR PU 13 - QP'!W187="no",'Trimeth-pres (age 70+)'!R187="no"),"yes","no")</f>
        <v>no</v>
      </c>
      <c r="M187" s="202" t="str">
        <f>IF(AND('Antibiotics STAR PU 13 - QP'!Z187="no",'Trimeth-pres (age 70+)'!T187="no"),"yes","no")</f>
        <v>no</v>
      </c>
      <c r="N187" s="202" t="str">
        <f>IF(AND('Antibiotics STAR PU 13 - QP'!AC187="no",'Trimeth-pres (age 70+)'!V187="no"),"yes","no")</f>
        <v>no</v>
      </c>
      <c r="O187" s="202" t="str">
        <f>IF(AND('Antibiotics STAR PU 13 - QP'!AF187="no",'Trimeth-pres (age 70+)'!X187="no"),"yes","no")</f>
        <v>no</v>
      </c>
      <c r="P187" s="202" t="str">
        <f>IF(AND('Antibiotics STAR PU 13 - QP'!AI187="no",'Trimeth-pres (age 70+)'!Z187="no"),"yes","no")</f>
        <v>no</v>
      </c>
      <c r="Q187" s="202" t="str">
        <f>IF(AND('Antibiotics STAR PU 13 - QP'!AL187="no",'Trimeth-pres (age 70+)'!AB187="no"),"yes","no")</f>
        <v>no</v>
      </c>
      <c r="R187" s="202" t="str">
        <f>IF(AND('Antibiotics STAR PU 13 - QP'!AO187="no",'Trimeth-pres (age 70+)'!AD187="no"),"yes","no")</f>
        <v>no</v>
      </c>
      <c r="S187" s="202" t="str">
        <f>IF(AND('Antibiotics STAR PU 13 - QP'!AR187="no",'Trimeth-pres (age 70+)'!AF187="no"),"yes","no")</f>
        <v>no</v>
      </c>
      <c r="T187" s="202" t="str">
        <f>IF(AND('Antibiotics STAR PU 13 - QP'!AU187="no",'Trimeth-pres (age 70+)'!AH187="no"),"yes","no")</f>
        <v>no</v>
      </c>
      <c r="U187" s="202" t="str">
        <f>IF(AND('Antibiotics STAR PU 13 - QP'!AX187="no",'Trimeth-pres (age 70+)'!AJ187="no"),"yes","no")</f>
        <v>no</v>
      </c>
      <c r="V187" s="202" t="str">
        <f>IF(AND('Antibiotics STAR PU 13 - QP'!BA187="no",'Trimeth-pres (age 70+)'!AL187="no"),"yes","no")</f>
        <v>no</v>
      </c>
      <c r="W187" s="202" t="str">
        <f>IF(AND('Antibiotics STAR PU 13 - QP'!BD187="no",'Trimeth-pres (age 70+)'!AN187="no"),"yes","no")</f>
        <v>no</v>
      </c>
      <c r="X187" s="202" t="str">
        <f>IF(AND('Antibiotics STAR PU 13 - QP'!BG187="no",'Trimeth-pres (age 70+)'!AP187="no"),"yes","no")</f>
        <v>no</v>
      </c>
      <c r="Y187" s="202" t="str">
        <f>IF(AND('Antibiotics STAR PU 13 - QP'!BJ187="no",'Trimeth-pres (age 70+)'!AR187="no"),"yes","no")</f>
        <v>no</v>
      </c>
      <c r="Z187" s="202" t="str">
        <f>IF(AND('Antibiotics STAR PU 13 - QP'!BM187="no",'Trimeth-pres (age 70+)'!AT187="no"),"yes","no")</f>
        <v>no</v>
      </c>
      <c r="AA187" s="202" t="str">
        <f>IF(AND('Antibiotics STAR PU 13 - QP'!BQ187="no",'Trimeth-pres (age 70+)'!AV187="no"),"yes","no")</f>
        <v>no</v>
      </c>
    </row>
    <row r="188" spans="1:27" x14ac:dyDescent="0.2">
      <c r="A188" s="306" t="s">
        <v>629</v>
      </c>
      <c r="B188" s="5" t="s">
        <v>477</v>
      </c>
      <c r="C188" s="5" t="s">
        <v>404</v>
      </c>
      <c r="D188" s="5" t="s">
        <v>426</v>
      </c>
      <c r="E188" s="5" t="s">
        <v>47</v>
      </c>
      <c r="F188" s="117" t="s">
        <v>378</v>
      </c>
      <c r="G188" s="5" t="s">
        <v>379</v>
      </c>
      <c r="H188" s="8" t="str">
        <f>IF(AND('Antibiotics STAR PU 13 - QP'!K188="no",'Trimeth-pres (age 70+)'!J188="no"),"yes","no")</f>
        <v>no</v>
      </c>
      <c r="I188" s="202" t="str">
        <f>IF(AND('Antibiotics STAR PU 13 - QP'!N188="no",'Trimeth-pres (age 70+)'!L188="no"),"yes","no")</f>
        <v>no</v>
      </c>
      <c r="J188" s="202" t="str">
        <f>IF(AND('Antibiotics STAR PU 13 - QP'!Q188="no",'Trimeth-pres (age 70+)'!N188="no"),"yes","no")</f>
        <v>no</v>
      </c>
      <c r="K188" s="202" t="str">
        <f>IF(AND('Antibiotics STAR PU 13 - QP'!T188="no",'Trimeth-pres (age 70+)'!P188="no"),"yes","no")</f>
        <v>no</v>
      </c>
      <c r="L188" s="202" t="str">
        <f>IF(AND('Antibiotics STAR PU 13 - QP'!W188="no",'Trimeth-pres (age 70+)'!R188="no"),"yes","no")</f>
        <v>no</v>
      </c>
      <c r="M188" s="202" t="str">
        <f>IF(AND('Antibiotics STAR PU 13 - QP'!Z188="no",'Trimeth-pres (age 70+)'!T188="no"),"yes","no")</f>
        <v>no</v>
      </c>
      <c r="N188" s="202" t="str">
        <f>IF(AND('Antibiotics STAR PU 13 - QP'!AC188="no",'Trimeth-pres (age 70+)'!V188="no"),"yes","no")</f>
        <v>no</v>
      </c>
      <c r="O188" s="202" t="str">
        <f>IF(AND('Antibiotics STAR PU 13 - QP'!AF188="no",'Trimeth-pres (age 70+)'!X188="no"),"yes","no")</f>
        <v>no</v>
      </c>
      <c r="P188" s="202" t="str">
        <f>IF(AND('Antibiotics STAR PU 13 - QP'!AI188="no",'Trimeth-pres (age 70+)'!Z188="no"),"yes","no")</f>
        <v>no</v>
      </c>
      <c r="Q188" s="202" t="str">
        <f>IF(AND('Antibiotics STAR PU 13 - QP'!AL188="no",'Trimeth-pres (age 70+)'!AB188="no"),"yes","no")</f>
        <v>no</v>
      </c>
      <c r="R188" s="202" t="str">
        <f>IF(AND('Antibiotics STAR PU 13 - QP'!AO188="no",'Trimeth-pres (age 70+)'!AD188="no"),"yes","no")</f>
        <v>no</v>
      </c>
      <c r="S188" s="202" t="str">
        <f>IF(AND('Antibiotics STAR PU 13 - QP'!AR188="no",'Trimeth-pres (age 70+)'!AF188="no"),"yes","no")</f>
        <v>no</v>
      </c>
      <c r="T188" s="202" t="str">
        <f>IF(AND('Antibiotics STAR PU 13 - QP'!AU188="no",'Trimeth-pres (age 70+)'!AH188="no"),"yes","no")</f>
        <v>no</v>
      </c>
      <c r="U188" s="202" t="str">
        <f>IF(AND('Antibiotics STAR PU 13 - QP'!AX188="no",'Trimeth-pres (age 70+)'!AJ188="no"),"yes","no")</f>
        <v>no</v>
      </c>
      <c r="V188" s="202" t="str">
        <f>IF(AND('Antibiotics STAR PU 13 - QP'!BA188="no",'Trimeth-pres (age 70+)'!AL188="no"),"yes","no")</f>
        <v>no</v>
      </c>
      <c r="W188" s="202" t="str">
        <f>IF(AND('Antibiotics STAR PU 13 - QP'!BD188="no",'Trimeth-pres (age 70+)'!AN188="no"),"yes","no")</f>
        <v>no</v>
      </c>
      <c r="X188" s="202" t="str">
        <f>IF(AND('Antibiotics STAR PU 13 - QP'!BG188="no",'Trimeth-pres (age 70+)'!AP188="no"),"yes","no")</f>
        <v>no</v>
      </c>
      <c r="Y188" s="202" t="str">
        <f>IF(AND('Antibiotics STAR PU 13 - QP'!BJ188="no",'Trimeth-pres (age 70+)'!AR188="no"),"yes","no")</f>
        <v>no</v>
      </c>
      <c r="Z188" s="202" t="str">
        <f>IF(AND('Antibiotics STAR PU 13 - QP'!BM188="no",'Trimeth-pres (age 70+)'!AT188="no"),"yes","no")</f>
        <v>no</v>
      </c>
      <c r="AA188" s="202" t="str">
        <f>IF(AND('Antibiotics STAR PU 13 - QP'!BQ188="no",'Trimeth-pres (age 70+)'!AV188="no"),"yes","no")</f>
        <v>no</v>
      </c>
    </row>
    <row r="189" spans="1:27" x14ac:dyDescent="0.2">
      <c r="A189" s="306" t="s">
        <v>639</v>
      </c>
      <c r="B189" s="5" t="s">
        <v>480</v>
      </c>
      <c r="C189" s="5" t="s">
        <v>405</v>
      </c>
      <c r="D189" s="5" t="s">
        <v>429</v>
      </c>
      <c r="E189" s="5" t="s">
        <v>60</v>
      </c>
      <c r="F189" s="117" t="s">
        <v>380</v>
      </c>
      <c r="G189" s="5" t="s">
        <v>381</v>
      </c>
      <c r="H189" s="8" t="str">
        <f>IF(AND('Antibiotics STAR PU 13 - QP'!K202="no",'Trimeth-pres (age 70+)'!J201="no"),"yes","no")</f>
        <v>no</v>
      </c>
      <c r="I189" s="202" t="str">
        <f>IF(AND('Antibiotics STAR PU 13 - QP'!N189="no",'Trimeth-pres (age 70+)'!L189="no"),"yes","no")</f>
        <v>yes</v>
      </c>
      <c r="J189" s="202" t="str">
        <f>IF(AND('Antibiotics STAR PU 13 - QP'!Q189="no",'Trimeth-pres (age 70+)'!N189="no"),"yes","no")</f>
        <v>yes</v>
      </c>
      <c r="K189" s="202" t="str">
        <f>IF(AND('Antibiotics STAR PU 13 - QP'!T189="no",'Trimeth-pres (age 70+)'!P189="no"),"yes","no")</f>
        <v>yes</v>
      </c>
      <c r="L189" s="202" t="str">
        <f>IF(AND('Antibiotics STAR PU 13 - QP'!W189="no",'Trimeth-pres (age 70+)'!R189="no"),"yes","no")</f>
        <v>yes</v>
      </c>
      <c r="M189" s="202" t="str">
        <f>IF(AND('Antibiotics STAR PU 13 - QP'!Z189="no",'Trimeth-pres (age 70+)'!T189="no"),"yes","no")</f>
        <v>no</v>
      </c>
      <c r="N189" s="202" t="str">
        <f>IF(AND('Antibiotics STAR PU 13 - QP'!AC189="no",'Trimeth-pres (age 70+)'!V189="no"),"yes","no")</f>
        <v>no</v>
      </c>
      <c r="O189" s="202" t="str">
        <f>IF(AND('Antibiotics STAR PU 13 - QP'!AF189="no",'Trimeth-pres (age 70+)'!X189="no"),"yes","no")</f>
        <v>no</v>
      </c>
      <c r="P189" s="202" t="str">
        <f>IF(AND('Antibiotics STAR PU 13 - QP'!AI189="no",'Trimeth-pres (age 70+)'!Z189="no"),"yes","no")</f>
        <v>no</v>
      </c>
      <c r="Q189" s="202" t="str">
        <f>IF(AND('Antibiotics STAR PU 13 - QP'!AL189="no",'Trimeth-pres (age 70+)'!AB189="no"),"yes","no")</f>
        <v>no</v>
      </c>
      <c r="R189" s="202" t="str">
        <f>IF(AND('Antibiotics STAR PU 13 - QP'!AO189="no",'Trimeth-pres (age 70+)'!AD189="no"),"yes","no")</f>
        <v>no</v>
      </c>
      <c r="S189" s="202" t="str">
        <f>IF(AND('Antibiotics STAR PU 13 - QP'!AR189="no",'Trimeth-pres (age 70+)'!AF189="no"),"yes","no")</f>
        <v>no</v>
      </c>
      <c r="T189" s="202" t="str">
        <f>IF(AND('Antibiotics STAR PU 13 - QP'!AU189="no",'Trimeth-pres (age 70+)'!AH189="no"),"yes","no")</f>
        <v>no</v>
      </c>
      <c r="U189" s="202" t="str">
        <f>IF(AND('Antibiotics STAR PU 13 - QP'!AX189="no",'Trimeth-pres (age 70+)'!AJ189="no"),"yes","no")</f>
        <v>no</v>
      </c>
      <c r="V189" s="202" t="str">
        <f>IF(AND('Antibiotics STAR PU 13 - QP'!BA189="no",'Trimeth-pres (age 70+)'!AL189="no"),"yes","no")</f>
        <v>no</v>
      </c>
      <c r="W189" s="202" t="str">
        <f>IF(AND('Antibiotics STAR PU 13 - QP'!BD189="no",'Trimeth-pres (age 70+)'!AN189="no"),"yes","no")</f>
        <v>no</v>
      </c>
      <c r="X189" s="202" t="str">
        <f>IF(AND('Antibiotics STAR PU 13 - QP'!BG189="no",'Trimeth-pres (age 70+)'!AP189="no"),"yes","no")</f>
        <v>no</v>
      </c>
      <c r="Y189" s="202" t="str">
        <f>IF(AND('Antibiotics STAR PU 13 - QP'!BJ189="no",'Trimeth-pres (age 70+)'!AR189="no"),"yes","no")</f>
        <v>no</v>
      </c>
      <c r="Z189" s="202" t="str">
        <f>IF(AND('Antibiotics STAR PU 13 - QP'!BM189="no",'Trimeth-pres (age 70+)'!AT189="no"),"yes","no")</f>
        <v>no</v>
      </c>
      <c r="AA189" s="202" t="str">
        <f>IF(AND('Antibiotics STAR PU 13 - QP'!BQ189="no",'Trimeth-pres (age 70+)'!AV189="no"),"yes","no")</f>
        <v>no</v>
      </c>
    </row>
    <row r="190" spans="1:27" x14ac:dyDescent="0.2">
      <c r="A190" s="306" t="s">
        <v>501</v>
      </c>
      <c r="B190" s="5" t="s">
        <v>480</v>
      </c>
      <c r="C190" s="5" t="s">
        <v>405</v>
      </c>
      <c r="D190" s="5" t="s">
        <v>429</v>
      </c>
      <c r="E190" s="5" t="s">
        <v>60</v>
      </c>
      <c r="F190" s="117" t="s">
        <v>382</v>
      </c>
      <c r="G190" s="5" t="s">
        <v>383</v>
      </c>
      <c r="H190" s="8" t="str">
        <f>IF(AND('Antibiotics STAR PU 13 - QP'!K203="no",'Trimeth-pres (age 70+)'!J202="no"),"yes","no")</f>
        <v>no</v>
      </c>
      <c r="I190" s="202" t="str">
        <f>IF(AND('Antibiotics STAR PU 13 - QP'!N190="no",'Trimeth-pres (age 70+)'!L190="no"),"yes","no")</f>
        <v>no</v>
      </c>
      <c r="J190" s="202" t="str">
        <f>IF(AND('Antibiotics STAR PU 13 - QP'!Q190="no",'Trimeth-pres (age 70+)'!N190="no"),"yes","no")</f>
        <v>no</v>
      </c>
      <c r="K190" s="202" t="str">
        <f>IF(AND('Antibiotics STAR PU 13 - QP'!T190="no",'Trimeth-pres (age 70+)'!P190="no"),"yes","no")</f>
        <v>no</v>
      </c>
      <c r="L190" s="202" t="str">
        <f>IF(AND('Antibiotics STAR PU 13 - QP'!W190="no",'Trimeth-pres (age 70+)'!R190="no"),"yes","no")</f>
        <v>no</v>
      </c>
      <c r="M190" s="202" t="str">
        <f>IF(AND('Antibiotics STAR PU 13 - QP'!Z190="no",'Trimeth-pres (age 70+)'!T190="no"),"yes","no")</f>
        <v>no</v>
      </c>
      <c r="N190" s="202" t="str">
        <f>IF(AND('Antibiotics STAR PU 13 - QP'!AC190="no",'Trimeth-pres (age 70+)'!V190="no"),"yes","no")</f>
        <v>no</v>
      </c>
      <c r="O190" s="202" t="str">
        <f>IF(AND('Antibiotics STAR PU 13 - QP'!AF190="no",'Trimeth-pres (age 70+)'!X190="no"),"yes","no")</f>
        <v>no</v>
      </c>
      <c r="P190" s="202" t="str">
        <f>IF(AND('Antibiotics STAR PU 13 - QP'!AI190="no",'Trimeth-pres (age 70+)'!Z190="no"),"yes","no")</f>
        <v>no</v>
      </c>
      <c r="Q190" s="202" t="str">
        <f>IF(AND('Antibiotics STAR PU 13 - QP'!AL190="no",'Trimeth-pres (age 70+)'!AB190="no"),"yes","no")</f>
        <v>no</v>
      </c>
      <c r="R190" s="202" t="str">
        <f>IF(AND('Antibiotics STAR PU 13 - QP'!AO190="no",'Trimeth-pres (age 70+)'!AD190="no"),"yes","no")</f>
        <v>no</v>
      </c>
      <c r="S190" s="202" t="str">
        <f>IF(AND('Antibiotics STAR PU 13 - QP'!AR190="no",'Trimeth-pres (age 70+)'!AF190="no"),"yes","no")</f>
        <v>no</v>
      </c>
      <c r="T190" s="202" t="str">
        <f>IF(AND('Antibiotics STAR PU 13 - QP'!AU190="no",'Trimeth-pres (age 70+)'!AH190="no"),"yes","no")</f>
        <v>no</v>
      </c>
      <c r="U190" s="202" t="str">
        <f>IF(AND('Antibiotics STAR PU 13 - QP'!AX190="no",'Trimeth-pres (age 70+)'!AJ190="no"),"yes","no")</f>
        <v>no</v>
      </c>
      <c r="V190" s="202" t="str">
        <f>IF(AND('Antibiotics STAR PU 13 - QP'!BA190="no",'Trimeth-pres (age 70+)'!AL190="no"),"yes","no")</f>
        <v>no</v>
      </c>
      <c r="W190" s="202" t="str">
        <f>IF(AND('Antibiotics STAR PU 13 - QP'!BD190="no",'Trimeth-pres (age 70+)'!AN190="no"),"yes","no")</f>
        <v>no</v>
      </c>
      <c r="X190" s="202" t="str">
        <f>IF(AND('Antibiotics STAR PU 13 - QP'!BG190="no",'Trimeth-pres (age 70+)'!AP190="no"),"yes","no")</f>
        <v>no</v>
      </c>
      <c r="Y190" s="202" t="str">
        <f>IF(AND('Antibiotics STAR PU 13 - QP'!BJ190="no",'Trimeth-pres (age 70+)'!AR190="no"),"yes","no")</f>
        <v>no</v>
      </c>
      <c r="Z190" s="202" t="str">
        <f>IF(AND('Antibiotics STAR PU 13 - QP'!BM190="no",'Trimeth-pres (age 70+)'!AT190="no"),"yes","no")</f>
        <v>no</v>
      </c>
      <c r="AA190" s="202" t="str">
        <f>IF(AND('Antibiotics STAR PU 13 - QP'!BQ190="no",'Trimeth-pres (age 70+)'!AV190="no"),"yes","no")</f>
        <v>no</v>
      </c>
    </row>
    <row r="191" spans="1:27" x14ac:dyDescent="0.2">
      <c r="A191" s="306" t="s">
        <v>628</v>
      </c>
      <c r="B191" s="5" t="s">
        <v>485</v>
      </c>
      <c r="C191" s="5" t="s">
        <v>464</v>
      </c>
      <c r="D191" s="5" t="s">
        <v>425</v>
      </c>
      <c r="E191" s="5" t="s">
        <v>40</v>
      </c>
      <c r="F191" s="117" t="s">
        <v>384</v>
      </c>
      <c r="G191" s="5" t="s">
        <v>385</v>
      </c>
      <c r="H191" s="8" t="str">
        <f>IF(AND('Antibiotics STAR PU 13 - QP'!K204="no",'Trimeth-pres (age 70+)'!J203="no"),"yes","no")</f>
        <v>no</v>
      </c>
      <c r="I191" s="202" t="str">
        <f>IF(AND('Antibiotics STAR PU 13 - QP'!N191="no",'Trimeth-pres (age 70+)'!L191="no"),"yes","no")</f>
        <v>no</v>
      </c>
      <c r="J191" s="202" t="str">
        <f>IF(AND('Antibiotics STAR PU 13 - QP'!Q191="no",'Trimeth-pres (age 70+)'!N191="no"),"yes","no")</f>
        <v>no</v>
      </c>
      <c r="K191" s="202" t="str">
        <f>IF(AND('Antibiotics STAR PU 13 - QP'!T191="no",'Trimeth-pres (age 70+)'!P191="no"),"yes","no")</f>
        <v>no</v>
      </c>
      <c r="L191" s="202" t="str">
        <f>IF(AND('Antibiotics STAR PU 13 - QP'!W191="no",'Trimeth-pres (age 70+)'!R191="no"),"yes","no")</f>
        <v>no</v>
      </c>
      <c r="M191" s="202" t="str">
        <f>IF(AND('Antibiotics STAR PU 13 - QP'!Z191="no",'Trimeth-pres (age 70+)'!T191="no"),"yes","no")</f>
        <v>no</v>
      </c>
      <c r="N191" s="202" t="str">
        <f>IF(AND('Antibiotics STAR PU 13 - QP'!AC191="no",'Trimeth-pres (age 70+)'!V191="no"),"yes","no")</f>
        <v>no</v>
      </c>
      <c r="O191" s="202" t="str">
        <f>IF(AND('Antibiotics STAR PU 13 - QP'!AF191="no",'Trimeth-pres (age 70+)'!X191="no"),"yes","no")</f>
        <v>no</v>
      </c>
      <c r="P191" s="202" t="str">
        <f>IF(AND('Antibiotics STAR PU 13 - QP'!AI191="no",'Trimeth-pres (age 70+)'!Z191="no"),"yes","no")</f>
        <v>no</v>
      </c>
      <c r="Q191" s="202" t="str">
        <f>IF(AND('Antibiotics STAR PU 13 - QP'!AL191="no",'Trimeth-pres (age 70+)'!AB191="no"),"yes","no")</f>
        <v>no</v>
      </c>
      <c r="R191" s="202" t="str">
        <f>IF(AND('Antibiotics STAR PU 13 - QP'!AO191="no",'Trimeth-pres (age 70+)'!AD191="no"),"yes","no")</f>
        <v>no</v>
      </c>
      <c r="S191" s="202" t="str">
        <f>IF(AND('Antibiotics STAR PU 13 - QP'!AR191="no",'Trimeth-pres (age 70+)'!AF191="no"),"yes","no")</f>
        <v>no</v>
      </c>
      <c r="T191" s="202" t="str">
        <f>IF(AND('Antibiotics STAR PU 13 - QP'!AU191="no",'Trimeth-pres (age 70+)'!AH191="no"),"yes","no")</f>
        <v>no</v>
      </c>
      <c r="U191" s="202" t="str">
        <f>IF(AND('Antibiotics STAR PU 13 - QP'!AX191="no",'Trimeth-pres (age 70+)'!AJ191="no"),"yes","no")</f>
        <v>no</v>
      </c>
      <c r="V191" s="202" t="str">
        <f>IF(AND('Antibiotics STAR PU 13 - QP'!BA191="no",'Trimeth-pres (age 70+)'!AL191="no"),"yes","no")</f>
        <v>no</v>
      </c>
      <c r="W191" s="202" t="str">
        <f>IF(AND('Antibiotics STAR PU 13 - QP'!BD191="no",'Trimeth-pres (age 70+)'!AN191="no"),"yes","no")</f>
        <v>no</v>
      </c>
      <c r="X191" s="202" t="str">
        <f>IF(AND('Antibiotics STAR PU 13 - QP'!BG191="no",'Trimeth-pres (age 70+)'!AP191="no"),"yes","no")</f>
        <v>no</v>
      </c>
      <c r="Y191" s="202" t="str">
        <f>IF(AND('Antibiotics STAR PU 13 - QP'!BJ191="no",'Trimeth-pres (age 70+)'!AR191="no"),"yes","no")</f>
        <v>no</v>
      </c>
      <c r="Z191" s="202" t="str">
        <f>IF(AND('Antibiotics STAR PU 13 - QP'!BM191="no",'Trimeth-pres (age 70+)'!AT191="no"),"yes","no")</f>
        <v>no</v>
      </c>
      <c r="AA191" s="202" t="str">
        <f>IF(AND('Antibiotics STAR PU 13 - QP'!BQ191="no",'Trimeth-pres (age 70+)'!AV191="no"),"yes","no")</f>
        <v>no</v>
      </c>
    </row>
    <row r="192" spans="1:27" x14ac:dyDescent="0.2">
      <c r="A192" s="306" t="s">
        <v>623</v>
      </c>
      <c r="B192" s="5" t="s">
        <v>476</v>
      </c>
      <c r="C192" s="5" t="s">
        <v>403</v>
      </c>
      <c r="D192" s="5" t="s">
        <v>420</v>
      </c>
      <c r="E192" s="5" t="s">
        <v>25</v>
      </c>
      <c r="F192" s="117" t="s">
        <v>386</v>
      </c>
      <c r="G192" s="5" t="s">
        <v>387</v>
      </c>
      <c r="H192" s="8" t="str">
        <f>IF(AND('Antibiotics STAR PU 13 - QP'!K205="no",'Trimeth-pres (age 70+)'!J204="no"),"yes","no")</f>
        <v>no</v>
      </c>
      <c r="I192" s="202" t="str">
        <f>IF(AND('Antibiotics STAR PU 13 - QP'!N192="no",'Trimeth-pres (age 70+)'!L192="no"),"yes","no")</f>
        <v>no</v>
      </c>
      <c r="J192" s="202" t="str">
        <f>IF(AND('Antibiotics STAR PU 13 - QP'!Q192="no",'Trimeth-pres (age 70+)'!N192="no"),"yes","no")</f>
        <v>no</v>
      </c>
      <c r="K192" s="202" t="str">
        <f>IF(AND('Antibiotics STAR PU 13 - QP'!T192="no",'Trimeth-pres (age 70+)'!P192="no"),"yes","no")</f>
        <v>no</v>
      </c>
      <c r="L192" s="202" t="str">
        <f>IF(AND('Antibiotics STAR PU 13 - QP'!W192="no",'Trimeth-pres (age 70+)'!R192="no"),"yes","no")</f>
        <v>no</v>
      </c>
      <c r="M192" s="202" t="str">
        <f>IF(AND('Antibiotics STAR PU 13 - QP'!Z192="no",'Trimeth-pres (age 70+)'!T192="no"),"yes","no")</f>
        <v>no</v>
      </c>
      <c r="N192" s="202" t="str">
        <f>IF(AND('Antibiotics STAR PU 13 - QP'!AC192="no",'Trimeth-pres (age 70+)'!V192="no"),"yes","no")</f>
        <v>no</v>
      </c>
      <c r="O192" s="202" t="str">
        <f>IF(AND('Antibiotics STAR PU 13 - QP'!AF192="no",'Trimeth-pres (age 70+)'!X192="no"),"yes","no")</f>
        <v>no</v>
      </c>
      <c r="P192" s="202" t="str">
        <f>IF(AND('Antibiotics STAR PU 13 - QP'!AI192="no",'Trimeth-pres (age 70+)'!Z192="no"),"yes","no")</f>
        <v>no</v>
      </c>
      <c r="Q192" s="202" t="str">
        <f>IF(AND('Antibiotics STAR PU 13 - QP'!AL192="no",'Trimeth-pres (age 70+)'!AB192="no"),"yes","no")</f>
        <v>no</v>
      </c>
      <c r="R192" s="202" t="str">
        <f>IF(AND('Antibiotics STAR PU 13 - QP'!AO192="no",'Trimeth-pres (age 70+)'!AD192="no"),"yes","no")</f>
        <v>no</v>
      </c>
      <c r="S192" s="202" t="str">
        <f>IF(AND('Antibiotics STAR PU 13 - QP'!AR192="no",'Trimeth-pres (age 70+)'!AF192="no"),"yes","no")</f>
        <v>no</v>
      </c>
      <c r="T192" s="202" t="str">
        <f>IF(AND('Antibiotics STAR PU 13 - QP'!AU192="no",'Trimeth-pres (age 70+)'!AH192="no"),"yes","no")</f>
        <v>no</v>
      </c>
      <c r="U192" s="202" t="str">
        <f>IF(AND('Antibiotics STAR PU 13 - QP'!AX192="no",'Trimeth-pres (age 70+)'!AJ192="no"),"yes","no")</f>
        <v>no</v>
      </c>
      <c r="V192" s="202" t="str">
        <f>IF(AND('Antibiotics STAR PU 13 - QP'!BA192="no",'Trimeth-pres (age 70+)'!AL192="no"),"yes","no")</f>
        <v>no</v>
      </c>
      <c r="W192" s="202" t="str">
        <f>IF(AND('Antibiotics STAR PU 13 - QP'!BD192="no",'Trimeth-pres (age 70+)'!AN192="no"),"yes","no")</f>
        <v>no</v>
      </c>
      <c r="X192" s="202" t="str">
        <f>IF(AND('Antibiotics STAR PU 13 - QP'!BG192="no",'Trimeth-pres (age 70+)'!AP192="no"),"yes","no")</f>
        <v>no</v>
      </c>
      <c r="Y192" s="202" t="str">
        <f>IF(AND('Antibiotics STAR PU 13 - QP'!BJ192="no",'Trimeth-pres (age 70+)'!AR192="no"),"yes","no")</f>
        <v>no</v>
      </c>
      <c r="Z192" s="202" t="str">
        <f>IF(AND('Antibiotics STAR PU 13 - QP'!BM192="no",'Trimeth-pres (age 70+)'!AT192="no"),"yes","no")</f>
        <v>no</v>
      </c>
      <c r="AA192" s="202" t="str">
        <f>IF(AND('Antibiotics STAR PU 13 - QP'!BQ192="no",'Trimeth-pres (age 70+)'!AV192="no"),"yes","no")</f>
        <v>no</v>
      </c>
    </row>
    <row r="193" spans="1:27" x14ac:dyDescent="0.2">
      <c r="A193" s="306" t="s">
        <v>496</v>
      </c>
      <c r="B193" s="5" t="s">
        <v>497</v>
      </c>
      <c r="C193" s="5" t="s">
        <v>411</v>
      </c>
      <c r="D193" s="5" t="s">
        <v>437</v>
      </c>
      <c r="E193" s="5" t="s">
        <v>123</v>
      </c>
      <c r="F193" s="117" t="s">
        <v>388</v>
      </c>
      <c r="G193" s="5" t="s">
        <v>389</v>
      </c>
      <c r="H193" s="8" t="str">
        <f>IF(AND('Antibiotics STAR PU 13 - QP'!K206="no",'Trimeth-pres (age 70+)'!J205="no"),"yes","no")</f>
        <v>no</v>
      </c>
      <c r="I193" s="202" t="str">
        <f>IF(AND('Antibiotics STAR PU 13 - QP'!N193="no",'Trimeth-pres (age 70+)'!L193="no"),"yes","no")</f>
        <v>no</v>
      </c>
      <c r="J193" s="202" t="str">
        <f>IF(AND('Antibiotics STAR PU 13 - QP'!Q193="no",'Trimeth-pres (age 70+)'!N193="no"),"yes","no")</f>
        <v>no</v>
      </c>
      <c r="K193" s="202" t="str">
        <f>IF(AND('Antibiotics STAR PU 13 - QP'!T193="no",'Trimeth-pres (age 70+)'!P193="no"),"yes","no")</f>
        <v>no</v>
      </c>
      <c r="L193" s="202" t="str">
        <f>IF(AND('Antibiotics STAR PU 13 - QP'!W193="no",'Trimeth-pres (age 70+)'!R193="no"),"yes","no")</f>
        <v>no</v>
      </c>
      <c r="M193" s="202" t="str">
        <f>IF(AND('Antibiotics STAR PU 13 - QP'!Z193="no",'Trimeth-pres (age 70+)'!T193="no"),"yes","no")</f>
        <v>no</v>
      </c>
      <c r="N193" s="202" t="str">
        <f>IF(AND('Antibiotics STAR PU 13 - QP'!AC193="no",'Trimeth-pres (age 70+)'!V193="no"),"yes","no")</f>
        <v>no</v>
      </c>
      <c r="O193" s="202" t="str">
        <f>IF(AND('Antibiotics STAR PU 13 - QP'!AF193="no",'Trimeth-pres (age 70+)'!X193="no"),"yes","no")</f>
        <v>no</v>
      </c>
      <c r="P193" s="202" t="str">
        <f>IF(AND('Antibiotics STAR PU 13 - QP'!AI193="no",'Trimeth-pres (age 70+)'!Z193="no"),"yes","no")</f>
        <v>no</v>
      </c>
      <c r="Q193" s="202" t="str">
        <f>IF(AND('Antibiotics STAR PU 13 - QP'!AL193="no",'Trimeth-pres (age 70+)'!AB193="no"),"yes","no")</f>
        <v>no</v>
      </c>
      <c r="R193" s="202" t="str">
        <f>IF(AND('Antibiotics STAR PU 13 - QP'!AO193="no",'Trimeth-pres (age 70+)'!AD193="no"),"yes","no")</f>
        <v>no</v>
      </c>
      <c r="S193" s="202" t="str">
        <f>IF(AND('Antibiotics STAR PU 13 - QP'!AR193="no",'Trimeth-pres (age 70+)'!AF193="no"),"yes","no")</f>
        <v>no</v>
      </c>
      <c r="T193" s="202" t="str">
        <f>IF(AND('Antibiotics STAR PU 13 - QP'!AU193="no",'Trimeth-pres (age 70+)'!AH193="no"),"yes","no")</f>
        <v>no</v>
      </c>
      <c r="U193" s="202" t="str">
        <f>IF(AND('Antibiotics STAR PU 13 - QP'!AX193="no",'Trimeth-pres (age 70+)'!AJ193="no"),"yes","no")</f>
        <v>no</v>
      </c>
      <c r="V193" s="202" t="str">
        <f>IF(AND('Antibiotics STAR PU 13 - QP'!BA193="no",'Trimeth-pres (age 70+)'!AL193="no"),"yes","no")</f>
        <v>no</v>
      </c>
      <c r="W193" s="202" t="str">
        <f>IF(AND('Antibiotics STAR PU 13 - QP'!BD193="no",'Trimeth-pres (age 70+)'!AN193="no"),"yes","no")</f>
        <v>no</v>
      </c>
      <c r="X193" s="202" t="str">
        <f>IF(AND('Antibiotics STAR PU 13 - QP'!BG193="no",'Trimeth-pres (age 70+)'!AP193="no"),"yes","no")</f>
        <v>no</v>
      </c>
      <c r="Y193" s="202" t="str">
        <f>IF(AND('Antibiotics STAR PU 13 - QP'!BJ193="no",'Trimeth-pres (age 70+)'!AR193="no"),"yes","no")</f>
        <v>no</v>
      </c>
      <c r="Z193" s="202" t="str">
        <f>IF(AND('Antibiotics STAR PU 13 - QP'!BM193="no",'Trimeth-pres (age 70+)'!AT193="no"),"yes","no")</f>
        <v>no</v>
      </c>
      <c r="AA193" s="202" t="str">
        <f>IF(AND('Antibiotics STAR PU 13 - QP'!BQ193="no",'Trimeth-pres (age 70+)'!AV193="no"),"yes","no")</f>
        <v>no</v>
      </c>
    </row>
    <row r="194" spans="1:27" x14ac:dyDescent="0.2">
      <c r="A194" s="306" t="s">
        <v>635</v>
      </c>
      <c r="B194" s="5" t="s">
        <v>483</v>
      </c>
      <c r="C194" s="5" t="s">
        <v>407</v>
      </c>
      <c r="D194" s="5" t="s">
        <v>423</v>
      </c>
      <c r="E194" s="5" t="s">
        <v>34</v>
      </c>
      <c r="F194" s="117" t="s">
        <v>390</v>
      </c>
      <c r="G194" s="5" t="s">
        <v>391</v>
      </c>
      <c r="H194" s="8" t="str">
        <f>IF(AND('Antibiotics STAR PU 13 - QP'!K207="no",'Trimeth-pres (age 70+)'!J206="no"),"yes","no")</f>
        <v>no</v>
      </c>
      <c r="I194" s="202" t="str">
        <f>IF(AND('Antibiotics STAR PU 13 - QP'!N194="no",'Trimeth-pres (age 70+)'!L194="no"),"yes","no")</f>
        <v>no</v>
      </c>
      <c r="J194" s="202" t="str">
        <f>IF(AND('Antibiotics STAR PU 13 - QP'!Q194="no",'Trimeth-pres (age 70+)'!N194="no"),"yes","no")</f>
        <v>no</v>
      </c>
      <c r="K194" s="202" t="str">
        <f>IF(AND('Antibiotics STAR PU 13 - QP'!T194="no",'Trimeth-pres (age 70+)'!P194="no"),"yes","no")</f>
        <v>no</v>
      </c>
      <c r="L194" s="202" t="str">
        <f>IF(AND('Antibiotics STAR PU 13 - QP'!W194="no",'Trimeth-pres (age 70+)'!R194="no"),"yes","no")</f>
        <v>no</v>
      </c>
      <c r="M194" s="202" t="str">
        <f>IF(AND('Antibiotics STAR PU 13 - QP'!Z194="no",'Trimeth-pres (age 70+)'!T194="no"),"yes","no")</f>
        <v>no</v>
      </c>
      <c r="N194" s="202" t="str">
        <f>IF(AND('Antibiotics STAR PU 13 - QP'!AC194="no",'Trimeth-pres (age 70+)'!V194="no"),"yes","no")</f>
        <v>no</v>
      </c>
      <c r="O194" s="202" t="str">
        <f>IF(AND('Antibiotics STAR PU 13 - QP'!AF194="no",'Trimeth-pres (age 70+)'!X194="no"),"yes","no")</f>
        <v>no</v>
      </c>
      <c r="P194" s="202" t="str">
        <f>IF(AND('Antibiotics STAR PU 13 - QP'!AI194="no",'Trimeth-pres (age 70+)'!Z194="no"),"yes","no")</f>
        <v>no</v>
      </c>
      <c r="Q194" s="202" t="str">
        <f>IF(AND('Antibiotics STAR PU 13 - QP'!AL194="no",'Trimeth-pres (age 70+)'!AB194="no"),"yes","no")</f>
        <v>no</v>
      </c>
      <c r="R194" s="202" t="str">
        <f>IF(AND('Antibiotics STAR PU 13 - QP'!AO194="no",'Trimeth-pres (age 70+)'!AD194="no"),"yes","no")</f>
        <v>no</v>
      </c>
      <c r="S194" s="202" t="str">
        <f>IF(AND('Antibiotics STAR PU 13 - QP'!AR194="no",'Trimeth-pres (age 70+)'!AF194="no"),"yes","no")</f>
        <v>no</v>
      </c>
      <c r="T194" s="202" t="str">
        <f>IF(AND('Antibiotics STAR PU 13 - QP'!AU194="no",'Trimeth-pres (age 70+)'!AH194="no"),"yes","no")</f>
        <v>no</v>
      </c>
      <c r="U194" s="202" t="str">
        <f>IF(AND('Antibiotics STAR PU 13 - QP'!AX194="no",'Trimeth-pres (age 70+)'!AJ194="no"),"yes","no")</f>
        <v>no</v>
      </c>
      <c r="V194" s="202" t="str">
        <f>IF(AND('Antibiotics STAR PU 13 - QP'!BA194="no",'Trimeth-pres (age 70+)'!AL194="no"),"yes","no")</f>
        <v>no</v>
      </c>
      <c r="W194" s="202" t="str">
        <f>IF(AND('Antibiotics STAR PU 13 - QP'!BD194="no",'Trimeth-pres (age 70+)'!AN194="no"),"yes","no")</f>
        <v>no</v>
      </c>
      <c r="X194" s="202" t="str">
        <f>IF(AND('Antibiotics STAR PU 13 - QP'!BG194="no",'Trimeth-pres (age 70+)'!AP194="no"),"yes","no")</f>
        <v>no</v>
      </c>
      <c r="Y194" s="202" t="str">
        <f>IF(AND('Antibiotics STAR PU 13 - QP'!BJ194="no",'Trimeth-pres (age 70+)'!AR194="no"),"yes","no")</f>
        <v>no</v>
      </c>
      <c r="Z194" s="202" t="str">
        <f>IF(AND('Antibiotics STAR PU 13 - QP'!BM194="no",'Trimeth-pres (age 70+)'!AT194="no"),"yes","no")</f>
        <v>no</v>
      </c>
      <c r="AA194" s="202" t="str">
        <f>IF(AND('Antibiotics STAR PU 13 - QP'!BQ194="no",'Trimeth-pres (age 70+)'!AV194="no"),"yes","no")</f>
        <v>no</v>
      </c>
    </row>
    <row r="195" spans="1:27" x14ac:dyDescent="0.2">
      <c r="A195" s="306" t="s">
        <v>500</v>
      </c>
      <c r="B195" s="5" t="s">
        <v>483</v>
      </c>
      <c r="C195" s="5" t="s">
        <v>407</v>
      </c>
      <c r="D195" s="5" t="s">
        <v>431</v>
      </c>
      <c r="E195" s="5" t="s">
        <v>82</v>
      </c>
      <c r="F195" s="117" t="s">
        <v>392</v>
      </c>
      <c r="G195" s="5" t="s">
        <v>393</v>
      </c>
      <c r="H195" s="8" t="str">
        <f>IF(AND('Antibiotics STAR PU 13 - QP'!K208="no",'Trimeth-pres (age 70+)'!J207="no"),"yes","no")</f>
        <v>no</v>
      </c>
      <c r="I195" s="202" t="str">
        <f>IF(AND('Antibiotics STAR PU 13 - QP'!N195="no",'Trimeth-pres (age 70+)'!L195="no"),"yes","no")</f>
        <v>no</v>
      </c>
      <c r="J195" s="202" t="str">
        <f>IF(AND('Antibiotics STAR PU 13 - QP'!Q195="no",'Trimeth-pres (age 70+)'!N195="no"),"yes","no")</f>
        <v>no</v>
      </c>
      <c r="K195" s="202" t="str">
        <f>IF(AND('Antibiotics STAR PU 13 - QP'!T195="no",'Trimeth-pres (age 70+)'!P195="no"),"yes","no")</f>
        <v>no</v>
      </c>
      <c r="L195" s="202" t="str">
        <f>IF(AND('Antibiotics STAR PU 13 - QP'!W195="no",'Trimeth-pres (age 70+)'!R195="no"),"yes","no")</f>
        <v>no</v>
      </c>
      <c r="M195" s="202" t="str">
        <f>IF(AND('Antibiotics STAR PU 13 - QP'!Z195="no",'Trimeth-pres (age 70+)'!T195="no"),"yes","no")</f>
        <v>no</v>
      </c>
      <c r="N195" s="202" t="str">
        <f>IF(AND('Antibiotics STAR PU 13 - QP'!AC195="no",'Trimeth-pres (age 70+)'!V195="no"),"yes","no")</f>
        <v>no</v>
      </c>
      <c r="O195" s="202" t="str">
        <f>IF(AND('Antibiotics STAR PU 13 - QP'!AF195="no",'Trimeth-pres (age 70+)'!X195="no"),"yes","no")</f>
        <v>no</v>
      </c>
      <c r="P195" s="202" t="str">
        <f>IF(AND('Antibiotics STAR PU 13 - QP'!AI195="no",'Trimeth-pres (age 70+)'!Z195="no"),"yes","no")</f>
        <v>no</v>
      </c>
      <c r="Q195" s="202" t="str">
        <f>IF(AND('Antibiotics STAR PU 13 - QP'!AL195="no",'Trimeth-pres (age 70+)'!AB195="no"),"yes","no")</f>
        <v>no</v>
      </c>
      <c r="R195" s="202" t="str">
        <f>IF(AND('Antibiotics STAR PU 13 - QP'!AO195="no",'Trimeth-pres (age 70+)'!AD195="no"),"yes","no")</f>
        <v>no</v>
      </c>
      <c r="S195" s="202" t="str">
        <f>IF(AND('Antibiotics STAR PU 13 - QP'!AR195="no",'Trimeth-pres (age 70+)'!AF195="no"),"yes","no")</f>
        <v>no</v>
      </c>
      <c r="T195" s="202" t="str">
        <f>IF(AND('Antibiotics STAR PU 13 - QP'!AU195="no",'Trimeth-pres (age 70+)'!AH195="no"),"yes","no")</f>
        <v>no</v>
      </c>
      <c r="U195" s="202" t="str">
        <f>IF(AND('Antibiotics STAR PU 13 - QP'!AX195="no",'Trimeth-pres (age 70+)'!AJ195="no"),"yes","no")</f>
        <v>no</v>
      </c>
      <c r="V195" s="202" t="str">
        <f>IF(AND('Antibiotics STAR PU 13 - QP'!BA195="no",'Trimeth-pres (age 70+)'!AL195="no"),"yes","no")</f>
        <v>no</v>
      </c>
      <c r="W195" s="202" t="str">
        <f>IF(AND('Antibiotics STAR PU 13 - QP'!BD195="no",'Trimeth-pres (age 70+)'!AN195="no"),"yes","no")</f>
        <v>no</v>
      </c>
      <c r="X195" s="202" t="str">
        <f>IF(AND('Antibiotics STAR PU 13 - QP'!BG195="no",'Trimeth-pres (age 70+)'!AP195="no"),"yes","no")</f>
        <v>no</v>
      </c>
      <c r="Y195" s="202" t="str">
        <f>IF(AND('Antibiotics STAR PU 13 - QP'!BJ195="no",'Trimeth-pres (age 70+)'!AR195="no"),"yes","no")</f>
        <v>no</v>
      </c>
      <c r="Z195" s="202" t="str">
        <f>IF(AND('Antibiotics STAR PU 13 - QP'!BM195="no",'Trimeth-pres (age 70+)'!AT195="no"),"yes","no")</f>
        <v>no</v>
      </c>
      <c r="AA195" s="202" t="str">
        <f>IF(AND('Antibiotics STAR PU 13 - QP'!BQ195="no",'Trimeth-pres (age 70+)'!AV195="no"),"yes","no")</f>
        <v>no</v>
      </c>
    </row>
    <row r="197" spans="1:27" ht="22.5" x14ac:dyDescent="0.2">
      <c r="F197" s="24" t="s">
        <v>612</v>
      </c>
      <c r="H197">
        <f t="shared" ref="H197:AA197" si="0">COUNTIF(H5:H195,"yes")</f>
        <v>8</v>
      </c>
      <c r="I197" s="262">
        <f t="shared" si="0"/>
        <v>7</v>
      </c>
      <c r="J197" s="306">
        <f t="shared" si="0"/>
        <v>7</v>
      </c>
      <c r="K197" s="306">
        <f t="shared" si="0"/>
        <v>6</v>
      </c>
      <c r="L197" s="306">
        <f t="shared" si="0"/>
        <v>6</v>
      </c>
      <c r="M197" s="306">
        <f t="shared" si="0"/>
        <v>2</v>
      </c>
      <c r="N197" s="306">
        <f t="shared" si="0"/>
        <v>2</v>
      </c>
      <c r="O197" s="306">
        <f t="shared" si="0"/>
        <v>3</v>
      </c>
      <c r="P197" s="306">
        <f t="shared" si="0"/>
        <v>2</v>
      </c>
      <c r="Q197" s="306">
        <f t="shared" si="0"/>
        <v>1</v>
      </c>
      <c r="R197" s="306">
        <f t="shared" si="0"/>
        <v>1</v>
      </c>
      <c r="S197" s="306">
        <f t="shared" si="0"/>
        <v>1</v>
      </c>
      <c r="T197" s="306">
        <f t="shared" si="0"/>
        <v>1</v>
      </c>
      <c r="U197" s="306">
        <f t="shared" si="0"/>
        <v>1</v>
      </c>
      <c r="V197" s="306">
        <f t="shared" si="0"/>
        <v>1</v>
      </c>
      <c r="W197" s="306">
        <f t="shared" si="0"/>
        <v>0</v>
      </c>
      <c r="X197" s="306">
        <f t="shared" si="0"/>
        <v>0</v>
      </c>
      <c r="Y197" s="306">
        <f t="shared" si="0"/>
        <v>0</v>
      </c>
      <c r="Z197" s="306">
        <f t="shared" si="0"/>
        <v>0</v>
      </c>
      <c r="AA197" s="306">
        <f t="shared" si="0"/>
        <v>0</v>
      </c>
    </row>
  </sheetData>
  <autoFilter ref="A4:AN195"/>
  <customSheetViews>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1"/>
      <autoFilter ref="A4:S199"/>
    </customSheetView>
  </customSheetViews>
  <conditionalFormatting sqref="H5:H195">
    <cfRule type="expression" dxfId="247" priority="38">
      <formula>H5="yes"</formula>
    </cfRule>
  </conditionalFormatting>
  <conditionalFormatting sqref="F5:F195">
    <cfRule type="expression" dxfId="246" priority="37">
      <formula>$AA5="yes"</formula>
    </cfRule>
  </conditionalFormatting>
  <conditionalFormatting sqref="F44:F45">
    <cfRule type="expression" dxfId="245" priority="21">
      <formula>$AP44="yes"</formula>
    </cfRule>
  </conditionalFormatting>
  <conditionalFormatting sqref="I5:I195">
    <cfRule type="expression" dxfId="244" priority="20">
      <formula>I5="yes"</formula>
    </cfRule>
  </conditionalFormatting>
  <conditionalFormatting sqref="J5:J195">
    <cfRule type="expression" dxfId="243" priority="19">
      <formula>J5="yes"</formula>
    </cfRule>
  </conditionalFormatting>
  <conditionalFormatting sqref="K5:K195">
    <cfRule type="expression" dxfId="242" priority="18">
      <formula>K5="yes"</formula>
    </cfRule>
  </conditionalFormatting>
  <conditionalFormatting sqref="L5:L195">
    <cfRule type="expression" dxfId="241" priority="17">
      <formula>L5="yes"</formula>
    </cfRule>
  </conditionalFormatting>
  <conditionalFormatting sqref="M5:M195">
    <cfRule type="expression" dxfId="240" priority="16">
      <formula>M5="yes"</formula>
    </cfRule>
  </conditionalFormatting>
  <conditionalFormatting sqref="N5:N195">
    <cfRule type="expression" dxfId="239" priority="15">
      <formula>N5="yes"</formula>
    </cfRule>
  </conditionalFormatting>
  <conditionalFormatting sqref="O5:O195">
    <cfRule type="expression" dxfId="238" priority="14">
      <formula>O5="yes"</formula>
    </cfRule>
  </conditionalFormatting>
  <conditionalFormatting sqref="P5:P195">
    <cfRule type="expression" dxfId="237" priority="13">
      <formula>P5="yes"</formula>
    </cfRule>
  </conditionalFormatting>
  <conditionalFormatting sqref="Q5:Q195">
    <cfRule type="expression" dxfId="236" priority="12">
      <formula>Q5="yes"</formula>
    </cfRule>
  </conditionalFormatting>
  <conditionalFormatting sqref="R5:R195">
    <cfRule type="expression" dxfId="235" priority="11">
      <formula>R5="yes"</formula>
    </cfRule>
  </conditionalFormatting>
  <conditionalFormatting sqref="S5:S195">
    <cfRule type="expression" dxfId="234" priority="10">
      <formula>S5="yes"</formula>
    </cfRule>
  </conditionalFormatting>
  <conditionalFormatting sqref="T5:T195">
    <cfRule type="expression" dxfId="233" priority="9">
      <formula>T5="yes"</formula>
    </cfRule>
  </conditionalFormatting>
  <conditionalFormatting sqref="U5:U195">
    <cfRule type="expression" dxfId="232" priority="8">
      <formula>U5="yes"</formula>
    </cfRule>
  </conditionalFormatting>
  <conditionalFormatting sqref="V5:V195">
    <cfRule type="expression" dxfId="231" priority="7">
      <formula>V5="yes"</formula>
    </cfRule>
  </conditionalFormatting>
  <conditionalFormatting sqref="W5:W195">
    <cfRule type="expression" dxfId="230" priority="6">
      <formula>W5="yes"</formula>
    </cfRule>
  </conditionalFormatting>
  <conditionalFormatting sqref="X5:X195">
    <cfRule type="expression" dxfId="229" priority="4">
      <formula>X5="yes"</formula>
    </cfRule>
  </conditionalFormatting>
  <conditionalFormatting sqref="Y5:Y195">
    <cfRule type="expression" dxfId="228" priority="3">
      <formula>Y5="yes"</formula>
    </cfRule>
  </conditionalFormatting>
  <conditionalFormatting sqref="Z5:Z195">
    <cfRule type="expression" dxfId="227" priority="2">
      <formula>Z5="yes"</formula>
    </cfRule>
  </conditionalFormatting>
  <conditionalFormatting sqref="AA5:AA195">
    <cfRule type="expression" dxfId="226" priority="1">
      <formula>AA5="yes"</formula>
    </cfRule>
  </conditionalFormatting>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P197"/>
  <sheetViews>
    <sheetView topLeftCell="F1" workbookViewId="0">
      <pane xSplit="2" ySplit="4" topLeftCell="H5" activePane="bottomRight" state="frozen"/>
      <selection activeCell="F1" sqref="F1"/>
      <selection pane="topRight" activeCell="H1" sqref="H1"/>
      <selection pane="bottomLeft" activeCell="F5" sqref="F5"/>
      <selection pane="bottomRight" activeCell="F2" sqref="F2"/>
    </sheetView>
  </sheetViews>
  <sheetFormatPr defaultRowHeight="11.25" x14ac:dyDescent="0.2"/>
  <cols>
    <col min="1" max="1" width="54" bestFit="1" customWidth="1"/>
    <col min="2" max="2" width="42.83203125" customWidth="1"/>
    <col min="3" max="3" width="12.1640625" customWidth="1"/>
    <col min="4" max="4" width="33.6640625" customWidth="1"/>
    <col min="5" max="5" width="13.6640625" customWidth="1"/>
    <col min="6" max="6" width="50.6640625" customWidth="1"/>
    <col min="7" max="7" width="12.1640625" customWidth="1"/>
    <col min="8" max="8" width="24.5" bestFit="1" customWidth="1"/>
    <col min="9" max="9" width="22.33203125" customWidth="1"/>
    <col min="10" max="10" width="19.6640625" style="306" customWidth="1"/>
    <col min="11" max="11" width="20.6640625" style="306" customWidth="1"/>
    <col min="12" max="12" width="20.1640625" style="306" bestFit="1" customWidth="1"/>
    <col min="13" max="13" width="20" style="306" bestFit="1" customWidth="1"/>
    <col min="14" max="27" width="20" style="306" customWidth="1"/>
    <col min="28" max="28" width="3.6640625" customWidth="1"/>
    <col min="29" max="37" width="9.5" customWidth="1"/>
  </cols>
  <sheetData>
    <row r="1" spans="1:27" ht="20.25" customHeight="1" x14ac:dyDescent="0.2">
      <c r="F1" s="343" t="s">
        <v>729</v>
      </c>
    </row>
    <row r="2" spans="1:27" ht="15.75" customHeight="1" x14ac:dyDescent="0.2">
      <c r="F2" s="160"/>
    </row>
    <row r="3" spans="1:27" ht="17.25" customHeight="1" x14ac:dyDescent="0.2">
      <c r="F3" s="315" t="s">
        <v>806</v>
      </c>
      <c r="H3" s="81"/>
      <c r="I3" s="81"/>
      <c r="J3" s="218"/>
      <c r="K3" s="218"/>
      <c r="L3" s="218"/>
      <c r="M3" s="218"/>
      <c r="N3" s="218"/>
      <c r="O3" s="218"/>
      <c r="P3" s="218"/>
      <c r="Q3" s="218"/>
      <c r="R3" s="218"/>
      <c r="S3" s="218"/>
      <c r="T3" s="218"/>
      <c r="U3" s="218"/>
      <c r="V3" s="218"/>
      <c r="W3" s="218"/>
      <c r="X3" s="218"/>
      <c r="Y3" s="218"/>
      <c r="Z3" s="218"/>
      <c r="AA3" s="218"/>
    </row>
    <row r="4" spans="1:27" ht="45" x14ac:dyDescent="0.2">
      <c r="A4" s="6" t="s">
        <v>473</v>
      </c>
      <c r="B4" s="6" t="s">
        <v>469</v>
      </c>
      <c r="C4" s="6" t="s">
        <v>470</v>
      </c>
      <c r="D4" s="6" t="s">
        <v>455</v>
      </c>
      <c r="E4" s="6" t="s">
        <v>454</v>
      </c>
      <c r="F4" s="6" t="s">
        <v>0</v>
      </c>
      <c r="G4" s="6" t="s">
        <v>1</v>
      </c>
      <c r="H4" s="6" t="s">
        <v>565</v>
      </c>
      <c r="I4" s="6" t="s">
        <v>566</v>
      </c>
      <c r="J4" s="201" t="s">
        <v>655</v>
      </c>
      <c r="K4" s="201" t="s">
        <v>656</v>
      </c>
      <c r="L4" s="201" t="s">
        <v>657</v>
      </c>
      <c r="M4" s="201" t="s">
        <v>658</v>
      </c>
      <c r="N4" s="201" t="s">
        <v>659</v>
      </c>
      <c r="O4" s="201" t="s">
        <v>663</v>
      </c>
      <c r="P4" s="201" t="s">
        <v>668</v>
      </c>
      <c r="Q4" s="201" t="s">
        <v>672</v>
      </c>
      <c r="R4" s="201" t="s">
        <v>676</v>
      </c>
      <c r="S4" s="201" t="s">
        <v>680</v>
      </c>
      <c r="T4" s="201" t="s">
        <v>706</v>
      </c>
      <c r="U4" s="201" t="s">
        <v>707</v>
      </c>
      <c r="V4" s="201" t="s">
        <v>708</v>
      </c>
      <c r="W4" s="201" t="s">
        <v>709</v>
      </c>
      <c r="X4" s="201" t="s">
        <v>710</v>
      </c>
      <c r="Y4" s="201" t="s">
        <v>711</v>
      </c>
      <c r="Z4" s="201" t="s">
        <v>712</v>
      </c>
      <c r="AA4" s="201" t="s">
        <v>713</v>
      </c>
    </row>
    <row r="5" spans="1:27" x14ac:dyDescent="0.2">
      <c r="A5" s="306" t="s">
        <v>619</v>
      </c>
      <c r="B5" s="5" t="s">
        <v>474</v>
      </c>
      <c r="C5" s="5" t="s">
        <v>401</v>
      </c>
      <c r="D5" s="5" t="s">
        <v>415</v>
      </c>
      <c r="E5" s="5" t="s">
        <v>5</v>
      </c>
      <c r="F5" s="117" t="s">
        <v>6</v>
      </c>
      <c r="G5" s="5" t="s">
        <v>7</v>
      </c>
      <c r="H5" s="306" t="str">
        <f>IF(AND('Antibiotics STAR PU 13 - QP'!L5="yes",'Trimeth-pres (age 70+)'!J5="yes"),"yes","no")</f>
        <v>yes</v>
      </c>
      <c r="I5" s="306" t="str">
        <f>IF(AND('Antibiotics STAR PU 13 - QP'!O5="yes",'Trimeth-pres (age 70+)'!L5="yes"),"yes","no")</f>
        <v>yes</v>
      </c>
      <c r="J5" s="306" t="str">
        <f>IF(AND('Antibiotics STAR PU 13 - QP'!R5="yes",'Trimeth-pres (age 70+)'!N5="yes"),"yes","no")</f>
        <v>yes</v>
      </c>
      <c r="K5" s="306" t="str">
        <f>IF(AND('Antibiotics STAR PU 13 - QP'!U5="yes",'Trimeth-pres (age 70+)'!P5="yes"),"yes","no")</f>
        <v>yes</v>
      </c>
      <c r="L5" s="306" t="str">
        <f>IF(AND('Antibiotics STAR PU 13 - QP'!X5="yes",'Trimeth-pres (age 70+)'!R5="yes"),"yes","no")</f>
        <v>yes</v>
      </c>
      <c r="M5" s="306" t="str">
        <f>IF(AND('Antibiotics STAR PU 13 - QP'!AA5="yes",'Trimeth-pres (age 70+)'!T5="yes"),"yes","no")</f>
        <v>yes</v>
      </c>
      <c r="N5" s="306" t="str">
        <f>IF(AND('Antibiotics STAR PU 13 - QP'!AD5="yes",'Trimeth-pres (age 70+)'!V5="yes"),"yes","no")</f>
        <v>yes</v>
      </c>
      <c r="O5" s="306" t="str">
        <f>IF(AND('Antibiotics STAR PU 13 - QP'!AG5="yes",'Trimeth-pres (age 70+)'!X5="yes"),"yes","no")</f>
        <v>yes</v>
      </c>
      <c r="P5" s="306" t="str">
        <f>IF(AND('Antibiotics STAR PU 13 - QP'!AJ5="yes",'Trimeth-pres (age 70+)'!Z5="yes"),"yes","no")</f>
        <v>yes</v>
      </c>
      <c r="Q5" s="306" t="str">
        <f>IF(AND('Antibiotics STAR PU 13 - QP'!AM5="yes",'Trimeth-pres (age 70+)'!AB5="yes"),"yes","no")</f>
        <v>yes</v>
      </c>
      <c r="R5" s="306" t="str">
        <f>IF(AND('Antibiotics STAR PU 13 - QP'!AP5="yes",'Trimeth-pres (age 70+)'!AD5="yes"),"yes","no")</f>
        <v>yes</v>
      </c>
      <c r="S5" s="306" t="str">
        <f>IF(AND('Antibiotics STAR PU 13 - QP'!AS5="yes",'Trimeth-pres (age 70+)'!AF5="yes"),"yes","no")</f>
        <v>yes</v>
      </c>
      <c r="T5" s="306" t="str">
        <f>IF(AND('Antibiotics STAR PU 13 - QP'!AV5="yes",'Trimeth-pres (age 70+)'!AH5="yes"),"yes","no")</f>
        <v>yes</v>
      </c>
      <c r="U5" s="306" t="str">
        <f>IF(AND('Antibiotics STAR PU 13 - QP'!AY5="yes",'Trimeth-pres (age 70+)'!AJ5="yes"),"yes","no")</f>
        <v>yes</v>
      </c>
      <c r="V5" s="306" t="str">
        <f>IF(AND('Antibiotics STAR PU 13 - QP'!BB5="yes",'Trimeth-pres (age 70+)'!AL5="yes"),"yes","no")</f>
        <v>yes</v>
      </c>
      <c r="W5" s="306" t="str">
        <f>IF(AND('Antibiotics STAR PU 13 - QP'!BE5="yes",'Trimeth-pres (age 70+)'!AN5="yes"),"yes","no")</f>
        <v>yes</v>
      </c>
      <c r="X5" s="306" t="str">
        <f>IF(AND('Antibiotics STAR PU 13 - QP'!BH5="yes",'Trimeth-pres (age 70+)'!AP5="yes"),"yes","no")</f>
        <v>yes</v>
      </c>
      <c r="Y5" s="306" t="str">
        <f>IF(AND('Antibiotics STAR PU 13 - QP'!BK5="yes",'Trimeth-pres (age 70+)'!AR5="yes"),"yes","no")</f>
        <v>yes</v>
      </c>
      <c r="Z5" s="306" t="str">
        <f>IF(AND('Antibiotics STAR PU 13 - QP'!BN5="yes",'Trimeth-pres (age 70+)'!AT5="yes"),"yes","no")</f>
        <v>yes</v>
      </c>
      <c r="AA5" s="306" t="str">
        <f>IF(AND('Antibiotics STAR PU 13 - QP'!BQ5="yes",'Trimeth-pres (age 70+)'!AV5="yes"),"yes","no")</f>
        <v>yes</v>
      </c>
    </row>
    <row r="6" spans="1:27" x14ac:dyDescent="0.2">
      <c r="A6" s="306" t="s">
        <v>620</v>
      </c>
      <c r="B6" s="5" t="s">
        <v>475</v>
      </c>
      <c r="C6" s="5" t="s">
        <v>402</v>
      </c>
      <c r="D6" s="5" t="s">
        <v>416</v>
      </c>
      <c r="E6" s="5" t="s">
        <v>8</v>
      </c>
      <c r="F6" s="117" t="s">
        <v>9</v>
      </c>
      <c r="G6" s="5" t="s">
        <v>10</v>
      </c>
      <c r="H6" s="306" t="str">
        <f>IF(AND('Antibiotics STAR PU 13 - QP'!L6="yes",'Trimeth-pres (age 70+)'!J6="yes"),"yes","no")</f>
        <v>no</v>
      </c>
      <c r="I6" s="306" t="str">
        <f>IF(AND('Antibiotics STAR PU 13 - QP'!O6="yes",'Trimeth-pres (age 70+)'!L6="yes"),"yes","no")</f>
        <v>no</v>
      </c>
      <c r="J6" s="306" t="str">
        <f>IF(AND('Antibiotics STAR PU 13 - QP'!R6="yes",'Trimeth-pres (age 70+)'!N6="yes"),"yes","no")</f>
        <v>no</v>
      </c>
      <c r="K6" s="306" t="str">
        <f>IF(AND('Antibiotics STAR PU 13 - QP'!U6="yes",'Trimeth-pres (age 70+)'!P6="yes"),"yes","no")</f>
        <v>no</v>
      </c>
      <c r="L6" s="306" t="str">
        <f>IF(AND('Antibiotics STAR PU 13 - QP'!X6="yes",'Trimeth-pres (age 70+)'!R6="yes"),"yes","no")</f>
        <v>no</v>
      </c>
      <c r="M6" s="306" t="str">
        <f>IF(AND('Antibiotics STAR PU 13 - QP'!AA6="yes",'Trimeth-pres (age 70+)'!T6="yes"),"yes","no")</f>
        <v>no</v>
      </c>
      <c r="N6" s="306" t="str">
        <f>IF(AND('Antibiotics STAR PU 13 - QP'!AD6="yes",'Trimeth-pres (age 70+)'!V6="yes"),"yes","no")</f>
        <v>no</v>
      </c>
      <c r="O6" s="306" t="str">
        <f>IF(AND('Antibiotics STAR PU 13 - QP'!AG6="yes",'Trimeth-pres (age 70+)'!X6="yes"),"yes","no")</f>
        <v>no</v>
      </c>
      <c r="P6" s="306" t="str">
        <f>IF(AND('Antibiotics STAR PU 13 - QP'!AJ6="yes",'Trimeth-pres (age 70+)'!Z6="yes"),"yes","no")</f>
        <v>no</v>
      </c>
      <c r="Q6" s="306" t="str">
        <f>IF(AND('Antibiotics STAR PU 13 - QP'!AM6="yes",'Trimeth-pres (age 70+)'!AB6="yes"),"yes","no")</f>
        <v>no</v>
      </c>
      <c r="R6" s="306" t="str">
        <f>IF(AND('Antibiotics STAR PU 13 - QP'!AP6="yes",'Trimeth-pres (age 70+)'!AD6="yes"),"yes","no")</f>
        <v>no</v>
      </c>
      <c r="S6" s="306" t="str">
        <f>IF(AND('Antibiotics STAR PU 13 - QP'!AS6="yes",'Trimeth-pres (age 70+)'!AF6="yes"),"yes","no")</f>
        <v>no</v>
      </c>
      <c r="T6" s="306" t="str">
        <f>IF(AND('Antibiotics STAR PU 13 - QP'!AV6="yes",'Trimeth-pres (age 70+)'!AH6="yes"),"yes","no")</f>
        <v>yes</v>
      </c>
      <c r="U6" s="306" t="str">
        <f>IF(AND('Antibiotics STAR PU 13 - QP'!AY6="yes",'Trimeth-pres (age 70+)'!AJ6="yes"),"yes","no")</f>
        <v>yes</v>
      </c>
      <c r="V6" s="306" t="str">
        <f>IF(AND('Antibiotics STAR PU 13 - QP'!BB6="yes",'Trimeth-pres (age 70+)'!AL6="yes"),"yes","no")</f>
        <v>yes</v>
      </c>
      <c r="W6" s="306" t="str">
        <f>IF(AND('Antibiotics STAR PU 13 - QP'!BE6="yes",'Trimeth-pres (age 70+)'!AN6="yes"),"yes","no")</f>
        <v>yes</v>
      </c>
      <c r="X6" s="306" t="str">
        <f>IF(AND('Antibiotics STAR PU 13 - QP'!BH6="yes",'Trimeth-pres (age 70+)'!AP6="yes"),"yes","no")</f>
        <v>yes</v>
      </c>
      <c r="Y6" s="306" t="str">
        <f>IF(AND('Antibiotics STAR PU 13 - QP'!BK6="yes",'Trimeth-pres (age 70+)'!AR6="yes"),"yes","no")</f>
        <v>yes</v>
      </c>
      <c r="Z6" s="306" t="str">
        <f>IF(AND('Antibiotics STAR PU 13 - QP'!BN6="yes",'Trimeth-pres (age 70+)'!AT6="yes"),"yes","no")</f>
        <v>yes</v>
      </c>
      <c r="AA6" s="306" t="str">
        <f>IF(AND('Antibiotics STAR PU 13 - QP'!BQ6="yes",'Trimeth-pres (age 70+)'!AV6="yes"),"yes","no")</f>
        <v>yes</v>
      </c>
    </row>
    <row r="7" spans="1:27" x14ac:dyDescent="0.2">
      <c r="A7" s="306" t="s">
        <v>621</v>
      </c>
      <c r="B7" s="5" t="s">
        <v>477</v>
      </c>
      <c r="C7" s="5" t="s">
        <v>404</v>
      </c>
      <c r="D7" s="5" t="s">
        <v>418</v>
      </c>
      <c r="E7" s="5" t="s">
        <v>12</v>
      </c>
      <c r="F7" s="117" t="s">
        <v>13</v>
      </c>
      <c r="G7" s="5" t="s">
        <v>14</v>
      </c>
      <c r="H7" s="306" t="str">
        <f>IF(AND('Antibiotics STAR PU 13 - QP'!L7="yes",'Trimeth-pres (age 70+)'!J7="yes"),"yes","no")</f>
        <v>no</v>
      </c>
      <c r="I7" s="306" t="str">
        <f>IF(AND('Antibiotics STAR PU 13 - QP'!O7="yes",'Trimeth-pres (age 70+)'!L7="yes"),"yes","no")</f>
        <v>yes</v>
      </c>
      <c r="J7" s="306" t="str">
        <f>IF(AND('Antibiotics STAR PU 13 - QP'!R7="yes",'Trimeth-pres (age 70+)'!N7="yes"),"yes","no")</f>
        <v>yes</v>
      </c>
      <c r="K7" s="306" t="str">
        <f>IF(AND('Antibiotics STAR PU 13 - QP'!U7="yes",'Trimeth-pres (age 70+)'!P7="yes"),"yes","no")</f>
        <v>yes</v>
      </c>
      <c r="L7" s="306" t="str">
        <f>IF(AND('Antibiotics STAR PU 13 - QP'!X7="yes",'Trimeth-pres (age 70+)'!R7="yes"),"yes","no")</f>
        <v>yes</v>
      </c>
      <c r="M7" s="306" t="str">
        <f>IF(AND('Antibiotics STAR PU 13 - QP'!AA7="yes",'Trimeth-pres (age 70+)'!T7="yes"),"yes","no")</f>
        <v>yes</v>
      </c>
      <c r="N7" s="306" t="str">
        <f>IF(AND('Antibiotics STAR PU 13 - QP'!AD7="yes",'Trimeth-pres (age 70+)'!V7="yes"),"yes","no")</f>
        <v>yes</v>
      </c>
      <c r="O7" s="306" t="str">
        <f>IF(AND('Antibiotics STAR PU 13 - QP'!AG7="yes",'Trimeth-pres (age 70+)'!X7="yes"),"yes","no")</f>
        <v>yes</v>
      </c>
      <c r="P7" s="306" t="str">
        <f>IF(AND('Antibiotics STAR PU 13 - QP'!AJ7="yes",'Trimeth-pres (age 70+)'!Z7="yes"),"yes","no")</f>
        <v>yes</v>
      </c>
      <c r="Q7" s="306" t="str">
        <f>IF(AND('Antibiotics STAR PU 13 - QP'!AM7="yes",'Trimeth-pres (age 70+)'!AB7="yes"),"yes","no")</f>
        <v>yes</v>
      </c>
      <c r="R7" s="306" t="str">
        <f>IF(AND('Antibiotics STAR PU 13 - QP'!AP7="yes",'Trimeth-pres (age 70+)'!AD7="yes"),"yes","no")</f>
        <v>yes</v>
      </c>
      <c r="S7" s="306" t="str">
        <f>IF(AND('Antibiotics STAR PU 13 - QP'!AS7="yes",'Trimeth-pres (age 70+)'!AF7="yes"),"yes","no")</f>
        <v>yes</v>
      </c>
      <c r="T7" s="306" t="str">
        <f>IF(AND('Antibiotics STAR PU 13 - QP'!AV7="yes",'Trimeth-pres (age 70+)'!AH7="yes"),"yes","no")</f>
        <v>yes</v>
      </c>
      <c r="U7" s="306" t="str">
        <f>IF(AND('Antibiotics STAR PU 13 - QP'!AY7="yes",'Trimeth-pres (age 70+)'!AJ7="yes"),"yes","no")</f>
        <v>yes</v>
      </c>
      <c r="V7" s="306" t="str">
        <f>IF(AND('Antibiotics STAR PU 13 - QP'!BB7="yes",'Trimeth-pres (age 70+)'!AL7="yes"),"yes","no")</f>
        <v>yes</v>
      </c>
      <c r="W7" s="306" t="str">
        <f>IF(AND('Antibiotics STAR PU 13 - QP'!BE7="yes",'Trimeth-pres (age 70+)'!AN7="yes"),"yes","no")</f>
        <v>yes</v>
      </c>
      <c r="X7" s="306" t="str">
        <f>IF(AND('Antibiotics STAR PU 13 - QP'!BH7="yes",'Trimeth-pres (age 70+)'!AP7="yes"),"yes","no")</f>
        <v>yes</v>
      </c>
      <c r="Y7" s="306" t="str">
        <f>IF(AND('Antibiotics STAR PU 13 - QP'!BK7="yes",'Trimeth-pres (age 70+)'!AR7="yes"),"yes","no")</f>
        <v>yes</v>
      </c>
      <c r="Z7" s="306" t="str">
        <f>IF(AND('Antibiotics STAR PU 13 - QP'!BN7="yes",'Trimeth-pres (age 70+)'!AT7="yes"),"yes","no")</f>
        <v>yes</v>
      </c>
      <c r="AA7" s="306" t="str">
        <f>IF(AND('Antibiotics STAR PU 13 - QP'!BQ7="yes",'Trimeth-pres (age 70+)'!AV7="yes"),"yes","no")</f>
        <v>yes</v>
      </c>
    </row>
    <row r="8" spans="1:27" x14ac:dyDescent="0.2">
      <c r="A8" s="306" t="s">
        <v>622</v>
      </c>
      <c r="B8" s="5" t="s">
        <v>477</v>
      </c>
      <c r="C8" s="5" t="s">
        <v>404</v>
      </c>
      <c r="D8" s="5" t="s">
        <v>418</v>
      </c>
      <c r="E8" s="5" t="s">
        <v>12</v>
      </c>
      <c r="F8" s="117" t="s">
        <v>15</v>
      </c>
      <c r="G8" s="5" t="s">
        <v>16</v>
      </c>
      <c r="H8" s="306" t="str">
        <f>IF(AND('Antibiotics STAR PU 13 - QP'!L8="yes",'Trimeth-pres (age 70+)'!J8="yes"),"yes","no")</f>
        <v>no</v>
      </c>
      <c r="I8" s="306" t="str">
        <f>IF(AND('Antibiotics STAR PU 13 - QP'!O8="yes",'Trimeth-pres (age 70+)'!L8="yes"),"yes","no")</f>
        <v>no</v>
      </c>
      <c r="J8" s="306" t="str">
        <f>IF(AND('Antibiotics STAR PU 13 - QP'!R8="yes",'Trimeth-pres (age 70+)'!N8="yes"),"yes","no")</f>
        <v>no</v>
      </c>
      <c r="K8" s="306" t="str">
        <f>IF(AND('Antibiotics STAR PU 13 - QP'!U8="yes",'Trimeth-pres (age 70+)'!P8="yes"),"yes","no")</f>
        <v>yes</v>
      </c>
      <c r="L8" s="306" t="str">
        <f>IF(AND('Antibiotics STAR PU 13 - QP'!X8="yes",'Trimeth-pres (age 70+)'!R8="yes"),"yes","no")</f>
        <v>yes</v>
      </c>
      <c r="M8" s="306" t="str">
        <f>IF(AND('Antibiotics STAR PU 13 - QP'!AA8="yes",'Trimeth-pres (age 70+)'!T8="yes"),"yes","no")</f>
        <v>yes</v>
      </c>
      <c r="N8" s="306" t="str">
        <f>IF(AND('Antibiotics STAR PU 13 - QP'!AD8="yes",'Trimeth-pres (age 70+)'!V8="yes"),"yes","no")</f>
        <v>yes</v>
      </c>
      <c r="O8" s="306" t="str">
        <f>IF(AND('Antibiotics STAR PU 13 - QP'!AG8="yes",'Trimeth-pres (age 70+)'!X8="yes"),"yes","no")</f>
        <v>yes</v>
      </c>
      <c r="P8" s="306" t="str">
        <f>IF(AND('Antibiotics STAR PU 13 - QP'!AJ8="yes",'Trimeth-pres (age 70+)'!Z8="yes"),"yes","no")</f>
        <v>yes</v>
      </c>
      <c r="Q8" s="306" t="str">
        <f>IF(AND('Antibiotics STAR PU 13 - QP'!AM8="yes",'Trimeth-pres (age 70+)'!AB8="yes"),"yes","no")</f>
        <v>yes</v>
      </c>
      <c r="R8" s="306" t="str">
        <f>IF(AND('Antibiotics STAR PU 13 - QP'!AP8="yes",'Trimeth-pres (age 70+)'!AD8="yes"),"yes","no")</f>
        <v>yes</v>
      </c>
      <c r="S8" s="306" t="str">
        <f>IF(AND('Antibiotics STAR PU 13 - QP'!AS8="yes",'Trimeth-pres (age 70+)'!AF8="yes"),"yes","no")</f>
        <v>yes</v>
      </c>
      <c r="T8" s="306" t="str">
        <f>IF(AND('Antibiotics STAR PU 13 - QP'!AV8="yes",'Trimeth-pres (age 70+)'!AH8="yes"),"yes","no")</f>
        <v>yes</v>
      </c>
      <c r="U8" s="306" t="str">
        <f>IF(AND('Antibiotics STAR PU 13 - QP'!AY8="yes",'Trimeth-pres (age 70+)'!AJ8="yes"),"yes","no")</f>
        <v>yes</v>
      </c>
      <c r="V8" s="306" t="str">
        <f>IF(AND('Antibiotics STAR PU 13 - QP'!BB8="yes",'Trimeth-pres (age 70+)'!AL8="yes"),"yes","no")</f>
        <v>yes</v>
      </c>
      <c r="W8" s="306" t="str">
        <f>IF(AND('Antibiotics STAR PU 13 - QP'!BE8="yes",'Trimeth-pres (age 70+)'!AN8="yes"),"yes","no")</f>
        <v>yes</v>
      </c>
      <c r="X8" s="306" t="str">
        <f>IF(AND('Antibiotics STAR PU 13 - QP'!BH8="yes",'Trimeth-pres (age 70+)'!AP8="yes"),"yes","no")</f>
        <v>yes</v>
      </c>
      <c r="Y8" s="306" t="str">
        <f>IF(AND('Antibiotics STAR PU 13 - QP'!BK8="yes",'Trimeth-pres (age 70+)'!AR8="yes"),"yes","no")</f>
        <v>yes</v>
      </c>
      <c r="Z8" s="306" t="str">
        <f>IF(AND('Antibiotics STAR PU 13 - QP'!BN8="yes",'Trimeth-pres (age 70+)'!AT8="yes"),"yes","no")</f>
        <v>yes</v>
      </c>
      <c r="AA8" s="306" t="str">
        <f>IF(AND('Antibiotics STAR PU 13 - QP'!BQ8="yes",'Trimeth-pres (age 70+)'!AV8="yes"),"yes","no")</f>
        <v>yes</v>
      </c>
    </row>
    <row r="9" spans="1:27" x14ac:dyDescent="0.2">
      <c r="A9" s="306" t="s">
        <v>478</v>
      </c>
      <c r="B9" s="5" t="s">
        <v>474</v>
      </c>
      <c r="C9" s="5" t="s">
        <v>401</v>
      </c>
      <c r="D9" s="5" t="s">
        <v>419</v>
      </c>
      <c r="E9" s="5" t="s">
        <v>17</v>
      </c>
      <c r="F9" s="117" t="s">
        <v>18</v>
      </c>
      <c r="G9" s="5" t="s">
        <v>19</v>
      </c>
      <c r="H9" s="306" t="str">
        <f>IF(AND('Antibiotics STAR PU 13 - QP'!L9="yes",'Trimeth-pres (age 70+)'!J9="yes"),"yes","no")</f>
        <v>no</v>
      </c>
      <c r="I9" s="306" t="str">
        <f>IF(AND('Antibiotics STAR PU 13 - QP'!O9="yes",'Trimeth-pres (age 70+)'!L9="yes"),"yes","no")</f>
        <v>no</v>
      </c>
      <c r="J9" s="306" t="str">
        <f>IF(AND('Antibiotics STAR PU 13 - QP'!R9="yes",'Trimeth-pres (age 70+)'!N9="yes"),"yes","no")</f>
        <v>no</v>
      </c>
      <c r="K9" s="306" t="str">
        <f>IF(AND('Antibiotics STAR PU 13 - QP'!U9="yes",'Trimeth-pres (age 70+)'!P9="yes"),"yes","no")</f>
        <v>no</v>
      </c>
      <c r="L9" s="306" t="str">
        <f>IF(AND('Antibiotics STAR PU 13 - QP'!X9="yes",'Trimeth-pres (age 70+)'!R9="yes"),"yes","no")</f>
        <v>no</v>
      </c>
      <c r="M9" s="306" t="str">
        <f>IF(AND('Antibiotics STAR PU 13 - QP'!AA9="yes",'Trimeth-pres (age 70+)'!T9="yes"),"yes","no")</f>
        <v>no</v>
      </c>
      <c r="N9" s="306" t="str">
        <f>IF(AND('Antibiotics STAR PU 13 - QP'!AD9="yes",'Trimeth-pres (age 70+)'!V9="yes"),"yes","no")</f>
        <v>no</v>
      </c>
      <c r="O9" s="306" t="str">
        <f>IF(AND('Antibiotics STAR PU 13 - QP'!AG9="yes",'Trimeth-pres (age 70+)'!X9="yes"),"yes","no")</f>
        <v>no</v>
      </c>
      <c r="P9" s="306" t="str">
        <f>IF(AND('Antibiotics STAR PU 13 - QP'!AJ9="yes",'Trimeth-pres (age 70+)'!Z9="yes"),"yes","no")</f>
        <v>no</v>
      </c>
      <c r="Q9" s="306" t="str">
        <f>IF(AND('Antibiotics STAR PU 13 - QP'!AM9="yes",'Trimeth-pres (age 70+)'!AB9="yes"),"yes","no")</f>
        <v>no</v>
      </c>
      <c r="R9" s="306" t="str">
        <f>IF(AND('Antibiotics STAR PU 13 - QP'!AP9="yes",'Trimeth-pres (age 70+)'!AD9="yes"),"yes","no")</f>
        <v>no</v>
      </c>
      <c r="S9" s="306" t="str">
        <f>IF(AND('Antibiotics STAR PU 13 - QP'!AS9="yes",'Trimeth-pres (age 70+)'!AF9="yes"),"yes","no")</f>
        <v>no</v>
      </c>
      <c r="T9" s="306" t="str">
        <f>IF(AND('Antibiotics STAR PU 13 - QP'!AV9="yes",'Trimeth-pres (age 70+)'!AH9="yes"),"yes","no")</f>
        <v>no</v>
      </c>
      <c r="U9" s="306" t="str">
        <f>IF(AND('Antibiotics STAR PU 13 - QP'!AY9="yes",'Trimeth-pres (age 70+)'!AJ9="yes"),"yes","no")</f>
        <v>no</v>
      </c>
      <c r="V9" s="306" t="str">
        <f>IF(AND('Antibiotics STAR PU 13 - QP'!BB9="yes",'Trimeth-pres (age 70+)'!AL9="yes"),"yes","no")</f>
        <v>no</v>
      </c>
      <c r="W9" s="306" t="str">
        <f>IF(AND('Antibiotics STAR PU 13 - QP'!BE9="yes",'Trimeth-pres (age 70+)'!AN9="yes"),"yes","no")</f>
        <v>no</v>
      </c>
      <c r="X9" s="306" t="str">
        <f>IF(AND('Antibiotics STAR PU 13 - QP'!BH9="yes",'Trimeth-pres (age 70+)'!AP9="yes"),"yes","no")</f>
        <v>yes</v>
      </c>
      <c r="Y9" s="306" t="str">
        <f>IF(AND('Antibiotics STAR PU 13 - QP'!BK9="yes",'Trimeth-pres (age 70+)'!AR9="yes"),"yes","no")</f>
        <v>yes</v>
      </c>
      <c r="Z9" s="306" t="str">
        <f>IF(AND('Antibiotics STAR PU 13 - QP'!BN9="yes",'Trimeth-pres (age 70+)'!AT9="yes"),"yes","no")</f>
        <v>yes</v>
      </c>
      <c r="AA9" s="306" t="str">
        <f>IF(AND('Antibiotics STAR PU 13 - QP'!BQ9="yes",'Trimeth-pres (age 70+)'!AV9="yes"),"yes","no")</f>
        <v>yes</v>
      </c>
    </row>
    <row r="10" spans="1:27" x14ac:dyDescent="0.2">
      <c r="A10" s="306" t="s">
        <v>479</v>
      </c>
      <c r="B10" s="5" t="s">
        <v>480</v>
      </c>
      <c r="C10" s="5" t="s">
        <v>405</v>
      </c>
      <c r="D10" s="5" t="s">
        <v>552</v>
      </c>
      <c r="E10" s="5" t="s">
        <v>20</v>
      </c>
      <c r="F10" s="117" t="s">
        <v>21</v>
      </c>
      <c r="G10" s="5" t="s">
        <v>22</v>
      </c>
      <c r="H10" s="306" t="str">
        <f>IF(AND('Antibiotics STAR PU 13 - QP'!L10="yes",'Trimeth-pres (age 70+)'!J10="yes"),"yes","no")</f>
        <v>no</v>
      </c>
      <c r="I10" s="306" t="str">
        <f>IF(AND('Antibiotics STAR PU 13 - QP'!O10="yes",'Trimeth-pres (age 70+)'!L10="yes"),"yes","no")</f>
        <v>no</v>
      </c>
      <c r="J10" s="306" t="str">
        <f>IF(AND('Antibiotics STAR PU 13 - QP'!R10="yes",'Trimeth-pres (age 70+)'!N10="yes"),"yes","no")</f>
        <v>no</v>
      </c>
      <c r="K10" s="306" t="str">
        <f>IF(AND('Antibiotics STAR PU 13 - QP'!U10="yes",'Trimeth-pres (age 70+)'!P10="yes"),"yes","no")</f>
        <v>no</v>
      </c>
      <c r="L10" s="306" t="str">
        <f>IF(AND('Antibiotics STAR PU 13 - QP'!X10="yes",'Trimeth-pres (age 70+)'!R10="yes"),"yes","no")</f>
        <v>no</v>
      </c>
      <c r="M10" s="306" t="str">
        <f>IF(AND('Antibiotics STAR PU 13 - QP'!AA10="yes",'Trimeth-pres (age 70+)'!T10="yes"),"yes","no")</f>
        <v>no</v>
      </c>
      <c r="N10" s="306" t="str">
        <f>IF(AND('Antibiotics STAR PU 13 - QP'!AD10="yes",'Trimeth-pres (age 70+)'!V10="yes"),"yes","no")</f>
        <v>no</v>
      </c>
      <c r="O10" s="306" t="str">
        <f>IF(AND('Antibiotics STAR PU 13 - QP'!AG10="yes",'Trimeth-pres (age 70+)'!X10="yes"),"yes","no")</f>
        <v>no</v>
      </c>
      <c r="P10" s="306" t="str">
        <f>IF(AND('Antibiotics STAR PU 13 - QP'!AJ10="yes",'Trimeth-pres (age 70+)'!Z10="yes"),"yes","no")</f>
        <v>no</v>
      </c>
      <c r="Q10" s="306" t="str">
        <f>IF(AND('Antibiotics STAR PU 13 - QP'!AM10="yes",'Trimeth-pres (age 70+)'!AB10="yes"),"yes","no")</f>
        <v>no</v>
      </c>
      <c r="R10" s="306" t="str">
        <f>IF(AND('Antibiotics STAR PU 13 - QP'!AP10="yes",'Trimeth-pres (age 70+)'!AD10="yes"),"yes","no")</f>
        <v>no</v>
      </c>
      <c r="S10" s="306" t="str">
        <f>IF(AND('Antibiotics STAR PU 13 - QP'!AS10="yes",'Trimeth-pres (age 70+)'!AF10="yes"),"yes","no")</f>
        <v>no</v>
      </c>
      <c r="T10" s="306" t="str">
        <f>IF(AND('Antibiotics STAR PU 13 - QP'!AV10="yes",'Trimeth-pres (age 70+)'!AH10="yes"),"yes","no")</f>
        <v>no</v>
      </c>
      <c r="U10" s="306" t="str">
        <f>IF(AND('Antibiotics STAR PU 13 - QP'!AY10="yes",'Trimeth-pres (age 70+)'!AJ10="yes"),"yes","no")</f>
        <v>no</v>
      </c>
      <c r="V10" s="306" t="str">
        <f>IF(AND('Antibiotics STAR PU 13 - QP'!BB10="yes",'Trimeth-pres (age 70+)'!AL10="yes"),"yes","no")</f>
        <v>no</v>
      </c>
      <c r="W10" s="306" t="str">
        <f>IF(AND('Antibiotics STAR PU 13 - QP'!BE10="yes",'Trimeth-pres (age 70+)'!AN10="yes"),"yes","no")</f>
        <v>yes</v>
      </c>
      <c r="X10" s="306" t="str">
        <f>IF(AND('Antibiotics STAR PU 13 - QP'!BH10="yes",'Trimeth-pres (age 70+)'!AP10="yes"),"yes","no")</f>
        <v>yes</v>
      </c>
      <c r="Y10" s="306" t="str">
        <f>IF(AND('Antibiotics STAR PU 13 - QP'!BK10="yes",'Trimeth-pres (age 70+)'!AR10="yes"),"yes","no")</f>
        <v>yes</v>
      </c>
      <c r="Z10" s="306" t="str">
        <f>IF(AND('Antibiotics STAR PU 13 - QP'!BN10="yes",'Trimeth-pres (age 70+)'!AT10="yes"),"yes","no")</f>
        <v>yes</v>
      </c>
      <c r="AA10" s="306" t="str">
        <f>IF(AND('Antibiotics STAR PU 13 - QP'!BQ10="yes",'Trimeth-pres (age 70+)'!AV10="yes"),"yes","no")</f>
        <v>yes</v>
      </c>
    </row>
    <row r="11" spans="1:27" x14ac:dyDescent="0.2">
      <c r="A11" s="306" t="s">
        <v>478</v>
      </c>
      <c r="B11" s="5" t="s">
        <v>474</v>
      </c>
      <c r="C11" s="5" t="s">
        <v>401</v>
      </c>
      <c r="D11" s="5" t="s">
        <v>419</v>
      </c>
      <c r="E11" s="5" t="s">
        <v>17</v>
      </c>
      <c r="F11" s="117" t="s">
        <v>23</v>
      </c>
      <c r="G11" s="5" t="s">
        <v>24</v>
      </c>
      <c r="H11" s="306" t="str">
        <f>IF(AND('Antibiotics STAR PU 13 - QP'!L11="yes",'Trimeth-pres (age 70+)'!J11="yes"),"yes","no")</f>
        <v>yes</v>
      </c>
      <c r="I11" s="306" t="str">
        <f>IF(AND('Antibiotics STAR PU 13 - QP'!O11="yes",'Trimeth-pres (age 70+)'!L11="yes"),"yes","no")</f>
        <v>yes</v>
      </c>
      <c r="J11" s="306" t="str">
        <f>IF(AND('Antibiotics STAR PU 13 - QP'!R11="yes",'Trimeth-pres (age 70+)'!N11="yes"),"yes","no")</f>
        <v>yes</v>
      </c>
      <c r="K11" s="306" t="str">
        <f>IF(AND('Antibiotics STAR PU 13 - QP'!U11="yes",'Trimeth-pres (age 70+)'!P11="yes"),"yes","no")</f>
        <v>yes</v>
      </c>
      <c r="L11" s="306" t="str">
        <f>IF(AND('Antibiotics STAR PU 13 - QP'!X11="yes",'Trimeth-pres (age 70+)'!R11="yes"),"yes","no")</f>
        <v>yes</v>
      </c>
      <c r="M11" s="306" t="str">
        <f>IF(AND('Antibiotics STAR PU 13 - QP'!AA11="yes",'Trimeth-pres (age 70+)'!T11="yes"),"yes","no")</f>
        <v>yes</v>
      </c>
      <c r="N11" s="306" t="str">
        <f>IF(AND('Antibiotics STAR PU 13 - QP'!AD11="yes",'Trimeth-pres (age 70+)'!V11="yes"),"yes","no")</f>
        <v>yes</v>
      </c>
      <c r="O11" s="306" t="str">
        <f>IF(AND('Antibiotics STAR PU 13 - QP'!AG11="yes",'Trimeth-pres (age 70+)'!X11="yes"),"yes","no")</f>
        <v>yes</v>
      </c>
      <c r="P11" s="306" t="str">
        <f>IF(AND('Antibiotics STAR PU 13 - QP'!AJ11="yes",'Trimeth-pres (age 70+)'!Z11="yes"),"yes","no")</f>
        <v>yes</v>
      </c>
      <c r="Q11" s="306" t="str">
        <f>IF(AND('Antibiotics STAR PU 13 - QP'!AM11="yes",'Trimeth-pres (age 70+)'!AB11="yes"),"yes","no")</f>
        <v>yes</v>
      </c>
      <c r="R11" s="306" t="str">
        <f>IF(AND('Antibiotics STAR PU 13 - QP'!AP11="yes",'Trimeth-pres (age 70+)'!AD11="yes"),"yes","no")</f>
        <v>yes</v>
      </c>
      <c r="S11" s="306" t="str">
        <f>IF(AND('Antibiotics STAR PU 13 - QP'!AS11="yes",'Trimeth-pres (age 70+)'!AF11="yes"),"yes","no")</f>
        <v>yes</v>
      </c>
      <c r="T11" s="306" t="str">
        <f>IF(AND('Antibiotics STAR PU 13 - QP'!AV11="yes",'Trimeth-pres (age 70+)'!AH11="yes"),"yes","no")</f>
        <v>yes</v>
      </c>
      <c r="U11" s="306" t="str">
        <f>IF(AND('Antibiotics STAR PU 13 - QP'!AY11="yes",'Trimeth-pres (age 70+)'!AJ11="yes"),"yes","no")</f>
        <v>yes</v>
      </c>
      <c r="V11" s="306" t="str">
        <f>IF(AND('Antibiotics STAR PU 13 - QP'!BB11="yes",'Trimeth-pres (age 70+)'!AL11="yes"),"yes","no")</f>
        <v>yes</v>
      </c>
      <c r="W11" s="306" t="str">
        <f>IF(AND('Antibiotics STAR PU 13 - QP'!BE11="yes",'Trimeth-pres (age 70+)'!AN11="yes"),"yes","no")</f>
        <v>yes</v>
      </c>
      <c r="X11" s="306" t="str">
        <f>IF(AND('Antibiotics STAR PU 13 - QP'!BH11="yes",'Trimeth-pres (age 70+)'!AP11="yes"),"yes","no")</f>
        <v>yes</v>
      </c>
      <c r="Y11" s="306" t="str">
        <f>IF(AND('Antibiotics STAR PU 13 - QP'!BK11="yes",'Trimeth-pres (age 70+)'!AR11="yes"),"yes","no")</f>
        <v>yes</v>
      </c>
      <c r="Z11" s="306" t="str">
        <f>IF(AND('Antibiotics STAR PU 13 - QP'!BN11="yes",'Trimeth-pres (age 70+)'!AT11="yes"),"yes","no")</f>
        <v>yes</v>
      </c>
      <c r="AA11" s="306" t="str">
        <f>IF(AND('Antibiotics STAR PU 13 - QP'!BQ11="yes",'Trimeth-pres (age 70+)'!AV11="yes"),"yes","no")</f>
        <v>yes</v>
      </c>
    </row>
    <row r="12" spans="1:27" x14ac:dyDescent="0.2">
      <c r="A12" s="306" t="s">
        <v>623</v>
      </c>
      <c r="B12" s="5" t="s">
        <v>476</v>
      </c>
      <c r="C12" s="5" t="s">
        <v>403</v>
      </c>
      <c r="D12" s="5" t="s">
        <v>420</v>
      </c>
      <c r="E12" s="5" t="s">
        <v>25</v>
      </c>
      <c r="F12" s="117" t="s">
        <v>26</v>
      </c>
      <c r="G12" s="5" t="s">
        <v>27</v>
      </c>
      <c r="H12" s="306" t="str">
        <f>IF(AND('Antibiotics STAR PU 13 - QP'!L12="yes",'Trimeth-pres (age 70+)'!J12="yes"),"yes","no")</f>
        <v>yes</v>
      </c>
      <c r="I12" s="306" t="str">
        <f>IF(AND('Antibiotics STAR PU 13 - QP'!O12="yes",'Trimeth-pres (age 70+)'!L12="yes"),"yes","no")</f>
        <v>yes</v>
      </c>
      <c r="J12" s="306" t="str">
        <f>IF(AND('Antibiotics STAR PU 13 - QP'!R12="yes",'Trimeth-pres (age 70+)'!N12="yes"),"yes","no")</f>
        <v>yes</v>
      </c>
      <c r="K12" s="306" t="str">
        <f>IF(AND('Antibiotics STAR PU 13 - QP'!U12="yes",'Trimeth-pres (age 70+)'!P12="yes"),"yes","no")</f>
        <v>yes</v>
      </c>
      <c r="L12" s="306" t="str">
        <f>IF(AND('Antibiotics STAR PU 13 - QP'!X12="yes",'Trimeth-pres (age 70+)'!R12="yes"),"yes","no")</f>
        <v>yes</v>
      </c>
      <c r="M12" s="306" t="str">
        <f>IF(AND('Antibiotics STAR PU 13 - QP'!AA12="yes",'Trimeth-pres (age 70+)'!T12="yes"),"yes","no")</f>
        <v>yes</v>
      </c>
      <c r="N12" s="306" t="str">
        <f>IF(AND('Antibiotics STAR PU 13 - QP'!AD12="yes",'Trimeth-pres (age 70+)'!V12="yes"),"yes","no")</f>
        <v>yes</v>
      </c>
      <c r="O12" s="306" t="str">
        <f>IF(AND('Antibiotics STAR PU 13 - QP'!AG12="yes",'Trimeth-pres (age 70+)'!X12="yes"),"yes","no")</f>
        <v>yes</v>
      </c>
      <c r="P12" s="306" t="str">
        <f>IF(AND('Antibiotics STAR PU 13 - QP'!AJ12="yes",'Trimeth-pres (age 70+)'!Z12="yes"),"yes","no")</f>
        <v>yes</v>
      </c>
      <c r="Q12" s="306" t="str">
        <f>IF(AND('Antibiotics STAR PU 13 - QP'!AM12="yes",'Trimeth-pres (age 70+)'!AB12="yes"),"yes","no")</f>
        <v>yes</v>
      </c>
      <c r="R12" s="306" t="str">
        <f>IF(AND('Antibiotics STAR PU 13 - QP'!AP12="yes",'Trimeth-pres (age 70+)'!AD12="yes"),"yes","no")</f>
        <v>yes</v>
      </c>
      <c r="S12" s="306" t="str">
        <f>IF(AND('Antibiotics STAR PU 13 - QP'!AS12="yes",'Trimeth-pres (age 70+)'!AF12="yes"),"yes","no")</f>
        <v>yes</v>
      </c>
      <c r="T12" s="306" t="str">
        <f>IF(AND('Antibiotics STAR PU 13 - QP'!AV12="yes",'Trimeth-pres (age 70+)'!AH12="yes"),"yes","no")</f>
        <v>yes</v>
      </c>
      <c r="U12" s="306" t="str">
        <f>IF(AND('Antibiotics STAR PU 13 - QP'!AY12="yes",'Trimeth-pres (age 70+)'!AJ12="yes"),"yes","no")</f>
        <v>yes</v>
      </c>
      <c r="V12" s="306" t="str">
        <f>IF(AND('Antibiotics STAR PU 13 - QP'!BB12="yes",'Trimeth-pres (age 70+)'!AL12="yes"),"yes","no")</f>
        <v>yes</v>
      </c>
      <c r="W12" s="306" t="str">
        <f>IF(AND('Antibiotics STAR PU 13 - QP'!BE12="yes",'Trimeth-pres (age 70+)'!AN12="yes"),"yes","no")</f>
        <v>yes</v>
      </c>
      <c r="X12" s="306" t="str">
        <f>IF(AND('Antibiotics STAR PU 13 - QP'!BH12="yes",'Trimeth-pres (age 70+)'!AP12="yes"),"yes","no")</f>
        <v>yes</v>
      </c>
      <c r="Y12" s="306" t="str">
        <f>IF(AND('Antibiotics STAR PU 13 - QP'!BK12="yes",'Trimeth-pres (age 70+)'!AR12="yes"),"yes","no")</f>
        <v>yes</v>
      </c>
      <c r="Z12" s="306" t="str">
        <f>IF(AND('Antibiotics STAR PU 13 - QP'!BN12="yes",'Trimeth-pres (age 70+)'!AT12="yes"),"yes","no")</f>
        <v>yes</v>
      </c>
      <c r="AA12" s="306" t="str">
        <f>IF(AND('Antibiotics STAR PU 13 - QP'!BQ12="yes",'Trimeth-pres (age 70+)'!AV12="yes"),"yes","no")</f>
        <v>yes</v>
      </c>
    </row>
    <row r="13" spans="1:27" x14ac:dyDescent="0.2">
      <c r="A13" s="306" t="s">
        <v>624</v>
      </c>
      <c r="B13" s="5" t="s">
        <v>481</v>
      </c>
      <c r="C13" s="5" t="s">
        <v>406</v>
      </c>
      <c r="D13" s="5" t="s">
        <v>421</v>
      </c>
      <c r="E13" s="5" t="s">
        <v>28</v>
      </c>
      <c r="F13" s="117" t="s">
        <v>29</v>
      </c>
      <c r="G13" s="5" t="s">
        <v>30</v>
      </c>
      <c r="H13" s="306" t="str">
        <f>IF(AND('Antibiotics STAR PU 13 - QP'!L13="yes",'Trimeth-pres (age 70+)'!J13="yes"),"yes","no")</f>
        <v>yes</v>
      </c>
      <c r="I13" s="306" t="str">
        <f>IF(AND('Antibiotics STAR PU 13 - QP'!O13="yes",'Trimeth-pres (age 70+)'!L13="yes"),"yes","no")</f>
        <v>yes</v>
      </c>
      <c r="J13" s="306" t="str">
        <f>IF(AND('Antibiotics STAR PU 13 - QP'!R13="yes",'Trimeth-pres (age 70+)'!N13="yes"),"yes","no")</f>
        <v>yes</v>
      </c>
      <c r="K13" s="306" t="str">
        <f>IF(AND('Antibiotics STAR PU 13 - QP'!U13="yes",'Trimeth-pres (age 70+)'!P13="yes"),"yes","no")</f>
        <v>yes</v>
      </c>
      <c r="L13" s="306" t="str">
        <f>IF(AND('Antibiotics STAR PU 13 - QP'!X13="yes",'Trimeth-pres (age 70+)'!R13="yes"),"yes","no")</f>
        <v>yes</v>
      </c>
      <c r="M13" s="306" t="str">
        <f>IF(AND('Antibiotics STAR PU 13 - QP'!AA13="yes",'Trimeth-pres (age 70+)'!T13="yes"),"yes","no")</f>
        <v>yes</v>
      </c>
      <c r="N13" s="306" t="str">
        <f>IF(AND('Antibiotics STAR PU 13 - QP'!AD13="yes",'Trimeth-pres (age 70+)'!V13="yes"),"yes","no")</f>
        <v>yes</v>
      </c>
      <c r="O13" s="306" t="str">
        <f>IF(AND('Antibiotics STAR PU 13 - QP'!AG13="yes",'Trimeth-pres (age 70+)'!X13="yes"),"yes","no")</f>
        <v>yes</v>
      </c>
      <c r="P13" s="306" t="str">
        <f>IF(AND('Antibiotics STAR PU 13 - QP'!AJ13="yes",'Trimeth-pres (age 70+)'!Z13="yes"),"yes","no")</f>
        <v>yes</v>
      </c>
      <c r="Q13" s="306" t="str">
        <f>IF(AND('Antibiotics STAR PU 13 - QP'!AM13="yes",'Trimeth-pres (age 70+)'!AB13="yes"),"yes","no")</f>
        <v>yes</v>
      </c>
      <c r="R13" s="306" t="str">
        <f>IF(AND('Antibiotics STAR PU 13 - QP'!AP13="yes",'Trimeth-pres (age 70+)'!AD13="yes"),"yes","no")</f>
        <v>yes</v>
      </c>
      <c r="S13" s="306" t="str">
        <f>IF(AND('Antibiotics STAR PU 13 - QP'!AS13="yes",'Trimeth-pres (age 70+)'!AF13="yes"),"yes","no")</f>
        <v>yes</v>
      </c>
      <c r="T13" s="306" t="str">
        <f>IF(AND('Antibiotics STAR PU 13 - QP'!AV13="yes",'Trimeth-pres (age 70+)'!AH13="yes"),"yes","no")</f>
        <v>yes</v>
      </c>
      <c r="U13" s="306" t="str">
        <f>IF(AND('Antibiotics STAR PU 13 - QP'!AY13="yes",'Trimeth-pres (age 70+)'!AJ13="yes"),"yes","no")</f>
        <v>yes</v>
      </c>
      <c r="V13" s="306" t="str">
        <f>IF(AND('Antibiotics STAR PU 13 - QP'!BB13="yes",'Trimeth-pres (age 70+)'!AL13="yes"),"yes","no")</f>
        <v>yes</v>
      </c>
      <c r="W13" s="306" t="str">
        <f>IF(AND('Antibiotics STAR PU 13 - QP'!BE13="yes",'Trimeth-pres (age 70+)'!AN13="yes"),"yes","no")</f>
        <v>yes</v>
      </c>
      <c r="X13" s="306" t="str">
        <f>IF(AND('Antibiotics STAR PU 13 - QP'!BH13="yes",'Trimeth-pres (age 70+)'!AP13="yes"),"yes","no")</f>
        <v>yes</v>
      </c>
      <c r="Y13" s="306" t="str">
        <f>IF(AND('Antibiotics STAR PU 13 - QP'!BK13="yes",'Trimeth-pres (age 70+)'!AR13="yes"),"yes","no")</f>
        <v>yes</v>
      </c>
      <c r="Z13" s="306" t="str">
        <f>IF(AND('Antibiotics STAR PU 13 - QP'!BN13="yes",'Trimeth-pres (age 70+)'!AT13="yes"),"yes","no")</f>
        <v>yes</v>
      </c>
      <c r="AA13" s="306" t="str">
        <f>IF(AND('Antibiotics STAR PU 13 - QP'!BQ13="yes",'Trimeth-pres (age 70+)'!AV13="yes"),"yes","no")</f>
        <v>yes</v>
      </c>
    </row>
    <row r="14" spans="1:27" x14ac:dyDescent="0.2">
      <c r="A14" s="306" t="s">
        <v>625</v>
      </c>
      <c r="B14" s="5" t="s">
        <v>476</v>
      </c>
      <c r="C14" s="5" t="s">
        <v>403</v>
      </c>
      <c r="D14" s="5" t="s">
        <v>417</v>
      </c>
      <c r="E14" s="5" t="s">
        <v>11</v>
      </c>
      <c r="F14" s="2" t="s">
        <v>553</v>
      </c>
      <c r="G14" s="2" t="s">
        <v>554</v>
      </c>
      <c r="H14" s="306" t="str">
        <f>IF(AND('Antibiotics STAR PU 13 - QP'!L14="yes",'Trimeth-pres (age 70+)'!J14="yes"),"yes","no")</f>
        <v>yes</v>
      </c>
      <c r="I14" s="306" t="str">
        <f>IF(AND('Antibiotics STAR PU 13 - QP'!O14="yes",'Trimeth-pres (age 70+)'!L14="yes"),"yes","no")</f>
        <v>yes</v>
      </c>
      <c r="J14" s="306" t="str">
        <f>IF(AND('Antibiotics STAR PU 13 - QP'!R14="yes",'Trimeth-pres (age 70+)'!N14="yes"),"yes","no")</f>
        <v>yes</v>
      </c>
      <c r="K14" s="306" t="str">
        <f>IF(AND('Antibiotics STAR PU 13 - QP'!U14="yes",'Trimeth-pres (age 70+)'!P14="yes"),"yes","no")</f>
        <v>yes</v>
      </c>
      <c r="L14" s="306" t="str">
        <f>IF(AND('Antibiotics STAR PU 13 - QP'!X14="yes",'Trimeth-pres (age 70+)'!R14="yes"),"yes","no")</f>
        <v>yes</v>
      </c>
      <c r="M14" s="306" t="str">
        <f>IF(AND('Antibiotics STAR PU 13 - QP'!AA14="yes",'Trimeth-pres (age 70+)'!T14="yes"),"yes","no")</f>
        <v>yes</v>
      </c>
      <c r="N14" s="306" t="str">
        <f>IF(AND('Antibiotics STAR PU 13 - QP'!AD14="yes",'Trimeth-pres (age 70+)'!V14="yes"),"yes","no")</f>
        <v>yes</v>
      </c>
      <c r="O14" s="306" t="str">
        <f>IF(AND('Antibiotics STAR PU 13 - QP'!AG14="yes",'Trimeth-pres (age 70+)'!X14="yes"),"yes","no")</f>
        <v>yes</v>
      </c>
      <c r="P14" s="306" t="str">
        <f>IF(AND('Antibiotics STAR PU 13 - QP'!AJ14="yes",'Trimeth-pres (age 70+)'!Z14="yes"),"yes","no")</f>
        <v>yes</v>
      </c>
      <c r="Q14" s="306" t="str">
        <f>IF(AND('Antibiotics STAR PU 13 - QP'!AM14="yes",'Trimeth-pres (age 70+)'!AB14="yes"),"yes","no")</f>
        <v>yes</v>
      </c>
      <c r="R14" s="306" t="str">
        <f>IF(AND('Antibiotics STAR PU 13 - QP'!AP14="yes",'Trimeth-pres (age 70+)'!AD14="yes"),"yes","no")</f>
        <v>yes</v>
      </c>
      <c r="S14" s="306" t="str">
        <f>IF(AND('Antibiotics STAR PU 13 - QP'!AS14="yes",'Trimeth-pres (age 70+)'!AF14="yes"),"yes","no")</f>
        <v>yes</v>
      </c>
      <c r="T14" s="306" t="str">
        <f>IF(AND('Antibiotics STAR PU 13 - QP'!AV14="yes",'Trimeth-pres (age 70+)'!AH14="yes"),"yes","no")</f>
        <v>yes</v>
      </c>
      <c r="U14" s="306" t="str">
        <f>IF(AND('Antibiotics STAR PU 13 - QP'!AY14="yes",'Trimeth-pres (age 70+)'!AJ14="yes"),"yes","no")</f>
        <v>yes</v>
      </c>
      <c r="V14" s="306" t="str">
        <f>IF(AND('Antibiotics STAR PU 13 - QP'!BB14="yes",'Trimeth-pres (age 70+)'!AL14="yes"),"yes","no")</f>
        <v>yes</v>
      </c>
      <c r="W14" s="306" t="str">
        <f>IF(AND('Antibiotics STAR PU 13 - QP'!BE14="yes",'Trimeth-pres (age 70+)'!AN14="yes"),"yes","no")</f>
        <v>yes</v>
      </c>
      <c r="X14" s="306" t="str">
        <f>IF(AND('Antibiotics STAR PU 13 - QP'!BH14="yes",'Trimeth-pres (age 70+)'!AP14="yes"),"yes","no")</f>
        <v>yes</v>
      </c>
      <c r="Y14" s="306" t="str">
        <f>IF(AND('Antibiotics STAR PU 13 - QP'!BK14="yes",'Trimeth-pres (age 70+)'!AR14="yes"),"yes","no")</f>
        <v>yes</v>
      </c>
      <c r="Z14" s="306" t="str">
        <f>IF(AND('Antibiotics STAR PU 13 - QP'!BN14="yes",'Trimeth-pres (age 70+)'!AT14="yes"),"yes","no")</f>
        <v>yes</v>
      </c>
      <c r="AA14" s="306" t="str">
        <f>IF(AND('Antibiotics STAR PU 13 - QP'!BQ14="yes",'Trimeth-pres (age 70+)'!AV14="yes"),"yes","no")</f>
        <v>yes</v>
      </c>
    </row>
    <row r="15" spans="1:27" x14ac:dyDescent="0.2">
      <c r="A15" s="306" t="s">
        <v>626</v>
      </c>
      <c r="B15" s="5" t="s">
        <v>477</v>
      </c>
      <c r="C15" s="5" t="s">
        <v>404</v>
      </c>
      <c r="D15" s="5" t="s">
        <v>422</v>
      </c>
      <c r="E15" s="5" t="s">
        <v>31</v>
      </c>
      <c r="F15" s="117" t="s">
        <v>32</v>
      </c>
      <c r="G15" s="5" t="s">
        <v>33</v>
      </c>
      <c r="H15" s="306" t="str">
        <f>IF(AND('Antibiotics STAR PU 13 - QP'!L15="yes",'Trimeth-pres (age 70+)'!J15="yes"),"yes","no")</f>
        <v>no</v>
      </c>
      <c r="I15" s="306" t="str">
        <f>IF(AND('Antibiotics STAR PU 13 - QP'!O15="yes",'Trimeth-pres (age 70+)'!L15="yes"),"yes","no")</f>
        <v>no</v>
      </c>
      <c r="J15" s="306" t="str">
        <f>IF(AND('Antibiotics STAR PU 13 - QP'!R15="yes",'Trimeth-pres (age 70+)'!N15="yes"),"yes","no")</f>
        <v>no</v>
      </c>
      <c r="K15" s="306" t="str">
        <f>IF(AND('Antibiotics STAR PU 13 - QP'!U15="yes",'Trimeth-pres (age 70+)'!P15="yes"),"yes","no")</f>
        <v>no</v>
      </c>
      <c r="L15" s="306" t="str">
        <f>IF(AND('Antibiotics STAR PU 13 - QP'!X15="yes",'Trimeth-pres (age 70+)'!R15="yes"),"yes","no")</f>
        <v>no</v>
      </c>
      <c r="M15" s="306" t="str">
        <f>IF(AND('Antibiotics STAR PU 13 - QP'!AA15="yes",'Trimeth-pres (age 70+)'!T15="yes"),"yes","no")</f>
        <v>yes</v>
      </c>
      <c r="N15" s="306" t="str">
        <f>IF(AND('Antibiotics STAR PU 13 - QP'!AD15="yes",'Trimeth-pres (age 70+)'!V15="yes"),"yes","no")</f>
        <v>yes</v>
      </c>
      <c r="O15" s="306" t="str">
        <f>IF(AND('Antibiotics STAR PU 13 - QP'!AG15="yes",'Trimeth-pres (age 70+)'!X15="yes"),"yes","no")</f>
        <v>yes</v>
      </c>
      <c r="P15" s="306" t="str">
        <f>IF(AND('Antibiotics STAR PU 13 - QP'!AJ15="yes",'Trimeth-pres (age 70+)'!Z15="yes"),"yes","no")</f>
        <v>yes</v>
      </c>
      <c r="Q15" s="306" t="str">
        <f>IF(AND('Antibiotics STAR PU 13 - QP'!AM15="yes",'Trimeth-pres (age 70+)'!AB15="yes"),"yes","no")</f>
        <v>yes</v>
      </c>
      <c r="R15" s="306" t="str">
        <f>IF(AND('Antibiotics STAR PU 13 - QP'!AP15="yes",'Trimeth-pres (age 70+)'!AD15="yes"),"yes","no")</f>
        <v>yes</v>
      </c>
      <c r="S15" s="306" t="str">
        <f>IF(AND('Antibiotics STAR PU 13 - QP'!AS15="yes",'Trimeth-pres (age 70+)'!AF15="yes"),"yes","no")</f>
        <v>yes</v>
      </c>
      <c r="T15" s="306" t="str">
        <f>IF(AND('Antibiotics STAR PU 13 - QP'!AV15="yes",'Trimeth-pres (age 70+)'!AH15="yes"),"yes","no")</f>
        <v>yes</v>
      </c>
      <c r="U15" s="306" t="str">
        <f>IF(AND('Antibiotics STAR PU 13 - QP'!AY15="yes",'Trimeth-pres (age 70+)'!AJ15="yes"),"yes","no")</f>
        <v>yes</v>
      </c>
      <c r="V15" s="306" t="str">
        <f>IF(AND('Antibiotics STAR PU 13 - QP'!BB15="yes",'Trimeth-pres (age 70+)'!AL15="yes"),"yes","no")</f>
        <v>yes</v>
      </c>
      <c r="W15" s="306" t="str">
        <f>IF(AND('Antibiotics STAR PU 13 - QP'!BE15="yes",'Trimeth-pres (age 70+)'!AN15="yes"),"yes","no")</f>
        <v>yes</v>
      </c>
      <c r="X15" s="306" t="str">
        <f>IF(AND('Antibiotics STAR PU 13 - QP'!BH15="yes",'Trimeth-pres (age 70+)'!AP15="yes"),"yes","no")</f>
        <v>yes</v>
      </c>
      <c r="Y15" s="306" t="str">
        <f>IF(AND('Antibiotics STAR PU 13 - QP'!BK15="yes",'Trimeth-pres (age 70+)'!AR15="yes"),"yes","no")</f>
        <v>yes</v>
      </c>
      <c r="Z15" s="306" t="str">
        <f>IF(AND('Antibiotics STAR PU 13 - QP'!BN15="yes",'Trimeth-pres (age 70+)'!AT15="yes"),"yes","no")</f>
        <v>yes</v>
      </c>
      <c r="AA15" s="306" t="str">
        <f>IF(AND('Antibiotics STAR PU 13 - QP'!BQ15="yes",'Trimeth-pres (age 70+)'!AV15="yes"),"yes","no")</f>
        <v>yes</v>
      </c>
    </row>
    <row r="16" spans="1:27" x14ac:dyDescent="0.2">
      <c r="A16" s="306" t="s">
        <v>482</v>
      </c>
      <c r="B16" s="5" t="s">
        <v>483</v>
      </c>
      <c r="C16" s="5" t="s">
        <v>407</v>
      </c>
      <c r="D16" s="5" t="s">
        <v>423</v>
      </c>
      <c r="E16" s="5" t="s">
        <v>34</v>
      </c>
      <c r="F16" s="2" t="s">
        <v>577</v>
      </c>
      <c r="G16" s="170" t="s">
        <v>555</v>
      </c>
      <c r="H16" s="306" t="str">
        <f>IF(AND('Antibiotics STAR PU 13 - QP'!L16="yes",'Trimeth-pres (age 70+)'!J16="yes"),"yes","no")</f>
        <v>yes</v>
      </c>
      <c r="I16" s="306" t="str">
        <f>IF(AND('Antibiotics STAR PU 13 - QP'!O16="yes",'Trimeth-pres (age 70+)'!L16="yes"),"yes","no")</f>
        <v>yes</v>
      </c>
      <c r="J16" s="306" t="str">
        <f>IF(AND('Antibiotics STAR PU 13 - QP'!R16="yes",'Trimeth-pres (age 70+)'!N16="yes"),"yes","no")</f>
        <v>yes</v>
      </c>
      <c r="K16" s="306" t="str">
        <f>IF(AND('Antibiotics STAR PU 13 - QP'!U16="yes",'Trimeth-pres (age 70+)'!P16="yes"),"yes","no")</f>
        <v>yes</v>
      </c>
      <c r="L16" s="306" t="str">
        <f>IF(AND('Antibiotics STAR PU 13 - QP'!X16="yes",'Trimeth-pres (age 70+)'!R16="yes"),"yes","no")</f>
        <v>yes</v>
      </c>
      <c r="M16" s="306" t="str">
        <f>IF(AND('Antibiotics STAR PU 13 - QP'!AA16="yes",'Trimeth-pres (age 70+)'!T16="yes"),"yes","no")</f>
        <v>yes</v>
      </c>
      <c r="N16" s="306" t="str">
        <f>IF(AND('Antibiotics STAR PU 13 - QP'!AD16="yes",'Trimeth-pres (age 70+)'!V16="yes"),"yes","no")</f>
        <v>yes</v>
      </c>
      <c r="O16" s="306" t="str">
        <f>IF(AND('Antibiotics STAR PU 13 - QP'!AG16="yes",'Trimeth-pres (age 70+)'!X16="yes"),"yes","no")</f>
        <v>yes</v>
      </c>
      <c r="P16" s="306" t="str">
        <f>IF(AND('Antibiotics STAR PU 13 - QP'!AJ16="yes",'Trimeth-pres (age 70+)'!Z16="yes"),"yes","no")</f>
        <v>yes</v>
      </c>
      <c r="Q16" s="306" t="str">
        <f>IF(AND('Antibiotics STAR PU 13 - QP'!AM16="yes",'Trimeth-pres (age 70+)'!AB16="yes"),"yes","no")</f>
        <v>yes</v>
      </c>
      <c r="R16" s="306" t="str">
        <f>IF(AND('Antibiotics STAR PU 13 - QP'!AP16="yes",'Trimeth-pres (age 70+)'!AD16="yes"),"yes","no")</f>
        <v>yes</v>
      </c>
      <c r="S16" s="306" t="str">
        <f>IF(AND('Antibiotics STAR PU 13 - QP'!AS16="yes",'Trimeth-pres (age 70+)'!AF16="yes"),"yes","no")</f>
        <v>yes</v>
      </c>
      <c r="T16" s="306" t="str">
        <f>IF(AND('Antibiotics STAR PU 13 - QP'!AV16="yes",'Trimeth-pres (age 70+)'!AH16="yes"),"yes","no")</f>
        <v>yes</v>
      </c>
      <c r="U16" s="306" t="str">
        <f>IF(AND('Antibiotics STAR PU 13 - QP'!AY16="yes",'Trimeth-pres (age 70+)'!AJ16="yes"),"yes","no")</f>
        <v>yes</v>
      </c>
      <c r="V16" s="306" t="str">
        <f>IF(AND('Antibiotics STAR PU 13 - QP'!BB16="yes",'Trimeth-pres (age 70+)'!AL16="yes"),"yes","no")</f>
        <v>yes</v>
      </c>
      <c r="W16" s="306" t="str">
        <f>IF(AND('Antibiotics STAR PU 13 - QP'!BE16="yes",'Trimeth-pres (age 70+)'!AN16="yes"),"yes","no")</f>
        <v>yes</v>
      </c>
      <c r="X16" s="306" t="str">
        <f>IF(AND('Antibiotics STAR PU 13 - QP'!BH16="yes",'Trimeth-pres (age 70+)'!AP16="yes"),"yes","no")</f>
        <v>yes</v>
      </c>
      <c r="Y16" s="306" t="str">
        <f>IF(AND('Antibiotics STAR PU 13 - QP'!BK16="yes",'Trimeth-pres (age 70+)'!AR16="yes"),"yes","no")</f>
        <v>yes</v>
      </c>
      <c r="Z16" s="306" t="str">
        <f>IF(AND('Antibiotics STAR PU 13 - QP'!BN16="yes",'Trimeth-pres (age 70+)'!AT16="yes"),"yes","no")</f>
        <v>yes</v>
      </c>
      <c r="AA16" s="306" t="str">
        <f>IF(AND('Antibiotics STAR PU 13 - QP'!BQ16="yes",'Trimeth-pres (age 70+)'!AV16="yes"),"yes","no")</f>
        <v>yes</v>
      </c>
    </row>
    <row r="17" spans="1:42" x14ac:dyDescent="0.2">
      <c r="A17" s="306" t="s">
        <v>627</v>
      </c>
      <c r="B17" s="5" t="s">
        <v>484</v>
      </c>
      <c r="C17" s="5" t="s">
        <v>465</v>
      </c>
      <c r="D17" s="5" t="s">
        <v>424</v>
      </c>
      <c r="E17" s="5" t="s">
        <v>35</v>
      </c>
      <c r="F17" s="117" t="s">
        <v>36</v>
      </c>
      <c r="G17" s="5" t="s">
        <v>37</v>
      </c>
      <c r="H17" s="306" t="str">
        <f>IF(AND('Antibiotics STAR PU 13 - QP'!L17="yes",'Trimeth-pres (age 70+)'!J17="yes"),"yes","no")</f>
        <v>yes</v>
      </c>
      <c r="I17" s="306" t="str">
        <f>IF(AND('Antibiotics STAR PU 13 - QP'!O17="yes",'Trimeth-pres (age 70+)'!L17="yes"),"yes","no")</f>
        <v>yes</v>
      </c>
      <c r="J17" s="306" t="str">
        <f>IF(AND('Antibiotics STAR PU 13 - QP'!R17="yes",'Trimeth-pres (age 70+)'!N17="yes"),"yes","no")</f>
        <v>yes</v>
      </c>
      <c r="K17" s="306" t="str">
        <f>IF(AND('Antibiotics STAR PU 13 - QP'!U17="yes",'Trimeth-pres (age 70+)'!P17="yes"),"yes","no")</f>
        <v>yes</v>
      </c>
      <c r="L17" s="306" t="str">
        <f>IF(AND('Antibiotics STAR PU 13 - QP'!X17="yes",'Trimeth-pres (age 70+)'!R17="yes"),"yes","no")</f>
        <v>yes</v>
      </c>
      <c r="M17" s="306" t="str">
        <f>IF(AND('Antibiotics STAR PU 13 - QP'!AA17="yes",'Trimeth-pres (age 70+)'!T17="yes"),"yes","no")</f>
        <v>yes</v>
      </c>
      <c r="N17" s="306" t="str">
        <f>IF(AND('Antibiotics STAR PU 13 - QP'!AD17="yes",'Trimeth-pres (age 70+)'!V17="yes"),"yes","no")</f>
        <v>yes</v>
      </c>
      <c r="O17" s="306" t="str">
        <f>IF(AND('Antibiotics STAR PU 13 - QP'!AG17="yes",'Trimeth-pres (age 70+)'!X17="yes"),"yes","no")</f>
        <v>yes</v>
      </c>
      <c r="P17" s="306" t="str">
        <f>IF(AND('Antibiotics STAR PU 13 - QP'!AJ17="yes",'Trimeth-pres (age 70+)'!Z17="yes"),"yes","no")</f>
        <v>yes</v>
      </c>
      <c r="Q17" s="306" t="str">
        <f>IF(AND('Antibiotics STAR PU 13 - QP'!AM17="yes",'Trimeth-pres (age 70+)'!AB17="yes"),"yes","no")</f>
        <v>yes</v>
      </c>
      <c r="R17" s="306" t="str">
        <f>IF(AND('Antibiotics STAR PU 13 - QP'!AP17="yes",'Trimeth-pres (age 70+)'!AD17="yes"),"yes","no")</f>
        <v>yes</v>
      </c>
      <c r="S17" s="306" t="str">
        <f>IF(AND('Antibiotics STAR PU 13 - QP'!AS17="yes",'Trimeth-pres (age 70+)'!AF17="yes"),"yes","no")</f>
        <v>yes</v>
      </c>
      <c r="T17" s="306" t="str">
        <f>IF(AND('Antibiotics STAR PU 13 - QP'!AV17="yes",'Trimeth-pres (age 70+)'!AH17="yes"),"yes","no")</f>
        <v>yes</v>
      </c>
      <c r="U17" s="306" t="str">
        <f>IF(AND('Antibiotics STAR PU 13 - QP'!AY17="yes",'Trimeth-pres (age 70+)'!AJ17="yes"),"yes","no")</f>
        <v>yes</v>
      </c>
      <c r="V17" s="306" t="str">
        <f>IF(AND('Antibiotics STAR PU 13 - QP'!BB17="yes",'Trimeth-pres (age 70+)'!AL17="yes"),"yes","no")</f>
        <v>yes</v>
      </c>
      <c r="W17" s="306" t="str">
        <f>IF(AND('Antibiotics STAR PU 13 - QP'!BE17="yes",'Trimeth-pres (age 70+)'!AN17="yes"),"yes","no")</f>
        <v>yes</v>
      </c>
      <c r="X17" s="306" t="str">
        <f>IF(AND('Antibiotics STAR PU 13 - QP'!BH17="yes",'Trimeth-pres (age 70+)'!AP17="yes"),"yes","no")</f>
        <v>yes</v>
      </c>
      <c r="Y17" s="306" t="str">
        <f>IF(AND('Antibiotics STAR PU 13 - QP'!BK17="yes",'Trimeth-pres (age 70+)'!AR17="yes"),"yes","no")</f>
        <v>yes</v>
      </c>
      <c r="Z17" s="306" t="str">
        <f>IF(AND('Antibiotics STAR PU 13 - QP'!BN17="yes",'Trimeth-pres (age 70+)'!AT17="yes"),"yes","no")</f>
        <v>yes</v>
      </c>
      <c r="AA17" s="306" t="str">
        <f>IF(AND('Antibiotics STAR PU 13 - QP'!BQ17="yes",'Trimeth-pres (age 70+)'!AV17="yes"),"yes","no")</f>
        <v>yes</v>
      </c>
    </row>
    <row r="18" spans="1:42" x14ac:dyDescent="0.2">
      <c r="A18" s="306" t="s">
        <v>627</v>
      </c>
      <c r="B18" s="5" t="s">
        <v>484</v>
      </c>
      <c r="C18" s="5" t="s">
        <v>465</v>
      </c>
      <c r="D18" s="5" t="s">
        <v>424</v>
      </c>
      <c r="E18" s="5" t="s">
        <v>35</v>
      </c>
      <c r="F18" s="117" t="s">
        <v>38</v>
      </c>
      <c r="G18" s="5" t="s">
        <v>39</v>
      </c>
      <c r="H18" s="306" t="str">
        <f>IF(AND('Antibiotics STAR PU 13 - QP'!L18="yes",'Trimeth-pres (age 70+)'!J18="yes"),"yes","no")</f>
        <v>no</v>
      </c>
      <c r="I18" s="306" t="str">
        <f>IF(AND('Antibiotics STAR PU 13 - QP'!O18="yes",'Trimeth-pres (age 70+)'!L18="yes"),"yes","no")</f>
        <v>no</v>
      </c>
      <c r="J18" s="306" t="str">
        <f>IF(AND('Antibiotics STAR PU 13 - QP'!R18="yes",'Trimeth-pres (age 70+)'!N18="yes"),"yes","no")</f>
        <v>no</v>
      </c>
      <c r="K18" s="306" t="str">
        <f>IF(AND('Antibiotics STAR PU 13 - QP'!U18="yes",'Trimeth-pres (age 70+)'!P18="yes"),"yes","no")</f>
        <v>no</v>
      </c>
      <c r="L18" s="306" t="str">
        <f>IF(AND('Antibiotics STAR PU 13 - QP'!X18="yes",'Trimeth-pres (age 70+)'!R18="yes"),"yes","no")</f>
        <v>no</v>
      </c>
      <c r="M18" s="306" t="str">
        <f>IF(AND('Antibiotics STAR PU 13 - QP'!AA18="yes",'Trimeth-pres (age 70+)'!T18="yes"),"yes","no")</f>
        <v>no</v>
      </c>
      <c r="N18" s="306" t="str">
        <f>IF(AND('Antibiotics STAR PU 13 - QP'!AD18="yes",'Trimeth-pres (age 70+)'!V18="yes"),"yes","no")</f>
        <v>no</v>
      </c>
      <c r="O18" s="306" t="str">
        <f>IF(AND('Antibiotics STAR PU 13 - QP'!AG18="yes",'Trimeth-pres (age 70+)'!X18="yes"),"yes","no")</f>
        <v>no</v>
      </c>
      <c r="P18" s="306" t="str">
        <f>IF(AND('Antibiotics STAR PU 13 - QP'!AJ18="yes",'Trimeth-pres (age 70+)'!Z18="yes"),"yes","no")</f>
        <v>yes</v>
      </c>
      <c r="Q18" s="306" t="str">
        <f>IF(AND('Antibiotics STAR PU 13 - QP'!AM18="yes",'Trimeth-pres (age 70+)'!AB18="yes"),"yes","no")</f>
        <v>yes</v>
      </c>
      <c r="R18" s="306" t="str">
        <f>IF(AND('Antibiotics STAR PU 13 - QP'!AP18="yes",'Trimeth-pres (age 70+)'!AD18="yes"),"yes","no")</f>
        <v>yes</v>
      </c>
      <c r="S18" s="306" t="str">
        <f>IF(AND('Antibiotics STAR PU 13 - QP'!AS18="yes",'Trimeth-pres (age 70+)'!AF18="yes"),"yes","no")</f>
        <v>yes</v>
      </c>
      <c r="T18" s="306" t="str">
        <f>IF(AND('Antibiotics STAR PU 13 - QP'!AV18="yes",'Trimeth-pres (age 70+)'!AH18="yes"),"yes","no")</f>
        <v>yes</v>
      </c>
      <c r="U18" s="306" t="str">
        <f>IF(AND('Antibiotics STAR PU 13 - QP'!AY18="yes",'Trimeth-pres (age 70+)'!AJ18="yes"),"yes","no")</f>
        <v>yes</v>
      </c>
      <c r="V18" s="306" t="str">
        <f>IF(AND('Antibiotics STAR PU 13 - QP'!BB18="yes",'Trimeth-pres (age 70+)'!AL18="yes"),"yes","no")</f>
        <v>yes</v>
      </c>
      <c r="W18" s="306" t="str">
        <f>IF(AND('Antibiotics STAR PU 13 - QP'!BE18="yes",'Trimeth-pres (age 70+)'!AN18="yes"),"yes","no")</f>
        <v>yes</v>
      </c>
      <c r="X18" s="306" t="str">
        <f>IF(AND('Antibiotics STAR PU 13 - QP'!BH18="yes",'Trimeth-pres (age 70+)'!AP18="yes"),"yes","no")</f>
        <v>yes</v>
      </c>
      <c r="Y18" s="306" t="str">
        <f>IF(AND('Antibiotics STAR PU 13 - QP'!BK18="yes",'Trimeth-pres (age 70+)'!AR18="yes"),"yes","no")</f>
        <v>yes</v>
      </c>
      <c r="Z18" s="306" t="str">
        <f>IF(AND('Antibiotics STAR PU 13 - QP'!BN18="yes",'Trimeth-pres (age 70+)'!AT18="yes"),"yes","no")</f>
        <v>yes</v>
      </c>
      <c r="AA18" s="306" t="str">
        <f>IF(AND('Antibiotics STAR PU 13 - QP'!BQ18="yes",'Trimeth-pres (age 70+)'!AV18="yes"),"yes","no")</f>
        <v>yes</v>
      </c>
    </row>
    <row r="19" spans="1:42" x14ac:dyDescent="0.2">
      <c r="A19" s="306" t="s">
        <v>628</v>
      </c>
      <c r="B19" s="5" t="s">
        <v>485</v>
      </c>
      <c r="C19" s="5" t="s">
        <v>464</v>
      </c>
      <c r="D19" s="5" t="s">
        <v>425</v>
      </c>
      <c r="E19" s="5" t="s">
        <v>40</v>
      </c>
      <c r="F19" s="117" t="s">
        <v>41</v>
      </c>
      <c r="G19" s="5" t="s">
        <v>42</v>
      </c>
      <c r="H19" s="306" t="str">
        <f>IF(AND('Antibiotics STAR PU 13 - QP'!L19="yes",'Trimeth-pres (age 70+)'!J19="yes"),"yes","no")</f>
        <v>no</v>
      </c>
      <c r="I19" s="306" t="str">
        <f>IF(AND('Antibiotics STAR PU 13 - QP'!O19="yes",'Trimeth-pres (age 70+)'!L19="yes"),"yes","no")</f>
        <v>no</v>
      </c>
      <c r="J19" s="306" t="str">
        <f>IF(AND('Antibiotics STAR PU 13 - QP'!R19="yes",'Trimeth-pres (age 70+)'!N19="yes"),"yes","no")</f>
        <v>no</v>
      </c>
      <c r="K19" s="306" t="str">
        <f>IF(AND('Antibiotics STAR PU 13 - QP'!U19="yes",'Trimeth-pres (age 70+)'!P19="yes"),"yes","no")</f>
        <v>no</v>
      </c>
      <c r="L19" s="306" t="str">
        <f>IF(AND('Antibiotics STAR PU 13 - QP'!X19="yes",'Trimeth-pres (age 70+)'!R19="yes"),"yes","no")</f>
        <v>no</v>
      </c>
      <c r="M19" s="306" t="str">
        <f>IF(AND('Antibiotics STAR PU 13 - QP'!AA19="yes",'Trimeth-pres (age 70+)'!T19="yes"),"yes","no")</f>
        <v>no</v>
      </c>
      <c r="N19" s="306" t="str">
        <f>IF(AND('Antibiotics STAR PU 13 - QP'!AD19="yes",'Trimeth-pres (age 70+)'!V19="yes"),"yes","no")</f>
        <v>no</v>
      </c>
      <c r="O19" s="306" t="str">
        <f>IF(AND('Antibiotics STAR PU 13 - QP'!AG19="yes",'Trimeth-pres (age 70+)'!X19="yes"),"yes","no")</f>
        <v>no</v>
      </c>
      <c r="P19" s="306" t="str">
        <f>IF(AND('Antibiotics STAR PU 13 - QP'!AJ19="yes",'Trimeth-pres (age 70+)'!Z19="yes"),"yes","no")</f>
        <v>no</v>
      </c>
      <c r="Q19" s="306" t="str">
        <f>IF(AND('Antibiotics STAR PU 13 - QP'!AM19="yes",'Trimeth-pres (age 70+)'!AB19="yes"),"yes","no")</f>
        <v>yes</v>
      </c>
      <c r="R19" s="306" t="str">
        <f>IF(AND('Antibiotics STAR PU 13 - QP'!AP19="yes",'Trimeth-pres (age 70+)'!AD19="yes"),"yes","no")</f>
        <v>yes</v>
      </c>
      <c r="S19" s="306" t="str">
        <f>IF(AND('Antibiotics STAR PU 13 - QP'!AS19="yes",'Trimeth-pres (age 70+)'!AF19="yes"),"yes","no")</f>
        <v>yes</v>
      </c>
      <c r="T19" s="306" t="str">
        <f>IF(AND('Antibiotics STAR PU 13 - QP'!AV19="yes",'Trimeth-pres (age 70+)'!AH19="yes"),"yes","no")</f>
        <v>yes</v>
      </c>
      <c r="U19" s="306" t="str">
        <f>IF(AND('Antibiotics STAR PU 13 - QP'!AY19="yes",'Trimeth-pres (age 70+)'!AJ19="yes"),"yes","no")</f>
        <v>yes</v>
      </c>
      <c r="V19" s="306" t="str">
        <f>IF(AND('Antibiotics STAR PU 13 - QP'!BB19="yes",'Trimeth-pres (age 70+)'!AL19="yes"),"yes","no")</f>
        <v>yes</v>
      </c>
      <c r="W19" s="306" t="str">
        <f>IF(AND('Antibiotics STAR PU 13 - QP'!BE19="yes",'Trimeth-pres (age 70+)'!AN19="yes"),"yes","no")</f>
        <v>yes</v>
      </c>
      <c r="X19" s="306" t="str">
        <f>IF(AND('Antibiotics STAR PU 13 - QP'!BH19="yes",'Trimeth-pres (age 70+)'!AP19="yes"),"yes","no")</f>
        <v>yes</v>
      </c>
      <c r="Y19" s="306" t="str">
        <f>IF(AND('Antibiotics STAR PU 13 - QP'!BK19="yes",'Trimeth-pres (age 70+)'!AR19="yes"),"yes","no")</f>
        <v>yes</v>
      </c>
      <c r="Z19" s="306" t="str">
        <f>IF(AND('Antibiotics STAR PU 13 - QP'!BN19="yes",'Trimeth-pres (age 70+)'!AT19="yes"),"yes","no")</f>
        <v>yes</v>
      </c>
      <c r="AA19" s="306" t="str">
        <f>IF(AND('Antibiotics STAR PU 13 - QP'!BQ19="yes",'Trimeth-pres (age 70+)'!AV19="yes"),"yes","no")</f>
        <v>yes</v>
      </c>
    </row>
    <row r="20" spans="1:42" x14ac:dyDescent="0.2">
      <c r="A20" s="306" t="s">
        <v>619</v>
      </c>
      <c r="B20" s="5" t="s">
        <v>474</v>
      </c>
      <c r="C20" s="5" t="s">
        <v>401</v>
      </c>
      <c r="D20" s="5" t="s">
        <v>415</v>
      </c>
      <c r="E20" s="5" t="s">
        <v>5</v>
      </c>
      <c r="F20" s="117" t="s">
        <v>43</v>
      </c>
      <c r="G20" s="5" t="s">
        <v>44</v>
      </c>
      <c r="H20" s="306" t="str">
        <f>IF(AND('Antibiotics STAR PU 13 - QP'!L20="yes",'Trimeth-pres (age 70+)'!J20="yes"),"yes","no")</f>
        <v>no</v>
      </c>
      <c r="I20" s="306" t="str">
        <f>IF(AND('Antibiotics STAR PU 13 - QP'!O20="yes",'Trimeth-pres (age 70+)'!L20="yes"),"yes","no")</f>
        <v>no</v>
      </c>
      <c r="J20" s="306" t="str">
        <f>IF(AND('Antibiotics STAR PU 13 - QP'!R20="yes",'Trimeth-pres (age 70+)'!N20="yes"),"yes","no")</f>
        <v>no</v>
      </c>
      <c r="K20" s="306" t="str">
        <f>IF(AND('Antibiotics STAR PU 13 - QP'!U20="yes",'Trimeth-pres (age 70+)'!P20="yes"),"yes","no")</f>
        <v>no</v>
      </c>
      <c r="L20" s="306" t="str">
        <f>IF(AND('Antibiotics STAR PU 13 - QP'!X20="yes",'Trimeth-pres (age 70+)'!R20="yes"),"yes","no")</f>
        <v>no</v>
      </c>
      <c r="M20" s="306" t="str">
        <f>IF(AND('Antibiotics STAR PU 13 - QP'!AA20="yes",'Trimeth-pres (age 70+)'!T20="yes"),"yes","no")</f>
        <v>no</v>
      </c>
      <c r="N20" s="306" t="str">
        <f>IF(AND('Antibiotics STAR PU 13 - QP'!AD20="yes",'Trimeth-pres (age 70+)'!V20="yes"),"yes","no")</f>
        <v>no</v>
      </c>
      <c r="O20" s="306" t="str">
        <f>IF(AND('Antibiotics STAR PU 13 - QP'!AG20="yes",'Trimeth-pres (age 70+)'!X20="yes"),"yes","no")</f>
        <v>no</v>
      </c>
      <c r="P20" s="306" t="str">
        <f>IF(AND('Antibiotics STAR PU 13 - QP'!AJ20="yes",'Trimeth-pres (age 70+)'!Z20="yes"),"yes","no")</f>
        <v>no</v>
      </c>
      <c r="Q20" s="306" t="str">
        <f>IF(AND('Antibiotics STAR PU 13 - QP'!AM20="yes",'Trimeth-pres (age 70+)'!AB20="yes"),"yes","no")</f>
        <v>no</v>
      </c>
      <c r="R20" s="306" t="str">
        <f>IF(AND('Antibiotics STAR PU 13 - QP'!AP20="yes",'Trimeth-pres (age 70+)'!AD20="yes"),"yes","no")</f>
        <v>no</v>
      </c>
      <c r="S20" s="306" t="str">
        <f>IF(AND('Antibiotics STAR PU 13 - QP'!AS20="yes",'Trimeth-pres (age 70+)'!AF20="yes"),"yes","no")</f>
        <v>no</v>
      </c>
      <c r="T20" s="306" t="str">
        <f>IF(AND('Antibiotics STAR PU 13 - QP'!AV20="yes",'Trimeth-pres (age 70+)'!AH20="yes"),"yes","no")</f>
        <v>no</v>
      </c>
      <c r="U20" s="306" t="str">
        <f>IF(AND('Antibiotics STAR PU 13 - QP'!AY20="yes",'Trimeth-pres (age 70+)'!AJ20="yes"),"yes","no")</f>
        <v>no</v>
      </c>
      <c r="V20" s="306" t="str">
        <f>IF(AND('Antibiotics STAR PU 13 - QP'!BB20="yes",'Trimeth-pres (age 70+)'!AL20="yes"),"yes","no")</f>
        <v>no</v>
      </c>
      <c r="W20" s="306" t="str">
        <f>IF(AND('Antibiotics STAR PU 13 - QP'!BE20="yes",'Trimeth-pres (age 70+)'!AN20="yes"),"yes","no")</f>
        <v>no</v>
      </c>
      <c r="X20" s="306" t="str">
        <f>IF(AND('Antibiotics STAR PU 13 - QP'!BH20="yes",'Trimeth-pres (age 70+)'!AP20="yes"),"yes","no")</f>
        <v>no</v>
      </c>
      <c r="Y20" s="306" t="str">
        <f>IF(AND('Antibiotics STAR PU 13 - QP'!BK20="yes",'Trimeth-pres (age 70+)'!AR20="yes"),"yes","no")</f>
        <v>no</v>
      </c>
      <c r="Z20" s="306" t="str">
        <f>IF(AND('Antibiotics STAR PU 13 - QP'!BN20="yes",'Trimeth-pres (age 70+)'!AT20="yes"),"yes","no")</f>
        <v>no</v>
      </c>
      <c r="AA20" s="306" t="str">
        <f>IF(AND('Antibiotics STAR PU 13 - QP'!BQ20="yes",'Trimeth-pres (age 70+)'!AV20="yes"),"yes","no")</f>
        <v>no</v>
      </c>
    </row>
    <row r="21" spans="1:42" x14ac:dyDescent="0.2">
      <c r="A21" s="306" t="s">
        <v>619</v>
      </c>
      <c r="B21" s="5" t="s">
        <v>474</v>
      </c>
      <c r="C21" s="5" t="s">
        <v>401</v>
      </c>
      <c r="D21" s="5" t="s">
        <v>415</v>
      </c>
      <c r="E21" s="5" t="s">
        <v>5</v>
      </c>
      <c r="F21" s="117" t="s">
        <v>45</v>
      </c>
      <c r="G21" s="5" t="s">
        <v>46</v>
      </c>
      <c r="H21" s="306" t="str">
        <f>IF(AND('Antibiotics STAR PU 13 - QP'!L21="yes",'Trimeth-pres (age 70+)'!J21="yes"),"yes","no")</f>
        <v>no</v>
      </c>
      <c r="I21" s="306" t="str">
        <f>IF(AND('Antibiotics STAR PU 13 - QP'!O21="yes",'Trimeth-pres (age 70+)'!L21="yes"),"yes","no")</f>
        <v>no</v>
      </c>
      <c r="J21" s="306" t="str">
        <f>IF(AND('Antibiotics STAR PU 13 - QP'!R21="yes",'Trimeth-pres (age 70+)'!N21="yes"),"yes","no")</f>
        <v>no</v>
      </c>
      <c r="K21" s="306" t="str">
        <f>IF(AND('Antibiotics STAR PU 13 - QP'!U21="yes",'Trimeth-pres (age 70+)'!P21="yes"),"yes","no")</f>
        <v>no</v>
      </c>
      <c r="L21" s="306" t="str">
        <f>IF(AND('Antibiotics STAR PU 13 - QP'!X21="yes",'Trimeth-pres (age 70+)'!R21="yes"),"yes","no")</f>
        <v>no</v>
      </c>
      <c r="M21" s="306" t="str">
        <f>IF(AND('Antibiotics STAR PU 13 - QP'!AA21="yes",'Trimeth-pres (age 70+)'!T21="yes"),"yes","no")</f>
        <v>no</v>
      </c>
      <c r="N21" s="306" t="str">
        <f>IF(AND('Antibiotics STAR PU 13 - QP'!AD21="yes",'Trimeth-pres (age 70+)'!V21="yes"),"yes","no")</f>
        <v>yes</v>
      </c>
      <c r="O21" s="306" t="str">
        <f>IF(AND('Antibiotics STAR PU 13 - QP'!AG21="yes",'Trimeth-pres (age 70+)'!X21="yes"),"yes","no")</f>
        <v>yes</v>
      </c>
      <c r="P21" s="306" t="str">
        <f>IF(AND('Antibiotics STAR PU 13 - QP'!AJ21="yes",'Trimeth-pres (age 70+)'!Z21="yes"),"yes","no")</f>
        <v>yes</v>
      </c>
      <c r="Q21" s="306" t="str">
        <f>IF(AND('Antibiotics STAR PU 13 - QP'!AM21="yes",'Trimeth-pres (age 70+)'!AB21="yes"),"yes","no")</f>
        <v>yes</v>
      </c>
      <c r="R21" s="306" t="str">
        <f>IF(AND('Antibiotics STAR PU 13 - QP'!AP21="yes",'Trimeth-pres (age 70+)'!AD21="yes"),"yes","no")</f>
        <v>yes</v>
      </c>
      <c r="S21" s="306" t="str">
        <f>IF(AND('Antibiotics STAR PU 13 - QP'!AS21="yes",'Trimeth-pres (age 70+)'!AF21="yes"),"yes","no")</f>
        <v>yes</v>
      </c>
      <c r="T21" s="306" t="str">
        <f>IF(AND('Antibiotics STAR PU 13 - QP'!AV21="yes",'Trimeth-pres (age 70+)'!AH21="yes"),"yes","no")</f>
        <v>yes</v>
      </c>
      <c r="U21" s="306" t="str">
        <f>IF(AND('Antibiotics STAR PU 13 - QP'!AY21="yes",'Trimeth-pres (age 70+)'!AJ21="yes"),"yes","no")</f>
        <v>yes</v>
      </c>
      <c r="V21" s="306" t="str">
        <f>IF(AND('Antibiotics STAR PU 13 - QP'!BB21="yes",'Trimeth-pres (age 70+)'!AL21="yes"),"yes","no")</f>
        <v>yes</v>
      </c>
      <c r="W21" s="306" t="str">
        <f>IF(AND('Antibiotics STAR PU 13 - QP'!BE21="yes",'Trimeth-pres (age 70+)'!AN21="yes"),"yes","no")</f>
        <v>yes</v>
      </c>
      <c r="X21" s="306" t="str">
        <f>IF(AND('Antibiotics STAR PU 13 - QP'!BH21="yes",'Trimeth-pres (age 70+)'!AP21="yes"),"yes","no")</f>
        <v>yes</v>
      </c>
      <c r="Y21" s="306" t="str">
        <f>IF(AND('Antibiotics STAR PU 13 - QP'!BK21="yes",'Trimeth-pres (age 70+)'!AR21="yes"),"yes","no")</f>
        <v>yes</v>
      </c>
      <c r="Z21" s="306" t="str">
        <f>IF(AND('Antibiotics STAR PU 13 - QP'!BN21="yes",'Trimeth-pres (age 70+)'!AT21="yes"),"yes","no")</f>
        <v>yes</v>
      </c>
      <c r="AA21" s="306" t="str">
        <f>IF(AND('Antibiotics STAR PU 13 - QP'!BQ21="yes",'Trimeth-pres (age 70+)'!AV21="yes"),"yes","no")</f>
        <v>yes</v>
      </c>
    </row>
    <row r="22" spans="1:42" x14ac:dyDescent="0.2">
      <c r="A22" s="306" t="s">
        <v>629</v>
      </c>
      <c r="B22" s="5" t="s">
        <v>477</v>
      </c>
      <c r="C22" s="5" t="s">
        <v>404</v>
      </c>
      <c r="D22" s="5" t="s">
        <v>426</v>
      </c>
      <c r="E22" s="5" t="s">
        <v>47</v>
      </c>
      <c r="F22" s="117" t="s">
        <v>48</v>
      </c>
      <c r="G22" s="5" t="s">
        <v>49</v>
      </c>
      <c r="H22" s="306" t="str">
        <f>IF(AND('Antibiotics STAR PU 13 - QP'!L22="yes",'Trimeth-pres (age 70+)'!J22="yes"),"yes","no")</f>
        <v>yes</v>
      </c>
      <c r="I22" s="306" t="str">
        <f>IF(AND('Antibiotics STAR PU 13 - QP'!O22="yes",'Trimeth-pres (age 70+)'!L22="yes"),"yes","no")</f>
        <v>yes</v>
      </c>
      <c r="J22" s="306" t="str">
        <f>IF(AND('Antibiotics STAR PU 13 - QP'!R22="yes",'Trimeth-pres (age 70+)'!N22="yes"),"yes","no")</f>
        <v>yes</v>
      </c>
      <c r="K22" s="306" t="str">
        <f>IF(AND('Antibiotics STAR PU 13 - QP'!U22="yes",'Trimeth-pres (age 70+)'!P22="yes"),"yes","no")</f>
        <v>yes</v>
      </c>
      <c r="L22" s="306" t="str">
        <f>IF(AND('Antibiotics STAR PU 13 - QP'!X22="yes",'Trimeth-pres (age 70+)'!R22="yes"),"yes","no")</f>
        <v>yes</v>
      </c>
      <c r="M22" s="306" t="str">
        <f>IF(AND('Antibiotics STAR PU 13 - QP'!AA22="yes",'Trimeth-pres (age 70+)'!T22="yes"),"yes","no")</f>
        <v>yes</v>
      </c>
      <c r="N22" s="306" t="str">
        <f>IF(AND('Antibiotics STAR PU 13 - QP'!AD22="yes",'Trimeth-pres (age 70+)'!V22="yes"),"yes","no")</f>
        <v>yes</v>
      </c>
      <c r="O22" s="306" t="str">
        <f>IF(AND('Antibiotics STAR PU 13 - QP'!AG22="yes",'Trimeth-pres (age 70+)'!X22="yes"),"yes","no")</f>
        <v>yes</v>
      </c>
      <c r="P22" s="306" t="str">
        <f>IF(AND('Antibiotics STAR PU 13 - QP'!AJ22="yes",'Trimeth-pres (age 70+)'!Z22="yes"),"yes","no")</f>
        <v>yes</v>
      </c>
      <c r="Q22" s="306" t="str">
        <f>IF(AND('Antibiotics STAR PU 13 - QP'!AM22="yes",'Trimeth-pres (age 70+)'!AB22="yes"),"yes","no")</f>
        <v>yes</v>
      </c>
      <c r="R22" s="306" t="str">
        <f>IF(AND('Antibiotics STAR PU 13 - QP'!AP22="yes",'Trimeth-pres (age 70+)'!AD22="yes"),"yes","no")</f>
        <v>yes</v>
      </c>
      <c r="S22" s="306" t="str">
        <f>IF(AND('Antibiotics STAR PU 13 - QP'!AS22="yes",'Trimeth-pres (age 70+)'!AF22="yes"),"yes","no")</f>
        <v>yes</v>
      </c>
      <c r="T22" s="306" t="str">
        <f>IF(AND('Antibiotics STAR PU 13 - QP'!AV22="yes",'Trimeth-pres (age 70+)'!AH22="yes"),"yes","no")</f>
        <v>yes</v>
      </c>
      <c r="U22" s="306" t="str">
        <f>IF(AND('Antibiotics STAR PU 13 - QP'!AY22="yes",'Trimeth-pres (age 70+)'!AJ22="yes"),"yes","no")</f>
        <v>yes</v>
      </c>
      <c r="V22" s="306" t="str">
        <f>IF(AND('Antibiotics STAR PU 13 - QP'!BB22="yes",'Trimeth-pres (age 70+)'!AL22="yes"),"yes","no")</f>
        <v>yes</v>
      </c>
      <c r="W22" s="306" t="str">
        <f>IF(AND('Antibiotics STAR PU 13 - QP'!BE22="yes",'Trimeth-pres (age 70+)'!AN22="yes"),"yes","no")</f>
        <v>yes</v>
      </c>
      <c r="X22" s="306" t="str">
        <f>IF(AND('Antibiotics STAR PU 13 - QP'!BH22="yes",'Trimeth-pres (age 70+)'!AP22="yes"),"yes","no")</f>
        <v>yes</v>
      </c>
      <c r="Y22" s="306" t="str">
        <f>IF(AND('Antibiotics STAR PU 13 - QP'!BK22="yes",'Trimeth-pres (age 70+)'!AR22="yes"),"yes","no")</f>
        <v>yes</v>
      </c>
      <c r="Z22" s="306" t="str">
        <f>IF(AND('Antibiotics STAR PU 13 - QP'!BN22="yes",'Trimeth-pres (age 70+)'!AT22="yes"),"yes","no")</f>
        <v>yes</v>
      </c>
      <c r="AA22" s="306" t="str">
        <f>IF(AND('Antibiotics STAR PU 13 - QP'!BQ22="yes",'Trimeth-pres (age 70+)'!AV22="yes"),"yes","no")</f>
        <v>yes</v>
      </c>
    </row>
    <row r="23" spans="1:42" x14ac:dyDescent="0.2">
      <c r="A23" s="306" t="s">
        <v>630</v>
      </c>
      <c r="B23" s="5" t="s">
        <v>475</v>
      </c>
      <c r="C23" s="5" t="s">
        <v>402</v>
      </c>
      <c r="D23" s="5" t="s">
        <v>427</v>
      </c>
      <c r="E23" s="5" t="s">
        <v>50</v>
      </c>
      <c r="F23" s="117" t="s">
        <v>51</v>
      </c>
      <c r="G23" s="5" t="s">
        <v>52</v>
      </c>
      <c r="H23" s="306" t="str">
        <f>IF(AND('Antibiotics STAR PU 13 - QP'!L23="yes",'Trimeth-pres (age 70+)'!J23="yes"),"yes","no")</f>
        <v>yes</v>
      </c>
      <c r="I23" s="306" t="str">
        <f>IF(AND('Antibiotics STAR PU 13 - QP'!O23="yes",'Trimeth-pres (age 70+)'!L23="yes"),"yes","no")</f>
        <v>yes</v>
      </c>
      <c r="J23" s="306" t="str">
        <f>IF(AND('Antibiotics STAR PU 13 - QP'!R23="yes",'Trimeth-pres (age 70+)'!N23="yes"),"yes","no")</f>
        <v>yes</v>
      </c>
      <c r="K23" s="306" t="str">
        <f>IF(AND('Antibiotics STAR PU 13 - QP'!U23="yes",'Trimeth-pres (age 70+)'!P23="yes"),"yes","no")</f>
        <v>yes</v>
      </c>
      <c r="L23" s="306" t="str">
        <f>IF(AND('Antibiotics STAR PU 13 - QP'!X23="yes",'Trimeth-pres (age 70+)'!R23="yes"),"yes","no")</f>
        <v>yes</v>
      </c>
      <c r="M23" s="306" t="str">
        <f>IF(AND('Antibiotics STAR PU 13 - QP'!AA23="yes",'Trimeth-pres (age 70+)'!T23="yes"),"yes","no")</f>
        <v>yes</v>
      </c>
      <c r="N23" s="306" t="str">
        <f>IF(AND('Antibiotics STAR PU 13 - QP'!AD23="yes",'Trimeth-pres (age 70+)'!V23="yes"),"yes","no")</f>
        <v>yes</v>
      </c>
      <c r="O23" s="306" t="str">
        <f>IF(AND('Antibiotics STAR PU 13 - QP'!AG23="yes",'Trimeth-pres (age 70+)'!X23="yes"),"yes","no")</f>
        <v>yes</v>
      </c>
      <c r="P23" s="306" t="str">
        <f>IF(AND('Antibiotics STAR PU 13 - QP'!AJ23="yes",'Trimeth-pres (age 70+)'!Z23="yes"),"yes","no")</f>
        <v>yes</v>
      </c>
      <c r="Q23" s="306" t="str">
        <f>IF(AND('Antibiotics STAR PU 13 - QP'!AM23="yes",'Trimeth-pres (age 70+)'!AB23="yes"),"yes","no")</f>
        <v>yes</v>
      </c>
      <c r="R23" s="306" t="str">
        <f>IF(AND('Antibiotics STAR PU 13 - QP'!AP23="yes",'Trimeth-pres (age 70+)'!AD23="yes"),"yes","no")</f>
        <v>yes</v>
      </c>
      <c r="S23" s="306" t="str">
        <f>IF(AND('Antibiotics STAR PU 13 - QP'!AS23="yes",'Trimeth-pres (age 70+)'!AF23="yes"),"yes","no")</f>
        <v>yes</v>
      </c>
      <c r="T23" s="306" t="str">
        <f>IF(AND('Antibiotics STAR PU 13 - QP'!AV23="yes",'Trimeth-pres (age 70+)'!AH23="yes"),"yes","no")</f>
        <v>yes</v>
      </c>
      <c r="U23" s="306" t="str">
        <f>IF(AND('Antibiotics STAR PU 13 - QP'!AY23="yes",'Trimeth-pres (age 70+)'!AJ23="yes"),"yes","no")</f>
        <v>yes</v>
      </c>
      <c r="V23" s="306" t="str">
        <f>IF(AND('Antibiotics STAR PU 13 - QP'!BB23="yes",'Trimeth-pres (age 70+)'!AL23="yes"),"yes","no")</f>
        <v>yes</v>
      </c>
      <c r="W23" s="306" t="str">
        <f>IF(AND('Antibiotics STAR PU 13 - QP'!BE23="yes",'Trimeth-pres (age 70+)'!AN23="yes"),"yes","no")</f>
        <v>yes</v>
      </c>
      <c r="X23" s="306" t="str">
        <f>IF(AND('Antibiotics STAR PU 13 - QP'!BH23="yes",'Trimeth-pres (age 70+)'!AP23="yes"),"yes","no")</f>
        <v>yes</v>
      </c>
      <c r="Y23" s="306" t="str">
        <f>IF(AND('Antibiotics STAR PU 13 - QP'!BK23="yes",'Trimeth-pres (age 70+)'!AR23="yes"),"yes","no")</f>
        <v>yes</v>
      </c>
      <c r="Z23" s="306" t="str">
        <f>IF(AND('Antibiotics STAR PU 13 - QP'!BN23="yes",'Trimeth-pres (age 70+)'!AT23="yes"),"yes","no")</f>
        <v>yes</v>
      </c>
      <c r="AA23" s="306" t="str">
        <f>IF(AND('Antibiotics STAR PU 13 - QP'!BQ23="yes",'Trimeth-pres (age 70+)'!AV23="yes"),"yes","no")</f>
        <v>yes</v>
      </c>
    </row>
    <row r="24" spans="1:42" x14ac:dyDescent="0.2">
      <c r="A24" s="306" t="s">
        <v>631</v>
      </c>
      <c r="B24" s="5" t="s">
        <v>486</v>
      </c>
      <c r="C24" s="5" t="s">
        <v>408</v>
      </c>
      <c r="D24" s="5" t="s">
        <v>428</v>
      </c>
      <c r="E24" s="5" t="s">
        <v>53</v>
      </c>
      <c r="F24" s="2" t="s">
        <v>578</v>
      </c>
      <c r="G24" s="2" t="s">
        <v>556</v>
      </c>
      <c r="H24" s="306" t="str">
        <f>IF(AND('Antibiotics STAR PU 13 - QP'!L24="yes",'Trimeth-pres (age 70+)'!J24="yes"),"yes","no")</f>
        <v>yes</v>
      </c>
      <c r="I24" s="306" t="str">
        <f>IF(AND('Antibiotics STAR PU 13 - QP'!O24="yes",'Trimeth-pres (age 70+)'!L24="yes"),"yes","no")</f>
        <v>yes</v>
      </c>
      <c r="J24" s="306" t="str">
        <f>IF(AND('Antibiotics STAR PU 13 - QP'!R24="yes",'Trimeth-pres (age 70+)'!N24="yes"),"yes","no")</f>
        <v>yes</v>
      </c>
      <c r="K24" s="306" t="str">
        <f>IF(AND('Antibiotics STAR PU 13 - QP'!U24="yes",'Trimeth-pres (age 70+)'!P24="yes"),"yes","no")</f>
        <v>yes</v>
      </c>
      <c r="L24" s="306" t="str">
        <f>IF(AND('Antibiotics STAR PU 13 - QP'!X24="yes",'Trimeth-pres (age 70+)'!R24="yes"),"yes","no")</f>
        <v>yes</v>
      </c>
      <c r="M24" s="306" t="str">
        <f>IF(AND('Antibiotics STAR PU 13 - QP'!AA24="yes",'Trimeth-pres (age 70+)'!T24="yes"),"yes","no")</f>
        <v>yes</v>
      </c>
      <c r="N24" s="306" t="str">
        <f>IF(AND('Antibiotics STAR PU 13 - QP'!AD24="yes",'Trimeth-pres (age 70+)'!V24="yes"),"yes","no")</f>
        <v>yes</v>
      </c>
      <c r="O24" s="306" t="str">
        <f>IF(AND('Antibiotics STAR PU 13 - QP'!AG24="yes",'Trimeth-pres (age 70+)'!X24="yes"),"yes","no")</f>
        <v>yes</v>
      </c>
      <c r="P24" s="306" t="str">
        <f>IF(AND('Antibiotics STAR PU 13 - QP'!AJ24="yes",'Trimeth-pres (age 70+)'!Z24="yes"),"yes","no")</f>
        <v>yes</v>
      </c>
      <c r="Q24" s="306" t="str">
        <f>IF(AND('Antibiotics STAR PU 13 - QP'!AM24="yes",'Trimeth-pres (age 70+)'!AB24="yes"),"yes","no")</f>
        <v>yes</v>
      </c>
      <c r="R24" s="306" t="str">
        <f>IF(AND('Antibiotics STAR PU 13 - QP'!AP24="yes",'Trimeth-pres (age 70+)'!AD24="yes"),"yes","no")</f>
        <v>yes</v>
      </c>
      <c r="S24" s="306" t="str">
        <f>IF(AND('Antibiotics STAR PU 13 - QP'!AS24="yes",'Trimeth-pres (age 70+)'!AF24="yes"),"yes","no")</f>
        <v>yes</v>
      </c>
      <c r="T24" s="306" t="str">
        <f>IF(AND('Antibiotics STAR PU 13 - QP'!AV24="yes",'Trimeth-pres (age 70+)'!AH24="yes"),"yes","no")</f>
        <v>yes</v>
      </c>
      <c r="U24" s="306" t="str">
        <f>IF(AND('Antibiotics STAR PU 13 - QP'!AY24="yes",'Trimeth-pres (age 70+)'!AJ24="yes"),"yes","no")</f>
        <v>yes</v>
      </c>
      <c r="V24" s="306" t="str">
        <f>IF(AND('Antibiotics STAR PU 13 - QP'!BB24="yes",'Trimeth-pres (age 70+)'!AL24="yes"),"yes","no")</f>
        <v>yes</v>
      </c>
      <c r="W24" s="306" t="str">
        <f>IF(AND('Antibiotics STAR PU 13 - QP'!BE24="yes",'Trimeth-pres (age 70+)'!AN24="yes"),"yes","no")</f>
        <v>yes</v>
      </c>
      <c r="X24" s="306" t="str">
        <f>IF(AND('Antibiotics STAR PU 13 - QP'!BH24="yes",'Trimeth-pres (age 70+)'!AP24="yes"),"yes","no")</f>
        <v>yes</v>
      </c>
      <c r="Y24" s="306" t="str">
        <f>IF(AND('Antibiotics STAR PU 13 - QP'!BK24="yes",'Trimeth-pres (age 70+)'!AR24="yes"),"yes","no")</f>
        <v>yes</v>
      </c>
      <c r="Z24" s="306" t="str">
        <f>IF(AND('Antibiotics STAR PU 13 - QP'!BN24="yes",'Trimeth-pres (age 70+)'!AT24="yes"),"yes","no")</f>
        <v>yes</v>
      </c>
      <c r="AA24" s="306" t="str">
        <f>IF(AND('Antibiotics STAR PU 13 - QP'!BQ24="yes",'Trimeth-pres (age 70+)'!AV24="yes"),"yes","no")</f>
        <v>yes</v>
      </c>
    </row>
    <row r="25" spans="1:42" x14ac:dyDescent="0.2">
      <c r="A25" s="306" t="s">
        <v>626</v>
      </c>
      <c r="B25" s="5" t="s">
        <v>477</v>
      </c>
      <c r="C25" s="5" t="s">
        <v>404</v>
      </c>
      <c r="D25" s="5" t="s">
        <v>422</v>
      </c>
      <c r="E25" s="5" t="s">
        <v>31</v>
      </c>
      <c r="F25" s="117" t="s">
        <v>54</v>
      </c>
      <c r="G25" s="5" t="s">
        <v>55</v>
      </c>
      <c r="H25" s="306" t="str">
        <f>IF(AND('Antibiotics STAR PU 13 - QP'!L25="yes",'Trimeth-pres (age 70+)'!J25="yes"),"yes","no")</f>
        <v>yes</v>
      </c>
      <c r="I25" s="306" t="str">
        <f>IF(AND('Antibiotics STAR PU 13 - QP'!O25="yes",'Trimeth-pres (age 70+)'!L25="yes"),"yes","no")</f>
        <v>yes</v>
      </c>
      <c r="J25" s="306" t="str">
        <f>IF(AND('Antibiotics STAR PU 13 - QP'!R25="yes",'Trimeth-pres (age 70+)'!N25="yes"),"yes","no")</f>
        <v>yes</v>
      </c>
      <c r="K25" s="306" t="str">
        <f>IF(AND('Antibiotics STAR PU 13 - QP'!U25="yes",'Trimeth-pres (age 70+)'!P25="yes"),"yes","no")</f>
        <v>yes</v>
      </c>
      <c r="L25" s="306" t="str">
        <f>IF(AND('Antibiotics STAR PU 13 - QP'!X25="yes",'Trimeth-pres (age 70+)'!R25="yes"),"yes","no")</f>
        <v>yes</v>
      </c>
      <c r="M25" s="306" t="str">
        <f>IF(AND('Antibiotics STAR PU 13 - QP'!AA25="yes",'Trimeth-pres (age 70+)'!T25="yes"),"yes","no")</f>
        <v>yes</v>
      </c>
      <c r="N25" s="306" t="str">
        <f>IF(AND('Antibiotics STAR PU 13 - QP'!AD25="yes",'Trimeth-pres (age 70+)'!V25="yes"),"yes","no")</f>
        <v>yes</v>
      </c>
      <c r="O25" s="306" t="str">
        <f>IF(AND('Antibiotics STAR PU 13 - QP'!AG25="yes",'Trimeth-pres (age 70+)'!X25="yes"),"yes","no")</f>
        <v>yes</v>
      </c>
      <c r="P25" s="306" t="str">
        <f>IF(AND('Antibiotics STAR PU 13 - QP'!AJ25="yes",'Trimeth-pres (age 70+)'!Z25="yes"),"yes","no")</f>
        <v>yes</v>
      </c>
      <c r="Q25" s="306" t="str">
        <f>IF(AND('Antibiotics STAR PU 13 - QP'!AM25="yes",'Trimeth-pres (age 70+)'!AB25="yes"),"yes","no")</f>
        <v>yes</v>
      </c>
      <c r="R25" s="306" t="str">
        <f>IF(AND('Antibiotics STAR PU 13 - QP'!AP25="yes",'Trimeth-pres (age 70+)'!AD25="yes"),"yes","no")</f>
        <v>yes</v>
      </c>
      <c r="S25" s="306" t="str">
        <f>IF(AND('Antibiotics STAR PU 13 - QP'!AS25="yes",'Trimeth-pres (age 70+)'!AF25="yes"),"yes","no")</f>
        <v>yes</v>
      </c>
      <c r="T25" s="306" t="str">
        <f>IF(AND('Antibiotics STAR PU 13 - QP'!AV25="yes",'Trimeth-pres (age 70+)'!AH25="yes"),"yes","no")</f>
        <v>yes</v>
      </c>
      <c r="U25" s="306" t="str">
        <f>IF(AND('Antibiotics STAR PU 13 - QP'!AY25="yes",'Trimeth-pres (age 70+)'!AJ25="yes"),"yes","no")</f>
        <v>yes</v>
      </c>
      <c r="V25" s="306" t="str">
        <f>IF(AND('Antibiotics STAR PU 13 - QP'!BB25="yes",'Trimeth-pres (age 70+)'!AL25="yes"),"yes","no")</f>
        <v>yes</v>
      </c>
      <c r="W25" s="306" t="str">
        <f>IF(AND('Antibiotics STAR PU 13 - QP'!BE25="yes",'Trimeth-pres (age 70+)'!AN25="yes"),"yes","no")</f>
        <v>yes</v>
      </c>
      <c r="X25" s="306" t="str">
        <f>IF(AND('Antibiotics STAR PU 13 - QP'!BH25="yes",'Trimeth-pres (age 70+)'!AP25="yes"),"yes","no")</f>
        <v>yes</v>
      </c>
      <c r="Y25" s="306" t="str">
        <f>IF(AND('Antibiotics STAR PU 13 - QP'!BK25="yes",'Trimeth-pres (age 70+)'!AR25="yes"),"yes","no")</f>
        <v>yes</v>
      </c>
      <c r="Z25" s="306" t="str">
        <f>IF(AND('Antibiotics STAR PU 13 - QP'!BN25="yes",'Trimeth-pres (age 70+)'!AT25="yes"),"yes","no")</f>
        <v>yes</v>
      </c>
      <c r="AA25" s="306" t="str">
        <f>IF(AND('Antibiotics STAR PU 13 - QP'!BQ25="yes",'Trimeth-pres (age 70+)'!AV25="yes"),"yes","no")</f>
        <v>yes</v>
      </c>
    </row>
    <row r="26" spans="1:42" x14ac:dyDescent="0.2">
      <c r="A26" s="306" t="s">
        <v>625</v>
      </c>
      <c r="B26" s="5" t="s">
        <v>476</v>
      </c>
      <c r="C26" s="5" t="s">
        <v>403</v>
      </c>
      <c r="D26" s="5" t="s">
        <v>417</v>
      </c>
      <c r="E26" s="5" t="s">
        <v>11</v>
      </c>
      <c r="F26" s="2" t="s">
        <v>557</v>
      </c>
      <c r="G26" s="2" t="s">
        <v>558</v>
      </c>
      <c r="H26" s="306" t="str">
        <f>IF(AND('Antibiotics STAR PU 13 - QP'!L26="yes",'Trimeth-pres (age 70+)'!J26="yes"),"yes","no")</f>
        <v>yes</v>
      </c>
      <c r="I26" s="306" t="str">
        <f>IF(AND('Antibiotics STAR PU 13 - QP'!O26="yes",'Trimeth-pres (age 70+)'!L26="yes"),"yes","no")</f>
        <v>yes</v>
      </c>
      <c r="J26" s="306" t="str">
        <f>IF(AND('Antibiotics STAR PU 13 - QP'!R26="yes",'Trimeth-pres (age 70+)'!N26="yes"),"yes","no")</f>
        <v>yes</v>
      </c>
      <c r="K26" s="306" t="str">
        <f>IF(AND('Antibiotics STAR PU 13 - QP'!U26="yes",'Trimeth-pres (age 70+)'!P26="yes"),"yes","no")</f>
        <v>yes</v>
      </c>
      <c r="L26" s="306" t="str">
        <f>IF(AND('Antibiotics STAR PU 13 - QP'!X26="yes",'Trimeth-pres (age 70+)'!R26="yes"),"yes","no")</f>
        <v>yes</v>
      </c>
      <c r="M26" s="306" t="str">
        <f>IF(AND('Antibiotics STAR PU 13 - QP'!AA26="yes",'Trimeth-pres (age 70+)'!T26="yes"),"yes","no")</f>
        <v>yes</v>
      </c>
      <c r="N26" s="306" t="str">
        <f>IF(AND('Antibiotics STAR PU 13 - QP'!AD26="yes",'Trimeth-pres (age 70+)'!V26="yes"),"yes","no")</f>
        <v>yes</v>
      </c>
      <c r="O26" s="306" t="str">
        <f>IF(AND('Antibiotics STAR PU 13 - QP'!AG26="yes",'Trimeth-pres (age 70+)'!X26="yes"),"yes","no")</f>
        <v>yes</v>
      </c>
      <c r="P26" s="306" t="str">
        <f>IF(AND('Antibiotics STAR PU 13 - QP'!AJ26="yes",'Trimeth-pres (age 70+)'!Z26="yes"),"yes","no")</f>
        <v>yes</v>
      </c>
      <c r="Q26" s="306" t="str">
        <f>IF(AND('Antibiotics STAR PU 13 - QP'!AM26="yes",'Trimeth-pres (age 70+)'!AB26="yes"),"yes","no")</f>
        <v>yes</v>
      </c>
      <c r="R26" s="306" t="str">
        <f>IF(AND('Antibiotics STAR PU 13 - QP'!AP26="yes",'Trimeth-pres (age 70+)'!AD26="yes"),"yes","no")</f>
        <v>yes</v>
      </c>
      <c r="S26" s="306" t="str">
        <f>IF(AND('Antibiotics STAR PU 13 - QP'!AS26="yes",'Trimeth-pres (age 70+)'!AF26="yes"),"yes","no")</f>
        <v>yes</v>
      </c>
      <c r="T26" s="306" t="str">
        <f>IF(AND('Antibiotics STAR PU 13 - QP'!AV26="yes",'Trimeth-pres (age 70+)'!AH26="yes"),"yes","no")</f>
        <v>yes</v>
      </c>
      <c r="U26" s="306" t="str">
        <f>IF(AND('Antibiotics STAR PU 13 - QP'!AY26="yes",'Trimeth-pres (age 70+)'!AJ26="yes"),"yes","no")</f>
        <v>yes</v>
      </c>
      <c r="V26" s="306" t="str">
        <f>IF(AND('Antibiotics STAR PU 13 - QP'!BB26="yes",'Trimeth-pres (age 70+)'!AL26="yes"),"yes","no")</f>
        <v>yes</v>
      </c>
      <c r="W26" s="306" t="str">
        <f>IF(AND('Antibiotics STAR PU 13 - QP'!BE26="yes",'Trimeth-pres (age 70+)'!AN26="yes"),"yes","no")</f>
        <v>yes</v>
      </c>
      <c r="X26" s="306" t="str">
        <f>IF(AND('Antibiotics STAR PU 13 - QP'!BH26="yes",'Trimeth-pres (age 70+)'!AP26="yes"),"yes","no")</f>
        <v>yes</v>
      </c>
      <c r="Y26" s="306" t="str">
        <f>IF(AND('Antibiotics STAR PU 13 - QP'!BK26="yes",'Trimeth-pres (age 70+)'!AR26="yes"),"yes","no")</f>
        <v>yes</v>
      </c>
      <c r="Z26" s="306" t="str">
        <f>IF(AND('Antibiotics STAR PU 13 - QP'!BN26="yes",'Trimeth-pres (age 70+)'!AT26="yes"),"yes","no")</f>
        <v>yes</v>
      </c>
      <c r="AA26" s="306" t="str">
        <f>IF(AND('Antibiotics STAR PU 13 - QP'!BQ26="yes",'Trimeth-pres (age 70+)'!AV26="yes"),"yes","no")</f>
        <v>yes</v>
      </c>
    </row>
    <row r="27" spans="1:42" x14ac:dyDescent="0.2">
      <c r="A27" s="306" t="s">
        <v>628</v>
      </c>
      <c r="B27" s="5" t="s">
        <v>485</v>
      </c>
      <c r="C27" s="5" t="s">
        <v>464</v>
      </c>
      <c r="D27" s="5" t="s">
        <v>425</v>
      </c>
      <c r="E27" s="5" t="s">
        <v>40</v>
      </c>
      <c r="F27" s="117" t="s">
        <v>56</v>
      </c>
      <c r="G27" s="5" t="s">
        <v>57</v>
      </c>
      <c r="H27" s="306" t="str">
        <f>IF(AND('Antibiotics STAR PU 13 - QP'!L27="yes",'Trimeth-pres (age 70+)'!J27="yes"),"yes","no")</f>
        <v>yes</v>
      </c>
      <c r="I27" s="306" t="str">
        <f>IF(AND('Antibiotics STAR PU 13 - QP'!O27="yes",'Trimeth-pres (age 70+)'!L27="yes"),"yes","no")</f>
        <v>yes</v>
      </c>
      <c r="J27" s="306" t="str">
        <f>IF(AND('Antibiotics STAR PU 13 - QP'!R27="yes",'Trimeth-pres (age 70+)'!N27="yes"),"yes","no")</f>
        <v>yes</v>
      </c>
      <c r="K27" s="306" t="str">
        <f>IF(AND('Antibiotics STAR PU 13 - QP'!U27="yes",'Trimeth-pres (age 70+)'!P27="yes"),"yes","no")</f>
        <v>yes</v>
      </c>
      <c r="L27" s="306" t="str">
        <f>IF(AND('Antibiotics STAR PU 13 - QP'!X27="yes",'Trimeth-pres (age 70+)'!R27="yes"),"yes","no")</f>
        <v>yes</v>
      </c>
      <c r="M27" s="306" t="str">
        <f>IF(AND('Antibiotics STAR PU 13 - QP'!AA27="yes",'Trimeth-pres (age 70+)'!T27="yes"),"yes","no")</f>
        <v>yes</v>
      </c>
      <c r="N27" s="306" t="str">
        <f>IF(AND('Antibiotics STAR PU 13 - QP'!AD27="yes",'Trimeth-pres (age 70+)'!V27="yes"),"yes","no")</f>
        <v>yes</v>
      </c>
      <c r="O27" s="306" t="str">
        <f>IF(AND('Antibiotics STAR PU 13 - QP'!AG27="yes",'Trimeth-pres (age 70+)'!X27="yes"),"yes","no")</f>
        <v>yes</v>
      </c>
      <c r="P27" s="306" t="str">
        <f>IF(AND('Antibiotics STAR PU 13 - QP'!AJ27="yes",'Trimeth-pres (age 70+)'!Z27="yes"),"yes","no")</f>
        <v>yes</v>
      </c>
      <c r="Q27" s="306" t="str">
        <f>IF(AND('Antibiotics STAR PU 13 - QP'!AM27="yes",'Trimeth-pres (age 70+)'!AB27="yes"),"yes","no")</f>
        <v>yes</v>
      </c>
      <c r="R27" s="306" t="str">
        <f>IF(AND('Antibiotics STAR PU 13 - QP'!AP27="yes",'Trimeth-pres (age 70+)'!AD27="yes"),"yes","no")</f>
        <v>yes</v>
      </c>
      <c r="S27" s="306" t="str">
        <f>IF(AND('Antibiotics STAR PU 13 - QP'!AS27="yes",'Trimeth-pres (age 70+)'!AF27="yes"),"yes","no")</f>
        <v>yes</v>
      </c>
      <c r="T27" s="306" t="str">
        <f>IF(AND('Antibiotics STAR PU 13 - QP'!AV27="yes",'Trimeth-pres (age 70+)'!AH27="yes"),"yes","no")</f>
        <v>yes</v>
      </c>
      <c r="U27" s="306" t="str">
        <f>IF(AND('Antibiotics STAR PU 13 - QP'!AY27="yes",'Trimeth-pres (age 70+)'!AJ27="yes"),"yes","no")</f>
        <v>yes</v>
      </c>
      <c r="V27" s="306" t="str">
        <f>IF(AND('Antibiotics STAR PU 13 - QP'!BB27="yes",'Trimeth-pres (age 70+)'!AL27="yes"),"yes","no")</f>
        <v>yes</v>
      </c>
      <c r="W27" s="306" t="str">
        <f>IF(AND('Antibiotics STAR PU 13 - QP'!BE27="yes",'Trimeth-pres (age 70+)'!AN27="yes"),"yes","no")</f>
        <v>yes</v>
      </c>
      <c r="X27" s="306" t="str">
        <f>IF(AND('Antibiotics STAR PU 13 - QP'!BH27="yes",'Trimeth-pres (age 70+)'!AP27="yes"),"yes","no")</f>
        <v>yes</v>
      </c>
      <c r="Y27" s="306" t="str">
        <f>IF(AND('Antibiotics STAR PU 13 - QP'!BK27="yes",'Trimeth-pres (age 70+)'!AR27="yes"),"yes","no")</f>
        <v>yes</v>
      </c>
      <c r="Z27" s="306" t="str">
        <f>IF(AND('Antibiotics STAR PU 13 - QP'!BN27="yes",'Trimeth-pres (age 70+)'!AT27="yes"),"yes","no")</f>
        <v>yes</v>
      </c>
      <c r="AA27" s="306" t="str">
        <f>IF(AND('Antibiotics STAR PU 13 - QP'!BQ27="yes",'Trimeth-pres (age 70+)'!AV27="yes"),"yes","no")</f>
        <v>yes</v>
      </c>
    </row>
    <row r="28" spans="1:42" x14ac:dyDescent="0.2">
      <c r="A28" s="306" t="s">
        <v>619</v>
      </c>
      <c r="B28" s="5" t="s">
        <v>474</v>
      </c>
      <c r="C28" s="5" t="s">
        <v>401</v>
      </c>
      <c r="D28" s="5" t="s">
        <v>415</v>
      </c>
      <c r="E28" s="5" t="s">
        <v>5</v>
      </c>
      <c r="F28" s="117" t="s">
        <v>58</v>
      </c>
      <c r="G28" s="5" t="s">
        <v>59</v>
      </c>
      <c r="H28" s="306" t="str">
        <f>IF(AND('Antibiotics STAR PU 13 - QP'!L28="yes",'Trimeth-pres (age 70+)'!J28="yes"),"yes","no")</f>
        <v>no</v>
      </c>
      <c r="I28" s="306" t="str">
        <f>IF(AND('Antibiotics STAR PU 13 - QP'!O28="yes",'Trimeth-pres (age 70+)'!L28="yes"),"yes","no")</f>
        <v>no</v>
      </c>
      <c r="J28" s="306" t="str">
        <f>IF(AND('Antibiotics STAR PU 13 - QP'!R28="yes",'Trimeth-pres (age 70+)'!N28="yes"),"yes","no")</f>
        <v>no</v>
      </c>
      <c r="K28" s="306" t="str">
        <f>IF(AND('Antibiotics STAR PU 13 - QP'!U28="yes",'Trimeth-pres (age 70+)'!P28="yes"),"yes","no")</f>
        <v>no</v>
      </c>
      <c r="L28" s="306" t="str">
        <f>IF(AND('Antibiotics STAR PU 13 - QP'!X28="yes",'Trimeth-pres (age 70+)'!R28="yes"),"yes","no")</f>
        <v>no</v>
      </c>
      <c r="M28" s="306" t="str">
        <f>IF(AND('Antibiotics STAR PU 13 - QP'!AA28="yes",'Trimeth-pres (age 70+)'!T28="yes"),"yes","no")</f>
        <v>no</v>
      </c>
      <c r="N28" s="306" t="str">
        <f>IF(AND('Antibiotics STAR PU 13 - QP'!AD28="yes",'Trimeth-pres (age 70+)'!V28="yes"),"yes","no")</f>
        <v>no</v>
      </c>
      <c r="O28" s="306" t="str">
        <f>IF(AND('Antibiotics STAR PU 13 - QP'!AG28="yes",'Trimeth-pres (age 70+)'!X28="yes"),"yes","no")</f>
        <v>no</v>
      </c>
      <c r="P28" s="306" t="str">
        <f>IF(AND('Antibiotics STAR PU 13 - QP'!AJ28="yes",'Trimeth-pres (age 70+)'!Z28="yes"),"yes","no")</f>
        <v>yes</v>
      </c>
      <c r="Q28" s="306" t="str">
        <f>IF(AND('Antibiotics STAR PU 13 - QP'!AM28="yes",'Trimeth-pres (age 70+)'!AB28="yes"),"yes","no")</f>
        <v>yes</v>
      </c>
      <c r="R28" s="306" t="str">
        <f>IF(AND('Antibiotics STAR PU 13 - QP'!AP28="yes",'Trimeth-pres (age 70+)'!AD28="yes"),"yes","no")</f>
        <v>yes</v>
      </c>
      <c r="S28" s="306" t="str">
        <f>IF(AND('Antibiotics STAR PU 13 - QP'!AS28="yes",'Trimeth-pres (age 70+)'!AF28="yes"),"yes","no")</f>
        <v>yes</v>
      </c>
      <c r="T28" s="306" t="str">
        <f>IF(AND('Antibiotics STAR PU 13 - QP'!AV28="yes",'Trimeth-pres (age 70+)'!AH28="yes"),"yes","no")</f>
        <v>yes</v>
      </c>
      <c r="U28" s="306" t="str">
        <f>IF(AND('Antibiotics STAR PU 13 - QP'!AY28="yes",'Trimeth-pres (age 70+)'!AJ28="yes"),"yes","no")</f>
        <v>yes</v>
      </c>
      <c r="V28" s="306" t="str">
        <f>IF(AND('Antibiotics STAR PU 13 - QP'!BB28="yes",'Trimeth-pres (age 70+)'!AL28="yes"),"yes","no")</f>
        <v>yes</v>
      </c>
      <c r="W28" s="306" t="str">
        <f>IF(AND('Antibiotics STAR PU 13 - QP'!BE28="yes",'Trimeth-pres (age 70+)'!AN28="yes"),"yes","no")</f>
        <v>yes</v>
      </c>
      <c r="X28" s="306" t="str">
        <f>IF(AND('Antibiotics STAR PU 13 - QP'!BH28="yes",'Trimeth-pres (age 70+)'!AP28="yes"),"yes","no")</f>
        <v>yes</v>
      </c>
      <c r="Y28" s="306" t="str">
        <f>IF(AND('Antibiotics STAR PU 13 - QP'!BK28="yes",'Trimeth-pres (age 70+)'!AR28="yes"),"yes","no")</f>
        <v>yes</v>
      </c>
      <c r="Z28" s="306" t="str">
        <f>IF(AND('Antibiotics STAR PU 13 - QP'!BN28="yes",'Trimeth-pres (age 70+)'!AT28="yes"),"yes","no")</f>
        <v>yes</v>
      </c>
      <c r="AA28" s="306" t="str">
        <f>IF(AND('Antibiotics STAR PU 13 - QP'!BQ28="yes",'Trimeth-pres (age 70+)'!AV28="yes"),"yes","no")</f>
        <v>yes</v>
      </c>
      <c r="AD28" s="306"/>
      <c r="AE28" s="306"/>
      <c r="AF28" s="306"/>
      <c r="AG28" s="306"/>
      <c r="AH28" s="306"/>
      <c r="AI28" s="306"/>
      <c r="AJ28" s="306"/>
      <c r="AK28" s="306"/>
      <c r="AL28" s="306"/>
      <c r="AM28" s="306"/>
      <c r="AN28" s="306"/>
      <c r="AO28" s="306"/>
      <c r="AP28" s="306"/>
    </row>
    <row r="29" spans="1:42" x14ac:dyDescent="0.2">
      <c r="A29" s="306" t="s">
        <v>487</v>
      </c>
      <c r="B29" s="5" t="s">
        <v>480</v>
      </c>
      <c r="C29" s="5" t="s">
        <v>405</v>
      </c>
      <c r="D29" s="5" t="s">
        <v>429</v>
      </c>
      <c r="E29" s="5" t="s">
        <v>60</v>
      </c>
      <c r="F29" s="117" t="s">
        <v>61</v>
      </c>
      <c r="G29" s="5" t="s">
        <v>62</v>
      </c>
      <c r="H29" s="306" t="str">
        <f>IF(AND('Antibiotics STAR PU 13 - QP'!L29="yes",'Trimeth-pres (age 70+)'!J29="yes"),"yes","no")</f>
        <v>no</v>
      </c>
      <c r="I29" s="306" t="str">
        <f>IF(AND('Antibiotics STAR PU 13 - QP'!O29="yes",'Trimeth-pres (age 70+)'!L29="yes"),"yes","no")</f>
        <v>no</v>
      </c>
      <c r="J29" s="306" t="str">
        <f>IF(AND('Antibiotics STAR PU 13 - QP'!R29="yes",'Trimeth-pres (age 70+)'!N29="yes"),"yes","no")</f>
        <v>no</v>
      </c>
      <c r="K29" s="306" t="str">
        <f>IF(AND('Antibiotics STAR PU 13 - QP'!U29="yes",'Trimeth-pres (age 70+)'!P29="yes"),"yes","no")</f>
        <v>no</v>
      </c>
      <c r="L29" s="306" t="str">
        <f>IF(AND('Antibiotics STAR PU 13 - QP'!X29="yes",'Trimeth-pres (age 70+)'!R29="yes"),"yes","no")</f>
        <v>no</v>
      </c>
      <c r="M29" s="306" t="str">
        <f>IF(AND('Antibiotics STAR PU 13 - QP'!AA29="yes",'Trimeth-pres (age 70+)'!T29="yes"),"yes","no")</f>
        <v>yes</v>
      </c>
      <c r="N29" s="306" t="str">
        <f>IF(AND('Antibiotics STAR PU 13 - QP'!AD29="yes",'Trimeth-pres (age 70+)'!V29="yes"),"yes","no")</f>
        <v>yes</v>
      </c>
      <c r="O29" s="306" t="str">
        <f>IF(AND('Antibiotics STAR PU 13 - QP'!AG29="yes",'Trimeth-pres (age 70+)'!X29="yes"),"yes","no")</f>
        <v>yes</v>
      </c>
      <c r="P29" s="306" t="str">
        <f>IF(AND('Antibiotics STAR PU 13 - QP'!AJ29="yes",'Trimeth-pres (age 70+)'!Z29="yes"),"yes","no")</f>
        <v>yes</v>
      </c>
      <c r="Q29" s="306" t="str">
        <f>IF(AND('Antibiotics STAR PU 13 - QP'!AM29="yes",'Trimeth-pres (age 70+)'!AB29="yes"),"yes","no")</f>
        <v>yes</v>
      </c>
      <c r="R29" s="306" t="str">
        <f>IF(AND('Antibiotics STAR PU 13 - QP'!AP29="yes",'Trimeth-pres (age 70+)'!AD29="yes"),"yes","no")</f>
        <v>yes</v>
      </c>
      <c r="S29" s="306" t="str">
        <f>IF(AND('Antibiotics STAR PU 13 - QP'!AS29="yes",'Trimeth-pres (age 70+)'!AF29="yes"),"yes","no")</f>
        <v>yes</v>
      </c>
      <c r="T29" s="306" t="str">
        <f>IF(AND('Antibiotics STAR PU 13 - QP'!AV29="yes",'Trimeth-pres (age 70+)'!AH29="yes"),"yes","no")</f>
        <v>yes</v>
      </c>
      <c r="U29" s="306" t="str">
        <f>IF(AND('Antibiotics STAR PU 13 - QP'!AY29="yes",'Trimeth-pres (age 70+)'!AJ29="yes"),"yes","no")</f>
        <v>yes</v>
      </c>
      <c r="V29" s="306" t="str">
        <f>IF(AND('Antibiotics STAR PU 13 - QP'!BB29="yes",'Trimeth-pres (age 70+)'!AL29="yes"),"yes","no")</f>
        <v>yes</v>
      </c>
      <c r="W29" s="306" t="str">
        <f>IF(AND('Antibiotics STAR PU 13 - QP'!BE29="yes",'Trimeth-pres (age 70+)'!AN29="yes"),"yes","no")</f>
        <v>yes</v>
      </c>
      <c r="X29" s="306" t="str">
        <f>IF(AND('Antibiotics STAR PU 13 - QP'!BH29="yes",'Trimeth-pres (age 70+)'!AP29="yes"),"yes","no")</f>
        <v>yes</v>
      </c>
      <c r="Y29" s="306" t="str">
        <f>IF(AND('Antibiotics STAR PU 13 - QP'!BK29="yes",'Trimeth-pres (age 70+)'!AR29="yes"),"yes","no")</f>
        <v>yes</v>
      </c>
      <c r="Z29" s="306" t="str">
        <f>IF(AND('Antibiotics STAR PU 13 - QP'!BN29="yes",'Trimeth-pres (age 70+)'!AT29="yes"),"yes","no")</f>
        <v>yes</v>
      </c>
      <c r="AA29" s="306" t="str">
        <f>IF(AND('Antibiotics STAR PU 13 - QP'!BQ29="yes",'Trimeth-pres (age 70+)'!AV29="yes"),"yes","no")</f>
        <v>yes</v>
      </c>
    </row>
    <row r="30" spans="1:42" x14ac:dyDescent="0.2">
      <c r="A30" s="306" t="s">
        <v>622</v>
      </c>
      <c r="B30" s="5" t="s">
        <v>477</v>
      </c>
      <c r="C30" s="5" t="s">
        <v>404</v>
      </c>
      <c r="D30" s="5" t="s">
        <v>418</v>
      </c>
      <c r="E30" s="5" t="s">
        <v>12</v>
      </c>
      <c r="F30" s="117" t="s">
        <v>63</v>
      </c>
      <c r="G30" s="5" t="s">
        <v>64</v>
      </c>
      <c r="H30" s="306" t="str">
        <f>IF(AND('Antibiotics STAR PU 13 - QP'!L30="yes",'Trimeth-pres (age 70+)'!J30="yes"),"yes","no")</f>
        <v>yes</v>
      </c>
      <c r="I30" s="306" t="str">
        <f>IF(AND('Antibiotics STAR PU 13 - QP'!O30="yes",'Trimeth-pres (age 70+)'!L30="yes"),"yes","no")</f>
        <v>yes</v>
      </c>
      <c r="J30" s="306" t="str">
        <f>IF(AND('Antibiotics STAR PU 13 - QP'!R30="yes",'Trimeth-pres (age 70+)'!N30="yes"),"yes","no")</f>
        <v>yes</v>
      </c>
      <c r="K30" s="306" t="str">
        <f>IF(AND('Antibiotics STAR PU 13 - QP'!U30="yes",'Trimeth-pres (age 70+)'!P30="yes"),"yes","no")</f>
        <v>yes</v>
      </c>
      <c r="L30" s="306" t="str">
        <f>IF(AND('Antibiotics STAR PU 13 - QP'!X30="yes",'Trimeth-pres (age 70+)'!R30="yes"),"yes","no")</f>
        <v>yes</v>
      </c>
      <c r="M30" s="306" t="str">
        <f>IF(AND('Antibiotics STAR PU 13 - QP'!AA30="yes",'Trimeth-pres (age 70+)'!T30="yes"),"yes","no")</f>
        <v>yes</v>
      </c>
      <c r="N30" s="306" t="str">
        <f>IF(AND('Antibiotics STAR PU 13 - QP'!AD30="yes",'Trimeth-pres (age 70+)'!V30="yes"),"yes","no")</f>
        <v>yes</v>
      </c>
      <c r="O30" s="306" t="str">
        <f>IF(AND('Antibiotics STAR PU 13 - QP'!AG30="yes",'Trimeth-pres (age 70+)'!X30="yes"),"yes","no")</f>
        <v>yes</v>
      </c>
      <c r="P30" s="306" t="str">
        <f>IF(AND('Antibiotics STAR PU 13 - QP'!AJ30="yes",'Trimeth-pres (age 70+)'!Z30="yes"),"yes","no")</f>
        <v>yes</v>
      </c>
      <c r="Q30" s="306" t="str">
        <f>IF(AND('Antibiotics STAR PU 13 - QP'!AM30="yes",'Trimeth-pres (age 70+)'!AB30="yes"),"yes","no")</f>
        <v>yes</v>
      </c>
      <c r="R30" s="306" t="str">
        <f>IF(AND('Antibiotics STAR PU 13 - QP'!AP30="yes",'Trimeth-pres (age 70+)'!AD30="yes"),"yes","no")</f>
        <v>yes</v>
      </c>
      <c r="S30" s="306" t="str">
        <f>IF(AND('Antibiotics STAR PU 13 - QP'!AS30="yes",'Trimeth-pres (age 70+)'!AF30="yes"),"yes","no")</f>
        <v>yes</v>
      </c>
      <c r="T30" s="306" t="str">
        <f>IF(AND('Antibiotics STAR PU 13 - QP'!AV30="yes",'Trimeth-pres (age 70+)'!AH30="yes"),"yes","no")</f>
        <v>yes</v>
      </c>
      <c r="U30" s="306" t="str">
        <f>IF(AND('Antibiotics STAR PU 13 - QP'!AY30="yes",'Trimeth-pres (age 70+)'!AJ30="yes"),"yes","no")</f>
        <v>yes</v>
      </c>
      <c r="V30" s="306" t="str">
        <f>IF(AND('Antibiotics STAR PU 13 - QP'!BB30="yes",'Trimeth-pres (age 70+)'!AL30="yes"),"yes","no")</f>
        <v>yes</v>
      </c>
      <c r="W30" s="306" t="str">
        <f>IF(AND('Antibiotics STAR PU 13 - QP'!BE30="yes",'Trimeth-pres (age 70+)'!AN30="yes"),"yes","no")</f>
        <v>yes</v>
      </c>
      <c r="X30" s="306" t="str">
        <f>IF(AND('Antibiotics STAR PU 13 - QP'!BH30="yes",'Trimeth-pres (age 70+)'!AP30="yes"),"yes","no")</f>
        <v>yes</v>
      </c>
      <c r="Y30" s="306" t="str">
        <f>IF(AND('Antibiotics STAR PU 13 - QP'!BK30="yes",'Trimeth-pres (age 70+)'!AR30="yes"),"yes","no")</f>
        <v>yes</v>
      </c>
      <c r="Z30" s="306" t="str">
        <f>IF(AND('Antibiotics STAR PU 13 - QP'!BN30="yes",'Trimeth-pres (age 70+)'!AT30="yes"),"yes","no")</f>
        <v>yes</v>
      </c>
      <c r="AA30" s="306" t="str">
        <f>IF(AND('Antibiotics STAR PU 13 - QP'!BQ30="yes",'Trimeth-pres (age 70+)'!AV30="yes"),"yes","no")</f>
        <v>yes</v>
      </c>
    </row>
    <row r="31" spans="1:42" x14ac:dyDescent="0.2">
      <c r="A31" s="306" t="s">
        <v>632</v>
      </c>
      <c r="B31" s="5" t="s">
        <v>488</v>
      </c>
      <c r="C31" s="5" t="s">
        <v>409</v>
      </c>
      <c r="D31" s="5" t="s">
        <v>430</v>
      </c>
      <c r="E31" s="5" t="s">
        <v>65</v>
      </c>
      <c r="F31" s="117" t="s">
        <v>66</v>
      </c>
      <c r="G31" s="5" t="s">
        <v>67</v>
      </c>
      <c r="H31" s="306" t="str">
        <f>IF(AND('Antibiotics STAR PU 13 - QP'!L31="yes",'Trimeth-pres (age 70+)'!J31="yes"),"yes","no")</f>
        <v>no</v>
      </c>
      <c r="I31" s="306" t="str">
        <f>IF(AND('Antibiotics STAR PU 13 - QP'!O31="yes",'Trimeth-pres (age 70+)'!L31="yes"),"yes","no")</f>
        <v>no</v>
      </c>
      <c r="J31" s="306" t="str">
        <f>IF(AND('Antibiotics STAR PU 13 - QP'!R31="yes",'Trimeth-pres (age 70+)'!N31="yes"),"yes","no")</f>
        <v>no</v>
      </c>
      <c r="K31" s="306" t="str">
        <f>IF(AND('Antibiotics STAR PU 13 - QP'!U31="yes",'Trimeth-pres (age 70+)'!P31="yes"),"yes","no")</f>
        <v>no</v>
      </c>
      <c r="L31" s="306" t="str">
        <f>IF(AND('Antibiotics STAR PU 13 - QP'!X31="yes",'Trimeth-pres (age 70+)'!R31="yes"),"yes","no")</f>
        <v>no</v>
      </c>
      <c r="M31" s="306" t="str">
        <f>IF(AND('Antibiotics STAR PU 13 - QP'!AA31="yes",'Trimeth-pres (age 70+)'!T31="yes"),"yes","no")</f>
        <v>no</v>
      </c>
      <c r="N31" s="306" t="str">
        <f>IF(AND('Antibiotics STAR PU 13 - QP'!AD31="yes",'Trimeth-pres (age 70+)'!V31="yes"),"yes","no")</f>
        <v>no</v>
      </c>
      <c r="O31" s="306" t="str">
        <f>IF(AND('Antibiotics STAR PU 13 - QP'!AG31="yes",'Trimeth-pres (age 70+)'!X31="yes"),"yes","no")</f>
        <v>no</v>
      </c>
      <c r="P31" s="306" t="str">
        <f>IF(AND('Antibiotics STAR PU 13 - QP'!AJ31="yes",'Trimeth-pres (age 70+)'!Z31="yes"),"yes","no")</f>
        <v>yes</v>
      </c>
      <c r="Q31" s="306" t="str">
        <f>IF(AND('Antibiotics STAR PU 13 - QP'!AM31="yes",'Trimeth-pres (age 70+)'!AB31="yes"),"yes","no")</f>
        <v>yes</v>
      </c>
      <c r="R31" s="306" t="str">
        <f>IF(AND('Antibiotics STAR PU 13 - QP'!AP31="yes",'Trimeth-pres (age 70+)'!AD31="yes"),"yes","no")</f>
        <v>yes</v>
      </c>
      <c r="S31" s="306" t="str">
        <f>IF(AND('Antibiotics STAR PU 13 - QP'!AS31="yes",'Trimeth-pres (age 70+)'!AF31="yes"),"yes","no")</f>
        <v>yes</v>
      </c>
      <c r="T31" s="306" t="str">
        <f>IF(AND('Antibiotics STAR PU 13 - QP'!AV31="yes",'Trimeth-pres (age 70+)'!AH31="yes"),"yes","no")</f>
        <v>yes</v>
      </c>
      <c r="U31" s="306" t="str">
        <f>IF(AND('Antibiotics STAR PU 13 - QP'!AY31="yes",'Trimeth-pres (age 70+)'!AJ31="yes"),"yes","no")</f>
        <v>yes</v>
      </c>
      <c r="V31" s="306" t="str">
        <f>IF(AND('Antibiotics STAR PU 13 - QP'!BB31="yes",'Trimeth-pres (age 70+)'!AL31="yes"),"yes","no")</f>
        <v>yes</v>
      </c>
      <c r="W31" s="306" t="str">
        <f>IF(AND('Antibiotics STAR PU 13 - QP'!BE31="yes",'Trimeth-pres (age 70+)'!AN31="yes"),"yes","no")</f>
        <v>yes</v>
      </c>
      <c r="X31" s="306" t="str">
        <f>IF(AND('Antibiotics STAR PU 13 - QP'!BH31="yes",'Trimeth-pres (age 70+)'!AP31="yes"),"yes","no")</f>
        <v>yes</v>
      </c>
      <c r="Y31" s="306" t="str">
        <f>IF(AND('Antibiotics STAR PU 13 - QP'!BK31="yes",'Trimeth-pres (age 70+)'!AR31="yes"),"yes","no")</f>
        <v>yes</v>
      </c>
      <c r="Z31" s="306" t="str">
        <f>IF(AND('Antibiotics STAR PU 13 - QP'!BN31="yes",'Trimeth-pres (age 70+)'!AT31="yes"),"yes","no")</f>
        <v>yes</v>
      </c>
      <c r="AA31" s="306" t="str">
        <f>IF(AND('Antibiotics STAR PU 13 - QP'!BQ31="yes",'Trimeth-pres (age 70+)'!AV31="yes"),"yes","no")</f>
        <v>yes</v>
      </c>
    </row>
    <row r="32" spans="1:42" x14ac:dyDescent="0.2">
      <c r="A32" s="306" t="s">
        <v>620</v>
      </c>
      <c r="B32" s="5" t="s">
        <v>475</v>
      </c>
      <c r="C32" s="5" t="s">
        <v>402</v>
      </c>
      <c r="D32" s="5" t="s">
        <v>416</v>
      </c>
      <c r="E32" s="5" t="s">
        <v>8</v>
      </c>
      <c r="F32" s="117" t="s">
        <v>68</v>
      </c>
      <c r="G32" s="5" t="s">
        <v>69</v>
      </c>
      <c r="H32" s="306" t="str">
        <f>IF(AND('Antibiotics STAR PU 13 - QP'!L32="yes",'Trimeth-pres (age 70+)'!J32="yes"),"yes","no")</f>
        <v>yes</v>
      </c>
      <c r="I32" s="306" t="str">
        <f>IF(AND('Antibiotics STAR PU 13 - QP'!O32="yes",'Trimeth-pres (age 70+)'!L32="yes"),"yes","no")</f>
        <v>yes</v>
      </c>
      <c r="J32" s="306" t="str">
        <f>IF(AND('Antibiotics STAR PU 13 - QP'!R32="yes",'Trimeth-pres (age 70+)'!N32="yes"),"yes","no")</f>
        <v>yes</v>
      </c>
      <c r="K32" s="306" t="str">
        <f>IF(AND('Antibiotics STAR PU 13 - QP'!U32="yes",'Trimeth-pres (age 70+)'!P32="yes"),"yes","no")</f>
        <v>yes</v>
      </c>
      <c r="L32" s="306" t="str">
        <f>IF(AND('Antibiotics STAR PU 13 - QP'!X32="yes",'Trimeth-pres (age 70+)'!R32="yes"),"yes","no")</f>
        <v>yes</v>
      </c>
      <c r="M32" s="306" t="str">
        <f>IF(AND('Antibiotics STAR PU 13 - QP'!AA32="yes",'Trimeth-pres (age 70+)'!T32="yes"),"yes","no")</f>
        <v>yes</v>
      </c>
      <c r="N32" s="306" t="str">
        <f>IF(AND('Antibiotics STAR PU 13 - QP'!AD32="yes",'Trimeth-pres (age 70+)'!V32="yes"),"yes","no")</f>
        <v>yes</v>
      </c>
      <c r="O32" s="306" t="str">
        <f>IF(AND('Antibiotics STAR PU 13 - QP'!AG32="yes",'Trimeth-pres (age 70+)'!X32="yes"),"yes","no")</f>
        <v>yes</v>
      </c>
      <c r="P32" s="306" t="str">
        <f>IF(AND('Antibiotics STAR PU 13 - QP'!AJ32="yes",'Trimeth-pres (age 70+)'!Z32="yes"),"yes","no")</f>
        <v>yes</v>
      </c>
      <c r="Q32" s="306" t="str">
        <f>IF(AND('Antibiotics STAR PU 13 - QP'!AM32="yes",'Trimeth-pres (age 70+)'!AB32="yes"),"yes","no")</f>
        <v>yes</v>
      </c>
      <c r="R32" s="306" t="str">
        <f>IF(AND('Antibiotics STAR PU 13 - QP'!AP32="yes",'Trimeth-pres (age 70+)'!AD32="yes"),"yes","no")</f>
        <v>yes</v>
      </c>
      <c r="S32" s="306" t="str">
        <f>IF(AND('Antibiotics STAR PU 13 - QP'!AS32="yes",'Trimeth-pres (age 70+)'!AF32="yes"),"yes","no")</f>
        <v>yes</v>
      </c>
      <c r="T32" s="306" t="str">
        <f>IF(AND('Antibiotics STAR PU 13 - QP'!AV32="yes",'Trimeth-pres (age 70+)'!AH32="yes"),"yes","no")</f>
        <v>yes</v>
      </c>
      <c r="U32" s="306" t="str">
        <f>IF(AND('Antibiotics STAR PU 13 - QP'!AY32="yes",'Trimeth-pres (age 70+)'!AJ32="yes"),"yes","no")</f>
        <v>yes</v>
      </c>
      <c r="V32" s="306" t="str">
        <f>IF(AND('Antibiotics STAR PU 13 - QP'!BB32="yes",'Trimeth-pres (age 70+)'!AL32="yes"),"yes","no")</f>
        <v>yes</v>
      </c>
      <c r="W32" s="306" t="str">
        <f>IF(AND('Antibiotics STAR PU 13 - QP'!BE32="yes",'Trimeth-pres (age 70+)'!AN32="yes"),"yes","no")</f>
        <v>yes</v>
      </c>
      <c r="X32" s="306" t="str">
        <f>IF(AND('Antibiotics STAR PU 13 - QP'!BH32="yes",'Trimeth-pres (age 70+)'!AP32="yes"),"yes","no")</f>
        <v>yes</v>
      </c>
      <c r="Y32" s="306" t="str">
        <f>IF(AND('Antibiotics STAR PU 13 - QP'!BK32="yes",'Trimeth-pres (age 70+)'!AR32="yes"),"yes","no")</f>
        <v>yes</v>
      </c>
      <c r="Z32" s="306" t="str">
        <f>IF(AND('Antibiotics STAR PU 13 - QP'!BN32="yes",'Trimeth-pres (age 70+)'!AT32="yes"),"yes","no")</f>
        <v>yes</v>
      </c>
      <c r="AA32" s="306" t="str">
        <f>IF(AND('Antibiotics STAR PU 13 - QP'!BQ32="yes",'Trimeth-pres (age 70+)'!AV32="yes"),"yes","no")</f>
        <v>yes</v>
      </c>
    </row>
    <row r="33" spans="1:27" x14ac:dyDescent="0.2">
      <c r="A33" s="306" t="s">
        <v>479</v>
      </c>
      <c r="B33" s="5" t="s">
        <v>480</v>
      </c>
      <c r="C33" s="5" t="s">
        <v>405</v>
      </c>
      <c r="D33" s="5" t="s">
        <v>552</v>
      </c>
      <c r="E33" s="5" t="s">
        <v>20</v>
      </c>
      <c r="F33" s="117" t="s">
        <v>70</v>
      </c>
      <c r="G33" s="5" t="s">
        <v>71</v>
      </c>
      <c r="H33" s="306" t="str">
        <f>IF(AND('Antibiotics STAR PU 13 - QP'!L33="yes",'Trimeth-pres (age 70+)'!J33="yes"),"yes","no")</f>
        <v>no</v>
      </c>
      <c r="I33" s="306" t="str">
        <f>IF(AND('Antibiotics STAR PU 13 - QP'!O33="yes",'Trimeth-pres (age 70+)'!L33="yes"),"yes","no")</f>
        <v>no</v>
      </c>
      <c r="J33" s="306" t="str">
        <f>IF(AND('Antibiotics STAR PU 13 - QP'!R33="yes",'Trimeth-pres (age 70+)'!N33="yes"),"yes","no")</f>
        <v>no</v>
      </c>
      <c r="K33" s="306" t="str">
        <f>IF(AND('Antibiotics STAR PU 13 - QP'!U33="yes",'Trimeth-pres (age 70+)'!P33="yes"),"yes","no")</f>
        <v>no</v>
      </c>
      <c r="L33" s="306" t="str">
        <f>IF(AND('Antibiotics STAR PU 13 - QP'!X33="yes",'Trimeth-pres (age 70+)'!R33="yes"),"yes","no")</f>
        <v>no</v>
      </c>
      <c r="M33" s="306" t="str">
        <f>IF(AND('Antibiotics STAR PU 13 - QP'!AA33="yes",'Trimeth-pres (age 70+)'!T33="yes"),"yes","no")</f>
        <v>no</v>
      </c>
      <c r="N33" s="306" t="str">
        <f>IF(AND('Antibiotics STAR PU 13 - QP'!AD33="yes",'Trimeth-pres (age 70+)'!V33="yes"),"yes","no")</f>
        <v>no</v>
      </c>
      <c r="O33" s="306" t="str">
        <f>IF(AND('Antibiotics STAR PU 13 - QP'!AG33="yes",'Trimeth-pres (age 70+)'!X33="yes"),"yes","no")</f>
        <v>no</v>
      </c>
      <c r="P33" s="306" t="str">
        <f>IF(AND('Antibiotics STAR PU 13 - QP'!AJ33="yes",'Trimeth-pres (age 70+)'!Z33="yes"),"yes","no")</f>
        <v>no</v>
      </c>
      <c r="Q33" s="306" t="str">
        <f>IF(AND('Antibiotics STAR PU 13 - QP'!AM33="yes",'Trimeth-pres (age 70+)'!AB33="yes"),"yes","no")</f>
        <v>no</v>
      </c>
      <c r="R33" s="306" t="str">
        <f>IF(AND('Antibiotics STAR PU 13 - QP'!AP33="yes",'Trimeth-pres (age 70+)'!AD33="yes"),"yes","no")</f>
        <v>no</v>
      </c>
      <c r="S33" s="306" t="str">
        <f>IF(AND('Antibiotics STAR PU 13 - QP'!AS33="yes",'Trimeth-pres (age 70+)'!AF33="yes"),"yes","no")</f>
        <v>yes</v>
      </c>
      <c r="T33" s="306" t="str">
        <f>IF(AND('Antibiotics STAR PU 13 - QP'!AV33="yes",'Trimeth-pres (age 70+)'!AH33="yes"),"yes","no")</f>
        <v>yes</v>
      </c>
      <c r="U33" s="306" t="str">
        <f>IF(AND('Antibiotics STAR PU 13 - QP'!AY33="yes",'Trimeth-pres (age 70+)'!AJ33="yes"),"yes","no")</f>
        <v>yes</v>
      </c>
      <c r="V33" s="306" t="str">
        <f>IF(AND('Antibiotics STAR PU 13 - QP'!BB33="yes",'Trimeth-pres (age 70+)'!AL33="yes"),"yes","no")</f>
        <v>yes</v>
      </c>
      <c r="W33" s="306" t="str">
        <f>IF(AND('Antibiotics STAR PU 13 - QP'!BE33="yes",'Trimeth-pres (age 70+)'!AN33="yes"),"yes","no")</f>
        <v>yes</v>
      </c>
      <c r="X33" s="306" t="str">
        <f>IF(AND('Antibiotics STAR PU 13 - QP'!BH33="yes",'Trimeth-pres (age 70+)'!AP33="yes"),"yes","no")</f>
        <v>yes</v>
      </c>
      <c r="Y33" s="306" t="str">
        <f>IF(AND('Antibiotics STAR PU 13 - QP'!BK33="yes",'Trimeth-pres (age 70+)'!AR33="yes"),"yes","no")</f>
        <v>yes</v>
      </c>
      <c r="Z33" s="306" t="str">
        <f>IF(AND('Antibiotics STAR PU 13 - QP'!BN33="yes",'Trimeth-pres (age 70+)'!AT33="yes"),"yes","no")</f>
        <v>yes</v>
      </c>
      <c r="AA33" s="306" t="str">
        <f>IF(AND('Antibiotics STAR PU 13 - QP'!BQ33="yes",'Trimeth-pres (age 70+)'!AV33="yes"),"yes","no")</f>
        <v>yes</v>
      </c>
    </row>
    <row r="34" spans="1:27" x14ac:dyDescent="0.2">
      <c r="A34" s="306" t="s">
        <v>629</v>
      </c>
      <c r="B34" s="5" t="s">
        <v>477</v>
      </c>
      <c r="C34" s="5" t="s">
        <v>404</v>
      </c>
      <c r="D34" s="5" t="s">
        <v>426</v>
      </c>
      <c r="E34" s="5" t="s">
        <v>47</v>
      </c>
      <c r="F34" s="117" t="s">
        <v>72</v>
      </c>
      <c r="G34" s="5" t="s">
        <v>73</v>
      </c>
      <c r="H34" s="306" t="str">
        <f>IF(AND('Antibiotics STAR PU 13 - QP'!L34="yes",'Trimeth-pres (age 70+)'!J34="yes"),"yes","no")</f>
        <v>no</v>
      </c>
      <c r="I34" s="306" t="str">
        <f>IF(AND('Antibiotics STAR PU 13 - QP'!O34="yes",'Trimeth-pres (age 70+)'!L34="yes"),"yes","no")</f>
        <v>yes</v>
      </c>
      <c r="J34" s="306" t="str">
        <f>IF(AND('Antibiotics STAR PU 13 - QP'!R34="yes",'Trimeth-pres (age 70+)'!N34="yes"),"yes","no")</f>
        <v>yes</v>
      </c>
      <c r="K34" s="306" t="str">
        <f>IF(AND('Antibiotics STAR PU 13 - QP'!U34="yes",'Trimeth-pres (age 70+)'!P34="yes"),"yes","no")</f>
        <v>yes</v>
      </c>
      <c r="L34" s="306" t="str">
        <f>IF(AND('Antibiotics STAR PU 13 - QP'!X34="yes",'Trimeth-pres (age 70+)'!R34="yes"),"yes","no")</f>
        <v>yes</v>
      </c>
      <c r="M34" s="306" t="str">
        <f>IF(AND('Antibiotics STAR PU 13 - QP'!AA34="yes",'Trimeth-pres (age 70+)'!T34="yes"),"yes","no")</f>
        <v>yes</v>
      </c>
      <c r="N34" s="306" t="str">
        <f>IF(AND('Antibiotics STAR PU 13 - QP'!AD34="yes",'Trimeth-pres (age 70+)'!V34="yes"),"yes","no")</f>
        <v>yes</v>
      </c>
      <c r="O34" s="306" t="str">
        <f>IF(AND('Antibiotics STAR PU 13 - QP'!AG34="yes",'Trimeth-pres (age 70+)'!X34="yes"),"yes","no")</f>
        <v>yes</v>
      </c>
      <c r="P34" s="306" t="str">
        <f>IF(AND('Antibiotics STAR PU 13 - QP'!AJ34="yes",'Trimeth-pres (age 70+)'!Z34="yes"),"yes","no")</f>
        <v>yes</v>
      </c>
      <c r="Q34" s="306" t="str">
        <f>IF(AND('Antibiotics STAR PU 13 - QP'!AM34="yes",'Trimeth-pres (age 70+)'!AB34="yes"),"yes","no")</f>
        <v>yes</v>
      </c>
      <c r="R34" s="306" t="str">
        <f>IF(AND('Antibiotics STAR PU 13 - QP'!AP34="yes",'Trimeth-pres (age 70+)'!AD34="yes"),"yes","no")</f>
        <v>yes</v>
      </c>
      <c r="S34" s="306" t="str">
        <f>IF(AND('Antibiotics STAR PU 13 - QP'!AS34="yes",'Trimeth-pres (age 70+)'!AF34="yes"),"yes","no")</f>
        <v>yes</v>
      </c>
      <c r="T34" s="306" t="str">
        <f>IF(AND('Antibiotics STAR PU 13 - QP'!AV34="yes",'Trimeth-pres (age 70+)'!AH34="yes"),"yes","no")</f>
        <v>yes</v>
      </c>
      <c r="U34" s="306" t="str">
        <f>IF(AND('Antibiotics STAR PU 13 - QP'!AY34="yes",'Trimeth-pres (age 70+)'!AJ34="yes"),"yes","no")</f>
        <v>yes</v>
      </c>
      <c r="V34" s="306" t="str">
        <f>IF(AND('Antibiotics STAR PU 13 - QP'!BB34="yes",'Trimeth-pres (age 70+)'!AL34="yes"),"yes","no")</f>
        <v>yes</v>
      </c>
      <c r="W34" s="306" t="str">
        <f>IF(AND('Antibiotics STAR PU 13 - QP'!BE34="yes",'Trimeth-pres (age 70+)'!AN34="yes"),"yes","no")</f>
        <v>yes</v>
      </c>
      <c r="X34" s="306" t="str">
        <f>IF(AND('Antibiotics STAR PU 13 - QP'!BH34="yes",'Trimeth-pres (age 70+)'!AP34="yes"),"yes","no")</f>
        <v>yes</v>
      </c>
      <c r="Y34" s="306" t="str">
        <f>IF(AND('Antibiotics STAR PU 13 - QP'!BK34="yes",'Trimeth-pres (age 70+)'!AR34="yes"),"yes","no")</f>
        <v>yes</v>
      </c>
      <c r="Z34" s="306" t="str">
        <f>IF(AND('Antibiotics STAR PU 13 - QP'!BN34="yes",'Trimeth-pres (age 70+)'!AT34="yes"),"yes","no")</f>
        <v>yes</v>
      </c>
      <c r="AA34" s="306" t="str">
        <f>IF(AND('Antibiotics STAR PU 13 - QP'!BQ34="yes",'Trimeth-pres (age 70+)'!AV34="yes"),"yes","no")</f>
        <v>yes</v>
      </c>
    </row>
    <row r="35" spans="1:27" x14ac:dyDescent="0.2">
      <c r="A35" s="306" t="s">
        <v>627</v>
      </c>
      <c r="B35" s="5" t="s">
        <v>484</v>
      </c>
      <c r="C35" s="5" t="s">
        <v>465</v>
      </c>
      <c r="D35" s="5" t="s">
        <v>424</v>
      </c>
      <c r="E35" s="5" t="s">
        <v>35</v>
      </c>
      <c r="F35" s="117" t="s">
        <v>74</v>
      </c>
      <c r="G35" s="5" t="s">
        <v>75</v>
      </c>
      <c r="H35" s="306" t="str">
        <f>IF(AND('Antibiotics STAR PU 13 - QP'!L35="yes",'Trimeth-pres (age 70+)'!J35="yes"),"yes","no")</f>
        <v>no</v>
      </c>
      <c r="I35" s="306" t="str">
        <f>IF(AND('Antibiotics STAR PU 13 - QP'!O35="yes",'Trimeth-pres (age 70+)'!L35="yes"),"yes","no")</f>
        <v>yes</v>
      </c>
      <c r="J35" s="306" t="str">
        <f>IF(AND('Antibiotics STAR PU 13 - QP'!R35="yes",'Trimeth-pres (age 70+)'!N35="yes"),"yes","no")</f>
        <v>yes</v>
      </c>
      <c r="K35" s="306" t="str">
        <f>IF(AND('Antibiotics STAR PU 13 - QP'!U35="yes",'Trimeth-pres (age 70+)'!P35="yes"),"yes","no")</f>
        <v>yes</v>
      </c>
      <c r="L35" s="306" t="str">
        <f>IF(AND('Antibiotics STAR PU 13 - QP'!X35="yes",'Trimeth-pres (age 70+)'!R35="yes"),"yes","no")</f>
        <v>yes</v>
      </c>
      <c r="M35" s="306" t="str">
        <f>IF(AND('Antibiotics STAR PU 13 - QP'!AA35="yes",'Trimeth-pres (age 70+)'!T35="yes"),"yes","no")</f>
        <v>yes</v>
      </c>
      <c r="N35" s="306" t="str">
        <f>IF(AND('Antibiotics STAR PU 13 - QP'!AD35="yes",'Trimeth-pres (age 70+)'!V35="yes"),"yes","no")</f>
        <v>yes</v>
      </c>
      <c r="O35" s="306" t="str">
        <f>IF(AND('Antibiotics STAR PU 13 - QP'!AG35="yes",'Trimeth-pres (age 70+)'!X35="yes"),"yes","no")</f>
        <v>yes</v>
      </c>
      <c r="P35" s="306" t="str">
        <f>IF(AND('Antibiotics STAR PU 13 - QP'!AJ35="yes",'Trimeth-pres (age 70+)'!Z35="yes"),"yes","no")</f>
        <v>yes</v>
      </c>
      <c r="Q35" s="306" t="str">
        <f>IF(AND('Antibiotics STAR PU 13 - QP'!AM35="yes",'Trimeth-pres (age 70+)'!AB35="yes"),"yes","no")</f>
        <v>yes</v>
      </c>
      <c r="R35" s="306" t="str">
        <f>IF(AND('Antibiotics STAR PU 13 - QP'!AP35="yes",'Trimeth-pres (age 70+)'!AD35="yes"),"yes","no")</f>
        <v>yes</v>
      </c>
      <c r="S35" s="306" t="str">
        <f>IF(AND('Antibiotics STAR PU 13 - QP'!AS35="yes",'Trimeth-pres (age 70+)'!AF35="yes"),"yes","no")</f>
        <v>yes</v>
      </c>
      <c r="T35" s="306" t="str">
        <f>IF(AND('Antibiotics STAR PU 13 - QP'!AV35="yes",'Trimeth-pres (age 70+)'!AH35="yes"),"yes","no")</f>
        <v>yes</v>
      </c>
      <c r="U35" s="306" t="str">
        <f>IF(AND('Antibiotics STAR PU 13 - QP'!AY35="yes",'Trimeth-pres (age 70+)'!AJ35="yes"),"yes","no")</f>
        <v>yes</v>
      </c>
      <c r="V35" s="306" t="str">
        <f>IF(AND('Antibiotics STAR PU 13 - QP'!BB35="yes",'Trimeth-pres (age 70+)'!AL35="yes"),"yes","no")</f>
        <v>yes</v>
      </c>
      <c r="W35" s="306" t="str">
        <f>IF(AND('Antibiotics STAR PU 13 - QP'!BE35="yes",'Trimeth-pres (age 70+)'!AN35="yes"),"yes","no")</f>
        <v>yes</v>
      </c>
      <c r="X35" s="306" t="str">
        <f>IF(AND('Antibiotics STAR PU 13 - QP'!BH35="yes",'Trimeth-pres (age 70+)'!AP35="yes"),"yes","no")</f>
        <v>yes</v>
      </c>
      <c r="Y35" s="306" t="str">
        <f>IF(AND('Antibiotics STAR PU 13 - QP'!BK35="yes",'Trimeth-pres (age 70+)'!AR35="yes"),"yes","no")</f>
        <v>yes</v>
      </c>
      <c r="Z35" s="306" t="str">
        <f>IF(AND('Antibiotics STAR PU 13 - QP'!BN35="yes",'Trimeth-pres (age 70+)'!AT35="yes"),"yes","no")</f>
        <v>yes</v>
      </c>
      <c r="AA35" s="306" t="str">
        <f>IF(AND('Antibiotics STAR PU 13 - QP'!BQ35="yes",'Trimeth-pres (age 70+)'!AV35="yes"),"yes","no")</f>
        <v>yes</v>
      </c>
    </row>
    <row r="36" spans="1:27" x14ac:dyDescent="0.2">
      <c r="A36" s="306" t="s">
        <v>621</v>
      </c>
      <c r="B36" s="5" t="s">
        <v>477</v>
      </c>
      <c r="C36" s="5" t="s">
        <v>404</v>
      </c>
      <c r="D36" s="5" t="s">
        <v>418</v>
      </c>
      <c r="E36" s="5" t="s">
        <v>12</v>
      </c>
      <c r="F36" s="117" t="s">
        <v>76</v>
      </c>
      <c r="G36" s="5" t="s">
        <v>77</v>
      </c>
      <c r="H36" s="306" t="str">
        <f>IF(AND('Antibiotics STAR PU 13 - QP'!L36="yes",'Trimeth-pres (age 70+)'!J36="yes"),"yes","no")</f>
        <v>yes</v>
      </c>
      <c r="I36" s="306" t="str">
        <f>IF(AND('Antibiotics STAR PU 13 - QP'!O36="yes",'Trimeth-pres (age 70+)'!L36="yes"),"yes","no")</f>
        <v>yes</v>
      </c>
      <c r="J36" s="306" t="str">
        <f>IF(AND('Antibiotics STAR PU 13 - QP'!R36="yes",'Trimeth-pres (age 70+)'!N36="yes"),"yes","no")</f>
        <v>yes</v>
      </c>
      <c r="K36" s="306" t="str">
        <f>IF(AND('Antibiotics STAR PU 13 - QP'!U36="yes",'Trimeth-pres (age 70+)'!P36="yes"),"yes","no")</f>
        <v>yes</v>
      </c>
      <c r="L36" s="306" t="str">
        <f>IF(AND('Antibiotics STAR PU 13 - QP'!X36="yes",'Trimeth-pres (age 70+)'!R36="yes"),"yes","no")</f>
        <v>yes</v>
      </c>
      <c r="M36" s="306" t="str">
        <f>IF(AND('Antibiotics STAR PU 13 - QP'!AA36="yes",'Trimeth-pres (age 70+)'!T36="yes"),"yes","no")</f>
        <v>yes</v>
      </c>
      <c r="N36" s="306" t="str">
        <f>IF(AND('Antibiotics STAR PU 13 - QP'!AD36="yes",'Trimeth-pres (age 70+)'!V36="yes"),"yes","no")</f>
        <v>yes</v>
      </c>
      <c r="O36" s="306" t="str">
        <f>IF(AND('Antibiotics STAR PU 13 - QP'!AG36="yes",'Trimeth-pres (age 70+)'!X36="yes"),"yes","no")</f>
        <v>yes</v>
      </c>
      <c r="P36" s="306" t="str">
        <f>IF(AND('Antibiotics STAR PU 13 - QP'!AJ36="yes",'Trimeth-pres (age 70+)'!Z36="yes"),"yes","no")</f>
        <v>yes</v>
      </c>
      <c r="Q36" s="306" t="str">
        <f>IF(AND('Antibiotics STAR PU 13 - QP'!AM36="yes",'Trimeth-pres (age 70+)'!AB36="yes"),"yes","no")</f>
        <v>yes</v>
      </c>
      <c r="R36" s="306" t="str">
        <f>IF(AND('Antibiotics STAR PU 13 - QP'!AP36="yes",'Trimeth-pres (age 70+)'!AD36="yes"),"yes","no")</f>
        <v>yes</v>
      </c>
      <c r="S36" s="306" t="str">
        <f>IF(AND('Antibiotics STAR PU 13 - QP'!AS36="yes",'Trimeth-pres (age 70+)'!AF36="yes"),"yes","no")</f>
        <v>yes</v>
      </c>
      <c r="T36" s="306" t="str">
        <f>IF(AND('Antibiotics STAR PU 13 - QP'!AV36="yes",'Trimeth-pres (age 70+)'!AH36="yes"),"yes","no")</f>
        <v>yes</v>
      </c>
      <c r="U36" s="306" t="str">
        <f>IF(AND('Antibiotics STAR PU 13 - QP'!AY36="yes",'Trimeth-pres (age 70+)'!AJ36="yes"),"yes","no")</f>
        <v>yes</v>
      </c>
      <c r="V36" s="306" t="str">
        <f>IF(AND('Antibiotics STAR PU 13 - QP'!BB36="yes",'Trimeth-pres (age 70+)'!AL36="yes"),"yes","no")</f>
        <v>yes</v>
      </c>
      <c r="W36" s="306" t="str">
        <f>IF(AND('Antibiotics STAR PU 13 - QP'!BE36="yes",'Trimeth-pres (age 70+)'!AN36="yes"),"yes","no")</f>
        <v>yes</v>
      </c>
      <c r="X36" s="306" t="str">
        <f>IF(AND('Antibiotics STAR PU 13 - QP'!BH36="yes",'Trimeth-pres (age 70+)'!AP36="yes"),"yes","no")</f>
        <v>yes</v>
      </c>
      <c r="Y36" s="306" t="str">
        <f>IF(AND('Antibiotics STAR PU 13 - QP'!BK36="yes",'Trimeth-pres (age 70+)'!AR36="yes"),"yes","no")</f>
        <v>yes</v>
      </c>
      <c r="Z36" s="306" t="str">
        <f>IF(AND('Antibiotics STAR PU 13 - QP'!BN36="yes",'Trimeth-pres (age 70+)'!AT36="yes"),"yes","no")</f>
        <v>yes</v>
      </c>
      <c r="AA36" s="306" t="str">
        <f>IF(AND('Antibiotics STAR PU 13 - QP'!BQ36="yes",'Trimeth-pres (age 70+)'!AV36="yes"),"yes","no")</f>
        <v>yes</v>
      </c>
    </row>
    <row r="37" spans="1:27" x14ac:dyDescent="0.2">
      <c r="A37" s="306" t="s">
        <v>630</v>
      </c>
      <c r="B37" s="5" t="s">
        <v>475</v>
      </c>
      <c r="C37" s="5" t="s">
        <v>402</v>
      </c>
      <c r="D37" s="5" t="s">
        <v>427</v>
      </c>
      <c r="E37" s="5" t="s">
        <v>50</v>
      </c>
      <c r="F37" s="117" t="s">
        <v>78</v>
      </c>
      <c r="G37" s="5" t="s">
        <v>79</v>
      </c>
      <c r="H37" s="306" t="str">
        <f>IF(AND('Antibiotics STAR PU 13 - QP'!L37="yes",'Trimeth-pres (age 70+)'!J37="yes"),"yes","no")</f>
        <v>no</v>
      </c>
      <c r="I37" s="306" t="str">
        <f>IF(AND('Antibiotics STAR PU 13 - QP'!O37="yes",'Trimeth-pres (age 70+)'!L37="yes"),"yes","no")</f>
        <v>no</v>
      </c>
      <c r="J37" s="306" t="str">
        <f>IF(AND('Antibiotics STAR PU 13 - QP'!R37="yes",'Trimeth-pres (age 70+)'!N37="yes"),"yes","no")</f>
        <v>no</v>
      </c>
      <c r="K37" s="306" t="str">
        <f>IF(AND('Antibiotics STAR PU 13 - QP'!U37="yes",'Trimeth-pres (age 70+)'!P37="yes"),"yes","no")</f>
        <v>no</v>
      </c>
      <c r="L37" s="306" t="str">
        <f>IF(AND('Antibiotics STAR PU 13 - QP'!X37="yes",'Trimeth-pres (age 70+)'!R37="yes"),"yes","no")</f>
        <v>yes</v>
      </c>
      <c r="M37" s="306" t="str">
        <f>IF(AND('Antibiotics STAR PU 13 - QP'!AA37="yes",'Trimeth-pres (age 70+)'!T37="yes"),"yes","no")</f>
        <v>yes</v>
      </c>
      <c r="N37" s="306" t="str">
        <f>IF(AND('Antibiotics STAR PU 13 - QP'!AD37="yes",'Trimeth-pres (age 70+)'!V37="yes"),"yes","no")</f>
        <v>yes</v>
      </c>
      <c r="O37" s="306" t="str">
        <f>IF(AND('Antibiotics STAR PU 13 - QP'!AG37="yes",'Trimeth-pres (age 70+)'!X37="yes"),"yes","no")</f>
        <v>yes</v>
      </c>
      <c r="P37" s="306" t="str">
        <f>IF(AND('Antibiotics STAR PU 13 - QP'!AJ37="yes",'Trimeth-pres (age 70+)'!Z37="yes"),"yes","no")</f>
        <v>yes</v>
      </c>
      <c r="Q37" s="306" t="str">
        <f>IF(AND('Antibiotics STAR PU 13 - QP'!AM37="yes",'Trimeth-pres (age 70+)'!AB37="yes"),"yes","no")</f>
        <v>yes</v>
      </c>
      <c r="R37" s="306" t="str">
        <f>IF(AND('Antibiotics STAR PU 13 - QP'!AP37="yes",'Trimeth-pres (age 70+)'!AD37="yes"),"yes","no")</f>
        <v>yes</v>
      </c>
      <c r="S37" s="306" t="str">
        <f>IF(AND('Antibiotics STAR PU 13 - QP'!AS37="yes",'Trimeth-pres (age 70+)'!AF37="yes"),"yes","no")</f>
        <v>yes</v>
      </c>
      <c r="T37" s="306" t="str">
        <f>IF(AND('Antibiotics STAR PU 13 - QP'!AV37="yes",'Trimeth-pres (age 70+)'!AH37="yes"),"yes","no")</f>
        <v>yes</v>
      </c>
      <c r="U37" s="306" t="str">
        <f>IF(AND('Antibiotics STAR PU 13 - QP'!AY37="yes",'Trimeth-pres (age 70+)'!AJ37="yes"),"yes","no")</f>
        <v>yes</v>
      </c>
      <c r="V37" s="306" t="str">
        <f>IF(AND('Antibiotics STAR PU 13 - QP'!BB37="yes",'Trimeth-pres (age 70+)'!AL37="yes"),"yes","no")</f>
        <v>yes</v>
      </c>
      <c r="W37" s="306" t="str">
        <f>IF(AND('Antibiotics STAR PU 13 - QP'!BE37="yes",'Trimeth-pres (age 70+)'!AN37="yes"),"yes","no")</f>
        <v>yes</v>
      </c>
      <c r="X37" s="306" t="str">
        <f>IF(AND('Antibiotics STAR PU 13 - QP'!BH37="yes",'Trimeth-pres (age 70+)'!AP37="yes"),"yes","no")</f>
        <v>yes</v>
      </c>
      <c r="Y37" s="306" t="str">
        <f>IF(AND('Antibiotics STAR PU 13 - QP'!BK37="yes",'Trimeth-pres (age 70+)'!AR37="yes"),"yes","no")</f>
        <v>yes</v>
      </c>
      <c r="Z37" s="306" t="str">
        <f>IF(AND('Antibiotics STAR PU 13 - QP'!BN37="yes",'Trimeth-pres (age 70+)'!AT37="yes"),"yes","no")</f>
        <v>yes</v>
      </c>
      <c r="AA37" s="306" t="str">
        <f>IF(AND('Antibiotics STAR PU 13 - QP'!BQ37="yes",'Trimeth-pres (age 70+)'!AV37="yes"),"yes","no")</f>
        <v>yes</v>
      </c>
    </row>
    <row r="38" spans="1:27" x14ac:dyDescent="0.2">
      <c r="A38" s="306" t="s">
        <v>489</v>
      </c>
      <c r="B38" s="5" t="s">
        <v>481</v>
      </c>
      <c r="C38" s="5" t="s">
        <v>406</v>
      </c>
      <c r="D38" s="5" t="s">
        <v>421</v>
      </c>
      <c r="E38" s="5" t="s">
        <v>28</v>
      </c>
      <c r="F38" s="117" t="s">
        <v>80</v>
      </c>
      <c r="G38" s="5" t="s">
        <v>81</v>
      </c>
      <c r="H38" s="306" t="str">
        <f>IF(AND('Antibiotics STAR PU 13 - QP'!L38="yes",'Trimeth-pres (age 70+)'!J38="yes"),"yes","no")</f>
        <v>no</v>
      </c>
      <c r="I38" s="306" t="str">
        <f>IF(AND('Antibiotics STAR PU 13 - QP'!O38="yes",'Trimeth-pres (age 70+)'!L38="yes"),"yes","no")</f>
        <v>no</v>
      </c>
      <c r="J38" s="306" t="str">
        <f>IF(AND('Antibiotics STAR PU 13 - QP'!R38="yes",'Trimeth-pres (age 70+)'!N38="yes"),"yes","no")</f>
        <v>no</v>
      </c>
      <c r="K38" s="306" t="str">
        <f>IF(AND('Antibiotics STAR PU 13 - QP'!U38="yes",'Trimeth-pres (age 70+)'!P38="yes"),"yes","no")</f>
        <v>no</v>
      </c>
      <c r="L38" s="306" t="str">
        <f>IF(AND('Antibiotics STAR PU 13 - QP'!X38="yes",'Trimeth-pres (age 70+)'!R38="yes"),"yes","no")</f>
        <v>no</v>
      </c>
      <c r="M38" s="306" t="str">
        <f>IF(AND('Antibiotics STAR PU 13 - QP'!AA38="yes",'Trimeth-pres (age 70+)'!T38="yes"),"yes","no")</f>
        <v>no</v>
      </c>
      <c r="N38" s="306" t="str">
        <f>IF(AND('Antibiotics STAR PU 13 - QP'!AD38="yes",'Trimeth-pres (age 70+)'!V38="yes"),"yes","no")</f>
        <v>no</v>
      </c>
      <c r="O38" s="306" t="str">
        <f>IF(AND('Antibiotics STAR PU 13 - QP'!AG38="yes",'Trimeth-pres (age 70+)'!X38="yes"),"yes","no")</f>
        <v>no</v>
      </c>
      <c r="P38" s="306" t="str">
        <f>IF(AND('Antibiotics STAR PU 13 - QP'!AJ38="yes",'Trimeth-pres (age 70+)'!Z38="yes"),"yes","no")</f>
        <v>no</v>
      </c>
      <c r="Q38" s="306" t="str">
        <f>IF(AND('Antibiotics STAR PU 13 - QP'!AM38="yes",'Trimeth-pres (age 70+)'!AB38="yes"),"yes","no")</f>
        <v>no</v>
      </c>
      <c r="R38" s="306" t="str">
        <f>IF(AND('Antibiotics STAR PU 13 - QP'!AP38="yes",'Trimeth-pres (age 70+)'!AD38="yes"),"yes","no")</f>
        <v>no</v>
      </c>
      <c r="S38" s="306" t="str">
        <f>IF(AND('Antibiotics STAR PU 13 - QP'!AS38="yes",'Trimeth-pres (age 70+)'!AF38="yes"),"yes","no")</f>
        <v>no</v>
      </c>
      <c r="T38" s="306" t="str">
        <f>IF(AND('Antibiotics STAR PU 13 - QP'!AV38="yes",'Trimeth-pres (age 70+)'!AH38="yes"),"yes","no")</f>
        <v>no</v>
      </c>
      <c r="U38" s="306" t="str">
        <f>IF(AND('Antibiotics STAR PU 13 - QP'!AY38="yes",'Trimeth-pres (age 70+)'!AJ38="yes"),"yes","no")</f>
        <v>no</v>
      </c>
      <c r="V38" s="306" t="str">
        <f>IF(AND('Antibiotics STAR PU 13 - QP'!BB38="yes",'Trimeth-pres (age 70+)'!AL38="yes"),"yes","no")</f>
        <v>yes</v>
      </c>
      <c r="W38" s="306" t="str">
        <f>IF(AND('Antibiotics STAR PU 13 - QP'!BE38="yes",'Trimeth-pres (age 70+)'!AN38="yes"),"yes","no")</f>
        <v>yes</v>
      </c>
      <c r="X38" s="306" t="str">
        <f>IF(AND('Antibiotics STAR PU 13 - QP'!BH38="yes",'Trimeth-pres (age 70+)'!AP38="yes"),"yes","no")</f>
        <v>yes</v>
      </c>
      <c r="Y38" s="306" t="str">
        <f>IF(AND('Antibiotics STAR PU 13 - QP'!BK38="yes",'Trimeth-pres (age 70+)'!AR38="yes"),"yes","no")</f>
        <v>yes</v>
      </c>
      <c r="Z38" s="306" t="str">
        <f>IF(AND('Antibiotics STAR PU 13 - QP'!BN38="yes",'Trimeth-pres (age 70+)'!AT38="yes"),"yes","no")</f>
        <v>yes</v>
      </c>
      <c r="AA38" s="306" t="str">
        <f>IF(AND('Antibiotics STAR PU 13 - QP'!BQ38="yes",'Trimeth-pres (age 70+)'!AV38="yes"),"yes","no")</f>
        <v>yes</v>
      </c>
    </row>
    <row r="39" spans="1:27" x14ac:dyDescent="0.2">
      <c r="A39" s="306" t="s">
        <v>490</v>
      </c>
      <c r="B39" s="5" t="s">
        <v>483</v>
      </c>
      <c r="C39" s="5" t="s">
        <v>407</v>
      </c>
      <c r="D39" s="5" t="s">
        <v>431</v>
      </c>
      <c r="E39" s="5" t="s">
        <v>82</v>
      </c>
      <c r="F39" s="117" t="s">
        <v>83</v>
      </c>
      <c r="G39" s="5" t="s">
        <v>84</v>
      </c>
      <c r="H39" s="306" t="str">
        <f>IF(AND('Antibiotics STAR PU 13 - QP'!L39="yes",'Trimeth-pres (age 70+)'!J39="yes"),"yes","no")</f>
        <v>yes</v>
      </c>
      <c r="I39" s="306" t="str">
        <f>IF(AND('Antibiotics STAR PU 13 - QP'!O39="yes",'Trimeth-pres (age 70+)'!L39="yes"),"yes","no")</f>
        <v>yes</v>
      </c>
      <c r="J39" s="306" t="str">
        <f>IF(AND('Antibiotics STAR PU 13 - QP'!R39="yes",'Trimeth-pres (age 70+)'!N39="yes"),"yes","no")</f>
        <v>yes</v>
      </c>
      <c r="K39" s="306" t="str">
        <f>IF(AND('Antibiotics STAR PU 13 - QP'!U39="yes",'Trimeth-pres (age 70+)'!P39="yes"),"yes","no")</f>
        <v>yes</v>
      </c>
      <c r="L39" s="306" t="str">
        <f>IF(AND('Antibiotics STAR PU 13 - QP'!X39="yes",'Trimeth-pres (age 70+)'!R39="yes"),"yes","no")</f>
        <v>yes</v>
      </c>
      <c r="M39" s="306" t="str">
        <f>IF(AND('Antibiotics STAR PU 13 - QP'!AA39="yes",'Trimeth-pres (age 70+)'!T39="yes"),"yes","no")</f>
        <v>yes</v>
      </c>
      <c r="N39" s="306" t="str">
        <f>IF(AND('Antibiotics STAR PU 13 - QP'!AD39="yes",'Trimeth-pres (age 70+)'!V39="yes"),"yes","no")</f>
        <v>yes</v>
      </c>
      <c r="O39" s="306" t="str">
        <f>IF(AND('Antibiotics STAR PU 13 - QP'!AG39="yes",'Trimeth-pres (age 70+)'!X39="yes"),"yes","no")</f>
        <v>yes</v>
      </c>
      <c r="P39" s="306" t="str">
        <f>IF(AND('Antibiotics STAR PU 13 - QP'!AJ39="yes",'Trimeth-pres (age 70+)'!Z39="yes"),"yes","no")</f>
        <v>yes</v>
      </c>
      <c r="Q39" s="306" t="str">
        <f>IF(AND('Antibiotics STAR PU 13 - QP'!AM39="yes",'Trimeth-pres (age 70+)'!AB39="yes"),"yes","no")</f>
        <v>yes</v>
      </c>
      <c r="R39" s="306" t="str">
        <f>IF(AND('Antibiotics STAR PU 13 - QP'!AP39="yes",'Trimeth-pres (age 70+)'!AD39="yes"),"yes","no")</f>
        <v>yes</v>
      </c>
      <c r="S39" s="306" t="str">
        <f>IF(AND('Antibiotics STAR PU 13 - QP'!AS39="yes",'Trimeth-pres (age 70+)'!AF39="yes"),"yes","no")</f>
        <v>yes</v>
      </c>
      <c r="T39" s="306" t="str">
        <f>IF(AND('Antibiotics STAR PU 13 - QP'!AV39="yes",'Trimeth-pres (age 70+)'!AH39="yes"),"yes","no")</f>
        <v>yes</v>
      </c>
      <c r="U39" s="306" t="str">
        <f>IF(AND('Antibiotics STAR PU 13 - QP'!AY39="yes",'Trimeth-pres (age 70+)'!AJ39="yes"),"yes","no")</f>
        <v>yes</v>
      </c>
      <c r="V39" s="306" t="str">
        <f>IF(AND('Antibiotics STAR PU 13 - QP'!BB39="yes",'Trimeth-pres (age 70+)'!AL39="yes"),"yes","no")</f>
        <v>yes</v>
      </c>
      <c r="W39" s="306" t="str">
        <f>IF(AND('Antibiotics STAR PU 13 - QP'!BE39="yes",'Trimeth-pres (age 70+)'!AN39="yes"),"yes","no")</f>
        <v>yes</v>
      </c>
      <c r="X39" s="306" t="str">
        <f>IF(AND('Antibiotics STAR PU 13 - QP'!BH39="yes",'Trimeth-pres (age 70+)'!AP39="yes"),"yes","no")</f>
        <v>yes</v>
      </c>
      <c r="Y39" s="306" t="str">
        <f>IF(AND('Antibiotics STAR PU 13 - QP'!BK39="yes",'Trimeth-pres (age 70+)'!AR39="yes"),"yes","no")</f>
        <v>yes</v>
      </c>
      <c r="Z39" s="306" t="str">
        <f>IF(AND('Antibiotics STAR PU 13 - QP'!BN39="yes",'Trimeth-pres (age 70+)'!AT39="yes"),"yes","no")</f>
        <v>yes</v>
      </c>
      <c r="AA39" s="306" t="str">
        <f>IF(AND('Antibiotics STAR PU 13 - QP'!BQ39="yes",'Trimeth-pres (age 70+)'!AV39="yes"),"yes","no")</f>
        <v>yes</v>
      </c>
    </row>
    <row r="40" spans="1:27" x14ac:dyDescent="0.2">
      <c r="A40" s="306" t="s">
        <v>630</v>
      </c>
      <c r="B40" s="5" t="s">
        <v>475</v>
      </c>
      <c r="C40" s="5" t="s">
        <v>402</v>
      </c>
      <c r="D40" s="5" t="s">
        <v>427</v>
      </c>
      <c r="E40" s="5" t="s">
        <v>50</v>
      </c>
      <c r="F40" s="117" t="s">
        <v>85</v>
      </c>
      <c r="G40" s="5" t="s">
        <v>86</v>
      </c>
      <c r="H40" s="306" t="str">
        <f>IF(AND('Antibiotics STAR PU 13 - QP'!L40="yes",'Trimeth-pres (age 70+)'!J40="yes"),"yes","no")</f>
        <v>no</v>
      </c>
      <c r="I40" s="306" t="str">
        <f>IF(AND('Antibiotics STAR PU 13 - QP'!O40="yes",'Trimeth-pres (age 70+)'!L40="yes"),"yes","no")</f>
        <v>no</v>
      </c>
      <c r="J40" s="306" t="str">
        <f>IF(AND('Antibiotics STAR PU 13 - QP'!R40="yes",'Trimeth-pres (age 70+)'!N40="yes"),"yes","no")</f>
        <v>no</v>
      </c>
      <c r="K40" s="306" t="str">
        <f>IF(AND('Antibiotics STAR PU 13 - QP'!U40="yes",'Trimeth-pres (age 70+)'!P40="yes"),"yes","no")</f>
        <v>no</v>
      </c>
      <c r="L40" s="306" t="str">
        <f>IF(AND('Antibiotics STAR PU 13 - QP'!X40="yes",'Trimeth-pres (age 70+)'!R40="yes"),"yes","no")</f>
        <v>no</v>
      </c>
      <c r="M40" s="306" t="str">
        <f>IF(AND('Antibiotics STAR PU 13 - QP'!AA40="yes",'Trimeth-pres (age 70+)'!T40="yes"),"yes","no")</f>
        <v>no</v>
      </c>
      <c r="N40" s="306" t="str">
        <f>IF(AND('Antibiotics STAR PU 13 - QP'!AD40="yes",'Trimeth-pres (age 70+)'!V40="yes"),"yes","no")</f>
        <v>no</v>
      </c>
      <c r="O40" s="306" t="str">
        <f>IF(AND('Antibiotics STAR PU 13 - QP'!AG40="yes",'Trimeth-pres (age 70+)'!X40="yes"),"yes","no")</f>
        <v>no</v>
      </c>
      <c r="P40" s="306" t="str">
        <f>IF(AND('Antibiotics STAR PU 13 - QP'!AJ40="yes",'Trimeth-pres (age 70+)'!Z40="yes"),"yes","no")</f>
        <v>no</v>
      </c>
      <c r="Q40" s="306" t="str">
        <f>IF(AND('Antibiotics STAR PU 13 - QP'!AM40="yes",'Trimeth-pres (age 70+)'!AB40="yes"),"yes","no")</f>
        <v>no</v>
      </c>
      <c r="R40" s="306" t="str">
        <f>IF(AND('Antibiotics STAR PU 13 - QP'!AP40="yes",'Trimeth-pres (age 70+)'!AD40="yes"),"yes","no")</f>
        <v>no</v>
      </c>
      <c r="S40" s="306" t="str">
        <f>IF(AND('Antibiotics STAR PU 13 - QP'!AS40="yes",'Trimeth-pres (age 70+)'!AF40="yes"),"yes","no")</f>
        <v>no</v>
      </c>
      <c r="T40" s="306" t="str">
        <f>IF(AND('Antibiotics STAR PU 13 - QP'!AV40="yes",'Trimeth-pres (age 70+)'!AH40="yes"),"yes","no")</f>
        <v>no</v>
      </c>
      <c r="U40" s="306" t="str">
        <f>IF(AND('Antibiotics STAR PU 13 - QP'!AY40="yes",'Trimeth-pres (age 70+)'!AJ40="yes"),"yes","no")</f>
        <v>no</v>
      </c>
      <c r="V40" s="306" t="str">
        <f>IF(AND('Antibiotics STAR PU 13 - QP'!BB40="yes",'Trimeth-pres (age 70+)'!AL40="yes"),"yes","no")</f>
        <v>no</v>
      </c>
      <c r="W40" s="306" t="str">
        <f>IF(AND('Antibiotics STAR PU 13 - QP'!BE40="yes",'Trimeth-pres (age 70+)'!AN40="yes"),"yes","no")</f>
        <v>no</v>
      </c>
      <c r="X40" s="306" t="str">
        <f>IF(AND('Antibiotics STAR PU 13 - QP'!BH40="yes",'Trimeth-pres (age 70+)'!AP40="yes"),"yes","no")</f>
        <v>no</v>
      </c>
      <c r="Y40" s="306" t="str">
        <f>IF(AND('Antibiotics STAR PU 13 - QP'!BK40="yes",'Trimeth-pres (age 70+)'!AR40="yes"),"yes","no")</f>
        <v>no</v>
      </c>
      <c r="Z40" s="306" t="str">
        <f>IF(AND('Antibiotics STAR PU 13 - QP'!BN40="yes",'Trimeth-pres (age 70+)'!AT40="yes"),"yes","no")</f>
        <v>no</v>
      </c>
      <c r="AA40" s="306" t="str">
        <f>IF(AND('Antibiotics STAR PU 13 - QP'!BQ40="yes",'Trimeth-pres (age 70+)'!AV40="yes"),"yes","no")</f>
        <v>yes</v>
      </c>
    </row>
    <row r="41" spans="1:27" x14ac:dyDescent="0.2">
      <c r="A41" s="306" t="s">
        <v>633</v>
      </c>
      <c r="B41" s="5" t="s">
        <v>477</v>
      </c>
      <c r="C41" s="5" t="s">
        <v>404</v>
      </c>
      <c r="D41" s="5" t="s">
        <v>422</v>
      </c>
      <c r="E41" s="5" t="s">
        <v>31</v>
      </c>
      <c r="F41" s="117" t="s">
        <v>87</v>
      </c>
      <c r="G41" s="5" t="s">
        <v>88</v>
      </c>
      <c r="H41" s="306" t="str">
        <f>IF(AND('Antibiotics STAR PU 13 - QP'!L41="yes",'Trimeth-pres (age 70+)'!J41="yes"),"yes","no")</f>
        <v>yes</v>
      </c>
      <c r="I41" s="306" t="str">
        <f>IF(AND('Antibiotics STAR PU 13 - QP'!O41="yes",'Trimeth-pres (age 70+)'!L41="yes"),"yes","no")</f>
        <v>yes</v>
      </c>
      <c r="J41" s="306" t="str">
        <f>IF(AND('Antibiotics STAR PU 13 - QP'!R41="yes",'Trimeth-pres (age 70+)'!N41="yes"),"yes","no")</f>
        <v>yes</v>
      </c>
      <c r="K41" s="306" t="str">
        <f>IF(AND('Antibiotics STAR PU 13 - QP'!U41="yes",'Trimeth-pres (age 70+)'!P41="yes"),"yes","no")</f>
        <v>yes</v>
      </c>
      <c r="L41" s="306" t="str">
        <f>IF(AND('Antibiotics STAR PU 13 - QP'!X41="yes",'Trimeth-pres (age 70+)'!R41="yes"),"yes","no")</f>
        <v>yes</v>
      </c>
      <c r="M41" s="306" t="str">
        <f>IF(AND('Antibiotics STAR PU 13 - QP'!AA41="yes",'Trimeth-pres (age 70+)'!T41="yes"),"yes","no")</f>
        <v>yes</v>
      </c>
      <c r="N41" s="306" t="str">
        <f>IF(AND('Antibiotics STAR PU 13 - QP'!AD41="yes",'Trimeth-pres (age 70+)'!V41="yes"),"yes","no")</f>
        <v>yes</v>
      </c>
      <c r="O41" s="306" t="str">
        <f>IF(AND('Antibiotics STAR PU 13 - QP'!AG41="yes",'Trimeth-pres (age 70+)'!X41="yes"),"yes","no")</f>
        <v>yes</v>
      </c>
      <c r="P41" s="306" t="str">
        <f>IF(AND('Antibiotics STAR PU 13 - QP'!AJ41="yes",'Trimeth-pres (age 70+)'!Z41="yes"),"yes","no")</f>
        <v>yes</v>
      </c>
      <c r="Q41" s="306" t="str">
        <f>IF(AND('Antibiotics STAR PU 13 - QP'!AM41="yes",'Trimeth-pres (age 70+)'!AB41="yes"),"yes","no")</f>
        <v>yes</v>
      </c>
      <c r="R41" s="306" t="str">
        <f>IF(AND('Antibiotics STAR PU 13 - QP'!AP41="yes",'Trimeth-pres (age 70+)'!AD41="yes"),"yes","no")</f>
        <v>yes</v>
      </c>
      <c r="S41" s="306" t="str">
        <f>IF(AND('Antibiotics STAR PU 13 - QP'!AS41="yes",'Trimeth-pres (age 70+)'!AF41="yes"),"yes","no")</f>
        <v>yes</v>
      </c>
      <c r="T41" s="306" t="str">
        <f>IF(AND('Antibiotics STAR PU 13 - QP'!AV41="yes",'Trimeth-pres (age 70+)'!AH41="yes"),"yes","no")</f>
        <v>yes</v>
      </c>
      <c r="U41" s="306" t="str">
        <f>IF(AND('Antibiotics STAR PU 13 - QP'!AY41="yes",'Trimeth-pres (age 70+)'!AJ41="yes"),"yes","no")</f>
        <v>yes</v>
      </c>
      <c r="V41" s="306" t="str">
        <f>IF(AND('Antibiotics STAR PU 13 - QP'!BB41="yes",'Trimeth-pres (age 70+)'!AL41="yes"),"yes","no")</f>
        <v>yes</v>
      </c>
      <c r="W41" s="306" t="str">
        <f>IF(AND('Antibiotics STAR PU 13 - QP'!BE41="yes",'Trimeth-pres (age 70+)'!AN41="yes"),"yes","no")</f>
        <v>yes</v>
      </c>
      <c r="X41" s="306" t="str">
        <f>IF(AND('Antibiotics STAR PU 13 - QP'!BH41="yes",'Trimeth-pres (age 70+)'!AP41="yes"),"yes","no")</f>
        <v>yes</v>
      </c>
      <c r="Y41" s="306" t="str">
        <f>IF(AND('Antibiotics STAR PU 13 - QP'!BK41="yes",'Trimeth-pres (age 70+)'!AR41="yes"),"yes","no")</f>
        <v>yes</v>
      </c>
      <c r="Z41" s="306" t="str">
        <f>IF(AND('Antibiotics STAR PU 13 - QP'!BN41="yes",'Trimeth-pres (age 70+)'!AT41="yes"),"yes","no")</f>
        <v>yes</v>
      </c>
      <c r="AA41" s="306" t="str">
        <f>IF(AND('Antibiotics STAR PU 13 - QP'!BQ41="yes",'Trimeth-pres (age 70+)'!AV41="yes"),"yes","no")</f>
        <v>yes</v>
      </c>
    </row>
    <row r="42" spans="1:27" x14ac:dyDescent="0.2">
      <c r="A42" s="306" t="s">
        <v>634</v>
      </c>
      <c r="B42" s="5" t="s">
        <v>491</v>
      </c>
      <c r="C42" s="5" t="s">
        <v>410</v>
      </c>
      <c r="D42" s="5" t="s">
        <v>433</v>
      </c>
      <c r="E42" s="5" t="s">
        <v>91</v>
      </c>
      <c r="F42" s="117" t="s">
        <v>92</v>
      </c>
      <c r="G42" s="5" t="s">
        <v>93</v>
      </c>
      <c r="H42" s="306" t="str">
        <f>IF(AND('Antibiotics STAR PU 13 - QP'!L42="yes",'Trimeth-pres (age 70+)'!J42="yes"),"yes","no")</f>
        <v>no</v>
      </c>
      <c r="I42" s="306" t="str">
        <f>IF(AND('Antibiotics STAR PU 13 - QP'!O42="yes",'Trimeth-pres (age 70+)'!L42="yes"),"yes","no")</f>
        <v>no</v>
      </c>
      <c r="J42" s="306" t="str">
        <f>IF(AND('Antibiotics STAR PU 13 - QP'!R42="yes",'Trimeth-pres (age 70+)'!N42="yes"),"yes","no")</f>
        <v>no</v>
      </c>
      <c r="K42" s="306" t="str">
        <f>IF(AND('Antibiotics STAR PU 13 - QP'!U42="yes",'Trimeth-pres (age 70+)'!P42="yes"),"yes","no")</f>
        <v>no</v>
      </c>
      <c r="L42" s="306" t="str">
        <f>IF(AND('Antibiotics STAR PU 13 - QP'!X42="yes",'Trimeth-pres (age 70+)'!R42="yes"),"yes","no")</f>
        <v>no</v>
      </c>
      <c r="M42" s="306" t="str">
        <f>IF(AND('Antibiotics STAR PU 13 - QP'!AA42="yes",'Trimeth-pres (age 70+)'!T42="yes"),"yes","no")</f>
        <v>no</v>
      </c>
      <c r="N42" s="306" t="str">
        <f>IF(AND('Antibiotics STAR PU 13 - QP'!AD42="yes",'Trimeth-pres (age 70+)'!V42="yes"),"yes","no")</f>
        <v>no</v>
      </c>
      <c r="O42" s="306" t="str">
        <f>IF(AND('Antibiotics STAR PU 13 - QP'!AG42="yes",'Trimeth-pres (age 70+)'!X42="yes"),"yes","no")</f>
        <v>no</v>
      </c>
      <c r="P42" s="306" t="str">
        <f>IF(AND('Antibiotics STAR PU 13 - QP'!AJ42="yes",'Trimeth-pres (age 70+)'!Z42="yes"),"yes","no")</f>
        <v>no</v>
      </c>
      <c r="Q42" s="306" t="str">
        <f>IF(AND('Antibiotics STAR PU 13 - QP'!AM42="yes",'Trimeth-pres (age 70+)'!AB42="yes"),"yes","no")</f>
        <v>no</v>
      </c>
      <c r="R42" s="306" t="str">
        <f>IF(AND('Antibiotics STAR PU 13 - QP'!AP42="yes",'Trimeth-pres (age 70+)'!AD42="yes"),"yes","no")</f>
        <v>no</v>
      </c>
      <c r="S42" s="306" t="str">
        <f>IF(AND('Antibiotics STAR PU 13 - QP'!AS42="yes",'Trimeth-pres (age 70+)'!AF42="yes"),"yes","no")</f>
        <v>no</v>
      </c>
      <c r="T42" s="306" t="str">
        <f>IF(AND('Antibiotics STAR PU 13 - QP'!AV42="yes",'Trimeth-pres (age 70+)'!AH42="yes"),"yes","no")</f>
        <v>no</v>
      </c>
      <c r="U42" s="306" t="str">
        <f>IF(AND('Antibiotics STAR PU 13 - QP'!AY42="yes",'Trimeth-pres (age 70+)'!AJ42="yes"),"yes","no")</f>
        <v>no</v>
      </c>
      <c r="V42" s="306" t="str">
        <f>IF(AND('Antibiotics STAR PU 13 - QP'!BB42="yes",'Trimeth-pres (age 70+)'!AL42="yes"),"yes","no")</f>
        <v>yes</v>
      </c>
      <c r="W42" s="306" t="str">
        <f>IF(AND('Antibiotics STAR PU 13 - QP'!BE42="yes",'Trimeth-pres (age 70+)'!AN42="yes"),"yes","no")</f>
        <v>no</v>
      </c>
      <c r="X42" s="306" t="str">
        <f>IF(AND('Antibiotics STAR PU 13 - QP'!BH42="yes",'Trimeth-pres (age 70+)'!AP42="yes"),"yes","no")</f>
        <v>yes</v>
      </c>
      <c r="Y42" s="306" t="str">
        <f>IF(AND('Antibiotics STAR PU 13 - QP'!BK42="yes",'Trimeth-pres (age 70+)'!AR42="yes"),"yes","no")</f>
        <v>no</v>
      </c>
      <c r="Z42" s="306" t="str">
        <f>IF(AND('Antibiotics STAR PU 13 - QP'!BN42="yes",'Trimeth-pres (age 70+)'!AT42="yes"),"yes","no")</f>
        <v>no</v>
      </c>
      <c r="AA42" s="306" t="str">
        <f>IF(AND('Antibiotics STAR PU 13 - QP'!BQ42="yes",'Trimeth-pres (age 70+)'!AV42="yes"),"yes","no")</f>
        <v>no</v>
      </c>
    </row>
    <row r="43" spans="1:27" x14ac:dyDescent="0.2">
      <c r="A43" s="306" t="s">
        <v>620</v>
      </c>
      <c r="B43" s="5" t="s">
        <v>475</v>
      </c>
      <c r="C43" s="5" t="s">
        <v>402</v>
      </c>
      <c r="D43" s="5" t="s">
        <v>416</v>
      </c>
      <c r="E43" s="5" t="s">
        <v>8</v>
      </c>
      <c r="F43" s="117" t="s">
        <v>94</v>
      </c>
      <c r="G43" s="5" t="s">
        <v>95</v>
      </c>
      <c r="H43" s="306" t="str">
        <f>IF(AND('Antibiotics STAR PU 13 - QP'!L43="yes",'Trimeth-pres (age 70+)'!J43="yes"),"yes","no")</f>
        <v>no</v>
      </c>
      <c r="I43" s="306" t="str">
        <f>IF(AND('Antibiotics STAR PU 13 - QP'!O43="yes",'Trimeth-pres (age 70+)'!L43="yes"),"yes","no")</f>
        <v>no</v>
      </c>
      <c r="J43" s="306" t="str">
        <f>IF(AND('Antibiotics STAR PU 13 - QP'!R43="yes",'Trimeth-pres (age 70+)'!N43="yes"),"yes","no")</f>
        <v>no</v>
      </c>
      <c r="K43" s="306" t="str">
        <f>IF(AND('Antibiotics STAR PU 13 - QP'!U43="yes",'Trimeth-pres (age 70+)'!P43="yes"),"yes","no")</f>
        <v>no</v>
      </c>
      <c r="L43" s="306" t="str">
        <f>IF(AND('Antibiotics STAR PU 13 - QP'!X43="yes",'Trimeth-pres (age 70+)'!R43="yes"),"yes","no")</f>
        <v>no</v>
      </c>
      <c r="M43" s="306" t="str">
        <f>IF(AND('Antibiotics STAR PU 13 - QP'!AA43="yes",'Trimeth-pres (age 70+)'!T43="yes"),"yes","no")</f>
        <v>no</v>
      </c>
      <c r="N43" s="306" t="str">
        <f>IF(AND('Antibiotics STAR PU 13 - QP'!AD43="yes",'Trimeth-pres (age 70+)'!V43="yes"),"yes","no")</f>
        <v>no</v>
      </c>
      <c r="O43" s="306" t="str">
        <f>IF(AND('Antibiotics STAR PU 13 - QP'!AG43="yes",'Trimeth-pres (age 70+)'!X43="yes"),"yes","no")</f>
        <v>no</v>
      </c>
      <c r="P43" s="306" t="str">
        <f>IF(AND('Antibiotics STAR PU 13 - QP'!AJ43="yes",'Trimeth-pres (age 70+)'!Z43="yes"),"yes","no")</f>
        <v>no</v>
      </c>
      <c r="Q43" s="306" t="str">
        <f>IF(AND('Antibiotics STAR PU 13 - QP'!AM43="yes",'Trimeth-pres (age 70+)'!AB43="yes"),"yes","no")</f>
        <v>no</v>
      </c>
      <c r="R43" s="306" t="str">
        <f>IF(AND('Antibiotics STAR PU 13 - QP'!AP43="yes",'Trimeth-pres (age 70+)'!AD43="yes"),"yes","no")</f>
        <v>no</v>
      </c>
      <c r="S43" s="306" t="str">
        <f>IF(AND('Antibiotics STAR PU 13 - QP'!AS43="yes",'Trimeth-pres (age 70+)'!AF43="yes"),"yes","no")</f>
        <v>yes</v>
      </c>
      <c r="T43" s="306" t="str">
        <f>IF(AND('Antibiotics STAR PU 13 - QP'!AV43="yes",'Trimeth-pres (age 70+)'!AH43="yes"),"yes","no")</f>
        <v>yes</v>
      </c>
      <c r="U43" s="306" t="str">
        <f>IF(AND('Antibiotics STAR PU 13 - QP'!AY43="yes",'Trimeth-pres (age 70+)'!AJ43="yes"),"yes","no")</f>
        <v>yes</v>
      </c>
      <c r="V43" s="306" t="str">
        <f>IF(AND('Antibiotics STAR PU 13 - QP'!BB43="yes",'Trimeth-pres (age 70+)'!AL43="yes"),"yes","no")</f>
        <v>yes</v>
      </c>
      <c r="W43" s="306" t="str">
        <f>IF(AND('Antibiotics STAR PU 13 - QP'!BE43="yes",'Trimeth-pres (age 70+)'!AN43="yes"),"yes","no")</f>
        <v>yes</v>
      </c>
      <c r="X43" s="306" t="str">
        <f>IF(AND('Antibiotics STAR PU 13 - QP'!BH43="yes",'Trimeth-pres (age 70+)'!AP43="yes"),"yes","no")</f>
        <v>yes</v>
      </c>
      <c r="Y43" s="306" t="str">
        <f>IF(AND('Antibiotics STAR PU 13 - QP'!BK43="yes",'Trimeth-pres (age 70+)'!AR43="yes"),"yes","no")</f>
        <v>yes</v>
      </c>
      <c r="Z43" s="306" t="str">
        <f>IF(AND('Antibiotics STAR PU 13 - QP'!BN43="yes",'Trimeth-pres (age 70+)'!AT43="yes"),"yes","no")</f>
        <v>yes</v>
      </c>
      <c r="AA43" s="306" t="str">
        <f>IF(AND('Antibiotics STAR PU 13 - QP'!BQ43="yes",'Trimeth-pres (age 70+)'!AV43="yes"),"yes","no")</f>
        <v>yes</v>
      </c>
    </row>
    <row r="44" spans="1:27" s="293" customFormat="1" x14ac:dyDescent="0.2">
      <c r="A44" s="293" t="s">
        <v>638</v>
      </c>
      <c r="B44" s="293" t="s">
        <v>488</v>
      </c>
      <c r="C44" s="293" t="s">
        <v>409</v>
      </c>
      <c r="D44" s="293" t="s">
        <v>438</v>
      </c>
      <c r="E44" s="293" t="s">
        <v>128</v>
      </c>
      <c r="F44" s="293" t="s">
        <v>700</v>
      </c>
      <c r="G44" s="293" t="s">
        <v>701</v>
      </c>
      <c r="H44" s="293" t="str">
        <f>IF(AND('Antibiotics STAR PU 13 - QP'!L44="yes",'Trimeth-pres (age 70+)'!J44="yes"),"yes","no")</f>
        <v>yes</v>
      </c>
      <c r="I44" s="293" t="str">
        <f>IF(AND('Antibiotics STAR PU 13 - QP'!O44="yes",'Trimeth-pres (age 70+)'!L44="yes"),"yes","no")</f>
        <v>yes</v>
      </c>
      <c r="J44" s="293" t="str">
        <f>IF(AND('Antibiotics STAR PU 13 - QP'!R44="yes",'Trimeth-pres (age 70+)'!N44="yes"),"yes","no")</f>
        <v>yes</v>
      </c>
      <c r="K44" s="293" t="str">
        <f>IF(AND('Antibiotics STAR PU 13 - QP'!U44="yes",'Trimeth-pres (age 70+)'!P44="yes"),"yes","no")</f>
        <v>yes</v>
      </c>
      <c r="L44" s="293" t="str">
        <f>IF(AND('Antibiotics STAR PU 13 - QP'!X44="yes",'Trimeth-pres (age 70+)'!R44="yes"),"yes","no")</f>
        <v>yes</v>
      </c>
      <c r="M44" s="293" t="str">
        <f>IF(AND('Antibiotics STAR PU 13 - QP'!AA44="yes",'Trimeth-pres (age 70+)'!T44="yes"),"yes","no")</f>
        <v>yes</v>
      </c>
      <c r="N44" s="293" t="str">
        <f>IF(AND('Antibiotics STAR PU 13 - QP'!AD44="yes",'Trimeth-pres (age 70+)'!V44="yes"),"yes","no")</f>
        <v>yes</v>
      </c>
      <c r="O44" s="293" t="str">
        <f>IF(AND('Antibiotics STAR PU 13 - QP'!AG44="yes",'Trimeth-pres (age 70+)'!X44="yes"),"yes","no")</f>
        <v>yes</v>
      </c>
      <c r="P44" s="293" t="str">
        <f>IF(AND('Antibiotics STAR PU 13 - QP'!AJ44="yes",'Trimeth-pres (age 70+)'!Z44="yes"),"yes","no")</f>
        <v>yes</v>
      </c>
      <c r="Q44" s="293" t="str">
        <f>IF(AND('Antibiotics STAR PU 13 - QP'!AM44="yes",'Trimeth-pres (age 70+)'!AB44="yes"),"yes","no")</f>
        <v>yes</v>
      </c>
      <c r="R44" s="293" t="str">
        <f>IF(AND('Antibiotics STAR PU 13 - QP'!AP44="yes",'Trimeth-pres (age 70+)'!AD44="yes"),"yes","no")</f>
        <v>yes</v>
      </c>
      <c r="S44" s="293" t="str">
        <f>IF(AND('Antibiotics STAR PU 13 - QP'!AS44="yes",'Trimeth-pres (age 70+)'!AF44="yes"),"yes","no")</f>
        <v>yes</v>
      </c>
      <c r="T44" s="293" t="str">
        <f>IF(AND('Antibiotics STAR PU 13 - QP'!AV44="yes",'Trimeth-pres (age 70+)'!AH44="yes"),"yes","no")</f>
        <v>yes</v>
      </c>
      <c r="U44" s="306" t="str">
        <f>IF(AND('Antibiotics STAR PU 13 - QP'!AY44="yes",'Trimeth-pres (age 70+)'!AJ44="yes"),"yes","no")</f>
        <v>yes</v>
      </c>
      <c r="V44" s="306" t="str">
        <f>IF(AND('Antibiotics STAR PU 13 - QP'!BB44="yes",'Trimeth-pres (age 70+)'!AL44="yes"),"yes","no")</f>
        <v>yes</v>
      </c>
      <c r="W44" s="306" t="str">
        <f>IF(AND('Antibiotics STAR PU 13 - QP'!BE44="yes",'Trimeth-pres (age 70+)'!AN44="yes"),"yes","no")</f>
        <v>yes</v>
      </c>
      <c r="X44" s="306" t="str">
        <f>IF(AND('Antibiotics STAR PU 13 - QP'!BH44="yes",'Trimeth-pres (age 70+)'!AP44="yes"),"yes","no")</f>
        <v>yes</v>
      </c>
      <c r="Y44" s="306" t="str">
        <f>IF(AND('Antibiotics STAR PU 13 - QP'!BK44="yes",'Trimeth-pres (age 70+)'!AR44="yes"),"yes","no")</f>
        <v>yes</v>
      </c>
      <c r="Z44" s="306" t="str">
        <f>IF(AND('Antibiotics STAR PU 13 - QP'!BN44="yes",'Trimeth-pres (age 70+)'!AT44="yes"),"yes","no")</f>
        <v>yes</v>
      </c>
      <c r="AA44" s="306" t="str">
        <f>IF(AND('Antibiotics STAR PU 13 - QP'!BQ44="yes",'Trimeth-pres (age 70+)'!AV44="yes"),"yes","no")</f>
        <v>yes</v>
      </c>
    </row>
    <row r="45" spans="1:27" s="293" customFormat="1" x14ac:dyDescent="0.2">
      <c r="A45" s="293" t="s">
        <v>506</v>
      </c>
      <c r="B45" s="293" t="s">
        <v>486</v>
      </c>
      <c r="C45" s="293" t="s">
        <v>408</v>
      </c>
      <c r="D45" s="293" t="s">
        <v>440</v>
      </c>
      <c r="E45" s="293" t="s">
        <v>186</v>
      </c>
      <c r="F45" s="293" t="s">
        <v>702</v>
      </c>
      <c r="G45" s="293" t="s">
        <v>703</v>
      </c>
      <c r="H45" s="293" t="str">
        <f>IF(AND('Antibiotics STAR PU 13 - QP'!L45="yes",'Trimeth-pres (age 70+)'!J45="yes"),"yes","no")</f>
        <v>yes</v>
      </c>
      <c r="I45" s="293" t="str">
        <f>IF(AND('Antibiotics STAR PU 13 - QP'!O45="yes",'Trimeth-pres (age 70+)'!L45="yes"),"yes","no")</f>
        <v>yes</v>
      </c>
      <c r="J45" s="293" t="str">
        <f>IF(AND('Antibiotics STAR PU 13 - QP'!R45="yes",'Trimeth-pres (age 70+)'!N45="yes"),"yes","no")</f>
        <v>yes</v>
      </c>
      <c r="K45" s="293" t="str">
        <f>IF(AND('Antibiotics STAR PU 13 - QP'!U45="yes",'Trimeth-pres (age 70+)'!P45="yes"),"yes","no")</f>
        <v>yes</v>
      </c>
      <c r="L45" s="293" t="str">
        <f>IF(AND('Antibiotics STAR PU 13 - QP'!X45="yes",'Trimeth-pres (age 70+)'!R45="yes"),"yes","no")</f>
        <v>yes</v>
      </c>
      <c r="M45" s="293" t="str">
        <f>IF(AND('Antibiotics STAR PU 13 - QP'!AA45="yes",'Trimeth-pres (age 70+)'!T45="yes"),"yes","no")</f>
        <v>yes</v>
      </c>
      <c r="N45" s="293" t="str">
        <f>IF(AND('Antibiotics STAR PU 13 - QP'!AD45="yes",'Trimeth-pres (age 70+)'!V45="yes"),"yes","no")</f>
        <v>yes</v>
      </c>
      <c r="O45" s="293" t="str">
        <f>IF(AND('Antibiotics STAR PU 13 - QP'!AG45="yes",'Trimeth-pres (age 70+)'!X45="yes"),"yes","no")</f>
        <v>yes</v>
      </c>
      <c r="P45" s="293" t="str">
        <f>IF(AND('Antibiotics STAR PU 13 - QP'!AJ45="yes",'Trimeth-pres (age 70+)'!Z45="yes"),"yes","no")</f>
        <v>yes</v>
      </c>
      <c r="Q45" s="293" t="str">
        <f>IF(AND('Antibiotics STAR PU 13 - QP'!AM45="yes",'Trimeth-pres (age 70+)'!AB45="yes"),"yes","no")</f>
        <v>yes</v>
      </c>
      <c r="R45" s="293" t="str">
        <f>IF(AND('Antibiotics STAR PU 13 - QP'!AP45="yes",'Trimeth-pres (age 70+)'!AD45="yes"),"yes","no")</f>
        <v>yes</v>
      </c>
      <c r="S45" s="293" t="str">
        <f>IF(AND('Antibiotics STAR PU 13 - QP'!AS45="yes",'Trimeth-pres (age 70+)'!AF45="yes"),"yes","no")</f>
        <v>yes</v>
      </c>
      <c r="T45" s="293" t="str">
        <f>IF(AND('Antibiotics STAR PU 13 - QP'!AV45="yes",'Trimeth-pres (age 70+)'!AH45="yes"),"yes","no")</f>
        <v>yes</v>
      </c>
      <c r="U45" s="306" t="str">
        <f>IF(AND('Antibiotics STAR PU 13 - QP'!AY45="yes",'Trimeth-pres (age 70+)'!AJ45="yes"),"yes","no")</f>
        <v>yes</v>
      </c>
      <c r="V45" s="306" t="str">
        <f>IF(AND('Antibiotics STAR PU 13 - QP'!BB45="yes",'Trimeth-pres (age 70+)'!AL45="yes"),"yes","no")</f>
        <v>yes</v>
      </c>
      <c r="W45" s="306" t="str">
        <f>IF(AND('Antibiotics STAR PU 13 - QP'!BE45="yes",'Trimeth-pres (age 70+)'!AN45="yes"),"yes","no")</f>
        <v>yes</v>
      </c>
      <c r="X45" s="306" t="str">
        <f>IF(AND('Antibiotics STAR PU 13 - QP'!BH45="yes",'Trimeth-pres (age 70+)'!AP45="yes"),"yes","no")</f>
        <v>yes</v>
      </c>
      <c r="Y45" s="306" t="str">
        <f>IF(AND('Antibiotics STAR PU 13 - QP'!BK45="yes",'Trimeth-pres (age 70+)'!AR45="yes"),"yes","no")</f>
        <v>yes</v>
      </c>
      <c r="Z45" s="306" t="str">
        <f>IF(AND('Antibiotics STAR PU 13 - QP'!BN45="yes",'Trimeth-pres (age 70+)'!AT45="yes"),"yes","no")</f>
        <v>yes</v>
      </c>
      <c r="AA45" s="306" t="str">
        <f>IF(AND('Antibiotics STAR PU 13 - QP'!BQ45="yes",'Trimeth-pres (age 70+)'!AV45="yes"),"yes","no")</f>
        <v>yes</v>
      </c>
    </row>
    <row r="46" spans="1:27" x14ac:dyDescent="0.2">
      <c r="A46" s="306" t="s">
        <v>478</v>
      </c>
      <c r="B46" s="5" t="s">
        <v>474</v>
      </c>
      <c r="C46" s="5" t="s">
        <v>401</v>
      </c>
      <c r="D46" s="5" t="s">
        <v>419</v>
      </c>
      <c r="E46" s="5" t="s">
        <v>17</v>
      </c>
      <c r="F46" s="117" t="s">
        <v>96</v>
      </c>
      <c r="G46" s="5" t="s">
        <v>97</v>
      </c>
      <c r="H46" s="306" t="str">
        <f>IF(AND('Antibiotics STAR PU 13 - QP'!L46="yes",'Trimeth-pres (age 70+)'!J46="yes"),"yes","no")</f>
        <v>yes</v>
      </c>
      <c r="I46" s="306" t="str">
        <f>IF(AND('Antibiotics STAR PU 13 - QP'!O46="yes",'Trimeth-pres (age 70+)'!L46="yes"),"yes","no")</f>
        <v>yes</v>
      </c>
      <c r="J46" s="306" t="str">
        <f>IF(AND('Antibiotics STAR PU 13 - QP'!R46="yes",'Trimeth-pres (age 70+)'!N46="yes"),"yes","no")</f>
        <v>yes</v>
      </c>
      <c r="K46" s="306" t="str">
        <f>IF(AND('Antibiotics STAR PU 13 - QP'!U46="yes",'Trimeth-pres (age 70+)'!P46="yes"),"yes","no")</f>
        <v>yes</v>
      </c>
      <c r="L46" s="306" t="str">
        <f>IF(AND('Antibiotics STAR PU 13 - QP'!X46="yes",'Trimeth-pres (age 70+)'!R46="yes"),"yes","no")</f>
        <v>yes</v>
      </c>
      <c r="M46" s="306" t="str">
        <f>IF(AND('Antibiotics STAR PU 13 - QP'!AA46="yes",'Trimeth-pres (age 70+)'!T46="yes"),"yes","no")</f>
        <v>yes</v>
      </c>
      <c r="N46" s="306" t="str">
        <f>IF(AND('Antibiotics STAR PU 13 - QP'!AD46="yes",'Trimeth-pres (age 70+)'!V46="yes"),"yes","no")</f>
        <v>yes</v>
      </c>
      <c r="O46" s="306" t="str">
        <f>IF(AND('Antibiotics STAR PU 13 - QP'!AG46="yes",'Trimeth-pres (age 70+)'!X46="yes"),"yes","no")</f>
        <v>yes</v>
      </c>
      <c r="P46" s="306" t="str">
        <f>IF(AND('Antibiotics STAR PU 13 - QP'!AJ46="yes",'Trimeth-pres (age 70+)'!Z46="yes"),"yes","no")</f>
        <v>yes</v>
      </c>
      <c r="Q46" s="306" t="str">
        <f>IF(AND('Antibiotics STAR PU 13 - QP'!AM46="yes",'Trimeth-pres (age 70+)'!AB46="yes"),"yes","no")</f>
        <v>yes</v>
      </c>
      <c r="R46" s="306" t="str">
        <f>IF(AND('Antibiotics STAR PU 13 - QP'!AP46="yes",'Trimeth-pres (age 70+)'!AD46="yes"),"yes","no")</f>
        <v>yes</v>
      </c>
      <c r="S46" s="306" t="str">
        <f>IF(AND('Antibiotics STAR PU 13 - QP'!AS46="yes",'Trimeth-pres (age 70+)'!AF46="yes"),"yes","no")</f>
        <v>yes</v>
      </c>
      <c r="T46" s="306" t="str">
        <f>IF(AND('Antibiotics STAR PU 13 - QP'!AV46="yes",'Trimeth-pres (age 70+)'!AH46="yes"),"yes","no")</f>
        <v>yes</v>
      </c>
      <c r="U46" s="306" t="str">
        <f>IF(AND('Antibiotics STAR PU 13 - QP'!AY46="yes",'Trimeth-pres (age 70+)'!AJ46="yes"),"yes","no")</f>
        <v>yes</v>
      </c>
      <c r="V46" s="306" t="str">
        <f>IF(AND('Antibiotics STAR PU 13 - QP'!BB46="yes",'Trimeth-pres (age 70+)'!AL46="yes"),"yes","no")</f>
        <v>yes</v>
      </c>
      <c r="W46" s="306" t="str">
        <f>IF(AND('Antibiotics STAR PU 13 - QP'!BE46="yes",'Trimeth-pres (age 70+)'!AN46="yes"),"yes","no")</f>
        <v>yes</v>
      </c>
      <c r="X46" s="306" t="str">
        <f>IF(AND('Antibiotics STAR PU 13 - QP'!BH46="yes",'Trimeth-pres (age 70+)'!AP46="yes"),"yes","no")</f>
        <v>yes</v>
      </c>
      <c r="Y46" s="306" t="str">
        <f>IF(AND('Antibiotics STAR PU 13 - QP'!BK46="yes",'Trimeth-pres (age 70+)'!AR46="yes"),"yes","no")</f>
        <v>yes</v>
      </c>
      <c r="Z46" s="306" t="str">
        <f>IF(AND('Antibiotics STAR PU 13 - QP'!BN46="yes",'Trimeth-pres (age 70+)'!AT46="yes"),"yes","no")</f>
        <v>yes</v>
      </c>
      <c r="AA46" s="306" t="str">
        <f>IF(AND('Antibiotics STAR PU 13 - QP'!BQ46="yes",'Trimeth-pres (age 70+)'!AV46="yes"),"yes","no")</f>
        <v>yes</v>
      </c>
    </row>
    <row r="47" spans="1:27" x14ac:dyDescent="0.2">
      <c r="A47" s="306" t="s">
        <v>492</v>
      </c>
      <c r="B47" s="5" t="s">
        <v>493</v>
      </c>
      <c r="C47" s="5" t="s">
        <v>98</v>
      </c>
      <c r="D47" s="5" t="s">
        <v>434</v>
      </c>
      <c r="E47" s="5" t="s">
        <v>98</v>
      </c>
      <c r="F47" s="117" t="s">
        <v>99</v>
      </c>
      <c r="G47" s="5" t="s">
        <v>100</v>
      </c>
      <c r="H47" s="306" t="str">
        <f>IF(AND('Antibiotics STAR PU 13 - QP'!L47="yes",'Trimeth-pres (age 70+)'!J47="yes"),"yes","no")</f>
        <v>yes</v>
      </c>
      <c r="I47" s="306" t="str">
        <f>IF(AND('Antibiotics STAR PU 13 - QP'!O47="yes",'Trimeth-pres (age 70+)'!L47="yes"),"yes","no")</f>
        <v>yes</v>
      </c>
      <c r="J47" s="306" t="str">
        <f>IF(AND('Antibiotics STAR PU 13 - QP'!R47="yes",'Trimeth-pres (age 70+)'!N47="yes"),"yes","no")</f>
        <v>yes</v>
      </c>
      <c r="K47" s="306" t="str">
        <f>IF(AND('Antibiotics STAR PU 13 - QP'!U47="yes",'Trimeth-pres (age 70+)'!P47="yes"),"yes","no")</f>
        <v>yes</v>
      </c>
      <c r="L47" s="306" t="str">
        <f>IF(AND('Antibiotics STAR PU 13 - QP'!X47="yes",'Trimeth-pres (age 70+)'!R47="yes"),"yes","no")</f>
        <v>yes</v>
      </c>
      <c r="M47" s="306" t="str">
        <f>IF(AND('Antibiotics STAR PU 13 - QP'!AA47="yes",'Trimeth-pres (age 70+)'!T47="yes"),"yes","no")</f>
        <v>yes</v>
      </c>
      <c r="N47" s="306" t="str">
        <f>IF(AND('Antibiotics STAR PU 13 - QP'!AD47="yes",'Trimeth-pres (age 70+)'!V47="yes"),"yes","no")</f>
        <v>yes</v>
      </c>
      <c r="O47" s="306" t="str">
        <f>IF(AND('Antibiotics STAR PU 13 - QP'!AG47="yes",'Trimeth-pres (age 70+)'!X47="yes"),"yes","no")</f>
        <v>yes</v>
      </c>
      <c r="P47" s="306" t="str">
        <f>IF(AND('Antibiotics STAR PU 13 - QP'!AJ47="yes",'Trimeth-pres (age 70+)'!Z47="yes"),"yes","no")</f>
        <v>yes</v>
      </c>
      <c r="Q47" s="306" t="str">
        <f>IF(AND('Antibiotics STAR PU 13 - QP'!AM47="yes",'Trimeth-pres (age 70+)'!AB47="yes"),"yes","no")</f>
        <v>yes</v>
      </c>
      <c r="R47" s="306" t="str">
        <f>IF(AND('Antibiotics STAR PU 13 - QP'!AP47="yes",'Trimeth-pres (age 70+)'!AD47="yes"),"yes","no")</f>
        <v>yes</v>
      </c>
      <c r="S47" s="306" t="str">
        <f>IF(AND('Antibiotics STAR PU 13 - QP'!AS47="yes",'Trimeth-pres (age 70+)'!AF47="yes"),"yes","no")</f>
        <v>yes</v>
      </c>
      <c r="T47" s="306" t="str">
        <f>IF(AND('Antibiotics STAR PU 13 - QP'!AV47="yes",'Trimeth-pres (age 70+)'!AH47="yes"),"yes","no")</f>
        <v>yes</v>
      </c>
      <c r="U47" s="306" t="str">
        <f>IF(AND('Antibiotics STAR PU 13 - QP'!AY47="yes",'Trimeth-pres (age 70+)'!AJ47="yes"),"yes","no")</f>
        <v>yes</v>
      </c>
      <c r="V47" s="306" t="str">
        <f>IF(AND('Antibiotics STAR PU 13 - QP'!BB47="yes",'Trimeth-pres (age 70+)'!AL47="yes"),"yes","no")</f>
        <v>yes</v>
      </c>
      <c r="W47" s="306" t="str">
        <f>IF(AND('Antibiotics STAR PU 13 - QP'!BE47="yes",'Trimeth-pres (age 70+)'!AN47="yes"),"yes","no")</f>
        <v>yes</v>
      </c>
      <c r="X47" s="306" t="str">
        <f>IF(AND('Antibiotics STAR PU 13 - QP'!BH47="yes",'Trimeth-pres (age 70+)'!AP47="yes"),"yes","no")</f>
        <v>yes</v>
      </c>
      <c r="Y47" s="306" t="str">
        <f>IF(AND('Antibiotics STAR PU 13 - QP'!BK47="yes",'Trimeth-pres (age 70+)'!AR47="yes"),"yes","no")</f>
        <v>yes</v>
      </c>
      <c r="Z47" s="306" t="str">
        <f>IF(AND('Antibiotics STAR PU 13 - QP'!BN47="yes",'Trimeth-pres (age 70+)'!AT47="yes"),"yes","no")</f>
        <v>yes</v>
      </c>
      <c r="AA47" s="306" t="str">
        <f>IF(AND('Antibiotics STAR PU 13 - QP'!BQ47="yes",'Trimeth-pres (age 70+)'!AV47="yes"),"yes","no")</f>
        <v>yes</v>
      </c>
    </row>
    <row r="48" spans="1:27" x14ac:dyDescent="0.2">
      <c r="A48" s="306" t="s">
        <v>635</v>
      </c>
      <c r="B48" s="5" t="s">
        <v>483</v>
      </c>
      <c r="C48" s="5" t="s">
        <v>407</v>
      </c>
      <c r="D48" s="5" t="s">
        <v>423</v>
      </c>
      <c r="E48" s="5" t="s">
        <v>34</v>
      </c>
      <c r="F48" s="117" t="s">
        <v>101</v>
      </c>
      <c r="G48" s="5" t="s">
        <v>102</v>
      </c>
      <c r="H48" s="306" t="str">
        <f>IF(AND('Antibiotics STAR PU 13 - QP'!L48="yes",'Trimeth-pres (age 70+)'!J48="yes"),"yes","no")</f>
        <v>no</v>
      </c>
      <c r="I48" s="306" t="str">
        <f>IF(AND('Antibiotics STAR PU 13 - QP'!O48="yes",'Trimeth-pres (age 70+)'!L48="yes"),"yes","no")</f>
        <v>no</v>
      </c>
      <c r="J48" s="306" t="str">
        <f>IF(AND('Antibiotics STAR PU 13 - QP'!R48="yes",'Trimeth-pres (age 70+)'!N48="yes"),"yes","no")</f>
        <v>no</v>
      </c>
      <c r="K48" s="306" t="str">
        <f>IF(AND('Antibiotics STAR PU 13 - QP'!U48="yes",'Trimeth-pres (age 70+)'!P48="yes"),"yes","no")</f>
        <v>no</v>
      </c>
      <c r="L48" s="306" t="str">
        <f>IF(AND('Antibiotics STAR PU 13 - QP'!X48="yes",'Trimeth-pres (age 70+)'!R48="yes"),"yes","no")</f>
        <v>no</v>
      </c>
      <c r="M48" s="306" t="str">
        <f>IF(AND('Antibiotics STAR PU 13 - QP'!AA48="yes",'Trimeth-pres (age 70+)'!T48="yes"),"yes","no")</f>
        <v>no</v>
      </c>
      <c r="N48" s="306" t="str">
        <f>IF(AND('Antibiotics STAR PU 13 - QP'!AD48="yes",'Trimeth-pres (age 70+)'!V48="yes"),"yes","no")</f>
        <v>no</v>
      </c>
      <c r="O48" s="306" t="str">
        <f>IF(AND('Antibiotics STAR PU 13 - QP'!AG48="yes",'Trimeth-pres (age 70+)'!X48="yes"),"yes","no")</f>
        <v>no</v>
      </c>
      <c r="P48" s="306" t="str">
        <f>IF(AND('Antibiotics STAR PU 13 - QP'!AJ48="yes",'Trimeth-pres (age 70+)'!Z48="yes"),"yes","no")</f>
        <v>no</v>
      </c>
      <c r="Q48" s="306" t="str">
        <f>IF(AND('Antibiotics STAR PU 13 - QP'!AM48="yes",'Trimeth-pres (age 70+)'!AB48="yes"),"yes","no")</f>
        <v>no</v>
      </c>
      <c r="R48" s="306" t="str">
        <f>IF(AND('Antibiotics STAR PU 13 - QP'!AP48="yes",'Trimeth-pres (age 70+)'!AD48="yes"),"yes","no")</f>
        <v>no</v>
      </c>
      <c r="S48" s="306" t="str">
        <f>IF(AND('Antibiotics STAR PU 13 - QP'!AS48="yes",'Trimeth-pres (age 70+)'!AF48="yes"),"yes","no")</f>
        <v>no</v>
      </c>
      <c r="T48" s="306" t="str">
        <f>IF(AND('Antibiotics STAR PU 13 - QP'!AV48="yes",'Trimeth-pres (age 70+)'!AH48="yes"),"yes","no")</f>
        <v>no</v>
      </c>
      <c r="U48" s="306" t="str">
        <f>IF(AND('Antibiotics STAR PU 13 - QP'!AY48="yes",'Trimeth-pres (age 70+)'!AJ48="yes"),"yes","no")</f>
        <v>no</v>
      </c>
      <c r="V48" s="306" t="str">
        <f>IF(AND('Antibiotics STAR PU 13 - QP'!BB48="yes",'Trimeth-pres (age 70+)'!AL48="yes"),"yes","no")</f>
        <v>no</v>
      </c>
      <c r="W48" s="306" t="str">
        <f>IF(AND('Antibiotics STAR PU 13 - QP'!BE48="yes",'Trimeth-pres (age 70+)'!AN48="yes"),"yes","no")</f>
        <v>no</v>
      </c>
      <c r="X48" s="306" t="str">
        <f>IF(AND('Antibiotics STAR PU 13 - QP'!BH48="yes",'Trimeth-pres (age 70+)'!AP48="yes"),"yes","no")</f>
        <v>yes</v>
      </c>
      <c r="Y48" s="306" t="str">
        <f>IF(AND('Antibiotics STAR PU 13 - QP'!BK48="yes",'Trimeth-pres (age 70+)'!AR48="yes"),"yes","no")</f>
        <v>yes</v>
      </c>
      <c r="Z48" s="306" t="str">
        <f>IF(AND('Antibiotics STAR PU 13 - QP'!BN48="yes",'Trimeth-pres (age 70+)'!AT48="yes"),"yes","no")</f>
        <v>yes</v>
      </c>
      <c r="AA48" s="306" t="str">
        <f>IF(AND('Antibiotics STAR PU 13 - QP'!BQ48="yes",'Trimeth-pres (age 70+)'!AV48="yes"),"yes","no")</f>
        <v>yes</v>
      </c>
    </row>
    <row r="49" spans="1:27" x14ac:dyDescent="0.2">
      <c r="A49" s="306" t="s">
        <v>634</v>
      </c>
      <c r="B49" s="5" t="s">
        <v>491</v>
      </c>
      <c r="C49" s="5" t="s">
        <v>410</v>
      </c>
      <c r="D49" s="5" t="s">
        <v>433</v>
      </c>
      <c r="E49" s="5" t="s">
        <v>91</v>
      </c>
      <c r="F49" s="117" t="s">
        <v>103</v>
      </c>
      <c r="G49" s="5" t="s">
        <v>104</v>
      </c>
      <c r="H49" s="306" t="str">
        <f>IF(AND('Antibiotics STAR PU 13 - QP'!L49="yes",'Trimeth-pres (age 70+)'!J49="yes"),"yes","no")</f>
        <v>no</v>
      </c>
      <c r="I49" s="306" t="str">
        <f>IF(AND('Antibiotics STAR PU 13 - QP'!O49="yes",'Trimeth-pres (age 70+)'!L49="yes"),"yes","no")</f>
        <v>no</v>
      </c>
      <c r="J49" s="306" t="str">
        <f>IF(AND('Antibiotics STAR PU 13 - QP'!R49="yes",'Trimeth-pres (age 70+)'!N49="yes"),"yes","no")</f>
        <v>no</v>
      </c>
      <c r="K49" s="306" t="str">
        <f>IF(AND('Antibiotics STAR PU 13 - QP'!U49="yes",'Trimeth-pres (age 70+)'!P49="yes"),"yes","no")</f>
        <v>no</v>
      </c>
      <c r="L49" s="306" t="str">
        <f>IF(AND('Antibiotics STAR PU 13 - QP'!X49="yes",'Trimeth-pres (age 70+)'!R49="yes"),"yes","no")</f>
        <v>no</v>
      </c>
      <c r="M49" s="306" t="str">
        <f>IF(AND('Antibiotics STAR PU 13 - QP'!AA49="yes",'Trimeth-pres (age 70+)'!T49="yes"),"yes","no")</f>
        <v>no</v>
      </c>
      <c r="N49" s="306" t="str">
        <f>IF(AND('Antibiotics STAR PU 13 - QP'!AD49="yes",'Trimeth-pres (age 70+)'!V49="yes"),"yes","no")</f>
        <v>no</v>
      </c>
      <c r="O49" s="306" t="str">
        <f>IF(AND('Antibiotics STAR PU 13 - QP'!AG49="yes",'Trimeth-pres (age 70+)'!X49="yes"),"yes","no")</f>
        <v>no</v>
      </c>
      <c r="P49" s="306" t="str">
        <f>IF(AND('Antibiotics STAR PU 13 - QP'!AJ49="yes",'Trimeth-pres (age 70+)'!Z49="yes"),"yes","no")</f>
        <v>no</v>
      </c>
      <c r="Q49" s="306" t="str">
        <f>IF(AND('Antibiotics STAR PU 13 - QP'!AM49="yes",'Trimeth-pres (age 70+)'!AB49="yes"),"yes","no")</f>
        <v>no</v>
      </c>
      <c r="R49" s="306" t="str">
        <f>IF(AND('Antibiotics STAR PU 13 - QP'!AP49="yes",'Trimeth-pres (age 70+)'!AD49="yes"),"yes","no")</f>
        <v>no</v>
      </c>
      <c r="S49" s="306" t="str">
        <f>IF(AND('Antibiotics STAR PU 13 - QP'!AS49="yes",'Trimeth-pres (age 70+)'!AF49="yes"),"yes","no")</f>
        <v>no</v>
      </c>
      <c r="T49" s="306" t="str">
        <f>IF(AND('Antibiotics STAR PU 13 - QP'!AV49="yes",'Trimeth-pres (age 70+)'!AH49="yes"),"yes","no")</f>
        <v>no</v>
      </c>
      <c r="U49" s="306" t="str">
        <f>IF(AND('Antibiotics STAR PU 13 - QP'!AY49="yes",'Trimeth-pres (age 70+)'!AJ49="yes"),"yes","no")</f>
        <v>no</v>
      </c>
      <c r="V49" s="306" t="str">
        <f>IF(AND('Antibiotics STAR PU 13 - QP'!BB49="yes",'Trimeth-pres (age 70+)'!AL49="yes"),"yes","no")</f>
        <v>no</v>
      </c>
      <c r="W49" s="306" t="str">
        <f>IF(AND('Antibiotics STAR PU 13 - QP'!BE49="yes",'Trimeth-pres (age 70+)'!AN49="yes"),"yes","no")</f>
        <v>no</v>
      </c>
      <c r="X49" s="306" t="str">
        <f>IF(AND('Antibiotics STAR PU 13 - QP'!BH49="yes",'Trimeth-pres (age 70+)'!AP49="yes"),"yes","no")</f>
        <v>no</v>
      </c>
      <c r="Y49" s="306" t="str">
        <f>IF(AND('Antibiotics STAR PU 13 - QP'!BK49="yes",'Trimeth-pres (age 70+)'!AR49="yes"),"yes","no")</f>
        <v>no</v>
      </c>
      <c r="Z49" s="306" t="str">
        <f>IF(AND('Antibiotics STAR PU 13 - QP'!BN49="yes",'Trimeth-pres (age 70+)'!AT49="yes"),"yes","no")</f>
        <v>no</v>
      </c>
      <c r="AA49" s="306" t="str">
        <f>IF(AND('Antibiotics STAR PU 13 - QP'!BQ49="yes",'Trimeth-pres (age 70+)'!AV49="yes"),"yes","no")</f>
        <v>no</v>
      </c>
    </row>
    <row r="50" spans="1:27" x14ac:dyDescent="0.2">
      <c r="A50" s="306" t="s">
        <v>629</v>
      </c>
      <c r="B50" s="5" t="s">
        <v>477</v>
      </c>
      <c r="C50" s="5" t="s">
        <v>404</v>
      </c>
      <c r="D50" s="5" t="s">
        <v>426</v>
      </c>
      <c r="E50" s="5" t="s">
        <v>47</v>
      </c>
      <c r="F50" s="117" t="s">
        <v>105</v>
      </c>
      <c r="G50" s="5" t="s">
        <v>106</v>
      </c>
      <c r="H50" s="306" t="str">
        <f>IF(AND('Antibiotics STAR PU 13 - QP'!L50="yes",'Trimeth-pres (age 70+)'!J50="yes"),"yes","no")</f>
        <v>no</v>
      </c>
      <c r="I50" s="306" t="str">
        <f>IF(AND('Antibiotics STAR PU 13 - QP'!O50="yes",'Trimeth-pres (age 70+)'!L50="yes"),"yes","no")</f>
        <v>yes</v>
      </c>
      <c r="J50" s="306" t="str">
        <f>IF(AND('Antibiotics STAR PU 13 - QP'!R50="yes",'Trimeth-pres (age 70+)'!N50="yes"),"yes","no")</f>
        <v>yes</v>
      </c>
      <c r="K50" s="306" t="str">
        <f>IF(AND('Antibiotics STAR PU 13 - QP'!U50="yes",'Trimeth-pres (age 70+)'!P50="yes"),"yes","no")</f>
        <v>yes</v>
      </c>
      <c r="L50" s="306" t="str">
        <f>IF(AND('Antibiotics STAR PU 13 - QP'!X50="yes",'Trimeth-pres (age 70+)'!R50="yes"),"yes","no")</f>
        <v>yes</v>
      </c>
      <c r="M50" s="306" t="str">
        <f>IF(AND('Antibiotics STAR PU 13 - QP'!AA50="yes",'Trimeth-pres (age 70+)'!T50="yes"),"yes","no")</f>
        <v>yes</v>
      </c>
      <c r="N50" s="306" t="str">
        <f>IF(AND('Antibiotics STAR PU 13 - QP'!AD50="yes",'Trimeth-pres (age 70+)'!V50="yes"),"yes","no")</f>
        <v>yes</v>
      </c>
      <c r="O50" s="306" t="str">
        <f>IF(AND('Antibiotics STAR PU 13 - QP'!AG50="yes",'Trimeth-pres (age 70+)'!X50="yes"),"yes","no")</f>
        <v>yes</v>
      </c>
      <c r="P50" s="306" t="str">
        <f>IF(AND('Antibiotics STAR PU 13 - QP'!AJ50="yes",'Trimeth-pres (age 70+)'!Z50="yes"),"yes","no")</f>
        <v>yes</v>
      </c>
      <c r="Q50" s="306" t="str">
        <f>IF(AND('Antibiotics STAR PU 13 - QP'!AM50="yes",'Trimeth-pres (age 70+)'!AB50="yes"),"yes","no")</f>
        <v>yes</v>
      </c>
      <c r="R50" s="306" t="str">
        <f>IF(AND('Antibiotics STAR PU 13 - QP'!AP50="yes",'Trimeth-pres (age 70+)'!AD50="yes"),"yes","no")</f>
        <v>yes</v>
      </c>
      <c r="S50" s="306" t="str">
        <f>IF(AND('Antibiotics STAR PU 13 - QP'!AS50="yes",'Trimeth-pres (age 70+)'!AF50="yes"),"yes","no")</f>
        <v>yes</v>
      </c>
      <c r="T50" s="306" t="str">
        <f>IF(AND('Antibiotics STAR PU 13 - QP'!AV50="yes",'Trimeth-pres (age 70+)'!AH50="yes"),"yes","no")</f>
        <v>yes</v>
      </c>
      <c r="U50" s="306" t="str">
        <f>IF(AND('Antibiotics STAR PU 13 - QP'!AY50="yes",'Trimeth-pres (age 70+)'!AJ50="yes"),"yes","no")</f>
        <v>yes</v>
      </c>
      <c r="V50" s="306" t="str">
        <f>IF(AND('Antibiotics STAR PU 13 - QP'!BB50="yes",'Trimeth-pres (age 70+)'!AL50="yes"),"yes","no")</f>
        <v>yes</v>
      </c>
      <c r="W50" s="306" t="str">
        <f>IF(AND('Antibiotics STAR PU 13 - QP'!BE50="yes",'Trimeth-pres (age 70+)'!AN50="yes"),"yes","no")</f>
        <v>yes</v>
      </c>
      <c r="X50" s="306" t="str">
        <f>IF(AND('Antibiotics STAR PU 13 - QP'!BH50="yes",'Trimeth-pres (age 70+)'!AP50="yes"),"yes","no")</f>
        <v>yes</v>
      </c>
      <c r="Y50" s="306" t="str">
        <f>IF(AND('Antibiotics STAR PU 13 - QP'!BK50="yes",'Trimeth-pres (age 70+)'!AR50="yes"),"yes","no")</f>
        <v>yes</v>
      </c>
      <c r="Z50" s="306" t="str">
        <f>IF(AND('Antibiotics STAR PU 13 - QP'!BN50="yes",'Trimeth-pres (age 70+)'!AT50="yes"),"yes","no")</f>
        <v>yes</v>
      </c>
      <c r="AA50" s="306" t="str">
        <f>IF(AND('Antibiotics STAR PU 13 - QP'!BQ50="yes",'Trimeth-pres (age 70+)'!AV50="yes"),"yes","no")</f>
        <v>yes</v>
      </c>
    </row>
    <row r="51" spans="1:27" x14ac:dyDescent="0.2">
      <c r="A51" s="306" t="s">
        <v>494</v>
      </c>
      <c r="B51" s="5" t="s">
        <v>481</v>
      </c>
      <c r="C51" s="5" t="s">
        <v>406</v>
      </c>
      <c r="D51" s="5" t="s">
        <v>421</v>
      </c>
      <c r="E51" s="5" t="s">
        <v>28</v>
      </c>
      <c r="F51" s="117" t="s">
        <v>107</v>
      </c>
      <c r="G51" s="5" t="s">
        <v>108</v>
      </c>
      <c r="H51" s="306" t="str">
        <f>IF(AND('Antibiotics STAR PU 13 - QP'!L51="yes",'Trimeth-pres (age 70+)'!J51="yes"),"yes","no")</f>
        <v>no</v>
      </c>
      <c r="I51" s="306" t="str">
        <f>IF(AND('Antibiotics STAR PU 13 - QP'!O51="yes",'Trimeth-pres (age 70+)'!L51="yes"),"yes","no")</f>
        <v>yes</v>
      </c>
      <c r="J51" s="306" t="str">
        <f>IF(AND('Antibiotics STAR PU 13 - QP'!R51="yes",'Trimeth-pres (age 70+)'!N51="yes"),"yes","no")</f>
        <v>yes</v>
      </c>
      <c r="K51" s="306" t="str">
        <f>IF(AND('Antibiotics STAR PU 13 - QP'!U51="yes",'Trimeth-pres (age 70+)'!P51="yes"),"yes","no")</f>
        <v>yes</v>
      </c>
      <c r="L51" s="306" t="str">
        <f>IF(AND('Antibiotics STAR PU 13 - QP'!X51="yes",'Trimeth-pres (age 70+)'!R51="yes"),"yes","no")</f>
        <v>yes</v>
      </c>
      <c r="M51" s="306" t="str">
        <f>IF(AND('Antibiotics STAR PU 13 - QP'!AA51="yes",'Trimeth-pres (age 70+)'!T51="yes"),"yes","no")</f>
        <v>yes</v>
      </c>
      <c r="N51" s="306" t="str">
        <f>IF(AND('Antibiotics STAR PU 13 - QP'!AD51="yes",'Trimeth-pres (age 70+)'!V51="yes"),"yes","no")</f>
        <v>yes</v>
      </c>
      <c r="O51" s="306" t="str">
        <f>IF(AND('Antibiotics STAR PU 13 - QP'!AG51="yes",'Trimeth-pres (age 70+)'!X51="yes"),"yes","no")</f>
        <v>yes</v>
      </c>
      <c r="P51" s="306" t="str">
        <f>IF(AND('Antibiotics STAR PU 13 - QP'!AJ51="yes",'Trimeth-pres (age 70+)'!Z51="yes"),"yes","no")</f>
        <v>yes</v>
      </c>
      <c r="Q51" s="306" t="str">
        <f>IF(AND('Antibiotics STAR PU 13 - QP'!AM51="yes",'Trimeth-pres (age 70+)'!AB51="yes"),"yes","no")</f>
        <v>yes</v>
      </c>
      <c r="R51" s="306" t="str">
        <f>IF(AND('Antibiotics STAR PU 13 - QP'!AP51="yes",'Trimeth-pres (age 70+)'!AD51="yes"),"yes","no")</f>
        <v>yes</v>
      </c>
      <c r="S51" s="306" t="str">
        <f>IF(AND('Antibiotics STAR PU 13 - QP'!AS51="yes",'Trimeth-pres (age 70+)'!AF51="yes"),"yes","no")</f>
        <v>yes</v>
      </c>
      <c r="T51" s="306" t="str">
        <f>IF(AND('Antibiotics STAR PU 13 - QP'!AV51="yes",'Trimeth-pres (age 70+)'!AH51="yes"),"yes","no")</f>
        <v>yes</v>
      </c>
      <c r="U51" s="306" t="str">
        <f>IF(AND('Antibiotics STAR PU 13 - QP'!AY51="yes",'Trimeth-pres (age 70+)'!AJ51="yes"),"yes","no")</f>
        <v>yes</v>
      </c>
      <c r="V51" s="306" t="str">
        <f>IF(AND('Antibiotics STAR PU 13 - QP'!BB51="yes",'Trimeth-pres (age 70+)'!AL51="yes"),"yes","no")</f>
        <v>yes</v>
      </c>
      <c r="W51" s="306" t="str">
        <f>IF(AND('Antibiotics STAR PU 13 - QP'!BE51="yes",'Trimeth-pres (age 70+)'!AN51="yes"),"yes","no")</f>
        <v>yes</v>
      </c>
      <c r="X51" s="306" t="str">
        <f>IF(AND('Antibiotics STAR PU 13 - QP'!BH51="yes",'Trimeth-pres (age 70+)'!AP51="yes"),"yes","no")</f>
        <v>yes</v>
      </c>
      <c r="Y51" s="306" t="str">
        <f>IF(AND('Antibiotics STAR PU 13 - QP'!BK51="yes",'Trimeth-pres (age 70+)'!AR51="yes"),"yes","no")</f>
        <v>yes</v>
      </c>
      <c r="Z51" s="306" t="str">
        <f>IF(AND('Antibiotics STAR PU 13 - QP'!BN51="yes",'Trimeth-pres (age 70+)'!AT51="yes"),"yes","no")</f>
        <v>yes</v>
      </c>
      <c r="AA51" s="306" t="str">
        <f>IF(AND('Antibiotics STAR PU 13 - QP'!BQ51="yes",'Trimeth-pres (age 70+)'!AV51="yes"),"yes","no")</f>
        <v>yes</v>
      </c>
    </row>
    <row r="52" spans="1:27" x14ac:dyDescent="0.2">
      <c r="A52" s="306" t="s">
        <v>636</v>
      </c>
      <c r="B52" s="5" t="s">
        <v>476</v>
      </c>
      <c r="C52" s="5" t="s">
        <v>403</v>
      </c>
      <c r="D52" s="5" t="s">
        <v>417</v>
      </c>
      <c r="E52" s="5" t="s">
        <v>11</v>
      </c>
      <c r="F52" s="2" t="s">
        <v>559</v>
      </c>
      <c r="G52" s="2" t="s">
        <v>560</v>
      </c>
      <c r="H52" s="306" t="str">
        <f>IF(AND('Antibiotics STAR PU 13 - QP'!L52="yes",'Trimeth-pres (age 70+)'!J52="yes"),"yes","no")</f>
        <v>yes</v>
      </c>
      <c r="I52" s="306" t="str">
        <f>IF(AND('Antibiotics STAR PU 13 - QP'!O52="yes",'Trimeth-pres (age 70+)'!L52="yes"),"yes","no")</f>
        <v>yes</v>
      </c>
      <c r="J52" s="306" t="str">
        <f>IF(AND('Antibiotics STAR PU 13 - QP'!R52="yes",'Trimeth-pres (age 70+)'!N52="yes"),"yes","no")</f>
        <v>yes</v>
      </c>
      <c r="K52" s="306" t="str">
        <f>IF(AND('Antibiotics STAR PU 13 - QP'!U52="yes",'Trimeth-pres (age 70+)'!P52="yes"),"yes","no")</f>
        <v>yes</v>
      </c>
      <c r="L52" s="306" t="str">
        <f>IF(AND('Antibiotics STAR PU 13 - QP'!X52="yes",'Trimeth-pres (age 70+)'!R52="yes"),"yes","no")</f>
        <v>yes</v>
      </c>
      <c r="M52" s="306" t="str">
        <f>IF(AND('Antibiotics STAR PU 13 - QP'!AA52="yes",'Trimeth-pres (age 70+)'!T52="yes"),"yes","no")</f>
        <v>yes</v>
      </c>
      <c r="N52" s="306" t="str">
        <f>IF(AND('Antibiotics STAR PU 13 - QP'!AD52="yes",'Trimeth-pres (age 70+)'!V52="yes"),"yes","no")</f>
        <v>yes</v>
      </c>
      <c r="O52" s="306" t="str">
        <f>IF(AND('Antibiotics STAR PU 13 - QP'!AG52="yes",'Trimeth-pres (age 70+)'!X52="yes"),"yes","no")</f>
        <v>yes</v>
      </c>
      <c r="P52" s="306" t="str">
        <f>IF(AND('Antibiotics STAR PU 13 - QP'!AJ52="yes",'Trimeth-pres (age 70+)'!Z52="yes"),"yes","no")</f>
        <v>yes</v>
      </c>
      <c r="Q52" s="306" t="str">
        <f>IF(AND('Antibiotics STAR PU 13 - QP'!AM52="yes",'Trimeth-pres (age 70+)'!AB52="yes"),"yes","no")</f>
        <v>yes</v>
      </c>
      <c r="R52" s="306" t="str">
        <f>IF(AND('Antibiotics STAR PU 13 - QP'!AP52="yes",'Trimeth-pres (age 70+)'!AD52="yes"),"yes","no")</f>
        <v>yes</v>
      </c>
      <c r="S52" s="306" t="str">
        <f>IF(AND('Antibiotics STAR PU 13 - QP'!AS52="yes",'Trimeth-pres (age 70+)'!AF52="yes"),"yes","no")</f>
        <v>yes</v>
      </c>
      <c r="T52" s="306" t="str">
        <f>IF(AND('Antibiotics STAR PU 13 - QP'!AV52="yes",'Trimeth-pres (age 70+)'!AH52="yes"),"yes","no")</f>
        <v>yes</v>
      </c>
      <c r="U52" s="306" t="str">
        <f>IF(AND('Antibiotics STAR PU 13 - QP'!AY52="yes",'Trimeth-pres (age 70+)'!AJ52="yes"),"yes","no")</f>
        <v>yes</v>
      </c>
      <c r="V52" s="306" t="str">
        <f>IF(AND('Antibiotics STAR PU 13 - QP'!BB52="yes",'Trimeth-pres (age 70+)'!AL52="yes"),"yes","no")</f>
        <v>yes</v>
      </c>
      <c r="W52" s="306" t="str">
        <f>IF(AND('Antibiotics STAR PU 13 - QP'!BE52="yes",'Trimeth-pres (age 70+)'!AN52="yes"),"yes","no")</f>
        <v>yes</v>
      </c>
      <c r="X52" s="306" t="str">
        <f>IF(AND('Antibiotics STAR PU 13 - QP'!BH52="yes",'Trimeth-pres (age 70+)'!AP52="yes"),"yes","no")</f>
        <v>yes</v>
      </c>
      <c r="Y52" s="306" t="str">
        <f>IF(AND('Antibiotics STAR PU 13 - QP'!BK52="yes",'Trimeth-pres (age 70+)'!AR52="yes"),"yes","no")</f>
        <v>yes</v>
      </c>
      <c r="Z52" s="306" t="str">
        <f>IF(AND('Antibiotics STAR PU 13 - QP'!BN52="yes",'Trimeth-pres (age 70+)'!AT52="yes"),"yes","no")</f>
        <v>yes</v>
      </c>
      <c r="AA52" s="306" t="str">
        <f>IF(AND('Antibiotics STAR PU 13 - QP'!BQ52="yes",'Trimeth-pres (age 70+)'!AV52="yes"),"yes","no")</f>
        <v>yes</v>
      </c>
    </row>
    <row r="53" spans="1:27" x14ac:dyDescent="0.2">
      <c r="A53" s="306" t="s">
        <v>627</v>
      </c>
      <c r="B53" s="5" t="s">
        <v>484</v>
      </c>
      <c r="C53" s="5" t="s">
        <v>465</v>
      </c>
      <c r="D53" s="5" t="s">
        <v>424</v>
      </c>
      <c r="E53" s="5" t="s">
        <v>35</v>
      </c>
      <c r="F53" s="117" t="s">
        <v>109</v>
      </c>
      <c r="G53" s="5" t="s">
        <v>110</v>
      </c>
      <c r="H53" s="306" t="str">
        <f>IF(AND('Antibiotics STAR PU 13 - QP'!L53="yes",'Trimeth-pres (age 70+)'!J53="yes"),"yes","no")</f>
        <v>yes</v>
      </c>
      <c r="I53" s="306" t="str">
        <f>IF(AND('Antibiotics STAR PU 13 - QP'!O53="yes",'Trimeth-pres (age 70+)'!L53="yes"),"yes","no")</f>
        <v>yes</v>
      </c>
      <c r="J53" s="306" t="str">
        <f>IF(AND('Antibiotics STAR PU 13 - QP'!R53="yes",'Trimeth-pres (age 70+)'!N53="yes"),"yes","no")</f>
        <v>yes</v>
      </c>
      <c r="K53" s="306" t="str">
        <f>IF(AND('Antibiotics STAR PU 13 - QP'!U53="yes",'Trimeth-pres (age 70+)'!P53="yes"),"yes","no")</f>
        <v>yes</v>
      </c>
      <c r="L53" s="306" t="str">
        <f>IF(AND('Antibiotics STAR PU 13 - QP'!X53="yes",'Trimeth-pres (age 70+)'!R53="yes"),"yes","no")</f>
        <v>yes</v>
      </c>
      <c r="M53" s="306" t="str">
        <f>IF(AND('Antibiotics STAR PU 13 - QP'!AA53="yes",'Trimeth-pres (age 70+)'!T53="yes"),"yes","no")</f>
        <v>yes</v>
      </c>
      <c r="N53" s="306" t="str">
        <f>IF(AND('Antibiotics STAR PU 13 - QP'!AD53="yes",'Trimeth-pres (age 70+)'!V53="yes"),"yes","no")</f>
        <v>yes</v>
      </c>
      <c r="O53" s="306" t="str">
        <f>IF(AND('Antibiotics STAR PU 13 - QP'!AG53="yes",'Trimeth-pres (age 70+)'!X53="yes"),"yes","no")</f>
        <v>yes</v>
      </c>
      <c r="P53" s="306" t="str">
        <f>IF(AND('Antibiotics STAR PU 13 - QP'!AJ53="yes",'Trimeth-pres (age 70+)'!Z53="yes"),"yes","no")</f>
        <v>yes</v>
      </c>
      <c r="Q53" s="306" t="str">
        <f>IF(AND('Antibiotics STAR PU 13 - QP'!AM53="yes",'Trimeth-pres (age 70+)'!AB53="yes"),"yes","no")</f>
        <v>yes</v>
      </c>
      <c r="R53" s="306" t="str">
        <f>IF(AND('Antibiotics STAR PU 13 - QP'!AP53="yes",'Trimeth-pres (age 70+)'!AD53="yes"),"yes","no")</f>
        <v>yes</v>
      </c>
      <c r="S53" s="306" t="str">
        <f>IF(AND('Antibiotics STAR PU 13 - QP'!AS53="yes",'Trimeth-pres (age 70+)'!AF53="yes"),"yes","no")</f>
        <v>yes</v>
      </c>
      <c r="T53" s="306" t="str">
        <f>IF(AND('Antibiotics STAR PU 13 - QP'!AV53="yes",'Trimeth-pres (age 70+)'!AH53="yes"),"yes","no")</f>
        <v>yes</v>
      </c>
      <c r="U53" s="306" t="str">
        <f>IF(AND('Antibiotics STAR PU 13 - QP'!AY53="yes",'Trimeth-pres (age 70+)'!AJ53="yes"),"yes","no")</f>
        <v>yes</v>
      </c>
      <c r="V53" s="306" t="str">
        <f>IF(AND('Antibiotics STAR PU 13 - QP'!BB53="yes",'Trimeth-pres (age 70+)'!AL53="yes"),"yes","no")</f>
        <v>yes</v>
      </c>
      <c r="W53" s="306" t="str">
        <f>IF(AND('Antibiotics STAR PU 13 - QP'!BE53="yes",'Trimeth-pres (age 70+)'!AN53="yes"),"yes","no")</f>
        <v>yes</v>
      </c>
      <c r="X53" s="306" t="str">
        <f>IF(AND('Antibiotics STAR PU 13 - QP'!BH53="yes",'Trimeth-pres (age 70+)'!AP53="yes"),"yes","no")</f>
        <v>yes</v>
      </c>
      <c r="Y53" s="306" t="str">
        <f>IF(AND('Antibiotics STAR PU 13 - QP'!BK53="yes",'Trimeth-pres (age 70+)'!AR53="yes"),"yes","no")</f>
        <v>yes</v>
      </c>
      <c r="Z53" s="306" t="str">
        <f>IF(AND('Antibiotics STAR PU 13 - QP'!BN53="yes",'Trimeth-pres (age 70+)'!AT53="yes"),"yes","no")</f>
        <v>yes</v>
      </c>
      <c r="AA53" s="306" t="str">
        <f>IF(AND('Antibiotics STAR PU 13 - QP'!BQ53="yes",'Trimeth-pres (age 70+)'!AV53="yes"),"yes","no")</f>
        <v>yes</v>
      </c>
    </row>
    <row r="54" spans="1:27" x14ac:dyDescent="0.2">
      <c r="A54" s="306" t="s">
        <v>495</v>
      </c>
      <c r="B54" s="5" t="s">
        <v>481</v>
      </c>
      <c r="C54" s="5" t="s">
        <v>406</v>
      </c>
      <c r="D54" s="5" t="s">
        <v>435</v>
      </c>
      <c r="E54" s="5" t="s">
        <v>111</v>
      </c>
      <c r="F54" s="117" t="s">
        <v>112</v>
      </c>
      <c r="G54" s="5" t="s">
        <v>113</v>
      </c>
      <c r="H54" s="306" t="str">
        <f>IF(AND('Antibiotics STAR PU 13 - QP'!L54="yes",'Trimeth-pres (age 70+)'!J54="yes"),"yes","no")</f>
        <v>yes</v>
      </c>
      <c r="I54" s="306" t="str">
        <f>IF(AND('Antibiotics STAR PU 13 - QP'!O54="yes",'Trimeth-pres (age 70+)'!L54="yes"),"yes","no")</f>
        <v>yes</v>
      </c>
      <c r="J54" s="306" t="str">
        <f>IF(AND('Antibiotics STAR PU 13 - QP'!R54="yes",'Trimeth-pres (age 70+)'!N54="yes"),"yes","no")</f>
        <v>yes</v>
      </c>
      <c r="K54" s="306" t="str">
        <f>IF(AND('Antibiotics STAR PU 13 - QP'!U54="yes",'Trimeth-pres (age 70+)'!P54="yes"),"yes","no")</f>
        <v>yes</v>
      </c>
      <c r="L54" s="306" t="str">
        <f>IF(AND('Antibiotics STAR PU 13 - QP'!X54="yes",'Trimeth-pres (age 70+)'!R54="yes"),"yes","no")</f>
        <v>yes</v>
      </c>
      <c r="M54" s="306" t="str">
        <f>IF(AND('Antibiotics STAR PU 13 - QP'!AA54="yes",'Trimeth-pres (age 70+)'!T54="yes"),"yes","no")</f>
        <v>yes</v>
      </c>
      <c r="N54" s="306" t="str">
        <f>IF(AND('Antibiotics STAR PU 13 - QP'!AD54="yes",'Trimeth-pres (age 70+)'!V54="yes"),"yes","no")</f>
        <v>yes</v>
      </c>
      <c r="O54" s="306" t="str">
        <f>IF(AND('Antibiotics STAR PU 13 - QP'!AG54="yes",'Trimeth-pres (age 70+)'!X54="yes"),"yes","no")</f>
        <v>yes</v>
      </c>
      <c r="P54" s="306" t="str">
        <f>IF(AND('Antibiotics STAR PU 13 - QP'!AJ54="yes",'Trimeth-pres (age 70+)'!Z54="yes"),"yes","no")</f>
        <v>yes</v>
      </c>
      <c r="Q54" s="306" t="str">
        <f>IF(AND('Antibiotics STAR PU 13 - QP'!AM54="yes",'Trimeth-pres (age 70+)'!AB54="yes"),"yes","no")</f>
        <v>yes</v>
      </c>
      <c r="R54" s="306" t="str">
        <f>IF(AND('Antibiotics STAR PU 13 - QP'!AP54="yes",'Trimeth-pres (age 70+)'!AD54="yes"),"yes","no")</f>
        <v>yes</v>
      </c>
      <c r="S54" s="306" t="str">
        <f>IF(AND('Antibiotics STAR PU 13 - QP'!AS54="yes",'Trimeth-pres (age 70+)'!AF54="yes"),"yes","no")</f>
        <v>yes</v>
      </c>
      <c r="T54" s="306" t="str">
        <f>IF(AND('Antibiotics STAR PU 13 - QP'!AV54="yes",'Trimeth-pres (age 70+)'!AH54="yes"),"yes","no")</f>
        <v>yes</v>
      </c>
      <c r="U54" s="306" t="str">
        <f>IF(AND('Antibiotics STAR PU 13 - QP'!AY54="yes",'Trimeth-pres (age 70+)'!AJ54="yes"),"yes","no")</f>
        <v>yes</v>
      </c>
      <c r="V54" s="306" t="str">
        <f>IF(AND('Antibiotics STAR PU 13 - QP'!BB54="yes",'Trimeth-pres (age 70+)'!AL54="yes"),"yes","no")</f>
        <v>yes</v>
      </c>
      <c r="W54" s="306" t="str">
        <f>IF(AND('Antibiotics STAR PU 13 - QP'!BE54="yes",'Trimeth-pres (age 70+)'!AN54="yes"),"yes","no")</f>
        <v>yes</v>
      </c>
      <c r="X54" s="306" t="str">
        <f>IF(AND('Antibiotics STAR PU 13 - QP'!BH54="yes",'Trimeth-pres (age 70+)'!AP54="yes"),"yes","no")</f>
        <v>yes</v>
      </c>
      <c r="Y54" s="306" t="str">
        <f>IF(AND('Antibiotics STAR PU 13 - QP'!BK54="yes",'Trimeth-pres (age 70+)'!AR54="yes"),"yes","no")</f>
        <v>yes</v>
      </c>
      <c r="Z54" s="306" t="str">
        <f>IF(AND('Antibiotics STAR PU 13 - QP'!BN54="yes",'Trimeth-pres (age 70+)'!AT54="yes"),"yes","no")</f>
        <v>yes</v>
      </c>
      <c r="AA54" s="306" t="str">
        <f>IF(AND('Antibiotics STAR PU 13 - QP'!BQ54="yes",'Trimeth-pres (age 70+)'!AV54="yes"),"yes","no")</f>
        <v>yes</v>
      </c>
    </row>
    <row r="55" spans="1:27" x14ac:dyDescent="0.2">
      <c r="A55" s="306" t="s">
        <v>637</v>
      </c>
      <c r="B55" s="5" t="s">
        <v>474</v>
      </c>
      <c r="C55" s="5" t="s">
        <v>401</v>
      </c>
      <c r="D55" s="5" t="s">
        <v>436</v>
      </c>
      <c r="E55" s="5" t="s">
        <v>114</v>
      </c>
      <c r="F55" s="117" t="s">
        <v>115</v>
      </c>
      <c r="G55" s="5" t="s">
        <v>116</v>
      </c>
      <c r="H55" s="306" t="str">
        <f>IF(AND('Antibiotics STAR PU 13 - QP'!L55="yes",'Trimeth-pres (age 70+)'!J55="yes"),"yes","no")</f>
        <v>no</v>
      </c>
      <c r="I55" s="306" t="str">
        <f>IF(AND('Antibiotics STAR PU 13 - QP'!O55="yes",'Trimeth-pres (age 70+)'!L55="yes"),"yes","no")</f>
        <v>no</v>
      </c>
      <c r="J55" s="306" t="str">
        <f>IF(AND('Antibiotics STAR PU 13 - QP'!R55="yes",'Trimeth-pres (age 70+)'!N55="yes"),"yes","no")</f>
        <v>no</v>
      </c>
      <c r="K55" s="306" t="str">
        <f>IF(AND('Antibiotics STAR PU 13 - QP'!U55="yes",'Trimeth-pres (age 70+)'!P55="yes"),"yes","no")</f>
        <v>no</v>
      </c>
      <c r="L55" s="306" t="str">
        <f>IF(AND('Antibiotics STAR PU 13 - QP'!X55="yes",'Trimeth-pres (age 70+)'!R55="yes"),"yes","no")</f>
        <v>no</v>
      </c>
      <c r="M55" s="306" t="str">
        <f>IF(AND('Antibiotics STAR PU 13 - QP'!AA55="yes",'Trimeth-pres (age 70+)'!T55="yes"),"yes","no")</f>
        <v>no</v>
      </c>
      <c r="N55" s="306" t="str">
        <f>IF(AND('Antibiotics STAR PU 13 - QP'!AD55="yes",'Trimeth-pres (age 70+)'!V55="yes"),"yes","no")</f>
        <v>no</v>
      </c>
      <c r="O55" s="306" t="str">
        <f>IF(AND('Antibiotics STAR PU 13 - QP'!AG55="yes",'Trimeth-pres (age 70+)'!X55="yes"),"yes","no")</f>
        <v>no</v>
      </c>
      <c r="P55" s="306" t="str">
        <f>IF(AND('Antibiotics STAR PU 13 - QP'!AJ55="yes",'Trimeth-pres (age 70+)'!Z55="yes"),"yes","no")</f>
        <v>yes</v>
      </c>
      <c r="Q55" s="306" t="str">
        <f>IF(AND('Antibiotics STAR PU 13 - QP'!AM55="yes",'Trimeth-pres (age 70+)'!AB55="yes"),"yes","no")</f>
        <v>yes</v>
      </c>
      <c r="R55" s="306" t="str">
        <f>IF(AND('Antibiotics STAR PU 13 - QP'!AP55="yes",'Trimeth-pres (age 70+)'!AD55="yes"),"yes","no")</f>
        <v>yes</v>
      </c>
      <c r="S55" s="306" t="str">
        <f>IF(AND('Antibiotics STAR PU 13 - QP'!AS55="yes",'Trimeth-pres (age 70+)'!AF55="yes"),"yes","no")</f>
        <v>yes</v>
      </c>
      <c r="T55" s="306" t="str">
        <f>IF(AND('Antibiotics STAR PU 13 - QP'!AV55="yes",'Trimeth-pres (age 70+)'!AH55="yes"),"yes","no")</f>
        <v>yes</v>
      </c>
      <c r="U55" s="306" t="str">
        <f>IF(AND('Antibiotics STAR PU 13 - QP'!AY55="yes",'Trimeth-pres (age 70+)'!AJ55="yes"),"yes","no")</f>
        <v>yes</v>
      </c>
      <c r="V55" s="306" t="str">
        <f>IF(AND('Antibiotics STAR PU 13 - QP'!BB55="yes",'Trimeth-pres (age 70+)'!AL55="yes"),"yes","no")</f>
        <v>yes</v>
      </c>
      <c r="W55" s="306" t="str">
        <f>IF(AND('Antibiotics STAR PU 13 - QP'!BE55="yes",'Trimeth-pres (age 70+)'!AN55="yes"),"yes","no")</f>
        <v>yes</v>
      </c>
      <c r="X55" s="306" t="str">
        <f>IF(AND('Antibiotics STAR PU 13 - QP'!BH55="yes",'Trimeth-pres (age 70+)'!AP55="yes"),"yes","no")</f>
        <v>yes</v>
      </c>
      <c r="Y55" s="306" t="str">
        <f>IF(AND('Antibiotics STAR PU 13 - QP'!BK55="yes",'Trimeth-pres (age 70+)'!AR55="yes"),"yes","no")</f>
        <v>yes</v>
      </c>
      <c r="Z55" s="306" t="str">
        <f>IF(AND('Antibiotics STAR PU 13 - QP'!BN55="yes",'Trimeth-pres (age 70+)'!AT55="yes"),"yes","no")</f>
        <v>yes</v>
      </c>
      <c r="AA55" s="306" t="str">
        <f>IF(AND('Antibiotics STAR PU 13 - QP'!BQ55="yes",'Trimeth-pres (age 70+)'!AV55="yes"),"yes","no")</f>
        <v>yes</v>
      </c>
    </row>
    <row r="56" spans="1:27" x14ac:dyDescent="0.2">
      <c r="A56" s="306" t="s">
        <v>632</v>
      </c>
      <c r="B56" s="5" t="s">
        <v>488</v>
      </c>
      <c r="C56" s="5" t="s">
        <v>409</v>
      </c>
      <c r="D56" s="5" t="s">
        <v>430</v>
      </c>
      <c r="E56" s="5" t="s">
        <v>65</v>
      </c>
      <c r="F56" s="117" t="s">
        <v>117</v>
      </c>
      <c r="G56" s="5" t="s">
        <v>118</v>
      </c>
      <c r="H56" s="306" t="str">
        <f>IF(AND('Antibiotics STAR PU 13 - QP'!L56="yes",'Trimeth-pres (age 70+)'!J56="yes"),"yes","no")</f>
        <v>no</v>
      </c>
      <c r="I56" s="306" t="str">
        <f>IF(AND('Antibiotics STAR PU 13 - QP'!O56="yes",'Trimeth-pres (age 70+)'!L56="yes"),"yes","no")</f>
        <v>no</v>
      </c>
      <c r="J56" s="306" t="str">
        <f>IF(AND('Antibiotics STAR PU 13 - QP'!R56="yes",'Trimeth-pres (age 70+)'!N56="yes"),"yes","no")</f>
        <v>no</v>
      </c>
      <c r="K56" s="306" t="str">
        <f>IF(AND('Antibiotics STAR PU 13 - QP'!U56="yes",'Trimeth-pres (age 70+)'!P56="yes"),"yes","no")</f>
        <v>no</v>
      </c>
      <c r="L56" s="306" t="str">
        <f>IF(AND('Antibiotics STAR PU 13 - QP'!X56="yes",'Trimeth-pres (age 70+)'!R56="yes"),"yes","no")</f>
        <v>no</v>
      </c>
      <c r="M56" s="306" t="str">
        <f>IF(AND('Antibiotics STAR PU 13 - QP'!AA56="yes",'Trimeth-pres (age 70+)'!T56="yes"),"yes","no")</f>
        <v>yes</v>
      </c>
      <c r="N56" s="306" t="str">
        <f>IF(AND('Antibiotics STAR PU 13 - QP'!AD56="yes",'Trimeth-pres (age 70+)'!V56="yes"),"yes","no")</f>
        <v>yes</v>
      </c>
      <c r="O56" s="306" t="str">
        <f>IF(AND('Antibiotics STAR PU 13 - QP'!AG56="yes",'Trimeth-pres (age 70+)'!X56="yes"),"yes","no")</f>
        <v>yes</v>
      </c>
      <c r="P56" s="306" t="str">
        <f>IF(AND('Antibiotics STAR PU 13 - QP'!AJ56="yes",'Trimeth-pres (age 70+)'!Z56="yes"),"yes","no")</f>
        <v>yes</v>
      </c>
      <c r="Q56" s="306" t="str">
        <f>IF(AND('Antibiotics STAR PU 13 - QP'!AM56="yes",'Trimeth-pres (age 70+)'!AB56="yes"),"yes","no")</f>
        <v>yes</v>
      </c>
      <c r="R56" s="306" t="str">
        <f>IF(AND('Antibiotics STAR PU 13 - QP'!AP56="yes",'Trimeth-pres (age 70+)'!AD56="yes"),"yes","no")</f>
        <v>yes</v>
      </c>
      <c r="S56" s="306" t="str">
        <f>IF(AND('Antibiotics STAR PU 13 - QP'!AS56="yes",'Trimeth-pres (age 70+)'!AF56="yes"),"yes","no")</f>
        <v>yes</v>
      </c>
      <c r="T56" s="306" t="str">
        <f>IF(AND('Antibiotics STAR PU 13 - QP'!AV56="yes",'Trimeth-pres (age 70+)'!AH56="yes"),"yes","no")</f>
        <v>yes</v>
      </c>
      <c r="U56" s="306" t="str">
        <f>IF(AND('Antibiotics STAR PU 13 - QP'!AY56="yes",'Trimeth-pres (age 70+)'!AJ56="yes"),"yes","no")</f>
        <v>yes</v>
      </c>
      <c r="V56" s="306" t="str">
        <f>IF(AND('Antibiotics STAR PU 13 - QP'!BB56="yes",'Trimeth-pres (age 70+)'!AL56="yes"),"yes","no")</f>
        <v>yes</v>
      </c>
      <c r="W56" s="306" t="str">
        <f>IF(AND('Antibiotics STAR PU 13 - QP'!BE56="yes",'Trimeth-pres (age 70+)'!AN56="yes"),"yes","no")</f>
        <v>yes</v>
      </c>
      <c r="X56" s="306" t="str">
        <f>IF(AND('Antibiotics STAR PU 13 - QP'!BH56="yes",'Trimeth-pres (age 70+)'!AP56="yes"),"yes","no")</f>
        <v>yes</v>
      </c>
      <c r="Y56" s="306" t="str">
        <f>IF(AND('Antibiotics STAR PU 13 - QP'!BK56="yes",'Trimeth-pres (age 70+)'!AR56="yes"),"yes","no")</f>
        <v>yes</v>
      </c>
      <c r="Z56" s="306" t="str">
        <f>IF(AND('Antibiotics STAR PU 13 - QP'!BN56="yes",'Trimeth-pres (age 70+)'!AT56="yes"),"yes","no")</f>
        <v>yes</v>
      </c>
      <c r="AA56" s="306" t="str">
        <f>IF(AND('Antibiotics STAR PU 13 - QP'!BQ56="yes",'Trimeth-pres (age 70+)'!AV56="yes"),"yes","no")</f>
        <v>yes</v>
      </c>
    </row>
    <row r="57" spans="1:27" x14ac:dyDescent="0.2">
      <c r="A57" s="306" t="s">
        <v>630</v>
      </c>
      <c r="B57" s="5" t="s">
        <v>475</v>
      </c>
      <c r="C57" s="5" t="s">
        <v>402</v>
      </c>
      <c r="D57" s="5" t="s">
        <v>427</v>
      </c>
      <c r="E57" s="5" t="s">
        <v>50</v>
      </c>
      <c r="F57" s="117" t="s">
        <v>119</v>
      </c>
      <c r="G57" s="5" t="s">
        <v>120</v>
      </c>
      <c r="H57" s="306" t="str">
        <f>IF(AND('Antibiotics STAR PU 13 - QP'!L57="yes",'Trimeth-pres (age 70+)'!J57="yes"),"yes","no")</f>
        <v>yes</v>
      </c>
      <c r="I57" s="306" t="str">
        <f>IF(AND('Antibiotics STAR PU 13 - QP'!O57="yes",'Trimeth-pres (age 70+)'!L57="yes"),"yes","no")</f>
        <v>yes</v>
      </c>
      <c r="J57" s="306" t="str">
        <f>IF(AND('Antibiotics STAR PU 13 - QP'!R57="yes",'Trimeth-pres (age 70+)'!N57="yes"),"yes","no")</f>
        <v>yes</v>
      </c>
      <c r="K57" s="306" t="str">
        <f>IF(AND('Antibiotics STAR PU 13 - QP'!U57="yes",'Trimeth-pres (age 70+)'!P57="yes"),"yes","no")</f>
        <v>yes</v>
      </c>
      <c r="L57" s="306" t="str">
        <f>IF(AND('Antibiotics STAR PU 13 - QP'!X57="yes",'Trimeth-pres (age 70+)'!R57="yes"),"yes","no")</f>
        <v>yes</v>
      </c>
      <c r="M57" s="306" t="str">
        <f>IF(AND('Antibiotics STAR PU 13 - QP'!AA57="yes",'Trimeth-pres (age 70+)'!T57="yes"),"yes","no")</f>
        <v>yes</v>
      </c>
      <c r="N57" s="306" t="str">
        <f>IF(AND('Antibiotics STAR PU 13 - QP'!AD57="yes",'Trimeth-pres (age 70+)'!V57="yes"),"yes","no")</f>
        <v>yes</v>
      </c>
      <c r="O57" s="306" t="str">
        <f>IF(AND('Antibiotics STAR PU 13 - QP'!AG57="yes",'Trimeth-pres (age 70+)'!X57="yes"),"yes","no")</f>
        <v>yes</v>
      </c>
      <c r="P57" s="306" t="str">
        <f>IF(AND('Antibiotics STAR PU 13 - QP'!AJ57="yes",'Trimeth-pres (age 70+)'!Z57="yes"),"yes","no")</f>
        <v>yes</v>
      </c>
      <c r="Q57" s="306" t="str">
        <f>IF(AND('Antibiotics STAR PU 13 - QP'!AM57="yes",'Trimeth-pres (age 70+)'!AB57="yes"),"yes","no")</f>
        <v>yes</v>
      </c>
      <c r="R57" s="306" t="str">
        <f>IF(AND('Antibiotics STAR PU 13 - QP'!AP57="yes",'Trimeth-pres (age 70+)'!AD57="yes"),"yes","no")</f>
        <v>yes</v>
      </c>
      <c r="S57" s="306" t="str">
        <f>IF(AND('Antibiotics STAR PU 13 - QP'!AS57="yes",'Trimeth-pres (age 70+)'!AF57="yes"),"yes","no")</f>
        <v>yes</v>
      </c>
      <c r="T57" s="306" t="str">
        <f>IF(AND('Antibiotics STAR PU 13 - QP'!AV57="yes",'Trimeth-pres (age 70+)'!AH57="yes"),"yes","no")</f>
        <v>yes</v>
      </c>
      <c r="U57" s="306" t="str">
        <f>IF(AND('Antibiotics STAR PU 13 - QP'!AY57="yes",'Trimeth-pres (age 70+)'!AJ57="yes"),"yes","no")</f>
        <v>yes</v>
      </c>
      <c r="V57" s="306" t="str">
        <f>IF(AND('Antibiotics STAR PU 13 - QP'!BB57="yes",'Trimeth-pres (age 70+)'!AL57="yes"),"yes","no")</f>
        <v>yes</v>
      </c>
      <c r="W57" s="306" t="str">
        <f>IF(AND('Antibiotics STAR PU 13 - QP'!BE57="yes",'Trimeth-pres (age 70+)'!AN57="yes"),"yes","no")</f>
        <v>yes</v>
      </c>
      <c r="X57" s="306" t="str">
        <f>IF(AND('Antibiotics STAR PU 13 - QP'!BH57="yes",'Trimeth-pres (age 70+)'!AP57="yes"),"yes","no")</f>
        <v>yes</v>
      </c>
      <c r="Y57" s="306" t="str">
        <f>IF(AND('Antibiotics STAR PU 13 - QP'!BK57="yes",'Trimeth-pres (age 70+)'!AR57="yes"),"yes","no")</f>
        <v>yes</v>
      </c>
      <c r="Z57" s="306" t="str">
        <f>IF(AND('Antibiotics STAR PU 13 - QP'!BN57="yes",'Trimeth-pres (age 70+)'!AT57="yes"),"yes","no")</f>
        <v>yes</v>
      </c>
      <c r="AA57" s="306" t="str">
        <f>IF(AND('Antibiotics STAR PU 13 - QP'!BQ57="yes",'Trimeth-pres (age 70+)'!AV57="yes"),"yes","no")</f>
        <v>yes</v>
      </c>
    </row>
    <row r="58" spans="1:27" x14ac:dyDescent="0.2">
      <c r="A58" s="306" t="s">
        <v>630</v>
      </c>
      <c r="B58" s="5" t="s">
        <v>475</v>
      </c>
      <c r="C58" s="5" t="s">
        <v>402</v>
      </c>
      <c r="D58" s="5" t="s">
        <v>427</v>
      </c>
      <c r="E58" s="5" t="s">
        <v>50</v>
      </c>
      <c r="F58" s="117" t="s">
        <v>121</v>
      </c>
      <c r="G58" s="5" t="s">
        <v>122</v>
      </c>
      <c r="H58" s="306" t="str">
        <f>IF(AND('Antibiotics STAR PU 13 - QP'!L58="yes",'Trimeth-pres (age 70+)'!J58="yes"),"yes","no")</f>
        <v>yes</v>
      </c>
      <c r="I58" s="306" t="str">
        <f>IF(AND('Antibiotics STAR PU 13 - QP'!O58="yes",'Trimeth-pres (age 70+)'!L58="yes"),"yes","no")</f>
        <v>yes</v>
      </c>
      <c r="J58" s="306" t="str">
        <f>IF(AND('Antibiotics STAR PU 13 - QP'!R58="yes",'Trimeth-pres (age 70+)'!N58="yes"),"yes","no")</f>
        <v>yes</v>
      </c>
      <c r="K58" s="306" t="str">
        <f>IF(AND('Antibiotics STAR PU 13 - QP'!U58="yes",'Trimeth-pres (age 70+)'!P58="yes"),"yes","no")</f>
        <v>yes</v>
      </c>
      <c r="L58" s="306" t="str">
        <f>IF(AND('Antibiotics STAR PU 13 - QP'!X58="yes",'Trimeth-pres (age 70+)'!R58="yes"),"yes","no")</f>
        <v>yes</v>
      </c>
      <c r="M58" s="306" t="str">
        <f>IF(AND('Antibiotics STAR PU 13 - QP'!AA58="yes",'Trimeth-pres (age 70+)'!T58="yes"),"yes","no")</f>
        <v>yes</v>
      </c>
      <c r="N58" s="306" t="str">
        <f>IF(AND('Antibiotics STAR PU 13 - QP'!AD58="yes",'Trimeth-pres (age 70+)'!V58="yes"),"yes","no")</f>
        <v>yes</v>
      </c>
      <c r="O58" s="306" t="str">
        <f>IF(AND('Antibiotics STAR PU 13 - QP'!AG58="yes",'Trimeth-pres (age 70+)'!X58="yes"),"yes","no")</f>
        <v>yes</v>
      </c>
      <c r="P58" s="306" t="str">
        <f>IF(AND('Antibiotics STAR PU 13 - QP'!AJ58="yes",'Trimeth-pres (age 70+)'!Z58="yes"),"yes","no")</f>
        <v>yes</v>
      </c>
      <c r="Q58" s="306" t="str">
        <f>IF(AND('Antibiotics STAR PU 13 - QP'!AM58="yes",'Trimeth-pres (age 70+)'!AB58="yes"),"yes","no")</f>
        <v>yes</v>
      </c>
      <c r="R58" s="306" t="str">
        <f>IF(AND('Antibiotics STAR PU 13 - QP'!AP58="yes",'Trimeth-pres (age 70+)'!AD58="yes"),"yes","no")</f>
        <v>yes</v>
      </c>
      <c r="S58" s="306" t="str">
        <f>IF(AND('Antibiotics STAR PU 13 - QP'!AS58="yes",'Trimeth-pres (age 70+)'!AF58="yes"),"yes","no")</f>
        <v>yes</v>
      </c>
      <c r="T58" s="306" t="str">
        <f>IF(AND('Antibiotics STAR PU 13 - QP'!AV58="yes",'Trimeth-pres (age 70+)'!AH58="yes"),"yes","no")</f>
        <v>yes</v>
      </c>
      <c r="U58" s="306" t="str">
        <f>IF(AND('Antibiotics STAR PU 13 - QP'!AY58="yes",'Trimeth-pres (age 70+)'!AJ58="yes"),"yes","no")</f>
        <v>yes</v>
      </c>
      <c r="V58" s="306" t="str">
        <f>IF(AND('Antibiotics STAR PU 13 - QP'!BB58="yes",'Trimeth-pres (age 70+)'!AL58="yes"),"yes","no")</f>
        <v>yes</v>
      </c>
      <c r="W58" s="306" t="str">
        <f>IF(AND('Antibiotics STAR PU 13 - QP'!BE58="yes",'Trimeth-pres (age 70+)'!AN58="yes"),"yes","no")</f>
        <v>yes</v>
      </c>
      <c r="X58" s="306" t="str">
        <f>IF(AND('Antibiotics STAR PU 13 - QP'!BH58="yes",'Trimeth-pres (age 70+)'!AP58="yes"),"yes","no")</f>
        <v>yes</v>
      </c>
      <c r="Y58" s="306" t="str">
        <f>IF(AND('Antibiotics STAR PU 13 - QP'!BK58="yes",'Trimeth-pres (age 70+)'!AR58="yes"),"yes","no")</f>
        <v>yes</v>
      </c>
      <c r="Z58" s="306" t="str">
        <f>IF(AND('Antibiotics STAR PU 13 - QP'!BN58="yes",'Trimeth-pres (age 70+)'!AT58="yes"),"yes","no")</f>
        <v>yes</v>
      </c>
      <c r="AA58" s="306" t="str">
        <f>IF(AND('Antibiotics STAR PU 13 - QP'!BQ58="yes",'Trimeth-pres (age 70+)'!AV58="yes"),"yes","no")</f>
        <v>yes</v>
      </c>
    </row>
    <row r="59" spans="1:27" x14ac:dyDescent="0.2">
      <c r="A59" s="306" t="s">
        <v>496</v>
      </c>
      <c r="B59" s="5" t="s">
        <v>497</v>
      </c>
      <c r="C59" s="5" t="s">
        <v>411</v>
      </c>
      <c r="D59" s="5" t="s">
        <v>437</v>
      </c>
      <c r="E59" s="5" t="s">
        <v>123</v>
      </c>
      <c r="F59" s="117" t="s">
        <v>124</v>
      </c>
      <c r="G59" s="5" t="s">
        <v>125</v>
      </c>
      <c r="H59" s="306" t="str">
        <f>IF(AND('Antibiotics STAR PU 13 - QP'!L59="yes",'Trimeth-pres (age 70+)'!J59="yes"),"yes","no")</f>
        <v>yes</v>
      </c>
      <c r="I59" s="306" t="str">
        <f>IF(AND('Antibiotics STAR PU 13 - QP'!O59="yes",'Trimeth-pres (age 70+)'!L59="yes"),"yes","no")</f>
        <v>yes</v>
      </c>
      <c r="J59" s="306" t="str">
        <f>IF(AND('Antibiotics STAR PU 13 - QP'!R59="yes",'Trimeth-pres (age 70+)'!N59="yes"),"yes","no")</f>
        <v>yes</v>
      </c>
      <c r="K59" s="306" t="str">
        <f>IF(AND('Antibiotics STAR PU 13 - QP'!U59="yes",'Trimeth-pres (age 70+)'!P59="yes"),"yes","no")</f>
        <v>yes</v>
      </c>
      <c r="L59" s="306" t="str">
        <f>IF(AND('Antibiotics STAR PU 13 - QP'!X59="yes",'Trimeth-pres (age 70+)'!R59="yes"),"yes","no")</f>
        <v>yes</v>
      </c>
      <c r="M59" s="306" t="str">
        <f>IF(AND('Antibiotics STAR PU 13 - QP'!AA59="yes",'Trimeth-pres (age 70+)'!T59="yes"),"yes","no")</f>
        <v>yes</v>
      </c>
      <c r="N59" s="306" t="str">
        <f>IF(AND('Antibiotics STAR PU 13 - QP'!AD59="yes",'Trimeth-pres (age 70+)'!V59="yes"),"yes","no")</f>
        <v>yes</v>
      </c>
      <c r="O59" s="306" t="str">
        <f>IF(AND('Antibiotics STAR PU 13 - QP'!AG59="yes",'Trimeth-pres (age 70+)'!X59="yes"),"yes","no")</f>
        <v>yes</v>
      </c>
      <c r="P59" s="306" t="str">
        <f>IF(AND('Antibiotics STAR PU 13 - QP'!AJ59="yes",'Trimeth-pres (age 70+)'!Z59="yes"),"yes","no")</f>
        <v>yes</v>
      </c>
      <c r="Q59" s="306" t="str">
        <f>IF(AND('Antibiotics STAR PU 13 - QP'!AM59="yes",'Trimeth-pres (age 70+)'!AB59="yes"),"yes","no")</f>
        <v>yes</v>
      </c>
      <c r="R59" s="306" t="str">
        <f>IF(AND('Antibiotics STAR PU 13 - QP'!AP59="yes",'Trimeth-pres (age 70+)'!AD59="yes"),"yes","no")</f>
        <v>yes</v>
      </c>
      <c r="S59" s="306" t="str">
        <f>IF(AND('Antibiotics STAR PU 13 - QP'!AS59="yes",'Trimeth-pres (age 70+)'!AF59="yes"),"yes","no")</f>
        <v>yes</v>
      </c>
      <c r="T59" s="306" t="str">
        <f>IF(AND('Antibiotics STAR PU 13 - QP'!AV59="yes",'Trimeth-pres (age 70+)'!AH59="yes"),"yes","no")</f>
        <v>yes</v>
      </c>
      <c r="U59" s="306" t="str">
        <f>IF(AND('Antibiotics STAR PU 13 - QP'!AY59="yes",'Trimeth-pres (age 70+)'!AJ59="yes"),"yes","no")</f>
        <v>yes</v>
      </c>
      <c r="V59" s="306" t="str">
        <f>IF(AND('Antibiotics STAR PU 13 - QP'!BB59="yes",'Trimeth-pres (age 70+)'!AL59="yes"),"yes","no")</f>
        <v>yes</v>
      </c>
      <c r="W59" s="306" t="str">
        <f>IF(AND('Antibiotics STAR PU 13 - QP'!BE59="yes",'Trimeth-pres (age 70+)'!AN59="yes"),"yes","no")</f>
        <v>yes</v>
      </c>
      <c r="X59" s="306" t="str">
        <f>IF(AND('Antibiotics STAR PU 13 - QP'!BH59="yes",'Trimeth-pres (age 70+)'!AP59="yes"),"yes","no")</f>
        <v>yes</v>
      </c>
      <c r="Y59" s="306" t="str">
        <f>IF(AND('Antibiotics STAR PU 13 - QP'!BK59="yes",'Trimeth-pres (age 70+)'!AR59="yes"),"yes","no")</f>
        <v>yes</v>
      </c>
      <c r="Z59" s="306" t="str">
        <f>IF(AND('Antibiotics STAR PU 13 - QP'!BN59="yes",'Trimeth-pres (age 70+)'!AT59="yes"),"yes","no")</f>
        <v>yes</v>
      </c>
      <c r="AA59" s="306" t="str">
        <f>IF(AND('Antibiotics STAR PU 13 - QP'!BQ59="yes",'Trimeth-pres (age 70+)'!AV59="yes"),"yes","no")</f>
        <v>yes</v>
      </c>
    </row>
    <row r="60" spans="1:27" x14ac:dyDescent="0.2">
      <c r="A60" s="306" t="s">
        <v>622</v>
      </c>
      <c r="B60" s="5" t="s">
        <v>477</v>
      </c>
      <c r="C60" s="5" t="s">
        <v>404</v>
      </c>
      <c r="D60" s="5" t="s">
        <v>418</v>
      </c>
      <c r="E60" s="5" t="s">
        <v>12</v>
      </c>
      <c r="F60" s="117" t="s">
        <v>126</v>
      </c>
      <c r="G60" s="5" t="s">
        <v>127</v>
      </c>
      <c r="H60" s="306" t="str">
        <f>IF(AND('Antibiotics STAR PU 13 - QP'!L60="yes",'Trimeth-pres (age 70+)'!J60="yes"),"yes","no")</f>
        <v>yes</v>
      </c>
      <c r="I60" s="306" t="str">
        <f>IF(AND('Antibiotics STAR PU 13 - QP'!O60="yes",'Trimeth-pres (age 70+)'!L60="yes"),"yes","no")</f>
        <v>yes</v>
      </c>
      <c r="J60" s="306" t="str">
        <f>IF(AND('Antibiotics STAR PU 13 - QP'!R60="yes",'Trimeth-pres (age 70+)'!N60="yes"),"yes","no")</f>
        <v>yes</v>
      </c>
      <c r="K60" s="306" t="str">
        <f>IF(AND('Antibiotics STAR PU 13 - QP'!U60="yes",'Trimeth-pres (age 70+)'!P60="yes"),"yes","no")</f>
        <v>yes</v>
      </c>
      <c r="L60" s="306" t="str">
        <f>IF(AND('Antibiotics STAR PU 13 - QP'!X60="yes",'Trimeth-pres (age 70+)'!R60="yes"),"yes","no")</f>
        <v>yes</v>
      </c>
      <c r="M60" s="306" t="str">
        <f>IF(AND('Antibiotics STAR PU 13 - QP'!AA60="yes",'Trimeth-pres (age 70+)'!T60="yes"),"yes","no")</f>
        <v>yes</v>
      </c>
      <c r="N60" s="306" t="str">
        <f>IF(AND('Antibiotics STAR PU 13 - QP'!AD60="yes",'Trimeth-pres (age 70+)'!V60="yes"),"yes","no")</f>
        <v>yes</v>
      </c>
      <c r="O60" s="306" t="str">
        <f>IF(AND('Antibiotics STAR PU 13 - QP'!AG60="yes",'Trimeth-pres (age 70+)'!X60="yes"),"yes","no")</f>
        <v>yes</v>
      </c>
      <c r="P60" s="306" t="str">
        <f>IF(AND('Antibiotics STAR PU 13 - QP'!AJ60="yes",'Trimeth-pres (age 70+)'!Z60="yes"),"yes","no")</f>
        <v>yes</v>
      </c>
      <c r="Q60" s="306" t="str">
        <f>IF(AND('Antibiotics STAR PU 13 - QP'!AM60="yes",'Trimeth-pres (age 70+)'!AB60="yes"),"yes","no")</f>
        <v>yes</v>
      </c>
      <c r="R60" s="306" t="str">
        <f>IF(AND('Antibiotics STAR PU 13 - QP'!AP60="yes",'Trimeth-pres (age 70+)'!AD60="yes"),"yes","no")</f>
        <v>yes</v>
      </c>
      <c r="S60" s="306" t="str">
        <f>IF(AND('Antibiotics STAR PU 13 - QP'!AS60="yes",'Trimeth-pres (age 70+)'!AF60="yes"),"yes","no")</f>
        <v>yes</v>
      </c>
      <c r="T60" s="306" t="str">
        <f>IF(AND('Antibiotics STAR PU 13 - QP'!AV60="yes",'Trimeth-pres (age 70+)'!AH60="yes"),"yes","no")</f>
        <v>yes</v>
      </c>
      <c r="U60" s="306" t="str">
        <f>IF(AND('Antibiotics STAR PU 13 - QP'!AY60="yes",'Trimeth-pres (age 70+)'!AJ60="yes"),"yes","no")</f>
        <v>yes</v>
      </c>
      <c r="V60" s="306" t="str">
        <f>IF(AND('Antibiotics STAR PU 13 - QP'!BB60="yes",'Trimeth-pres (age 70+)'!AL60="yes"),"yes","no")</f>
        <v>yes</v>
      </c>
      <c r="W60" s="306" t="str">
        <f>IF(AND('Antibiotics STAR PU 13 - QP'!BE60="yes",'Trimeth-pres (age 70+)'!AN60="yes"),"yes","no")</f>
        <v>yes</v>
      </c>
      <c r="X60" s="306" t="str">
        <f>IF(AND('Antibiotics STAR PU 13 - QP'!BH60="yes",'Trimeth-pres (age 70+)'!AP60="yes"),"yes","no")</f>
        <v>yes</v>
      </c>
      <c r="Y60" s="306" t="str">
        <f>IF(AND('Antibiotics STAR PU 13 - QP'!BK60="yes",'Trimeth-pres (age 70+)'!AR60="yes"),"yes","no")</f>
        <v>yes</v>
      </c>
      <c r="Z60" s="306" t="str">
        <f>IF(AND('Antibiotics STAR PU 13 - QP'!BN60="yes",'Trimeth-pres (age 70+)'!AT60="yes"),"yes","no")</f>
        <v>yes</v>
      </c>
      <c r="AA60" s="306" t="str">
        <f>IF(AND('Antibiotics STAR PU 13 - QP'!BQ60="yes",'Trimeth-pres (age 70+)'!AV60="yes"),"yes","no")</f>
        <v>yes</v>
      </c>
    </row>
    <row r="61" spans="1:27" x14ac:dyDescent="0.2">
      <c r="A61" s="306" t="s">
        <v>498</v>
      </c>
      <c r="B61" s="5" t="s">
        <v>493</v>
      </c>
      <c r="C61" s="5" t="s">
        <v>98</v>
      </c>
      <c r="D61" s="5" t="s">
        <v>434</v>
      </c>
      <c r="E61" s="5" t="s">
        <v>98</v>
      </c>
      <c r="F61" s="117" t="s">
        <v>129</v>
      </c>
      <c r="G61" s="5" t="s">
        <v>130</v>
      </c>
      <c r="H61" s="306" t="str">
        <f>IF(AND('Antibiotics STAR PU 13 - QP'!L61="yes",'Trimeth-pres (age 70+)'!J61="yes"),"yes","no")</f>
        <v>yes</v>
      </c>
      <c r="I61" s="306" t="str">
        <f>IF(AND('Antibiotics STAR PU 13 - QP'!O61="yes",'Trimeth-pres (age 70+)'!L61="yes"),"yes","no")</f>
        <v>yes</v>
      </c>
      <c r="J61" s="306" t="str">
        <f>IF(AND('Antibiotics STAR PU 13 - QP'!R61="yes",'Trimeth-pres (age 70+)'!N61="yes"),"yes","no")</f>
        <v>yes</v>
      </c>
      <c r="K61" s="306" t="str">
        <f>IF(AND('Antibiotics STAR PU 13 - QP'!U61="yes",'Trimeth-pres (age 70+)'!P61="yes"),"yes","no")</f>
        <v>yes</v>
      </c>
      <c r="L61" s="306" t="str">
        <f>IF(AND('Antibiotics STAR PU 13 - QP'!X61="yes",'Trimeth-pres (age 70+)'!R61="yes"),"yes","no")</f>
        <v>yes</v>
      </c>
      <c r="M61" s="306" t="str">
        <f>IF(AND('Antibiotics STAR PU 13 - QP'!AA61="yes",'Trimeth-pres (age 70+)'!T61="yes"),"yes","no")</f>
        <v>yes</v>
      </c>
      <c r="N61" s="306" t="str">
        <f>IF(AND('Antibiotics STAR PU 13 - QP'!AD61="yes",'Trimeth-pres (age 70+)'!V61="yes"),"yes","no")</f>
        <v>yes</v>
      </c>
      <c r="O61" s="306" t="str">
        <f>IF(AND('Antibiotics STAR PU 13 - QP'!AG61="yes",'Trimeth-pres (age 70+)'!X61="yes"),"yes","no")</f>
        <v>yes</v>
      </c>
      <c r="P61" s="306" t="str">
        <f>IF(AND('Antibiotics STAR PU 13 - QP'!AJ61="yes",'Trimeth-pres (age 70+)'!Z61="yes"),"yes","no")</f>
        <v>yes</v>
      </c>
      <c r="Q61" s="306" t="str">
        <f>IF(AND('Antibiotics STAR PU 13 - QP'!AM61="yes",'Trimeth-pres (age 70+)'!AB61="yes"),"yes","no")</f>
        <v>yes</v>
      </c>
      <c r="R61" s="306" t="str">
        <f>IF(AND('Antibiotics STAR PU 13 - QP'!AP61="yes",'Trimeth-pres (age 70+)'!AD61="yes"),"yes","no")</f>
        <v>yes</v>
      </c>
      <c r="S61" s="306" t="str">
        <f>IF(AND('Antibiotics STAR PU 13 - QP'!AS61="yes",'Trimeth-pres (age 70+)'!AF61="yes"),"yes","no")</f>
        <v>yes</v>
      </c>
      <c r="T61" s="306" t="str">
        <f>IF(AND('Antibiotics STAR PU 13 - QP'!AV61="yes",'Trimeth-pres (age 70+)'!AH61="yes"),"yes","no")</f>
        <v>yes</v>
      </c>
      <c r="U61" s="306" t="str">
        <f>IF(AND('Antibiotics STAR PU 13 - QP'!AY61="yes",'Trimeth-pres (age 70+)'!AJ61="yes"),"yes","no")</f>
        <v>yes</v>
      </c>
      <c r="V61" s="306" t="str">
        <f>IF(AND('Antibiotics STAR PU 13 - QP'!BB61="yes",'Trimeth-pres (age 70+)'!AL61="yes"),"yes","no")</f>
        <v>yes</v>
      </c>
      <c r="W61" s="306" t="str">
        <f>IF(AND('Antibiotics STAR PU 13 - QP'!BE61="yes",'Trimeth-pres (age 70+)'!AN61="yes"),"yes","no")</f>
        <v>yes</v>
      </c>
      <c r="X61" s="306" t="str">
        <f>IF(AND('Antibiotics STAR PU 13 - QP'!BH61="yes",'Trimeth-pres (age 70+)'!AP61="yes"),"yes","no")</f>
        <v>yes</v>
      </c>
      <c r="Y61" s="306" t="str">
        <f>IF(AND('Antibiotics STAR PU 13 - QP'!BK61="yes",'Trimeth-pres (age 70+)'!AR61="yes"),"yes","no")</f>
        <v>yes</v>
      </c>
      <c r="Z61" s="306" t="str">
        <f>IF(AND('Antibiotics STAR PU 13 - QP'!BN61="yes",'Trimeth-pres (age 70+)'!AT61="yes"),"yes","no")</f>
        <v>yes</v>
      </c>
      <c r="AA61" s="306" t="str">
        <f>IF(AND('Antibiotics STAR PU 13 - QP'!BQ61="yes",'Trimeth-pres (age 70+)'!AV61="yes"),"yes","no")</f>
        <v>yes</v>
      </c>
    </row>
    <row r="62" spans="1:27" x14ac:dyDescent="0.2">
      <c r="A62" s="306" t="s">
        <v>627</v>
      </c>
      <c r="B62" s="5" t="s">
        <v>484</v>
      </c>
      <c r="C62" s="5" t="s">
        <v>465</v>
      </c>
      <c r="D62" s="5" t="s">
        <v>424</v>
      </c>
      <c r="E62" s="5" t="s">
        <v>35</v>
      </c>
      <c r="F62" s="117" t="s">
        <v>131</v>
      </c>
      <c r="G62" s="5" t="s">
        <v>132</v>
      </c>
      <c r="H62" s="306" t="str">
        <f>IF(AND('Antibiotics STAR PU 13 - QP'!L62="yes",'Trimeth-pres (age 70+)'!J62="yes"),"yes","no")</f>
        <v>no</v>
      </c>
      <c r="I62" s="306" t="str">
        <f>IF(AND('Antibiotics STAR PU 13 - QP'!O62="yes",'Trimeth-pres (age 70+)'!L62="yes"),"yes","no")</f>
        <v>no</v>
      </c>
      <c r="J62" s="306" t="str">
        <f>IF(AND('Antibiotics STAR PU 13 - QP'!R62="yes",'Trimeth-pres (age 70+)'!N62="yes"),"yes","no")</f>
        <v>yes</v>
      </c>
      <c r="K62" s="306" t="str">
        <f>IF(AND('Antibiotics STAR PU 13 - QP'!U62="yes",'Trimeth-pres (age 70+)'!P62="yes"),"yes","no")</f>
        <v>yes</v>
      </c>
      <c r="L62" s="306" t="str">
        <f>IF(AND('Antibiotics STAR PU 13 - QP'!X62="yes",'Trimeth-pres (age 70+)'!R62="yes"),"yes","no")</f>
        <v>yes</v>
      </c>
      <c r="M62" s="306" t="str">
        <f>IF(AND('Antibiotics STAR PU 13 - QP'!AA62="yes",'Trimeth-pres (age 70+)'!T62="yes"),"yes","no")</f>
        <v>yes</v>
      </c>
      <c r="N62" s="306" t="str">
        <f>IF(AND('Antibiotics STAR PU 13 - QP'!AD62="yes",'Trimeth-pres (age 70+)'!V62="yes"),"yes","no")</f>
        <v>yes</v>
      </c>
      <c r="O62" s="306" t="str">
        <f>IF(AND('Antibiotics STAR PU 13 - QP'!AG62="yes",'Trimeth-pres (age 70+)'!X62="yes"),"yes","no")</f>
        <v>yes</v>
      </c>
      <c r="P62" s="306" t="str">
        <f>IF(AND('Antibiotics STAR PU 13 - QP'!AJ62="yes",'Trimeth-pres (age 70+)'!Z62="yes"),"yes","no")</f>
        <v>yes</v>
      </c>
      <c r="Q62" s="306" t="str">
        <f>IF(AND('Antibiotics STAR PU 13 - QP'!AM62="yes",'Trimeth-pres (age 70+)'!AB62="yes"),"yes","no")</f>
        <v>yes</v>
      </c>
      <c r="R62" s="306" t="str">
        <f>IF(AND('Antibiotics STAR PU 13 - QP'!AP62="yes",'Trimeth-pres (age 70+)'!AD62="yes"),"yes","no")</f>
        <v>yes</v>
      </c>
      <c r="S62" s="306" t="str">
        <f>IF(AND('Antibiotics STAR PU 13 - QP'!AS62="yes",'Trimeth-pres (age 70+)'!AF62="yes"),"yes","no")</f>
        <v>yes</v>
      </c>
      <c r="T62" s="306" t="str">
        <f>IF(AND('Antibiotics STAR PU 13 - QP'!AV62="yes",'Trimeth-pres (age 70+)'!AH62="yes"),"yes","no")</f>
        <v>yes</v>
      </c>
      <c r="U62" s="306" t="str">
        <f>IF(AND('Antibiotics STAR PU 13 - QP'!AY62="yes",'Trimeth-pres (age 70+)'!AJ62="yes"),"yes","no")</f>
        <v>yes</v>
      </c>
      <c r="V62" s="306" t="str">
        <f>IF(AND('Antibiotics STAR PU 13 - QP'!BB62="yes",'Trimeth-pres (age 70+)'!AL62="yes"),"yes","no")</f>
        <v>yes</v>
      </c>
      <c r="W62" s="306" t="str">
        <f>IF(AND('Antibiotics STAR PU 13 - QP'!BE62="yes",'Trimeth-pres (age 70+)'!AN62="yes"),"yes","no")</f>
        <v>yes</v>
      </c>
      <c r="X62" s="306" t="str">
        <f>IF(AND('Antibiotics STAR PU 13 - QP'!BH62="yes",'Trimeth-pres (age 70+)'!AP62="yes"),"yes","no")</f>
        <v>yes</v>
      </c>
      <c r="Y62" s="306" t="str">
        <f>IF(AND('Antibiotics STAR PU 13 - QP'!BK62="yes",'Trimeth-pres (age 70+)'!AR62="yes"),"yes","no")</f>
        <v>yes</v>
      </c>
      <c r="Z62" s="306" t="str">
        <f>IF(AND('Antibiotics STAR PU 13 - QP'!BN62="yes",'Trimeth-pres (age 70+)'!AT62="yes"),"yes","no")</f>
        <v>yes</v>
      </c>
      <c r="AA62" s="306" t="str">
        <f>IF(AND('Antibiotics STAR PU 13 - QP'!BQ62="yes",'Trimeth-pres (age 70+)'!AV62="yes"),"yes","no")</f>
        <v>yes</v>
      </c>
    </row>
    <row r="63" spans="1:27" x14ac:dyDescent="0.2">
      <c r="A63" s="306" t="s">
        <v>499</v>
      </c>
      <c r="B63" s="5" t="s">
        <v>476</v>
      </c>
      <c r="C63" s="5" t="s">
        <v>403</v>
      </c>
      <c r="D63" s="5" t="s">
        <v>420</v>
      </c>
      <c r="E63" s="5" t="s">
        <v>25</v>
      </c>
      <c r="F63" s="117" t="s">
        <v>133</v>
      </c>
      <c r="G63" s="5" t="s">
        <v>134</v>
      </c>
      <c r="H63" s="306" t="str">
        <f>IF(AND('Antibiotics STAR PU 13 - QP'!L63="yes",'Trimeth-pres (age 70+)'!J63="yes"),"yes","no")</f>
        <v>no</v>
      </c>
      <c r="I63" s="306" t="str">
        <f>IF(AND('Antibiotics STAR PU 13 - QP'!O63="yes",'Trimeth-pres (age 70+)'!L63="yes"),"yes","no")</f>
        <v>yes</v>
      </c>
      <c r="J63" s="306" t="str">
        <f>IF(AND('Antibiotics STAR PU 13 - QP'!R63="yes",'Trimeth-pres (age 70+)'!N63="yes"),"yes","no")</f>
        <v>yes</v>
      </c>
      <c r="K63" s="306" t="str">
        <f>IF(AND('Antibiotics STAR PU 13 - QP'!U63="yes",'Trimeth-pres (age 70+)'!P63="yes"),"yes","no")</f>
        <v>yes</v>
      </c>
      <c r="L63" s="306" t="str">
        <f>IF(AND('Antibiotics STAR PU 13 - QP'!X63="yes",'Trimeth-pres (age 70+)'!R63="yes"),"yes","no")</f>
        <v>yes</v>
      </c>
      <c r="M63" s="306" t="str">
        <f>IF(AND('Antibiotics STAR PU 13 - QP'!AA63="yes",'Trimeth-pres (age 70+)'!T63="yes"),"yes","no")</f>
        <v>yes</v>
      </c>
      <c r="N63" s="306" t="str">
        <f>IF(AND('Antibiotics STAR PU 13 - QP'!AD63="yes",'Trimeth-pres (age 70+)'!V63="yes"),"yes","no")</f>
        <v>yes</v>
      </c>
      <c r="O63" s="306" t="str">
        <f>IF(AND('Antibiotics STAR PU 13 - QP'!AG63="yes",'Trimeth-pres (age 70+)'!X63="yes"),"yes","no")</f>
        <v>yes</v>
      </c>
      <c r="P63" s="306" t="str">
        <f>IF(AND('Antibiotics STAR PU 13 - QP'!AJ63="yes",'Trimeth-pres (age 70+)'!Z63="yes"),"yes","no")</f>
        <v>yes</v>
      </c>
      <c r="Q63" s="306" t="str">
        <f>IF(AND('Antibiotics STAR PU 13 - QP'!AM63="yes",'Trimeth-pres (age 70+)'!AB63="yes"),"yes","no")</f>
        <v>yes</v>
      </c>
      <c r="R63" s="306" t="str">
        <f>IF(AND('Antibiotics STAR PU 13 - QP'!AP63="yes",'Trimeth-pres (age 70+)'!AD63="yes"),"yes","no")</f>
        <v>yes</v>
      </c>
      <c r="S63" s="306" t="str">
        <f>IF(AND('Antibiotics STAR PU 13 - QP'!AS63="yes",'Trimeth-pres (age 70+)'!AF63="yes"),"yes","no")</f>
        <v>yes</v>
      </c>
      <c r="T63" s="306" t="str">
        <f>IF(AND('Antibiotics STAR PU 13 - QP'!AV63="yes",'Trimeth-pres (age 70+)'!AH63="yes"),"yes","no")</f>
        <v>yes</v>
      </c>
      <c r="U63" s="306" t="str">
        <f>IF(AND('Antibiotics STAR PU 13 - QP'!AY63="yes",'Trimeth-pres (age 70+)'!AJ63="yes"),"yes","no")</f>
        <v>yes</v>
      </c>
      <c r="V63" s="306" t="str">
        <f>IF(AND('Antibiotics STAR PU 13 - QP'!BB63="yes",'Trimeth-pres (age 70+)'!AL63="yes"),"yes","no")</f>
        <v>yes</v>
      </c>
      <c r="W63" s="306" t="str">
        <f>IF(AND('Antibiotics STAR PU 13 - QP'!BE63="yes",'Trimeth-pres (age 70+)'!AN63="yes"),"yes","no")</f>
        <v>yes</v>
      </c>
      <c r="X63" s="306" t="str">
        <f>IF(AND('Antibiotics STAR PU 13 - QP'!BH63="yes",'Trimeth-pres (age 70+)'!AP63="yes"),"yes","no")</f>
        <v>yes</v>
      </c>
      <c r="Y63" s="306" t="str">
        <f>IF(AND('Antibiotics STAR PU 13 - QP'!BK63="yes",'Trimeth-pres (age 70+)'!AR63="yes"),"yes","no")</f>
        <v>yes</v>
      </c>
      <c r="Z63" s="306" t="str">
        <f>IF(AND('Antibiotics STAR PU 13 - QP'!BN63="yes",'Trimeth-pres (age 70+)'!AT63="yes"),"yes","no")</f>
        <v>yes</v>
      </c>
      <c r="AA63" s="306" t="str">
        <f>IF(AND('Antibiotics STAR PU 13 - QP'!BQ63="yes",'Trimeth-pres (age 70+)'!AV63="yes"),"yes","no")</f>
        <v>yes</v>
      </c>
    </row>
    <row r="64" spans="1:27" x14ac:dyDescent="0.2">
      <c r="A64" s="306" t="s">
        <v>639</v>
      </c>
      <c r="B64" s="5" t="s">
        <v>480</v>
      </c>
      <c r="C64" s="5" t="s">
        <v>405</v>
      </c>
      <c r="D64" s="5" t="s">
        <v>429</v>
      </c>
      <c r="E64" s="5" t="s">
        <v>60</v>
      </c>
      <c r="F64" s="117" t="s">
        <v>135</v>
      </c>
      <c r="G64" s="5" t="s">
        <v>136</v>
      </c>
      <c r="H64" s="306" t="str">
        <f>IF(AND('Antibiotics STAR PU 13 - QP'!L64="yes",'Trimeth-pres (age 70+)'!J64="yes"),"yes","no")</f>
        <v>yes</v>
      </c>
      <c r="I64" s="306" t="str">
        <f>IF(AND('Antibiotics STAR PU 13 - QP'!O64="yes",'Trimeth-pres (age 70+)'!L64="yes"),"yes","no")</f>
        <v>yes</v>
      </c>
      <c r="J64" s="306" t="str">
        <f>IF(AND('Antibiotics STAR PU 13 - QP'!R64="yes",'Trimeth-pres (age 70+)'!N64="yes"),"yes","no")</f>
        <v>yes</v>
      </c>
      <c r="K64" s="306" t="str">
        <f>IF(AND('Antibiotics STAR PU 13 - QP'!U64="yes",'Trimeth-pres (age 70+)'!P64="yes"),"yes","no")</f>
        <v>yes</v>
      </c>
      <c r="L64" s="306" t="str">
        <f>IF(AND('Antibiotics STAR PU 13 - QP'!X64="yes",'Trimeth-pres (age 70+)'!R64="yes"),"yes","no")</f>
        <v>yes</v>
      </c>
      <c r="M64" s="306" t="str">
        <f>IF(AND('Antibiotics STAR PU 13 - QP'!AA64="yes",'Trimeth-pres (age 70+)'!T64="yes"),"yes","no")</f>
        <v>yes</v>
      </c>
      <c r="N64" s="306" t="str">
        <f>IF(AND('Antibiotics STAR PU 13 - QP'!AD64="yes",'Trimeth-pres (age 70+)'!V64="yes"),"yes","no")</f>
        <v>yes</v>
      </c>
      <c r="O64" s="306" t="str">
        <f>IF(AND('Antibiotics STAR PU 13 - QP'!AG64="yes",'Trimeth-pres (age 70+)'!X64="yes"),"yes","no")</f>
        <v>yes</v>
      </c>
      <c r="P64" s="306" t="str">
        <f>IF(AND('Antibiotics STAR PU 13 - QP'!AJ64="yes",'Trimeth-pres (age 70+)'!Z64="yes"),"yes","no")</f>
        <v>yes</v>
      </c>
      <c r="Q64" s="306" t="str">
        <f>IF(AND('Antibiotics STAR PU 13 - QP'!AM64="yes",'Trimeth-pres (age 70+)'!AB64="yes"),"yes","no")</f>
        <v>yes</v>
      </c>
      <c r="R64" s="306" t="str">
        <f>IF(AND('Antibiotics STAR PU 13 - QP'!AP64="yes",'Trimeth-pres (age 70+)'!AD64="yes"),"yes","no")</f>
        <v>yes</v>
      </c>
      <c r="S64" s="306" t="str">
        <f>IF(AND('Antibiotics STAR PU 13 - QP'!AS64="yes",'Trimeth-pres (age 70+)'!AF64="yes"),"yes","no")</f>
        <v>yes</v>
      </c>
      <c r="T64" s="306" t="str">
        <f>IF(AND('Antibiotics STAR PU 13 - QP'!AV64="yes",'Trimeth-pres (age 70+)'!AH64="yes"),"yes","no")</f>
        <v>yes</v>
      </c>
      <c r="U64" s="306" t="str">
        <f>IF(AND('Antibiotics STAR PU 13 - QP'!AY64="yes",'Trimeth-pres (age 70+)'!AJ64="yes"),"yes","no")</f>
        <v>yes</v>
      </c>
      <c r="V64" s="306" t="str">
        <f>IF(AND('Antibiotics STAR PU 13 - QP'!BB64="yes",'Trimeth-pres (age 70+)'!AL64="yes"),"yes","no")</f>
        <v>yes</v>
      </c>
      <c r="W64" s="306" t="str">
        <f>IF(AND('Antibiotics STAR PU 13 - QP'!BE64="yes",'Trimeth-pres (age 70+)'!AN64="yes"),"yes","no")</f>
        <v>yes</v>
      </c>
      <c r="X64" s="306" t="str">
        <f>IF(AND('Antibiotics STAR PU 13 - QP'!BH64="yes",'Trimeth-pres (age 70+)'!AP64="yes"),"yes","no")</f>
        <v>yes</v>
      </c>
      <c r="Y64" s="306" t="str">
        <f>IF(AND('Antibiotics STAR PU 13 - QP'!BK64="yes",'Trimeth-pres (age 70+)'!AR64="yes"),"yes","no")</f>
        <v>yes</v>
      </c>
      <c r="Z64" s="306" t="str">
        <f>IF(AND('Antibiotics STAR PU 13 - QP'!BN64="yes",'Trimeth-pres (age 70+)'!AT64="yes"),"yes","no")</f>
        <v>yes</v>
      </c>
      <c r="AA64" s="306" t="str">
        <f>IF(AND('Antibiotics STAR PU 13 - QP'!BQ64="yes",'Trimeth-pres (age 70+)'!AV64="yes"),"yes","no")</f>
        <v>yes</v>
      </c>
    </row>
    <row r="65" spans="1:27" x14ac:dyDescent="0.2">
      <c r="A65" s="306" t="s">
        <v>619</v>
      </c>
      <c r="B65" s="5" t="s">
        <v>474</v>
      </c>
      <c r="C65" s="5" t="s">
        <v>401</v>
      </c>
      <c r="D65" s="5" t="s">
        <v>415</v>
      </c>
      <c r="E65" s="5" t="s">
        <v>5</v>
      </c>
      <c r="F65" s="117" t="s">
        <v>137</v>
      </c>
      <c r="G65" s="5" t="s">
        <v>138</v>
      </c>
      <c r="H65" s="306" t="str">
        <f>IF(AND('Antibiotics STAR PU 13 - QP'!L65="yes",'Trimeth-pres (age 70+)'!J65="yes"),"yes","no")</f>
        <v>no</v>
      </c>
      <c r="I65" s="306" t="str">
        <f>IF(AND('Antibiotics STAR PU 13 - QP'!O65="yes",'Trimeth-pres (age 70+)'!L65="yes"),"yes","no")</f>
        <v>no</v>
      </c>
      <c r="J65" s="306" t="str">
        <f>IF(AND('Antibiotics STAR PU 13 - QP'!R65="yes",'Trimeth-pres (age 70+)'!N65="yes"),"yes","no")</f>
        <v>no</v>
      </c>
      <c r="K65" s="306" t="str">
        <f>IF(AND('Antibiotics STAR PU 13 - QP'!U65="yes",'Trimeth-pres (age 70+)'!P65="yes"),"yes","no")</f>
        <v>no</v>
      </c>
      <c r="L65" s="306" t="str">
        <f>IF(AND('Antibiotics STAR PU 13 - QP'!X65="yes",'Trimeth-pres (age 70+)'!R65="yes"),"yes","no")</f>
        <v>no</v>
      </c>
      <c r="M65" s="306" t="str">
        <f>IF(AND('Antibiotics STAR PU 13 - QP'!AA65="yes",'Trimeth-pres (age 70+)'!T65="yes"),"yes","no")</f>
        <v>no</v>
      </c>
      <c r="N65" s="306" t="str">
        <f>IF(AND('Antibiotics STAR PU 13 - QP'!AD65="yes",'Trimeth-pres (age 70+)'!V65="yes"),"yes","no")</f>
        <v>no</v>
      </c>
      <c r="O65" s="306" t="str">
        <f>IF(AND('Antibiotics STAR PU 13 - QP'!AG65="yes",'Trimeth-pres (age 70+)'!X65="yes"),"yes","no")</f>
        <v>no</v>
      </c>
      <c r="P65" s="306" t="str">
        <f>IF(AND('Antibiotics STAR PU 13 - QP'!AJ65="yes",'Trimeth-pres (age 70+)'!Z65="yes"),"yes","no")</f>
        <v>no</v>
      </c>
      <c r="Q65" s="306" t="str">
        <f>IF(AND('Antibiotics STAR PU 13 - QP'!AM65="yes",'Trimeth-pres (age 70+)'!AB65="yes"),"yes","no")</f>
        <v>no</v>
      </c>
      <c r="R65" s="306" t="str">
        <f>IF(AND('Antibiotics STAR PU 13 - QP'!AP65="yes",'Trimeth-pres (age 70+)'!AD65="yes"),"yes","no")</f>
        <v>no</v>
      </c>
      <c r="S65" s="306" t="str">
        <f>IF(AND('Antibiotics STAR PU 13 - QP'!AS65="yes",'Trimeth-pres (age 70+)'!AF65="yes"),"yes","no")</f>
        <v>no</v>
      </c>
      <c r="T65" s="306" t="str">
        <f>IF(AND('Antibiotics STAR PU 13 - QP'!AV65="yes",'Trimeth-pres (age 70+)'!AH65="yes"),"yes","no")</f>
        <v>no</v>
      </c>
      <c r="U65" s="306" t="str">
        <f>IF(AND('Antibiotics STAR PU 13 - QP'!AY65="yes",'Trimeth-pres (age 70+)'!AJ65="yes"),"yes","no")</f>
        <v>no</v>
      </c>
      <c r="V65" s="306" t="str">
        <f>IF(AND('Antibiotics STAR PU 13 - QP'!BB65="yes",'Trimeth-pres (age 70+)'!AL65="yes"),"yes","no")</f>
        <v>no</v>
      </c>
      <c r="W65" s="306" t="str">
        <f>IF(AND('Antibiotics STAR PU 13 - QP'!BE65="yes",'Trimeth-pres (age 70+)'!AN65="yes"),"yes","no")</f>
        <v>no</v>
      </c>
      <c r="X65" s="306" t="str">
        <f>IF(AND('Antibiotics STAR PU 13 - QP'!BH65="yes",'Trimeth-pres (age 70+)'!AP65="yes"),"yes","no")</f>
        <v>no</v>
      </c>
      <c r="Y65" s="306" t="str">
        <f>IF(AND('Antibiotics STAR PU 13 - QP'!BK65="yes",'Trimeth-pres (age 70+)'!AR65="yes"),"yes","no")</f>
        <v>no</v>
      </c>
      <c r="Z65" s="306" t="str">
        <f>IF(AND('Antibiotics STAR PU 13 - QP'!BN65="yes",'Trimeth-pres (age 70+)'!AT65="yes"),"yes","no")</f>
        <v>yes</v>
      </c>
      <c r="AA65" s="306" t="str">
        <f>IF(AND('Antibiotics STAR PU 13 - QP'!BQ65="yes",'Trimeth-pres (age 70+)'!AV65="yes"),"yes","no")</f>
        <v>yes</v>
      </c>
    </row>
    <row r="66" spans="1:27" x14ac:dyDescent="0.2">
      <c r="A66" s="306" t="s">
        <v>627</v>
      </c>
      <c r="B66" s="5" t="s">
        <v>484</v>
      </c>
      <c r="C66" s="5" t="s">
        <v>465</v>
      </c>
      <c r="D66" s="5" t="s">
        <v>424</v>
      </c>
      <c r="E66" s="5" t="s">
        <v>35</v>
      </c>
      <c r="F66" s="117" t="s">
        <v>139</v>
      </c>
      <c r="G66" s="5" t="s">
        <v>140</v>
      </c>
      <c r="H66" s="306" t="str">
        <f>IF(AND('Antibiotics STAR PU 13 - QP'!L66="yes",'Trimeth-pres (age 70+)'!J66="yes"),"yes","no")</f>
        <v>no</v>
      </c>
      <c r="I66" s="306" t="str">
        <f>IF(AND('Antibiotics STAR PU 13 - QP'!O66="yes",'Trimeth-pres (age 70+)'!L66="yes"),"yes","no")</f>
        <v>yes</v>
      </c>
      <c r="J66" s="306" t="str">
        <f>IF(AND('Antibiotics STAR PU 13 - QP'!R66="yes",'Trimeth-pres (age 70+)'!N66="yes"),"yes","no")</f>
        <v>yes</v>
      </c>
      <c r="K66" s="306" t="str">
        <f>IF(AND('Antibiotics STAR PU 13 - QP'!U66="yes",'Trimeth-pres (age 70+)'!P66="yes"),"yes","no")</f>
        <v>yes</v>
      </c>
      <c r="L66" s="306" t="str">
        <f>IF(AND('Antibiotics STAR PU 13 - QP'!X66="yes",'Trimeth-pres (age 70+)'!R66="yes"),"yes","no")</f>
        <v>yes</v>
      </c>
      <c r="M66" s="306" t="str">
        <f>IF(AND('Antibiotics STAR PU 13 - QP'!AA66="yes",'Trimeth-pres (age 70+)'!T66="yes"),"yes","no")</f>
        <v>yes</v>
      </c>
      <c r="N66" s="306" t="str">
        <f>IF(AND('Antibiotics STAR PU 13 - QP'!AD66="yes",'Trimeth-pres (age 70+)'!V66="yes"),"yes","no")</f>
        <v>yes</v>
      </c>
      <c r="O66" s="306" t="str">
        <f>IF(AND('Antibiotics STAR PU 13 - QP'!AG66="yes",'Trimeth-pres (age 70+)'!X66="yes"),"yes","no")</f>
        <v>yes</v>
      </c>
      <c r="P66" s="306" t="str">
        <f>IF(AND('Antibiotics STAR PU 13 - QP'!AJ66="yes",'Trimeth-pres (age 70+)'!Z66="yes"),"yes","no")</f>
        <v>yes</v>
      </c>
      <c r="Q66" s="306" t="str">
        <f>IF(AND('Antibiotics STAR PU 13 - QP'!AM66="yes",'Trimeth-pres (age 70+)'!AB66="yes"),"yes","no")</f>
        <v>yes</v>
      </c>
      <c r="R66" s="306" t="str">
        <f>IF(AND('Antibiotics STAR PU 13 - QP'!AP66="yes",'Trimeth-pres (age 70+)'!AD66="yes"),"yes","no")</f>
        <v>yes</v>
      </c>
      <c r="S66" s="306" t="str">
        <f>IF(AND('Antibiotics STAR PU 13 - QP'!AS66="yes",'Trimeth-pres (age 70+)'!AF66="yes"),"yes","no")</f>
        <v>yes</v>
      </c>
      <c r="T66" s="306" t="str">
        <f>IF(AND('Antibiotics STAR PU 13 - QP'!AV66="yes",'Trimeth-pres (age 70+)'!AH66="yes"),"yes","no")</f>
        <v>yes</v>
      </c>
      <c r="U66" s="306" t="str">
        <f>IF(AND('Antibiotics STAR PU 13 - QP'!AY66="yes",'Trimeth-pres (age 70+)'!AJ66="yes"),"yes","no")</f>
        <v>yes</v>
      </c>
      <c r="V66" s="306" t="str">
        <f>IF(AND('Antibiotics STAR PU 13 - QP'!BB66="yes",'Trimeth-pres (age 70+)'!AL66="yes"),"yes","no")</f>
        <v>yes</v>
      </c>
      <c r="W66" s="306" t="str">
        <f>IF(AND('Antibiotics STAR PU 13 - QP'!BE66="yes",'Trimeth-pres (age 70+)'!AN66="yes"),"yes","no")</f>
        <v>yes</v>
      </c>
      <c r="X66" s="306" t="str">
        <f>IF(AND('Antibiotics STAR PU 13 - QP'!BH66="yes",'Trimeth-pres (age 70+)'!AP66="yes"),"yes","no")</f>
        <v>yes</v>
      </c>
      <c r="Y66" s="306" t="str">
        <f>IF(AND('Antibiotics STAR PU 13 - QP'!BK66="yes",'Trimeth-pres (age 70+)'!AR66="yes"),"yes","no")</f>
        <v>yes</v>
      </c>
      <c r="Z66" s="306" t="str">
        <f>IF(AND('Antibiotics STAR PU 13 - QP'!BN66="yes",'Trimeth-pres (age 70+)'!AT66="yes"),"yes","no")</f>
        <v>yes</v>
      </c>
      <c r="AA66" s="306" t="str">
        <f>IF(AND('Antibiotics STAR PU 13 - QP'!BQ66="yes",'Trimeth-pres (age 70+)'!AV66="yes"),"yes","no")</f>
        <v>yes</v>
      </c>
    </row>
    <row r="67" spans="1:27" x14ac:dyDescent="0.2">
      <c r="A67" s="306" t="s">
        <v>626</v>
      </c>
      <c r="B67" s="5" t="s">
        <v>477</v>
      </c>
      <c r="C67" s="5" t="s">
        <v>404</v>
      </c>
      <c r="D67" s="5" t="s">
        <v>422</v>
      </c>
      <c r="E67" s="5" t="s">
        <v>31</v>
      </c>
      <c r="F67" s="117" t="s">
        <v>141</v>
      </c>
      <c r="G67" s="5" t="s">
        <v>142</v>
      </c>
      <c r="H67" s="306" t="str">
        <f>IF(AND('Antibiotics STAR PU 13 - QP'!L67="yes",'Trimeth-pres (age 70+)'!J67="yes"),"yes","no")</f>
        <v>yes</v>
      </c>
      <c r="I67" s="306" t="str">
        <f>IF(AND('Antibiotics STAR PU 13 - QP'!O67="yes",'Trimeth-pres (age 70+)'!L67="yes"),"yes","no")</f>
        <v>yes</v>
      </c>
      <c r="J67" s="306" t="str">
        <f>IF(AND('Antibiotics STAR PU 13 - QP'!R67="yes",'Trimeth-pres (age 70+)'!N67="yes"),"yes","no")</f>
        <v>yes</v>
      </c>
      <c r="K67" s="306" t="str">
        <f>IF(AND('Antibiotics STAR PU 13 - QP'!U67="yes",'Trimeth-pres (age 70+)'!P67="yes"),"yes","no")</f>
        <v>yes</v>
      </c>
      <c r="L67" s="306" t="str">
        <f>IF(AND('Antibiotics STAR PU 13 - QP'!X67="yes",'Trimeth-pres (age 70+)'!R67="yes"),"yes","no")</f>
        <v>yes</v>
      </c>
      <c r="M67" s="306" t="str">
        <f>IF(AND('Antibiotics STAR PU 13 - QP'!AA67="yes",'Trimeth-pres (age 70+)'!T67="yes"),"yes","no")</f>
        <v>yes</v>
      </c>
      <c r="N67" s="306" t="str">
        <f>IF(AND('Antibiotics STAR PU 13 - QP'!AD67="yes",'Trimeth-pres (age 70+)'!V67="yes"),"yes","no")</f>
        <v>yes</v>
      </c>
      <c r="O67" s="306" t="str">
        <f>IF(AND('Antibiotics STAR PU 13 - QP'!AG67="yes",'Trimeth-pres (age 70+)'!X67="yes"),"yes","no")</f>
        <v>yes</v>
      </c>
      <c r="P67" s="306" t="str">
        <f>IF(AND('Antibiotics STAR PU 13 - QP'!AJ67="yes",'Trimeth-pres (age 70+)'!Z67="yes"),"yes","no")</f>
        <v>yes</v>
      </c>
      <c r="Q67" s="306" t="str">
        <f>IF(AND('Antibiotics STAR PU 13 - QP'!AM67="yes",'Trimeth-pres (age 70+)'!AB67="yes"),"yes","no")</f>
        <v>yes</v>
      </c>
      <c r="R67" s="306" t="str">
        <f>IF(AND('Antibiotics STAR PU 13 - QP'!AP67="yes",'Trimeth-pres (age 70+)'!AD67="yes"),"yes","no")</f>
        <v>yes</v>
      </c>
      <c r="S67" s="306" t="str">
        <f>IF(AND('Antibiotics STAR PU 13 - QP'!AS67="yes",'Trimeth-pres (age 70+)'!AF67="yes"),"yes","no")</f>
        <v>yes</v>
      </c>
      <c r="T67" s="306" t="str">
        <f>IF(AND('Antibiotics STAR PU 13 - QP'!AV67="yes",'Trimeth-pres (age 70+)'!AH67="yes"),"yes","no")</f>
        <v>yes</v>
      </c>
      <c r="U67" s="306" t="str">
        <f>IF(AND('Antibiotics STAR PU 13 - QP'!AY67="yes",'Trimeth-pres (age 70+)'!AJ67="yes"),"yes","no")</f>
        <v>yes</v>
      </c>
      <c r="V67" s="306" t="str">
        <f>IF(AND('Antibiotics STAR PU 13 - QP'!BB67="yes",'Trimeth-pres (age 70+)'!AL67="yes"),"yes","no")</f>
        <v>yes</v>
      </c>
      <c r="W67" s="306" t="str">
        <f>IF(AND('Antibiotics STAR PU 13 - QP'!BE67="yes",'Trimeth-pres (age 70+)'!AN67="yes"),"yes","no")</f>
        <v>yes</v>
      </c>
      <c r="X67" s="306" t="str">
        <f>IF(AND('Antibiotics STAR PU 13 - QP'!BH67="yes",'Trimeth-pres (age 70+)'!AP67="yes"),"yes","no")</f>
        <v>yes</v>
      </c>
      <c r="Y67" s="306" t="str">
        <f>IF(AND('Antibiotics STAR PU 13 - QP'!BK67="yes",'Trimeth-pres (age 70+)'!AR67="yes"),"yes","no")</f>
        <v>yes</v>
      </c>
      <c r="Z67" s="306" t="str">
        <f>IF(AND('Antibiotics STAR PU 13 - QP'!BN67="yes",'Trimeth-pres (age 70+)'!AT67="yes"),"yes","no")</f>
        <v>yes</v>
      </c>
      <c r="AA67" s="306" t="str">
        <f>IF(AND('Antibiotics STAR PU 13 - QP'!BQ67="yes",'Trimeth-pres (age 70+)'!AV67="yes"),"yes","no")</f>
        <v>yes</v>
      </c>
    </row>
    <row r="68" spans="1:27" x14ac:dyDescent="0.2">
      <c r="A68" s="306" t="s">
        <v>640</v>
      </c>
      <c r="B68" s="5" t="s">
        <v>475</v>
      </c>
      <c r="C68" s="5" t="s">
        <v>402</v>
      </c>
      <c r="D68" s="5" t="s">
        <v>427</v>
      </c>
      <c r="E68" s="5" t="s">
        <v>50</v>
      </c>
      <c r="F68" s="117" t="s">
        <v>143</v>
      </c>
      <c r="G68" s="5" t="s">
        <v>144</v>
      </c>
      <c r="H68" s="306" t="str">
        <f>IF(AND('Antibiotics STAR PU 13 - QP'!L68="yes",'Trimeth-pres (age 70+)'!J68="yes"),"yes","no")</f>
        <v>yes</v>
      </c>
      <c r="I68" s="306" t="str">
        <f>IF(AND('Antibiotics STAR PU 13 - QP'!O68="yes",'Trimeth-pres (age 70+)'!L68="yes"),"yes","no")</f>
        <v>yes</v>
      </c>
      <c r="J68" s="306" t="str">
        <f>IF(AND('Antibiotics STAR PU 13 - QP'!R68="yes",'Trimeth-pres (age 70+)'!N68="yes"),"yes","no")</f>
        <v>yes</v>
      </c>
      <c r="K68" s="306" t="str">
        <f>IF(AND('Antibiotics STAR PU 13 - QP'!U68="yes",'Trimeth-pres (age 70+)'!P68="yes"),"yes","no")</f>
        <v>yes</v>
      </c>
      <c r="L68" s="306" t="str">
        <f>IF(AND('Antibiotics STAR PU 13 - QP'!X68="yes",'Trimeth-pres (age 70+)'!R68="yes"),"yes","no")</f>
        <v>yes</v>
      </c>
      <c r="M68" s="306" t="str">
        <f>IF(AND('Antibiotics STAR PU 13 - QP'!AA68="yes",'Trimeth-pres (age 70+)'!T68="yes"),"yes","no")</f>
        <v>yes</v>
      </c>
      <c r="N68" s="306" t="str">
        <f>IF(AND('Antibiotics STAR PU 13 - QP'!AD68="yes",'Trimeth-pres (age 70+)'!V68="yes"),"yes","no")</f>
        <v>yes</v>
      </c>
      <c r="O68" s="306" t="str">
        <f>IF(AND('Antibiotics STAR PU 13 - QP'!AG68="yes",'Trimeth-pres (age 70+)'!X68="yes"),"yes","no")</f>
        <v>yes</v>
      </c>
      <c r="P68" s="306" t="str">
        <f>IF(AND('Antibiotics STAR PU 13 - QP'!AJ68="yes",'Trimeth-pres (age 70+)'!Z68="yes"),"yes","no")</f>
        <v>yes</v>
      </c>
      <c r="Q68" s="306" t="str">
        <f>IF(AND('Antibiotics STAR PU 13 - QP'!AM68="yes",'Trimeth-pres (age 70+)'!AB68="yes"),"yes","no")</f>
        <v>yes</v>
      </c>
      <c r="R68" s="306" t="str">
        <f>IF(AND('Antibiotics STAR PU 13 - QP'!AP68="yes",'Trimeth-pres (age 70+)'!AD68="yes"),"yes","no")</f>
        <v>yes</v>
      </c>
      <c r="S68" s="306" t="str">
        <f>IF(AND('Antibiotics STAR PU 13 - QP'!AS68="yes",'Trimeth-pres (age 70+)'!AF68="yes"),"yes","no")</f>
        <v>yes</v>
      </c>
      <c r="T68" s="306" t="str">
        <f>IF(AND('Antibiotics STAR PU 13 - QP'!AV68="yes",'Trimeth-pres (age 70+)'!AH68="yes"),"yes","no")</f>
        <v>yes</v>
      </c>
      <c r="U68" s="306" t="str">
        <f>IF(AND('Antibiotics STAR PU 13 - QP'!AY68="yes",'Trimeth-pres (age 70+)'!AJ68="yes"),"yes","no")</f>
        <v>yes</v>
      </c>
      <c r="V68" s="306" t="str">
        <f>IF(AND('Antibiotics STAR PU 13 - QP'!BB68="yes",'Trimeth-pres (age 70+)'!AL68="yes"),"yes","no")</f>
        <v>yes</v>
      </c>
      <c r="W68" s="306" t="str">
        <f>IF(AND('Antibiotics STAR PU 13 - QP'!BE68="yes",'Trimeth-pres (age 70+)'!AN68="yes"),"yes","no")</f>
        <v>yes</v>
      </c>
      <c r="X68" s="306" t="str">
        <f>IF(AND('Antibiotics STAR PU 13 - QP'!BH68="yes",'Trimeth-pres (age 70+)'!AP68="yes"),"yes","no")</f>
        <v>yes</v>
      </c>
      <c r="Y68" s="306" t="str">
        <f>IF(AND('Antibiotics STAR PU 13 - QP'!BK68="yes",'Trimeth-pres (age 70+)'!AR68="yes"),"yes","no")</f>
        <v>yes</v>
      </c>
      <c r="Z68" s="306" t="str">
        <f>IF(AND('Antibiotics STAR PU 13 - QP'!BN68="yes",'Trimeth-pres (age 70+)'!AT68="yes"),"yes","no")</f>
        <v>yes</v>
      </c>
      <c r="AA68" s="306" t="str">
        <f>IF(AND('Antibiotics STAR PU 13 - QP'!BQ68="yes",'Trimeth-pres (age 70+)'!AV68="yes"),"yes","no")</f>
        <v>yes</v>
      </c>
    </row>
    <row r="69" spans="1:27" x14ac:dyDescent="0.2">
      <c r="A69" s="306" t="s">
        <v>496</v>
      </c>
      <c r="B69" s="5" t="s">
        <v>497</v>
      </c>
      <c r="C69" s="5" t="s">
        <v>411</v>
      </c>
      <c r="D69" s="5" t="s">
        <v>439</v>
      </c>
      <c r="E69" s="5" t="s">
        <v>145</v>
      </c>
      <c r="F69" s="117" t="s">
        <v>146</v>
      </c>
      <c r="G69" s="5" t="s">
        <v>147</v>
      </c>
      <c r="H69" s="306" t="str">
        <f>IF(AND('Antibiotics STAR PU 13 - QP'!L69="yes",'Trimeth-pres (age 70+)'!J69="yes"),"yes","no")</f>
        <v>no</v>
      </c>
      <c r="I69" s="306" t="str">
        <f>IF(AND('Antibiotics STAR PU 13 - QP'!O69="yes",'Trimeth-pres (age 70+)'!L69="yes"),"yes","no")</f>
        <v>no</v>
      </c>
      <c r="J69" s="306" t="str">
        <f>IF(AND('Antibiotics STAR PU 13 - QP'!R69="yes",'Trimeth-pres (age 70+)'!N69="yes"),"yes","no")</f>
        <v>no</v>
      </c>
      <c r="K69" s="306" t="str">
        <f>IF(AND('Antibiotics STAR PU 13 - QP'!U69="yes",'Trimeth-pres (age 70+)'!P69="yes"),"yes","no")</f>
        <v>no</v>
      </c>
      <c r="L69" s="306" t="str">
        <f>IF(AND('Antibiotics STAR PU 13 - QP'!X69="yes",'Trimeth-pres (age 70+)'!R69="yes"),"yes","no")</f>
        <v>no</v>
      </c>
      <c r="M69" s="306" t="str">
        <f>IF(AND('Antibiotics STAR PU 13 - QP'!AA69="yes",'Trimeth-pres (age 70+)'!T69="yes"),"yes","no")</f>
        <v>no</v>
      </c>
      <c r="N69" s="306" t="str">
        <f>IF(AND('Antibiotics STAR PU 13 - QP'!AD69="yes",'Trimeth-pres (age 70+)'!V69="yes"),"yes","no")</f>
        <v>no</v>
      </c>
      <c r="O69" s="306" t="str">
        <f>IF(AND('Antibiotics STAR PU 13 - QP'!AG69="yes",'Trimeth-pres (age 70+)'!X69="yes"),"yes","no")</f>
        <v>no</v>
      </c>
      <c r="P69" s="306" t="str">
        <f>IF(AND('Antibiotics STAR PU 13 - QP'!AJ69="yes",'Trimeth-pres (age 70+)'!Z69="yes"),"yes","no")</f>
        <v>no</v>
      </c>
      <c r="Q69" s="306" t="str">
        <f>IF(AND('Antibiotics STAR PU 13 - QP'!AM69="yes",'Trimeth-pres (age 70+)'!AB69="yes"),"yes","no")</f>
        <v>no</v>
      </c>
      <c r="R69" s="306" t="str">
        <f>IF(AND('Antibiotics STAR PU 13 - QP'!AP69="yes",'Trimeth-pres (age 70+)'!AD69="yes"),"yes","no")</f>
        <v>no</v>
      </c>
      <c r="S69" s="306" t="str">
        <f>IF(AND('Antibiotics STAR PU 13 - QP'!AS69="yes",'Trimeth-pres (age 70+)'!AF69="yes"),"yes","no")</f>
        <v>no</v>
      </c>
      <c r="T69" s="306" t="str">
        <f>IF(AND('Antibiotics STAR PU 13 - QP'!AV69="yes",'Trimeth-pres (age 70+)'!AH69="yes"),"yes","no")</f>
        <v>no</v>
      </c>
      <c r="U69" s="306" t="str">
        <f>IF(AND('Antibiotics STAR PU 13 - QP'!AY69="yes",'Trimeth-pres (age 70+)'!AJ69="yes"),"yes","no")</f>
        <v>yes</v>
      </c>
      <c r="V69" s="306" t="str">
        <f>IF(AND('Antibiotics STAR PU 13 - QP'!BB69="yes",'Trimeth-pres (age 70+)'!AL69="yes"),"yes","no")</f>
        <v>yes</v>
      </c>
      <c r="W69" s="306" t="str">
        <f>IF(AND('Antibiotics STAR PU 13 - QP'!BE69="yes",'Trimeth-pres (age 70+)'!AN69="yes"),"yes","no")</f>
        <v>yes</v>
      </c>
      <c r="X69" s="306" t="str">
        <f>IF(AND('Antibiotics STAR PU 13 - QP'!BH69="yes",'Trimeth-pres (age 70+)'!AP69="yes"),"yes","no")</f>
        <v>yes</v>
      </c>
      <c r="Y69" s="306" t="str">
        <f>IF(AND('Antibiotics STAR PU 13 - QP'!BK69="yes",'Trimeth-pres (age 70+)'!AR69="yes"),"yes","no")</f>
        <v>yes</v>
      </c>
      <c r="Z69" s="306" t="str">
        <f>IF(AND('Antibiotics STAR PU 13 - QP'!BN69="yes",'Trimeth-pres (age 70+)'!AT69="yes"),"yes","no")</f>
        <v>yes</v>
      </c>
      <c r="AA69" s="306" t="str">
        <f>IF(AND('Antibiotics STAR PU 13 - QP'!BQ69="yes",'Trimeth-pres (age 70+)'!AV69="yes"),"yes","no")</f>
        <v>yes</v>
      </c>
    </row>
    <row r="70" spans="1:27" x14ac:dyDescent="0.2">
      <c r="A70" s="306" t="s">
        <v>634</v>
      </c>
      <c r="B70" s="5" t="s">
        <v>474</v>
      </c>
      <c r="C70" s="5" t="s">
        <v>401</v>
      </c>
      <c r="D70" s="5" t="s">
        <v>436</v>
      </c>
      <c r="E70" s="5" t="s">
        <v>114</v>
      </c>
      <c r="F70" s="117" t="s">
        <v>148</v>
      </c>
      <c r="G70" s="5" t="s">
        <v>149</v>
      </c>
      <c r="H70" s="306" t="str">
        <f>IF(AND('Antibiotics STAR PU 13 - QP'!L70="yes",'Trimeth-pres (age 70+)'!J70="yes"),"yes","no")</f>
        <v>yes</v>
      </c>
      <c r="I70" s="306" t="str">
        <f>IF(AND('Antibiotics STAR PU 13 - QP'!O70="yes",'Trimeth-pres (age 70+)'!L70="yes"),"yes","no")</f>
        <v>yes</v>
      </c>
      <c r="J70" s="306" t="str">
        <f>IF(AND('Antibiotics STAR PU 13 - QP'!R70="yes",'Trimeth-pres (age 70+)'!N70="yes"),"yes","no")</f>
        <v>yes</v>
      </c>
      <c r="K70" s="306" t="str">
        <f>IF(AND('Antibiotics STAR PU 13 - QP'!U70="yes",'Trimeth-pres (age 70+)'!P70="yes"),"yes","no")</f>
        <v>yes</v>
      </c>
      <c r="L70" s="306" t="str">
        <f>IF(AND('Antibiotics STAR PU 13 - QP'!X70="yes",'Trimeth-pres (age 70+)'!R70="yes"),"yes","no")</f>
        <v>yes</v>
      </c>
      <c r="M70" s="306" t="str">
        <f>IF(AND('Antibiotics STAR PU 13 - QP'!AA70="yes",'Trimeth-pres (age 70+)'!T70="yes"),"yes","no")</f>
        <v>yes</v>
      </c>
      <c r="N70" s="306" t="str">
        <f>IF(AND('Antibiotics STAR PU 13 - QP'!AD70="yes",'Trimeth-pres (age 70+)'!V70="yes"),"yes","no")</f>
        <v>yes</v>
      </c>
      <c r="O70" s="306" t="str">
        <f>IF(AND('Antibiotics STAR PU 13 - QP'!AG70="yes",'Trimeth-pres (age 70+)'!X70="yes"),"yes","no")</f>
        <v>yes</v>
      </c>
      <c r="P70" s="306" t="str">
        <f>IF(AND('Antibiotics STAR PU 13 - QP'!AJ70="yes",'Trimeth-pres (age 70+)'!Z70="yes"),"yes","no")</f>
        <v>yes</v>
      </c>
      <c r="Q70" s="306" t="str">
        <f>IF(AND('Antibiotics STAR PU 13 - QP'!AM70="yes",'Trimeth-pres (age 70+)'!AB70="yes"),"yes","no")</f>
        <v>yes</v>
      </c>
      <c r="R70" s="306" t="str">
        <f>IF(AND('Antibiotics STAR PU 13 - QP'!AP70="yes",'Trimeth-pres (age 70+)'!AD70="yes"),"yes","no")</f>
        <v>yes</v>
      </c>
      <c r="S70" s="306" t="str">
        <f>IF(AND('Antibiotics STAR PU 13 - QP'!AS70="yes",'Trimeth-pres (age 70+)'!AF70="yes"),"yes","no")</f>
        <v>yes</v>
      </c>
      <c r="T70" s="306" t="str">
        <f>IF(AND('Antibiotics STAR PU 13 - QP'!AV70="yes",'Trimeth-pres (age 70+)'!AH70="yes"),"yes","no")</f>
        <v>yes</v>
      </c>
      <c r="U70" s="306" t="str">
        <f>IF(AND('Antibiotics STAR PU 13 - QP'!AY70="yes",'Trimeth-pres (age 70+)'!AJ70="yes"),"yes","no")</f>
        <v>yes</v>
      </c>
      <c r="V70" s="306" t="str">
        <f>IF(AND('Antibiotics STAR PU 13 - QP'!BB70="yes",'Trimeth-pres (age 70+)'!AL70="yes"),"yes","no")</f>
        <v>yes</v>
      </c>
      <c r="W70" s="306" t="str">
        <f>IF(AND('Antibiotics STAR PU 13 - QP'!BE70="yes",'Trimeth-pres (age 70+)'!AN70="yes"),"yes","no")</f>
        <v>yes</v>
      </c>
      <c r="X70" s="306" t="str">
        <f>IF(AND('Antibiotics STAR PU 13 - QP'!BH70="yes",'Trimeth-pres (age 70+)'!AP70="yes"),"yes","no")</f>
        <v>yes</v>
      </c>
      <c r="Y70" s="306" t="str">
        <f>IF(AND('Antibiotics STAR PU 13 - QP'!BK70="yes",'Trimeth-pres (age 70+)'!AR70="yes"),"yes","no")</f>
        <v>yes</v>
      </c>
      <c r="Z70" s="306" t="str">
        <f>IF(AND('Antibiotics STAR PU 13 - QP'!BN70="yes",'Trimeth-pres (age 70+)'!AT70="yes"),"yes","no")</f>
        <v>yes</v>
      </c>
      <c r="AA70" s="306" t="str">
        <f>IF(AND('Antibiotics STAR PU 13 - QP'!BQ70="yes",'Trimeth-pres (age 70+)'!AV70="yes"),"yes","no")</f>
        <v>yes</v>
      </c>
    </row>
    <row r="71" spans="1:27" x14ac:dyDescent="0.2">
      <c r="A71" s="306" t="s">
        <v>629</v>
      </c>
      <c r="B71" s="5" t="s">
        <v>477</v>
      </c>
      <c r="C71" s="5" t="s">
        <v>404</v>
      </c>
      <c r="D71" s="5" t="s">
        <v>426</v>
      </c>
      <c r="E71" s="5" t="s">
        <v>47</v>
      </c>
      <c r="F71" s="117" t="s">
        <v>150</v>
      </c>
      <c r="G71" s="5" t="s">
        <v>151</v>
      </c>
      <c r="H71" s="306" t="str">
        <f>IF(AND('Antibiotics STAR PU 13 - QP'!L71="yes",'Trimeth-pres (age 70+)'!J71="yes"),"yes","no")</f>
        <v>yes</v>
      </c>
      <c r="I71" s="306" t="str">
        <f>IF(AND('Antibiotics STAR PU 13 - QP'!O71="yes",'Trimeth-pres (age 70+)'!L71="yes"),"yes","no")</f>
        <v>yes</v>
      </c>
      <c r="J71" s="306" t="str">
        <f>IF(AND('Antibiotics STAR PU 13 - QP'!R71="yes",'Trimeth-pres (age 70+)'!N71="yes"),"yes","no")</f>
        <v>yes</v>
      </c>
      <c r="K71" s="306" t="str">
        <f>IF(AND('Antibiotics STAR PU 13 - QP'!U71="yes",'Trimeth-pres (age 70+)'!P71="yes"),"yes","no")</f>
        <v>yes</v>
      </c>
      <c r="L71" s="306" t="str">
        <f>IF(AND('Antibiotics STAR PU 13 - QP'!X71="yes",'Trimeth-pres (age 70+)'!R71="yes"),"yes","no")</f>
        <v>yes</v>
      </c>
      <c r="M71" s="306" t="str">
        <f>IF(AND('Antibiotics STAR PU 13 - QP'!AA71="yes",'Trimeth-pres (age 70+)'!T71="yes"),"yes","no")</f>
        <v>yes</v>
      </c>
      <c r="N71" s="306" t="str">
        <f>IF(AND('Antibiotics STAR PU 13 - QP'!AD71="yes",'Trimeth-pres (age 70+)'!V71="yes"),"yes","no")</f>
        <v>yes</v>
      </c>
      <c r="O71" s="306" t="str">
        <f>IF(AND('Antibiotics STAR PU 13 - QP'!AG71="yes",'Trimeth-pres (age 70+)'!X71="yes"),"yes","no")</f>
        <v>yes</v>
      </c>
      <c r="P71" s="306" t="str">
        <f>IF(AND('Antibiotics STAR PU 13 - QP'!AJ71="yes",'Trimeth-pres (age 70+)'!Z71="yes"),"yes","no")</f>
        <v>yes</v>
      </c>
      <c r="Q71" s="306" t="str">
        <f>IF(AND('Antibiotics STAR PU 13 - QP'!AM71="yes",'Trimeth-pres (age 70+)'!AB71="yes"),"yes","no")</f>
        <v>yes</v>
      </c>
      <c r="R71" s="306" t="str">
        <f>IF(AND('Antibiotics STAR PU 13 - QP'!AP71="yes",'Trimeth-pres (age 70+)'!AD71="yes"),"yes","no")</f>
        <v>yes</v>
      </c>
      <c r="S71" s="306" t="str">
        <f>IF(AND('Antibiotics STAR PU 13 - QP'!AS71="yes",'Trimeth-pres (age 70+)'!AF71="yes"),"yes","no")</f>
        <v>yes</v>
      </c>
      <c r="T71" s="306" t="str">
        <f>IF(AND('Antibiotics STAR PU 13 - QP'!AV71="yes",'Trimeth-pres (age 70+)'!AH71="yes"),"yes","no")</f>
        <v>yes</v>
      </c>
      <c r="U71" s="306" t="str">
        <f>IF(AND('Antibiotics STAR PU 13 - QP'!AY71="yes",'Trimeth-pres (age 70+)'!AJ71="yes"),"yes","no")</f>
        <v>yes</v>
      </c>
      <c r="V71" s="306" t="str">
        <f>IF(AND('Antibiotics STAR PU 13 - QP'!BB71="yes",'Trimeth-pres (age 70+)'!AL71="yes"),"yes","no")</f>
        <v>yes</v>
      </c>
      <c r="W71" s="306" t="str">
        <f>IF(AND('Antibiotics STAR PU 13 - QP'!BE71="yes",'Trimeth-pres (age 70+)'!AN71="yes"),"yes","no")</f>
        <v>yes</v>
      </c>
      <c r="X71" s="306" t="str">
        <f>IF(AND('Antibiotics STAR PU 13 - QP'!BH71="yes",'Trimeth-pres (age 70+)'!AP71="yes"),"yes","no")</f>
        <v>yes</v>
      </c>
      <c r="Y71" s="306" t="str">
        <f>IF(AND('Antibiotics STAR PU 13 - QP'!BK71="yes",'Trimeth-pres (age 70+)'!AR71="yes"),"yes","no")</f>
        <v>yes</v>
      </c>
      <c r="Z71" s="306" t="str">
        <f>IF(AND('Antibiotics STAR PU 13 - QP'!BN71="yes",'Trimeth-pres (age 70+)'!AT71="yes"),"yes","no")</f>
        <v>yes</v>
      </c>
      <c r="AA71" s="306" t="str">
        <f>IF(AND('Antibiotics STAR PU 13 - QP'!BQ71="yes",'Trimeth-pres (age 70+)'!AV71="yes"),"yes","no")</f>
        <v>yes</v>
      </c>
    </row>
    <row r="72" spans="1:27" x14ac:dyDescent="0.2">
      <c r="A72" s="306" t="s">
        <v>622</v>
      </c>
      <c r="B72" s="5" t="s">
        <v>477</v>
      </c>
      <c r="C72" s="5" t="s">
        <v>404</v>
      </c>
      <c r="D72" s="5" t="s">
        <v>418</v>
      </c>
      <c r="E72" s="5" t="s">
        <v>12</v>
      </c>
      <c r="F72" s="117" t="s">
        <v>152</v>
      </c>
      <c r="G72" s="5" t="s">
        <v>153</v>
      </c>
      <c r="H72" s="306" t="str">
        <f>IF(AND('Antibiotics STAR PU 13 - QP'!L72="yes",'Trimeth-pres (age 70+)'!J72="yes"),"yes","no")</f>
        <v>yes</v>
      </c>
      <c r="I72" s="306" t="str">
        <f>IF(AND('Antibiotics STAR PU 13 - QP'!O72="yes",'Trimeth-pres (age 70+)'!L72="yes"),"yes","no")</f>
        <v>yes</v>
      </c>
      <c r="J72" s="306" t="str">
        <f>IF(AND('Antibiotics STAR PU 13 - QP'!R72="yes",'Trimeth-pres (age 70+)'!N72="yes"),"yes","no")</f>
        <v>yes</v>
      </c>
      <c r="K72" s="306" t="str">
        <f>IF(AND('Antibiotics STAR PU 13 - QP'!U72="yes",'Trimeth-pres (age 70+)'!P72="yes"),"yes","no")</f>
        <v>yes</v>
      </c>
      <c r="L72" s="306" t="str">
        <f>IF(AND('Antibiotics STAR PU 13 - QP'!X72="yes",'Trimeth-pres (age 70+)'!R72="yes"),"yes","no")</f>
        <v>yes</v>
      </c>
      <c r="M72" s="306" t="str">
        <f>IF(AND('Antibiotics STAR PU 13 - QP'!AA72="yes",'Trimeth-pres (age 70+)'!T72="yes"),"yes","no")</f>
        <v>yes</v>
      </c>
      <c r="N72" s="306" t="str">
        <f>IF(AND('Antibiotics STAR PU 13 - QP'!AD72="yes",'Trimeth-pres (age 70+)'!V72="yes"),"yes","no")</f>
        <v>yes</v>
      </c>
      <c r="O72" s="306" t="str">
        <f>IF(AND('Antibiotics STAR PU 13 - QP'!AG72="yes",'Trimeth-pres (age 70+)'!X72="yes"),"yes","no")</f>
        <v>yes</v>
      </c>
      <c r="P72" s="306" t="str">
        <f>IF(AND('Antibiotics STAR PU 13 - QP'!AJ72="yes",'Trimeth-pres (age 70+)'!Z72="yes"),"yes","no")</f>
        <v>yes</v>
      </c>
      <c r="Q72" s="306" t="str">
        <f>IF(AND('Antibiotics STAR PU 13 - QP'!AM72="yes",'Trimeth-pres (age 70+)'!AB72="yes"),"yes","no")</f>
        <v>yes</v>
      </c>
      <c r="R72" s="306" t="str">
        <f>IF(AND('Antibiotics STAR PU 13 - QP'!AP72="yes",'Trimeth-pres (age 70+)'!AD72="yes"),"yes","no")</f>
        <v>yes</v>
      </c>
      <c r="S72" s="306" t="str">
        <f>IF(AND('Antibiotics STAR PU 13 - QP'!AS72="yes",'Trimeth-pres (age 70+)'!AF72="yes"),"yes","no")</f>
        <v>yes</v>
      </c>
      <c r="T72" s="306" t="str">
        <f>IF(AND('Antibiotics STAR PU 13 - QP'!AV72="yes",'Trimeth-pres (age 70+)'!AH72="yes"),"yes","no")</f>
        <v>yes</v>
      </c>
      <c r="U72" s="306" t="str">
        <f>IF(AND('Antibiotics STAR PU 13 - QP'!AY72="yes",'Trimeth-pres (age 70+)'!AJ72="yes"),"yes","no")</f>
        <v>yes</v>
      </c>
      <c r="V72" s="306" t="str">
        <f>IF(AND('Antibiotics STAR PU 13 - QP'!BB72="yes",'Trimeth-pres (age 70+)'!AL72="yes"),"yes","no")</f>
        <v>yes</v>
      </c>
      <c r="W72" s="306" t="str">
        <f>IF(AND('Antibiotics STAR PU 13 - QP'!BE72="yes",'Trimeth-pres (age 70+)'!AN72="yes"),"yes","no")</f>
        <v>yes</v>
      </c>
      <c r="X72" s="306" t="str">
        <f>IF(AND('Antibiotics STAR PU 13 - QP'!BH72="yes",'Trimeth-pres (age 70+)'!AP72="yes"),"yes","no")</f>
        <v>yes</v>
      </c>
      <c r="Y72" s="306" t="str">
        <f>IF(AND('Antibiotics STAR PU 13 - QP'!BK72="yes",'Trimeth-pres (age 70+)'!AR72="yes"),"yes","no")</f>
        <v>yes</v>
      </c>
      <c r="Z72" s="306" t="str">
        <f>IF(AND('Antibiotics STAR PU 13 - QP'!BN72="yes",'Trimeth-pres (age 70+)'!AT72="yes"),"yes","no")</f>
        <v>yes</v>
      </c>
      <c r="AA72" s="306" t="str">
        <f>IF(AND('Antibiotics STAR PU 13 - QP'!BQ72="yes",'Trimeth-pres (age 70+)'!AV72="yes"),"yes","no")</f>
        <v>yes</v>
      </c>
    </row>
    <row r="73" spans="1:27" x14ac:dyDescent="0.2">
      <c r="A73" s="306" t="s">
        <v>619</v>
      </c>
      <c r="B73" s="5" t="s">
        <v>474</v>
      </c>
      <c r="C73" s="5" t="s">
        <v>401</v>
      </c>
      <c r="D73" s="5" t="s">
        <v>436</v>
      </c>
      <c r="E73" s="5" t="s">
        <v>114</v>
      </c>
      <c r="F73" s="117" t="s">
        <v>154</v>
      </c>
      <c r="G73" s="5" t="s">
        <v>155</v>
      </c>
      <c r="H73" s="306" t="str">
        <f>IF(AND('Antibiotics STAR PU 13 - QP'!L73="yes",'Trimeth-pres (age 70+)'!J73="yes"),"yes","no")</f>
        <v>yes</v>
      </c>
      <c r="I73" s="306" t="str">
        <f>IF(AND('Antibiotics STAR PU 13 - QP'!O73="yes",'Trimeth-pres (age 70+)'!L73="yes"),"yes","no")</f>
        <v>yes</v>
      </c>
      <c r="J73" s="306" t="str">
        <f>IF(AND('Antibiotics STAR PU 13 - QP'!R73="yes",'Trimeth-pres (age 70+)'!N73="yes"),"yes","no")</f>
        <v>yes</v>
      </c>
      <c r="K73" s="306" t="str">
        <f>IF(AND('Antibiotics STAR PU 13 - QP'!U73="yes",'Trimeth-pres (age 70+)'!P73="yes"),"yes","no")</f>
        <v>yes</v>
      </c>
      <c r="L73" s="306" t="str">
        <f>IF(AND('Antibiotics STAR PU 13 - QP'!X73="yes",'Trimeth-pres (age 70+)'!R73="yes"),"yes","no")</f>
        <v>yes</v>
      </c>
      <c r="M73" s="306" t="str">
        <f>IF(AND('Antibiotics STAR PU 13 - QP'!AA73="yes",'Trimeth-pres (age 70+)'!T73="yes"),"yes","no")</f>
        <v>yes</v>
      </c>
      <c r="N73" s="306" t="str">
        <f>IF(AND('Antibiotics STAR PU 13 - QP'!AD73="yes",'Trimeth-pres (age 70+)'!V73="yes"),"yes","no")</f>
        <v>yes</v>
      </c>
      <c r="O73" s="306" t="str">
        <f>IF(AND('Antibiotics STAR PU 13 - QP'!AG73="yes",'Trimeth-pres (age 70+)'!X73="yes"),"yes","no")</f>
        <v>yes</v>
      </c>
      <c r="P73" s="306" t="str">
        <f>IF(AND('Antibiotics STAR PU 13 - QP'!AJ73="yes",'Trimeth-pres (age 70+)'!Z73="yes"),"yes","no")</f>
        <v>yes</v>
      </c>
      <c r="Q73" s="306" t="str">
        <f>IF(AND('Antibiotics STAR PU 13 - QP'!AM73="yes",'Trimeth-pres (age 70+)'!AB73="yes"),"yes","no")</f>
        <v>yes</v>
      </c>
      <c r="R73" s="306" t="str">
        <f>IF(AND('Antibiotics STAR PU 13 - QP'!AP73="yes",'Trimeth-pres (age 70+)'!AD73="yes"),"yes","no")</f>
        <v>yes</v>
      </c>
      <c r="S73" s="306" t="str">
        <f>IF(AND('Antibiotics STAR PU 13 - QP'!AS73="yes",'Trimeth-pres (age 70+)'!AF73="yes"),"yes","no")</f>
        <v>yes</v>
      </c>
      <c r="T73" s="306" t="str">
        <f>IF(AND('Antibiotics STAR PU 13 - QP'!AV73="yes",'Trimeth-pres (age 70+)'!AH73="yes"),"yes","no")</f>
        <v>yes</v>
      </c>
      <c r="U73" s="306" t="str">
        <f>IF(AND('Antibiotics STAR PU 13 - QP'!AY73="yes",'Trimeth-pres (age 70+)'!AJ73="yes"),"yes","no")</f>
        <v>yes</v>
      </c>
      <c r="V73" s="306" t="str">
        <f>IF(AND('Antibiotics STAR PU 13 - QP'!BB73="yes",'Trimeth-pres (age 70+)'!AL73="yes"),"yes","no")</f>
        <v>yes</v>
      </c>
      <c r="W73" s="306" t="str">
        <f>IF(AND('Antibiotics STAR PU 13 - QP'!BE73="yes",'Trimeth-pres (age 70+)'!AN73="yes"),"yes","no")</f>
        <v>yes</v>
      </c>
      <c r="X73" s="306" t="str">
        <f>IF(AND('Antibiotics STAR PU 13 - QP'!BH73="yes",'Trimeth-pres (age 70+)'!AP73="yes"),"yes","no")</f>
        <v>yes</v>
      </c>
      <c r="Y73" s="306" t="str">
        <f>IF(AND('Antibiotics STAR PU 13 - QP'!BK73="yes",'Trimeth-pres (age 70+)'!AR73="yes"),"yes","no")</f>
        <v>yes</v>
      </c>
      <c r="Z73" s="306" t="str">
        <f>IF(AND('Antibiotics STAR PU 13 - QP'!BN73="yes",'Trimeth-pres (age 70+)'!AT73="yes"),"yes","no")</f>
        <v>yes</v>
      </c>
      <c r="AA73" s="306" t="str">
        <f>IF(AND('Antibiotics STAR PU 13 - QP'!BQ73="yes",'Trimeth-pres (age 70+)'!AV73="yes"),"yes","no")</f>
        <v>yes</v>
      </c>
    </row>
    <row r="74" spans="1:27" x14ac:dyDescent="0.2">
      <c r="A74" s="306" t="s">
        <v>629</v>
      </c>
      <c r="B74" s="5" t="s">
        <v>477</v>
      </c>
      <c r="C74" s="5" t="s">
        <v>404</v>
      </c>
      <c r="D74" s="5" t="s">
        <v>426</v>
      </c>
      <c r="E74" s="5" t="s">
        <v>47</v>
      </c>
      <c r="F74" s="117" t="s">
        <v>156</v>
      </c>
      <c r="G74" s="5" t="s">
        <v>157</v>
      </c>
      <c r="H74" s="306" t="str">
        <f>IF(AND('Antibiotics STAR PU 13 - QP'!L74="yes",'Trimeth-pres (age 70+)'!J74="yes"),"yes","no")</f>
        <v>no</v>
      </c>
      <c r="I74" s="306" t="str">
        <f>IF(AND('Antibiotics STAR PU 13 - QP'!O74="yes",'Trimeth-pres (age 70+)'!L74="yes"),"yes","no")</f>
        <v>no</v>
      </c>
      <c r="J74" s="306" t="str">
        <f>IF(AND('Antibiotics STAR PU 13 - QP'!R74="yes",'Trimeth-pres (age 70+)'!N74="yes"),"yes","no")</f>
        <v>no</v>
      </c>
      <c r="K74" s="306" t="str">
        <f>IF(AND('Antibiotics STAR PU 13 - QP'!U74="yes",'Trimeth-pres (age 70+)'!P74="yes"),"yes","no")</f>
        <v>no</v>
      </c>
      <c r="L74" s="306" t="str">
        <f>IF(AND('Antibiotics STAR PU 13 - QP'!X74="yes",'Trimeth-pres (age 70+)'!R74="yes"),"yes","no")</f>
        <v>no</v>
      </c>
      <c r="M74" s="306" t="str">
        <f>IF(AND('Antibiotics STAR PU 13 - QP'!AA74="yes",'Trimeth-pres (age 70+)'!T74="yes"),"yes","no")</f>
        <v>no</v>
      </c>
      <c r="N74" s="306" t="str">
        <f>IF(AND('Antibiotics STAR PU 13 - QP'!AD74="yes",'Trimeth-pres (age 70+)'!V74="yes"),"yes","no")</f>
        <v>yes</v>
      </c>
      <c r="O74" s="306" t="str">
        <f>IF(AND('Antibiotics STAR PU 13 - QP'!AG74="yes",'Trimeth-pres (age 70+)'!X74="yes"),"yes","no")</f>
        <v>yes</v>
      </c>
      <c r="P74" s="306" t="str">
        <f>IF(AND('Antibiotics STAR PU 13 - QP'!AJ74="yes",'Trimeth-pres (age 70+)'!Z74="yes"),"yes","no")</f>
        <v>yes</v>
      </c>
      <c r="Q74" s="306" t="str">
        <f>IF(AND('Antibiotics STAR PU 13 - QP'!AM74="yes",'Trimeth-pres (age 70+)'!AB74="yes"),"yes","no")</f>
        <v>yes</v>
      </c>
      <c r="R74" s="306" t="str">
        <f>IF(AND('Antibiotics STAR PU 13 - QP'!AP74="yes",'Trimeth-pres (age 70+)'!AD74="yes"),"yes","no")</f>
        <v>yes</v>
      </c>
      <c r="S74" s="306" t="str">
        <f>IF(AND('Antibiotics STAR PU 13 - QP'!AS74="yes",'Trimeth-pres (age 70+)'!AF74="yes"),"yes","no")</f>
        <v>yes</v>
      </c>
      <c r="T74" s="306" t="str">
        <f>IF(AND('Antibiotics STAR PU 13 - QP'!AV74="yes",'Trimeth-pres (age 70+)'!AH74="yes"),"yes","no")</f>
        <v>yes</v>
      </c>
      <c r="U74" s="306" t="str">
        <f>IF(AND('Antibiotics STAR PU 13 - QP'!AY74="yes",'Trimeth-pres (age 70+)'!AJ74="yes"),"yes","no")</f>
        <v>yes</v>
      </c>
      <c r="V74" s="306" t="str">
        <f>IF(AND('Antibiotics STAR PU 13 - QP'!BB74="yes",'Trimeth-pres (age 70+)'!AL74="yes"),"yes","no")</f>
        <v>yes</v>
      </c>
      <c r="W74" s="306" t="str">
        <f>IF(AND('Antibiotics STAR PU 13 - QP'!BE74="yes",'Trimeth-pres (age 70+)'!AN74="yes"),"yes","no")</f>
        <v>yes</v>
      </c>
      <c r="X74" s="306" t="str">
        <f>IF(AND('Antibiotics STAR PU 13 - QP'!BH74="yes",'Trimeth-pres (age 70+)'!AP74="yes"),"yes","no")</f>
        <v>yes</v>
      </c>
      <c r="Y74" s="306" t="str">
        <f>IF(AND('Antibiotics STAR PU 13 - QP'!BK74="yes",'Trimeth-pres (age 70+)'!AR74="yes"),"yes","no")</f>
        <v>yes</v>
      </c>
      <c r="Z74" s="306" t="str">
        <f>IF(AND('Antibiotics STAR PU 13 - QP'!BN74="yes",'Trimeth-pres (age 70+)'!AT74="yes"),"yes","no")</f>
        <v>yes</v>
      </c>
      <c r="AA74" s="306" t="str">
        <f>IF(AND('Antibiotics STAR PU 13 - QP'!BQ74="yes",'Trimeth-pres (age 70+)'!AV74="yes"),"yes","no")</f>
        <v>yes</v>
      </c>
    </row>
    <row r="75" spans="1:27" x14ac:dyDescent="0.2">
      <c r="A75" s="306" t="s">
        <v>634</v>
      </c>
      <c r="B75" s="5" t="s">
        <v>491</v>
      </c>
      <c r="C75" s="5" t="s">
        <v>410</v>
      </c>
      <c r="D75" s="5" t="s">
        <v>433</v>
      </c>
      <c r="E75" s="5" t="s">
        <v>91</v>
      </c>
      <c r="F75" s="117" t="s">
        <v>158</v>
      </c>
      <c r="G75" s="5" t="s">
        <v>159</v>
      </c>
      <c r="H75" s="306" t="str">
        <f>IF(AND('Antibiotics STAR PU 13 - QP'!L75="yes",'Trimeth-pres (age 70+)'!J75="yes"),"yes","no")</f>
        <v>yes</v>
      </c>
      <c r="I75" s="306" t="str">
        <f>IF(AND('Antibiotics STAR PU 13 - QP'!O75="yes",'Trimeth-pres (age 70+)'!L75="yes"),"yes","no")</f>
        <v>yes</v>
      </c>
      <c r="J75" s="306" t="str">
        <f>IF(AND('Antibiotics STAR PU 13 - QP'!R75="yes",'Trimeth-pres (age 70+)'!N75="yes"),"yes","no")</f>
        <v>yes</v>
      </c>
      <c r="K75" s="306" t="str">
        <f>IF(AND('Antibiotics STAR PU 13 - QP'!U75="yes",'Trimeth-pres (age 70+)'!P75="yes"),"yes","no")</f>
        <v>yes</v>
      </c>
      <c r="L75" s="306" t="str">
        <f>IF(AND('Antibiotics STAR PU 13 - QP'!X75="yes",'Trimeth-pres (age 70+)'!R75="yes"),"yes","no")</f>
        <v>yes</v>
      </c>
      <c r="M75" s="306" t="str">
        <f>IF(AND('Antibiotics STAR PU 13 - QP'!AA75="yes",'Trimeth-pres (age 70+)'!T75="yes"),"yes","no")</f>
        <v>yes</v>
      </c>
      <c r="N75" s="306" t="str">
        <f>IF(AND('Antibiotics STAR PU 13 - QP'!AD75="yes",'Trimeth-pres (age 70+)'!V75="yes"),"yes","no")</f>
        <v>yes</v>
      </c>
      <c r="O75" s="306" t="str">
        <f>IF(AND('Antibiotics STAR PU 13 - QP'!AG75="yes",'Trimeth-pres (age 70+)'!X75="yes"),"yes","no")</f>
        <v>yes</v>
      </c>
      <c r="P75" s="306" t="str">
        <f>IF(AND('Antibiotics STAR PU 13 - QP'!AJ75="yes",'Trimeth-pres (age 70+)'!Z75="yes"),"yes","no")</f>
        <v>yes</v>
      </c>
      <c r="Q75" s="306" t="str">
        <f>IF(AND('Antibiotics STAR PU 13 - QP'!AM75="yes",'Trimeth-pres (age 70+)'!AB75="yes"),"yes","no")</f>
        <v>yes</v>
      </c>
      <c r="R75" s="306" t="str">
        <f>IF(AND('Antibiotics STAR PU 13 - QP'!AP75="yes",'Trimeth-pres (age 70+)'!AD75="yes"),"yes","no")</f>
        <v>yes</v>
      </c>
      <c r="S75" s="306" t="str">
        <f>IF(AND('Antibiotics STAR PU 13 - QP'!AS75="yes",'Trimeth-pres (age 70+)'!AF75="yes"),"yes","no")</f>
        <v>yes</v>
      </c>
      <c r="T75" s="306" t="str">
        <f>IF(AND('Antibiotics STAR PU 13 - QP'!AV75="yes",'Trimeth-pres (age 70+)'!AH75="yes"),"yes","no")</f>
        <v>yes</v>
      </c>
      <c r="U75" s="306" t="str">
        <f>IF(AND('Antibiotics STAR PU 13 - QP'!AY75="yes",'Trimeth-pres (age 70+)'!AJ75="yes"),"yes","no")</f>
        <v>yes</v>
      </c>
      <c r="V75" s="306" t="str">
        <f>IF(AND('Antibiotics STAR PU 13 - QP'!BB75="yes",'Trimeth-pres (age 70+)'!AL75="yes"),"yes","no")</f>
        <v>yes</v>
      </c>
      <c r="W75" s="306" t="str">
        <f>IF(AND('Antibiotics STAR PU 13 - QP'!BE75="yes",'Trimeth-pres (age 70+)'!AN75="yes"),"yes","no")</f>
        <v>yes</v>
      </c>
      <c r="X75" s="306" t="str">
        <f>IF(AND('Antibiotics STAR PU 13 - QP'!BH75="yes",'Trimeth-pres (age 70+)'!AP75="yes"),"yes","no")</f>
        <v>yes</v>
      </c>
      <c r="Y75" s="306" t="str">
        <f>IF(AND('Antibiotics STAR PU 13 - QP'!BK75="yes",'Trimeth-pres (age 70+)'!AR75="yes"),"yes","no")</f>
        <v>yes</v>
      </c>
      <c r="Z75" s="306" t="str">
        <f>IF(AND('Antibiotics STAR PU 13 - QP'!BN75="yes",'Trimeth-pres (age 70+)'!AT75="yes"),"yes","no")</f>
        <v>yes</v>
      </c>
      <c r="AA75" s="306" t="str">
        <f>IF(AND('Antibiotics STAR PU 13 - QP'!BQ75="yes",'Trimeth-pres (age 70+)'!AV75="yes"),"yes","no")</f>
        <v>yes</v>
      </c>
    </row>
    <row r="76" spans="1:27" x14ac:dyDescent="0.2">
      <c r="A76" s="306" t="s">
        <v>630</v>
      </c>
      <c r="B76" s="5" t="s">
        <v>475</v>
      </c>
      <c r="C76" s="5" t="s">
        <v>402</v>
      </c>
      <c r="D76" s="5" t="s">
        <v>427</v>
      </c>
      <c r="E76" s="5" t="s">
        <v>50</v>
      </c>
      <c r="F76" s="117" t="s">
        <v>160</v>
      </c>
      <c r="G76" s="5" t="s">
        <v>161</v>
      </c>
      <c r="H76" s="306" t="str">
        <f>IF(AND('Antibiotics STAR PU 13 - QP'!L76="yes",'Trimeth-pres (age 70+)'!J76="yes"),"yes","no")</f>
        <v>yes</v>
      </c>
      <c r="I76" s="306" t="str">
        <f>IF(AND('Antibiotics STAR PU 13 - QP'!O76="yes",'Trimeth-pres (age 70+)'!L76="yes"),"yes","no")</f>
        <v>yes</v>
      </c>
      <c r="J76" s="306" t="str">
        <f>IF(AND('Antibiotics STAR PU 13 - QP'!R76="yes",'Trimeth-pres (age 70+)'!N76="yes"),"yes","no")</f>
        <v>yes</v>
      </c>
      <c r="K76" s="306" t="str">
        <f>IF(AND('Antibiotics STAR PU 13 - QP'!U76="yes",'Trimeth-pres (age 70+)'!P76="yes"),"yes","no")</f>
        <v>yes</v>
      </c>
      <c r="L76" s="306" t="str">
        <f>IF(AND('Antibiotics STAR PU 13 - QP'!X76="yes",'Trimeth-pres (age 70+)'!R76="yes"),"yes","no")</f>
        <v>yes</v>
      </c>
      <c r="M76" s="306" t="str">
        <f>IF(AND('Antibiotics STAR PU 13 - QP'!AA76="yes",'Trimeth-pres (age 70+)'!T76="yes"),"yes","no")</f>
        <v>yes</v>
      </c>
      <c r="N76" s="306" t="str">
        <f>IF(AND('Antibiotics STAR PU 13 - QP'!AD76="yes",'Trimeth-pres (age 70+)'!V76="yes"),"yes","no")</f>
        <v>yes</v>
      </c>
      <c r="O76" s="306" t="str">
        <f>IF(AND('Antibiotics STAR PU 13 - QP'!AG76="yes",'Trimeth-pres (age 70+)'!X76="yes"),"yes","no")</f>
        <v>yes</v>
      </c>
      <c r="P76" s="306" t="str">
        <f>IF(AND('Antibiotics STAR PU 13 - QP'!AJ76="yes",'Trimeth-pres (age 70+)'!Z76="yes"),"yes","no")</f>
        <v>yes</v>
      </c>
      <c r="Q76" s="306" t="str">
        <f>IF(AND('Antibiotics STAR PU 13 - QP'!AM76="yes",'Trimeth-pres (age 70+)'!AB76="yes"),"yes","no")</f>
        <v>yes</v>
      </c>
      <c r="R76" s="306" t="str">
        <f>IF(AND('Antibiotics STAR PU 13 - QP'!AP76="yes",'Trimeth-pres (age 70+)'!AD76="yes"),"yes","no")</f>
        <v>yes</v>
      </c>
      <c r="S76" s="306" t="str">
        <f>IF(AND('Antibiotics STAR PU 13 - QP'!AS76="yes",'Trimeth-pres (age 70+)'!AF76="yes"),"yes","no")</f>
        <v>yes</v>
      </c>
      <c r="T76" s="306" t="str">
        <f>IF(AND('Antibiotics STAR PU 13 - QP'!AV76="yes",'Trimeth-pres (age 70+)'!AH76="yes"),"yes","no")</f>
        <v>yes</v>
      </c>
      <c r="U76" s="306" t="str">
        <f>IF(AND('Antibiotics STAR PU 13 - QP'!AY76="yes",'Trimeth-pres (age 70+)'!AJ76="yes"),"yes","no")</f>
        <v>yes</v>
      </c>
      <c r="V76" s="306" t="str">
        <f>IF(AND('Antibiotics STAR PU 13 - QP'!BB76="yes",'Trimeth-pres (age 70+)'!AL76="yes"),"yes","no")</f>
        <v>yes</v>
      </c>
      <c r="W76" s="306" t="str">
        <f>IF(AND('Antibiotics STAR PU 13 - QP'!BE76="yes",'Trimeth-pres (age 70+)'!AN76="yes"),"yes","no")</f>
        <v>yes</v>
      </c>
      <c r="X76" s="306" t="str">
        <f>IF(AND('Antibiotics STAR PU 13 - QP'!BH76="yes",'Trimeth-pres (age 70+)'!AP76="yes"),"yes","no")</f>
        <v>yes</v>
      </c>
      <c r="Y76" s="306" t="str">
        <f>IF(AND('Antibiotics STAR PU 13 - QP'!BK76="yes",'Trimeth-pres (age 70+)'!AR76="yes"),"yes","no")</f>
        <v>yes</v>
      </c>
      <c r="Z76" s="306" t="str">
        <f>IF(AND('Antibiotics STAR PU 13 - QP'!BN76="yes",'Trimeth-pres (age 70+)'!AT76="yes"),"yes","no")</f>
        <v>yes</v>
      </c>
      <c r="AA76" s="306" t="str">
        <f>IF(AND('Antibiotics STAR PU 13 - QP'!BQ76="yes",'Trimeth-pres (age 70+)'!AV76="yes"),"yes","no")</f>
        <v>yes</v>
      </c>
    </row>
    <row r="77" spans="1:27" x14ac:dyDescent="0.2">
      <c r="A77" s="306" t="s">
        <v>621</v>
      </c>
      <c r="B77" s="5" t="s">
        <v>477</v>
      </c>
      <c r="C77" s="5" t="s">
        <v>404</v>
      </c>
      <c r="D77" s="5" t="s">
        <v>418</v>
      </c>
      <c r="E77" s="5" t="s">
        <v>12</v>
      </c>
      <c r="F77" s="117" t="s">
        <v>162</v>
      </c>
      <c r="G77" s="5" t="s">
        <v>163</v>
      </c>
      <c r="H77" s="306" t="str">
        <f>IF(AND('Antibiotics STAR PU 13 - QP'!L77="yes",'Trimeth-pres (age 70+)'!J77="yes"),"yes","no")</f>
        <v>yes</v>
      </c>
      <c r="I77" s="306" t="str">
        <f>IF(AND('Antibiotics STAR PU 13 - QP'!O77="yes",'Trimeth-pres (age 70+)'!L77="yes"),"yes","no")</f>
        <v>yes</v>
      </c>
      <c r="J77" s="306" t="str">
        <f>IF(AND('Antibiotics STAR PU 13 - QP'!R77="yes",'Trimeth-pres (age 70+)'!N77="yes"),"yes","no")</f>
        <v>yes</v>
      </c>
      <c r="K77" s="306" t="str">
        <f>IF(AND('Antibiotics STAR PU 13 - QP'!U77="yes",'Trimeth-pres (age 70+)'!P77="yes"),"yes","no")</f>
        <v>yes</v>
      </c>
      <c r="L77" s="306" t="str">
        <f>IF(AND('Antibiotics STAR PU 13 - QP'!X77="yes",'Trimeth-pres (age 70+)'!R77="yes"),"yes","no")</f>
        <v>yes</v>
      </c>
      <c r="M77" s="306" t="str">
        <f>IF(AND('Antibiotics STAR PU 13 - QP'!AA77="yes",'Trimeth-pres (age 70+)'!T77="yes"),"yes","no")</f>
        <v>yes</v>
      </c>
      <c r="N77" s="306" t="str">
        <f>IF(AND('Antibiotics STAR PU 13 - QP'!AD77="yes",'Trimeth-pres (age 70+)'!V77="yes"),"yes","no")</f>
        <v>yes</v>
      </c>
      <c r="O77" s="306" t="str">
        <f>IF(AND('Antibiotics STAR PU 13 - QP'!AG77="yes",'Trimeth-pres (age 70+)'!X77="yes"),"yes","no")</f>
        <v>yes</v>
      </c>
      <c r="P77" s="306" t="str">
        <f>IF(AND('Antibiotics STAR PU 13 - QP'!AJ77="yes",'Trimeth-pres (age 70+)'!Z77="yes"),"yes","no")</f>
        <v>yes</v>
      </c>
      <c r="Q77" s="306" t="str">
        <f>IF(AND('Antibiotics STAR PU 13 - QP'!AM77="yes",'Trimeth-pres (age 70+)'!AB77="yes"),"yes","no")</f>
        <v>yes</v>
      </c>
      <c r="R77" s="306" t="str">
        <f>IF(AND('Antibiotics STAR PU 13 - QP'!AP77="yes",'Trimeth-pres (age 70+)'!AD77="yes"),"yes","no")</f>
        <v>yes</v>
      </c>
      <c r="S77" s="306" t="str">
        <f>IF(AND('Antibiotics STAR PU 13 - QP'!AS77="yes",'Trimeth-pres (age 70+)'!AF77="yes"),"yes","no")</f>
        <v>yes</v>
      </c>
      <c r="T77" s="306" t="str">
        <f>IF(AND('Antibiotics STAR PU 13 - QP'!AV77="yes",'Trimeth-pres (age 70+)'!AH77="yes"),"yes","no")</f>
        <v>yes</v>
      </c>
      <c r="U77" s="306" t="str">
        <f>IF(AND('Antibiotics STAR PU 13 - QP'!AY77="yes",'Trimeth-pres (age 70+)'!AJ77="yes"),"yes","no")</f>
        <v>yes</v>
      </c>
      <c r="V77" s="306" t="str">
        <f>IF(AND('Antibiotics STAR PU 13 - QP'!BB77="yes",'Trimeth-pres (age 70+)'!AL77="yes"),"yes","no")</f>
        <v>yes</v>
      </c>
      <c r="W77" s="306" t="str">
        <f>IF(AND('Antibiotics STAR PU 13 - QP'!BE77="yes",'Trimeth-pres (age 70+)'!AN77="yes"),"yes","no")</f>
        <v>yes</v>
      </c>
      <c r="X77" s="306" t="str">
        <f>IF(AND('Antibiotics STAR PU 13 - QP'!BH77="yes",'Trimeth-pres (age 70+)'!AP77="yes"),"yes","no")</f>
        <v>yes</v>
      </c>
      <c r="Y77" s="306" t="str">
        <f>IF(AND('Antibiotics STAR PU 13 - QP'!BK77="yes",'Trimeth-pres (age 70+)'!AR77="yes"),"yes","no")</f>
        <v>yes</v>
      </c>
      <c r="Z77" s="306" t="str">
        <f>IF(AND('Antibiotics STAR PU 13 - QP'!BN77="yes",'Trimeth-pres (age 70+)'!AT77="yes"),"yes","no")</f>
        <v>yes</v>
      </c>
      <c r="AA77" s="306" t="str">
        <f>IF(AND('Antibiotics STAR PU 13 - QP'!BQ77="yes",'Trimeth-pres (age 70+)'!AV77="yes"),"yes","no")</f>
        <v>yes</v>
      </c>
    </row>
    <row r="78" spans="1:27" x14ac:dyDescent="0.2">
      <c r="A78" s="306" t="s">
        <v>500</v>
      </c>
      <c r="B78" s="5" t="s">
        <v>483</v>
      </c>
      <c r="C78" s="5" t="s">
        <v>407</v>
      </c>
      <c r="D78" s="5" t="s">
        <v>431</v>
      </c>
      <c r="E78" s="5" t="s">
        <v>82</v>
      </c>
      <c r="F78" s="117" t="s">
        <v>164</v>
      </c>
      <c r="G78" s="5" t="s">
        <v>165</v>
      </c>
      <c r="H78" s="306" t="str">
        <f>IF(AND('Antibiotics STAR PU 13 - QP'!L78="yes",'Trimeth-pres (age 70+)'!J78="yes"),"yes","no")</f>
        <v>yes</v>
      </c>
      <c r="I78" s="306" t="str">
        <f>IF(AND('Antibiotics STAR PU 13 - QP'!O78="yes",'Trimeth-pres (age 70+)'!L78="yes"),"yes","no")</f>
        <v>yes</v>
      </c>
      <c r="J78" s="306" t="str">
        <f>IF(AND('Antibiotics STAR PU 13 - QP'!R78="yes",'Trimeth-pres (age 70+)'!N78="yes"),"yes","no")</f>
        <v>yes</v>
      </c>
      <c r="K78" s="306" t="str">
        <f>IF(AND('Antibiotics STAR PU 13 - QP'!U78="yes",'Trimeth-pres (age 70+)'!P78="yes"),"yes","no")</f>
        <v>yes</v>
      </c>
      <c r="L78" s="306" t="str">
        <f>IF(AND('Antibiotics STAR PU 13 - QP'!X78="yes",'Trimeth-pres (age 70+)'!R78="yes"),"yes","no")</f>
        <v>yes</v>
      </c>
      <c r="M78" s="306" t="str">
        <f>IF(AND('Antibiotics STAR PU 13 - QP'!AA78="yes",'Trimeth-pres (age 70+)'!T78="yes"),"yes","no")</f>
        <v>yes</v>
      </c>
      <c r="N78" s="306" t="str">
        <f>IF(AND('Antibiotics STAR PU 13 - QP'!AD78="yes",'Trimeth-pres (age 70+)'!V78="yes"),"yes","no")</f>
        <v>yes</v>
      </c>
      <c r="O78" s="306" t="str">
        <f>IF(AND('Antibiotics STAR PU 13 - QP'!AG78="yes",'Trimeth-pres (age 70+)'!X78="yes"),"yes","no")</f>
        <v>yes</v>
      </c>
      <c r="P78" s="306" t="str">
        <f>IF(AND('Antibiotics STAR PU 13 - QP'!AJ78="yes",'Trimeth-pres (age 70+)'!Z78="yes"),"yes","no")</f>
        <v>yes</v>
      </c>
      <c r="Q78" s="306" t="str">
        <f>IF(AND('Antibiotics STAR PU 13 - QP'!AM78="yes",'Trimeth-pres (age 70+)'!AB78="yes"),"yes","no")</f>
        <v>yes</v>
      </c>
      <c r="R78" s="306" t="str">
        <f>IF(AND('Antibiotics STAR PU 13 - QP'!AP78="yes",'Trimeth-pres (age 70+)'!AD78="yes"),"yes","no")</f>
        <v>yes</v>
      </c>
      <c r="S78" s="306" t="str">
        <f>IF(AND('Antibiotics STAR PU 13 - QP'!AS78="yes",'Trimeth-pres (age 70+)'!AF78="yes"),"yes","no")</f>
        <v>yes</v>
      </c>
      <c r="T78" s="306" t="str">
        <f>IF(AND('Antibiotics STAR PU 13 - QP'!AV78="yes",'Trimeth-pres (age 70+)'!AH78="yes"),"yes","no")</f>
        <v>yes</v>
      </c>
      <c r="U78" s="306" t="str">
        <f>IF(AND('Antibiotics STAR PU 13 - QP'!AY78="yes",'Trimeth-pres (age 70+)'!AJ78="yes"),"yes","no")</f>
        <v>yes</v>
      </c>
      <c r="V78" s="306" t="str">
        <f>IF(AND('Antibiotics STAR PU 13 - QP'!BB78="yes",'Trimeth-pres (age 70+)'!AL78="yes"),"yes","no")</f>
        <v>yes</v>
      </c>
      <c r="W78" s="306" t="str">
        <f>IF(AND('Antibiotics STAR PU 13 - QP'!BE78="yes",'Trimeth-pres (age 70+)'!AN78="yes"),"yes","no")</f>
        <v>yes</v>
      </c>
      <c r="X78" s="306" t="str">
        <f>IF(AND('Antibiotics STAR PU 13 - QP'!BH78="yes",'Trimeth-pres (age 70+)'!AP78="yes"),"yes","no")</f>
        <v>yes</v>
      </c>
      <c r="Y78" s="306" t="str">
        <f>IF(AND('Antibiotics STAR PU 13 - QP'!BK78="yes",'Trimeth-pres (age 70+)'!AR78="yes"),"yes","no")</f>
        <v>yes</v>
      </c>
      <c r="Z78" s="306" t="str">
        <f>IF(AND('Antibiotics STAR PU 13 - QP'!BN78="yes",'Trimeth-pres (age 70+)'!AT78="yes"),"yes","no")</f>
        <v>yes</v>
      </c>
      <c r="AA78" s="306" t="str">
        <f>IF(AND('Antibiotics STAR PU 13 - QP'!BQ78="yes",'Trimeth-pres (age 70+)'!AV78="yes"),"yes","no")</f>
        <v>yes</v>
      </c>
    </row>
    <row r="79" spans="1:27" x14ac:dyDescent="0.2">
      <c r="A79" s="306" t="s">
        <v>494</v>
      </c>
      <c r="B79" s="5" t="s">
        <v>481</v>
      </c>
      <c r="C79" s="5" t="s">
        <v>406</v>
      </c>
      <c r="D79" s="5" t="s">
        <v>421</v>
      </c>
      <c r="E79" s="5" t="s">
        <v>28</v>
      </c>
      <c r="F79" s="117" t="s">
        <v>166</v>
      </c>
      <c r="G79" s="5" t="s">
        <v>167</v>
      </c>
      <c r="H79" s="306" t="str">
        <f>IF(AND('Antibiotics STAR PU 13 - QP'!L79="yes",'Trimeth-pres (age 70+)'!J79="yes"),"yes","no")</f>
        <v>yes</v>
      </c>
      <c r="I79" s="306" t="str">
        <f>IF(AND('Antibiotics STAR PU 13 - QP'!O79="yes",'Trimeth-pres (age 70+)'!L79="yes"),"yes","no")</f>
        <v>yes</v>
      </c>
      <c r="J79" s="306" t="str">
        <f>IF(AND('Antibiotics STAR PU 13 - QP'!R79="yes",'Trimeth-pres (age 70+)'!N79="yes"),"yes","no")</f>
        <v>yes</v>
      </c>
      <c r="K79" s="306" t="str">
        <f>IF(AND('Antibiotics STAR PU 13 - QP'!U79="yes",'Trimeth-pres (age 70+)'!P79="yes"),"yes","no")</f>
        <v>yes</v>
      </c>
      <c r="L79" s="306" t="str">
        <f>IF(AND('Antibiotics STAR PU 13 - QP'!X79="yes",'Trimeth-pres (age 70+)'!R79="yes"),"yes","no")</f>
        <v>yes</v>
      </c>
      <c r="M79" s="306" t="str">
        <f>IF(AND('Antibiotics STAR PU 13 - QP'!AA79="yes",'Trimeth-pres (age 70+)'!T79="yes"),"yes","no")</f>
        <v>yes</v>
      </c>
      <c r="N79" s="306" t="str">
        <f>IF(AND('Antibiotics STAR PU 13 - QP'!AD79="yes",'Trimeth-pres (age 70+)'!V79="yes"),"yes","no")</f>
        <v>yes</v>
      </c>
      <c r="O79" s="306" t="str">
        <f>IF(AND('Antibiotics STAR PU 13 - QP'!AG79="yes",'Trimeth-pres (age 70+)'!X79="yes"),"yes","no")</f>
        <v>yes</v>
      </c>
      <c r="P79" s="306" t="str">
        <f>IF(AND('Antibiotics STAR PU 13 - QP'!AJ79="yes",'Trimeth-pres (age 70+)'!Z79="yes"),"yes","no")</f>
        <v>yes</v>
      </c>
      <c r="Q79" s="306" t="str">
        <f>IF(AND('Antibiotics STAR PU 13 - QP'!AM79="yes",'Trimeth-pres (age 70+)'!AB79="yes"),"yes","no")</f>
        <v>yes</v>
      </c>
      <c r="R79" s="306" t="str">
        <f>IF(AND('Antibiotics STAR PU 13 - QP'!AP79="yes",'Trimeth-pres (age 70+)'!AD79="yes"),"yes","no")</f>
        <v>yes</v>
      </c>
      <c r="S79" s="306" t="str">
        <f>IF(AND('Antibiotics STAR PU 13 - QP'!AS79="yes",'Trimeth-pres (age 70+)'!AF79="yes"),"yes","no")</f>
        <v>yes</v>
      </c>
      <c r="T79" s="306" t="str">
        <f>IF(AND('Antibiotics STAR PU 13 - QP'!AV79="yes",'Trimeth-pres (age 70+)'!AH79="yes"),"yes","no")</f>
        <v>yes</v>
      </c>
      <c r="U79" s="306" t="str">
        <f>IF(AND('Antibiotics STAR PU 13 - QP'!AY79="yes",'Trimeth-pres (age 70+)'!AJ79="yes"),"yes","no")</f>
        <v>yes</v>
      </c>
      <c r="V79" s="306" t="str">
        <f>IF(AND('Antibiotics STAR PU 13 - QP'!BB79="yes",'Trimeth-pres (age 70+)'!AL79="yes"),"yes","no")</f>
        <v>yes</v>
      </c>
      <c r="W79" s="306" t="str">
        <f>IF(AND('Antibiotics STAR PU 13 - QP'!BE79="yes",'Trimeth-pres (age 70+)'!AN79="yes"),"yes","no")</f>
        <v>yes</v>
      </c>
      <c r="X79" s="306" t="str">
        <f>IF(AND('Antibiotics STAR PU 13 - QP'!BH79="yes",'Trimeth-pres (age 70+)'!AP79="yes"),"yes","no")</f>
        <v>yes</v>
      </c>
      <c r="Y79" s="306" t="str">
        <f>IF(AND('Antibiotics STAR PU 13 - QP'!BK79="yes",'Trimeth-pres (age 70+)'!AR79="yes"),"yes","no")</f>
        <v>yes</v>
      </c>
      <c r="Z79" s="306" t="str">
        <f>IF(AND('Antibiotics STAR PU 13 - QP'!BN79="yes",'Trimeth-pres (age 70+)'!AT79="yes"),"yes","no")</f>
        <v>yes</v>
      </c>
      <c r="AA79" s="306" t="str">
        <f>IF(AND('Antibiotics STAR PU 13 - QP'!BQ79="yes",'Trimeth-pres (age 70+)'!AV79="yes"),"yes","no")</f>
        <v>yes</v>
      </c>
    </row>
    <row r="80" spans="1:27" x14ac:dyDescent="0.2">
      <c r="A80" s="306" t="s">
        <v>628</v>
      </c>
      <c r="B80" s="5" t="s">
        <v>485</v>
      </c>
      <c r="C80" s="5" t="s">
        <v>464</v>
      </c>
      <c r="D80" s="5" t="s">
        <v>425</v>
      </c>
      <c r="E80" s="5" t="s">
        <v>40</v>
      </c>
      <c r="F80" s="117" t="s">
        <v>168</v>
      </c>
      <c r="G80" s="5" t="s">
        <v>169</v>
      </c>
      <c r="H80" s="306" t="str">
        <f>IF(AND('Antibiotics STAR PU 13 - QP'!L80="yes",'Trimeth-pres (age 70+)'!J80="yes"),"yes","no")</f>
        <v>no</v>
      </c>
      <c r="I80" s="306" t="str">
        <f>IF(AND('Antibiotics STAR PU 13 - QP'!O80="yes",'Trimeth-pres (age 70+)'!L80="yes"),"yes","no")</f>
        <v>no</v>
      </c>
      <c r="J80" s="306" t="str">
        <f>IF(AND('Antibiotics STAR PU 13 - QP'!R80="yes",'Trimeth-pres (age 70+)'!N80="yes"),"yes","no")</f>
        <v>no</v>
      </c>
      <c r="K80" s="306" t="str">
        <f>IF(AND('Antibiotics STAR PU 13 - QP'!U80="yes",'Trimeth-pres (age 70+)'!P80="yes"),"yes","no")</f>
        <v>no</v>
      </c>
      <c r="L80" s="306" t="str">
        <f>IF(AND('Antibiotics STAR PU 13 - QP'!X80="yes",'Trimeth-pres (age 70+)'!R80="yes"),"yes","no")</f>
        <v>yes</v>
      </c>
      <c r="M80" s="306" t="str">
        <f>IF(AND('Antibiotics STAR PU 13 - QP'!AA80="yes",'Trimeth-pres (age 70+)'!T80="yes"),"yes","no")</f>
        <v>yes</v>
      </c>
      <c r="N80" s="306" t="str">
        <f>IF(AND('Antibiotics STAR PU 13 - QP'!AD80="yes",'Trimeth-pres (age 70+)'!V80="yes"),"yes","no")</f>
        <v>yes</v>
      </c>
      <c r="O80" s="306" t="str">
        <f>IF(AND('Antibiotics STAR PU 13 - QP'!AG80="yes",'Trimeth-pres (age 70+)'!X80="yes"),"yes","no")</f>
        <v>yes</v>
      </c>
      <c r="P80" s="306" t="str">
        <f>IF(AND('Antibiotics STAR PU 13 - QP'!AJ80="yes",'Trimeth-pres (age 70+)'!Z80="yes"),"yes","no")</f>
        <v>yes</v>
      </c>
      <c r="Q80" s="306" t="str">
        <f>IF(AND('Antibiotics STAR PU 13 - QP'!AM80="yes",'Trimeth-pres (age 70+)'!AB80="yes"),"yes","no")</f>
        <v>yes</v>
      </c>
      <c r="R80" s="306" t="str">
        <f>IF(AND('Antibiotics STAR PU 13 - QP'!AP80="yes",'Trimeth-pres (age 70+)'!AD80="yes"),"yes","no")</f>
        <v>yes</v>
      </c>
      <c r="S80" s="306" t="str">
        <f>IF(AND('Antibiotics STAR PU 13 - QP'!AS80="yes",'Trimeth-pres (age 70+)'!AF80="yes"),"yes","no")</f>
        <v>yes</v>
      </c>
      <c r="T80" s="306" t="str">
        <f>IF(AND('Antibiotics STAR PU 13 - QP'!AV80="yes",'Trimeth-pres (age 70+)'!AH80="yes"),"yes","no")</f>
        <v>yes</v>
      </c>
      <c r="U80" s="306" t="str">
        <f>IF(AND('Antibiotics STAR PU 13 - QP'!AY80="yes",'Trimeth-pres (age 70+)'!AJ80="yes"),"yes","no")</f>
        <v>yes</v>
      </c>
      <c r="V80" s="306" t="str">
        <f>IF(AND('Antibiotics STAR PU 13 - QP'!BB80="yes",'Trimeth-pres (age 70+)'!AL80="yes"),"yes","no")</f>
        <v>yes</v>
      </c>
      <c r="W80" s="306" t="str">
        <f>IF(AND('Antibiotics STAR PU 13 - QP'!BE80="yes",'Trimeth-pres (age 70+)'!AN80="yes"),"yes","no")</f>
        <v>yes</v>
      </c>
      <c r="X80" s="306" t="str">
        <f>IF(AND('Antibiotics STAR PU 13 - QP'!BH80="yes",'Trimeth-pres (age 70+)'!AP80="yes"),"yes","no")</f>
        <v>yes</v>
      </c>
      <c r="Y80" s="306" t="str">
        <f>IF(AND('Antibiotics STAR PU 13 - QP'!BK80="yes",'Trimeth-pres (age 70+)'!AR80="yes"),"yes","no")</f>
        <v>yes</v>
      </c>
      <c r="Z80" s="306" t="str">
        <f>IF(AND('Antibiotics STAR PU 13 - QP'!BN80="yes",'Trimeth-pres (age 70+)'!AT80="yes"),"yes","no")</f>
        <v>yes</v>
      </c>
      <c r="AA80" s="306" t="str">
        <f>IF(AND('Antibiotics STAR PU 13 - QP'!BQ80="yes",'Trimeth-pres (age 70+)'!AV80="yes"),"yes","no")</f>
        <v>yes</v>
      </c>
    </row>
    <row r="81" spans="1:27" x14ac:dyDescent="0.2">
      <c r="A81" s="306" t="s">
        <v>630</v>
      </c>
      <c r="B81" s="5" t="s">
        <v>475</v>
      </c>
      <c r="C81" s="5" t="s">
        <v>402</v>
      </c>
      <c r="D81" s="5" t="s">
        <v>427</v>
      </c>
      <c r="E81" s="5" t="s">
        <v>50</v>
      </c>
      <c r="F81" s="117" t="s">
        <v>170</v>
      </c>
      <c r="G81" s="5" t="s">
        <v>171</v>
      </c>
      <c r="H81" s="306" t="str">
        <f>IF(AND('Antibiotics STAR PU 13 - QP'!L81="yes",'Trimeth-pres (age 70+)'!J81="yes"),"yes","no")</f>
        <v>yes</v>
      </c>
      <c r="I81" s="306" t="str">
        <f>IF(AND('Antibiotics STAR PU 13 - QP'!O81="yes",'Trimeth-pres (age 70+)'!L81="yes"),"yes","no")</f>
        <v>yes</v>
      </c>
      <c r="J81" s="306" t="str">
        <f>IF(AND('Antibiotics STAR PU 13 - QP'!R81="yes",'Trimeth-pres (age 70+)'!N81="yes"),"yes","no")</f>
        <v>yes</v>
      </c>
      <c r="K81" s="306" t="str">
        <f>IF(AND('Antibiotics STAR PU 13 - QP'!U81="yes",'Trimeth-pres (age 70+)'!P81="yes"),"yes","no")</f>
        <v>yes</v>
      </c>
      <c r="L81" s="306" t="str">
        <f>IF(AND('Antibiotics STAR PU 13 - QP'!X81="yes",'Trimeth-pres (age 70+)'!R81="yes"),"yes","no")</f>
        <v>yes</v>
      </c>
      <c r="M81" s="306" t="str">
        <f>IF(AND('Antibiotics STAR PU 13 - QP'!AA81="yes",'Trimeth-pres (age 70+)'!T81="yes"),"yes","no")</f>
        <v>yes</v>
      </c>
      <c r="N81" s="306" t="str">
        <f>IF(AND('Antibiotics STAR PU 13 - QP'!AD81="yes",'Trimeth-pres (age 70+)'!V81="yes"),"yes","no")</f>
        <v>yes</v>
      </c>
      <c r="O81" s="306" t="str">
        <f>IF(AND('Antibiotics STAR PU 13 - QP'!AG81="yes",'Trimeth-pres (age 70+)'!X81="yes"),"yes","no")</f>
        <v>yes</v>
      </c>
      <c r="P81" s="306" t="str">
        <f>IF(AND('Antibiotics STAR PU 13 - QP'!AJ81="yes",'Trimeth-pres (age 70+)'!Z81="yes"),"yes","no")</f>
        <v>yes</v>
      </c>
      <c r="Q81" s="306" t="str">
        <f>IF(AND('Antibiotics STAR PU 13 - QP'!AM81="yes",'Trimeth-pres (age 70+)'!AB81="yes"),"yes","no")</f>
        <v>yes</v>
      </c>
      <c r="R81" s="306" t="str">
        <f>IF(AND('Antibiotics STAR PU 13 - QP'!AP81="yes",'Trimeth-pres (age 70+)'!AD81="yes"),"yes","no")</f>
        <v>yes</v>
      </c>
      <c r="S81" s="306" t="str">
        <f>IF(AND('Antibiotics STAR PU 13 - QP'!AS81="yes",'Trimeth-pres (age 70+)'!AF81="yes"),"yes","no")</f>
        <v>yes</v>
      </c>
      <c r="T81" s="306" t="str">
        <f>IF(AND('Antibiotics STAR PU 13 - QP'!AV81="yes",'Trimeth-pres (age 70+)'!AH81="yes"),"yes","no")</f>
        <v>yes</v>
      </c>
      <c r="U81" s="306" t="str">
        <f>IF(AND('Antibiotics STAR PU 13 - QP'!AY81="yes",'Trimeth-pres (age 70+)'!AJ81="yes"),"yes","no")</f>
        <v>yes</v>
      </c>
      <c r="V81" s="306" t="str">
        <f>IF(AND('Antibiotics STAR PU 13 - QP'!BB81="yes",'Trimeth-pres (age 70+)'!AL81="yes"),"yes","no")</f>
        <v>yes</v>
      </c>
      <c r="W81" s="306" t="str">
        <f>IF(AND('Antibiotics STAR PU 13 - QP'!BE81="yes",'Trimeth-pres (age 70+)'!AN81="yes"),"yes","no")</f>
        <v>yes</v>
      </c>
      <c r="X81" s="306" t="str">
        <f>IF(AND('Antibiotics STAR PU 13 - QP'!BH81="yes",'Trimeth-pres (age 70+)'!AP81="yes"),"yes","no")</f>
        <v>yes</v>
      </c>
      <c r="Y81" s="306" t="str">
        <f>IF(AND('Antibiotics STAR PU 13 - QP'!BK81="yes",'Trimeth-pres (age 70+)'!AR81="yes"),"yes","no")</f>
        <v>yes</v>
      </c>
      <c r="Z81" s="306" t="str">
        <f>IF(AND('Antibiotics STAR PU 13 - QP'!BN81="yes",'Trimeth-pres (age 70+)'!AT81="yes"),"yes","no")</f>
        <v>yes</v>
      </c>
      <c r="AA81" s="306" t="str">
        <f>IF(AND('Antibiotics STAR PU 13 - QP'!BQ81="yes",'Trimeth-pres (age 70+)'!AV81="yes"),"yes","no")</f>
        <v>yes</v>
      </c>
    </row>
    <row r="82" spans="1:27" x14ac:dyDescent="0.2">
      <c r="A82" s="306" t="s">
        <v>629</v>
      </c>
      <c r="B82" s="5" t="s">
        <v>477</v>
      </c>
      <c r="C82" s="5" t="s">
        <v>404</v>
      </c>
      <c r="D82" s="5" t="s">
        <v>426</v>
      </c>
      <c r="E82" s="5" t="s">
        <v>47</v>
      </c>
      <c r="F82" s="117" t="s">
        <v>172</v>
      </c>
      <c r="G82" s="5" t="s">
        <v>173</v>
      </c>
      <c r="H82" s="306" t="str">
        <f>IF(AND('Antibiotics STAR PU 13 - QP'!L82="yes",'Trimeth-pres (age 70+)'!J82="yes"),"yes","no")</f>
        <v>no</v>
      </c>
      <c r="I82" s="306" t="str">
        <f>IF(AND('Antibiotics STAR PU 13 - QP'!O82="yes",'Trimeth-pres (age 70+)'!L82="yes"),"yes","no")</f>
        <v>no</v>
      </c>
      <c r="J82" s="306" t="str">
        <f>IF(AND('Antibiotics STAR PU 13 - QP'!R82="yes",'Trimeth-pres (age 70+)'!N82="yes"),"yes","no")</f>
        <v>no</v>
      </c>
      <c r="K82" s="306" t="str">
        <f>IF(AND('Antibiotics STAR PU 13 - QP'!U82="yes",'Trimeth-pres (age 70+)'!P82="yes"),"yes","no")</f>
        <v>no</v>
      </c>
      <c r="L82" s="306" t="str">
        <f>IF(AND('Antibiotics STAR PU 13 - QP'!X82="yes",'Trimeth-pres (age 70+)'!R82="yes"),"yes","no")</f>
        <v>no</v>
      </c>
      <c r="M82" s="306" t="str">
        <f>IF(AND('Antibiotics STAR PU 13 - QP'!AA82="yes",'Trimeth-pres (age 70+)'!T82="yes"),"yes","no")</f>
        <v>no</v>
      </c>
      <c r="N82" s="306" t="str">
        <f>IF(AND('Antibiotics STAR PU 13 - QP'!AD82="yes",'Trimeth-pres (age 70+)'!V82="yes"),"yes","no")</f>
        <v>no</v>
      </c>
      <c r="O82" s="306" t="str">
        <f>IF(AND('Antibiotics STAR PU 13 - QP'!AG82="yes",'Trimeth-pres (age 70+)'!X82="yes"),"yes","no")</f>
        <v>no</v>
      </c>
      <c r="P82" s="306" t="str">
        <f>IF(AND('Antibiotics STAR PU 13 - QP'!AJ82="yes",'Trimeth-pres (age 70+)'!Z82="yes"),"yes","no")</f>
        <v>no</v>
      </c>
      <c r="Q82" s="306" t="str">
        <f>IF(AND('Antibiotics STAR PU 13 - QP'!AM82="yes",'Trimeth-pres (age 70+)'!AB82="yes"),"yes","no")</f>
        <v>no</v>
      </c>
      <c r="R82" s="306" t="str">
        <f>IF(AND('Antibiotics STAR PU 13 - QP'!AP82="yes",'Trimeth-pres (age 70+)'!AD82="yes"),"yes","no")</f>
        <v>no</v>
      </c>
      <c r="S82" s="306" t="str">
        <f>IF(AND('Antibiotics STAR PU 13 - QP'!AS82="yes",'Trimeth-pres (age 70+)'!AF82="yes"),"yes","no")</f>
        <v>no</v>
      </c>
      <c r="T82" s="306" t="str">
        <f>IF(AND('Antibiotics STAR PU 13 - QP'!AV82="yes",'Trimeth-pres (age 70+)'!AH82="yes"),"yes","no")</f>
        <v>no</v>
      </c>
      <c r="U82" s="306" t="str">
        <f>IF(AND('Antibiotics STAR PU 13 - QP'!AY82="yes",'Trimeth-pres (age 70+)'!AJ82="yes"),"yes","no")</f>
        <v>no</v>
      </c>
      <c r="V82" s="306" t="str">
        <f>IF(AND('Antibiotics STAR PU 13 - QP'!BB82="yes",'Trimeth-pres (age 70+)'!AL82="yes"),"yes","no")</f>
        <v>no</v>
      </c>
      <c r="W82" s="306" t="str">
        <f>IF(AND('Antibiotics STAR PU 13 - QP'!BE82="yes",'Trimeth-pres (age 70+)'!AN82="yes"),"yes","no")</f>
        <v>no</v>
      </c>
      <c r="X82" s="306" t="str">
        <f>IF(AND('Antibiotics STAR PU 13 - QP'!BH82="yes",'Trimeth-pres (age 70+)'!AP82="yes"),"yes","no")</f>
        <v>no</v>
      </c>
      <c r="Y82" s="306" t="str">
        <f>IF(AND('Antibiotics STAR PU 13 - QP'!BK82="yes",'Trimeth-pres (age 70+)'!AR82="yes"),"yes","no")</f>
        <v>no</v>
      </c>
      <c r="Z82" s="306" t="str">
        <f>IF(AND('Antibiotics STAR PU 13 - QP'!BN82="yes",'Trimeth-pres (age 70+)'!AT82="yes"),"yes","no")</f>
        <v>no</v>
      </c>
      <c r="AA82" s="306" t="str">
        <f>IF(AND('Antibiotics STAR PU 13 - QP'!BQ82="yes",'Trimeth-pres (age 70+)'!AV82="yes"),"yes","no")</f>
        <v>no</v>
      </c>
    </row>
    <row r="83" spans="1:27" x14ac:dyDescent="0.2">
      <c r="A83" s="306" t="s">
        <v>630</v>
      </c>
      <c r="B83" s="5" t="s">
        <v>475</v>
      </c>
      <c r="C83" s="5" t="s">
        <v>402</v>
      </c>
      <c r="D83" s="5" t="s">
        <v>427</v>
      </c>
      <c r="E83" s="5" t="s">
        <v>50</v>
      </c>
      <c r="F83" s="117" t="s">
        <v>174</v>
      </c>
      <c r="G83" s="5" t="s">
        <v>175</v>
      </c>
      <c r="H83" s="306" t="str">
        <f>IF(AND('Antibiotics STAR PU 13 - QP'!L83="yes",'Trimeth-pres (age 70+)'!J83="yes"),"yes","no")</f>
        <v>no</v>
      </c>
      <c r="I83" s="306" t="str">
        <f>IF(AND('Antibiotics STAR PU 13 - QP'!O83="yes",'Trimeth-pres (age 70+)'!L83="yes"),"yes","no")</f>
        <v>no</v>
      </c>
      <c r="J83" s="306" t="str">
        <f>IF(AND('Antibiotics STAR PU 13 - QP'!R83="yes",'Trimeth-pres (age 70+)'!N83="yes"),"yes","no")</f>
        <v>no</v>
      </c>
      <c r="K83" s="306" t="str">
        <f>IF(AND('Antibiotics STAR PU 13 - QP'!U83="yes",'Trimeth-pres (age 70+)'!P83="yes"),"yes","no")</f>
        <v>no</v>
      </c>
      <c r="L83" s="306" t="str">
        <f>IF(AND('Antibiotics STAR PU 13 - QP'!X83="yes",'Trimeth-pres (age 70+)'!R83="yes"),"yes","no")</f>
        <v>no</v>
      </c>
      <c r="M83" s="306" t="str">
        <f>IF(AND('Antibiotics STAR PU 13 - QP'!AA83="yes",'Trimeth-pres (age 70+)'!T83="yes"),"yes","no")</f>
        <v>no</v>
      </c>
      <c r="N83" s="306" t="str">
        <f>IF(AND('Antibiotics STAR PU 13 - QP'!AD83="yes",'Trimeth-pres (age 70+)'!V83="yes"),"yes","no")</f>
        <v>no</v>
      </c>
      <c r="O83" s="306" t="str">
        <f>IF(AND('Antibiotics STAR PU 13 - QP'!AG83="yes",'Trimeth-pres (age 70+)'!X83="yes"),"yes","no")</f>
        <v>no</v>
      </c>
      <c r="P83" s="306" t="str">
        <f>IF(AND('Antibiotics STAR PU 13 - QP'!AJ83="yes",'Trimeth-pres (age 70+)'!Z83="yes"),"yes","no")</f>
        <v>no</v>
      </c>
      <c r="Q83" s="306" t="str">
        <f>IF(AND('Antibiotics STAR PU 13 - QP'!AM83="yes",'Trimeth-pres (age 70+)'!AB83="yes"),"yes","no")</f>
        <v>no</v>
      </c>
      <c r="R83" s="306" t="str">
        <f>IF(AND('Antibiotics STAR PU 13 - QP'!AP83="yes",'Trimeth-pres (age 70+)'!AD83="yes"),"yes","no")</f>
        <v>yes</v>
      </c>
      <c r="S83" s="306" t="str">
        <f>IF(AND('Antibiotics STAR PU 13 - QP'!AS83="yes",'Trimeth-pres (age 70+)'!AF83="yes"),"yes","no")</f>
        <v>yes</v>
      </c>
      <c r="T83" s="306" t="str">
        <f>IF(AND('Antibiotics STAR PU 13 - QP'!AV83="yes",'Trimeth-pres (age 70+)'!AH83="yes"),"yes","no")</f>
        <v>yes</v>
      </c>
      <c r="U83" s="306" t="str">
        <f>IF(AND('Antibiotics STAR PU 13 - QP'!AY83="yes",'Trimeth-pres (age 70+)'!AJ83="yes"),"yes","no")</f>
        <v>yes</v>
      </c>
      <c r="V83" s="306" t="str">
        <f>IF(AND('Antibiotics STAR PU 13 - QP'!BB83="yes",'Trimeth-pres (age 70+)'!AL83="yes"),"yes","no")</f>
        <v>yes</v>
      </c>
      <c r="W83" s="306" t="str">
        <f>IF(AND('Antibiotics STAR PU 13 - QP'!BE83="yes",'Trimeth-pres (age 70+)'!AN83="yes"),"yes","no")</f>
        <v>yes</v>
      </c>
      <c r="X83" s="306" t="str">
        <f>IF(AND('Antibiotics STAR PU 13 - QP'!BH83="yes",'Trimeth-pres (age 70+)'!AP83="yes"),"yes","no")</f>
        <v>yes</v>
      </c>
      <c r="Y83" s="306" t="str">
        <f>IF(AND('Antibiotics STAR PU 13 - QP'!BK83="yes",'Trimeth-pres (age 70+)'!AR83="yes"),"yes","no")</f>
        <v>yes</v>
      </c>
      <c r="Z83" s="306" t="str">
        <f>IF(AND('Antibiotics STAR PU 13 - QP'!BN83="yes",'Trimeth-pres (age 70+)'!AT83="yes"),"yes","no")</f>
        <v>yes</v>
      </c>
      <c r="AA83" s="306" t="str">
        <f>IF(AND('Antibiotics STAR PU 13 - QP'!BQ83="yes",'Trimeth-pres (age 70+)'!AV83="yes"),"yes","no")</f>
        <v>yes</v>
      </c>
    </row>
    <row r="84" spans="1:27" x14ac:dyDescent="0.2">
      <c r="A84" s="306" t="s">
        <v>629</v>
      </c>
      <c r="B84" s="5" t="s">
        <v>477</v>
      </c>
      <c r="C84" s="5" t="s">
        <v>404</v>
      </c>
      <c r="D84" s="5" t="s">
        <v>426</v>
      </c>
      <c r="E84" s="5" t="s">
        <v>47</v>
      </c>
      <c r="F84" s="117" t="s">
        <v>176</v>
      </c>
      <c r="G84" s="5" t="s">
        <v>177</v>
      </c>
      <c r="H84" s="306" t="str">
        <f>IF(AND('Antibiotics STAR PU 13 - QP'!L84="yes",'Trimeth-pres (age 70+)'!J84="yes"),"yes","no")</f>
        <v>yes</v>
      </c>
      <c r="I84" s="306" t="str">
        <f>IF(AND('Antibiotics STAR PU 13 - QP'!O84="yes",'Trimeth-pres (age 70+)'!L84="yes"),"yes","no")</f>
        <v>yes</v>
      </c>
      <c r="J84" s="306" t="str">
        <f>IF(AND('Antibiotics STAR PU 13 - QP'!R84="yes",'Trimeth-pres (age 70+)'!N84="yes"),"yes","no")</f>
        <v>yes</v>
      </c>
      <c r="K84" s="306" t="str">
        <f>IF(AND('Antibiotics STAR PU 13 - QP'!U84="yes",'Trimeth-pres (age 70+)'!P84="yes"),"yes","no")</f>
        <v>yes</v>
      </c>
      <c r="L84" s="306" t="str">
        <f>IF(AND('Antibiotics STAR PU 13 - QP'!X84="yes",'Trimeth-pres (age 70+)'!R84="yes"),"yes","no")</f>
        <v>yes</v>
      </c>
      <c r="M84" s="306" t="str">
        <f>IF(AND('Antibiotics STAR PU 13 - QP'!AA84="yes",'Trimeth-pres (age 70+)'!T84="yes"),"yes","no")</f>
        <v>yes</v>
      </c>
      <c r="N84" s="306" t="str">
        <f>IF(AND('Antibiotics STAR PU 13 - QP'!AD84="yes",'Trimeth-pres (age 70+)'!V84="yes"),"yes","no")</f>
        <v>yes</v>
      </c>
      <c r="O84" s="306" t="str">
        <f>IF(AND('Antibiotics STAR PU 13 - QP'!AG84="yes",'Trimeth-pres (age 70+)'!X84="yes"),"yes","no")</f>
        <v>yes</v>
      </c>
      <c r="P84" s="306" t="str">
        <f>IF(AND('Antibiotics STAR PU 13 - QP'!AJ84="yes",'Trimeth-pres (age 70+)'!Z84="yes"),"yes","no")</f>
        <v>yes</v>
      </c>
      <c r="Q84" s="306" t="str">
        <f>IF(AND('Antibiotics STAR PU 13 - QP'!AM84="yes",'Trimeth-pres (age 70+)'!AB84="yes"),"yes","no")</f>
        <v>yes</v>
      </c>
      <c r="R84" s="306" t="str">
        <f>IF(AND('Antibiotics STAR PU 13 - QP'!AP84="yes",'Trimeth-pres (age 70+)'!AD84="yes"),"yes","no")</f>
        <v>yes</v>
      </c>
      <c r="S84" s="306" t="str">
        <f>IF(AND('Antibiotics STAR PU 13 - QP'!AS84="yes",'Trimeth-pres (age 70+)'!AF84="yes"),"yes","no")</f>
        <v>yes</v>
      </c>
      <c r="T84" s="306" t="str">
        <f>IF(AND('Antibiotics STAR PU 13 - QP'!AV84="yes",'Trimeth-pres (age 70+)'!AH84="yes"),"yes","no")</f>
        <v>yes</v>
      </c>
      <c r="U84" s="306" t="str">
        <f>IF(AND('Antibiotics STAR PU 13 - QP'!AY84="yes",'Trimeth-pres (age 70+)'!AJ84="yes"),"yes","no")</f>
        <v>yes</v>
      </c>
      <c r="V84" s="306" t="str">
        <f>IF(AND('Antibiotics STAR PU 13 - QP'!BB84="yes",'Trimeth-pres (age 70+)'!AL84="yes"),"yes","no")</f>
        <v>yes</v>
      </c>
      <c r="W84" s="306" t="str">
        <f>IF(AND('Antibiotics STAR PU 13 - QP'!BE84="yes",'Trimeth-pres (age 70+)'!AN84="yes"),"yes","no")</f>
        <v>yes</v>
      </c>
      <c r="X84" s="306" t="str">
        <f>IF(AND('Antibiotics STAR PU 13 - QP'!BH84="yes",'Trimeth-pres (age 70+)'!AP84="yes"),"yes","no")</f>
        <v>yes</v>
      </c>
      <c r="Y84" s="306" t="str">
        <f>IF(AND('Antibiotics STAR PU 13 - QP'!BK84="yes",'Trimeth-pres (age 70+)'!AR84="yes"),"yes","no")</f>
        <v>yes</v>
      </c>
      <c r="Z84" s="306" t="str">
        <f>IF(AND('Antibiotics STAR PU 13 - QP'!BN84="yes",'Trimeth-pres (age 70+)'!AT84="yes"),"yes","no")</f>
        <v>yes</v>
      </c>
      <c r="AA84" s="306" t="str">
        <f>IF(AND('Antibiotics STAR PU 13 - QP'!BQ84="yes",'Trimeth-pres (age 70+)'!AV84="yes"),"yes","no")</f>
        <v>yes</v>
      </c>
    </row>
    <row r="85" spans="1:27" x14ac:dyDescent="0.2">
      <c r="A85" s="306" t="s">
        <v>637</v>
      </c>
      <c r="B85" s="5" t="s">
        <v>474</v>
      </c>
      <c r="C85" s="5" t="s">
        <v>401</v>
      </c>
      <c r="D85" s="5" t="s">
        <v>436</v>
      </c>
      <c r="E85" s="5" t="s">
        <v>114</v>
      </c>
      <c r="F85" s="117" t="s">
        <v>178</v>
      </c>
      <c r="G85" s="5" t="s">
        <v>179</v>
      </c>
      <c r="H85" s="306" t="str">
        <f>IF(AND('Antibiotics STAR PU 13 - QP'!L85="yes",'Trimeth-pres (age 70+)'!J85="yes"),"yes","no")</f>
        <v>no</v>
      </c>
      <c r="I85" s="306" t="str">
        <f>IF(AND('Antibiotics STAR PU 13 - QP'!O85="yes",'Trimeth-pres (age 70+)'!L85="yes"),"yes","no")</f>
        <v>no</v>
      </c>
      <c r="J85" s="306" t="str">
        <f>IF(AND('Antibiotics STAR PU 13 - QP'!R85="yes",'Trimeth-pres (age 70+)'!N85="yes"),"yes","no")</f>
        <v>no</v>
      </c>
      <c r="K85" s="306" t="str">
        <f>IF(AND('Antibiotics STAR PU 13 - QP'!U85="yes",'Trimeth-pres (age 70+)'!P85="yes"),"yes","no")</f>
        <v>no</v>
      </c>
      <c r="L85" s="306" t="str">
        <f>IF(AND('Antibiotics STAR PU 13 - QP'!X85="yes",'Trimeth-pres (age 70+)'!R85="yes"),"yes","no")</f>
        <v>no</v>
      </c>
      <c r="M85" s="306" t="str">
        <f>IF(AND('Antibiotics STAR PU 13 - QP'!AA85="yes",'Trimeth-pres (age 70+)'!T85="yes"),"yes","no")</f>
        <v>no</v>
      </c>
      <c r="N85" s="306" t="str">
        <f>IF(AND('Antibiotics STAR PU 13 - QP'!AD85="yes",'Trimeth-pres (age 70+)'!V85="yes"),"yes","no")</f>
        <v>yes</v>
      </c>
      <c r="O85" s="306" t="str">
        <f>IF(AND('Antibiotics STAR PU 13 - QP'!AG85="yes",'Trimeth-pres (age 70+)'!X85="yes"),"yes","no")</f>
        <v>yes</v>
      </c>
      <c r="P85" s="306" t="str">
        <f>IF(AND('Antibiotics STAR PU 13 - QP'!AJ85="yes",'Trimeth-pres (age 70+)'!Z85="yes"),"yes","no")</f>
        <v>yes</v>
      </c>
      <c r="Q85" s="306" t="str">
        <f>IF(AND('Antibiotics STAR PU 13 - QP'!AM85="yes",'Trimeth-pres (age 70+)'!AB85="yes"),"yes","no")</f>
        <v>yes</v>
      </c>
      <c r="R85" s="306" t="str">
        <f>IF(AND('Antibiotics STAR PU 13 - QP'!AP85="yes",'Trimeth-pres (age 70+)'!AD85="yes"),"yes","no")</f>
        <v>yes</v>
      </c>
      <c r="S85" s="306" t="str">
        <f>IF(AND('Antibiotics STAR PU 13 - QP'!AS85="yes",'Trimeth-pres (age 70+)'!AF85="yes"),"yes","no")</f>
        <v>yes</v>
      </c>
      <c r="T85" s="306" t="str">
        <f>IF(AND('Antibiotics STAR PU 13 - QP'!AV85="yes",'Trimeth-pres (age 70+)'!AH85="yes"),"yes","no")</f>
        <v>yes</v>
      </c>
      <c r="U85" s="306" t="str">
        <f>IF(AND('Antibiotics STAR PU 13 - QP'!AY85="yes",'Trimeth-pres (age 70+)'!AJ85="yes"),"yes","no")</f>
        <v>yes</v>
      </c>
      <c r="V85" s="306" t="str">
        <f>IF(AND('Antibiotics STAR PU 13 - QP'!BB85="yes",'Trimeth-pres (age 70+)'!AL85="yes"),"yes","no")</f>
        <v>yes</v>
      </c>
      <c r="W85" s="306" t="str">
        <f>IF(AND('Antibiotics STAR PU 13 - QP'!BE85="yes",'Trimeth-pres (age 70+)'!AN85="yes"),"yes","no")</f>
        <v>yes</v>
      </c>
      <c r="X85" s="306" t="str">
        <f>IF(AND('Antibiotics STAR PU 13 - QP'!BH85="yes",'Trimeth-pres (age 70+)'!AP85="yes"),"yes","no")</f>
        <v>yes</v>
      </c>
      <c r="Y85" s="306" t="str">
        <f>IF(AND('Antibiotics STAR PU 13 - QP'!BK85="yes",'Trimeth-pres (age 70+)'!AR85="yes"),"yes","no")</f>
        <v>yes</v>
      </c>
      <c r="Z85" s="306" t="str">
        <f>IF(AND('Antibiotics STAR PU 13 - QP'!BN85="yes",'Trimeth-pres (age 70+)'!AT85="yes"),"yes","no")</f>
        <v>yes</v>
      </c>
      <c r="AA85" s="306" t="str">
        <f>IF(AND('Antibiotics STAR PU 13 - QP'!BQ85="yes",'Trimeth-pres (age 70+)'!AV85="yes"),"yes","no")</f>
        <v>yes</v>
      </c>
    </row>
    <row r="86" spans="1:27" x14ac:dyDescent="0.2">
      <c r="A86" s="306" t="s">
        <v>501</v>
      </c>
      <c r="B86" s="5" t="s">
        <v>480</v>
      </c>
      <c r="C86" s="5" t="s">
        <v>405</v>
      </c>
      <c r="D86" s="5" t="s">
        <v>429</v>
      </c>
      <c r="E86" s="5" t="s">
        <v>60</v>
      </c>
      <c r="F86" s="117" t="s">
        <v>180</v>
      </c>
      <c r="G86" s="5" t="s">
        <v>181</v>
      </c>
      <c r="H86" s="306" t="str">
        <f>IF(AND('Antibiotics STAR PU 13 - QP'!L86="yes",'Trimeth-pres (age 70+)'!J86="yes"),"yes","no")</f>
        <v>no</v>
      </c>
      <c r="I86" s="306" t="str">
        <f>IF(AND('Antibiotics STAR PU 13 - QP'!O86="yes",'Trimeth-pres (age 70+)'!L86="yes"),"yes","no")</f>
        <v>no</v>
      </c>
      <c r="J86" s="306" t="str">
        <f>IF(AND('Antibiotics STAR PU 13 - QP'!R86="yes",'Trimeth-pres (age 70+)'!N86="yes"),"yes","no")</f>
        <v>yes</v>
      </c>
      <c r="K86" s="306" t="str">
        <f>IF(AND('Antibiotics STAR PU 13 - QP'!U86="yes",'Trimeth-pres (age 70+)'!P86="yes"),"yes","no")</f>
        <v>yes</v>
      </c>
      <c r="L86" s="306" t="str">
        <f>IF(AND('Antibiotics STAR PU 13 - QP'!X86="yes",'Trimeth-pres (age 70+)'!R86="yes"),"yes","no")</f>
        <v>yes</v>
      </c>
      <c r="M86" s="306" t="str">
        <f>IF(AND('Antibiotics STAR PU 13 - QP'!AA86="yes",'Trimeth-pres (age 70+)'!T86="yes"),"yes","no")</f>
        <v>yes</v>
      </c>
      <c r="N86" s="306" t="str">
        <f>IF(AND('Antibiotics STAR PU 13 - QP'!AD86="yes",'Trimeth-pres (age 70+)'!V86="yes"),"yes","no")</f>
        <v>yes</v>
      </c>
      <c r="O86" s="306" t="str">
        <f>IF(AND('Antibiotics STAR PU 13 - QP'!AG86="yes",'Trimeth-pres (age 70+)'!X86="yes"),"yes","no")</f>
        <v>yes</v>
      </c>
      <c r="P86" s="306" t="str">
        <f>IF(AND('Antibiotics STAR PU 13 - QP'!AJ86="yes",'Trimeth-pres (age 70+)'!Z86="yes"),"yes","no")</f>
        <v>yes</v>
      </c>
      <c r="Q86" s="306" t="str">
        <f>IF(AND('Antibiotics STAR PU 13 - QP'!AM86="yes",'Trimeth-pres (age 70+)'!AB86="yes"),"yes","no")</f>
        <v>yes</v>
      </c>
      <c r="R86" s="306" t="str">
        <f>IF(AND('Antibiotics STAR PU 13 - QP'!AP86="yes",'Trimeth-pres (age 70+)'!AD86="yes"),"yes","no")</f>
        <v>yes</v>
      </c>
      <c r="S86" s="306" t="str">
        <f>IF(AND('Antibiotics STAR PU 13 - QP'!AS86="yes",'Trimeth-pres (age 70+)'!AF86="yes"),"yes","no")</f>
        <v>yes</v>
      </c>
      <c r="T86" s="306" t="str">
        <f>IF(AND('Antibiotics STAR PU 13 - QP'!AV86="yes",'Trimeth-pres (age 70+)'!AH86="yes"),"yes","no")</f>
        <v>yes</v>
      </c>
      <c r="U86" s="306" t="str">
        <f>IF(AND('Antibiotics STAR PU 13 - QP'!AY86="yes",'Trimeth-pres (age 70+)'!AJ86="yes"),"yes","no")</f>
        <v>yes</v>
      </c>
      <c r="V86" s="306" t="str">
        <f>IF(AND('Antibiotics STAR PU 13 - QP'!BB86="yes",'Trimeth-pres (age 70+)'!AL86="yes"),"yes","no")</f>
        <v>yes</v>
      </c>
      <c r="W86" s="306" t="str">
        <f>IF(AND('Antibiotics STAR PU 13 - QP'!BE86="yes",'Trimeth-pres (age 70+)'!AN86="yes"),"yes","no")</f>
        <v>yes</v>
      </c>
      <c r="X86" s="306" t="str">
        <f>IF(AND('Antibiotics STAR PU 13 - QP'!BH86="yes",'Trimeth-pres (age 70+)'!AP86="yes"),"yes","no")</f>
        <v>yes</v>
      </c>
      <c r="Y86" s="306" t="str">
        <f>IF(AND('Antibiotics STAR PU 13 - QP'!BK86="yes",'Trimeth-pres (age 70+)'!AR86="yes"),"yes","no")</f>
        <v>yes</v>
      </c>
      <c r="Z86" s="306" t="str">
        <f>IF(AND('Antibiotics STAR PU 13 - QP'!BN86="yes",'Trimeth-pres (age 70+)'!AT86="yes"),"yes","no")</f>
        <v>yes</v>
      </c>
      <c r="AA86" s="306" t="str">
        <f>IF(AND('Antibiotics STAR PU 13 - QP'!BQ86="yes",'Trimeth-pres (age 70+)'!AV86="yes"),"yes","no")</f>
        <v>yes</v>
      </c>
    </row>
    <row r="87" spans="1:27" x14ac:dyDescent="0.2">
      <c r="A87" s="306" t="s">
        <v>498</v>
      </c>
      <c r="B87" s="5" t="s">
        <v>493</v>
      </c>
      <c r="C87" s="5" t="s">
        <v>98</v>
      </c>
      <c r="D87" s="5" t="s">
        <v>434</v>
      </c>
      <c r="E87" s="5" t="s">
        <v>98</v>
      </c>
      <c r="F87" s="117" t="s">
        <v>182</v>
      </c>
      <c r="G87" s="5" t="s">
        <v>183</v>
      </c>
      <c r="H87" s="306" t="str">
        <f>IF(AND('Antibiotics STAR PU 13 - QP'!L87="yes",'Trimeth-pres (age 70+)'!J87="yes"),"yes","no")</f>
        <v>no</v>
      </c>
      <c r="I87" s="306" t="str">
        <f>IF(AND('Antibiotics STAR PU 13 - QP'!O87="yes",'Trimeth-pres (age 70+)'!L87="yes"),"yes","no")</f>
        <v>no</v>
      </c>
      <c r="J87" s="306" t="str">
        <f>IF(AND('Antibiotics STAR PU 13 - QP'!R87="yes",'Trimeth-pres (age 70+)'!N87="yes"),"yes","no")</f>
        <v>no</v>
      </c>
      <c r="K87" s="306" t="str">
        <f>IF(AND('Antibiotics STAR PU 13 - QP'!U87="yes",'Trimeth-pres (age 70+)'!P87="yes"),"yes","no")</f>
        <v>no</v>
      </c>
      <c r="L87" s="306" t="str">
        <f>IF(AND('Antibiotics STAR PU 13 - QP'!X87="yes",'Trimeth-pres (age 70+)'!R87="yes"),"yes","no")</f>
        <v>no</v>
      </c>
      <c r="M87" s="306" t="str">
        <f>IF(AND('Antibiotics STAR PU 13 - QP'!AA87="yes",'Trimeth-pres (age 70+)'!T87="yes"),"yes","no")</f>
        <v>no</v>
      </c>
      <c r="N87" s="306" t="str">
        <f>IF(AND('Antibiotics STAR PU 13 - QP'!AD87="yes",'Trimeth-pres (age 70+)'!V87="yes"),"yes","no")</f>
        <v>no</v>
      </c>
      <c r="O87" s="306" t="str">
        <f>IF(AND('Antibiotics STAR PU 13 - QP'!AG87="yes",'Trimeth-pres (age 70+)'!X87="yes"),"yes","no")</f>
        <v>no</v>
      </c>
      <c r="P87" s="306" t="str">
        <f>IF(AND('Antibiotics STAR PU 13 - QP'!AJ87="yes",'Trimeth-pres (age 70+)'!Z87="yes"),"yes","no")</f>
        <v>no</v>
      </c>
      <c r="Q87" s="306" t="str">
        <f>IF(AND('Antibiotics STAR PU 13 - QP'!AM87="yes",'Trimeth-pres (age 70+)'!AB87="yes"),"yes","no")</f>
        <v>no</v>
      </c>
      <c r="R87" s="306" t="str">
        <f>IF(AND('Antibiotics STAR PU 13 - QP'!AP87="yes",'Trimeth-pres (age 70+)'!AD87="yes"),"yes","no")</f>
        <v>no</v>
      </c>
      <c r="S87" s="306" t="str">
        <f>IF(AND('Antibiotics STAR PU 13 - QP'!AS87="yes",'Trimeth-pres (age 70+)'!AF87="yes"),"yes","no")</f>
        <v>no</v>
      </c>
      <c r="T87" s="306" t="str">
        <f>IF(AND('Antibiotics STAR PU 13 - QP'!AV87="yes",'Trimeth-pres (age 70+)'!AH87="yes"),"yes","no")</f>
        <v>no</v>
      </c>
      <c r="U87" s="306" t="str">
        <f>IF(AND('Antibiotics STAR PU 13 - QP'!AY87="yes",'Trimeth-pres (age 70+)'!AJ87="yes"),"yes","no")</f>
        <v>yes</v>
      </c>
      <c r="V87" s="306" t="str">
        <f>IF(AND('Antibiotics STAR PU 13 - QP'!BB87="yes",'Trimeth-pres (age 70+)'!AL87="yes"),"yes","no")</f>
        <v>yes</v>
      </c>
      <c r="W87" s="306" t="str">
        <f>IF(AND('Antibiotics STAR PU 13 - QP'!BE87="yes",'Trimeth-pres (age 70+)'!AN87="yes"),"yes","no")</f>
        <v>yes</v>
      </c>
      <c r="X87" s="306" t="str">
        <f>IF(AND('Antibiotics STAR PU 13 - QP'!BH87="yes",'Trimeth-pres (age 70+)'!AP87="yes"),"yes","no")</f>
        <v>yes</v>
      </c>
      <c r="Y87" s="306" t="str">
        <f>IF(AND('Antibiotics STAR PU 13 - QP'!BK87="yes",'Trimeth-pres (age 70+)'!AR87="yes"),"yes","no")</f>
        <v>yes</v>
      </c>
      <c r="Z87" s="306" t="str">
        <f>IF(AND('Antibiotics STAR PU 13 - QP'!BN87="yes",'Trimeth-pres (age 70+)'!AT87="yes"),"yes","no")</f>
        <v>yes</v>
      </c>
      <c r="AA87" s="306" t="str">
        <f>IF(AND('Antibiotics STAR PU 13 - QP'!BQ87="yes",'Trimeth-pres (age 70+)'!AV87="yes"),"yes","no")</f>
        <v>yes</v>
      </c>
    </row>
    <row r="88" spans="1:27" x14ac:dyDescent="0.2">
      <c r="A88" s="306" t="s">
        <v>622</v>
      </c>
      <c r="B88" s="5" t="s">
        <v>477</v>
      </c>
      <c r="C88" s="5" t="s">
        <v>404</v>
      </c>
      <c r="D88" s="5" t="s">
        <v>418</v>
      </c>
      <c r="E88" s="5" t="s">
        <v>12</v>
      </c>
      <c r="F88" s="117" t="s">
        <v>184</v>
      </c>
      <c r="G88" s="5" t="s">
        <v>185</v>
      </c>
      <c r="H88" s="306" t="str">
        <f>IF(AND('Antibiotics STAR PU 13 - QP'!L88="yes",'Trimeth-pres (age 70+)'!J88="yes"),"yes","no")</f>
        <v>yes</v>
      </c>
      <c r="I88" s="306" t="str">
        <f>IF(AND('Antibiotics STAR PU 13 - QP'!O88="yes",'Trimeth-pres (age 70+)'!L88="yes"),"yes","no")</f>
        <v>yes</v>
      </c>
      <c r="J88" s="306" t="str">
        <f>IF(AND('Antibiotics STAR PU 13 - QP'!R88="yes",'Trimeth-pres (age 70+)'!N88="yes"),"yes","no")</f>
        <v>yes</v>
      </c>
      <c r="K88" s="306" t="str">
        <f>IF(AND('Antibiotics STAR PU 13 - QP'!U88="yes",'Trimeth-pres (age 70+)'!P88="yes"),"yes","no")</f>
        <v>yes</v>
      </c>
      <c r="L88" s="306" t="str">
        <f>IF(AND('Antibiotics STAR PU 13 - QP'!X88="yes",'Trimeth-pres (age 70+)'!R88="yes"),"yes","no")</f>
        <v>yes</v>
      </c>
      <c r="M88" s="306" t="str">
        <f>IF(AND('Antibiotics STAR PU 13 - QP'!AA88="yes",'Trimeth-pres (age 70+)'!T88="yes"),"yes","no")</f>
        <v>yes</v>
      </c>
      <c r="N88" s="306" t="str">
        <f>IF(AND('Antibiotics STAR PU 13 - QP'!AD88="yes",'Trimeth-pres (age 70+)'!V88="yes"),"yes","no")</f>
        <v>yes</v>
      </c>
      <c r="O88" s="306" t="str">
        <f>IF(AND('Antibiotics STAR PU 13 - QP'!AG88="yes",'Trimeth-pres (age 70+)'!X88="yes"),"yes","no")</f>
        <v>yes</v>
      </c>
      <c r="P88" s="306" t="str">
        <f>IF(AND('Antibiotics STAR PU 13 - QP'!AJ88="yes",'Trimeth-pres (age 70+)'!Z88="yes"),"yes","no")</f>
        <v>yes</v>
      </c>
      <c r="Q88" s="306" t="str">
        <f>IF(AND('Antibiotics STAR PU 13 - QP'!AM88="yes",'Trimeth-pres (age 70+)'!AB88="yes"),"yes","no")</f>
        <v>yes</v>
      </c>
      <c r="R88" s="306" t="str">
        <f>IF(AND('Antibiotics STAR PU 13 - QP'!AP88="yes",'Trimeth-pres (age 70+)'!AD88="yes"),"yes","no")</f>
        <v>yes</v>
      </c>
      <c r="S88" s="306" t="str">
        <f>IF(AND('Antibiotics STAR PU 13 - QP'!AS88="yes",'Trimeth-pres (age 70+)'!AF88="yes"),"yes","no")</f>
        <v>yes</v>
      </c>
      <c r="T88" s="306" t="str">
        <f>IF(AND('Antibiotics STAR PU 13 - QP'!AV88="yes",'Trimeth-pres (age 70+)'!AH88="yes"),"yes","no")</f>
        <v>yes</v>
      </c>
      <c r="U88" s="306" t="str">
        <f>IF(AND('Antibiotics STAR PU 13 - QP'!AY88="yes",'Trimeth-pres (age 70+)'!AJ88="yes"),"yes","no")</f>
        <v>yes</v>
      </c>
      <c r="V88" s="306" t="str">
        <f>IF(AND('Antibiotics STAR PU 13 - QP'!BB88="yes",'Trimeth-pres (age 70+)'!AL88="yes"),"yes","no")</f>
        <v>yes</v>
      </c>
      <c r="W88" s="306" t="str">
        <f>IF(AND('Antibiotics STAR PU 13 - QP'!BE88="yes",'Trimeth-pres (age 70+)'!AN88="yes"),"yes","no")</f>
        <v>yes</v>
      </c>
      <c r="X88" s="306" t="str">
        <f>IF(AND('Antibiotics STAR PU 13 - QP'!BH88="yes",'Trimeth-pres (age 70+)'!AP88="yes"),"yes","no")</f>
        <v>yes</v>
      </c>
      <c r="Y88" s="306" t="str">
        <f>IF(AND('Antibiotics STAR PU 13 - QP'!BK88="yes",'Trimeth-pres (age 70+)'!AR88="yes"),"yes","no")</f>
        <v>yes</v>
      </c>
      <c r="Z88" s="306" t="str">
        <f>IF(AND('Antibiotics STAR PU 13 - QP'!BN88="yes",'Trimeth-pres (age 70+)'!AT88="yes"),"yes","no")</f>
        <v>yes</v>
      </c>
      <c r="AA88" s="306" t="str">
        <f>IF(AND('Antibiotics STAR PU 13 - QP'!BQ88="yes",'Trimeth-pres (age 70+)'!AV88="yes"),"yes","no")</f>
        <v>yes</v>
      </c>
    </row>
    <row r="89" spans="1:27" x14ac:dyDescent="0.2">
      <c r="A89" s="306" t="s">
        <v>641</v>
      </c>
      <c r="B89" s="5" t="s">
        <v>486</v>
      </c>
      <c r="C89" s="5" t="s">
        <v>408</v>
      </c>
      <c r="D89" s="5" t="s">
        <v>440</v>
      </c>
      <c r="E89" s="5" t="s">
        <v>186</v>
      </c>
      <c r="F89" s="117" t="s">
        <v>187</v>
      </c>
      <c r="G89" s="5" t="s">
        <v>188</v>
      </c>
      <c r="H89" s="306" t="str">
        <f>IF(AND('Antibiotics STAR PU 13 - QP'!L89="yes",'Trimeth-pres (age 70+)'!J89="yes"),"yes","no")</f>
        <v>yes</v>
      </c>
      <c r="I89" s="306" t="str">
        <f>IF(AND('Antibiotics STAR PU 13 - QP'!O89="yes",'Trimeth-pres (age 70+)'!L89="yes"),"yes","no")</f>
        <v>yes</v>
      </c>
      <c r="J89" s="306" t="str">
        <f>IF(AND('Antibiotics STAR PU 13 - QP'!R89="yes",'Trimeth-pres (age 70+)'!N89="yes"),"yes","no")</f>
        <v>yes</v>
      </c>
      <c r="K89" s="306" t="str">
        <f>IF(AND('Antibiotics STAR PU 13 - QP'!U89="yes",'Trimeth-pres (age 70+)'!P89="yes"),"yes","no")</f>
        <v>yes</v>
      </c>
      <c r="L89" s="306" t="str">
        <f>IF(AND('Antibiotics STAR PU 13 - QP'!X89="yes",'Trimeth-pres (age 70+)'!R89="yes"),"yes","no")</f>
        <v>yes</v>
      </c>
      <c r="M89" s="306" t="str">
        <f>IF(AND('Antibiotics STAR PU 13 - QP'!AA89="yes",'Trimeth-pres (age 70+)'!T89="yes"),"yes","no")</f>
        <v>yes</v>
      </c>
      <c r="N89" s="306" t="str">
        <f>IF(AND('Antibiotics STAR PU 13 - QP'!AD89="yes",'Trimeth-pres (age 70+)'!V89="yes"),"yes","no")</f>
        <v>yes</v>
      </c>
      <c r="O89" s="306" t="str">
        <f>IF(AND('Antibiotics STAR PU 13 - QP'!AG89="yes",'Trimeth-pres (age 70+)'!X89="yes"),"yes","no")</f>
        <v>yes</v>
      </c>
      <c r="P89" s="306" t="str">
        <f>IF(AND('Antibiotics STAR PU 13 - QP'!AJ89="yes",'Trimeth-pres (age 70+)'!Z89="yes"),"yes","no")</f>
        <v>yes</v>
      </c>
      <c r="Q89" s="306" t="str">
        <f>IF(AND('Antibiotics STAR PU 13 - QP'!AM89="yes",'Trimeth-pres (age 70+)'!AB89="yes"),"yes","no")</f>
        <v>yes</v>
      </c>
      <c r="R89" s="306" t="str">
        <f>IF(AND('Antibiotics STAR PU 13 - QP'!AP89="yes",'Trimeth-pres (age 70+)'!AD89="yes"),"yes","no")</f>
        <v>yes</v>
      </c>
      <c r="S89" s="306" t="str">
        <f>IF(AND('Antibiotics STAR PU 13 - QP'!AS89="yes",'Trimeth-pres (age 70+)'!AF89="yes"),"yes","no")</f>
        <v>yes</v>
      </c>
      <c r="T89" s="306" t="str">
        <f>IF(AND('Antibiotics STAR PU 13 - QP'!AV89="yes",'Trimeth-pres (age 70+)'!AH89="yes"),"yes","no")</f>
        <v>yes</v>
      </c>
      <c r="U89" s="306" t="str">
        <f>IF(AND('Antibiotics STAR PU 13 - QP'!AY89="yes",'Trimeth-pres (age 70+)'!AJ89="yes"),"yes","no")</f>
        <v>yes</v>
      </c>
      <c r="V89" s="306" t="str">
        <f>IF(AND('Antibiotics STAR PU 13 - QP'!BB89="yes",'Trimeth-pres (age 70+)'!AL89="yes"),"yes","no")</f>
        <v>yes</v>
      </c>
      <c r="W89" s="306" t="str">
        <f>IF(AND('Antibiotics STAR PU 13 - QP'!BE89="yes",'Trimeth-pres (age 70+)'!AN89="yes"),"yes","no")</f>
        <v>yes</v>
      </c>
      <c r="X89" s="306" t="str">
        <f>IF(AND('Antibiotics STAR PU 13 - QP'!BH89="yes",'Trimeth-pres (age 70+)'!AP89="yes"),"yes","no")</f>
        <v>yes</v>
      </c>
      <c r="Y89" s="306" t="str">
        <f>IF(AND('Antibiotics STAR PU 13 - QP'!BK89="yes",'Trimeth-pres (age 70+)'!AR89="yes"),"yes","no")</f>
        <v>yes</v>
      </c>
      <c r="Z89" s="306" t="str">
        <f>IF(AND('Antibiotics STAR PU 13 - QP'!BN89="yes",'Trimeth-pres (age 70+)'!AT89="yes"),"yes","no")</f>
        <v>yes</v>
      </c>
      <c r="AA89" s="306" t="str">
        <f>IF(AND('Antibiotics STAR PU 13 - QP'!BQ89="yes",'Trimeth-pres (age 70+)'!AV89="yes"),"yes","no")</f>
        <v>yes</v>
      </c>
    </row>
    <row r="90" spans="1:27" x14ac:dyDescent="0.2">
      <c r="A90" s="306" t="s">
        <v>633</v>
      </c>
      <c r="B90" s="5" t="s">
        <v>477</v>
      </c>
      <c r="C90" s="5" t="s">
        <v>404</v>
      </c>
      <c r="D90" s="5" t="s">
        <v>422</v>
      </c>
      <c r="E90" s="5" t="s">
        <v>31</v>
      </c>
      <c r="F90" s="117" t="s">
        <v>189</v>
      </c>
      <c r="G90" s="5" t="s">
        <v>190</v>
      </c>
      <c r="H90" s="306" t="str">
        <f>IF(AND('Antibiotics STAR PU 13 - QP'!L90="yes",'Trimeth-pres (age 70+)'!J90="yes"),"yes","no")</f>
        <v>no</v>
      </c>
      <c r="I90" s="306" t="str">
        <f>IF(AND('Antibiotics STAR PU 13 - QP'!O90="yes",'Trimeth-pres (age 70+)'!L90="yes"),"yes","no")</f>
        <v>yes</v>
      </c>
      <c r="J90" s="306" t="str">
        <f>IF(AND('Antibiotics STAR PU 13 - QP'!R90="yes",'Trimeth-pres (age 70+)'!N90="yes"),"yes","no")</f>
        <v>yes</v>
      </c>
      <c r="K90" s="306" t="str">
        <f>IF(AND('Antibiotics STAR PU 13 - QP'!U90="yes",'Trimeth-pres (age 70+)'!P90="yes"),"yes","no")</f>
        <v>yes</v>
      </c>
      <c r="L90" s="306" t="str">
        <f>IF(AND('Antibiotics STAR PU 13 - QP'!X90="yes",'Trimeth-pres (age 70+)'!R90="yes"),"yes","no")</f>
        <v>yes</v>
      </c>
      <c r="M90" s="306" t="str">
        <f>IF(AND('Antibiotics STAR PU 13 - QP'!AA90="yes",'Trimeth-pres (age 70+)'!T90="yes"),"yes","no")</f>
        <v>yes</v>
      </c>
      <c r="N90" s="306" t="str">
        <f>IF(AND('Antibiotics STAR PU 13 - QP'!AD90="yes",'Trimeth-pres (age 70+)'!V90="yes"),"yes","no")</f>
        <v>yes</v>
      </c>
      <c r="O90" s="306" t="str">
        <f>IF(AND('Antibiotics STAR PU 13 - QP'!AG90="yes",'Trimeth-pres (age 70+)'!X90="yes"),"yes","no")</f>
        <v>yes</v>
      </c>
      <c r="P90" s="306" t="str">
        <f>IF(AND('Antibiotics STAR PU 13 - QP'!AJ90="yes",'Trimeth-pres (age 70+)'!Z90="yes"),"yes","no")</f>
        <v>yes</v>
      </c>
      <c r="Q90" s="306" t="str">
        <f>IF(AND('Antibiotics STAR PU 13 - QP'!AM90="yes",'Trimeth-pres (age 70+)'!AB90="yes"),"yes","no")</f>
        <v>yes</v>
      </c>
      <c r="R90" s="306" t="str">
        <f>IF(AND('Antibiotics STAR PU 13 - QP'!AP90="yes",'Trimeth-pres (age 70+)'!AD90="yes"),"yes","no")</f>
        <v>yes</v>
      </c>
      <c r="S90" s="306" t="str">
        <f>IF(AND('Antibiotics STAR PU 13 - QP'!AS90="yes",'Trimeth-pres (age 70+)'!AF90="yes"),"yes","no")</f>
        <v>yes</v>
      </c>
      <c r="T90" s="306" t="str">
        <f>IF(AND('Antibiotics STAR PU 13 - QP'!AV90="yes",'Trimeth-pres (age 70+)'!AH90="yes"),"yes","no")</f>
        <v>yes</v>
      </c>
      <c r="U90" s="306" t="str">
        <f>IF(AND('Antibiotics STAR PU 13 - QP'!AY90="yes",'Trimeth-pres (age 70+)'!AJ90="yes"),"yes","no")</f>
        <v>yes</v>
      </c>
      <c r="V90" s="306" t="str">
        <f>IF(AND('Antibiotics STAR PU 13 - QP'!BB90="yes",'Trimeth-pres (age 70+)'!AL90="yes"),"yes","no")</f>
        <v>yes</v>
      </c>
      <c r="W90" s="306" t="str">
        <f>IF(AND('Antibiotics STAR PU 13 - QP'!BE90="yes",'Trimeth-pres (age 70+)'!AN90="yes"),"yes","no")</f>
        <v>yes</v>
      </c>
      <c r="X90" s="306" t="str">
        <f>IF(AND('Antibiotics STAR PU 13 - QP'!BH90="yes",'Trimeth-pres (age 70+)'!AP90="yes"),"yes","no")</f>
        <v>yes</v>
      </c>
      <c r="Y90" s="306" t="str">
        <f>IF(AND('Antibiotics STAR PU 13 - QP'!BK90="yes",'Trimeth-pres (age 70+)'!AR90="yes"),"yes","no")</f>
        <v>yes</v>
      </c>
      <c r="Z90" s="306" t="str">
        <f>IF(AND('Antibiotics STAR PU 13 - QP'!BN90="yes",'Trimeth-pres (age 70+)'!AT90="yes"),"yes","no")</f>
        <v>yes</v>
      </c>
      <c r="AA90" s="306" t="str">
        <f>IF(AND('Antibiotics STAR PU 13 - QP'!BQ90="yes",'Trimeth-pres (age 70+)'!AV90="yes"),"yes","no")</f>
        <v>yes</v>
      </c>
    </row>
    <row r="91" spans="1:27" x14ac:dyDescent="0.2">
      <c r="A91" s="306" t="s">
        <v>496</v>
      </c>
      <c r="B91" s="5" t="s">
        <v>497</v>
      </c>
      <c r="C91" s="5" t="s">
        <v>411</v>
      </c>
      <c r="D91" s="5" t="s">
        <v>439</v>
      </c>
      <c r="E91" s="5" t="s">
        <v>145</v>
      </c>
      <c r="F91" s="117" t="s">
        <v>191</v>
      </c>
      <c r="G91" s="5" t="s">
        <v>192</v>
      </c>
      <c r="H91" s="306" t="str">
        <f>IF(AND('Antibiotics STAR PU 13 - QP'!L91="yes",'Trimeth-pres (age 70+)'!J91="yes"),"yes","no")</f>
        <v>no</v>
      </c>
      <c r="I91" s="306" t="str">
        <f>IF(AND('Antibiotics STAR PU 13 - QP'!O91="yes",'Trimeth-pres (age 70+)'!L91="yes"),"yes","no")</f>
        <v>no</v>
      </c>
      <c r="J91" s="306" t="str">
        <f>IF(AND('Antibiotics STAR PU 13 - QP'!R91="yes",'Trimeth-pres (age 70+)'!N91="yes"),"yes","no")</f>
        <v>no</v>
      </c>
      <c r="K91" s="306" t="str">
        <f>IF(AND('Antibiotics STAR PU 13 - QP'!U91="yes",'Trimeth-pres (age 70+)'!P91="yes"),"yes","no")</f>
        <v>no</v>
      </c>
      <c r="L91" s="306" t="str">
        <f>IF(AND('Antibiotics STAR PU 13 - QP'!X91="yes",'Trimeth-pres (age 70+)'!R91="yes"),"yes","no")</f>
        <v>no</v>
      </c>
      <c r="M91" s="306" t="str">
        <f>IF(AND('Antibiotics STAR PU 13 - QP'!AA91="yes",'Trimeth-pres (age 70+)'!T91="yes"),"yes","no")</f>
        <v>no</v>
      </c>
      <c r="N91" s="306" t="str">
        <f>IF(AND('Antibiotics STAR PU 13 - QP'!AD91="yes",'Trimeth-pres (age 70+)'!V91="yes"),"yes","no")</f>
        <v>no</v>
      </c>
      <c r="O91" s="306" t="str">
        <f>IF(AND('Antibiotics STAR PU 13 - QP'!AG91="yes",'Trimeth-pres (age 70+)'!X91="yes"),"yes","no")</f>
        <v>no</v>
      </c>
      <c r="P91" s="306" t="str">
        <f>IF(AND('Antibiotics STAR PU 13 - QP'!AJ91="yes",'Trimeth-pres (age 70+)'!Z91="yes"),"yes","no")</f>
        <v>no</v>
      </c>
      <c r="Q91" s="306" t="str">
        <f>IF(AND('Antibiotics STAR PU 13 - QP'!AM91="yes",'Trimeth-pres (age 70+)'!AB91="yes"),"yes","no")</f>
        <v>no</v>
      </c>
      <c r="R91" s="306" t="str">
        <f>IF(AND('Antibiotics STAR PU 13 - QP'!AP91="yes",'Trimeth-pres (age 70+)'!AD91="yes"),"yes","no")</f>
        <v>no</v>
      </c>
      <c r="S91" s="306" t="str">
        <f>IF(AND('Antibiotics STAR PU 13 - QP'!AS91="yes",'Trimeth-pres (age 70+)'!AF91="yes"),"yes","no")</f>
        <v>no</v>
      </c>
      <c r="T91" s="306" t="str">
        <f>IF(AND('Antibiotics STAR PU 13 - QP'!AV91="yes",'Trimeth-pres (age 70+)'!AH91="yes"),"yes","no")</f>
        <v>no</v>
      </c>
      <c r="U91" s="306" t="str">
        <f>IF(AND('Antibiotics STAR PU 13 - QP'!AY91="yes",'Trimeth-pres (age 70+)'!AJ91="yes"),"yes","no")</f>
        <v>no</v>
      </c>
      <c r="V91" s="306" t="str">
        <f>IF(AND('Antibiotics STAR PU 13 - QP'!BB91="yes",'Trimeth-pres (age 70+)'!AL91="yes"),"yes","no")</f>
        <v>no</v>
      </c>
      <c r="W91" s="306" t="str">
        <f>IF(AND('Antibiotics STAR PU 13 - QP'!BE91="yes",'Trimeth-pres (age 70+)'!AN91="yes"),"yes","no")</f>
        <v>no</v>
      </c>
      <c r="X91" s="306" t="str">
        <f>IF(AND('Antibiotics STAR PU 13 - QP'!BH91="yes",'Trimeth-pres (age 70+)'!AP91="yes"),"yes","no")</f>
        <v>no</v>
      </c>
      <c r="Y91" s="306" t="str">
        <f>IF(AND('Antibiotics STAR PU 13 - QP'!BK91="yes",'Trimeth-pres (age 70+)'!AR91="yes"),"yes","no")</f>
        <v>no</v>
      </c>
      <c r="Z91" s="306" t="str">
        <f>IF(AND('Antibiotics STAR PU 13 - QP'!BN91="yes",'Trimeth-pres (age 70+)'!AT91="yes"),"yes","no")</f>
        <v>no</v>
      </c>
      <c r="AA91" s="306" t="str">
        <f>IF(AND('Antibiotics STAR PU 13 - QP'!BQ91="yes",'Trimeth-pres (age 70+)'!AV91="yes"),"yes","no")</f>
        <v>no</v>
      </c>
    </row>
    <row r="92" spans="1:27" x14ac:dyDescent="0.2">
      <c r="A92" s="306" t="s">
        <v>626</v>
      </c>
      <c r="B92" s="5" t="s">
        <v>477</v>
      </c>
      <c r="C92" s="5" t="s">
        <v>404</v>
      </c>
      <c r="D92" s="5" t="s">
        <v>422</v>
      </c>
      <c r="E92" s="5" t="s">
        <v>31</v>
      </c>
      <c r="F92" s="117" t="s">
        <v>193</v>
      </c>
      <c r="G92" s="5" t="s">
        <v>194</v>
      </c>
      <c r="H92" s="306" t="str">
        <f>IF(AND('Antibiotics STAR PU 13 - QP'!L92="yes",'Trimeth-pres (age 70+)'!J92="yes"),"yes","no")</f>
        <v>yes</v>
      </c>
      <c r="I92" s="306" t="str">
        <f>IF(AND('Antibiotics STAR PU 13 - QP'!O92="yes",'Trimeth-pres (age 70+)'!L92="yes"),"yes","no")</f>
        <v>yes</v>
      </c>
      <c r="J92" s="306" t="str">
        <f>IF(AND('Antibiotics STAR PU 13 - QP'!R92="yes",'Trimeth-pres (age 70+)'!N92="yes"),"yes","no")</f>
        <v>yes</v>
      </c>
      <c r="K92" s="306" t="str">
        <f>IF(AND('Antibiotics STAR PU 13 - QP'!U92="yes",'Trimeth-pres (age 70+)'!P92="yes"),"yes","no")</f>
        <v>yes</v>
      </c>
      <c r="L92" s="306" t="str">
        <f>IF(AND('Antibiotics STAR PU 13 - QP'!X92="yes",'Trimeth-pres (age 70+)'!R92="yes"),"yes","no")</f>
        <v>yes</v>
      </c>
      <c r="M92" s="306" t="str">
        <f>IF(AND('Antibiotics STAR PU 13 - QP'!AA92="yes",'Trimeth-pres (age 70+)'!T92="yes"),"yes","no")</f>
        <v>yes</v>
      </c>
      <c r="N92" s="306" t="str">
        <f>IF(AND('Antibiotics STAR PU 13 - QP'!AD92="yes",'Trimeth-pres (age 70+)'!V92="yes"),"yes","no")</f>
        <v>yes</v>
      </c>
      <c r="O92" s="306" t="str">
        <f>IF(AND('Antibiotics STAR PU 13 - QP'!AG92="yes",'Trimeth-pres (age 70+)'!X92="yes"),"yes","no")</f>
        <v>yes</v>
      </c>
      <c r="P92" s="306" t="str">
        <f>IF(AND('Antibiotics STAR PU 13 - QP'!AJ92="yes",'Trimeth-pres (age 70+)'!Z92="yes"),"yes","no")</f>
        <v>yes</v>
      </c>
      <c r="Q92" s="306" t="str">
        <f>IF(AND('Antibiotics STAR PU 13 - QP'!AM92="yes",'Trimeth-pres (age 70+)'!AB92="yes"),"yes","no")</f>
        <v>yes</v>
      </c>
      <c r="R92" s="306" t="str">
        <f>IF(AND('Antibiotics STAR PU 13 - QP'!AP92="yes",'Trimeth-pres (age 70+)'!AD92="yes"),"yes","no")</f>
        <v>yes</v>
      </c>
      <c r="S92" s="306" t="str">
        <f>IF(AND('Antibiotics STAR PU 13 - QP'!AS92="yes",'Trimeth-pres (age 70+)'!AF92="yes"),"yes","no")</f>
        <v>yes</v>
      </c>
      <c r="T92" s="306" t="str">
        <f>IF(AND('Antibiotics STAR PU 13 - QP'!AV92="yes",'Trimeth-pres (age 70+)'!AH92="yes"),"yes","no")</f>
        <v>yes</v>
      </c>
      <c r="U92" s="306" t="str">
        <f>IF(AND('Antibiotics STAR PU 13 - QP'!AY92="yes",'Trimeth-pres (age 70+)'!AJ92="yes"),"yes","no")</f>
        <v>yes</v>
      </c>
      <c r="V92" s="306" t="str">
        <f>IF(AND('Antibiotics STAR PU 13 - QP'!BB92="yes",'Trimeth-pres (age 70+)'!AL92="yes"),"yes","no")</f>
        <v>yes</v>
      </c>
      <c r="W92" s="306" t="str">
        <f>IF(AND('Antibiotics STAR PU 13 - QP'!BE92="yes",'Trimeth-pres (age 70+)'!AN92="yes"),"yes","no")</f>
        <v>yes</v>
      </c>
      <c r="X92" s="306" t="str">
        <f>IF(AND('Antibiotics STAR PU 13 - QP'!BH92="yes",'Trimeth-pres (age 70+)'!AP92="yes"),"yes","no")</f>
        <v>yes</v>
      </c>
      <c r="Y92" s="306" t="str">
        <f>IF(AND('Antibiotics STAR PU 13 - QP'!BK92="yes",'Trimeth-pres (age 70+)'!AR92="yes"),"yes","no")</f>
        <v>yes</v>
      </c>
      <c r="Z92" s="306" t="str">
        <f>IF(AND('Antibiotics STAR PU 13 - QP'!BN92="yes",'Trimeth-pres (age 70+)'!AT92="yes"),"yes","no")</f>
        <v>yes</v>
      </c>
      <c r="AA92" s="306" t="str">
        <f>IF(AND('Antibiotics STAR PU 13 - QP'!BQ92="yes",'Trimeth-pres (age 70+)'!AV92="yes"),"yes","no")</f>
        <v>yes</v>
      </c>
    </row>
    <row r="93" spans="1:27" x14ac:dyDescent="0.2">
      <c r="A93" s="306" t="s">
        <v>619</v>
      </c>
      <c r="B93" s="5" t="s">
        <v>474</v>
      </c>
      <c r="C93" s="5" t="s">
        <v>401</v>
      </c>
      <c r="D93" s="5" t="s">
        <v>415</v>
      </c>
      <c r="E93" s="5" t="s">
        <v>5</v>
      </c>
      <c r="F93" s="2" t="s">
        <v>561</v>
      </c>
      <c r="G93" s="2" t="s">
        <v>562</v>
      </c>
      <c r="H93" s="306" t="str">
        <f>IF(AND('Antibiotics STAR PU 13 - QP'!L93="yes",'Trimeth-pres (age 70+)'!J93="yes"),"yes","no")</f>
        <v>yes</v>
      </c>
      <c r="I93" s="306" t="str">
        <f>IF(AND('Antibiotics STAR PU 13 - QP'!O93="yes",'Trimeth-pres (age 70+)'!L93="yes"),"yes","no")</f>
        <v>yes</v>
      </c>
      <c r="J93" s="306" t="str">
        <f>IF(AND('Antibiotics STAR PU 13 - QP'!R93="yes",'Trimeth-pres (age 70+)'!N93="yes"),"yes","no")</f>
        <v>yes</v>
      </c>
      <c r="K93" s="306" t="str">
        <f>IF(AND('Antibiotics STAR PU 13 - QP'!U93="yes",'Trimeth-pres (age 70+)'!P93="yes"),"yes","no")</f>
        <v>yes</v>
      </c>
      <c r="L93" s="306" t="str">
        <f>IF(AND('Antibiotics STAR PU 13 - QP'!X93="yes",'Trimeth-pres (age 70+)'!R93="yes"),"yes","no")</f>
        <v>yes</v>
      </c>
      <c r="M93" s="306" t="str">
        <f>IF(AND('Antibiotics STAR PU 13 - QP'!AA93="yes",'Trimeth-pres (age 70+)'!T93="yes"),"yes","no")</f>
        <v>yes</v>
      </c>
      <c r="N93" s="306" t="str">
        <f>IF(AND('Antibiotics STAR PU 13 - QP'!AD93="yes",'Trimeth-pres (age 70+)'!V93="yes"),"yes","no")</f>
        <v>yes</v>
      </c>
      <c r="O93" s="306" t="str">
        <f>IF(AND('Antibiotics STAR PU 13 - QP'!AG93="yes",'Trimeth-pres (age 70+)'!X93="yes"),"yes","no")</f>
        <v>yes</v>
      </c>
      <c r="P93" s="306" t="str">
        <f>IF(AND('Antibiotics STAR PU 13 - QP'!AJ93="yes",'Trimeth-pres (age 70+)'!Z93="yes"),"yes","no")</f>
        <v>yes</v>
      </c>
      <c r="Q93" s="306" t="str">
        <f>IF(AND('Antibiotics STAR PU 13 - QP'!AM93="yes",'Trimeth-pres (age 70+)'!AB93="yes"),"yes","no")</f>
        <v>yes</v>
      </c>
      <c r="R93" s="306" t="str">
        <f>IF(AND('Antibiotics STAR PU 13 - QP'!AP93="yes",'Trimeth-pres (age 70+)'!AD93="yes"),"yes","no")</f>
        <v>yes</v>
      </c>
      <c r="S93" s="306" t="str">
        <f>IF(AND('Antibiotics STAR PU 13 - QP'!AS93="yes",'Trimeth-pres (age 70+)'!AF93="yes"),"yes","no")</f>
        <v>yes</v>
      </c>
      <c r="T93" s="306" t="str">
        <f>IF(AND('Antibiotics STAR PU 13 - QP'!AV93="yes",'Trimeth-pres (age 70+)'!AH93="yes"),"yes","no")</f>
        <v>yes</v>
      </c>
      <c r="U93" s="306" t="str">
        <f>IF(AND('Antibiotics STAR PU 13 - QP'!AY93="yes",'Trimeth-pres (age 70+)'!AJ93="yes"),"yes","no")</f>
        <v>yes</v>
      </c>
      <c r="V93" s="306" t="str">
        <f>IF(AND('Antibiotics STAR PU 13 - QP'!BB93="yes",'Trimeth-pres (age 70+)'!AL93="yes"),"yes","no")</f>
        <v>yes</v>
      </c>
      <c r="W93" s="306" t="str">
        <f>IF(AND('Antibiotics STAR PU 13 - QP'!BE93="yes",'Trimeth-pres (age 70+)'!AN93="yes"),"yes","no")</f>
        <v>yes</v>
      </c>
      <c r="X93" s="306" t="str">
        <f>IF(AND('Antibiotics STAR PU 13 - QP'!BH93="yes",'Trimeth-pres (age 70+)'!AP93="yes"),"yes","no")</f>
        <v>yes</v>
      </c>
      <c r="Y93" s="306" t="str">
        <f>IF(AND('Antibiotics STAR PU 13 - QP'!BK93="yes",'Trimeth-pres (age 70+)'!AR93="yes"),"yes","no")</f>
        <v>yes</v>
      </c>
      <c r="Z93" s="306" t="str">
        <f>IF(AND('Antibiotics STAR PU 13 - QP'!BN93="yes",'Trimeth-pres (age 70+)'!AT93="yes"),"yes","no")</f>
        <v>yes</v>
      </c>
      <c r="AA93" s="306" t="str">
        <f>IF(AND('Antibiotics STAR PU 13 - QP'!BQ93="yes",'Trimeth-pres (age 70+)'!AV93="yes"),"yes","no")</f>
        <v>yes</v>
      </c>
    </row>
    <row r="94" spans="1:27" x14ac:dyDescent="0.2">
      <c r="A94" s="306" t="s">
        <v>495</v>
      </c>
      <c r="B94" s="5" t="s">
        <v>481</v>
      </c>
      <c r="C94" s="5" t="s">
        <v>406</v>
      </c>
      <c r="D94" s="5" t="s">
        <v>435</v>
      </c>
      <c r="E94" s="5" t="s">
        <v>111</v>
      </c>
      <c r="F94" s="117" t="s">
        <v>196</v>
      </c>
      <c r="G94" s="5" t="s">
        <v>197</v>
      </c>
      <c r="H94" s="306" t="str">
        <f>IF(AND('Antibiotics STAR PU 13 - QP'!L94="yes",'Trimeth-pres (age 70+)'!J94="yes"),"yes","no")</f>
        <v>yes</v>
      </c>
      <c r="I94" s="306" t="str">
        <f>IF(AND('Antibiotics STAR PU 13 - QP'!O94="yes",'Trimeth-pres (age 70+)'!L94="yes"),"yes","no")</f>
        <v>yes</v>
      </c>
      <c r="J94" s="306" t="str">
        <f>IF(AND('Antibiotics STAR PU 13 - QP'!R94="yes",'Trimeth-pres (age 70+)'!N94="yes"),"yes","no")</f>
        <v>yes</v>
      </c>
      <c r="K94" s="306" t="str">
        <f>IF(AND('Antibiotics STAR PU 13 - QP'!U94="yes",'Trimeth-pres (age 70+)'!P94="yes"),"yes","no")</f>
        <v>yes</v>
      </c>
      <c r="L94" s="306" t="str">
        <f>IF(AND('Antibiotics STAR PU 13 - QP'!X94="yes",'Trimeth-pres (age 70+)'!R94="yes"),"yes","no")</f>
        <v>yes</v>
      </c>
      <c r="M94" s="306" t="str">
        <f>IF(AND('Antibiotics STAR PU 13 - QP'!AA94="yes",'Trimeth-pres (age 70+)'!T94="yes"),"yes","no")</f>
        <v>yes</v>
      </c>
      <c r="N94" s="306" t="str">
        <f>IF(AND('Antibiotics STAR PU 13 - QP'!AD94="yes",'Trimeth-pres (age 70+)'!V94="yes"),"yes","no")</f>
        <v>yes</v>
      </c>
      <c r="O94" s="306" t="str">
        <f>IF(AND('Antibiotics STAR PU 13 - QP'!AG94="yes",'Trimeth-pres (age 70+)'!X94="yes"),"yes","no")</f>
        <v>yes</v>
      </c>
      <c r="P94" s="306" t="str">
        <f>IF(AND('Antibiotics STAR PU 13 - QP'!AJ94="yes",'Trimeth-pres (age 70+)'!Z94="yes"),"yes","no")</f>
        <v>yes</v>
      </c>
      <c r="Q94" s="306" t="str">
        <f>IF(AND('Antibiotics STAR PU 13 - QP'!AM94="yes",'Trimeth-pres (age 70+)'!AB94="yes"),"yes","no")</f>
        <v>yes</v>
      </c>
      <c r="R94" s="306" t="str">
        <f>IF(AND('Antibiotics STAR PU 13 - QP'!AP94="yes",'Trimeth-pres (age 70+)'!AD94="yes"),"yes","no")</f>
        <v>yes</v>
      </c>
      <c r="S94" s="306" t="str">
        <f>IF(AND('Antibiotics STAR PU 13 - QP'!AS94="yes",'Trimeth-pres (age 70+)'!AF94="yes"),"yes","no")</f>
        <v>yes</v>
      </c>
      <c r="T94" s="306" t="str">
        <f>IF(AND('Antibiotics STAR PU 13 - QP'!AV94="yes",'Trimeth-pres (age 70+)'!AH94="yes"),"yes","no")</f>
        <v>yes</v>
      </c>
      <c r="U94" s="306" t="str">
        <f>IF(AND('Antibiotics STAR PU 13 - QP'!AY94="yes",'Trimeth-pres (age 70+)'!AJ94="yes"),"yes","no")</f>
        <v>yes</v>
      </c>
      <c r="V94" s="306" t="str">
        <f>IF(AND('Antibiotics STAR PU 13 - QP'!BB94="yes",'Trimeth-pres (age 70+)'!AL94="yes"),"yes","no")</f>
        <v>yes</v>
      </c>
      <c r="W94" s="306" t="str">
        <f>IF(AND('Antibiotics STAR PU 13 - QP'!BE94="yes",'Trimeth-pres (age 70+)'!AN94="yes"),"yes","no")</f>
        <v>yes</v>
      </c>
      <c r="X94" s="306" t="str">
        <f>IF(AND('Antibiotics STAR PU 13 - QP'!BH94="yes",'Trimeth-pres (age 70+)'!AP94="yes"),"yes","no")</f>
        <v>yes</v>
      </c>
      <c r="Y94" s="306" t="str">
        <f>IF(AND('Antibiotics STAR PU 13 - QP'!BK94="yes",'Trimeth-pres (age 70+)'!AR94="yes"),"yes","no")</f>
        <v>yes</v>
      </c>
      <c r="Z94" s="306" t="str">
        <f>IF(AND('Antibiotics STAR PU 13 - QP'!BN94="yes",'Trimeth-pres (age 70+)'!AT94="yes"),"yes","no")</f>
        <v>yes</v>
      </c>
      <c r="AA94" s="306" t="str">
        <f>IF(AND('Antibiotics STAR PU 13 - QP'!BQ94="yes",'Trimeth-pres (age 70+)'!AV94="yes"),"yes","no")</f>
        <v>yes</v>
      </c>
    </row>
    <row r="95" spans="1:27" x14ac:dyDescent="0.2">
      <c r="A95" s="306" t="s">
        <v>626</v>
      </c>
      <c r="B95" s="5" t="s">
        <v>477</v>
      </c>
      <c r="C95" s="5" t="s">
        <v>404</v>
      </c>
      <c r="D95" s="5" t="s">
        <v>422</v>
      </c>
      <c r="E95" s="5" t="s">
        <v>31</v>
      </c>
      <c r="F95" s="117" t="s">
        <v>198</v>
      </c>
      <c r="G95" s="5" t="s">
        <v>199</v>
      </c>
      <c r="H95" s="306" t="str">
        <f>IF(AND('Antibiotics STAR PU 13 - QP'!L95="yes",'Trimeth-pres (age 70+)'!J95="yes"),"yes","no")</f>
        <v>no</v>
      </c>
      <c r="I95" s="306" t="str">
        <f>IF(AND('Antibiotics STAR PU 13 - QP'!O95="yes",'Trimeth-pres (age 70+)'!L95="yes"),"yes","no")</f>
        <v>no</v>
      </c>
      <c r="J95" s="306" t="str">
        <f>IF(AND('Antibiotics STAR PU 13 - QP'!R95="yes",'Trimeth-pres (age 70+)'!N95="yes"),"yes","no")</f>
        <v>no</v>
      </c>
      <c r="K95" s="306" t="str">
        <f>IF(AND('Antibiotics STAR PU 13 - QP'!U95="yes",'Trimeth-pres (age 70+)'!P95="yes"),"yes","no")</f>
        <v>no</v>
      </c>
      <c r="L95" s="306" t="str">
        <f>IF(AND('Antibiotics STAR PU 13 - QP'!X95="yes",'Trimeth-pres (age 70+)'!R95="yes"),"yes","no")</f>
        <v>no</v>
      </c>
      <c r="M95" s="306" t="str">
        <f>IF(AND('Antibiotics STAR PU 13 - QP'!AA95="yes",'Trimeth-pres (age 70+)'!T95="yes"),"yes","no")</f>
        <v>no</v>
      </c>
      <c r="N95" s="306" t="str">
        <f>IF(AND('Antibiotics STAR PU 13 - QP'!AD95="yes",'Trimeth-pres (age 70+)'!V95="yes"),"yes","no")</f>
        <v>no</v>
      </c>
      <c r="O95" s="306" t="str">
        <f>IF(AND('Antibiotics STAR PU 13 - QP'!AG95="yes",'Trimeth-pres (age 70+)'!X95="yes"),"yes","no")</f>
        <v>no</v>
      </c>
      <c r="P95" s="306" t="str">
        <f>IF(AND('Antibiotics STAR PU 13 - QP'!AJ95="yes",'Trimeth-pres (age 70+)'!Z95="yes"),"yes","no")</f>
        <v>no</v>
      </c>
      <c r="Q95" s="306" t="str">
        <f>IF(AND('Antibiotics STAR PU 13 - QP'!AM95="yes",'Trimeth-pres (age 70+)'!AB95="yes"),"yes","no")</f>
        <v>no</v>
      </c>
      <c r="R95" s="306" t="str">
        <f>IF(AND('Antibiotics STAR PU 13 - QP'!AP95="yes",'Trimeth-pres (age 70+)'!AD95="yes"),"yes","no")</f>
        <v>no</v>
      </c>
      <c r="S95" s="306" t="str">
        <f>IF(AND('Antibiotics STAR PU 13 - QP'!AS95="yes",'Trimeth-pres (age 70+)'!AF95="yes"),"yes","no")</f>
        <v>no</v>
      </c>
      <c r="T95" s="306" t="str">
        <f>IF(AND('Antibiotics STAR PU 13 - QP'!AV95="yes",'Trimeth-pres (age 70+)'!AH95="yes"),"yes","no")</f>
        <v>yes</v>
      </c>
      <c r="U95" s="306" t="str">
        <f>IF(AND('Antibiotics STAR PU 13 - QP'!AY95="yes",'Trimeth-pres (age 70+)'!AJ95="yes"),"yes","no")</f>
        <v>yes</v>
      </c>
      <c r="V95" s="306" t="str">
        <f>IF(AND('Antibiotics STAR PU 13 - QP'!BB95="yes",'Trimeth-pres (age 70+)'!AL95="yes"),"yes","no")</f>
        <v>yes</v>
      </c>
      <c r="W95" s="306" t="str">
        <f>IF(AND('Antibiotics STAR PU 13 - QP'!BE95="yes",'Trimeth-pres (age 70+)'!AN95="yes"),"yes","no")</f>
        <v>yes</v>
      </c>
      <c r="X95" s="306" t="str">
        <f>IF(AND('Antibiotics STAR PU 13 - QP'!BH95="yes",'Trimeth-pres (age 70+)'!AP95="yes"),"yes","no")</f>
        <v>yes</v>
      </c>
      <c r="Y95" s="306" t="str">
        <f>IF(AND('Antibiotics STAR PU 13 - QP'!BK95="yes",'Trimeth-pres (age 70+)'!AR95="yes"),"yes","no")</f>
        <v>yes</v>
      </c>
      <c r="Z95" s="306" t="str">
        <f>IF(AND('Antibiotics STAR PU 13 - QP'!BN95="yes",'Trimeth-pres (age 70+)'!AT95="yes"),"yes","no")</f>
        <v>yes</v>
      </c>
      <c r="AA95" s="306" t="str">
        <f>IF(AND('Antibiotics STAR PU 13 - QP'!BQ95="yes",'Trimeth-pres (age 70+)'!AV95="yes"),"yes","no")</f>
        <v>yes</v>
      </c>
    </row>
    <row r="96" spans="1:27" x14ac:dyDescent="0.2">
      <c r="A96" s="328" t="s">
        <v>502</v>
      </c>
      <c r="B96" s="5" t="s">
        <v>481</v>
      </c>
      <c r="C96" s="5" t="s">
        <v>406</v>
      </c>
      <c r="D96" s="5" t="s">
        <v>435</v>
      </c>
      <c r="E96" s="5" t="s">
        <v>111</v>
      </c>
      <c r="F96" s="117" t="s">
        <v>200</v>
      </c>
      <c r="G96" s="5" t="s">
        <v>201</v>
      </c>
      <c r="H96" s="306" t="str">
        <f>IF(AND('Antibiotics STAR PU 13 - QP'!L96="yes",'Trimeth-pres (age 70+)'!J96="yes"),"yes","no")</f>
        <v>no</v>
      </c>
      <c r="I96" s="306" t="str">
        <f>IF(AND('Antibiotics STAR PU 13 - QP'!O96="yes",'Trimeth-pres (age 70+)'!L96="yes"),"yes","no")</f>
        <v>no</v>
      </c>
      <c r="J96" s="306" t="str">
        <f>IF(AND('Antibiotics STAR PU 13 - QP'!R96="yes",'Trimeth-pres (age 70+)'!N96="yes"),"yes","no")</f>
        <v>no</v>
      </c>
      <c r="K96" s="306" t="str">
        <f>IF(AND('Antibiotics STAR PU 13 - QP'!U96="yes",'Trimeth-pres (age 70+)'!P96="yes"),"yes","no")</f>
        <v>no</v>
      </c>
      <c r="L96" s="306" t="str">
        <f>IF(AND('Antibiotics STAR PU 13 - QP'!X96="yes",'Trimeth-pres (age 70+)'!R96="yes"),"yes","no")</f>
        <v>no</v>
      </c>
      <c r="M96" s="306" t="str">
        <f>IF(AND('Antibiotics STAR PU 13 - QP'!AA96="yes",'Trimeth-pres (age 70+)'!T96="yes"),"yes","no")</f>
        <v>no</v>
      </c>
      <c r="N96" s="306" t="str">
        <f>IF(AND('Antibiotics STAR PU 13 - QP'!AD96="yes",'Trimeth-pres (age 70+)'!V96="yes"),"yes","no")</f>
        <v>no</v>
      </c>
      <c r="O96" s="306" t="str">
        <f>IF(AND('Antibiotics STAR PU 13 - QP'!AG96="yes",'Trimeth-pres (age 70+)'!X96="yes"),"yes","no")</f>
        <v>no</v>
      </c>
      <c r="P96" s="306" t="str">
        <f>IF(AND('Antibiotics STAR PU 13 - QP'!AJ96="yes",'Trimeth-pres (age 70+)'!Z96="yes"),"yes","no")</f>
        <v>no</v>
      </c>
      <c r="Q96" s="306" t="str">
        <f>IF(AND('Antibiotics STAR PU 13 - QP'!AM96="yes",'Trimeth-pres (age 70+)'!AB96="yes"),"yes","no")</f>
        <v>no</v>
      </c>
      <c r="R96" s="306" t="str">
        <f>IF(AND('Antibiotics STAR PU 13 - QP'!AP96="yes",'Trimeth-pres (age 70+)'!AD96="yes"),"yes","no")</f>
        <v>no</v>
      </c>
      <c r="S96" s="306" t="str">
        <f>IF(AND('Antibiotics STAR PU 13 - QP'!AS96="yes",'Trimeth-pres (age 70+)'!AF96="yes"),"yes","no")</f>
        <v>no</v>
      </c>
      <c r="T96" s="306" t="str">
        <f>IF(AND('Antibiotics STAR PU 13 - QP'!AV96="yes",'Trimeth-pres (age 70+)'!AH96="yes"),"yes","no")</f>
        <v>no</v>
      </c>
      <c r="U96" s="306" t="str">
        <f>IF(AND('Antibiotics STAR PU 13 - QP'!AY96="yes",'Trimeth-pres (age 70+)'!AJ96="yes"),"yes","no")</f>
        <v>no</v>
      </c>
      <c r="V96" s="306" t="str">
        <f>IF(AND('Antibiotics STAR PU 13 - QP'!BB96="yes",'Trimeth-pres (age 70+)'!AL96="yes"),"yes","no")</f>
        <v>no</v>
      </c>
      <c r="W96" s="306" t="str">
        <f>IF(AND('Antibiotics STAR PU 13 - QP'!BE96="yes",'Trimeth-pres (age 70+)'!AN96="yes"),"yes","no")</f>
        <v>yes</v>
      </c>
      <c r="X96" s="306" t="str">
        <f>IF(AND('Antibiotics STAR PU 13 - QP'!BH96="yes",'Trimeth-pres (age 70+)'!AP96="yes"),"yes","no")</f>
        <v>yes</v>
      </c>
      <c r="Y96" s="306" t="str">
        <f>IF(AND('Antibiotics STAR PU 13 - QP'!BK96="yes",'Trimeth-pres (age 70+)'!AR96="yes"),"yes","no")</f>
        <v>yes</v>
      </c>
      <c r="Z96" s="306" t="str">
        <f>IF(AND('Antibiotics STAR PU 13 - QP'!BN96="yes",'Trimeth-pres (age 70+)'!AT96="yes"),"yes","no")</f>
        <v>yes</v>
      </c>
      <c r="AA96" s="306" t="str">
        <f>IF(AND('Antibiotics STAR PU 13 - QP'!BQ96="yes",'Trimeth-pres (age 70+)'!AV96="yes"),"yes","no")</f>
        <v>yes</v>
      </c>
    </row>
    <row r="97" spans="1:27" x14ac:dyDescent="0.2">
      <c r="A97" s="329" t="s">
        <v>502</v>
      </c>
      <c r="B97" s="5" t="s">
        <v>481</v>
      </c>
      <c r="C97" s="5" t="s">
        <v>406</v>
      </c>
      <c r="D97" s="5" t="s">
        <v>435</v>
      </c>
      <c r="E97" s="5" t="s">
        <v>111</v>
      </c>
      <c r="F97" s="117" t="s">
        <v>202</v>
      </c>
      <c r="G97" s="5" t="s">
        <v>203</v>
      </c>
      <c r="H97" s="306" t="str">
        <f>IF(AND('Antibiotics STAR PU 13 - QP'!L97="yes",'Trimeth-pres (age 70+)'!J97="yes"),"yes","no")</f>
        <v>no</v>
      </c>
      <c r="I97" s="306" t="str">
        <f>IF(AND('Antibiotics STAR PU 13 - QP'!O97="yes",'Trimeth-pres (age 70+)'!L97="yes"),"yes","no")</f>
        <v>no</v>
      </c>
      <c r="J97" s="306" t="str">
        <f>IF(AND('Antibiotics STAR PU 13 - QP'!R97="yes",'Trimeth-pres (age 70+)'!N97="yes"),"yes","no")</f>
        <v>no</v>
      </c>
      <c r="K97" s="306" t="str">
        <f>IF(AND('Antibiotics STAR PU 13 - QP'!U97="yes",'Trimeth-pres (age 70+)'!P97="yes"),"yes","no")</f>
        <v>no</v>
      </c>
      <c r="L97" s="306" t="str">
        <f>IF(AND('Antibiotics STAR PU 13 - QP'!X97="yes",'Trimeth-pres (age 70+)'!R97="yes"),"yes","no")</f>
        <v>no</v>
      </c>
      <c r="M97" s="306" t="str">
        <f>IF(AND('Antibiotics STAR PU 13 - QP'!AA97="yes",'Trimeth-pres (age 70+)'!T97="yes"),"yes","no")</f>
        <v>no</v>
      </c>
      <c r="N97" s="306" t="str">
        <f>IF(AND('Antibiotics STAR PU 13 - QP'!AD97="yes",'Trimeth-pres (age 70+)'!V97="yes"),"yes","no")</f>
        <v>yes</v>
      </c>
      <c r="O97" s="306" t="str">
        <f>IF(AND('Antibiotics STAR PU 13 - QP'!AG97="yes",'Trimeth-pres (age 70+)'!X97="yes"),"yes","no")</f>
        <v>yes</v>
      </c>
      <c r="P97" s="306" t="str">
        <f>IF(AND('Antibiotics STAR PU 13 - QP'!AJ97="yes",'Trimeth-pres (age 70+)'!Z97="yes"),"yes","no")</f>
        <v>yes</v>
      </c>
      <c r="Q97" s="306" t="str">
        <f>IF(AND('Antibiotics STAR PU 13 - QP'!AM97="yes",'Trimeth-pres (age 70+)'!AB97="yes"),"yes","no")</f>
        <v>yes</v>
      </c>
      <c r="R97" s="306" t="str">
        <f>IF(AND('Antibiotics STAR PU 13 - QP'!AP97="yes",'Trimeth-pres (age 70+)'!AD97="yes"),"yes","no")</f>
        <v>yes</v>
      </c>
      <c r="S97" s="306" t="str">
        <f>IF(AND('Antibiotics STAR PU 13 - QP'!AS97="yes",'Trimeth-pres (age 70+)'!AF97="yes"),"yes","no")</f>
        <v>yes</v>
      </c>
      <c r="T97" s="306" t="str">
        <f>IF(AND('Antibiotics STAR PU 13 - QP'!AV97="yes",'Trimeth-pres (age 70+)'!AH97="yes"),"yes","no")</f>
        <v>yes</v>
      </c>
      <c r="U97" s="306" t="str">
        <f>IF(AND('Antibiotics STAR PU 13 - QP'!AY97="yes",'Trimeth-pres (age 70+)'!AJ97="yes"),"yes","no")</f>
        <v>yes</v>
      </c>
      <c r="V97" s="306" t="str">
        <f>IF(AND('Antibiotics STAR PU 13 - QP'!BB97="yes",'Trimeth-pres (age 70+)'!AL97="yes"),"yes","no")</f>
        <v>yes</v>
      </c>
      <c r="W97" s="306" t="str">
        <f>IF(AND('Antibiotics STAR PU 13 - QP'!BE97="yes",'Trimeth-pres (age 70+)'!AN97="yes"),"yes","no")</f>
        <v>yes</v>
      </c>
      <c r="X97" s="306" t="str">
        <f>IF(AND('Antibiotics STAR PU 13 - QP'!BH97="yes",'Trimeth-pres (age 70+)'!AP97="yes"),"yes","no")</f>
        <v>yes</v>
      </c>
      <c r="Y97" s="306" t="str">
        <f>IF(AND('Antibiotics STAR PU 13 - QP'!BK97="yes",'Trimeth-pres (age 70+)'!AR97="yes"),"yes","no")</f>
        <v>yes</v>
      </c>
      <c r="Z97" s="306" t="str">
        <f>IF(AND('Antibiotics STAR PU 13 - QP'!BN97="yes",'Trimeth-pres (age 70+)'!AT97="yes"),"yes","no")</f>
        <v>yes</v>
      </c>
      <c r="AA97" s="306" t="str">
        <f>IF(AND('Antibiotics STAR PU 13 - QP'!BQ97="yes",'Trimeth-pres (age 70+)'!AV97="yes"),"yes","no")</f>
        <v>yes</v>
      </c>
    </row>
    <row r="98" spans="1:27" x14ac:dyDescent="0.2">
      <c r="A98" s="306" t="s">
        <v>496</v>
      </c>
      <c r="B98" s="5" t="s">
        <v>497</v>
      </c>
      <c r="C98" s="5" t="s">
        <v>411</v>
      </c>
      <c r="D98" s="5" t="s">
        <v>439</v>
      </c>
      <c r="E98" s="5" t="s">
        <v>145</v>
      </c>
      <c r="F98" s="117" t="s">
        <v>204</v>
      </c>
      <c r="G98" s="5" t="s">
        <v>205</v>
      </c>
      <c r="H98" s="306" t="str">
        <f>IF(AND('Antibiotics STAR PU 13 - QP'!L98="yes",'Trimeth-pres (age 70+)'!J98="yes"),"yes","no")</f>
        <v>yes</v>
      </c>
      <c r="I98" s="306" t="str">
        <f>IF(AND('Antibiotics STAR PU 13 - QP'!O98="yes",'Trimeth-pres (age 70+)'!L98="yes"),"yes","no")</f>
        <v>yes</v>
      </c>
      <c r="J98" s="306" t="str">
        <f>IF(AND('Antibiotics STAR PU 13 - QP'!R98="yes",'Trimeth-pres (age 70+)'!N98="yes"),"yes","no")</f>
        <v>yes</v>
      </c>
      <c r="K98" s="306" t="str">
        <f>IF(AND('Antibiotics STAR PU 13 - QP'!U98="yes",'Trimeth-pres (age 70+)'!P98="yes"),"yes","no")</f>
        <v>yes</v>
      </c>
      <c r="L98" s="306" t="str">
        <f>IF(AND('Antibiotics STAR PU 13 - QP'!X98="yes",'Trimeth-pres (age 70+)'!R98="yes"),"yes","no")</f>
        <v>yes</v>
      </c>
      <c r="M98" s="306" t="str">
        <f>IF(AND('Antibiotics STAR PU 13 - QP'!AA98="yes",'Trimeth-pres (age 70+)'!T98="yes"),"yes","no")</f>
        <v>yes</v>
      </c>
      <c r="N98" s="306" t="str">
        <f>IF(AND('Antibiotics STAR PU 13 - QP'!AD98="yes",'Trimeth-pres (age 70+)'!V98="yes"),"yes","no")</f>
        <v>yes</v>
      </c>
      <c r="O98" s="306" t="str">
        <f>IF(AND('Antibiotics STAR PU 13 - QP'!AG98="yes",'Trimeth-pres (age 70+)'!X98="yes"),"yes","no")</f>
        <v>yes</v>
      </c>
      <c r="P98" s="306" t="str">
        <f>IF(AND('Antibiotics STAR PU 13 - QP'!AJ98="yes",'Trimeth-pres (age 70+)'!Z98="yes"),"yes","no")</f>
        <v>yes</v>
      </c>
      <c r="Q98" s="306" t="str">
        <f>IF(AND('Antibiotics STAR PU 13 - QP'!AM98="yes",'Trimeth-pres (age 70+)'!AB98="yes"),"yes","no")</f>
        <v>yes</v>
      </c>
      <c r="R98" s="306" t="str">
        <f>IF(AND('Antibiotics STAR PU 13 - QP'!AP98="yes",'Trimeth-pres (age 70+)'!AD98="yes"),"yes","no")</f>
        <v>yes</v>
      </c>
      <c r="S98" s="306" t="str">
        <f>IF(AND('Antibiotics STAR PU 13 - QP'!AS98="yes",'Trimeth-pres (age 70+)'!AF98="yes"),"yes","no")</f>
        <v>yes</v>
      </c>
      <c r="T98" s="306" t="str">
        <f>IF(AND('Antibiotics STAR PU 13 - QP'!AV98="yes",'Trimeth-pres (age 70+)'!AH98="yes"),"yes","no")</f>
        <v>yes</v>
      </c>
      <c r="U98" s="306" t="str">
        <f>IF(AND('Antibiotics STAR PU 13 - QP'!AY98="yes",'Trimeth-pres (age 70+)'!AJ98="yes"),"yes","no")</f>
        <v>yes</v>
      </c>
      <c r="V98" s="306" t="str">
        <f>IF(AND('Antibiotics STAR PU 13 - QP'!BB98="yes",'Trimeth-pres (age 70+)'!AL98="yes"),"yes","no")</f>
        <v>yes</v>
      </c>
      <c r="W98" s="306" t="str">
        <f>IF(AND('Antibiotics STAR PU 13 - QP'!BE98="yes",'Trimeth-pres (age 70+)'!AN98="yes"),"yes","no")</f>
        <v>yes</v>
      </c>
      <c r="X98" s="306" t="str">
        <f>IF(AND('Antibiotics STAR PU 13 - QP'!BH98="yes",'Trimeth-pres (age 70+)'!AP98="yes"),"yes","no")</f>
        <v>yes</v>
      </c>
      <c r="Y98" s="306" t="str">
        <f>IF(AND('Antibiotics STAR PU 13 - QP'!BK98="yes",'Trimeth-pres (age 70+)'!AR98="yes"),"yes","no")</f>
        <v>yes</v>
      </c>
      <c r="Z98" s="306" t="str">
        <f>IF(AND('Antibiotics STAR PU 13 - QP'!BN98="yes",'Trimeth-pres (age 70+)'!AT98="yes"),"yes","no")</f>
        <v>yes</v>
      </c>
      <c r="AA98" s="306" t="str">
        <f>IF(AND('Antibiotics STAR PU 13 - QP'!BQ98="yes",'Trimeth-pres (age 70+)'!AV98="yes"),"yes","no")</f>
        <v>yes</v>
      </c>
    </row>
    <row r="99" spans="1:27" x14ac:dyDescent="0.2">
      <c r="A99" s="306" t="s">
        <v>624</v>
      </c>
      <c r="B99" s="5" t="s">
        <v>481</v>
      </c>
      <c r="C99" s="5" t="s">
        <v>406</v>
      </c>
      <c r="D99" s="5" t="s">
        <v>421</v>
      </c>
      <c r="E99" s="5" t="s">
        <v>28</v>
      </c>
      <c r="F99" s="117" t="s">
        <v>206</v>
      </c>
      <c r="G99" s="5" t="s">
        <v>207</v>
      </c>
      <c r="H99" s="306" t="str">
        <f>IF(AND('Antibiotics STAR PU 13 - QP'!L99="yes",'Trimeth-pres (age 70+)'!J99="yes"),"yes","no")</f>
        <v>no</v>
      </c>
      <c r="I99" s="306" t="str">
        <f>IF(AND('Antibiotics STAR PU 13 - QP'!O99="yes",'Trimeth-pres (age 70+)'!L99="yes"),"yes","no")</f>
        <v>no</v>
      </c>
      <c r="J99" s="306" t="str">
        <f>IF(AND('Antibiotics STAR PU 13 - QP'!R99="yes",'Trimeth-pres (age 70+)'!N99="yes"),"yes","no")</f>
        <v>no</v>
      </c>
      <c r="K99" s="306" t="str">
        <f>IF(AND('Antibiotics STAR PU 13 - QP'!U99="yes",'Trimeth-pres (age 70+)'!P99="yes"),"yes","no")</f>
        <v>yes</v>
      </c>
      <c r="L99" s="306" t="str">
        <f>IF(AND('Antibiotics STAR PU 13 - QP'!X99="yes",'Trimeth-pres (age 70+)'!R99="yes"),"yes","no")</f>
        <v>yes</v>
      </c>
      <c r="M99" s="306" t="str">
        <f>IF(AND('Antibiotics STAR PU 13 - QP'!AA99="yes",'Trimeth-pres (age 70+)'!T99="yes"),"yes","no")</f>
        <v>yes</v>
      </c>
      <c r="N99" s="306" t="str">
        <f>IF(AND('Antibiotics STAR PU 13 - QP'!AD99="yes",'Trimeth-pres (age 70+)'!V99="yes"),"yes","no")</f>
        <v>yes</v>
      </c>
      <c r="O99" s="306" t="str">
        <f>IF(AND('Antibiotics STAR PU 13 - QP'!AG99="yes",'Trimeth-pres (age 70+)'!X99="yes"),"yes","no")</f>
        <v>yes</v>
      </c>
      <c r="P99" s="306" t="str">
        <f>IF(AND('Antibiotics STAR PU 13 - QP'!AJ99="yes",'Trimeth-pres (age 70+)'!Z99="yes"),"yes","no")</f>
        <v>yes</v>
      </c>
      <c r="Q99" s="306" t="str">
        <f>IF(AND('Antibiotics STAR PU 13 - QP'!AM99="yes",'Trimeth-pres (age 70+)'!AB99="yes"),"yes","no")</f>
        <v>yes</v>
      </c>
      <c r="R99" s="306" t="str">
        <f>IF(AND('Antibiotics STAR PU 13 - QP'!AP99="yes",'Trimeth-pres (age 70+)'!AD99="yes"),"yes","no")</f>
        <v>yes</v>
      </c>
      <c r="S99" s="306" t="str">
        <f>IF(AND('Antibiotics STAR PU 13 - QP'!AS99="yes",'Trimeth-pres (age 70+)'!AF99="yes"),"yes","no")</f>
        <v>yes</v>
      </c>
      <c r="T99" s="306" t="str">
        <f>IF(AND('Antibiotics STAR PU 13 - QP'!AV99="yes",'Trimeth-pres (age 70+)'!AH99="yes"),"yes","no")</f>
        <v>yes</v>
      </c>
      <c r="U99" s="306" t="str">
        <f>IF(AND('Antibiotics STAR PU 13 - QP'!AY99="yes",'Trimeth-pres (age 70+)'!AJ99="yes"),"yes","no")</f>
        <v>yes</v>
      </c>
      <c r="V99" s="306" t="str">
        <f>IF(AND('Antibiotics STAR PU 13 - QP'!BB99="yes",'Trimeth-pres (age 70+)'!AL99="yes"),"yes","no")</f>
        <v>yes</v>
      </c>
      <c r="W99" s="306" t="str">
        <f>IF(AND('Antibiotics STAR PU 13 - QP'!BE99="yes",'Trimeth-pres (age 70+)'!AN99="yes"),"yes","no")</f>
        <v>yes</v>
      </c>
      <c r="X99" s="306" t="str">
        <f>IF(AND('Antibiotics STAR PU 13 - QP'!BH99="yes",'Trimeth-pres (age 70+)'!AP99="yes"),"yes","no")</f>
        <v>yes</v>
      </c>
      <c r="Y99" s="306" t="str">
        <f>IF(AND('Antibiotics STAR PU 13 - QP'!BK99="yes",'Trimeth-pres (age 70+)'!AR99="yes"),"yes","no")</f>
        <v>yes</v>
      </c>
      <c r="Z99" s="306" t="str">
        <f>IF(AND('Antibiotics STAR PU 13 - QP'!BN99="yes",'Trimeth-pres (age 70+)'!AT99="yes"),"yes","no")</f>
        <v>yes</v>
      </c>
      <c r="AA99" s="306" t="str">
        <f>IF(AND('Antibiotics STAR PU 13 - QP'!BQ99="yes",'Trimeth-pres (age 70+)'!AV99="yes"),"yes","no")</f>
        <v>yes</v>
      </c>
    </row>
    <row r="100" spans="1:27" x14ac:dyDescent="0.2">
      <c r="A100" s="306" t="s">
        <v>628</v>
      </c>
      <c r="B100" s="5" t="s">
        <v>485</v>
      </c>
      <c r="C100" s="5" t="s">
        <v>464</v>
      </c>
      <c r="D100" s="5" t="s">
        <v>425</v>
      </c>
      <c r="E100" s="5" t="s">
        <v>40</v>
      </c>
      <c r="F100" s="117" t="s">
        <v>503</v>
      </c>
      <c r="G100" s="5" t="s">
        <v>504</v>
      </c>
      <c r="H100" s="306" t="str">
        <f>IF(AND('Antibiotics STAR PU 13 - QP'!L100="yes",'Trimeth-pres (age 70+)'!J100="yes"),"yes","no")</f>
        <v>no</v>
      </c>
      <c r="I100" s="306" t="str">
        <f>IF(AND('Antibiotics STAR PU 13 - QP'!O100="yes",'Trimeth-pres (age 70+)'!L100="yes"),"yes","no")</f>
        <v>no</v>
      </c>
      <c r="J100" s="306" t="str">
        <f>IF(AND('Antibiotics STAR PU 13 - QP'!R100="yes",'Trimeth-pres (age 70+)'!N100="yes"),"yes","no")</f>
        <v>no</v>
      </c>
      <c r="K100" s="306" t="str">
        <f>IF(AND('Antibiotics STAR PU 13 - QP'!U100="yes",'Trimeth-pres (age 70+)'!P100="yes"),"yes","no")</f>
        <v>no</v>
      </c>
      <c r="L100" s="306" t="str">
        <f>IF(AND('Antibiotics STAR PU 13 - QP'!X100="yes",'Trimeth-pres (age 70+)'!R100="yes"),"yes","no")</f>
        <v>no</v>
      </c>
      <c r="M100" s="306" t="str">
        <f>IF(AND('Antibiotics STAR PU 13 - QP'!AA100="yes",'Trimeth-pres (age 70+)'!T100="yes"),"yes","no")</f>
        <v>no</v>
      </c>
      <c r="N100" s="306" t="str">
        <f>IF(AND('Antibiotics STAR PU 13 - QP'!AD100="yes",'Trimeth-pres (age 70+)'!V100="yes"),"yes","no")</f>
        <v>no</v>
      </c>
      <c r="O100" s="306" t="str">
        <f>IF(AND('Antibiotics STAR PU 13 - QP'!AG100="yes",'Trimeth-pres (age 70+)'!X100="yes"),"yes","no")</f>
        <v>yes</v>
      </c>
      <c r="P100" s="306" t="str">
        <f>IF(AND('Antibiotics STAR PU 13 - QP'!AJ100="yes",'Trimeth-pres (age 70+)'!Z100="yes"),"yes","no")</f>
        <v>yes</v>
      </c>
      <c r="Q100" s="306" t="str">
        <f>IF(AND('Antibiotics STAR PU 13 - QP'!AM100="yes",'Trimeth-pres (age 70+)'!AB100="yes"),"yes","no")</f>
        <v>yes</v>
      </c>
      <c r="R100" s="306" t="str">
        <f>IF(AND('Antibiotics STAR PU 13 - QP'!AP100="yes",'Trimeth-pres (age 70+)'!AD100="yes"),"yes","no")</f>
        <v>yes</v>
      </c>
      <c r="S100" s="306" t="str">
        <f>IF(AND('Antibiotics STAR PU 13 - QP'!AS100="yes",'Trimeth-pres (age 70+)'!AF100="yes"),"yes","no")</f>
        <v>yes</v>
      </c>
      <c r="T100" s="306" t="str">
        <f>IF(AND('Antibiotics STAR PU 13 - QP'!AV100="yes",'Trimeth-pres (age 70+)'!AH100="yes"),"yes","no")</f>
        <v>yes</v>
      </c>
      <c r="U100" s="306" t="str">
        <f>IF(AND('Antibiotics STAR PU 13 - QP'!AY100="yes",'Trimeth-pres (age 70+)'!AJ100="yes"),"yes","no")</f>
        <v>yes</v>
      </c>
      <c r="V100" s="306" t="str">
        <f>IF(AND('Antibiotics STAR PU 13 - QP'!BB100="yes",'Trimeth-pres (age 70+)'!AL100="yes"),"yes","no")</f>
        <v>yes</v>
      </c>
      <c r="W100" s="306" t="str">
        <f>IF(AND('Antibiotics STAR PU 13 - QP'!BE100="yes",'Trimeth-pres (age 70+)'!AN100="yes"),"yes","no")</f>
        <v>yes</v>
      </c>
      <c r="X100" s="306" t="str">
        <f>IF(AND('Antibiotics STAR PU 13 - QP'!BH100="yes",'Trimeth-pres (age 70+)'!AP100="yes"),"yes","no")</f>
        <v>yes</v>
      </c>
      <c r="Y100" s="306" t="str">
        <f>IF(AND('Antibiotics STAR PU 13 - QP'!BK100="yes",'Trimeth-pres (age 70+)'!AR100="yes"),"yes","no")</f>
        <v>yes</v>
      </c>
      <c r="Z100" s="306" t="str">
        <f>IF(AND('Antibiotics STAR PU 13 - QP'!BN100="yes",'Trimeth-pres (age 70+)'!AT100="yes"),"yes","no")</f>
        <v>yes</v>
      </c>
      <c r="AA100" s="306" t="str">
        <f>IF(AND('Antibiotics STAR PU 13 - QP'!BQ100="yes",'Trimeth-pres (age 70+)'!AV100="yes"),"yes","no")</f>
        <v>yes</v>
      </c>
    </row>
    <row r="101" spans="1:27" x14ac:dyDescent="0.2">
      <c r="A101" s="306" t="s">
        <v>642</v>
      </c>
      <c r="B101" s="5" t="s">
        <v>488</v>
      </c>
      <c r="C101" s="5" t="s">
        <v>409</v>
      </c>
      <c r="D101" s="5" t="s">
        <v>438</v>
      </c>
      <c r="E101" s="5" t="s">
        <v>128</v>
      </c>
      <c r="F101" s="117" t="s">
        <v>208</v>
      </c>
      <c r="G101" s="5" t="s">
        <v>209</v>
      </c>
      <c r="H101" s="306" t="str">
        <f>IF(AND('Antibiotics STAR PU 13 - QP'!L101="yes",'Trimeth-pres (age 70+)'!J101="yes"),"yes","no")</f>
        <v>no</v>
      </c>
      <c r="I101" s="306" t="str">
        <f>IF(AND('Antibiotics STAR PU 13 - QP'!O101="yes",'Trimeth-pres (age 70+)'!L101="yes"),"yes","no")</f>
        <v>no</v>
      </c>
      <c r="J101" s="306" t="str">
        <f>IF(AND('Antibiotics STAR PU 13 - QP'!R101="yes",'Trimeth-pres (age 70+)'!N101="yes"),"yes","no")</f>
        <v>no</v>
      </c>
      <c r="K101" s="306" t="str">
        <f>IF(AND('Antibiotics STAR PU 13 - QP'!U101="yes",'Trimeth-pres (age 70+)'!P101="yes"),"yes","no")</f>
        <v>no</v>
      </c>
      <c r="L101" s="306" t="str">
        <f>IF(AND('Antibiotics STAR PU 13 - QP'!X101="yes",'Trimeth-pres (age 70+)'!R101="yes"),"yes","no")</f>
        <v>no</v>
      </c>
      <c r="M101" s="306" t="str">
        <f>IF(AND('Antibiotics STAR PU 13 - QP'!AA101="yes",'Trimeth-pres (age 70+)'!T101="yes"),"yes","no")</f>
        <v>no</v>
      </c>
      <c r="N101" s="306" t="str">
        <f>IF(AND('Antibiotics STAR PU 13 - QP'!AD101="yes",'Trimeth-pres (age 70+)'!V101="yes"),"yes","no")</f>
        <v>no</v>
      </c>
      <c r="O101" s="306" t="str">
        <f>IF(AND('Antibiotics STAR PU 13 - QP'!AG101="yes",'Trimeth-pres (age 70+)'!X101="yes"),"yes","no")</f>
        <v>no</v>
      </c>
      <c r="P101" s="306" t="str">
        <f>IF(AND('Antibiotics STAR PU 13 - QP'!AJ101="yes",'Trimeth-pres (age 70+)'!Z101="yes"),"yes","no")</f>
        <v>yes</v>
      </c>
      <c r="Q101" s="306" t="str">
        <f>IF(AND('Antibiotics STAR PU 13 - QP'!AM101="yes",'Trimeth-pres (age 70+)'!AB101="yes"),"yes","no")</f>
        <v>yes</v>
      </c>
      <c r="R101" s="306" t="str">
        <f>IF(AND('Antibiotics STAR PU 13 - QP'!AP101="yes",'Trimeth-pres (age 70+)'!AD101="yes"),"yes","no")</f>
        <v>yes</v>
      </c>
      <c r="S101" s="306" t="str">
        <f>IF(AND('Antibiotics STAR PU 13 - QP'!AS101="yes",'Trimeth-pres (age 70+)'!AF101="yes"),"yes","no")</f>
        <v>yes</v>
      </c>
      <c r="T101" s="306" t="str">
        <f>IF(AND('Antibiotics STAR PU 13 - QP'!AV101="yes",'Trimeth-pres (age 70+)'!AH101="yes"),"yes","no")</f>
        <v>yes</v>
      </c>
      <c r="U101" s="306" t="str">
        <f>IF(AND('Antibiotics STAR PU 13 - QP'!AY101="yes",'Trimeth-pres (age 70+)'!AJ101="yes"),"yes","no")</f>
        <v>yes</v>
      </c>
      <c r="V101" s="306" t="str">
        <f>IF(AND('Antibiotics STAR PU 13 - QP'!BB101="yes",'Trimeth-pres (age 70+)'!AL101="yes"),"yes","no")</f>
        <v>yes</v>
      </c>
      <c r="W101" s="306" t="str">
        <f>IF(AND('Antibiotics STAR PU 13 - QP'!BE101="yes",'Trimeth-pres (age 70+)'!AN101="yes"),"yes","no")</f>
        <v>yes</v>
      </c>
      <c r="X101" s="306" t="str">
        <f>IF(AND('Antibiotics STAR PU 13 - QP'!BH101="yes",'Trimeth-pres (age 70+)'!AP101="yes"),"yes","no")</f>
        <v>yes</v>
      </c>
      <c r="Y101" s="306" t="str">
        <f>IF(AND('Antibiotics STAR PU 13 - QP'!BK101="yes",'Trimeth-pres (age 70+)'!AR101="yes"),"yes","no")</f>
        <v>yes</v>
      </c>
      <c r="Z101" s="306" t="str">
        <f>IF(AND('Antibiotics STAR PU 13 - QP'!BN101="yes",'Trimeth-pres (age 70+)'!AT101="yes"),"yes","no")</f>
        <v>yes</v>
      </c>
      <c r="AA101" s="306" t="str">
        <f>IF(AND('Antibiotics STAR PU 13 - QP'!BQ101="yes",'Trimeth-pres (age 70+)'!AV101="yes"),"yes","no")</f>
        <v>yes</v>
      </c>
    </row>
    <row r="102" spans="1:27" x14ac:dyDescent="0.2">
      <c r="A102" s="306" t="s">
        <v>620</v>
      </c>
      <c r="B102" s="5" t="s">
        <v>475</v>
      </c>
      <c r="C102" s="5" t="s">
        <v>402</v>
      </c>
      <c r="D102" s="5" t="s">
        <v>416</v>
      </c>
      <c r="E102" s="5" t="s">
        <v>8</v>
      </c>
      <c r="F102" s="117" t="s">
        <v>210</v>
      </c>
      <c r="G102" s="5" t="s">
        <v>211</v>
      </c>
      <c r="H102" s="306" t="str">
        <f>IF(AND('Antibiotics STAR PU 13 - QP'!L102="yes",'Trimeth-pres (age 70+)'!J102="yes"),"yes","no")</f>
        <v>no</v>
      </c>
      <c r="I102" s="306" t="str">
        <f>IF(AND('Antibiotics STAR PU 13 - QP'!O102="yes",'Trimeth-pres (age 70+)'!L102="yes"),"yes","no")</f>
        <v>no</v>
      </c>
      <c r="J102" s="306" t="str">
        <f>IF(AND('Antibiotics STAR PU 13 - QP'!R102="yes",'Trimeth-pres (age 70+)'!N102="yes"),"yes","no")</f>
        <v>no</v>
      </c>
      <c r="K102" s="306" t="str">
        <f>IF(AND('Antibiotics STAR PU 13 - QP'!U102="yes",'Trimeth-pres (age 70+)'!P102="yes"),"yes","no")</f>
        <v>no</v>
      </c>
      <c r="L102" s="306" t="str">
        <f>IF(AND('Antibiotics STAR PU 13 - QP'!X102="yes",'Trimeth-pres (age 70+)'!R102="yes"),"yes","no")</f>
        <v>no</v>
      </c>
      <c r="M102" s="306" t="str">
        <f>IF(AND('Antibiotics STAR PU 13 - QP'!AA102="yes",'Trimeth-pres (age 70+)'!T102="yes"),"yes","no")</f>
        <v>no</v>
      </c>
      <c r="N102" s="306" t="str">
        <f>IF(AND('Antibiotics STAR PU 13 - QP'!AD102="yes",'Trimeth-pres (age 70+)'!V102="yes"),"yes","no")</f>
        <v>no</v>
      </c>
      <c r="O102" s="306" t="str">
        <f>IF(AND('Antibiotics STAR PU 13 - QP'!AG102="yes",'Trimeth-pres (age 70+)'!X102="yes"),"yes","no")</f>
        <v>no</v>
      </c>
      <c r="P102" s="306" t="str">
        <f>IF(AND('Antibiotics STAR PU 13 - QP'!AJ102="yes",'Trimeth-pres (age 70+)'!Z102="yes"),"yes","no")</f>
        <v>no</v>
      </c>
      <c r="Q102" s="306" t="str">
        <f>IF(AND('Antibiotics STAR PU 13 - QP'!AM102="yes",'Trimeth-pres (age 70+)'!AB102="yes"),"yes","no")</f>
        <v>no</v>
      </c>
      <c r="R102" s="306" t="str">
        <f>IF(AND('Antibiotics STAR PU 13 - QP'!AP102="yes",'Trimeth-pres (age 70+)'!AD102="yes"),"yes","no")</f>
        <v>no</v>
      </c>
      <c r="S102" s="306" t="str">
        <f>IF(AND('Antibiotics STAR PU 13 - QP'!AS102="yes",'Trimeth-pres (age 70+)'!AF102="yes"),"yes","no")</f>
        <v>no</v>
      </c>
      <c r="T102" s="306" t="str">
        <f>IF(AND('Antibiotics STAR PU 13 - QP'!AV102="yes",'Trimeth-pres (age 70+)'!AH102="yes"),"yes","no")</f>
        <v>no</v>
      </c>
      <c r="U102" s="306" t="str">
        <f>IF(AND('Antibiotics STAR PU 13 - QP'!AY102="yes",'Trimeth-pres (age 70+)'!AJ102="yes"),"yes","no")</f>
        <v>no</v>
      </c>
      <c r="V102" s="306" t="str">
        <f>IF(AND('Antibiotics STAR PU 13 - QP'!BB102="yes",'Trimeth-pres (age 70+)'!AL102="yes"),"yes","no")</f>
        <v>no</v>
      </c>
      <c r="W102" s="306" t="str">
        <f>IF(AND('Antibiotics STAR PU 13 - QP'!BE102="yes",'Trimeth-pres (age 70+)'!AN102="yes"),"yes","no")</f>
        <v>no</v>
      </c>
      <c r="X102" s="306" t="str">
        <f>IF(AND('Antibiotics STAR PU 13 - QP'!BH102="yes",'Trimeth-pres (age 70+)'!AP102="yes"),"yes","no")</f>
        <v>no</v>
      </c>
      <c r="Y102" s="306" t="str">
        <f>IF(AND('Antibiotics STAR PU 13 - QP'!BK102="yes",'Trimeth-pres (age 70+)'!AR102="yes"),"yes","no")</f>
        <v>no</v>
      </c>
      <c r="Z102" s="306" t="str">
        <f>IF(AND('Antibiotics STAR PU 13 - QP'!BN102="yes",'Trimeth-pres (age 70+)'!AT102="yes"),"yes","no")</f>
        <v>no</v>
      </c>
      <c r="AA102" s="306" t="str">
        <f>IF(AND('Antibiotics STAR PU 13 - QP'!BQ102="yes",'Trimeth-pres (age 70+)'!AV102="yes"),"yes","no")</f>
        <v>no</v>
      </c>
    </row>
    <row r="103" spans="1:27" x14ac:dyDescent="0.2">
      <c r="A103" s="306" t="s">
        <v>633</v>
      </c>
      <c r="B103" s="5" t="s">
        <v>477</v>
      </c>
      <c r="C103" s="5" t="s">
        <v>404</v>
      </c>
      <c r="D103" s="5" t="s">
        <v>422</v>
      </c>
      <c r="E103" s="5" t="s">
        <v>31</v>
      </c>
      <c r="F103" s="117" t="s">
        <v>212</v>
      </c>
      <c r="G103" s="5" t="s">
        <v>213</v>
      </c>
      <c r="H103" s="306" t="str">
        <f>IF(AND('Antibiotics STAR PU 13 - QP'!L103="yes",'Trimeth-pres (age 70+)'!J103="yes"),"yes","no")</f>
        <v>no</v>
      </c>
      <c r="I103" s="306" t="str">
        <f>IF(AND('Antibiotics STAR PU 13 - QP'!O103="yes",'Trimeth-pres (age 70+)'!L103="yes"),"yes","no")</f>
        <v>no</v>
      </c>
      <c r="J103" s="306" t="str">
        <f>IF(AND('Antibiotics STAR PU 13 - QP'!R103="yes",'Trimeth-pres (age 70+)'!N103="yes"),"yes","no")</f>
        <v>no</v>
      </c>
      <c r="K103" s="306" t="str">
        <f>IF(AND('Antibiotics STAR PU 13 - QP'!U103="yes",'Trimeth-pres (age 70+)'!P103="yes"),"yes","no")</f>
        <v>yes</v>
      </c>
      <c r="L103" s="306" t="str">
        <f>IF(AND('Antibiotics STAR PU 13 - QP'!X103="yes",'Trimeth-pres (age 70+)'!R103="yes"),"yes","no")</f>
        <v>yes</v>
      </c>
      <c r="M103" s="306" t="str">
        <f>IF(AND('Antibiotics STAR PU 13 - QP'!AA103="yes",'Trimeth-pres (age 70+)'!T103="yes"),"yes","no")</f>
        <v>yes</v>
      </c>
      <c r="N103" s="306" t="str">
        <f>IF(AND('Antibiotics STAR PU 13 - QP'!AD103="yes",'Trimeth-pres (age 70+)'!V103="yes"),"yes","no")</f>
        <v>yes</v>
      </c>
      <c r="O103" s="306" t="str">
        <f>IF(AND('Antibiotics STAR PU 13 - QP'!AG103="yes",'Trimeth-pres (age 70+)'!X103="yes"),"yes","no")</f>
        <v>yes</v>
      </c>
      <c r="P103" s="306" t="str">
        <f>IF(AND('Antibiotics STAR PU 13 - QP'!AJ103="yes",'Trimeth-pres (age 70+)'!Z103="yes"),"yes","no")</f>
        <v>yes</v>
      </c>
      <c r="Q103" s="306" t="str">
        <f>IF(AND('Antibiotics STAR PU 13 - QP'!AM103="yes",'Trimeth-pres (age 70+)'!AB103="yes"),"yes","no")</f>
        <v>yes</v>
      </c>
      <c r="R103" s="306" t="str">
        <f>IF(AND('Antibiotics STAR PU 13 - QP'!AP103="yes",'Trimeth-pres (age 70+)'!AD103="yes"),"yes","no")</f>
        <v>yes</v>
      </c>
      <c r="S103" s="306" t="str">
        <f>IF(AND('Antibiotics STAR PU 13 - QP'!AS103="yes",'Trimeth-pres (age 70+)'!AF103="yes"),"yes","no")</f>
        <v>yes</v>
      </c>
      <c r="T103" s="306" t="str">
        <f>IF(AND('Antibiotics STAR PU 13 - QP'!AV103="yes",'Trimeth-pres (age 70+)'!AH103="yes"),"yes","no")</f>
        <v>yes</v>
      </c>
      <c r="U103" s="306" t="str">
        <f>IF(AND('Antibiotics STAR PU 13 - QP'!AY103="yes",'Trimeth-pres (age 70+)'!AJ103="yes"),"yes","no")</f>
        <v>yes</v>
      </c>
      <c r="V103" s="306" t="str">
        <f>IF(AND('Antibiotics STAR PU 13 - QP'!BB103="yes",'Trimeth-pres (age 70+)'!AL103="yes"),"yes","no")</f>
        <v>yes</v>
      </c>
      <c r="W103" s="306" t="str">
        <f>IF(AND('Antibiotics STAR PU 13 - QP'!BE103="yes",'Trimeth-pres (age 70+)'!AN103="yes"),"yes","no")</f>
        <v>yes</v>
      </c>
      <c r="X103" s="306" t="str">
        <f>IF(AND('Antibiotics STAR PU 13 - QP'!BH103="yes",'Trimeth-pres (age 70+)'!AP103="yes"),"yes","no")</f>
        <v>yes</v>
      </c>
      <c r="Y103" s="306" t="str">
        <f>IF(AND('Antibiotics STAR PU 13 - QP'!BK103="yes",'Trimeth-pres (age 70+)'!AR103="yes"),"yes","no")</f>
        <v>yes</v>
      </c>
      <c r="Z103" s="306" t="str">
        <f>IF(AND('Antibiotics STAR PU 13 - QP'!BN103="yes",'Trimeth-pres (age 70+)'!AT103="yes"),"yes","no")</f>
        <v>yes</v>
      </c>
      <c r="AA103" s="306" t="str">
        <f>IF(AND('Antibiotics STAR PU 13 - QP'!BQ103="yes",'Trimeth-pres (age 70+)'!AV103="yes"),"yes","no")</f>
        <v>yes</v>
      </c>
    </row>
    <row r="104" spans="1:27" x14ac:dyDescent="0.2">
      <c r="A104" s="306" t="s">
        <v>479</v>
      </c>
      <c r="B104" s="5" t="s">
        <v>480</v>
      </c>
      <c r="C104" s="5" t="s">
        <v>405</v>
      </c>
      <c r="D104" s="5" t="s">
        <v>552</v>
      </c>
      <c r="E104" s="5" t="s">
        <v>20</v>
      </c>
      <c r="F104" s="117" t="s">
        <v>214</v>
      </c>
      <c r="G104" s="5" t="s">
        <v>215</v>
      </c>
      <c r="H104" s="306" t="str">
        <f>IF(AND('Antibiotics STAR PU 13 - QP'!L104="yes",'Trimeth-pres (age 70+)'!J104="yes"),"yes","no")</f>
        <v>no</v>
      </c>
      <c r="I104" s="306" t="str">
        <f>IF(AND('Antibiotics STAR PU 13 - QP'!O104="yes",'Trimeth-pres (age 70+)'!L104="yes"),"yes","no")</f>
        <v>no</v>
      </c>
      <c r="J104" s="306" t="str">
        <f>IF(AND('Antibiotics STAR PU 13 - QP'!R104="yes",'Trimeth-pres (age 70+)'!N104="yes"),"yes","no")</f>
        <v>no</v>
      </c>
      <c r="K104" s="306" t="str">
        <f>IF(AND('Antibiotics STAR PU 13 - QP'!U104="yes",'Trimeth-pres (age 70+)'!P104="yes"),"yes","no")</f>
        <v>no</v>
      </c>
      <c r="L104" s="306" t="str">
        <f>IF(AND('Antibiotics STAR PU 13 - QP'!X104="yes",'Trimeth-pres (age 70+)'!R104="yes"),"yes","no")</f>
        <v>no</v>
      </c>
      <c r="M104" s="306" t="str">
        <f>IF(AND('Antibiotics STAR PU 13 - QP'!AA104="yes",'Trimeth-pres (age 70+)'!T104="yes"),"yes","no")</f>
        <v>no</v>
      </c>
      <c r="N104" s="306" t="str">
        <f>IF(AND('Antibiotics STAR PU 13 - QP'!AD104="yes",'Trimeth-pres (age 70+)'!V104="yes"),"yes","no")</f>
        <v>no</v>
      </c>
      <c r="O104" s="306" t="str">
        <f>IF(AND('Antibiotics STAR PU 13 - QP'!AG104="yes",'Trimeth-pres (age 70+)'!X104="yes"),"yes","no")</f>
        <v>no</v>
      </c>
      <c r="P104" s="306" t="str">
        <f>IF(AND('Antibiotics STAR PU 13 - QP'!AJ104="yes",'Trimeth-pres (age 70+)'!Z104="yes"),"yes","no")</f>
        <v>no</v>
      </c>
      <c r="Q104" s="306" t="str">
        <f>IF(AND('Antibiotics STAR PU 13 - QP'!AM104="yes",'Trimeth-pres (age 70+)'!AB104="yes"),"yes","no")</f>
        <v>no</v>
      </c>
      <c r="R104" s="306" t="str">
        <f>IF(AND('Antibiotics STAR PU 13 - QP'!AP104="yes",'Trimeth-pres (age 70+)'!AD104="yes"),"yes","no")</f>
        <v>yes</v>
      </c>
      <c r="S104" s="306" t="str">
        <f>IF(AND('Antibiotics STAR PU 13 - QP'!AS104="yes",'Trimeth-pres (age 70+)'!AF104="yes"),"yes","no")</f>
        <v>yes</v>
      </c>
      <c r="T104" s="306" t="str">
        <f>IF(AND('Antibiotics STAR PU 13 - QP'!AV104="yes",'Trimeth-pres (age 70+)'!AH104="yes"),"yes","no")</f>
        <v>yes</v>
      </c>
      <c r="U104" s="306" t="str">
        <f>IF(AND('Antibiotics STAR PU 13 - QP'!AY104="yes",'Trimeth-pres (age 70+)'!AJ104="yes"),"yes","no")</f>
        <v>yes</v>
      </c>
      <c r="V104" s="306" t="str">
        <f>IF(AND('Antibiotics STAR PU 13 - QP'!BB104="yes",'Trimeth-pres (age 70+)'!AL104="yes"),"yes","no")</f>
        <v>yes</v>
      </c>
      <c r="W104" s="306" t="str">
        <f>IF(AND('Antibiotics STAR PU 13 - QP'!BE104="yes",'Trimeth-pres (age 70+)'!AN104="yes"),"yes","no")</f>
        <v>yes</v>
      </c>
      <c r="X104" s="306" t="str">
        <f>IF(AND('Antibiotics STAR PU 13 - QP'!BH104="yes",'Trimeth-pres (age 70+)'!AP104="yes"),"yes","no")</f>
        <v>yes</v>
      </c>
      <c r="Y104" s="306" t="str">
        <f>IF(AND('Antibiotics STAR PU 13 - QP'!BK104="yes",'Trimeth-pres (age 70+)'!AR104="yes"),"yes","no")</f>
        <v>yes</v>
      </c>
      <c r="Z104" s="306" t="str">
        <f>IF(AND('Antibiotics STAR PU 13 - QP'!BN104="yes",'Trimeth-pres (age 70+)'!AT104="yes"),"yes","no")</f>
        <v>yes</v>
      </c>
      <c r="AA104" s="306" t="str">
        <f>IF(AND('Antibiotics STAR PU 13 - QP'!BQ104="yes",'Trimeth-pres (age 70+)'!AV104="yes"),"yes","no")</f>
        <v>yes</v>
      </c>
    </row>
    <row r="105" spans="1:27" x14ac:dyDescent="0.2">
      <c r="A105" s="306" t="s">
        <v>624</v>
      </c>
      <c r="B105" s="5" t="s">
        <v>481</v>
      </c>
      <c r="C105" s="5" t="s">
        <v>406</v>
      </c>
      <c r="D105" s="5" t="s">
        <v>421</v>
      </c>
      <c r="E105" s="5" t="s">
        <v>28</v>
      </c>
      <c r="F105" s="117" t="s">
        <v>216</v>
      </c>
      <c r="G105" s="5" t="s">
        <v>217</v>
      </c>
      <c r="H105" s="306" t="str">
        <f>IF(AND('Antibiotics STAR PU 13 - QP'!L105="yes",'Trimeth-pres (age 70+)'!J105="yes"),"yes","no")</f>
        <v>yes</v>
      </c>
      <c r="I105" s="306" t="str">
        <f>IF(AND('Antibiotics STAR PU 13 - QP'!O105="yes",'Trimeth-pres (age 70+)'!L105="yes"),"yes","no")</f>
        <v>yes</v>
      </c>
      <c r="J105" s="306" t="str">
        <f>IF(AND('Antibiotics STAR PU 13 - QP'!R105="yes",'Trimeth-pres (age 70+)'!N105="yes"),"yes","no")</f>
        <v>yes</v>
      </c>
      <c r="K105" s="306" t="str">
        <f>IF(AND('Antibiotics STAR PU 13 - QP'!U105="yes",'Trimeth-pres (age 70+)'!P105="yes"),"yes","no")</f>
        <v>yes</v>
      </c>
      <c r="L105" s="306" t="str">
        <f>IF(AND('Antibiotics STAR PU 13 - QP'!X105="yes",'Trimeth-pres (age 70+)'!R105="yes"),"yes","no")</f>
        <v>yes</v>
      </c>
      <c r="M105" s="306" t="str">
        <f>IF(AND('Antibiotics STAR PU 13 - QP'!AA105="yes",'Trimeth-pres (age 70+)'!T105="yes"),"yes","no")</f>
        <v>yes</v>
      </c>
      <c r="N105" s="306" t="str">
        <f>IF(AND('Antibiotics STAR PU 13 - QP'!AD105="yes",'Trimeth-pres (age 70+)'!V105="yes"),"yes","no")</f>
        <v>yes</v>
      </c>
      <c r="O105" s="306" t="str">
        <f>IF(AND('Antibiotics STAR PU 13 - QP'!AG105="yes",'Trimeth-pres (age 70+)'!X105="yes"),"yes","no")</f>
        <v>yes</v>
      </c>
      <c r="P105" s="306" t="str">
        <f>IF(AND('Antibiotics STAR PU 13 - QP'!AJ105="yes",'Trimeth-pres (age 70+)'!Z105="yes"),"yes","no")</f>
        <v>yes</v>
      </c>
      <c r="Q105" s="306" t="str">
        <f>IF(AND('Antibiotics STAR PU 13 - QP'!AM105="yes",'Trimeth-pres (age 70+)'!AB105="yes"),"yes","no")</f>
        <v>yes</v>
      </c>
      <c r="R105" s="306" t="str">
        <f>IF(AND('Antibiotics STAR PU 13 - QP'!AP105="yes",'Trimeth-pres (age 70+)'!AD105="yes"),"yes","no")</f>
        <v>yes</v>
      </c>
      <c r="S105" s="306" t="str">
        <f>IF(AND('Antibiotics STAR PU 13 - QP'!AS105="yes",'Trimeth-pres (age 70+)'!AF105="yes"),"yes","no")</f>
        <v>yes</v>
      </c>
      <c r="T105" s="306" t="str">
        <f>IF(AND('Antibiotics STAR PU 13 - QP'!AV105="yes",'Trimeth-pres (age 70+)'!AH105="yes"),"yes","no")</f>
        <v>yes</v>
      </c>
      <c r="U105" s="306" t="str">
        <f>IF(AND('Antibiotics STAR PU 13 - QP'!AY105="yes",'Trimeth-pres (age 70+)'!AJ105="yes"),"yes","no")</f>
        <v>yes</v>
      </c>
      <c r="V105" s="306" t="str">
        <f>IF(AND('Antibiotics STAR PU 13 - QP'!BB105="yes",'Trimeth-pres (age 70+)'!AL105="yes"),"yes","no")</f>
        <v>yes</v>
      </c>
      <c r="W105" s="306" t="str">
        <f>IF(AND('Antibiotics STAR PU 13 - QP'!BE105="yes",'Trimeth-pres (age 70+)'!AN105="yes"),"yes","no")</f>
        <v>yes</v>
      </c>
      <c r="X105" s="306" t="str">
        <f>IF(AND('Antibiotics STAR PU 13 - QP'!BH105="yes",'Trimeth-pres (age 70+)'!AP105="yes"),"yes","no")</f>
        <v>yes</v>
      </c>
      <c r="Y105" s="306" t="str">
        <f>IF(AND('Antibiotics STAR PU 13 - QP'!BK105="yes",'Trimeth-pres (age 70+)'!AR105="yes"),"yes","no")</f>
        <v>yes</v>
      </c>
      <c r="Z105" s="306" t="str">
        <f>IF(AND('Antibiotics STAR PU 13 - QP'!BN105="yes",'Trimeth-pres (age 70+)'!AT105="yes"),"yes","no")</f>
        <v>yes</v>
      </c>
      <c r="AA105" s="306" t="str">
        <f>IF(AND('Antibiotics STAR PU 13 - QP'!BQ105="yes",'Trimeth-pres (age 70+)'!AV105="yes"),"yes","no")</f>
        <v>yes</v>
      </c>
    </row>
    <row r="106" spans="1:27" x14ac:dyDescent="0.2">
      <c r="A106" s="306" t="s">
        <v>627</v>
      </c>
      <c r="B106" s="14" t="s">
        <v>484</v>
      </c>
      <c r="C106" s="14" t="s">
        <v>465</v>
      </c>
      <c r="D106" s="14" t="s">
        <v>424</v>
      </c>
      <c r="E106" s="14" t="s">
        <v>35</v>
      </c>
      <c r="F106" s="119" t="s">
        <v>505</v>
      </c>
      <c r="G106" s="14" t="s">
        <v>195</v>
      </c>
      <c r="H106" s="306" t="str">
        <f>IF(AND('Antibiotics STAR PU 13 - QP'!L106="yes",'Trimeth-pres (age 70+)'!J106="yes"),"yes","no")</f>
        <v>yes</v>
      </c>
      <c r="I106" s="306" t="str">
        <f>IF(AND('Antibiotics STAR PU 13 - QP'!O106="yes",'Trimeth-pres (age 70+)'!L106="yes"),"yes","no")</f>
        <v>yes</v>
      </c>
      <c r="J106" s="306" t="str">
        <f>IF(AND('Antibiotics STAR PU 13 - QP'!R106="yes",'Trimeth-pres (age 70+)'!N106="yes"),"yes","no")</f>
        <v>yes</v>
      </c>
      <c r="K106" s="306" t="str">
        <f>IF(AND('Antibiotics STAR PU 13 - QP'!U106="yes",'Trimeth-pres (age 70+)'!P106="yes"),"yes","no")</f>
        <v>yes</v>
      </c>
      <c r="L106" s="306" t="str">
        <f>IF(AND('Antibiotics STAR PU 13 - QP'!X106="yes",'Trimeth-pres (age 70+)'!R106="yes"),"yes","no")</f>
        <v>yes</v>
      </c>
      <c r="M106" s="306" t="str">
        <f>IF(AND('Antibiotics STAR PU 13 - QP'!AA106="yes",'Trimeth-pres (age 70+)'!T106="yes"),"yes","no")</f>
        <v>yes</v>
      </c>
      <c r="N106" s="306" t="str">
        <f>IF(AND('Antibiotics STAR PU 13 - QP'!AD106="yes",'Trimeth-pres (age 70+)'!V106="yes"),"yes","no")</f>
        <v>yes</v>
      </c>
      <c r="O106" s="306" t="str">
        <f>IF(AND('Antibiotics STAR PU 13 - QP'!AG106="yes",'Trimeth-pres (age 70+)'!X106="yes"),"yes","no")</f>
        <v>yes</v>
      </c>
      <c r="P106" s="306" t="str">
        <f>IF(AND('Antibiotics STAR PU 13 - QP'!AJ106="yes",'Trimeth-pres (age 70+)'!Z106="yes"),"yes","no")</f>
        <v>yes</v>
      </c>
      <c r="Q106" s="306" t="str">
        <f>IF(AND('Antibiotics STAR PU 13 - QP'!AM106="yes",'Trimeth-pres (age 70+)'!AB106="yes"),"yes","no")</f>
        <v>yes</v>
      </c>
      <c r="R106" s="306" t="str">
        <f>IF(AND('Antibiotics STAR PU 13 - QP'!AP106="yes",'Trimeth-pres (age 70+)'!AD106="yes"),"yes","no")</f>
        <v>yes</v>
      </c>
      <c r="S106" s="306" t="str">
        <f>IF(AND('Antibiotics STAR PU 13 - QP'!AS106="yes",'Trimeth-pres (age 70+)'!AF106="yes"),"yes","no")</f>
        <v>yes</v>
      </c>
      <c r="T106" s="306" t="str">
        <f>IF(AND('Antibiotics STAR PU 13 - QP'!AV106="yes",'Trimeth-pres (age 70+)'!AH106="yes"),"yes","no")</f>
        <v>yes</v>
      </c>
      <c r="U106" s="306" t="str">
        <f>IF(AND('Antibiotics STAR PU 13 - QP'!AY106="yes",'Trimeth-pres (age 70+)'!AJ106="yes"),"yes","no")</f>
        <v>yes</v>
      </c>
      <c r="V106" s="306" t="str">
        <f>IF(AND('Antibiotics STAR PU 13 - QP'!BB106="yes",'Trimeth-pres (age 70+)'!AL106="yes"),"yes","no")</f>
        <v>yes</v>
      </c>
      <c r="W106" s="306" t="str">
        <f>IF(AND('Antibiotics STAR PU 13 - QP'!BE106="yes",'Trimeth-pres (age 70+)'!AN106="yes"),"yes","no")</f>
        <v>yes</v>
      </c>
      <c r="X106" s="306" t="str">
        <f>IF(AND('Antibiotics STAR PU 13 - QP'!BH106="yes",'Trimeth-pres (age 70+)'!AP106="yes"),"yes","no")</f>
        <v>yes</v>
      </c>
      <c r="Y106" s="306" t="str">
        <f>IF(AND('Antibiotics STAR PU 13 - QP'!BK106="yes",'Trimeth-pres (age 70+)'!AR106="yes"),"yes","no")</f>
        <v>yes</v>
      </c>
      <c r="Z106" s="306" t="str">
        <f>IF(AND('Antibiotics STAR PU 13 - QP'!BN106="yes",'Trimeth-pres (age 70+)'!AT106="yes"),"yes","no")</f>
        <v>yes</v>
      </c>
      <c r="AA106" s="306" t="str">
        <f>IF(AND('Antibiotics STAR PU 13 - QP'!BQ106="yes",'Trimeth-pres (age 70+)'!AV106="yes"),"yes","no")</f>
        <v>yes</v>
      </c>
    </row>
    <row r="107" spans="1:27" x14ac:dyDescent="0.2">
      <c r="A107" s="306" t="s">
        <v>489</v>
      </c>
      <c r="B107" s="5" t="s">
        <v>481</v>
      </c>
      <c r="C107" s="5" t="s">
        <v>406</v>
      </c>
      <c r="D107" s="5" t="s">
        <v>421</v>
      </c>
      <c r="E107" s="5" t="s">
        <v>28</v>
      </c>
      <c r="F107" s="117" t="s">
        <v>218</v>
      </c>
      <c r="G107" s="5" t="s">
        <v>219</v>
      </c>
      <c r="H107" s="306" t="str">
        <f>IF(AND('Antibiotics STAR PU 13 - QP'!L107="yes",'Trimeth-pres (age 70+)'!J107="yes"),"yes","no")</f>
        <v>no</v>
      </c>
      <c r="I107" s="306" t="str">
        <f>IF(AND('Antibiotics STAR PU 13 - QP'!O107="yes",'Trimeth-pres (age 70+)'!L107="yes"),"yes","no")</f>
        <v>yes</v>
      </c>
      <c r="J107" s="306" t="str">
        <f>IF(AND('Antibiotics STAR PU 13 - QP'!R107="yes",'Trimeth-pres (age 70+)'!N107="yes"),"yes","no")</f>
        <v>yes</v>
      </c>
      <c r="K107" s="306" t="str">
        <f>IF(AND('Antibiotics STAR PU 13 - QP'!U107="yes",'Trimeth-pres (age 70+)'!P107="yes"),"yes","no")</f>
        <v>yes</v>
      </c>
      <c r="L107" s="306" t="str">
        <f>IF(AND('Antibiotics STAR PU 13 - QP'!X107="yes",'Trimeth-pres (age 70+)'!R107="yes"),"yes","no")</f>
        <v>yes</v>
      </c>
      <c r="M107" s="306" t="str">
        <f>IF(AND('Antibiotics STAR PU 13 - QP'!AA107="yes",'Trimeth-pres (age 70+)'!T107="yes"),"yes","no")</f>
        <v>yes</v>
      </c>
      <c r="N107" s="306" t="str">
        <f>IF(AND('Antibiotics STAR PU 13 - QP'!AD107="yes",'Trimeth-pres (age 70+)'!V107="yes"),"yes","no")</f>
        <v>yes</v>
      </c>
      <c r="O107" s="306" t="str">
        <f>IF(AND('Antibiotics STAR PU 13 - QP'!AG107="yes",'Trimeth-pres (age 70+)'!X107="yes"),"yes","no")</f>
        <v>yes</v>
      </c>
      <c r="P107" s="306" t="str">
        <f>IF(AND('Antibiotics STAR PU 13 - QP'!AJ107="yes",'Trimeth-pres (age 70+)'!Z107="yes"),"yes","no")</f>
        <v>yes</v>
      </c>
      <c r="Q107" s="306" t="str">
        <f>IF(AND('Antibiotics STAR PU 13 - QP'!AM107="yes",'Trimeth-pres (age 70+)'!AB107="yes"),"yes","no")</f>
        <v>yes</v>
      </c>
      <c r="R107" s="306" t="str">
        <f>IF(AND('Antibiotics STAR PU 13 - QP'!AP107="yes",'Trimeth-pres (age 70+)'!AD107="yes"),"yes","no")</f>
        <v>yes</v>
      </c>
      <c r="S107" s="306" t="str">
        <f>IF(AND('Antibiotics STAR PU 13 - QP'!AS107="yes",'Trimeth-pres (age 70+)'!AF107="yes"),"yes","no")</f>
        <v>yes</v>
      </c>
      <c r="T107" s="306" t="str">
        <f>IF(AND('Antibiotics STAR PU 13 - QP'!AV107="yes",'Trimeth-pres (age 70+)'!AH107="yes"),"yes","no")</f>
        <v>yes</v>
      </c>
      <c r="U107" s="306" t="str">
        <f>IF(AND('Antibiotics STAR PU 13 - QP'!AY107="yes",'Trimeth-pres (age 70+)'!AJ107="yes"),"yes","no")</f>
        <v>yes</v>
      </c>
      <c r="V107" s="306" t="str">
        <f>IF(AND('Antibiotics STAR PU 13 - QP'!BB107="yes",'Trimeth-pres (age 70+)'!AL107="yes"),"yes","no")</f>
        <v>yes</v>
      </c>
      <c r="W107" s="306" t="str">
        <f>IF(AND('Antibiotics STAR PU 13 - QP'!BE107="yes",'Trimeth-pres (age 70+)'!AN107="yes"),"yes","no")</f>
        <v>yes</v>
      </c>
      <c r="X107" s="306" t="str">
        <f>IF(AND('Antibiotics STAR PU 13 - QP'!BH107="yes",'Trimeth-pres (age 70+)'!AP107="yes"),"yes","no")</f>
        <v>yes</v>
      </c>
      <c r="Y107" s="306" t="str">
        <f>IF(AND('Antibiotics STAR PU 13 - QP'!BK107="yes",'Trimeth-pres (age 70+)'!AR107="yes"),"yes","no")</f>
        <v>yes</v>
      </c>
      <c r="Z107" s="306" t="str">
        <f>IF(AND('Antibiotics STAR PU 13 - QP'!BN107="yes",'Trimeth-pres (age 70+)'!AT107="yes"),"yes","no")</f>
        <v>yes</v>
      </c>
      <c r="AA107" s="306" t="str">
        <f>IF(AND('Antibiotics STAR PU 13 - QP'!BQ107="yes",'Trimeth-pres (age 70+)'!AV107="yes"),"yes","no")</f>
        <v>yes</v>
      </c>
    </row>
    <row r="108" spans="1:27" x14ac:dyDescent="0.2">
      <c r="A108" s="306" t="s">
        <v>642</v>
      </c>
      <c r="B108" s="5" t="s">
        <v>488</v>
      </c>
      <c r="C108" s="5" t="s">
        <v>409</v>
      </c>
      <c r="D108" s="5" t="s">
        <v>438</v>
      </c>
      <c r="E108" s="5" t="s">
        <v>128</v>
      </c>
      <c r="F108" s="117" t="s">
        <v>220</v>
      </c>
      <c r="G108" s="5" t="s">
        <v>221</v>
      </c>
      <c r="H108" s="306" t="str">
        <f>IF(AND('Antibiotics STAR PU 13 - QP'!L108="yes",'Trimeth-pres (age 70+)'!J108="yes"),"yes","no")</f>
        <v>no</v>
      </c>
      <c r="I108" s="306" t="str">
        <f>IF(AND('Antibiotics STAR PU 13 - QP'!O108="yes",'Trimeth-pres (age 70+)'!L108="yes"),"yes","no")</f>
        <v>no</v>
      </c>
      <c r="J108" s="306" t="str">
        <f>IF(AND('Antibiotics STAR PU 13 - QP'!R108="yes",'Trimeth-pres (age 70+)'!N108="yes"),"yes","no")</f>
        <v>no</v>
      </c>
      <c r="K108" s="306" t="str">
        <f>IF(AND('Antibiotics STAR PU 13 - QP'!U108="yes",'Trimeth-pres (age 70+)'!P108="yes"),"yes","no")</f>
        <v>no</v>
      </c>
      <c r="L108" s="306" t="str">
        <f>IF(AND('Antibiotics STAR PU 13 - QP'!X108="yes",'Trimeth-pres (age 70+)'!R108="yes"),"yes","no")</f>
        <v>no</v>
      </c>
      <c r="M108" s="306" t="str">
        <f>IF(AND('Antibiotics STAR PU 13 - QP'!AA108="yes",'Trimeth-pres (age 70+)'!T108="yes"),"yes","no")</f>
        <v>no</v>
      </c>
      <c r="N108" s="306" t="str">
        <f>IF(AND('Antibiotics STAR PU 13 - QP'!AD108="yes",'Trimeth-pres (age 70+)'!V108="yes"),"yes","no")</f>
        <v>no</v>
      </c>
      <c r="O108" s="306" t="str">
        <f>IF(AND('Antibiotics STAR PU 13 - QP'!AG108="yes",'Trimeth-pres (age 70+)'!X108="yes"),"yes","no")</f>
        <v>no</v>
      </c>
      <c r="P108" s="306" t="str">
        <f>IF(AND('Antibiotics STAR PU 13 - QP'!AJ108="yes",'Trimeth-pres (age 70+)'!Z108="yes"),"yes","no")</f>
        <v>no</v>
      </c>
      <c r="Q108" s="306" t="str">
        <f>IF(AND('Antibiotics STAR PU 13 - QP'!AM108="yes",'Trimeth-pres (age 70+)'!AB108="yes"),"yes","no")</f>
        <v>no</v>
      </c>
      <c r="R108" s="306" t="str">
        <f>IF(AND('Antibiotics STAR PU 13 - QP'!AP108="yes",'Trimeth-pres (age 70+)'!AD108="yes"),"yes","no")</f>
        <v>no</v>
      </c>
      <c r="S108" s="306" t="str">
        <f>IF(AND('Antibiotics STAR PU 13 - QP'!AS108="yes",'Trimeth-pres (age 70+)'!AF108="yes"),"yes","no")</f>
        <v>no</v>
      </c>
      <c r="T108" s="306" t="str">
        <f>IF(AND('Antibiotics STAR PU 13 - QP'!AV108="yes",'Trimeth-pres (age 70+)'!AH108="yes"),"yes","no")</f>
        <v>no</v>
      </c>
      <c r="U108" s="306" t="str">
        <f>IF(AND('Antibiotics STAR PU 13 - QP'!AY108="yes",'Trimeth-pres (age 70+)'!AJ108="yes"),"yes","no")</f>
        <v>no</v>
      </c>
      <c r="V108" s="306" t="str">
        <f>IF(AND('Antibiotics STAR PU 13 - QP'!BB108="yes",'Trimeth-pres (age 70+)'!AL108="yes"),"yes","no")</f>
        <v>no</v>
      </c>
      <c r="W108" s="306" t="str">
        <f>IF(AND('Antibiotics STAR PU 13 - QP'!BE108="yes",'Trimeth-pres (age 70+)'!AN108="yes"),"yes","no")</f>
        <v>no</v>
      </c>
      <c r="X108" s="306" t="str">
        <f>IF(AND('Antibiotics STAR PU 13 - QP'!BH108="yes",'Trimeth-pres (age 70+)'!AP108="yes"),"yes","no")</f>
        <v>no</v>
      </c>
      <c r="Y108" s="306" t="str">
        <f>IF(AND('Antibiotics STAR PU 13 - QP'!BK108="yes",'Trimeth-pres (age 70+)'!AR108="yes"),"yes","no")</f>
        <v>no</v>
      </c>
      <c r="Z108" s="306" t="str">
        <f>IF(AND('Antibiotics STAR PU 13 - QP'!BN108="yes",'Trimeth-pres (age 70+)'!AT108="yes"),"yes","no")</f>
        <v>no</v>
      </c>
      <c r="AA108" s="306" t="str">
        <f>IF(AND('Antibiotics STAR PU 13 - QP'!BQ108="yes",'Trimeth-pres (age 70+)'!AV108="yes"),"yes","no")</f>
        <v>no</v>
      </c>
    </row>
    <row r="109" spans="1:27" x14ac:dyDescent="0.2">
      <c r="A109" s="306" t="s">
        <v>634</v>
      </c>
      <c r="B109" s="5" t="s">
        <v>491</v>
      </c>
      <c r="C109" s="5" t="s">
        <v>410</v>
      </c>
      <c r="D109" s="5" t="s">
        <v>432</v>
      </c>
      <c r="E109" s="5" t="s">
        <v>89</v>
      </c>
      <c r="F109" s="117" t="s">
        <v>222</v>
      </c>
      <c r="G109" s="5" t="s">
        <v>223</v>
      </c>
      <c r="H109" s="306" t="str">
        <f>IF(AND('Antibiotics STAR PU 13 - QP'!L109="yes",'Trimeth-pres (age 70+)'!J109="yes"),"yes","no")</f>
        <v>yes</v>
      </c>
      <c r="I109" s="306" t="str">
        <f>IF(AND('Antibiotics STAR PU 13 - QP'!O109="yes",'Trimeth-pres (age 70+)'!L109="yes"),"yes","no")</f>
        <v>yes</v>
      </c>
      <c r="J109" s="306" t="str">
        <f>IF(AND('Antibiotics STAR PU 13 - QP'!R109="yes",'Trimeth-pres (age 70+)'!N109="yes"),"yes","no")</f>
        <v>yes</v>
      </c>
      <c r="K109" s="306" t="str">
        <f>IF(AND('Antibiotics STAR PU 13 - QP'!U109="yes",'Trimeth-pres (age 70+)'!P109="yes"),"yes","no")</f>
        <v>yes</v>
      </c>
      <c r="L109" s="306" t="str">
        <f>IF(AND('Antibiotics STAR PU 13 - QP'!X109="yes",'Trimeth-pres (age 70+)'!R109="yes"),"yes","no")</f>
        <v>yes</v>
      </c>
      <c r="M109" s="306" t="str">
        <f>IF(AND('Antibiotics STAR PU 13 - QP'!AA109="yes",'Trimeth-pres (age 70+)'!T109="yes"),"yes","no")</f>
        <v>yes</v>
      </c>
      <c r="N109" s="306" t="str">
        <f>IF(AND('Antibiotics STAR PU 13 - QP'!AD109="yes",'Trimeth-pres (age 70+)'!V109="yes"),"yes","no")</f>
        <v>yes</v>
      </c>
      <c r="O109" s="306" t="str">
        <f>IF(AND('Antibiotics STAR PU 13 - QP'!AG109="yes",'Trimeth-pres (age 70+)'!X109="yes"),"yes","no")</f>
        <v>yes</v>
      </c>
      <c r="P109" s="306" t="str">
        <f>IF(AND('Antibiotics STAR PU 13 - QP'!AJ109="yes",'Trimeth-pres (age 70+)'!Z109="yes"),"yes","no")</f>
        <v>yes</v>
      </c>
      <c r="Q109" s="306" t="str">
        <f>IF(AND('Antibiotics STAR PU 13 - QP'!AM109="yes",'Trimeth-pres (age 70+)'!AB109="yes"),"yes","no")</f>
        <v>yes</v>
      </c>
      <c r="R109" s="306" t="str">
        <f>IF(AND('Antibiotics STAR PU 13 - QP'!AP109="yes",'Trimeth-pres (age 70+)'!AD109="yes"),"yes","no")</f>
        <v>yes</v>
      </c>
      <c r="S109" s="306" t="str">
        <f>IF(AND('Antibiotics STAR PU 13 - QP'!AS109="yes",'Trimeth-pres (age 70+)'!AF109="yes"),"yes","no")</f>
        <v>yes</v>
      </c>
      <c r="T109" s="306" t="str">
        <f>IF(AND('Antibiotics STAR PU 13 - QP'!AV109="yes",'Trimeth-pres (age 70+)'!AH109="yes"),"yes","no")</f>
        <v>yes</v>
      </c>
      <c r="U109" s="306" t="str">
        <f>IF(AND('Antibiotics STAR PU 13 - QP'!AY109="yes",'Trimeth-pres (age 70+)'!AJ109="yes"),"yes","no")</f>
        <v>yes</v>
      </c>
      <c r="V109" s="306" t="str">
        <f>IF(AND('Antibiotics STAR PU 13 - QP'!BB109="yes",'Trimeth-pres (age 70+)'!AL109="yes"),"yes","no")</f>
        <v>yes</v>
      </c>
      <c r="W109" s="306" t="str">
        <f>IF(AND('Antibiotics STAR PU 13 - QP'!BE109="yes",'Trimeth-pres (age 70+)'!AN109="yes"),"yes","no")</f>
        <v>yes</v>
      </c>
      <c r="X109" s="306" t="str">
        <f>IF(AND('Antibiotics STAR PU 13 - QP'!BH109="yes",'Trimeth-pres (age 70+)'!AP109="yes"),"yes","no")</f>
        <v>yes</v>
      </c>
      <c r="Y109" s="306" t="str">
        <f>IF(AND('Antibiotics STAR PU 13 - QP'!BK109="yes",'Trimeth-pres (age 70+)'!AR109="yes"),"yes","no")</f>
        <v>yes</v>
      </c>
      <c r="Z109" s="306" t="str">
        <f>IF(AND('Antibiotics STAR PU 13 - QP'!BN109="yes",'Trimeth-pres (age 70+)'!AT109="yes"),"yes","no")</f>
        <v>yes</v>
      </c>
      <c r="AA109" s="306" t="str">
        <f>IF(AND('Antibiotics STAR PU 13 - QP'!BQ109="yes",'Trimeth-pres (age 70+)'!AV109="yes"),"yes","no")</f>
        <v>yes</v>
      </c>
    </row>
    <row r="110" spans="1:27" x14ac:dyDescent="0.2">
      <c r="A110" s="306" t="s">
        <v>621</v>
      </c>
      <c r="B110" s="5" t="s">
        <v>477</v>
      </c>
      <c r="C110" s="5" t="s">
        <v>404</v>
      </c>
      <c r="D110" s="5" t="s">
        <v>418</v>
      </c>
      <c r="E110" s="5" t="s">
        <v>12</v>
      </c>
      <c r="F110" s="117" t="s">
        <v>224</v>
      </c>
      <c r="G110" s="5" t="s">
        <v>225</v>
      </c>
      <c r="H110" s="306" t="str">
        <f>IF(AND('Antibiotics STAR PU 13 - QP'!L110="yes",'Trimeth-pres (age 70+)'!J110="yes"),"yes","no")</f>
        <v>yes</v>
      </c>
      <c r="I110" s="306" t="str">
        <f>IF(AND('Antibiotics STAR PU 13 - QP'!O110="yes",'Trimeth-pres (age 70+)'!L110="yes"),"yes","no")</f>
        <v>yes</v>
      </c>
      <c r="J110" s="306" t="str">
        <f>IF(AND('Antibiotics STAR PU 13 - QP'!R110="yes",'Trimeth-pres (age 70+)'!N110="yes"),"yes","no")</f>
        <v>yes</v>
      </c>
      <c r="K110" s="306" t="str">
        <f>IF(AND('Antibiotics STAR PU 13 - QP'!U110="yes",'Trimeth-pres (age 70+)'!P110="yes"),"yes","no")</f>
        <v>yes</v>
      </c>
      <c r="L110" s="306" t="str">
        <f>IF(AND('Antibiotics STAR PU 13 - QP'!X110="yes",'Trimeth-pres (age 70+)'!R110="yes"),"yes","no")</f>
        <v>yes</v>
      </c>
      <c r="M110" s="306" t="str">
        <f>IF(AND('Antibiotics STAR PU 13 - QP'!AA110="yes",'Trimeth-pres (age 70+)'!T110="yes"),"yes","no")</f>
        <v>yes</v>
      </c>
      <c r="N110" s="306" t="str">
        <f>IF(AND('Antibiotics STAR PU 13 - QP'!AD110="yes",'Trimeth-pres (age 70+)'!V110="yes"),"yes","no")</f>
        <v>yes</v>
      </c>
      <c r="O110" s="306" t="str">
        <f>IF(AND('Antibiotics STAR PU 13 - QP'!AG110="yes",'Trimeth-pres (age 70+)'!X110="yes"),"yes","no")</f>
        <v>yes</v>
      </c>
      <c r="P110" s="306" t="str">
        <f>IF(AND('Antibiotics STAR PU 13 - QP'!AJ110="yes",'Trimeth-pres (age 70+)'!Z110="yes"),"yes","no")</f>
        <v>yes</v>
      </c>
      <c r="Q110" s="306" t="str">
        <f>IF(AND('Antibiotics STAR PU 13 - QP'!AM110="yes",'Trimeth-pres (age 70+)'!AB110="yes"),"yes","no")</f>
        <v>yes</v>
      </c>
      <c r="R110" s="306" t="str">
        <f>IF(AND('Antibiotics STAR PU 13 - QP'!AP110="yes",'Trimeth-pres (age 70+)'!AD110="yes"),"yes","no")</f>
        <v>yes</v>
      </c>
      <c r="S110" s="306" t="str">
        <f>IF(AND('Antibiotics STAR PU 13 - QP'!AS110="yes",'Trimeth-pres (age 70+)'!AF110="yes"),"yes","no")</f>
        <v>yes</v>
      </c>
      <c r="T110" s="306" t="str">
        <f>IF(AND('Antibiotics STAR PU 13 - QP'!AV110="yes",'Trimeth-pres (age 70+)'!AH110="yes"),"yes","no")</f>
        <v>yes</v>
      </c>
      <c r="U110" s="306" t="str">
        <f>IF(AND('Antibiotics STAR PU 13 - QP'!AY110="yes",'Trimeth-pres (age 70+)'!AJ110="yes"),"yes","no")</f>
        <v>yes</v>
      </c>
      <c r="V110" s="306" t="str">
        <f>IF(AND('Antibiotics STAR PU 13 - QP'!BB110="yes",'Trimeth-pres (age 70+)'!AL110="yes"),"yes","no")</f>
        <v>yes</v>
      </c>
      <c r="W110" s="306" t="str">
        <f>IF(AND('Antibiotics STAR PU 13 - QP'!BE110="yes",'Trimeth-pres (age 70+)'!AN110="yes"),"yes","no")</f>
        <v>yes</v>
      </c>
      <c r="X110" s="306" t="str">
        <f>IF(AND('Antibiotics STAR PU 13 - QP'!BH110="yes",'Trimeth-pres (age 70+)'!AP110="yes"),"yes","no")</f>
        <v>yes</v>
      </c>
      <c r="Y110" s="306" t="str">
        <f>IF(AND('Antibiotics STAR PU 13 - QP'!BK110="yes",'Trimeth-pres (age 70+)'!AR110="yes"),"yes","no")</f>
        <v>yes</v>
      </c>
      <c r="Z110" s="306" t="str">
        <f>IF(AND('Antibiotics STAR PU 13 - QP'!BN110="yes",'Trimeth-pres (age 70+)'!AT110="yes"),"yes","no")</f>
        <v>yes</v>
      </c>
      <c r="AA110" s="306" t="str">
        <f>IF(AND('Antibiotics STAR PU 13 - QP'!BQ110="yes",'Trimeth-pres (age 70+)'!AV110="yes"),"yes","no")</f>
        <v>yes</v>
      </c>
    </row>
    <row r="111" spans="1:27" x14ac:dyDescent="0.2">
      <c r="A111" s="306" t="s">
        <v>634</v>
      </c>
      <c r="B111" s="118" t="s">
        <v>491</v>
      </c>
      <c r="C111" s="118" t="s">
        <v>410</v>
      </c>
      <c r="D111" s="118" t="s">
        <v>432</v>
      </c>
      <c r="E111" s="118" t="s">
        <v>89</v>
      </c>
      <c r="F111" s="124" t="s">
        <v>509</v>
      </c>
      <c r="G111" s="14" t="s">
        <v>90</v>
      </c>
      <c r="H111" s="306" t="str">
        <f>IF(AND('Antibiotics STAR PU 13 - QP'!L111="yes",'Trimeth-pres (age 70+)'!J111="yes"),"yes","no")</f>
        <v>no</v>
      </c>
      <c r="I111" s="306" t="str">
        <f>IF(AND('Antibiotics STAR PU 13 - QP'!O111="yes",'Trimeth-pres (age 70+)'!L111="yes"),"yes","no")</f>
        <v>no</v>
      </c>
      <c r="J111" s="306" t="str">
        <f>IF(AND('Antibiotics STAR PU 13 - QP'!R111="yes",'Trimeth-pres (age 70+)'!N111="yes"),"yes","no")</f>
        <v>no</v>
      </c>
      <c r="K111" s="306" t="str">
        <f>IF(AND('Antibiotics STAR PU 13 - QP'!U111="yes",'Trimeth-pres (age 70+)'!P111="yes"),"yes","no")</f>
        <v>no</v>
      </c>
      <c r="L111" s="306" t="str">
        <f>IF(AND('Antibiotics STAR PU 13 - QP'!X111="yes",'Trimeth-pres (age 70+)'!R111="yes"),"yes","no")</f>
        <v>no</v>
      </c>
      <c r="M111" s="306" t="str">
        <f>IF(AND('Antibiotics STAR PU 13 - QP'!AA111="yes",'Trimeth-pres (age 70+)'!T111="yes"),"yes","no")</f>
        <v>yes</v>
      </c>
      <c r="N111" s="306" t="str">
        <f>IF(AND('Antibiotics STAR PU 13 - QP'!AD111="yes",'Trimeth-pres (age 70+)'!V111="yes"),"yes","no")</f>
        <v>yes</v>
      </c>
      <c r="O111" s="306" t="str">
        <f>IF(AND('Antibiotics STAR PU 13 - QP'!AG111="yes",'Trimeth-pres (age 70+)'!X111="yes"),"yes","no")</f>
        <v>yes</v>
      </c>
      <c r="P111" s="306" t="str">
        <f>IF(AND('Antibiotics STAR PU 13 - QP'!AJ111="yes",'Trimeth-pres (age 70+)'!Z111="yes"),"yes","no")</f>
        <v>yes</v>
      </c>
      <c r="Q111" s="306" t="str">
        <f>IF(AND('Antibiotics STAR PU 13 - QP'!AM111="yes",'Trimeth-pres (age 70+)'!AB111="yes"),"yes","no")</f>
        <v>yes</v>
      </c>
      <c r="R111" s="306" t="str">
        <f>IF(AND('Antibiotics STAR PU 13 - QP'!AP111="yes",'Trimeth-pres (age 70+)'!AD111="yes"),"yes","no")</f>
        <v>yes</v>
      </c>
      <c r="S111" s="306" t="str">
        <f>IF(AND('Antibiotics STAR PU 13 - QP'!AS111="yes",'Trimeth-pres (age 70+)'!AF111="yes"),"yes","no")</f>
        <v>yes</v>
      </c>
      <c r="T111" s="306" t="str">
        <f>IF(AND('Antibiotics STAR PU 13 - QP'!AV111="yes",'Trimeth-pres (age 70+)'!AH111="yes"),"yes","no")</f>
        <v>yes</v>
      </c>
      <c r="U111" s="306" t="str">
        <f>IF(AND('Antibiotics STAR PU 13 - QP'!AY111="yes",'Trimeth-pres (age 70+)'!AJ111="yes"),"yes","no")</f>
        <v>yes</v>
      </c>
      <c r="V111" s="306" t="str">
        <f>IF(AND('Antibiotics STAR PU 13 - QP'!BB111="yes",'Trimeth-pres (age 70+)'!AL111="yes"),"yes","no")</f>
        <v>yes</v>
      </c>
      <c r="W111" s="306" t="str">
        <f>IF(AND('Antibiotics STAR PU 13 - QP'!BE111="yes",'Trimeth-pres (age 70+)'!AN111="yes"),"yes","no")</f>
        <v>yes</v>
      </c>
      <c r="X111" s="306" t="str">
        <f>IF(AND('Antibiotics STAR PU 13 - QP'!BH111="yes",'Trimeth-pres (age 70+)'!AP111="yes"),"yes","no")</f>
        <v>yes</v>
      </c>
      <c r="Y111" s="306" t="str">
        <f>IF(AND('Antibiotics STAR PU 13 - QP'!BK111="yes",'Trimeth-pres (age 70+)'!AR111="yes"),"yes","no")</f>
        <v>yes</v>
      </c>
      <c r="Z111" s="306" t="str">
        <f>IF(AND('Antibiotics STAR PU 13 - QP'!BN111="yes",'Trimeth-pres (age 70+)'!AT111="yes"),"yes","no")</f>
        <v>yes</v>
      </c>
      <c r="AA111" s="306" t="str">
        <f>IF(AND('Antibiotics STAR PU 13 - QP'!BQ111="yes",'Trimeth-pres (age 70+)'!AV111="yes"),"yes","no")</f>
        <v>yes</v>
      </c>
    </row>
    <row r="112" spans="1:27" x14ac:dyDescent="0.2">
      <c r="A112" s="306" t="s">
        <v>634</v>
      </c>
      <c r="B112" s="5" t="s">
        <v>491</v>
      </c>
      <c r="C112" s="5" t="s">
        <v>410</v>
      </c>
      <c r="D112" s="5" t="s">
        <v>433</v>
      </c>
      <c r="E112" s="5" t="s">
        <v>91</v>
      </c>
      <c r="F112" s="117" t="s">
        <v>226</v>
      </c>
      <c r="G112" s="5" t="s">
        <v>227</v>
      </c>
      <c r="H112" s="306" t="str">
        <f>IF(AND('Antibiotics STAR PU 13 - QP'!L112="yes",'Trimeth-pres (age 70+)'!J112="yes"),"yes","no")</f>
        <v>no</v>
      </c>
      <c r="I112" s="306" t="str">
        <f>IF(AND('Antibiotics STAR PU 13 - QP'!O112="yes",'Trimeth-pres (age 70+)'!L112="yes"),"yes","no")</f>
        <v>no</v>
      </c>
      <c r="J112" s="306" t="str">
        <f>IF(AND('Antibiotics STAR PU 13 - QP'!R112="yes",'Trimeth-pres (age 70+)'!N112="yes"),"yes","no")</f>
        <v>no</v>
      </c>
      <c r="K112" s="306" t="str">
        <f>IF(AND('Antibiotics STAR PU 13 - QP'!U112="yes",'Trimeth-pres (age 70+)'!P112="yes"),"yes","no")</f>
        <v>no</v>
      </c>
      <c r="L112" s="306" t="str">
        <f>IF(AND('Antibiotics STAR PU 13 - QP'!X112="yes",'Trimeth-pres (age 70+)'!R112="yes"),"yes","no")</f>
        <v>no</v>
      </c>
      <c r="M112" s="306" t="str">
        <f>IF(AND('Antibiotics STAR PU 13 - QP'!AA112="yes",'Trimeth-pres (age 70+)'!T112="yes"),"yes","no")</f>
        <v>yes</v>
      </c>
      <c r="N112" s="306" t="str">
        <f>IF(AND('Antibiotics STAR PU 13 - QP'!AD112="yes",'Trimeth-pres (age 70+)'!V112="yes"),"yes","no")</f>
        <v>yes</v>
      </c>
      <c r="O112" s="306" t="str">
        <f>IF(AND('Antibiotics STAR PU 13 - QP'!AG112="yes",'Trimeth-pres (age 70+)'!X112="yes"),"yes","no")</f>
        <v>yes</v>
      </c>
      <c r="P112" s="306" t="str">
        <f>IF(AND('Antibiotics STAR PU 13 - QP'!AJ112="yes",'Trimeth-pres (age 70+)'!Z112="yes"),"yes","no")</f>
        <v>yes</v>
      </c>
      <c r="Q112" s="306" t="str">
        <f>IF(AND('Antibiotics STAR PU 13 - QP'!AM112="yes",'Trimeth-pres (age 70+)'!AB112="yes"),"yes","no")</f>
        <v>yes</v>
      </c>
      <c r="R112" s="306" t="str">
        <f>IF(AND('Antibiotics STAR PU 13 - QP'!AP112="yes",'Trimeth-pres (age 70+)'!AD112="yes"),"yes","no")</f>
        <v>yes</v>
      </c>
      <c r="S112" s="306" t="str">
        <f>IF(AND('Antibiotics STAR PU 13 - QP'!AS112="yes",'Trimeth-pres (age 70+)'!AF112="yes"),"yes","no")</f>
        <v>yes</v>
      </c>
      <c r="T112" s="306" t="str">
        <f>IF(AND('Antibiotics STAR PU 13 - QP'!AV112="yes",'Trimeth-pres (age 70+)'!AH112="yes"),"yes","no")</f>
        <v>yes</v>
      </c>
      <c r="U112" s="306" t="str">
        <f>IF(AND('Antibiotics STAR PU 13 - QP'!AY112="yes",'Trimeth-pres (age 70+)'!AJ112="yes"),"yes","no")</f>
        <v>yes</v>
      </c>
      <c r="V112" s="306" t="str">
        <f>IF(AND('Antibiotics STAR PU 13 - QP'!BB112="yes",'Trimeth-pres (age 70+)'!AL112="yes"),"yes","no")</f>
        <v>yes</v>
      </c>
      <c r="W112" s="306" t="str">
        <f>IF(AND('Antibiotics STAR PU 13 - QP'!BE112="yes",'Trimeth-pres (age 70+)'!AN112="yes"),"yes","no")</f>
        <v>yes</v>
      </c>
      <c r="X112" s="306" t="str">
        <f>IF(AND('Antibiotics STAR PU 13 - QP'!BH112="yes",'Trimeth-pres (age 70+)'!AP112="yes"),"yes","no")</f>
        <v>yes</v>
      </c>
      <c r="Y112" s="306" t="str">
        <f>IF(AND('Antibiotics STAR PU 13 - QP'!BK112="yes",'Trimeth-pres (age 70+)'!AR112="yes"),"yes","no")</f>
        <v>yes</v>
      </c>
      <c r="Z112" s="306" t="str">
        <f>IF(AND('Antibiotics STAR PU 13 - QP'!BN112="yes",'Trimeth-pres (age 70+)'!AT112="yes"),"yes","no")</f>
        <v>yes</v>
      </c>
      <c r="AA112" s="306" t="str">
        <f>IF(AND('Antibiotics STAR PU 13 - QP'!BQ112="yes",'Trimeth-pres (age 70+)'!AV112="yes"),"yes","no")</f>
        <v>yes</v>
      </c>
    </row>
    <row r="113" spans="1:27" x14ac:dyDescent="0.2">
      <c r="A113" s="306" t="s">
        <v>501</v>
      </c>
      <c r="B113" s="5" t="s">
        <v>480</v>
      </c>
      <c r="C113" s="5" t="s">
        <v>405</v>
      </c>
      <c r="D113" s="5" t="s">
        <v>552</v>
      </c>
      <c r="E113" s="5" t="s">
        <v>20</v>
      </c>
      <c r="F113" s="117" t="s">
        <v>228</v>
      </c>
      <c r="G113" s="5" t="s">
        <v>229</v>
      </c>
      <c r="H113" s="306" t="str">
        <f>IF(AND('Antibiotics STAR PU 13 - QP'!L113="yes",'Trimeth-pres (age 70+)'!J113="yes"),"yes","no")</f>
        <v>no</v>
      </c>
      <c r="I113" s="306" t="str">
        <f>IF(AND('Antibiotics STAR PU 13 - QP'!O113="yes",'Trimeth-pres (age 70+)'!L113="yes"),"yes","no")</f>
        <v>no</v>
      </c>
      <c r="J113" s="306" t="str">
        <f>IF(AND('Antibiotics STAR PU 13 - QP'!R113="yes",'Trimeth-pres (age 70+)'!N113="yes"),"yes","no")</f>
        <v>no</v>
      </c>
      <c r="K113" s="306" t="str">
        <f>IF(AND('Antibiotics STAR PU 13 - QP'!U113="yes",'Trimeth-pres (age 70+)'!P113="yes"),"yes","no")</f>
        <v>no</v>
      </c>
      <c r="L113" s="306" t="str">
        <f>IF(AND('Antibiotics STAR PU 13 - QP'!X113="yes",'Trimeth-pres (age 70+)'!R113="yes"),"yes","no")</f>
        <v>no</v>
      </c>
      <c r="M113" s="306" t="str">
        <f>IF(AND('Antibiotics STAR PU 13 - QP'!AA113="yes",'Trimeth-pres (age 70+)'!T113="yes"),"yes","no")</f>
        <v>no</v>
      </c>
      <c r="N113" s="306" t="str">
        <f>IF(AND('Antibiotics STAR PU 13 - QP'!AD113="yes",'Trimeth-pres (age 70+)'!V113="yes"),"yes","no")</f>
        <v>no</v>
      </c>
      <c r="O113" s="306" t="str">
        <f>IF(AND('Antibiotics STAR PU 13 - QP'!AG113="yes",'Trimeth-pres (age 70+)'!X113="yes"),"yes","no")</f>
        <v>no</v>
      </c>
      <c r="P113" s="306" t="str">
        <f>IF(AND('Antibiotics STAR PU 13 - QP'!AJ113="yes",'Trimeth-pres (age 70+)'!Z113="yes"),"yes","no")</f>
        <v>no</v>
      </c>
      <c r="Q113" s="306" t="str">
        <f>IF(AND('Antibiotics STAR PU 13 - QP'!AM113="yes",'Trimeth-pres (age 70+)'!AB113="yes"),"yes","no")</f>
        <v>no</v>
      </c>
      <c r="R113" s="306" t="str">
        <f>IF(AND('Antibiotics STAR PU 13 - QP'!AP113="yes",'Trimeth-pres (age 70+)'!AD113="yes"),"yes","no")</f>
        <v>no</v>
      </c>
      <c r="S113" s="306" t="str">
        <f>IF(AND('Antibiotics STAR PU 13 - QP'!AS113="yes",'Trimeth-pres (age 70+)'!AF113="yes"),"yes","no")</f>
        <v>no</v>
      </c>
      <c r="T113" s="306" t="str">
        <f>IF(AND('Antibiotics STAR PU 13 - QP'!AV113="yes",'Trimeth-pres (age 70+)'!AH113="yes"),"yes","no")</f>
        <v>no</v>
      </c>
      <c r="U113" s="306" t="str">
        <f>IF(AND('Antibiotics STAR PU 13 - QP'!AY113="yes",'Trimeth-pres (age 70+)'!AJ113="yes"),"yes","no")</f>
        <v>no</v>
      </c>
      <c r="V113" s="306" t="str">
        <f>IF(AND('Antibiotics STAR PU 13 - QP'!BB113="yes",'Trimeth-pres (age 70+)'!AL113="yes"),"yes","no")</f>
        <v>no</v>
      </c>
      <c r="W113" s="306" t="str">
        <f>IF(AND('Antibiotics STAR PU 13 - QP'!BE113="yes",'Trimeth-pres (age 70+)'!AN113="yes"),"yes","no")</f>
        <v>no</v>
      </c>
      <c r="X113" s="306" t="str">
        <f>IF(AND('Antibiotics STAR PU 13 - QP'!BH113="yes",'Trimeth-pres (age 70+)'!AP113="yes"),"yes","no")</f>
        <v>no</v>
      </c>
      <c r="Y113" s="306" t="str">
        <f>IF(AND('Antibiotics STAR PU 13 - QP'!BK113="yes",'Trimeth-pres (age 70+)'!AR113="yes"),"yes","no")</f>
        <v>no</v>
      </c>
      <c r="Z113" s="306" t="str">
        <f>IF(AND('Antibiotics STAR PU 13 - QP'!BN113="yes",'Trimeth-pres (age 70+)'!AT113="yes"),"yes","no")</f>
        <v>yes</v>
      </c>
      <c r="AA113" s="306" t="str">
        <f>IF(AND('Antibiotics STAR PU 13 - QP'!BQ113="yes",'Trimeth-pres (age 70+)'!AV113="yes"),"yes","no")</f>
        <v>yes</v>
      </c>
    </row>
    <row r="114" spans="1:27" x14ac:dyDescent="0.2">
      <c r="A114" s="306" t="s">
        <v>636</v>
      </c>
      <c r="B114" s="120" t="s">
        <v>493</v>
      </c>
      <c r="C114" s="120" t="s">
        <v>98</v>
      </c>
      <c r="D114" s="120" t="s">
        <v>434</v>
      </c>
      <c r="E114" s="120" t="s">
        <v>98</v>
      </c>
      <c r="F114" s="121" t="s">
        <v>230</v>
      </c>
      <c r="G114" s="5" t="s">
        <v>231</v>
      </c>
      <c r="H114" s="306" t="str">
        <f>IF(AND('Antibiotics STAR PU 13 - QP'!L114="yes",'Trimeth-pres (age 70+)'!J114="yes"),"yes","no")</f>
        <v>no</v>
      </c>
      <c r="I114" s="306" t="str">
        <f>IF(AND('Antibiotics STAR PU 13 - QP'!O114="yes",'Trimeth-pres (age 70+)'!L114="yes"),"yes","no")</f>
        <v>no</v>
      </c>
      <c r="J114" s="306" t="str">
        <f>IF(AND('Antibiotics STAR PU 13 - QP'!R114="yes",'Trimeth-pres (age 70+)'!N114="yes"),"yes","no")</f>
        <v>no</v>
      </c>
      <c r="K114" s="306" t="str">
        <f>IF(AND('Antibiotics STAR PU 13 - QP'!U114="yes",'Trimeth-pres (age 70+)'!P114="yes"),"yes","no")</f>
        <v>no</v>
      </c>
      <c r="L114" s="306" t="str">
        <f>IF(AND('Antibiotics STAR PU 13 - QP'!X114="yes",'Trimeth-pres (age 70+)'!R114="yes"),"yes","no")</f>
        <v>no</v>
      </c>
      <c r="M114" s="306" t="str">
        <f>IF(AND('Antibiotics STAR PU 13 - QP'!AA114="yes",'Trimeth-pres (age 70+)'!T114="yes"),"yes","no")</f>
        <v>yes</v>
      </c>
      <c r="N114" s="306" t="str">
        <f>IF(AND('Antibiotics STAR PU 13 - QP'!AD114="yes",'Trimeth-pres (age 70+)'!V114="yes"),"yes","no")</f>
        <v>yes</v>
      </c>
      <c r="O114" s="306" t="str">
        <f>IF(AND('Antibiotics STAR PU 13 - QP'!AG114="yes",'Trimeth-pres (age 70+)'!X114="yes"),"yes","no")</f>
        <v>yes</v>
      </c>
      <c r="P114" s="306" t="str">
        <f>IF(AND('Antibiotics STAR PU 13 - QP'!AJ114="yes",'Trimeth-pres (age 70+)'!Z114="yes"),"yes","no")</f>
        <v>yes</v>
      </c>
      <c r="Q114" s="306" t="str">
        <f>IF(AND('Antibiotics STAR PU 13 - QP'!AM114="yes",'Trimeth-pres (age 70+)'!AB114="yes"),"yes","no")</f>
        <v>yes</v>
      </c>
      <c r="R114" s="306" t="str">
        <f>IF(AND('Antibiotics STAR PU 13 - QP'!AP114="yes",'Trimeth-pres (age 70+)'!AD114="yes"),"yes","no")</f>
        <v>yes</v>
      </c>
      <c r="S114" s="306" t="str">
        <f>IF(AND('Antibiotics STAR PU 13 - QP'!AS114="yes",'Trimeth-pres (age 70+)'!AF114="yes"),"yes","no")</f>
        <v>yes</v>
      </c>
      <c r="T114" s="306" t="str">
        <f>IF(AND('Antibiotics STAR PU 13 - QP'!AV114="yes",'Trimeth-pres (age 70+)'!AH114="yes"),"yes","no")</f>
        <v>yes</v>
      </c>
      <c r="U114" s="306" t="str">
        <f>IF(AND('Antibiotics STAR PU 13 - QP'!AY114="yes",'Trimeth-pres (age 70+)'!AJ114="yes"),"yes","no")</f>
        <v>yes</v>
      </c>
      <c r="V114" s="306" t="str">
        <f>IF(AND('Antibiotics STAR PU 13 - QP'!BB114="yes",'Trimeth-pres (age 70+)'!AL114="yes"),"yes","no")</f>
        <v>yes</v>
      </c>
      <c r="W114" s="306" t="str">
        <f>IF(AND('Antibiotics STAR PU 13 - QP'!BE114="yes",'Trimeth-pres (age 70+)'!AN114="yes"),"yes","no")</f>
        <v>yes</v>
      </c>
      <c r="X114" s="306" t="str">
        <f>IF(AND('Antibiotics STAR PU 13 - QP'!BH114="yes",'Trimeth-pres (age 70+)'!AP114="yes"),"yes","no")</f>
        <v>yes</v>
      </c>
      <c r="Y114" s="306" t="str">
        <f>IF(AND('Antibiotics STAR PU 13 - QP'!BK114="yes",'Trimeth-pres (age 70+)'!AR114="yes"),"yes","no")</f>
        <v>yes</v>
      </c>
      <c r="Z114" s="306" t="str">
        <f>IF(AND('Antibiotics STAR PU 13 - QP'!BN114="yes",'Trimeth-pres (age 70+)'!AT114="yes"),"yes","no")</f>
        <v>yes</v>
      </c>
      <c r="AA114" s="306" t="str">
        <f>IF(AND('Antibiotics STAR PU 13 - QP'!BQ114="yes",'Trimeth-pres (age 70+)'!AV114="yes"),"yes","no")</f>
        <v>yes</v>
      </c>
    </row>
    <row r="115" spans="1:27" x14ac:dyDescent="0.2">
      <c r="A115" s="306" t="s">
        <v>637</v>
      </c>
      <c r="B115" s="5" t="s">
        <v>474</v>
      </c>
      <c r="C115" s="5" t="s">
        <v>401</v>
      </c>
      <c r="D115" s="5" t="s">
        <v>436</v>
      </c>
      <c r="E115" s="5" t="s">
        <v>114</v>
      </c>
      <c r="F115" s="117" t="s">
        <v>232</v>
      </c>
      <c r="G115" s="5" t="s">
        <v>233</v>
      </c>
      <c r="H115" s="306" t="str">
        <f>IF(AND('Antibiotics STAR PU 13 - QP'!L115="yes",'Trimeth-pres (age 70+)'!J115="yes"),"yes","no")</f>
        <v>no</v>
      </c>
      <c r="I115" s="306" t="str">
        <f>IF(AND('Antibiotics STAR PU 13 - QP'!O115="yes",'Trimeth-pres (age 70+)'!L115="yes"),"yes","no")</f>
        <v>no</v>
      </c>
      <c r="J115" s="306" t="str">
        <f>IF(AND('Antibiotics STAR PU 13 - QP'!R115="yes",'Trimeth-pres (age 70+)'!N115="yes"),"yes","no")</f>
        <v>no</v>
      </c>
      <c r="K115" s="306" t="str">
        <f>IF(AND('Antibiotics STAR PU 13 - QP'!U115="yes",'Trimeth-pres (age 70+)'!P115="yes"),"yes","no")</f>
        <v>no</v>
      </c>
      <c r="L115" s="306" t="str">
        <f>IF(AND('Antibiotics STAR PU 13 - QP'!X115="yes",'Trimeth-pres (age 70+)'!R115="yes"),"yes","no")</f>
        <v>no</v>
      </c>
      <c r="M115" s="306" t="str">
        <f>IF(AND('Antibiotics STAR PU 13 - QP'!AA115="yes",'Trimeth-pres (age 70+)'!T115="yes"),"yes","no")</f>
        <v>no</v>
      </c>
      <c r="N115" s="306" t="str">
        <f>IF(AND('Antibiotics STAR PU 13 - QP'!AD115="yes",'Trimeth-pres (age 70+)'!V115="yes"),"yes","no")</f>
        <v>no</v>
      </c>
      <c r="O115" s="306" t="str">
        <f>IF(AND('Antibiotics STAR PU 13 - QP'!AG115="yes",'Trimeth-pres (age 70+)'!X115="yes"),"yes","no")</f>
        <v>no</v>
      </c>
      <c r="P115" s="306" t="str">
        <f>IF(AND('Antibiotics STAR PU 13 - QP'!AJ115="yes",'Trimeth-pres (age 70+)'!Z115="yes"),"yes","no")</f>
        <v>no</v>
      </c>
      <c r="Q115" s="306" t="str">
        <f>IF(AND('Antibiotics STAR PU 13 - QP'!AM115="yes",'Trimeth-pres (age 70+)'!AB115="yes"),"yes","no")</f>
        <v>no</v>
      </c>
      <c r="R115" s="306" t="str">
        <f>IF(AND('Antibiotics STAR PU 13 - QP'!AP115="yes",'Trimeth-pres (age 70+)'!AD115="yes"),"yes","no")</f>
        <v>no</v>
      </c>
      <c r="S115" s="306" t="str">
        <f>IF(AND('Antibiotics STAR PU 13 - QP'!AS115="yes",'Trimeth-pres (age 70+)'!AF115="yes"),"yes","no")</f>
        <v>no</v>
      </c>
      <c r="T115" s="306" t="str">
        <f>IF(AND('Antibiotics STAR PU 13 - QP'!AV115="yes",'Trimeth-pres (age 70+)'!AH115="yes"),"yes","no")</f>
        <v>no</v>
      </c>
      <c r="U115" s="306" t="str">
        <f>IF(AND('Antibiotics STAR PU 13 - QP'!AY115="yes",'Trimeth-pres (age 70+)'!AJ115="yes"),"yes","no")</f>
        <v>no</v>
      </c>
      <c r="V115" s="306" t="str">
        <f>IF(AND('Antibiotics STAR PU 13 - QP'!BB115="yes",'Trimeth-pres (age 70+)'!AL115="yes"),"yes","no")</f>
        <v>no</v>
      </c>
      <c r="W115" s="306" t="str">
        <f>IF(AND('Antibiotics STAR PU 13 - QP'!BE115="yes",'Trimeth-pres (age 70+)'!AN115="yes"),"yes","no")</f>
        <v>no</v>
      </c>
      <c r="X115" s="306" t="str">
        <f>IF(AND('Antibiotics STAR PU 13 - QP'!BH115="yes",'Trimeth-pres (age 70+)'!AP115="yes"),"yes","no")</f>
        <v>no</v>
      </c>
      <c r="Y115" s="306" t="str">
        <f>IF(AND('Antibiotics STAR PU 13 - QP'!BK115="yes",'Trimeth-pres (age 70+)'!AR115="yes"),"yes","no")</f>
        <v>yes</v>
      </c>
      <c r="Z115" s="306" t="str">
        <f>IF(AND('Antibiotics STAR PU 13 - QP'!BN115="yes",'Trimeth-pres (age 70+)'!AT115="yes"),"yes","no")</f>
        <v>yes</v>
      </c>
      <c r="AA115" s="306" t="str">
        <f>IF(AND('Antibiotics STAR PU 13 - QP'!BQ115="yes",'Trimeth-pres (age 70+)'!AV115="yes"),"yes","no")</f>
        <v>yes</v>
      </c>
    </row>
    <row r="116" spans="1:27" x14ac:dyDescent="0.2">
      <c r="A116" s="306" t="s">
        <v>498</v>
      </c>
      <c r="B116" s="5" t="s">
        <v>493</v>
      </c>
      <c r="C116" s="5" t="s">
        <v>98</v>
      </c>
      <c r="D116" s="5" t="s">
        <v>434</v>
      </c>
      <c r="E116" s="5" t="s">
        <v>98</v>
      </c>
      <c r="F116" s="117" t="s">
        <v>234</v>
      </c>
      <c r="G116" s="5" t="s">
        <v>235</v>
      </c>
      <c r="H116" s="306" t="str">
        <f>IF(AND('Antibiotics STAR PU 13 - QP'!L116="yes",'Trimeth-pres (age 70+)'!J116="yes"),"yes","no")</f>
        <v>yes</v>
      </c>
      <c r="I116" s="306" t="str">
        <f>IF(AND('Antibiotics STAR PU 13 - QP'!O116="yes",'Trimeth-pres (age 70+)'!L116="yes"),"yes","no")</f>
        <v>yes</v>
      </c>
      <c r="J116" s="306" t="str">
        <f>IF(AND('Antibiotics STAR PU 13 - QP'!R116="yes",'Trimeth-pres (age 70+)'!N116="yes"),"yes","no")</f>
        <v>yes</v>
      </c>
      <c r="K116" s="306" t="str">
        <f>IF(AND('Antibiotics STAR PU 13 - QP'!U116="yes",'Trimeth-pres (age 70+)'!P116="yes"),"yes","no")</f>
        <v>yes</v>
      </c>
      <c r="L116" s="306" t="str">
        <f>IF(AND('Antibiotics STAR PU 13 - QP'!X116="yes",'Trimeth-pres (age 70+)'!R116="yes"),"yes","no")</f>
        <v>yes</v>
      </c>
      <c r="M116" s="306" t="str">
        <f>IF(AND('Antibiotics STAR PU 13 - QP'!AA116="yes",'Trimeth-pres (age 70+)'!T116="yes"),"yes","no")</f>
        <v>yes</v>
      </c>
      <c r="N116" s="306" t="str">
        <f>IF(AND('Antibiotics STAR PU 13 - QP'!AD116="yes",'Trimeth-pres (age 70+)'!V116="yes"),"yes","no")</f>
        <v>yes</v>
      </c>
      <c r="O116" s="306" t="str">
        <f>IF(AND('Antibiotics STAR PU 13 - QP'!AG116="yes",'Trimeth-pres (age 70+)'!X116="yes"),"yes","no")</f>
        <v>yes</v>
      </c>
      <c r="P116" s="306" t="str">
        <f>IF(AND('Antibiotics STAR PU 13 - QP'!AJ116="yes",'Trimeth-pres (age 70+)'!Z116="yes"),"yes","no")</f>
        <v>yes</v>
      </c>
      <c r="Q116" s="306" t="str">
        <f>IF(AND('Antibiotics STAR PU 13 - QP'!AM116="yes",'Trimeth-pres (age 70+)'!AB116="yes"),"yes","no")</f>
        <v>yes</v>
      </c>
      <c r="R116" s="306" t="str">
        <f>IF(AND('Antibiotics STAR PU 13 - QP'!AP116="yes",'Trimeth-pres (age 70+)'!AD116="yes"),"yes","no")</f>
        <v>yes</v>
      </c>
      <c r="S116" s="306" t="str">
        <f>IF(AND('Antibiotics STAR PU 13 - QP'!AS116="yes",'Trimeth-pres (age 70+)'!AF116="yes"),"yes","no")</f>
        <v>yes</v>
      </c>
      <c r="T116" s="306" t="str">
        <f>IF(AND('Antibiotics STAR PU 13 - QP'!AV116="yes",'Trimeth-pres (age 70+)'!AH116="yes"),"yes","no")</f>
        <v>yes</v>
      </c>
      <c r="U116" s="306" t="str">
        <f>IF(AND('Antibiotics STAR PU 13 - QP'!AY116="yes",'Trimeth-pres (age 70+)'!AJ116="yes"),"yes","no")</f>
        <v>yes</v>
      </c>
      <c r="V116" s="306" t="str">
        <f>IF(AND('Antibiotics STAR PU 13 - QP'!BB116="yes",'Trimeth-pres (age 70+)'!AL116="yes"),"yes","no")</f>
        <v>yes</v>
      </c>
      <c r="W116" s="306" t="str">
        <f>IF(AND('Antibiotics STAR PU 13 - QP'!BE116="yes",'Trimeth-pres (age 70+)'!AN116="yes"),"yes","no")</f>
        <v>yes</v>
      </c>
      <c r="X116" s="306" t="str">
        <f>IF(AND('Antibiotics STAR PU 13 - QP'!BH116="yes",'Trimeth-pres (age 70+)'!AP116="yes"),"yes","no")</f>
        <v>yes</v>
      </c>
      <c r="Y116" s="306" t="str">
        <f>IF(AND('Antibiotics STAR PU 13 - QP'!BK116="yes",'Trimeth-pres (age 70+)'!AR116="yes"),"yes","no")</f>
        <v>yes</v>
      </c>
      <c r="Z116" s="306" t="str">
        <f>IF(AND('Antibiotics STAR PU 13 - QP'!BN116="yes",'Trimeth-pres (age 70+)'!AT116="yes"),"yes","no")</f>
        <v>yes</v>
      </c>
      <c r="AA116" s="306" t="str">
        <f>IF(AND('Antibiotics STAR PU 13 - QP'!BQ116="yes",'Trimeth-pres (age 70+)'!AV116="yes"),"yes","no")</f>
        <v>yes</v>
      </c>
    </row>
    <row r="117" spans="1:27" x14ac:dyDescent="0.2">
      <c r="A117" s="306" t="s">
        <v>619</v>
      </c>
      <c r="B117" s="5" t="s">
        <v>474</v>
      </c>
      <c r="C117" s="5" t="s">
        <v>401</v>
      </c>
      <c r="D117" s="5" t="s">
        <v>415</v>
      </c>
      <c r="E117" s="5" t="s">
        <v>5</v>
      </c>
      <c r="F117" s="117" t="s">
        <v>236</v>
      </c>
      <c r="G117" s="5" t="s">
        <v>237</v>
      </c>
      <c r="H117" s="306" t="str">
        <f>IF(AND('Antibiotics STAR PU 13 - QP'!L117="yes",'Trimeth-pres (age 70+)'!J117="yes"),"yes","no")</f>
        <v>no</v>
      </c>
      <c r="I117" s="306" t="str">
        <f>IF(AND('Antibiotics STAR PU 13 - QP'!O117="yes",'Trimeth-pres (age 70+)'!L117="yes"),"yes","no")</f>
        <v>no</v>
      </c>
      <c r="J117" s="306" t="str">
        <f>IF(AND('Antibiotics STAR PU 13 - QP'!R117="yes",'Trimeth-pres (age 70+)'!N117="yes"),"yes","no")</f>
        <v>no</v>
      </c>
      <c r="K117" s="306" t="str">
        <f>IF(AND('Antibiotics STAR PU 13 - QP'!U117="yes",'Trimeth-pres (age 70+)'!P117="yes"),"yes","no")</f>
        <v>no</v>
      </c>
      <c r="L117" s="306" t="str">
        <f>IF(AND('Antibiotics STAR PU 13 - QP'!X117="yes",'Trimeth-pres (age 70+)'!R117="yes"),"yes","no")</f>
        <v>no</v>
      </c>
      <c r="M117" s="306" t="str">
        <f>IF(AND('Antibiotics STAR PU 13 - QP'!AA117="yes",'Trimeth-pres (age 70+)'!T117="yes"),"yes","no")</f>
        <v>no</v>
      </c>
      <c r="N117" s="306" t="str">
        <f>IF(AND('Antibiotics STAR PU 13 - QP'!AD117="yes",'Trimeth-pres (age 70+)'!V117="yes"),"yes","no")</f>
        <v>no</v>
      </c>
      <c r="O117" s="306" t="str">
        <f>IF(AND('Antibiotics STAR PU 13 - QP'!AG117="yes",'Trimeth-pres (age 70+)'!X117="yes"),"yes","no")</f>
        <v>no</v>
      </c>
      <c r="P117" s="306" t="str">
        <f>IF(AND('Antibiotics STAR PU 13 - QP'!AJ117="yes",'Trimeth-pres (age 70+)'!Z117="yes"),"yes","no")</f>
        <v>no</v>
      </c>
      <c r="Q117" s="306" t="str">
        <f>IF(AND('Antibiotics STAR PU 13 - QP'!AM117="yes",'Trimeth-pres (age 70+)'!AB117="yes"),"yes","no")</f>
        <v>no</v>
      </c>
      <c r="R117" s="306" t="str">
        <f>IF(AND('Antibiotics STAR PU 13 - QP'!AP117="yes",'Trimeth-pres (age 70+)'!AD117="yes"),"yes","no")</f>
        <v>no</v>
      </c>
      <c r="S117" s="306" t="str">
        <f>IF(AND('Antibiotics STAR PU 13 - QP'!AS117="yes",'Trimeth-pres (age 70+)'!AF117="yes"),"yes","no")</f>
        <v>no</v>
      </c>
      <c r="T117" s="306" t="str">
        <f>IF(AND('Antibiotics STAR PU 13 - QP'!AV117="yes",'Trimeth-pres (age 70+)'!AH117="yes"),"yes","no")</f>
        <v>no</v>
      </c>
      <c r="U117" s="306" t="str">
        <f>IF(AND('Antibiotics STAR PU 13 - QP'!AY117="yes",'Trimeth-pres (age 70+)'!AJ117="yes"),"yes","no")</f>
        <v>no</v>
      </c>
      <c r="V117" s="306" t="str">
        <f>IF(AND('Antibiotics STAR PU 13 - QP'!BB117="yes",'Trimeth-pres (age 70+)'!AL117="yes"),"yes","no")</f>
        <v>no</v>
      </c>
      <c r="W117" s="306" t="str">
        <f>IF(AND('Antibiotics STAR PU 13 - QP'!BE117="yes",'Trimeth-pres (age 70+)'!AN117="yes"),"yes","no")</f>
        <v>yes</v>
      </c>
      <c r="X117" s="306" t="str">
        <f>IF(AND('Antibiotics STAR PU 13 - QP'!BH117="yes",'Trimeth-pres (age 70+)'!AP117="yes"),"yes","no")</f>
        <v>yes</v>
      </c>
      <c r="Y117" s="306" t="str">
        <f>IF(AND('Antibiotics STAR PU 13 - QP'!BK117="yes",'Trimeth-pres (age 70+)'!AR117="yes"),"yes","no")</f>
        <v>yes</v>
      </c>
      <c r="Z117" s="306" t="str">
        <f>IF(AND('Antibiotics STAR PU 13 - QP'!BN117="yes",'Trimeth-pres (age 70+)'!AT117="yes"),"yes","no")</f>
        <v>yes</v>
      </c>
      <c r="AA117" s="306" t="str">
        <f>IF(AND('Antibiotics STAR PU 13 - QP'!BQ117="yes",'Trimeth-pres (age 70+)'!AV117="yes"),"yes","no")</f>
        <v>yes</v>
      </c>
    </row>
    <row r="118" spans="1:27" x14ac:dyDescent="0.2">
      <c r="A118" s="306" t="s">
        <v>637</v>
      </c>
      <c r="B118" s="5" t="s">
        <v>474</v>
      </c>
      <c r="C118" s="5" t="s">
        <v>401</v>
      </c>
      <c r="D118" s="5" t="s">
        <v>436</v>
      </c>
      <c r="E118" s="5" t="s">
        <v>114</v>
      </c>
      <c r="F118" s="117" t="s">
        <v>238</v>
      </c>
      <c r="G118" s="5" t="s">
        <v>239</v>
      </c>
      <c r="H118" s="306" t="str">
        <f>IF(AND('Antibiotics STAR PU 13 - QP'!L118="yes",'Trimeth-pres (age 70+)'!J118="yes"),"yes","no")</f>
        <v>no</v>
      </c>
      <c r="I118" s="306" t="str">
        <f>IF(AND('Antibiotics STAR PU 13 - QP'!O118="yes",'Trimeth-pres (age 70+)'!L118="yes"),"yes","no")</f>
        <v>no</v>
      </c>
      <c r="J118" s="306" t="str">
        <f>IF(AND('Antibiotics STAR PU 13 - QP'!R118="yes",'Trimeth-pres (age 70+)'!N118="yes"),"yes","no")</f>
        <v>no</v>
      </c>
      <c r="K118" s="306" t="str">
        <f>IF(AND('Antibiotics STAR PU 13 - QP'!U118="yes",'Trimeth-pres (age 70+)'!P118="yes"),"yes","no")</f>
        <v>no</v>
      </c>
      <c r="L118" s="306" t="str">
        <f>IF(AND('Antibiotics STAR PU 13 - QP'!X118="yes",'Trimeth-pres (age 70+)'!R118="yes"),"yes","no")</f>
        <v>no</v>
      </c>
      <c r="M118" s="306" t="str">
        <f>IF(AND('Antibiotics STAR PU 13 - QP'!AA118="yes",'Trimeth-pres (age 70+)'!T118="yes"),"yes","no")</f>
        <v>no</v>
      </c>
      <c r="N118" s="306" t="str">
        <f>IF(AND('Antibiotics STAR PU 13 - QP'!AD118="yes",'Trimeth-pres (age 70+)'!V118="yes"),"yes","no")</f>
        <v>no</v>
      </c>
      <c r="O118" s="306" t="str">
        <f>IF(AND('Antibiotics STAR PU 13 - QP'!AG118="yes",'Trimeth-pres (age 70+)'!X118="yes"),"yes","no")</f>
        <v>no</v>
      </c>
      <c r="P118" s="306" t="str">
        <f>IF(AND('Antibiotics STAR PU 13 - QP'!AJ118="yes",'Trimeth-pres (age 70+)'!Z118="yes"),"yes","no")</f>
        <v>no</v>
      </c>
      <c r="Q118" s="306" t="str">
        <f>IF(AND('Antibiotics STAR PU 13 - QP'!AM118="yes",'Trimeth-pres (age 70+)'!AB118="yes"),"yes","no")</f>
        <v>no</v>
      </c>
      <c r="R118" s="306" t="str">
        <f>IF(AND('Antibiotics STAR PU 13 - QP'!AP118="yes",'Trimeth-pres (age 70+)'!AD118="yes"),"yes","no")</f>
        <v>no</v>
      </c>
      <c r="S118" s="306" t="str">
        <f>IF(AND('Antibiotics STAR PU 13 - QP'!AS118="yes",'Trimeth-pres (age 70+)'!AF118="yes"),"yes","no")</f>
        <v>no</v>
      </c>
      <c r="T118" s="306" t="str">
        <f>IF(AND('Antibiotics STAR PU 13 - QP'!AV118="yes",'Trimeth-pres (age 70+)'!AH118="yes"),"yes","no")</f>
        <v>no</v>
      </c>
      <c r="U118" s="306" t="str">
        <f>IF(AND('Antibiotics STAR PU 13 - QP'!AY118="yes",'Trimeth-pres (age 70+)'!AJ118="yes"),"yes","no")</f>
        <v>no</v>
      </c>
      <c r="V118" s="306" t="str">
        <f>IF(AND('Antibiotics STAR PU 13 - QP'!BB118="yes",'Trimeth-pres (age 70+)'!AL118="yes"),"yes","no")</f>
        <v>no</v>
      </c>
      <c r="W118" s="306" t="str">
        <f>IF(AND('Antibiotics STAR PU 13 - QP'!BE118="yes",'Trimeth-pres (age 70+)'!AN118="yes"),"yes","no")</f>
        <v>no</v>
      </c>
      <c r="X118" s="306" t="str">
        <f>IF(AND('Antibiotics STAR PU 13 - QP'!BH118="yes",'Trimeth-pres (age 70+)'!AP118="yes"),"yes","no")</f>
        <v>no</v>
      </c>
      <c r="Y118" s="306" t="str">
        <f>IF(AND('Antibiotics STAR PU 13 - QP'!BK118="yes",'Trimeth-pres (age 70+)'!AR118="yes"),"yes","no")</f>
        <v>no</v>
      </c>
      <c r="Z118" s="306" t="str">
        <f>IF(AND('Antibiotics STAR PU 13 - QP'!BN118="yes",'Trimeth-pres (age 70+)'!AT118="yes"),"yes","no")</f>
        <v>no</v>
      </c>
      <c r="AA118" s="306" t="str">
        <f>IF(AND('Antibiotics STAR PU 13 - QP'!BQ118="yes",'Trimeth-pres (age 70+)'!AV118="yes"),"yes","no")</f>
        <v>no</v>
      </c>
    </row>
    <row r="119" spans="1:27" x14ac:dyDescent="0.2">
      <c r="A119" s="306" t="s">
        <v>639</v>
      </c>
      <c r="B119" s="5" t="s">
        <v>480</v>
      </c>
      <c r="C119" s="5" t="s">
        <v>405</v>
      </c>
      <c r="D119" s="5" t="s">
        <v>429</v>
      </c>
      <c r="E119" s="5" t="s">
        <v>60</v>
      </c>
      <c r="F119" s="117" t="s">
        <v>240</v>
      </c>
      <c r="G119" s="5" t="s">
        <v>241</v>
      </c>
      <c r="H119" s="306" t="str">
        <f>IF(AND('Antibiotics STAR PU 13 - QP'!L119="yes",'Trimeth-pres (age 70+)'!J119="yes"),"yes","no")</f>
        <v>no</v>
      </c>
      <c r="I119" s="306" t="str">
        <f>IF(AND('Antibiotics STAR PU 13 - QP'!O119="yes",'Trimeth-pres (age 70+)'!L119="yes"),"yes","no")</f>
        <v>no</v>
      </c>
      <c r="J119" s="306" t="str">
        <f>IF(AND('Antibiotics STAR PU 13 - QP'!R119="yes",'Trimeth-pres (age 70+)'!N119="yes"),"yes","no")</f>
        <v>no</v>
      </c>
      <c r="K119" s="306" t="str">
        <f>IF(AND('Antibiotics STAR PU 13 - QP'!U119="yes",'Trimeth-pres (age 70+)'!P119="yes"),"yes","no")</f>
        <v>no</v>
      </c>
      <c r="L119" s="306" t="str">
        <f>IF(AND('Antibiotics STAR PU 13 - QP'!X119="yes",'Trimeth-pres (age 70+)'!R119="yes"),"yes","no")</f>
        <v>no</v>
      </c>
      <c r="M119" s="306" t="str">
        <f>IF(AND('Antibiotics STAR PU 13 - QP'!AA119="yes",'Trimeth-pres (age 70+)'!T119="yes"),"yes","no")</f>
        <v>no</v>
      </c>
      <c r="N119" s="306" t="str">
        <f>IF(AND('Antibiotics STAR PU 13 - QP'!AD119="yes",'Trimeth-pres (age 70+)'!V119="yes"),"yes","no")</f>
        <v>no</v>
      </c>
      <c r="O119" s="306" t="str">
        <f>IF(AND('Antibiotics STAR PU 13 - QP'!AG119="yes",'Trimeth-pres (age 70+)'!X119="yes"),"yes","no")</f>
        <v>no</v>
      </c>
      <c r="P119" s="306" t="str">
        <f>IF(AND('Antibiotics STAR PU 13 - QP'!AJ119="yes",'Trimeth-pres (age 70+)'!Z119="yes"),"yes","no")</f>
        <v>no</v>
      </c>
      <c r="Q119" s="306" t="str">
        <f>IF(AND('Antibiotics STAR PU 13 - QP'!AM119="yes",'Trimeth-pres (age 70+)'!AB119="yes"),"yes","no")</f>
        <v>no</v>
      </c>
      <c r="R119" s="306" t="str">
        <f>IF(AND('Antibiotics STAR PU 13 - QP'!AP119="yes",'Trimeth-pres (age 70+)'!AD119="yes"),"yes","no")</f>
        <v>no</v>
      </c>
      <c r="S119" s="306" t="str">
        <f>IF(AND('Antibiotics STAR PU 13 - QP'!AS119="yes",'Trimeth-pres (age 70+)'!AF119="yes"),"yes","no")</f>
        <v>no</v>
      </c>
      <c r="T119" s="306" t="str">
        <f>IF(AND('Antibiotics STAR PU 13 - QP'!AV119="yes",'Trimeth-pres (age 70+)'!AH119="yes"),"yes","no")</f>
        <v>no</v>
      </c>
      <c r="U119" s="306" t="str">
        <f>IF(AND('Antibiotics STAR PU 13 - QP'!AY119="yes",'Trimeth-pres (age 70+)'!AJ119="yes"),"yes","no")</f>
        <v>no</v>
      </c>
      <c r="V119" s="306" t="str">
        <f>IF(AND('Antibiotics STAR PU 13 - QP'!BB119="yes",'Trimeth-pres (age 70+)'!AL119="yes"),"yes","no")</f>
        <v>no</v>
      </c>
      <c r="W119" s="306" t="str">
        <f>IF(AND('Antibiotics STAR PU 13 - QP'!BE119="yes",'Trimeth-pres (age 70+)'!AN119="yes"),"yes","no")</f>
        <v>yes</v>
      </c>
      <c r="X119" s="306" t="str">
        <f>IF(AND('Antibiotics STAR PU 13 - QP'!BH119="yes",'Trimeth-pres (age 70+)'!AP119="yes"),"yes","no")</f>
        <v>yes</v>
      </c>
      <c r="Y119" s="306" t="str">
        <f>IF(AND('Antibiotics STAR PU 13 - QP'!BK119="yes",'Trimeth-pres (age 70+)'!AR119="yes"),"yes","no")</f>
        <v>yes</v>
      </c>
      <c r="Z119" s="306" t="str">
        <f>IF(AND('Antibiotics STAR PU 13 - QP'!BN119="yes",'Trimeth-pres (age 70+)'!AT119="yes"),"yes","no")</f>
        <v>yes</v>
      </c>
      <c r="AA119" s="306" t="str">
        <f>IF(AND('Antibiotics STAR PU 13 - QP'!BQ119="yes",'Trimeth-pres (age 70+)'!AV119="yes"),"yes","no")</f>
        <v>yes</v>
      </c>
    </row>
    <row r="120" spans="1:27" x14ac:dyDescent="0.2">
      <c r="A120" s="306" t="s">
        <v>632</v>
      </c>
      <c r="B120" s="5" t="s">
        <v>488</v>
      </c>
      <c r="C120" s="5" t="s">
        <v>409</v>
      </c>
      <c r="D120" s="5" t="s">
        <v>430</v>
      </c>
      <c r="E120" s="5" t="s">
        <v>65</v>
      </c>
      <c r="F120" s="117" t="s">
        <v>242</v>
      </c>
      <c r="G120" s="5" t="s">
        <v>243</v>
      </c>
      <c r="H120" s="306" t="str">
        <f>IF(AND('Antibiotics STAR PU 13 - QP'!L120="yes",'Trimeth-pres (age 70+)'!J120="yes"),"yes","no")</f>
        <v>no</v>
      </c>
      <c r="I120" s="306" t="str">
        <f>IF(AND('Antibiotics STAR PU 13 - QP'!O120="yes",'Trimeth-pres (age 70+)'!L120="yes"),"yes","no")</f>
        <v>no</v>
      </c>
      <c r="J120" s="306" t="str">
        <f>IF(AND('Antibiotics STAR PU 13 - QP'!R120="yes",'Trimeth-pres (age 70+)'!N120="yes"),"yes","no")</f>
        <v>no</v>
      </c>
      <c r="K120" s="306" t="str">
        <f>IF(AND('Antibiotics STAR PU 13 - QP'!U120="yes",'Trimeth-pres (age 70+)'!P120="yes"),"yes","no")</f>
        <v>no</v>
      </c>
      <c r="L120" s="306" t="str">
        <f>IF(AND('Antibiotics STAR PU 13 - QP'!X120="yes",'Trimeth-pres (age 70+)'!R120="yes"),"yes","no")</f>
        <v>no</v>
      </c>
      <c r="M120" s="306" t="str">
        <f>IF(AND('Antibiotics STAR PU 13 - QP'!AA120="yes",'Trimeth-pres (age 70+)'!T120="yes"),"yes","no")</f>
        <v>no</v>
      </c>
      <c r="N120" s="306" t="str">
        <f>IF(AND('Antibiotics STAR PU 13 - QP'!AD120="yes",'Trimeth-pres (age 70+)'!V120="yes"),"yes","no")</f>
        <v>no</v>
      </c>
      <c r="O120" s="306" t="str">
        <f>IF(AND('Antibiotics STAR PU 13 - QP'!AG120="yes",'Trimeth-pres (age 70+)'!X120="yes"),"yes","no")</f>
        <v>no</v>
      </c>
      <c r="P120" s="306" t="str">
        <f>IF(AND('Antibiotics STAR PU 13 - QP'!AJ120="yes",'Trimeth-pres (age 70+)'!Z120="yes"),"yes","no")</f>
        <v>no</v>
      </c>
      <c r="Q120" s="306" t="str">
        <f>IF(AND('Antibiotics STAR PU 13 - QP'!AM120="yes",'Trimeth-pres (age 70+)'!AB120="yes"),"yes","no")</f>
        <v>no</v>
      </c>
      <c r="R120" s="306" t="str">
        <f>IF(AND('Antibiotics STAR PU 13 - QP'!AP120="yes",'Trimeth-pres (age 70+)'!AD120="yes"),"yes","no")</f>
        <v>no</v>
      </c>
      <c r="S120" s="306" t="str">
        <f>IF(AND('Antibiotics STAR PU 13 - QP'!AS120="yes",'Trimeth-pres (age 70+)'!AF120="yes"),"yes","no")</f>
        <v>no</v>
      </c>
      <c r="T120" s="306" t="str">
        <f>IF(AND('Antibiotics STAR PU 13 - QP'!AV120="yes",'Trimeth-pres (age 70+)'!AH120="yes"),"yes","no")</f>
        <v>no</v>
      </c>
      <c r="U120" s="306" t="str">
        <f>IF(AND('Antibiotics STAR PU 13 - QP'!AY120="yes",'Trimeth-pres (age 70+)'!AJ120="yes"),"yes","no")</f>
        <v>no</v>
      </c>
      <c r="V120" s="306" t="str">
        <f>IF(AND('Antibiotics STAR PU 13 - QP'!BB120="yes",'Trimeth-pres (age 70+)'!AL120="yes"),"yes","no")</f>
        <v>no</v>
      </c>
      <c r="W120" s="306" t="str">
        <f>IF(AND('Antibiotics STAR PU 13 - QP'!BE120="yes",'Trimeth-pres (age 70+)'!AN120="yes"),"yes","no")</f>
        <v>no</v>
      </c>
      <c r="X120" s="306" t="str">
        <f>IF(AND('Antibiotics STAR PU 13 - QP'!BH120="yes",'Trimeth-pres (age 70+)'!AP120="yes"),"yes","no")</f>
        <v>no</v>
      </c>
      <c r="Y120" s="306" t="str">
        <f>IF(AND('Antibiotics STAR PU 13 - QP'!BK120="yes",'Trimeth-pres (age 70+)'!AR120="yes"),"yes","no")</f>
        <v>no</v>
      </c>
      <c r="Z120" s="306" t="str">
        <f>IF(AND('Antibiotics STAR PU 13 - QP'!BN120="yes",'Trimeth-pres (age 70+)'!AT120="yes"),"yes","no")</f>
        <v>no</v>
      </c>
      <c r="AA120" s="306" t="str">
        <f>IF(AND('Antibiotics STAR PU 13 - QP'!BQ120="yes",'Trimeth-pres (age 70+)'!AV120="yes"),"yes","no")</f>
        <v>no</v>
      </c>
    </row>
    <row r="121" spans="1:27" x14ac:dyDescent="0.2">
      <c r="A121" s="306" t="s">
        <v>634</v>
      </c>
      <c r="B121" s="5" t="s">
        <v>491</v>
      </c>
      <c r="C121" s="5" t="s">
        <v>410</v>
      </c>
      <c r="D121" s="5" t="s">
        <v>432</v>
      </c>
      <c r="E121" s="5" t="s">
        <v>89</v>
      </c>
      <c r="F121" s="117" t="s">
        <v>244</v>
      </c>
      <c r="G121" s="5" t="s">
        <v>245</v>
      </c>
      <c r="H121" s="306" t="str">
        <f>IF(AND('Antibiotics STAR PU 13 - QP'!L121="yes",'Trimeth-pres (age 70+)'!J121="yes"),"yes","no")</f>
        <v>no</v>
      </c>
      <c r="I121" s="306" t="str">
        <f>IF(AND('Antibiotics STAR PU 13 - QP'!O121="yes",'Trimeth-pres (age 70+)'!L121="yes"),"yes","no")</f>
        <v>yes</v>
      </c>
      <c r="J121" s="306" t="str">
        <f>IF(AND('Antibiotics STAR PU 13 - QP'!R121="yes",'Trimeth-pres (age 70+)'!N121="yes"),"yes","no")</f>
        <v>yes</v>
      </c>
      <c r="K121" s="306" t="str">
        <f>IF(AND('Antibiotics STAR PU 13 - QP'!U121="yes",'Trimeth-pres (age 70+)'!P121="yes"),"yes","no")</f>
        <v>yes</v>
      </c>
      <c r="L121" s="306" t="str">
        <f>IF(AND('Antibiotics STAR PU 13 - QP'!X121="yes",'Trimeth-pres (age 70+)'!R121="yes"),"yes","no")</f>
        <v>yes</v>
      </c>
      <c r="M121" s="306" t="str">
        <f>IF(AND('Antibiotics STAR PU 13 - QP'!AA121="yes",'Trimeth-pres (age 70+)'!T121="yes"),"yes","no")</f>
        <v>yes</v>
      </c>
      <c r="N121" s="306" t="str">
        <f>IF(AND('Antibiotics STAR PU 13 - QP'!AD121="yes",'Trimeth-pres (age 70+)'!V121="yes"),"yes","no")</f>
        <v>yes</v>
      </c>
      <c r="O121" s="306" t="str">
        <f>IF(AND('Antibiotics STAR PU 13 - QP'!AG121="yes",'Trimeth-pres (age 70+)'!X121="yes"),"yes","no")</f>
        <v>yes</v>
      </c>
      <c r="P121" s="306" t="str">
        <f>IF(AND('Antibiotics STAR PU 13 - QP'!AJ121="yes",'Trimeth-pres (age 70+)'!Z121="yes"),"yes","no")</f>
        <v>yes</v>
      </c>
      <c r="Q121" s="306" t="str">
        <f>IF(AND('Antibiotics STAR PU 13 - QP'!AM121="yes",'Trimeth-pres (age 70+)'!AB121="yes"),"yes","no")</f>
        <v>yes</v>
      </c>
      <c r="R121" s="306" t="str">
        <f>IF(AND('Antibiotics STAR PU 13 - QP'!AP121="yes",'Trimeth-pres (age 70+)'!AD121="yes"),"yes","no")</f>
        <v>yes</v>
      </c>
      <c r="S121" s="306" t="str">
        <f>IF(AND('Antibiotics STAR PU 13 - QP'!AS121="yes",'Trimeth-pres (age 70+)'!AF121="yes"),"yes","no")</f>
        <v>yes</v>
      </c>
      <c r="T121" s="306" t="str">
        <f>IF(AND('Antibiotics STAR PU 13 - QP'!AV121="yes",'Trimeth-pres (age 70+)'!AH121="yes"),"yes","no")</f>
        <v>yes</v>
      </c>
      <c r="U121" s="306" t="str">
        <f>IF(AND('Antibiotics STAR PU 13 - QP'!AY121="yes",'Trimeth-pres (age 70+)'!AJ121="yes"),"yes","no")</f>
        <v>yes</v>
      </c>
      <c r="V121" s="306" t="str">
        <f>IF(AND('Antibiotics STAR PU 13 - QP'!BB121="yes",'Trimeth-pres (age 70+)'!AL121="yes"),"yes","no")</f>
        <v>yes</v>
      </c>
      <c r="W121" s="306" t="str">
        <f>IF(AND('Antibiotics STAR PU 13 - QP'!BE121="yes",'Trimeth-pres (age 70+)'!AN121="yes"),"yes","no")</f>
        <v>yes</v>
      </c>
      <c r="X121" s="306" t="str">
        <f>IF(AND('Antibiotics STAR PU 13 - QP'!BH121="yes",'Trimeth-pres (age 70+)'!AP121="yes"),"yes","no")</f>
        <v>yes</v>
      </c>
      <c r="Y121" s="306" t="str">
        <f>IF(AND('Antibiotics STAR PU 13 - QP'!BK121="yes",'Trimeth-pres (age 70+)'!AR121="yes"),"yes","no")</f>
        <v>yes</v>
      </c>
      <c r="Z121" s="306" t="str">
        <f>IF(AND('Antibiotics STAR PU 13 - QP'!BN121="yes",'Trimeth-pres (age 70+)'!AT121="yes"),"yes","no")</f>
        <v>yes</v>
      </c>
      <c r="AA121" s="306" t="str">
        <f>IF(AND('Antibiotics STAR PU 13 - QP'!BQ121="yes",'Trimeth-pres (age 70+)'!AV121="yes"),"yes","no")</f>
        <v>yes</v>
      </c>
    </row>
    <row r="122" spans="1:27" x14ac:dyDescent="0.2">
      <c r="A122" s="306" t="s">
        <v>640</v>
      </c>
      <c r="B122" s="5" t="s">
        <v>475</v>
      </c>
      <c r="C122" s="5" t="s">
        <v>402</v>
      </c>
      <c r="D122" s="5" t="s">
        <v>427</v>
      </c>
      <c r="E122" s="5" t="s">
        <v>50</v>
      </c>
      <c r="F122" s="117" t="s">
        <v>246</v>
      </c>
      <c r="G122" s="5" t="s">
        <v>247</v>
      </c>
      <c r="H122" s="306" t="str">
        <f>IF(AND('Antibiotics STAR PU 13 - QP'!L122="yes",'Trimeth-pres (age 70+)'!J122="yes"),"yes","no")</f>
        <v>yes</v>
      </c>
      <c r="I122" s="306" t="str">
        <f>IF(AND('Antibiotics STAR PU 13 - QP'!O122="yes",'Trimeth-pres (age 70+)'!L122="yes"),"yes","no")</f>
        <v>yes</v>
      </c>
      <c r="J122" s="306" t="str">
        <f>IF(AND('Antibiotics STAR PU 13 - QP'!R122="yes",'Trimeth-pres (age 70+)'!N122="yes"),"yes","no")</f>
        <v>yes</v>
      </c>
      <c r="K122" s="306" t="str">
        <f>IF(AND('Antibiotics STAR PU 13 - QP'!U122="yes",'Trimeth-pres (age 70+)'!P122="yes"),"yes","no")</f>
        <v>yes</v>
      </c>
      <c r="L122" s="306" t="str">
        <f>IF(AND('Antibiotics STAR PU 13 - QP'!X122="yes",'Trimeth-pres (age 70+)'!R122="yes"),"yes","no")</f>
        <v>yes</v>
      </c>
      <c r="M122" s="306" t="str">
        <f>IF(AND('Antibiotics STAR PU 13 - QP'!AA122="yes",'Trimeth-pres (age 70+)'!T122="yes"),"yes","no")</f>
        <v>yes</v>
      </c>
      <c r="N122" s="306" t="str">
        <f>IF(AND('Antibiotics STAR PU 13 - QP'!AD122="yes",'Trimeth-pres (age 70+)'!V122="yes"),"yes","no")</f>
        <v>yes</v>
      </c>
      <c r="O122" s="306" t="str">
        <f>IF(AND('Antibiotics STAR PU 13 - QP'!AG122="yes",'Trimeth-pres (age 70+)'!X122="yes"),"yes","no")</f>
        <v>yes</v>
      </c>
      <c r="P122" s="306" t="str">
        <f>IF(AND('Antibiotics STAR PU 13 - QP'!AJ122="yes",'Trimeth-pres (age 70+)'!Z122="yes"),"yes","no")</f>
        <v>yes</v>
      </c>
      <c r="Q122" s="306" t="str">
        <f>IF(AND('Antibiotics STAR PU 13 - QP'!AM122="yes",'Trimeth-pres (age 70+)'!AB122="yes"),"yes","no")</f>
        <v>yes</v>
      </c>
      <c r="R122" s="306" t="str">
        <f>IF(AND('Antibiotics STAR PU 13 - QP'!AP122="yes",'Trimeth-pres (age 70+)'!AD122="yes"),"yes","no")</f>
        <v>yes</v>
      </c>
      <c r="S122" s="306" t="str">
        <f>IF(AND('Antibiotics STAR PU 13 - QP'!AS122="yes",'Trimeth-pres (age 70+)'!AF122="yes"),"yes","no")</f>
        <v>yes</v>
      </c>
      <c r="T122" s="306" t="str">
        <f>IF(AND('Antibiotics STAR PU 13 - QP'!AV122="yes",'Trimeth-pres (age 70+)'!AH122="yes"),"yes","no")</f>
        <v>yes</v>
      </c>
      <c r="U122" s="306" t="str">
        <f>IF(AND('Antibiotics STAR PU 13 - QP'!AY122="yes",'Trimeth-pres (age 70+)'!AJ122="yes"),"yes","no")</f>
        <v>yes</v>
      </c>
      <c r="V122" s="306" t="str">
        <f>IF(AND('Antibiotics STAR PU 13 - QP'!BB122="yes",'Trimeth-pres (age 70+)'!AL122="yes"),"yes","no")</f>
        <v>yes</v>
      </c>
      <c r="W122" s="306" t="str">
        <f>IF(AND('Antibiotics STAR PU 13 - QP'!BE122="yes",'Trimeth-pres (age 70+)'!AN122="yes"),"yes","no")</f>
        <v>yes</v>
      </c>
      <c r="X122" s="306" t="str">
        <f>IF(AND('Antibiotics STAR PU 13 - QP'!BH122="yes",'Trimeth-pres (age 70+)'!AP122="yes"),"yes","no")</f>
        <v>yes</v>
      </c>
      <c r="Y122" s="306" t="str">
        <f>IF(AND('Antibiotics STAR PU 13 - QP'!BK122="yes",'Trimeth-pres (age 70+)'!AR122="yes"),"yes","no")</f>
        <v>yes</v>
      </c>
      <c r="Z122" s="306" t="str">
        <f>IF(AND('Antibiotics STAR PU 13 - QP'!BN122="yes",'Trimeth-pres (age 70+)'!AT122="yes"),"yes","no")</f>
        <v>yes</v>
      </c>
      <c r="AA122" s="306" t="str">
        <f>IF(AND('Antibiotics STAR PU 13 - QP'!BQ122="yes",'Trimeth-pres (age 70+)'!AV122="yes"),"yes","no")</f>
        <v>yes</v>
      </c>
    </row>
    <row r="123" spans="1:27" x14ac:dyDescent="0.2">
      <c r="A123" s="306" t="s">
        <v>634</v>
      </c>
      <c r="B123" s="5" t="s">
        <v>491</v>
      </c>
      <c r="C123" s="5" t="s">
        <v>410</v>
      </c>
      <c r="D123" s="5" t="s">
        <v>432</v>
      </c>
      <c r="E123" s="5" t="s">
        <v>89</v>
      </c>
      <c r="F123" s="117" t="s">
        <v>248</v>
      </c>
      <c r="G123" s="5" t="s">
        <v>249</v>
      </c>
      <c r="H123" s="306" t="str">
        <f>IF(AND('Antibiotics STAR PU 13 - QP'!L123="yes",'Trimeth-pres (age 70+)'!J123="yes"),"yes","no")</f>
        <v>yes</v>
      </c>
      <c r="I123" s="306" t="str">
        <f>IF(AND('Antibiotics STAR PU 13 - QP'!O123="yes",'Trimeth-pres (age 70+)'!L123="yes"),"yes","no")</f>
        <v>yes</v>
      </c>
      <c r="J123" s="306" t="str">
        <f>IF(AND('Antibiotics STAR PU 13 - QP'!R123="yes",'Trimeth-pres (age 70+)'!N123="yes"),"yes","no")</f>
        <v>yes</v>
      </c>
      <c r="K123" s="306" t="str">
        <f>IF(AND('Antibiotics STAR PU 13 - QP'!U123="yes",'Trimeth-pres (age 70+)'!P123="yes"),"yes","no")</f>
        <v>yes</v>
      </c>
      <c r="L123" s="306" t="str">
        <f>IF(AND('Antibiotics STAR PU 13 - QP'!X123="yes",'Trimeth-pres (age 70+)'!R123="yes"),"yes","no")</f>
        <v>yes</v>
      </c>
      <c r="M123" s="306" t="str">
        <f>IF(AND('Antibiotics STAR PU 13 - QP'!AA123="yes",'Trimeth-pres (age 70+)'!T123="yes"),"yes","no")</f>
        <v>yes</v>
      </c>
      <c r="N123" s="306" t="str">
        <f>IF(AND('Antibiotics STAR PU 13 - QP'!AD123="yes",'Trimeth-pres (age 70+)'!V123="yes"),"yes","no")</f>
        <v>yes</v>
      </c>
      <c r="O123" s="306" t="str">
        <f>IF(AND('Antibiotics STAR PU 13 - QP'!AG123="yes",'Trimeth-pres (age 70+)'!X123="yes"),"yes","no")</f>
        <v>yes</v>
      </c>
      <c r="P123" s="306" t="str">
        <f>IF(AND('Antibiotics STAR PU 13 - QP'!AJ123="yes",'Trimeth-pres (age 70+)'!Z123="yes"),"yes","no")</f>
        <v>yes</v>
      </c>
      <c r="Q123" s="306" t="str">
        <f>IF(AND('Antibiotics STAR PU 13 - QP'!AM123="yes",'Trimeth-pres (age 70+)'!AB123="yes"),"yes","no")</f>
        <v>yes</v>
      </c>
      <c r="R123" s="306" t="str">
        <f>IF(AND('Antibiotics STAR PU 13 - QP'!AP123="yes",'Trimeth-pres (age 70+)'!AD123="yes"),"yes","no")</f>
        <v>yes</v>
      </c>
      <c r="S123" s="306" t="str">
        <f>IF(AND('Antibiotics STAR PU 13 - QP'!AS123="yes",'Trimeth-pres (age 70+)'!AF123="yes"),"yes","no")</f>
        <v>yes</v>
      </c>
      <c r="T123" s="306" t="str">
        <f>IF(AND('Antibiotics STAR PU 13 - QP'!AV123="yes",'Trimeth-pres (age 70+)'!AH123="yes"),"yes","no")</f>
        <v>yes</v>
      </c>
      <c r="U123" s="306" t="str">
        <f>IF(AND('Antibiotics STAR PU 13 - QP'!AY123="yes",'Trimeth-pres (age 70+)'!AJ123="yes"),"yes","no")</f>
        <v>yes</v>
      </c>
      <c r="V123" s="306" t="str">
        <f>IF(AND('Antibiotics STAR PU 13 - QP'!BB123="yes",'Trimeth-pres (age 70+)'!AL123="yes"),"yes","no")</f>
        <v>yes</v>
      </c>
      <c r="W123" s="306" t="str">
        <f>IF(AND('Antibiotics STAR PU 13 - QP'!BE123="yes",'Trimeth-pres (age 70+)'!AN123="yes"),"yes","no")</f>
        <v>yes</v>
      </c>
      <c r="X123" s="306" t="str">
        <f>IF(AND('Antibiotics STAR PU 13 - QP'!BH123="yes",'Trimeth-pres (age 70+)'!AP123="yes"),"yes","no")</f>
        <v>yes</v>
      </c>
      <c r="Y123" s="306" t="str">
        <f>IF(AND('Antibiotics STAR PU 13 - QP'!BK123="yes",'Trimeth-pres (age 70+)'!AR123="yes"),"yes","no")</f>
        <v>yes</v>
      </c>
      <c r="Z123" s="306" t="str">
        <f>IF(AND('Antibiotics STAR PU 13 - QP'!BN123="yes",'Trimeth-pres (age 70+)'!AT123="yes"),"yes","no")</f>
        <v>yes</v>
      </c>
      <c r="AA123" s="306" t="str">
        <f>IF(AND('Antibiotics STAR PU 13 - QP'!BQ123="yes",'Trimeth-pres (age 70+)'!AV123="yes"),"yes","no")</f>
        <v>yes</v>
      </c>
    </row>
    <row r="124" spans="1:27" x14ac:dyDescent="0.2">
      <c r="A124" s="306" t="s">
        <v>639</v>
      </c>
      <c r="B124" s="5" t="s">
        <v>480</v>
      </c>
      <c r="C124" s="5" t="s">
        <v>405</v>
      </c>
      <c r="D124" s="5" t="s">
        <v>429</v>
      </c>
      <c r="E124" s="5" t="s">
        <v>60</v>
      </c>
      <c r="F124" s="117" t="s">
        <v>250</v>
      </c>
      <c r="G124" s="5" t="s">
        <v>251</v>
      </c>
      <c r="H124" s="306" t="str">
        <f>IF(AND('Antibiotics STAR PU 13 - QP'!L124="yes",'Trimeth-pres (age 70+)'!J124="yes"),"yes","no")</f>
        <v>no</v>
      </c>
      <c r="I124" s="306" t="str">
        <f>IF(AND('Antibiotics STAR PU 13 - QP'!O124="yes",'Trimeth-pres (age 70+)'!L124="yes"),"yes","no")</f>
        <v>no</v>
      </c>
      <c r="J124" s="306" t="str">
        <f>IF(AND('Antibiotics STAR PU 13 - QP'!R124="yes",'Trimeth-pres (age 70+)'!N124="yes"),"yes","no")</f>
        <v>no</v>
      </c>
      <c r="K124" s="306" t="str">
        <f>IF(AND('Antibiotics STAR PU 13 - QP'!U124="yes",'Trimeth-pres (age 70+)'!P124="yes"),"yes","no")</f>
        <v>no</v>
      </c>
      <c r="L124" s="306" t="str">
        <f>IF(AND('Antibiotics STAR PU 13 - QP'!X124="yes",'Trimeth-pres (age 70+)'!R124="yes"),"yes","no")</f>
        <v>no</v>
      </c>
      <c r="M124" s="306" t="str">
        <f>IF(AND('Antibiotics STAR PU 13 - QP'!AA124="yes",'Trimeth-pres (age 70+)'!T124="yes"),"yes","no")</f>
        <v>no</v>
      </c>
      <c r="N124" s="306" t="str">
        <f>IF(AND('Antibiotics STAR PU 13 - QP'!AD124="yes",'Trimeth-pres (age 70+)'!V124="yes"),"yes","no")</f>
        <v>no</v>
      </c>
      <c r="O124" s="306" t="str">
        <f>IF(AND('Antibiotics STAR PU 13 - QP'!AG124="yes",'Trimeth-pres (age 70+)'!X124="yes"),"yes","no")</f>
        <v>no</v>
      </c>
      <c r="P124" s="306" t="str">
        <f>IF(AND('Antibiotics STAR PU 13 - QP'!AJ124="yes",'Trimeth-pres (age 70+)'!Z124="yes"),"yes","no")</f>
        <v>no</v>
      </c>
      <c r="Q124" s="306" t="str">
        <f>IF(AND('Antibiotics STAR PU 13 - QP'!AM124="yes",'Trimeth-pres (age 70+)'!AB124="yes"),"yes","no")</f>
        <v>no</v>
      </c>
      <c r="R124" s="306" t="str">
        <f>IF(AND('Antibiotics STAR PU 13 - QP'!AP124="yes",'Trimeth-pres (age 70+)'!AD124="yes"),"yes","no")</f>
        <v>no</v>
      </c>
      <c r="S124" s="306" t="str">
        <f>IF(AND('Antibiotics STAR PU 13 - QP'!AS124="yes",'Trimeth-pres (age 70+)'!AF124="yes"),"yes","no")</f>
        <v>no</v>
      </c>
      <c r="T124" s="306" t="str">
        <f>IF(AND('Antibiotics STAR PU 13 - QP'!AV124="yes",'Trimeth-pres (age 70+)'!AH124="yes"),"yes","no")</f>
        <v>no</v>
      </c>
      <c r="U124" s="306" t="str">
        <f>IF(AND('Antibiotics STAR PU 13 - QP'!AY124="yes",'Trimeth-pres (age 70+)'!AJ124="yes"),"yes","no")</f>
        <v>yes</v>
      </c>
      <c r="V124" s="306" t="str">
        <f>IF(AND('Antibiotics STAR PU 13 - QP'!BB124="yes",'Trimeth-pres (age 70+)'!AL124="yes"),"yes","no")</f>
        <v>yes</v>
      </c>
      <c r="W124" s="306" t="str">
        <f>IF(AND('Antibiotics STAR PU 13 - QP'!BE124="yes",'Trimeth-pres (age 70+)'!AN124="yes"),"yes","no")</f>
        <v>yes</v>
      </c>
      <c r="X124" s="306" t="str">
        <f>IF(AND('Antibiotics STAR PU 13 - QP'!BH124="yes",'Trimeth-pres (age 70+)'!AP124="yes"),"yes","no")</f>
        <v>yes</v>
      </c>
      <c r="Y124" s="306" t="str">
        <f>IF(AND('Antibiotics STAR PU 13 - QP'!BK124="yes",'Trimeth-pres (age 70+)'!AR124="yes"),"yes","no")</f>
        <v>yes</v>
      </c>
      <c r="Z124" s="306" t="str">
        <f>IF(AND('Antibiotics STAR PU 13 - QP'!BN124="yes",'Trimeth-pres (age 70+)'!AT124="yes"),"yes","no")</f>
        <v>yes</v>
      </c>
      <c r="AA124" s="306" t="str">
        <f>IF(AND('Antibiotics STAR PU 13 - QP'!BQ124="yes",'Trimeth-pres (age 70+)'!AV124="yes"),"yes","no")</f>
        <v>yes</v>
      </c>
    </row>
    <row r="125" spans="1:27" x14ac:dyDescent="0.2">
      <c r="A125" s="306" t="s">
        <v>642</v>
      </c>
      <c r="B125" s="5" t="s">
        <v>488</v>
      </c>
      <c r="C125" s="5" t="s">
        <v>409</v>
      </c>
      <c r="D125" s="5" t="s">
        <v>438</v>
      </c>
      <c r="E125" s="5" t="s">
        <v>128</v>
      </c>
      <c r="F125" s="117" t="s">
        <v>252</v>
      </c>
      <c r="G125" s="5" t="s">
        <v>253</v>
      </c>
      <c r="H125" s="306" t="str">
        <f>IF(AND('Antibiotics STAR PU 13 - QP'!L125="yes",'Trimeth-pres (age 70+)'!J125="yes"),"yes","no")</f>
        <v>yes</v>
      </c>
      <c r="I125" s="306" t="str">
        <f>IF(AND('Antibiotics STAR PU 13 - QP'!O125="yes",'Trimeth-pres (age 70+)'!L125="yes"),"yes","no")</f>
        <v>yes</v>
      </c>
      <c r="J125" s="306" t="str">
        <f>IF(AND('Antibiotics STAR PU 13 - QP'!R125="yes",'Trimeth-pres (age 70+)'!N125="yes"),"yes","no")</f>
        <v>yes</v>
      </c>
      <c r="K125" s="306" t="str">
        <f>IF(AND('Antibiotics STAR PU 13 - QP'!U125="yes",'Trimeth-pres (age 70+)'!P125="yes"),"yes","no")</f>
        <v>yes</v>
      </c>
      <c r="L125" s="306" t="str">
        <f>IF(AND('Antibiotics STAR PU 13 - QP'!X125="yes",'Trimeth-pres (age 70+)'!R125="yes"),"yes","no")</f>
        <v>yes</v>
      </c>
      <c r="M125" s="306" t="str">
        <f>IF(AND('Antibiotics STAR PU 13 - QP'!AA125="yes",'Trimeth-pres (age 70+)'!T125="yes"),"yes","no")</f>
        <v>yes</v>
      </c>
      <c r="N125" s="306" t="str">
        <f>IF(AND('Antibiotics STAR PU 13 - QP'!AD125="yes",'Trimeth-pres (age 70+)'!V125="yes"),"yes","no")</f>
        <v>yes</v>
      </c>
      <c r="O125" s="306" t="str">
        <f>IF(AND('Antibiotics STAR PU 13 - QP'!AG125="yes",'Trimeth-pres (age 70+)'!X125="yes"),"yes","no")</f>
        <v>yes</v>
      </c>
      <c r="P125" s="306" t="str">
        <f>IF(AND('Antibiotics STAR PU 13 - QP'!AJ125="yes",'Trimeth-pres (age 70+)'!Z125="yes"),"yes","no")</f>
        <v>yes</v>
      </c>
      <c r="Q125" s="306" t="str">
        <f>IF(AND('Antibiotics STAR PU 13 - QP'!AM125="yes",'Trimeth-pres (age 70+)'!AB125="yes"),"yes","no")</f>
        <v>yes</v>
      </c>
      <c r="R125" s="306" t="str">
        <f>IF(AND('Antibiotics STAR PU 13 - QP'!AP125="yes",'Trimeth-pres (age 70+)'!AD125="yes"),"yes","no")</f>
        <v>yes</v>
      </c>
      <c r="S125" s="306" t="str">
        <f>IF(AND('Antibiotics STAR PU 13 - QP'!AS125="yes",'Trimeth-pres (age 70+)'!AF125="yes"),"yes","no")</f>
        <v>yes</v>
      </c>
      <c r="T125" s="306" t="str">
        <f>IF(AND('Antibiotics STAR PU 13 - QP'!AV125="yes",'Trimeth-pres (age 70+)'!AH125="yes"),"yes","no")</f>
        <v>yes</v>
      </c>
      <c r="U125" s="306" t="str">
        <f>IF(AND('Antibiotics STAR PU 13 - QP'!AY125="yes",'Trimeth-pres (age 70+)'!AJ125="yes"),"yes","no")</f>
        <v>yes</v>
      </c>
      <c r="V125" s="306" t="str">
        <f>IF(AND('Antibiotics STAR PU 13 - QP'!BB125="yes",'Trimeth-pres (age 70+)'!AL125="yes"),"yes","no")</f>
        <v>yes</v>
      </c>
      <c r="W125" s="306" t="str">
        <f>IF(AND('Antibiotics STAR PU 13 - QP'!BE125="yes",'Trimeth-pres (age 70+)'!AN125="yes"),"yes","no")</f>
        <v>yes</v>
      </c>
      <c r="X125" s="306" t="str">
        <f>IF(AND('Antibiotics STAR PU 13 - QP'!BH125="yes",'Trimeth-pres (age 70+)'!AP125="yes"),"yes","no")</f>
        <v>yes</v>
      </c>
      <c r="Y125" s="306" t="str">
        <f>IF(AND('Antibiotics STAR PU 13 - QP'!BK125="yes",'Trimeth-pres (age 70+)'!AR125="yes"),"yes","no")</f>
        <v>yes</v>
      </c>
      <c r="Z125" s="306" t="str">
        <f>IF(AND('Antibiotics STAR PU 13 - QP'!BN125="yes",'Trimeth-pres (age 70+)'!AT125="yes"),"yes","no")</f>
        <v>yes</v>
      </c>
      <c r="AA125" s="306" t="str">
        <f>IF(AND('Antibiotics STAR PU 13 - QP'!BQ125="yes",'Trimeth-pres (age 70+)'!AV125="yes"),"yes","no")</f>
        <v>yes</v>
      </c>
    </row>
    <row r="126" spans="1:27" x14ac:dyDescent="0.2">
      <c r="A126" s="306" t="s">
        <v>642</v>
      </c>
      <c r="B126" s="5" t="s">
        <v>488</v>
      </c>
      <c r="C126" s="5" t="s">
        <v>409</v>
      </c>
      <c r="D126" s="5" t="s">
        <v>438</v>
      </c>
      <c r="E126" s="5" t="s">
        <v>128</v>
      </c>
      <c r="F126" s="117" t="s">
        <v>254</v>
      </c>
      <c r="G126" s="5" t="s">
        <v>255</v>
      </c>
      <c r="H126" s="306" t="str">
        <f>IF(AND('Antibiotics STAR PU 13 - QP'!L126="yes",'Trimeth-pres (age 70+)'!J126="yes"),"yes","no")</f>
        <v>yes</v>
      </c>
      <c r="I126" s="306" t="str">
        <f>IF(AND('Antibiotics STAR PU 13 - QP'!O126="yes",'Trimeth-pres (age 70+)'!L126="yes"),"yes","no")</f>
        <v>yes</v>
      </c>
      <c r="J126" s="306" t="str">
        <f>IF(AND('Antibiotics STAR PU 13 - QP'!R126="yes",'Trimeth-pres (age 70+)'!N126="yes"),"yes","no")</f>
        <v>yes</v>
      </c>
      <c r="K126" s="306" t="str">
        <f>IF(AND('Antibiotics STAR PU 13 - QP'!U126="yes",'Trimeth-pres (age 70+)'!P126="yes"),"yes","no")</f>
        <v>yes</v>
      </c>
      <c r="L126" s="306" t="str">
        <f>IF(AND('Antibiotics STAR PU 13 - QP'!X126="yes",'Trimeth-pres (age 70+)'!R126="yes"),"yes","no")</f>
        <v>yes</v>
      </c>
      <c r="M126" s="306" t="str">
        <f>IF(AND('Antibiotics STAR PU 13 - QP'!AA126="yes",'Trimeth-pres (age 70+)'!T126="yes"),"yes","no")</f>
        <v>yes</v>
      </c>
      <c r="N126" s="306" t="str">
        <f>IF(AND('Antibiotics STAR PU 13 - QP'!AD126="yes",'Trimeth-pres (age 70+)'!V126="yes"),"yes","no")</f>
        <v>yes</v>
      </c>
      <c r="O126" s="306" t="str">
        <f>IF(AND('Antibiotics STAR PU 13 - QP'!AG126="yes",'Trimeth-pres (age 70+)'!X126="yes"),"yes","no")</f>
        <v>yes</v>
      </c>
      <c r="P126" s="306" t="str">
        <f>IF(AND('Antibiotics STAR PU 13 - QP'!AJ126="yes",'Trimeth-pres (age 70+)'!Z126="yes"),"yes","no")</f>
        <v>yes</v>
      </c>
      <c r="Q126" s="306" t="str">
        <f>IF(AND('Antibiotics STAR PU 13 - QP'!AM126="yes",'Trimeth-pres (age 70+)'!AB126="yes"),"yes","no")</f>
        <v>yes</v>
      </c>
      <c r="R126" s="306" t="str">
        <f>IF(AND('Antibiotics STAR PU 13 - QP'!AP126="yes",'Trimeth-pres (age 70+)'!AD126="yes"),"yes","no")</f>
        <v>yes</v>
      </c>
      <c r="S126" s="306" t="str">
        <f>IF(AND('Antibiotics STAR PU 13 - QP'!AS126="yes",'Trimeth-pres (age 70+)'!AF126="yes"),"yes","no")</f>
        <v>yes</v>
      </c>
      <c r="T126" s="306" t="str">
        <f>IF(AND('Antibiotics STAR PU 13 - QP'!AV126="yes",'Trimeth-pres (age 70+)'!AH126="yes"),"yes","no")</f>
        <v>yes</v>
      </c>
      <c r="U126" s="306" t="str">
        <f>IF(AND('Antibiotics STAR PU 13 - QP'!AY126="yes",'Trimeth-pres (age 70+)'!AJ126="yes"),"yes","no")</f>
        <v>yes</v>
      </c>
      <c r="V126" s="306" t="str">
        <f>IF(AND('Antibiotics STAR PU 13 - QP'!BB126="yes",'Trimeth-pres (age 70+)'!AL126="yes"),"yes","no")</f>
        <v>yes</v>
      </c>
      <c r="W126" s="306" t="str">
        <f>IF(AND('Antibiotics STAR PU 13 - QP'!BE126="yes",'Trimeth-pres (age 70+)'!AN126="yes"),"yes","no")</f>
        <v>yes</v>
      </c>
      <c r="X126" s="306" t="str">
        <f>IF(AND('Antibiotics STAR PU 13 - QP'!BH126="yes",'Trimeth-pres (age 70+)'!AP126="yes"),"yes","no")</f>
        <v>yes</v>
      </c>
      <c r="Y126" s="306" t="str">
        <f>IF(AND('Antibiotics STAR PU 13 - QP'!BK126="yes",'Trimeth-pres (age 70+)'!AR126="yes"),"yes","no")</f>
        <v>yes</v>
      </c>
      <c r="Z126" s="306" t="str">
        <f>IF(AND('Antibiotics STAR PU 13 - QP'!BN126="yes",'Trimeth-pres (age 70+)'!AT126="yes"),"yes","no")</f>
        <v>yes</v>
      </c>
      <c r="AA126" s="306" t="str">
        <f>IF(AND('Antibiotics STAR PU 13 - QP'!BQ126="yes",'Trimeth-pres (age 70+)'!AV126="yes"),"yes","no")</f>
        <v>yes</v>
      </c>
    </row>
    <row r="127" spans="1:27" x14ac:dyDescent="0.2">
      <c r="A127" s="306" t="s">
        <v>642</v>
      </c>
      <c r="B127" s="5" t="s">
        <v>488</v>
      </c>
      <c r="C127" s="5" t="s">
        <v>409</v>
      </c>
      <c r="D127" s="5" t="s">
        <v>438</v>
      </c>
      <c r="E127" s="5" t="s">
        <v>128</v>
      </c>
      <c r="F127" s="117" t="s">
        <v>256</v>
      </c>
      <c r="G127" s="5" t="s">
        <v>257</v>
      </c>
      <c r="H127" s="306" t="str">
        <f>IF(AND('Antibiotics STAR PU 13 - QP'!L127="yes",'Trimeth-pres (age 70+)'!J127="yes"),"yes","no")</f>
        <v>yes</v>
      </c>
      <c r="I127" s="306" t="str">
        <f>IF(AND('Antibiotics STAR PU 13 - QP'!O127="yes",'Trimeth-pres (age 70+)'!L127="yes"),"yes","no")</f>
        <v>yes</v>
      </c>
      <c r="J127" s="306" t="str">
        <f>IF(AND('Antibiotics STAR PU 13 - QP'!R127="yes",'Trimeth-pres (age 70+)'!N127="yes"),"yes","no")</f>
        <v>yes</v>
      </c>
      <c r="K127" s="306" t="str">
        <f>IF(AND('Antibiotics STAR PU 13 - QP'!U127="yes",'Trimeth-pres (age 70+)'!P127="yes"),"yes","no")</f>
        <v>yes</v>
      </c>
      <c r="L127" s="306" t="str">
        <f>IF(AND('Antibiotics STAR PU 13 - QP'!X127="yes",'Trimeth-pres (age 70+)'!R127="yes"),"yes","no")</f>
        <v>yes</v>
      </c>
      <c r="M127" s="306" t="str">
        <f>IF(AND('Antibiotics STAR PU 13 - QP'!AA127="yes",'Trimeth-pres (age 70+)'!T127="yes"),"yes","no")</f>
        <v>yes</v>
      </c>
      <c r="N127" s="306" t="str">
        <f>IF(AND('Antibiotics STAR PU 13 - QP'!AD127="yes",'Trimeth-pres (age 70+)'!V127="yes"),"yes","no")</f>
        <v>yes</v>
      </c>
      <c r="O127" s="306" t="str">
        <f>IF(AND('Antibiotics STAR PU 13 - QP'!AG127="yes",'Trimeth-pres (age 70+)'!X127="yes"),"yes","no")</f>
        <v>yes</v>
      </c>
      <c r="P127" s="306" t="str">
        <f>IF(AND('Antibiotics STAR PU 13 - QP'!AJ127="yes",'Trimeth-pres (age 70+)'!Z127="yes"),"yes","no")</f>
        <v>yes</v>
      </c>
      <c r="Q127" s="306" t="str">
        <f>IF(AND('Antibiotics STAR PU 13 - QP'!AM127="yes",'Trimeth-pres (age 70+)'!AB127="yes"),"yes","no")</f>
        <v>yes</v>
      </c>
      <c r="R127" s="306" t="str">
        <f>IF(AND('Antibiotics STAR PU 13 - QP'!AP127="yes",'Trimeth-pres (age 70+)'!AD127="yes"),"yes","no")</f>
        <v>yes</v>
      </c>
      <c r="S127" s="306" t="str">
        <f>IF(AND('Antibiotics STAR PU 13 - QP'!AS127="yes",'Trimeth-pres (age 70+)'!AF127="yes"),"yes","no")</f>
        <v>yes</v>
      </c>
      <c r="T127" s="306" t="str">
        <f>IF(AND('Antibiotics STAR PU 13 - QP'!AV127="yes",'Trimeth-pres (age 70+)'!AH127="yes"),"yes","no")</f>
        <v>yes</v>
      </c>
      <c r="U127" s="306" t="str">
        <f>IF(AND('Antibiotics STAR PU 13 - QP'!AY127="yes",'Trimeth-pres (age 70+)'!AJ127="yes"),"yes","no")</f>
        <v>yes</v>
      </c>
      <c r="V127" s="306" t="str">
        <f>IF(AND('Antibiotics STAR PU 13 - QP'!BB127="yes",'Trimeth-pres (age 70+)'!AL127="yes"),"yes","no")</f>
        <v>yes</v>
      </c>
      <c r="W127" s="306" t="str">
        <f>IF(AND('Antibiotics STAR PU 13 - QP'!BE127="yes",'Trimeth-pres (age 70+)'!AN127="yes"),"yes","no")</f>
        <v>yes</v>
      </c>
      <c r="X127" s="306" t="str">
        <f>IF(AND('Antibiotics STAR PU 13 - QP'!BH127="yes",'Trimeth-pres (age 70+)'!AP127="yes"),"yes","no")</f>
        <v>yes</v>
      </c>
      <c r="Y127" s="306" t="str">
        <f>IF(AND('Antibiotics STAR PU 13 - QP'!BK127="yes",'Trimeth-pres (age 70+)'!AR127="yes"),"yes","no")</f>
        <v>yes</v>
      </c>
      <c r="Z127" s="306" t="str">
        <f>IF(AND('Antibiotics STAR PU 13 - QP'!BN127="yes",'Trimeth-pres (age 70+)'!AT127="yes"),"yes","no")</f>
        <v>yes</v>
      </c>
      <c r="AA127" s="306" t="str">
        <f>IF(AND('Antibiotics STAR PU 13 - QP'!BQ127="yes",'Trimeth-pres (age 70+)'!AV127="yes"),"yes","no")</f>
        <v>yes</v>
      </c>
    </row>
    <row r="128" spans="1:27" x14ac:dyDescent="0.2">
      <c r="A128" s="306" t="s">
        <v>628</v>
      </c>
      <c r="B128" s="5" t="s">
        <v>485</v>
      </c>
      <c r="C128" s="5" t="s">
        <v>464</v>
      </c>
      <c r="D128" s="5" t="s">
        <v>425</v>
      </c>
      <c r="E128" s="5" t="s">
        <v>40</v>
      </c>
      <c r="F128" s="117" t="s">
        <v>258</v>
      </c>
      <c r="G128" s="5" t="s">
        <v>259</v>
      </c>
      <c r="H128" s="306" t="str">
        <f>IF(AND('Antibiotics STAR PU 13 - QP'!L128="yes",'Trimeth-pres (age 70+)'!J128="yes"),"yes","no")</f>
        <v>no</v>
      </c>
      <c r="I128" s="306" t="str">
        <f>IF(AND('Antibiotics STAR PU 13 - QP'!O128="yes",'Trimeth-pres (age 70+)'!L128="yes"),"yes","no")</f>
        <v>no</v>
      </c>
      <c r="J128" s="306" t="str">
        <f>IF(AND('Antibiotics STAR PU 13 - QP'!R128="yes",'Trimeth-pres (age 70+)'!N128="yes"),"yes","no")</f>
        <v>no</v>
      </c>
      <c r="K128" s="306" t="str">
        <f>IF(AND('Antibiotics STAR PU 13 - QP'!U128="yes",'Trimeth-pres (age 70+)'!P128="yes"),"yes","no")</f>
        <v>no</v>
      </c>
      <c r="L128" s="306" t="str">
        <f>IF(AND('Antibiotics STAR PU 13 - QP'!X128="yes",'Trimeth-pres (age 70+)'!R128="yes"),"yes","no")</f>
        <v>no</v>
      </c>
      <c r="M128" s="306" t="str">
        <f>IF(AND('Antibiotics STAR PU 13 - QP'!AA128="yes",'Trimeth-pres (age 70+)'!T128="yes"),"yes","no")</f>
        <v>no</v>
      </c>
      <c r="N128" s="306" t="str">
        <f>IF(AND('Antibiotics STAR PU 13 - QP'!AD128="yes",'Trimeth-pres (age 70+)'!V128="yes"),"yes","no")</f>
        <v>no</v>
      </c>
      <c r="O128" s="306" t="str">
        <f>IF(AND('Antibiotics STAR PU 13 - QP'!AG128="yes",'Trimeth-pres (age 70+)'!X128="yes"),"yes","no")</f>
        <v>no</v>
      </c>
      <c r="P128" s="306" t="str">
        <f>IF(AND('Antibiotics STAR PU 13 - QP'!AJ128="yes",'Trimeth-pres (age 70+)'!Z128="yes"),"yes","no")</f>
        <v>no</v>
      </c>
      <c r="Q128" s="306" t="str">
        <f>IF(AND('Antibiotics STAR PU 13 - QP'!AM128="yes",'Trimeth-pres (age 70+)'!AB128="yes"),"yes","no")</f>
        <v>no</v>
      </c>
      <c r="R128" s="306" t="str">
        <f>IF(AND('Antibiotics STAR PU 13 - QP'!AP128="yes",'Trimeth-pres (age 70+)'!AD128="yes"),"yes","no")</f>
        <v>no</v>
      </c>
      <c r="S128" s="306" t="str">
        <f>IF(AND('Antibiotics STAR PU 13 - QP'!AS128="yes",'Trimeth-pres (age 70+)'!AF128="yes"),"yes","no")</f>
        <v>no</v>
      </c>
      <c r="T128" s="306" t="str">
        <f>IF(AND('Antibiotics STAR PU 13 - QP'!AV128="yes",'Trimeth-pres (age 70+)'!AH128="yes"),"yes","no")</f>
        <v>no</v>
      </c>
      <c r="U128" s="306" t="str">
        <f>IF(AND('Antibiotics STAR PU 13 - QP'!AY128="yes",'Trimeth-pres (age 70+)'!AJ128="yes"),"yes","no")</f>
        <v>no</v>
      </c>
      <c r="V128" s="306" t="str">
        <f>IF(AND('Antibiotics STAR PU 13 - QP'!BB128="yes",'Trimeth-pres (age 70+)'!AL128="yes"),"yes","no")</f>
        <v>no</v>
      </c>
      <c r="W128" s="306" t="str">
        <f>IF(AND('Antibiotics STAR PU 13 - QP'!BE128="yes",'Trimeth-pres (age 70+)'!AN128="yes"),"yes","no")</f>
        <v>no</v>
      </c>
      <c r="X128" s="306" t="str">
        <f>IF(AND('Antibiotics STAR PU 13 - QP'!BH128="yes",'Trimeth-pres (age 70+)'!AP128="yes"),"yes","no")</f>
        <v>no</v>
      </c>
      <c r="Y128" s="306" t="str">
        <f>IF(AND('Antibiotics STAR PU 13 - QP'!BK128="yes",'Trimeth-pres (age 70+)'!AR128="yes"),"yes","no")</f>
        <v>no</v>
      </c>
      <c r="Z128" s="306" t="str">
        <f>IF(AND('Antibiotics STAR PU 13 - QP'!BN128="yes",'Trimeth-pres (age 70+)'!AT128="yes"),"yes","no")</f>
        <v>no</v>
      </c>
      <c r="AA128" s="306" t="str">
        <f>IF(AND('Antibiotics STAR PU 13 - QP'!BQ128="yes",'Trimeth-pres (age 70+)'!AV128="yes"),"yes","no")</f>
        <v>no</v>
      </c>
    </row>
    <row r="129" spans="1:27" x14ac:dyDescent="0.2">
      <c r="A129" s="306" t="s">
        <v>625</v>
      </c>
      <c r="B129" s="5" t="s">
        <v>476</v>
      </c>
      <c r="C129" s="5" t="s">
        <v>403</v>
      </c>
      <c r="D129" s="5" t="s">
        <v>417</v>
      </c>
      <c r="E129" s="5" t="s">
        <v>11</v>
      </c>
      <c r="F129" s="117" t="s">
        <v>260</v>
      </c>
      <c r="G129" s="5" t="s">
        <v>261</v>
      </c>
      <c r="H129" s="306" t="str">
        <f>IF(AND('Antibiotics STAR PU 13 - QP'!L129="yes",'Trimeth-pres (age 70+)'!J129="yes"),"yes","no")</f>
        <v>yes</v>
      </c>
      <c r="I129" s="306" t="str">
        <f>IF(AND('Antibiotics STAR PU 13 - QP'!O129="yes",'Trimeth-pres (age 70+)'!L129="yes"),"yes","no")</f>
        <v>yes</v>
      </c>
      <c r="J129" s="306" t="str">
        <f>IF(AND('Antibiotics STAR PU 13 - QP'!R129="yes",'Trimeth-pres (age 70+)'!N129="yes"),"yes","no")</f>
        <v>yes</v>
      </c>
      <c r="K129" s="306" t="str">
        <f>IF(AND('Antibiotics STAR PU 13 - QP'!U129="yes",'Trimeth-pres (age 70+)'!P129="yes"),"yes","no")</f>
        <v>yes</v>
      </c>
      <c r="L129" s="306" t="str">
        <f>IF(AND('Antibiotics STAR PU 13 - QP'!X129="yes",'Trimeth-pres (age 70+)'!R129="yes"),"yes","no")</f>
        <v>yes</v>
      </c>
      <c r="M129" s="306" t="str">
        <f>IF(AND('Antibiotics STAR PU 13 - QP'!AA129="yes",'Trimeth-pres (age 70+)'!T129="yes"),"yes","no")</f>
        <v>yes</v>
      </c>
      <c r="N129" s="306" t="str">
        <f>IF(AND('Antibiotics STAR PU 13 - QP'!AD129="yes",'Trimeth-pres (age 70+)'!V129="yes"),"yes","no")</f>
        <v>yes</v>
      </c>
      <c r="O129" s="306" t="str">
        <f>IF(AND('Antibiotics STAR PU 13 - QP'!AG129="yes",'Trimeth-pres (age 70+)'!X129="yes"),"yes","no")</f>
        <v>yes</v>
      </c>
      <c r="P129" s="306" t="str">
        <f>IF(AND('Antibiotics STAR PU 13 - QP'!AJ129="yes",'Trimeth-pres (age 70+)'!Z129="yes"),"yes","no")</f>
        <v>yes</v>
      </c>
      <c r="Q129" s="306" t="str">
        <f>IF(AND('Antibiotics STAR PU 13 - QP'!AM129="yes",'Trimeth-pres (age 70+)'!AB129="yes"),"yes","no")</f>
        <v>yes</v>
      </c>
      <c r="R129" s="306" t="str">
        <f>IF(AND('Antibiotics STAR PU 13 - QP'!AP129="yes",'Trimeth-pres (age 70+)'!AD129="yes"),"yes","no")</f>
        <v>yes</v>
      </c>
      <c r="S129" s="306" t="str">
        <f>IF(AND('Antibiotics STAR PU 13 - QP'!AS129="yes",'Trimeth-pres (age 70+)'!AF129="yes"),"yes","no")</f>
        <v>yes</v>
      </c>
      <c r="T129" s="306" t="str">
        <f>IF(AND('Antibiotics STAR PU 13 - QP'!AV129="yes",'Trimeth-pres (age 70+)'!AH129="yes"),"yes","no")</f>
        <v>yes</v>
      </c>
      <c r="U129" s="306" t="str">
        <f>IF(AND('Antibiotics STAR PU 13 - QP'!AY129="yes",'Trimeth-pres (age 70+)'!AJ129="yes"),"yes","no")</f>
        <v>yes</v>
      </c>
      <c r="V129" s="306" t="str">
        <f>IF(AND('Antibiotics STAR PU 13 - QP'!BB129="yes",'Trimeth-pres (age 70+)'!AL129="yes"),"yes","no")</f>
        <v>yes</v>
      </c>
      <c r="W129" s="306" t="str">
        <f>IF(AND('Antibiotics STAR PU 13 - QP'!BE129="yes",'Trimeth-pres (age 70+)'!AN129="yes"),"yes","no")</f>
        <v>yes</v>
      </c>
      <c r="X129" s="306" t="str">
        <f>IF(AND('Antibiotics STAR PU 13 - QP'!BH129="yes",'Trimeth-pres (age 70+)'!AP129="yes"),"yes","no")</f>
        <v>yes</v>
      </c>
      <c r="Y129" s="306" t="str">
        <f>IF(AND('Antibiotics STAR PU 13 - QP'!BK129="yes",'Trimeth-pres (age 70+)'!AR129="yes"),"yes","no")</f>
        <v>yes</v>
      </c>
      <c r="Z129" s="306" t="str">
        <f>IF(AND('Antibiotics STAR PU 13 - QP'!BN129="yes",'Trimeth-pres (age 70+)'!AT129="yes"),"yes","no")</f>
        <v>yes</v>
      </c>
      <c r="AA129" s="306" t="str">
        <f>IF(AND('Antibiotics STAR PU 13 - QP'!BQ129="yes",'Trimeth-pres (age 70+)'!AV129="yes"),"yes","no")</f>
        <v>yes</v>
      </c>
    </row>
    <row r="130" spans="1:27" x14ac:dyDescent="0.2">
      <c r="A130" s="306" t="s">
        <v>498</v>
      </c>
      <c r="B130" s="5" t="s">
        <v>493</v>
      </c>
      <c r="C130" s="5" t="s">
        <v>98</v>
      </c>
      <c r="D130" s="5" t="s">
        <v>434</v>
      </c>
      <c r="E130" s="5" t="s">
        <v>98</v>
      </c>
      <c r="F130" s="117" t="s">
        <v>262</v>
      </c>
      <c r="G130" s="5" t="s">
        <v>263</v>
      </c>
      <c r="H130" s="306" t="str">
        <f>IF(AND('Antibiotics STAR PU 13 - QP'!L130="yes",'Trimeth-pres (age 70+)'!J130="yes"),"yes","no")</f>
        <v>yes</v>
      </c>
      <c r="I130" s="306" t="str">
        <f>IF(AND('Antibiotics STAR PU 13 - QP'!O130="yes",'Trimeth-pres (age 70+)'!L130="yes"),"yes","no")</f>
        <v>yes</v>
      </c>
      <c r="J130" s="306" t="str">
        <f>IF(AND('Antibiotics STAR PU 13 - QP'!R130="yes",'Trimeth-pres (age 70+)'!N130="yes"),"yes","no")</f>
        <v>yes</v>
      </c>
      <c r="K130" s="306" t="str">
        <f>IF(AND('Antibiotics STAR PU 13 - QP'!U130="yes",'Trimeth-pres (age 70+)'!P130="yes"),"yes","no")</f>
        <v>yes</v>
      </c>
      <c r="L130" s="306" t="str">
        <f>IF(AND('Antibiotics STAR PU 13 - QP'!X130="yes",'Trimeth-pres (age 70+)'!R130="yes"),"yes","no")</f>
        <v>yes</v>
      </c>
      <c r="M130" s="306" t="str">
        <f>IF(AND('Antibiotics STAR PU 13 - QP'!AA130="yes",'Trimeth-pres (age 70+)'!T130="yes"),"yes","no")</f>
        <v>yes</v>
      </c>
      <c r="N130" s="306" t="str">
        <f>IF(AND('Antibiotics STAR PU 13 - QP'!AD130="yes",'Trimeth-pres (age 70+)'!V130="yes"),"yes","no")</f>
        <v>yes</v>
      </c>
      <c r="O130" s="306" t="str">
        <f>IF(AND('Antibiotics STAR PU 13 - QP'!AG130="yes",'Trimeth-pres (age 70+)'!X130="yes"),"yes","no")</f>
        <v>yes</v>
      </c>
      <c r="P130" s="306" t="str">
        <f>IF(AND('Antibiotics STAR PU 13 - QP'!AJ130="yes",'Trimeth-pres (age 70+)'!Z130="yes"),"yes","no")</f>
        <v>yes</v>
      </c>
      <c r="Q130" s="306" t="str">
        <f>IF(AND('Antibiotics STAR PU 13 - QP'!AM130="yes",'Trimeth-pres (age 70+)'!AB130="yes"),"yes","no")</f>
        <v>yes</v>
      </c>
      <c r="R130" s="306" t="str">
        <f>IF(AND('Antibiotics STAR PU 13 - QP'!AP130="yes",'Trimeth-pres (age 70+)'!AD130="yes"),"yes","no")</f>
        <v>yes</v>
      </c>
      <c r="S130" s="306" t="str">
        <f>IF(AND('Antibiotics STAR PU 13 - QP'!AS130="yes",'Trimeth-pres (age 70+)'!AF130="yes"),"yes","no")</f>
        <v>yes</v>
      </c>
      <c r="T130" s="306" t="str">
        <f>IF(AND('Antibiotics STAR PU 13 - QP'!AV130="yes",'Trimeth-pres (age 70+)'!AH130="yes"),"yes","no")</f>
        <v>yes</v>
      </c>
      <c r="U130" s="306" t="str">
        <f>IF(AND('Antibiotics STAR PU 13 - QP'!AY130="yes",'Trimeth-pres (age 70+)'!AJ130="yes"),"yes","no")</f>
        <v>yes</v>
      </c>
      <c r="V130" s="306" t="str">
        <f>IF(AND('Antibiotics STAR PU 13 - QP'!BB130="yes",'Trimeth-pres (age 70+)'!AL130="yes"),"yes","no")</f>
        <v>yes</v>
      </c>
      <c r="W130" s="306" t="str">
        <f>IF(AND('Antibiotics STAR PU 13 - QP'!BE130="yes",'Trimeth-pres (age 70+)'!AN130="yes"),"yes","no")</f>
        <v>yes</v>
      </c>
      <c r="X130" s="306" t="str">
        <f>IF(AND('Antibiotics STAR PU 13 - QP'!BH130="yes",'Trimeth-pres (age 70+)'!AP130="yes"),"yes","no")</f>
        <v>yes</v>
      </c>
      <c r="Y130" s="306" t="str">
        <f>IF(AND('Antibiotics STAR PU 13 - QP'!BK130="yes",'Trimeth-pres (age 70+)'!AR130="yes"),"yes","no")</f>
        <v>yes</v>
      </c>
      <c r="Z130" s="306" t="str">
        <f>IF(AND('Antibiotics STAR PU 13 - QP'!BN130="yes",'Trimeth-pres (age 70+)'!AT130="yes"),"yes","no")</f>
        <v>yes</v>
      </c>
      <c r="AA130" s="306" t="str">
        <f>IF(AND('Antibiotics STAR PU 13 - QP'!BQ130="yes",'Trimeth-pres (age 70+)'!AV130="yes"),"yes","no")</f>
        <v>yes</v>
      </c>
    </row>
    <row r="131" spans="1:27" x14ac:dyDescent="0.2">
      <c r="A131" s="306" t="s">
        <v>621</v>
      </c>
      <c r="B131" s="5" t="s">
        <v>477</v>
      </c>
      <c r="C131" s="5" t="s">
        <v>404</v>
      </c>
      <c r="D131" s="5" t="s">
        <v>418</v>
      </c>
      <c r="E131" s="5" t="s">
        <v>12</v>
      </c>
      <c r="F131" s="117" t="s">
        <v>264</v>
      </c>
      <c r="G131" s="5" t="s">
        <v>265</v>
      </c>
      <c r="H131" s="306" t="str">
        <f>IF(AND('Antibiotics STAR PU 13 - QP'!L131="yes",'Trimeth-pres (age 70+)'!J131="yes"),"yes","no")</f>
        <v>no</v>
      </c>
      <c r="I131" s="306" t="str">
        <f>IF(AND('Antibiotics STAR PU 13 - QP'!O131="yes",'Trimeth-pres (age 70+)'!L131="yes"),"yes","no")</f>
        <v>no</v>
      </c>
      <c r="J131" s="306" t="str">
        <f>IF(AND('Antibiotics STAR PU 13 - QP'!R131="yes",'Trimeth-pres (age 70+)'!N131="yes"),"yes","no")</f>
        <v>no</v>
      </c>
      <c r="K131" s="306" t="str">
        <f>IF(AND('Antibiotics STAR PU 13 - QP'!U131="yes",'Trimeth-pres (age 70+)'!P131="yes"),"yes","no")</f>
        <v>no</v>
      </c>
      <c r="L131" s="306" t="str">
        <f>IF(AND('Antibiotics STAR PU 13 - QP'!X131="yes",'Trimeth-pres (age 70+)'!R131="yes"),"yes","no")</f>
        <v>yes</v>
      </c>
      <c r="M131" s="306" t="str">
        <f>IF(AND('Antibiotics STAR PU 13 - QP'!AA131="yes",'Trimeth-pres (age 70+)'!T131="yes"),"yes","no")</f>
        <v>yes</v>
      </c>
      <c r="N131" s="306" t="str">
        <f>IF(AND('Antibiotics STAR PU 13 - QP'!AD131="yes",'Trimeth-pres (age 70+)'!V131="yes"),"yes","no")</f>
        <v>yes</v>
      </c>
      <c r="O131" s="306" t="str">
        <f>IF(AND('Antibiotics STAR PU 13 - QP'!AG131="yes",'Trimeth-pres (age 70+)'!X131="yes"),"yes","no")</f>
        <v>yes</v>
      </c>
      <c r="P131" s="306" t="str">
        <f>IF(AND('Antibiotics STAR PU 13 - QP'!AJ131="yes",'Trimeth-pres (age 70+)'!Z131="yes"),"yes","no")</f>
        <v>yes</v>
      </c>
      <c r="Q131" s="306" t="str">
        <f>IF(AND('Antibiotics STAR PU 13 - QP'!AM131="yes",'Trimeth-pres (age 70+)'!AB131="yes"),"yes","no")</f>
        <v>yes</v>
      </c>
      <c r="R131" s="306" t="str">
        <f>IF(AND('Antibiotics STAR PU 13 - QP'!AP131="yes",'Trimeth-pres (age 70+)'!AD131="yes"),"yes","no")</f>
        <v>yes</v>
      </c>
      <c r="S131" s="306" t="str">
        <f>IF(AND('Antibiotics STAR PU 13 - QP'!AS131="yes",'Trimeth-pres (age 70+)'!AF131="yes"),"yes","no")</f>
        <v>yes</v>
      </c>
      <c r="T131" s="306" t="str">
        <f>IF(AND('Antibiotics STAR PU 13 - QP'!AV131="yes",'Trimeth-pres (age 70+)'!AH131="yes"),"yes","no")</f>
        <v>yes</v>
      </c>
      <c r="U131" s="306" t="str">
        <f>IF(AND('Antibiotics STAR PU 13 - QP'!AY131="yes",'Trimeth-pres (age 70+)'!AJ131="yes"),"yes","no")</f>
        <v>yes</v>
      </c>
      <c r="V131" s="306" t="str">
        <f>IF(AND('Antibiotics STAR PU 13 - QP'!BB131="yes",'Trimeth-pres (age 70+)'!AL131="yes"),"yes","no")</f>
        <v>yes</v>
      </c>
      <c r="W131" s="306" t="str">
        <f>IF(AND('Antibiotics STAR PU 13 - QP'!BE131="yes",'Trimeth-pres (age 70+)'!AN131="yes"),"yes","no")</f>
        <v>yes</v>
      </c>
      <c r="X131" s="306" t="str">
        <f>IF(AND('Antibiotics STAR PU 13 - QP'!BH131="yes",'Trimeth-pres (age 70+)'!AP131="yes"),"yes","no")</f>
        <v>yes</v>
      </c>
      <c r="Y131" s="306" t="str">
        <f>IF(AND('Antibiotics STAR PU 13 - QP'!BK131="yes",'Trimeth-pres (age 70+)'!AR131="yes"),"yes","no")</f>
        <v>yes</v>
      </c>
      <c r="Z131" s="306" t="str">
        <f>IF(AND('Antibiotics STAR PU 13 - QP'!BN131="yes",'Trimeth-pres (age 70+)'!AT131="yes"),"yes","no")</f>
        <v>yes</v>
      </c>
      <c r="AA131" s="306" t="str">
        <f>IF(AND('Antibiotics STAR PU 13 - QP'!BQ131="yes",'Trimeth-pres (age 70+)'!AV131="yes"),"yes","no")</f>
        <v>yes</v>
      </c>
    </row>
    <row r="132" spans="1:27" x14ac:dyDescent="0.2">
      <c r="A132" s="306" t="s">
        <v>500</v>
      </c>
      <c r="B132" s="5" t="s">
        <v>483</v>
      </c>
      <c r="C132" s="5" t="s">
        <v>407</v>
      </c>
      <c r="D132" s="5" t="s">
        <v>431</v>
      </c>
      <c r="E132" s="5" t="s">
        <v>82</v>
      </c>
      <c r="F132" s="117" t="s">
        <v>266</v>
      </c>
      <c r="G132" s="5" t="s">
        <v>267</v>
      </c>
      <c r="H132" s="306" t="str">
        <f>IF(AND('Antibiotics STAR PU 13 - QP'!L132="yes",'Trimeth-pres (age 70+)'!J132="yes"),"yes","no")</f>
        <v>no</v>
      </c>
      <c r="I132" s="306" t="str">
        <f>IF(AND('Antibiotics STAR PU 13 - QP'!O132="yes",'Trimeth-pres (age 70+)'!L132="yes"),"yes","no")</f>
        <v>no</v>
      </c>
      <c r="J132" s="306" t="str">
        <f>IF(AND('Antibiotics STAR PU 13 - QP'!R132="yes",'Trimeth-pres (age 70+)'!N132="yes"),"yes","no")</f>
        <v>no</v>
      </c>
      <c r="K132" s="306" t="str">
        <f>IF(AND('Antibiotics STAR PU 13 - QP'!U132="yes",'Trimeth-pres (age 70+)'!P132="yes"),"yes","no")</f>
        <v>no</v>
      </c>
      <c r="L132" s="306" t="str">
        <f>IF(AND('Antibiotics STAR PU 13 - QP'!X132="yes",'Trimeth-pres (age 70+)'!R132="yes"),"yes","no")</f>
        <v>no</v>
      </c>
      <c r="M132" s="306" t="str">
        <f>IF(AND('Antibiotics STAR PU 13 - QP'!AA132="yes",'Trimeth-pres (age 70+)'!T132="yes"),"yes","no")</f>
        <v>no</v>
      </c>
      <c r="N132" s="306" t="str">
        <f>IF(AND('Antibiotics STAR PU 13 - QP'!AD132="yes",'Trimeth-pres (age 70+)'!V132="yes"),"yes","no")</f>
        <v>no</v>
      </c>
      <c r="O132" s="306" t="str">
        <f>IF(AND('Antibiotics STAR PU 13 - QP'!AG132="yes",'Trimeth-pres (age 70+)'!X132="yes"),"yes","no")</f>
        <v>no</v>
      </c>
      <c r="P132" s="306" t="str">
        <f>IF(AND('Antibiotics STAR PU 13 - QP'!AJ132="yes",'Trimeth-pres (age 70+)'!Z132="yes"),"yes","no")</f>
        <v>no</v>
      </c>
      <c r="Q132" s="306" t="str">
        <f>IF(AND('Antibiotics STAR PU 13 - QP'!AM132="yes",'Trimeth-pres (age 70+)'!AB132="yes"),"yes","no")</f>
        <v>yes</v>
      </c>
      <c r="R132" s="306" t="str">
        <f>IF(AND('Antibiotics STAR PU 13 - QP'!AP132="yes",'Trimeth-pres (age 70+)'!AD132="yes"),"yes","no")</f>
        <v>yes</v>
      </c>
      <c r="S132" s="306" t="str">
        <f>IF(AND('Antibiotics STAR PU 13 - QP'!AS132="yes",'Trimeth-pres (age 70+)'!AF132="yes"),"yes","no")</f>
        <v>yes</v>
      </c>
      <c r="T132" s="306" t="str">
        <f>IF(AND('Antibiotics STAR PU 13 - QP'!AV132="yes",'Trimeth-pres (age 70+)'!AH132="yes"),"yes","no")</f>
        <v>yes</v>
      </c>
      <c r="U132" s="306" t="str">
        <f>IF(AND('Antibiotics STAR PU 13 - QP'!AY132="yes",'Trimeth-pres (age 70+)'!AJ132="yes"),"yes","no")</f>
        <v>yes</v>
      </c>
      <c r="V132" s="306" t="str">
        <f>IF(AND('Antibiotics STAR PU 13 - QP'!BB132="yes",'Trimeth-pres (age 70+)'!AL132="yes"),"yes","no")</f>
        <v>yes</v>
      </c>
      <c r="W132" s="306" t="str">
        <f>IF(AND('Antibiotics STAR PU 13 - QP'!BE132="yes",'Trimeth-pres (age 70+)'!AN132="yes"),"yes","no")</f>
        <v>yes</v>
      </c>
      <c r="X132" s="306" t="str">
        <f>IF(AND('Antibiotics STAR PU 13 - QP'!BH132="yes",'Trimeth-pres (age 70+)'!AP132="yes"),"yes","no")</f>
        <v>yes</v>
      </c>
      <c r="Y132" s="306" t="str">
        <f>IF(AND('Antibiotics STAR PU 13 - QP'!BK132="yes",'Trimeth-pres (age 70+)'!AR132="yes"),"yes","no")</f>
        <v>yes</v>
      </c>
      <c r="Z132" s="306" t="str">
        <f>IF(AND('Antibiotics STAR PU 13 - QP'!BN132="yes",'Trimeth-pres (age 70+)'!AT132="yes"),"yes","no")</f>
        <v>yes</v>
      </c>
      <c r="AA132" s="306" t="str">
        <f>IF(AND('Antibiotics STAR PU 13 - QP'!BQ132="yes",'Trimeth-pres (age 70+)'!AV132="yes"),"yes","no")</f>
        <v>yes</v>
      </c>
    </row>
    <row r="133" spans="1:27" x14ac:dyDescent="0.2">
      <c r="A133" s="306" t="s">
        <v>633</v>
      </c>
      <c r="B133" s="5" t="s">
        <v>477</v>
      </c>
      <c r="C133" s="5" t="s">
        <v>404</v>
      </c>
      <c r="D133" s="5" t="s">
        <v>422</v>
      </c>
      <c r="E133" s="5" t="s">
        <v>31</v>
      </c>
      <c r="F133" s="117" t="s">
        <v>268</v>
      </c>
      <c r="G133" s="5" t="s">
        <v>269</v>
      </c>
      <c r="H133" s="306" t="str">
        <f>IF(AND('Antibiotics STAR PU 13 - QP'!L133="yes",'Trimeth-pres (age 70+)'!J133="yes"),"yes","no")</f>
        <v>no</v>
      </c>
      <c r="I133" s="306" t="str">
        <f>IF(AND('Antibiotics STAR PU 13 - QP'!O133="yes",'Trimeth-pres (age 70+)'!L133="yes"),"yes","no")</f>
        <v>no</v>
      </c>
      <c r="J133" s="306" t="str">
        <f>IF(AND('Antibiotics STAR PU 13 - QP'!R133="yes",'Trimeth-pres (age 70+)'!N133="yes"),"yes","no")</f>
        <v>no</v>
      </c>
      <c r="K133" s="306" t="str">
        <f>IF(AND('Antibiotics STAR PU 13 - QP'!U133="yes",'Trimeth-pres (age 70+)'!P133="yes"),"yes","no")</f>
        <v>no</v>
      </c>
      <c r="L133" s="306" t="str">
        <f>IF(AND('Antibiotics STAR PU 13 - QP'!X133="yes",'Trimeth-pres (age 70+)'!R133="yes"),"yes","no")</f>
        <v>yes</v>
      </c>
      <c r="M133" s="306" t="str">
        <f>IF(AND('Antibiotics STAR PU 13 - QP'!AA133="yes",'Trimeth-pres (age 70+)'!T133="yes"),"yes","no")</f>
        <v>yes</v>
      </c>
      <c r="N133" s="306" t="str">
        <f>IF(AND('Antibiotics STAR PU 13 - QP'!AD133="yes",'Trimeth-pres (age 70+)'!V133="yes"),"yes","no")</f>
        <v>yes</v>
      </c>
      <c r="O133" s="306" t="str">
        <f>IF(AND('Antibiotics STAR PU 13 - QP'!AG133="yes",'Trimeth-pres (age 70+)'!X133="yes"),"yes","no")</f>
        <v>yes</v>
      </c>
      <c r="P133" s="306" t="str">
        <f>IF(AND('Antibiotics STAR PU 13 - QP'!AJ133="yes",'Trimeth-pres (age 70+)'!Z133="yes"),"yes","no")</f>
        <v>yes</v>
      </c>
      <c r="Q133" s="306" t="str">
        <f>IF(AND('Antibiotics STAR PU 13 - QP'!AM133="yes",'Trimeth-pres (age 70+)'!AB133="yes"),"yes","no")</f>
        <v>yes</v>
      </c>
      <c r="R133" s="306" t="str">
        <f>IF(AND('Antibiotics STAR PU 13 - QP'!AP133="yes",'Trimeth-pres (age 70+)'!AD133="yes"),"yes","no")</f>
        <v>yes</v>
      </c>
      <c r="S133" s="306" t="str">
        <f>IF(AND('Antibiotics STAR PU 13 - QP'!AS133="yes",'Trimeth-pres (age 70+)'!AF133="yes"),"yes","no")</f>
        <v>yes</v>
      </c>
      <c r="T133" s="306" t="str">
        <f>IF(AND('Antibiotics STAR PU 13 - QP'!AV133="yes",'Trimeth-pres (age 70+)'!AH133="yes"),"yes","no")</f>
        <v>yes</v>
      </c>
      <c r="U133" s="306" t="str">
        <f>IF(AND('Antibiotics STAR PU 13 - QP'!AY133="yes",'Trimeth-pres (age 70+)'!AJ133="yes"),"yes","no")</f>
        <v>yes</v>
      </c>
      <c r="V133" s="306" t="str">
        <f>IF(AND('Antibiotics STAR PU 13 - QP'!BB133="yes",'Trimeth-pres (age 70+)'!AL133="yes"),"yes","no")</f>
        <v>yes</v>
      </c>
      <c r="W133" s="306" t="str">
        <f>IF(AND('Antibiotics STAR PU 13 - QP'!BE133="yes",'Trimeth-pres (age 70+)'!AN133="yes"),"yes","no")</f>
        <v>yes</v>
      </c>
      <c r="X133" s="306" t="str">
        <f>IF(AND('Antibiotics STAR PU 13 - QP'!BH133="yes",'Trimeth-pres (age 70+)'!AP133="yes"),"yes","no")</f>
        <v>yes</v>
      </c>
      <c r="Y133" s="306" t="str">
        <f>IF(AND('Antibiotics STAR PU 13 - QP'!BK133="yes",'Trimeth-pres (age 70+)'!AR133="yes"),"yes","no")</f>
        <v>yes</v>
      </c>
      <c r="Z133" s="306" t="str">
        <f>IF(AND('Antibiotics STAR PU 13 - QP'!BN133="yes",'Trimeth-pres (age 70+)'!AT133="yes"),"yes","no")</f>
        <v>yes</v>
      </c>
      <c r="AA133" s="306" t="str">
        <f>IF(AND('Antibiotics STAR PU 13 - QP'!BQ133="yes",'Trimeth-pres (age 70+)'!AV133="yes"),"yes","no")</f>
        <v>yes</v>
      </c>
    </row>
    <row r="134" spans="1:27" x14ac:dyDescent="0.2">
      <c r="A134" s="306" t="s">
        <v>478</v>
      </c>
      <c r="B134" s="5" t="s">
        <v>474</v>
      </c>
      <c r="C134" s="5" t="s">
        <v>401</v>
      </c>
      <c r="D134" s="5" t="s">
        <v>419</v>
      </c>
      <c r="E134" s="5" t="s">
        <v>17</v>
      </c>
      <c r="F134" s="117" t="s">
        <v>270</v>
      </c>
      <c r="G134" s="5" t="s">
        <v>271</v>
      </c>
      <c r="H134" s="306" t="str">
        <f>IF(AND('Antibiotics STAR PU 13 - QP'!L134="yes",'Trimeth-pres (age 70+)'!J134="yes"),"yes","no")</f>
        <v>no</v>
      </c>
      <c r="I134" s="306" t="str">
        <f>IF(AND('Antibiotics STAR PU 13 - QP'!O134="yes",'Trimeth-pres (age 70+)'!L134="yes"),"yes","no")</f>
        <v>no</v>
      </c>
      <c r="J134" s="306" t="str">
        <f>IF(AND('Antibiotics STAR PU 13 - QP'!R134="yes",'Trimeth-pres (age 70+)'!N134="yes"),"yes","no")</f>
        <v>no</v>
      </c>
      <c r="K134" s="306" t="str">
        <f>IF(AND('Antibiotics STAR PU 13 - QP'!U134="yes",'Trimeth-pres (age 70+)'!P134="yes"),"yes","no")</f>
        <v>no</v>
      </c>
      <c r="L134" s="306" t="str">
        <f>IF(AND('Antibiotics STAR PU 13 - QP'!X134="yes",'Trimeth-pres (age 70+)'!R134="yes"),"yes","no")</f>
        <v>no</v>
      </c>
      <c r="M134" s="306" t="str">
        <f>IF(AND('Antibiotics STAR PU 13 - QP'!AA134="yes",'Trimeth-pres (age 70+)'!T134="yes"),"yes","no")</f>
        <v>no</v>
      </c>
      <c r="N134" s="306" t="str">
        <f>IF(AND('Antibiotics STAR PU 13 - QP'!AD134="yes",'Trimeth-pres (age 70+)'!V134="yes"),"yes","no")</f>
        <v>no</v>
      </c>
      <c r="O134" s="306" t="str">
        <f>IF(AND('Antibiotics STAR PU 13 - QP'!AG134="yes",'Trimeth-pres (age 70+)'!X134="yes"),"yes","no")</f>
        <v>no</v>
      </c>
      <c r="P134" s="306" t="str">
        <f>IF(AND('Antibiotics STAR PU 13 - QP'!AJ134="yes",'Trimeth-pres (age 70+)'!Z134="yes"),"yes","no")</f>
        <v>no</v>
      </c>
      <c r="Q134" s="306" t="str">
        <f>IF(AND('Antibiotics STAR PU 13 - QP'!AM134="yes",'Trimeth-pres (age 70+)'!AB134="yes"),"yes","no")</f>
        <v>no</v>
      </c>
      <c r="R134" s="306" t="str">
        <f>IF(AND('Antibiotics STAR PU 13 - QP'!AP134="yes",'Trimeth-pres (age 70+)'!AD134="yes"),"yes","no")</f>
        <v>no</v>
      </c>
      <c r="S134" s="306" t="str">
        <f>IF(AND('Antibiotics STAR PU 13 - QP'!AS134="yes",'Trimeth-pres (age 70+)'!AF134="yes"),"yes","no")</f>
        <v>no</v>
      </c>
      <c r="T134" s="306" t="str">
        <f>IF(AND('Antibiotics STAR PU 13 - QP'!AV134="yes",'Trimeth-pres (age 70+)'!AH134="yes"),"yes","no")</f>
        <v>no</v>
      </c>
      <c r="U134" s="306" t="str">
        <f>IF(AND('Antibiotics STAR PU 13 - QP'!AY134="yes",'Trimeth-pres (age 70+)'!AJ134="yes"),"yes","no")</f>
        <v>no</v>
      </c>
      <c r="V134" s="306" t="str">
        <f>IF(AND('Antibiotics STAR PU 13 - QP'!BB134="yes",'Trimeth-pres (age 70+)'!AL134="yes"),"yes","no")</f>
        <v>no</v>
      </c>
      <c r="W134" s="306" t="str">
        <f>IF(AND('Antibiotics STAR PU 13 - QP'!BE134="yes",'Trimeth-pres (age 70+)'!AN134="yes"),"yes","no")</f>
        <v>no</v>
      </c>
      <c r="X134" s="306" t="str">
        <f>IF(AND('Antibiotics STAR PU 13 - QP'!BH134="yes",'Trimeth-pres (age 70+)'!AP134="yes"),"yes","no")</f>
        <v>no</v>
      </c>
      <c r="Y134" s="306" t="str">
        <f>IF(AND('Antibiotics STAR PU 13 - QP'!BK134="yes",'Trimeth-pres (age 70+)'!AR134="yes"),"yes","no")</f>
        <v>no</v>
      </c>
      <c r="Z134" s="306" t="str">
        <f>IF(AND('Antibiotics STAR PU 13 - QP'!BN134="yes",'Trimeth-pres (age 70+)'!AT134="yes"),"yes","no")</f>
        <v>no</v>
      </c>
      <c r="AA134" s="306" t="str">
        <f>IF(AND('Antibiotics STAR PU 13 - QP'!BQ134="yes",'Trimeth-pres (age 70+)'!AV134="yes"),"yes","no")</f>
        <v>no</v>
      </c>
    </row>
    <row r="135" spans="1:27" x14ac:dyDescent="0.2">
      <c r="A135" s="306" t="s">
        <v>642</v>
      </c>
      <c r="B135" s="5" t="s">
        <v>488</v>
      </c>
      <c r="C135" s="5" t="s">
        <v>409</v>
      </c>
      <c r="D135" s="5" t="s">
        <v>438</v>
      </c>
      <c r="E135" s="5" t="s">
        <v>128</v>
      </c>
      <c r="F135" s="117" t="s">
        <v>272</v>
      </c>
      <c r="G135" s="5" t="s">
        <v>273</v>
      </c>
      <c r="H135" s="306" t="str">
        <f>IF(AND('Antibiotics STAR PU 13 - QP'!L135="yes",'Trimeth-pres (age 70+)'!J135="yes"),"yes","no")</f>
        <v>yes</v>
      </c>
      <c r="I135" s="306" t="str">
        <f>IF(AND('Antibiotics STAR PU 13 - QP'!O135="yes",'Trimeth-pres (age 70+)'!L135="yes"),"yes","no")</f>
        <v>yes</v>
      </c>
      <c r="J135" s="306" t="str">
        <f>IF(AND('Antibiotics STAR PU 13 - QP'!R135="yes",'Trimeth-pres (age 70+)'!N135="yes"),"yes","no")</f>
        <v>yes</v>
      </c>
      <c r="K135" s="306" t="str">
        <f>IF(AND('Antibiotics STAR PU 13 - QP'!U135="yes",'Trimeth-pres (age 70+)'!P135="yes"),"yes","no")</f>
        <v>yes</v>
      </c>
      <c r="L135" s="306" t="str">
        <f>IF(AND('Antibiotics STAR PU 13 - QP'!X135="yes",'Trimeth-pres (age 70+)'!R135="yes"),"yes","no")</f>
        <v>yes</v>
      </c>
      <c r="M135" s="306" t="str">
        <f>IF(AND('Antibiotics STAR PU 13 - QP'!AA135="yes",'Trimeth-pres (age 70+)'!T135="yes"),"yes","no")</f>
        <v>yes</v>
      </c>
      <c r="N135" s="306" t="str">
        <f>IF(AND('Antibiotics STAR PU 13 - QP'!AD135="yes",'Trimeth-pres (age 70+)'!V135="yes"),"yes","no")</f>
        <v>yes</v>
      </c>
      <c r="O135" s="306" t="str">
        <f>IF(AND('Antibiotics STAR PU 13 - QP'!AG135="yes",'Trimeth-pres (age 70+)'!X135="yes"),"yes","no")</f>
        <v>yes</v>
      </c>
      <c r="P135" s="306" t="str">
        <f>IF(AND('Antibiotics STAR PU 13 - QP'!AJ135="yes",'Trimeth-pres (age 70+)'!Z135="yes"),"yes","no")</f>
        <v>yes</v>
      </c>
      <c r="Q135" s="306" t="str">
        <f>IF(AND('Antibiotics STAR PU 13 - QP'!AM135="yes",'Trimeth-pres (age 70+)'!AB135="yes"),"yes","no")</f>
        <v>yes</v>
      </c>
      <c r="R135" s="306" t="str">
        <f>IF(AND('Antibiotics STAR PU 13 - QP'!AP135="yes",'Trimeth-pres (age 70+)'!AD135="yes"),"yes","no")</f>
        <v>yes</v>
      </c>
      <c r="S135" s="306" t="str">
        <f>IF(AND('Antibiotics STAR PU 13 - QP'!AS135="yes",'Trimeth-pres (age 70+)'!AF135="yes"),"yes","no")</f>
        <v>yes</v>
      </c>
      <c r="T135" s="306" t="str">
        <f>IF(AND('Antibiotics STAR PU 13 - QP'!AV135="yes",'Trimeth-pres (age 70+)'!AH135="yes"),"yes","no")</f>
        <v>yes</v>
      </c>
      <c r="U135" s="306" t="str">
        <f>IF(AND('Antibiotics STAR PU 13 - QP'!AY135="yes",'Trimeth-pres (age 70+)'!AJ135="yes"),"yes","no")</f>
        <v>yes</v>
      </c>
      <c r="V135" s="306" t="str">
        <f>IF(AND('Antibiotics STAR PU 13 - QP'!BB135="yes",'Trimeth-pres (age 70+)'!AL135="yes"),"yes","no")</f>
        <v>yes</v>
      </c>
      <c r="W135" s="306" t="str">
        <f>IF(AND('Antibiotics STAR PU 13 - QP'!BE135="yes",'Trimeth-pres (age 70+)'!AN135="yes"),"yes","no")</f>
        <v>yes</v>
      </c>
      <c r="X135" s="306" t="str">
        <f>IF(AND('Antibiotics STAR PU 13 - QP'!BH135="yes",'Trimeth-pres (age 70+)'!AP135="yes"),"yes","no")</f>
        <v>yes</v>
      </c>
      <c r="Y135" s="306" t="str">
        <f>IF(AND('Antibiotics STAR PU 13 - QP'!BK135="yes",'Trimeth-pres (age 70+)'!AR135="yes"),"yes","no")</f>
        <v>yes</v>
      </c>
      <c r="Z135" s="306" t="str">
        <f>IF(AND('Antibiotics STAR PU 13 - QP'!BN135="yes",'Trimeth-pres (age 70+)'!AT135="yes"),"yes","no")</f>
        <v>yes</v>
      </c>
      <c r="AA135" s="306" t="str">
        <f>IF(AND('Antibiotics STAR PU 13 - QP'!BQ135="yes",'Trimeth-pres (age 70+)'!AV135="yes"),"yes","no")</f>
        <v>yes</v>
      </c>
    </row>
    <row r="136" spans="1:27" x14ac:dyDescent="0.2">
      <c r="A136" s="306" t="s">
        <v>628</v>
      </c>
      <c r="B136" s="5" t="s">
        <v>485</v>
      </c>
      <c r="C136" s="5" t="s">
        <v>464</v>
      </c>
      <c r="D136" s="5" t="s">
        <v>425</v>
      </c>
      <c r="E136" s="5" t="s">
        <v>40</v>
      </c>
      <c r="F136" s="117" t="s">
        <v>274</v>
      </c>
      <c r="G136" s="5" t="s">
        <v>275</v>
      </c>
      <c r="H136" s="306" t="str">
        <f>IF(AND('Antibiotics STAR PU 13 - QP'!L136="yes",'Trimeth-pres (age 70+)'!J136="yes"),"yes","no")</f>
        <v>no</v>
      </c>
      <c r="I136" s="306" t="str">
        <f>IF(AND('Antibiotics STAR PU 13 - QP'!O136="yes",'Trimeth-pres (age 70+)'!L136="yes"),"yes","no")</f>
        <v>no</v>
      </c>
      <c r="J136" s="306" t="str">
        <f>IF(AND('Antibiotics STAR PU 13 - QP'!R136="yes",'Trimeth-pres (age 70+)'!N136="yes"),"yes","no")</f>
        <v>no</v>
      </c>
      <c r="K136" s="306" t="str">
        <f>IF(AND('Antibiotics STAR PU 13 - QP'!U136="yes",'Trimeth-pres (age 70+)'!P136="yes"),"yes","no")</f>
        <v>no</v>
      </c>
      <c r="L136" s="306" t="str">
        <f>IF(AND('Antibiotics STAR PU 13 - QP'!X136="yes",'Trimeth-pres (age 70+)'!R136="yes"),"yes","no")</f>
        <v>no</v>
      </c>
      <c r="M136" s="306" t="str">
        <f>IF(AND('Antibiotics STAR PU 13 - QP'!AA136="yes",'Trimeth-pres (age 70+)'!T136="yes"),"yes","no")</f>
        <v>no</v>
      </c>
      <c r="N136" s="306" t="str">
        <f>IF(AND('Antibiotics STAR PU 13 - QP'!AD136="yes",'Trimeth-pres (age 70+)'!V136="yes"),"yes","no")</f>
        <v>yes</v>
      </c>
      <c r="O136" s="306" t="str">
        <f>IF(AND('Antibiotics STAR PU 13 - QP'!AG136="yes",'Trimeth-pres (age 70+)'!X136="yes"),"yes","no")</f>
        <v>yes</v>
      </c>
      <c r="P136" s="306" t="str">
        <f>IF(AND('Antibiotics STAR PU 13 - QP'!AJ136="yes",'Trimeth-pres (age 70+)'!Z136="yes"),"yes","no")</f>
        <v>yes</v>
      </c>
      <c r="Q136" s="306" t="str">
        <f>IF(AND('Antibiotics STAR PU 13 - QP'!AM136="yes",'Trimeth-pres (age 70+)'!AB136="yes"),"yes","no")</f>
        <v>yes</v>
      </c>
      <c r="R136" s="306" t="str">
        <f>IF(AND('Antibiotics STAR PU 13 - QP'!AP136="yes",'Trimeth-pres (age 70+)'!AD136="yes"),"yes","no")</f>
        <v>yes</v>
      </c>
      <c r="S136" s="306" t="str">
        <f>IF(AND('Antibiotics STAR PU 13 - QP'!AS136="yes",'Trimeth-pres (age 70+)'!AF136="yes"),"yes","no")</f>
        <v>yes</v>
      </c>
      <c r="T136" s="306" t="str">
        <f>IF(AND('Antibiotics STAR PU 13 - QP'!AV136="yes",'Trimeth-pres (age 70+)'!AH136="yes"),"yes","no")</f>
        <v>yes</v>
      </c>
      <c r="U136" s="306" t="str">
        <f>IF(AND('Antibiotics STAR PU 13 - QP'!AY136="yes",'Trimeth-pres (age 70+)'!AJ136="yes"),"yes","no")</f>
        <v>yes</v>
      </c>
      <c r="V136" s="306" t="str">
        <f>IF(AND('Antibiotics STAR PU 13 - QP'!BB136="yes",'Trimeth-pres (age 70+)'!AL136="yes"),"yes","no")</f>
        <v>yes</v>
      </c>
      <c r="W136" s="306" t="str">
        <f>IF(AND('Antibiotics STAR PU 13 - QP'!BE136="yes",'Trimeth-pres (age 70+)'!AN136="yes"),"yes","no")</f>
        <v>yes</v>
      </c>
      <c r="X136" s="306" t="str">
        <f>IF(AND('Antibiotics STAR PU 13 - QP'!BH136="yes",'Trimeth-pres (age 70+)'!AP136="yes"),"yes","no")</f>
        <v>yes</v>
      </c>
      <c r="Y136" s="306" t="str">
        <f>IF(AND('Antibiotics STAR PU 13 - QP'!BK136="yes",'Trimeth-pres (age 70+)'!AR136="yes"),"yes","no")</f>
        <v>yes</v>
      </c>
      <c r="Z136" s="306" t="str">
        <f>IF(AND('Antibiotics STAR PU 13 - QP'!BN136="yes",'Trimeth-pres (age 70+)'!AT136="yes"),"yes","no")</f>
        <v>yes</v>
      </c>
      <c r="AA136" s="306" t="str">
        <f>IF(AND('Antibiotics STAR PU 13 - QP'!BQ136="yes",'Trimeth-pres (age 70+)'!AV136="yes"),"yes","no")</f>
        <v>yes</v>
      </c>
    </row>
    <row r="137" spans="1:27" x14ac:dyDescent="0.2">
      <c r="A137" s="306" t="s">
        <v>635</v>
      </c>
      <c r="B137" s="5" t="s">
        <v>483</v>
      </c>
      <c r="C137" s="5" t="s">
        <v>407</v>
      </c>
      <c r="D137" s="5" t="s">
        <v>423</v>
      </c>
      <c r="E137" s="5" t="s">
        <v>34</v>
      </c>
      <c r="F137" s="117" t="s">
        <v>276</v>
      </c>
      <c r="G137" s="5" t="s">
        <v>277</v>
      </c>
      <c r="H137" s="306" t="str">
        <f>IF(AND('Antibiotics STAR PU 13 - QP'!L137="yes",'Trimeth-pres (age 70+)'!J137="yes"),"yes","no")</f>
        <v>no</v>
      </c>
      <c r="I137" s="306" t="str">
        <f>IF(AND('Antibiotics STAR PU 13 - QP'!O137="yes",'Trimeth-pres (age 70+)'!L137="yes"),"yes","no")</f>
        <v>no</v>
      </c>
      <c r="J137" s="306" t="str">
        <f>IF(AND('Antibiotics STAR PU 13 - QP'!R137="yes",'Trimeth-pres (age 70+)'!N137="yes"),"yes","no")</f>
        <v>no</v>
      </c>
      <c r="K137" s="306" t="str">
        <f>IF(AND('Antibiotics STAR PU 13 - QP'!U137="yes",'Trimeth-pres (age 70+)'!P137="yes"),"yes","no")</f>
        <v>no</v>
      </c>
      <c r="L137" s="306" t="str">
        <f>IF(AND('Antibiotics STAR PU 13 - QP'!X137="yes",'Trimeth-pres (age 70+)'!R137="yes"),"yes","no")</f>
        <v>no</v>
      </c>
      <c r="M137" s="306" t="str">
        <f>IF(AND('Antibiotics STAR PU 13 - QP'!AA137="yes",'Trimeth-pres (age 70+)'!T137="yes"),"yes","no")</f>
        <v>no</v>
      </c>
      <c r="N137" s="306" t="str">
        <f>IF(AND('Antibiotics STAR PU 13 - QP'!AD137="yes",'Trimeth-pres (age 70+)'!V137="yes"),"yes","no")</f>
        <v>no</v>
      </c>
      <c r="O137" s="306" t="str">
        <f>IF(AND('Antibiotics STAR PU 13 - QP'!AG137="yes",'Trimeth-pres (age 70+)'!X137="yes"),"yes","no")</f>
        <v>yes</v>
      </c>
      <c r="P137" s="306" t="str">
        <f>IF(AND('Antibiotics STAR PU 13 - QP'!AJ137="yes",'Trimeth-pres (age 70+)'!Z137="yes"),"yes","no")</f>
        <v>yes</v>
      </c>
      <c r="Q137" s="306" t="str">
        <f>IF(AND('Antibiotics STAR PU 13 - QP'!AM137="yes",'Trimeth-pres (age 70+)'!AB137="yes"),"yes","no")</f>
        <v>yes</v>
      </c>
      <c r="R137" s="306" t="str">
        <f>IF(AND('Antibiotics STAR PU 13 - QP'!AP137="yes",'Trimeth-pres (age 70+)'!AD137="yes"),"yes","no")</f>
        <v>yes</v>
      </c>
      <c r="S137" s="306" t="str">
        <f>IF(AND('Antibiotics STAR PU 13 - QP'!AS137="yes",'Trimeth-pres (age 70+)'!AF137="yes"),"yes","no")</f>
        <v>yes</v>
      </c>
      <c r="T137" s="306" t="str">
        <f>IF(AND('Antibiotics STAR PU 13 - QP'!AV137="yes",'Trimeth-pres (age 70+)'!AH137="yes"),"yes","no")</f>
        <v>yes</v>
      </c>
      <c r="U137" s="306" t="str">
        <f>IF(AND('Antibiotics STAR PU 13 - QP'!AY137="yes",'Trimeth-pres (age 70+)'!AJ137="yes"),"yes","no")</f>
        <v>yes</v>
      </c>
      <c r="V137" s="306" t="str">
        <f>IF(AND('Antibiotics STAR PU 13 - QP'!BB137="yes",'Trimeth-pres (age 70+)'!AL137="yes"),"yes","no")</f>
        <v>yes</v>
      </c>
      <c r="W137" s="306" t="str">
        <f>IF(AND('Antibiotics STAR PU 13 - QP'!BE137="yes",'Trimeth-pres (age 70+)'!AN137="yes"),"yes","no")</f>
        <v>yes</v>
      </c>
      <c r="X137" s="306" t="str">
        <f>IF(AND('Antibiotics STAR PU 13 - QP'!BH137="yes",'Trimeth-pres (age 70+)'!AP137="yes"),"yes","no")</f>
        <v>yes</v>
      </c>
      <c r="Y137" s="306" t="str">
        <f>IF(AND('Antibiotics STAR PU 13 - QP'!BK137="yes",'Trimeth-pres (age 70+)'!AR137="yes"),"yes","no")</f>
        <v>yes</v>
      </c>
      <c r="Z137" s="306" t="str">
        <f>IF(AND('Antibiotics STAR PU 13 - QP'!BN137="yes",'Trimeth-pres (age 70+)'!AT137="yes"),"yes","no")</f>
        <v>yes</v>
      </c>
      <c r="AA137" s="306" t="str">
        <f>IF(AND('Antibiotics STAR PU 13 - QP'!BQ137="yes",'Trimeth-pres (age 70+)'!AV137="yes"),"yes","no")</f>
        <v>yes</v>
      </c>
    </row>
    <row r="138" spans="1:27" x14ac:dyDescent="0.2">
      <c r="A138" s="306" t="s">
        <v>637</v>
      </c>
      <c r="B138" s="5" t="s">
        <v>474</v>
      </c>
      <c r="C138" s="5" t="s">
        <v>401</v>
      </c>
      <c r="D138" s="5" t="s">
        <v>436</v>
      </c>
      <c r="E138" s="5" t="s">
        <v>114</v>
      </c>
      <c r="F138" s="117" t="s">
        <v>278</v>
      </c>
      <c r="G138" s="5" t="s">
        <v>279</v>
      </c>
      <c r="H138" s="306" t="str">
        <f>IF(AND('Antibiotics STAR PU 13 - QP'!L138="yes",'Trimeth-pres (age 70+)'!J138="yes"),"yes","no")</f>
        <v>no</v>
      </c>
      <c r="I138" s="306" t="str">
        <f>IF(AND('Antibiotics STAR PU 13 - QP'!O138="yes",'Trimeth-pres (age 70+)'!L138="yes"),"yes","no")</f>
        <v>no</v>
      </c>
      <c r="J138" s="306" t="str">
        <f>IF(AND('Antibiotics STAR PU 13 - QP'!R138="yes",'Trimeth-pres (age 70+)'!N138="yes"),"yes","no")</f>
        <v>no</v>
      </c>
      <c r="K138" s="306" t="str">
        <f>IF(AND('Antibiotics STAR PU 13 - QP'!U138="yes",'Trimeth-pres (age 70+)'!P138="yes"),"yes","no")</f>
        <v>no</v>
      </c>
      <c r="L138" s="306" t="str">
        <f>IF(AND('Antibiotics STAR PU 13 - QP'!X138="yes",'Trimeth-pres (age 70+)'!R138="yes"),"yes","no")</f>
        <v>no</v>
      </c>
      <c r="M138" s="306" t="str">
        <f>IF(AND('Antibiotics STAR PU 13 - QP'!AA138="yes",'Trimeth-pres (age 70+)'!T138="yes"),"yes","no")</f>
        <v>no</v>
      </c>
      <c r="N138" s="306" t="str">
        <f>IF(AND('Antibiotics STAR PU 13 - QP'!AD138="yes",'Trimeth-pres (age 70+)'!V138="yes"),"yes","no")</f>
        <v>no</v>
      </c>
      <c r="O138" s="306" t="str">
        <f>IF(AND('Antibiotics STAR PU 13 - QP'!AG138="yes",'Trimeth-pres (age 70+)'!X138="yes"),"yes","no")</f>
        <v>yes</v>
      </c>
      <c r="P138" s="306" t="str">
        <f>IF(AND('Antibiotics STAR PU 13 - QP'!AJ138="yes",'Trimeth-pres (age 70+)'!Z138="yes"),"yes","no")</f>
        <v>yes</v>
      </c>
      <c r="Q138" s="306" t="str">
        <f>IF(AND('Antibiotics STAR PU 13 - QP'!AM138="yes",'Trimeth-pres (age 70+)'!AB138="yes"),"yes","no")</f>
        <v>yes</v>
      </c>
      <c r="R138" s="306" t="str">
        <f>IF(AND('Antibiotics STAR PU 13 - QP'!AP138="yes",'Trimeth-pres (age 70+)'!AD138="yes"),"yes","no")</f>
        <v>yes</v>
      </c>
      <c r="S138" s="306" t="str">
        <f>IF(AND('Antibiotics STAR PU 13 - QP'!AS138="yes",'Trimeth-pres (age 70+)'!AF138="yes"),"yes","no")</f>
        <v>yes</v>
      </c>
      <c r="T138" s="306" t="str">
        <f>IF(AND('Antibiotics STAR PU 13 - QP'!AV138="yes",'Trimeth-pres (age 70+)'!AH138="yes"),"yes","no")</f>
        <v>yes</v>
      </c>
      <c r="U138" s="306" t="str">
        <f>IF(AND('Antibiotics STAR PU 13 - QP'!AY138="yes",'Trimeth-pres (age 70+)'!AJ138="yes"),"yes","no")</f>
        <v>yes</v>
      </c>
      <c r="V138" s="306" t="str">
        <f>IF(AND('Antibiotics STAR PU 13 - QP'!BB138="yes",'Trimeth-pres (age 70+)'!AL138="yes"),"yes","no")</f>
        <v>yes</v>
      </c>
      <c r="W138" s="306" t="str">
        <f>IF(AND('Antibiotics STAR PU 13 - QP'!BE138="yes",'Trimeth-pres (age 70+)'!AN138="yes"),"yes","no")</f>
        <v>yes</v>
      </c>
      <c r="X138" s="306" t="str">
        <f>IF(AND('Antibiotics STAR PU 13 - QP'!BH138="yes",'Trimeth-pres (age 70+)'!AP138="yes"),"yes","no")</f>
        <v>yes</v>
      </c>
      <c r="Y138" s="306" t="str">
        <f>IF(AND('Antibiotics STAR PU 13 - QP'!BK138="yes",'Trimeth-pres (age 70+)'!AR138="yes"),"yes","no")</f>
        <v>yes</v>
      </c>
      <c r="Z138" s="306" t="str">
        <f>IF(AND('Antibiotics STAR PU 13 - QP'!BN138="yes",'Trimeth-pres (age 70+)'!AT138="yes"),"yes","no")</f>
        <v>yes</v>
      </c>
      <c r="AA138" s="306" t="str">
        <f>IF(AND('Antibiotics STAR PU 13 - QP'!BQ138="yes",'Trimeth-pres (age 70+)'!AV138="yes"),"yes","no")</f>
        <v>yes</v>
      </c>
    </row>
    <row r="139" spans="1:27" x14ac:dyDescent="0.2">
      <c r="A139" s="306" t="s">
        <v>632</v>
      </c>
      <c r="B139" s="5" t="s">
        <v>488</v>
      </c>
      <c r="C139" s="5" t="s">
        <v>409</v>
      </c>
      <c r="D139" s="5" t="s">
        <v>430</v>
      </c>
      <c r="E139" s="5" t="s">
        <v>65</v>
      </c>
      <c r="F139" s="117" t="s">
        <v>280</v>
      </c>
      <c r="G139" s="5" t="s">
        <v>281</v>
      </c>
      <c r="H139" s="306" t="str">
        <f>IF(AND('Antibiotics STAR PU 13 - QP'!L139="yes",'Trimeth-pres (age 70+)'!J139="yes"),"yes","no")</f>
        <v>no</v>
      </c>
      <c r="I139" s="306" t="str">
        <f>IF(AND('Antibiotics STAR PU 13 - QP'!O139="yes",'Trimeth-pres (age 70+)'!L139="yes"),"yes","no")</f>
        <v>no</v>
      </c>
      <c r="J139" s="306" t="str">
        <f>IF(AND('Antibiotics STAR PU 13 - QP'!R139="yes",'Trimeth-pres (age 70+)'!N139="yes"),"yes","no")</f>
        <v>no</v>
      </c>
      <c r="K139" s="306" t="str">
        <f>IF(AND('Antibiotics STAR PU 13 - QP'!U139="yes",'Trimeth-pres (age 70+)'!P139="yes"),"yes","no")</f>
        <v>no</v>
      </c>
      <c r="L139" s="306" t="str">
        <f>IF(AND('Antibiotics STAR PU 13 - QP'!X139="yes",'Trimeth-pres (age 70+)'!R139="yes"),"yes","no")</f>
        <v>no</v>
      </c>
      <c r="M139" s="306" t="str">
        <f>IF(AND('Antibiotics STAR PU 13 - QP'!AA139="yes",'Trimeth-pres (age 70+)'!T139="yes"),"yes","no")</f>
        <v>no</v>
      </c>
      <c r="N139" s="306" t="str">
        <f>IF(AND('Antibiotics STAR PU 13 - QP'!AD139="yes",'Trimeth-pres (age 70+)'!V139="yes"),"yes","no")</f>
        <v>no</v>
      </c>
      <c r="O139" s="306" t="str">
        <f>IF(AND('Antibiotics STAR PU 13 - QP'!AG139="yes",'Trimeth-pres (age 70+)'!X139="yes"),"yes","no")</f>
        <v>yes</v>
      </c>
      <c r="P139" s="306" t="str">
        <f>IF(AND('Antibiotics STAR PU 13 - QP'!AJ139="yes",'Trimeth-pres (age 70+)'!Z139="yes"),"yes","no")</f>
        <v>yes</v>
      </c>
      <c r="Q139" s="306" t="str">
        <f>IF(AND('Antibiotics STAR PU 13 - QP'!AM139="yes",'Trimeth-pres (age 70+)'!AB139="yes"),"yes","no")</f>
        <v>yes</v>
      </c>
      <c r="R139" s="306" t="str">
        <f>IF(AND('Antibiotics STAR PU 13 - QP'!AP139="yes",'Trimeth-pres (age 70+)'!AD139="yes"),"yes","no")</f>
        <v>yes</v>
      </c>
      <c r="S139" s="306" t="str">
        <f>IF(AND('Antibiotics STAR PU 13 - QP'!AS139="yes",'Trimeth-pres (age 70+)'!AF139="yes"),"yes","no")</f>
        <v>yes</v>
      </c>
      <c r="T139" s="306" t="str">
        <f>IF(AND('Antibiotics STAR PU 13 - QP'!AV139="yes",'Trimeth-pres (age 70+)'!AH139="yes"),"yes","no")</f>
        <v>yes</v>
      </c>
      <c r="U139" s="306" t="str">
        <f>IF(AND('Antibiotics STAR PU 13 - QP'!AY139="yes",'Trimeth-pres (age 70+)'!AJ139="yes"),"yes","no")</f>
        <v>yes</v>
      </c>
      <c r="V139" s="306" t="str">
        <f>IF(AND('Antibiotics STAR PU 13 - QP'!BB139="yes",'Trimeth-pres (age 70+)'!AL139="yes"),"yes","no")</f>
        <v>yes</v>
      </c>
      <c r="W139" s="306" t="str">
        <f>IF(AND('Antibiotics STAR PU 13 - QP'!BE139="yes",'Trimeth-pres (age 70+)'!AN139="yes"),"yes","no")</f>
        <v>yes</v>
      </c>
      <c r="X139" s="306" t="str">
        <f>IF(AND('Antibiotics STAR PU 13 - QP'!BH139="yes",'Trimeth-pres (age 70+)'!AP139="yes"),"yes","no")</f>
        <v>yes</v>
      </c>
      <c r="Y139" s="306" t="str">
        <f>IF(AND('Antibiotics STAR PU 13 - QP'!BK139="yes",'Trimeth-pres (age 70+)'!AR139="yes"),"yes","no")</f>
        <v>yes</v>
      </c>
      <c r="Z139" s="306" t="str">
        <f>IF(AND('Antibiotics STAR PU 13 - QP'!BN139="yes",'Trimeth-pres (age 70+)'!AT139="yes"),"yes","no")</f>
        <v>yes</v>
      </c>
      <c r="AA139" s="306" t="str">
        <f>IF(AND('Antibiotics STAR PU 13 - QP'!BQ139="yes",'Trimeth-pres (age 70+)'!AV139="yes"),"yes","no")</f>
        <v>yes</v>
      </c>
    </row>
    <row r="140" spans="1:27" x14ac:dyDescent="0.2">
      <c r="A140" s="306" t="s">
        <v>478</v>
      </c>
      <c r="B140" s="5" t="s">
        <v>474</v>
      </c>
      <c r="C140" s="5" t="s">
        <v>401</v>
      </c>
      <c r="D140" s="5" t="s">
        <v>419</v>
      </c>
      <c r="E140" s="5" t="s">
        <v>17</v>
      </c>
      <c r="F140" s="117" t="s">
        <v>282</v>
      </c>
      <c r="G140" s="5" t="s">
        <v>283</v>
      </c>
      <c r="H140" s="306" t="str">
        <f>IF(AND('Antibiotics STAR PU 13 - QP'!L140="yes",'Trimeth-pres (age 70+)'!J140="yes"),"yes","no")</f>
        <v>yes</v>
      </c>
      <c r="I140" s="306" t="str">
        <f>IF(AND('Antibiotics STAR PU 13 - QP'!O140="yes",'Trimeth-pres (age 70+)'!L140="yes"),"yes","no")</f>
        <v>yes</v>
      </c>
      <c r="J140" s="306" t="str">
        <f>IF(AND('Antibiotics STAR PU 13 - QP'!R140="yes",'Trimeth-pres (age 70+)'!N140="yes"),"yes","no")</f>
        <v>yes</v>
      </c>
      <c r="K140" s="306" t="str">
        <f>IF(AND('Antibiotics STAR PU 13 - QP'!U140="yes",'Trimeth-pres (age 70+)'!P140="yes"),"yes","no")</f>
        <v>yes</v>
      </c>
      <c r="L140" s="306" t="str">
        <f>IF(AND('Antibiotics STAR PU 13 - QP'!X140="yes",'Trimeth-pres (age 70+)'!R140="yes"),"yes","no")</f>
        <v>yes</v>
      </c>
      <c r="M140" s="306" t="str">
        <f>IF(AND('Antibiotics STAR PU 13 - QP'!AA140="yes",'Trimeth-pres (age 70+)'!T140="yes"),"yes","no")</f>
        <v>yes</v>
      </c>
      <c r="N140" s="306" t="str">
        <f>IF(AND('Antibiotics STAR PU 13 - QP'!AD140="yes",'Trimeth-pres (age 70+)'!V140="yes"),"yes","no")</f>
        <v>yes</v>
      </c>
      <c r="O140" s="306" t="str">
        <f>IF(AND('Antibiotics STAR PU 13 - QP'!AG140="yes",'Trimeth-pres (age 70+)'!X140="yes"),"yes","no")</f>
        <v>yes</v>
      </c>
      <c r="P140" s="306" t="str">
        <f>IF(AND('Antibiotics STAR PU 13 - QP'!AJ140="yes",'Trimeth-pres (age 70+)'!Z140="yes"),"yes","no")</f>
        <v>yes</v>
      </c>
      <c r="Q140" s="306" t="str">
        <f>IF(AND('Antibiotics STAR PU 13 - QP'!AM140="yes",'Trimeth-pres (age 70+)'!AB140="yes"),"yes","no")</f>
        <v>yes</v>
      </c>
      <c r="R140" s="306" t="str">
        <f>IF(AND('Antibiotics STAR PU 13 - QP'!AP140="yes",'Trimeth-pres (age 70+)'!AD140="yes"),"yes","no")</f>
        <v>yes</v>
      </c>
      <c r="S140" s="306" t="str">
        <f>IF(AND('Antibiotics STAR PU 13 - QP'!AS140="yes",'Trimeth-pres (age 70+)'!AF140="yes"),"yes","no")</f>
        <v>yes</v>
      </c>
      <c r="T140" s="306" t="str">
        <f>IF(AND('Antibiotics STAR PU 13 - QP'!AV140="yes",'Trimeth-pres (age 70+)'!AH140="yes"),"yes","no")</f>
        <v>yes</v>
      </c>
      <c r="U140" s="306" t="str">
        <f>IF(AND('Antibiotics STAR PU 13 - QP'!AY140="yes",'Trimeth-pres (age 70+)'!AJ140="yes"),"yes","no")</f>
        <v>yes</v>
      </c>
      <c r="V140" s="306" t="str">
        <f>IF(AND('Antibiotics STAR PU 13 - QP'!BB140="yes",'Trimeth-pres (age 70+)'!AL140="yes"),"yes","no")</f>
        <v>yes</v>
      </c>
      <c r="W140" s="306" t="str">
        <f>IF(AND('Antibiotics STAR PU 13 - QP'!BE140="yes",'Trimeth-pres (age 70+)'!AN140="yes"),"yes","no")</f>
        <v>yes</v>
      </c>
      <c r="X140" s="306" t="str">
        <f>IF(AND('Antibiotics STAR PU 13 - QP'!BH140="yes",'Trimeth-pres (age 70+)'!AP140="yes"),"yes","no")</f>
        <v>yes</v>
      </c>
      <c r="Y140" s="306" t="str">
        <f>IF(AND('Antibiotics STAR PU 13 - QP'!BK140="yes",'Trimeth-pres (age 70+)'!AR140="yes"),"yes","no")</f>
        <v>yes</v>
      </c>
      <c r="Z140" s="306" t="str">
        <f>IF(AND('Antibiotics STAR PU 13 - QP'!BN140="yes",'Trimeth-pres (age 70+)'!AT140="yes"),"yes","no")</f>
        <v>yes</v>
      </c>
      <c r="AA140" s="306" t="str">
        <f>IF(AND('Antibiotics STAR PU 13 - QP'!BQ140="yes",'Trimeth-pres (age 70+)'!AV140="yes"),"yes","no")</f>
        <v>yes</v>
      </c>
    </row>
    <row r="141" spans="1:27" x14ac:dyDescent="0.2">
      <c r="A141" s="306" t="s">
        <v>507</v>
      </c>
      <c r="B141" s="5" t="s">
        <v>488</v>
      </c>
      <c r="C141" s="5" t="s">
        <v>409</v>
      </c>
      <c r="D141" s="5" t="s">
        <v>430</v>
      </c>
      <c r="E141" s="5" t="s">
        <v>65</v>
      </c>
      <c r="F141" s="117" t="s">
        <v>284</v>
      </c>
      <c r="G141" s="5" t="s">
        <v>285</v>
      </c>
      <c r="H141" s="306" t="str">
        <f>IF(AND('Antibiotics STAR PU 13 - QP'!L141="yes",'Trimeth-pres (age 70+)'!J141="yes"),"yes","no")</f>
        <v>no</v>
      </c>
      <c r="I141" s="306" t="str">
        <f>IF(AND('Antibiotics STAR PU 13 - QP'!O141="yes",'Trimeth-pres (age 70+)'!L141="yes"),"yes","no")</f>
        <v>no</v>
      </c>
      <c r="J141" s="306" t="str">
        <f>IF(AND('Antibiotics STAR PU 13 - QP'!R141="yes",'Trimeth-pres (age 70+)'!N141="yes"),"yes","no")</f>
        <v>no</v>
      </c>
      <c r="K141" s="306" t="str">
        <f>IF(AND('Antibiotics STAR PU 13 - QP'!U141="yes",'Trimeth-pres (age 70+)'!P141="yes"),"yes","no")</f>
        <v>no</v>
      </c>
      <c r="L141" s="306" t="str">
        <f>IF(AND('Antibiotics STAR PU 13 - QP'!X141="yes",'Trimeth-pres (age 70+)'!R141="yes"),"yes","no")</f>
        <v>no</v>
      </c>
      <c r="M141" s="306" t="str">
        <f>IF(AND('Antibiotics STAR PU 13 - QP'!AA141="yes",'Trimeth-pres (age 70+)'!T141="yes"),"yes","no")</f>
        <v>yes</v>
      </c>
      <c r="N141" s="306" t="str">
        <f>IF(AND('Antibiotics STAR PU 13 - QP'!AD141="yes",'Trimeth-pres (age 70+)'!V141="yes"),"yes","no")</f>
        <v>yes</v>
      </c>
      <c r="O141" s="306" t="str">
        <f>IF(AND('Antibiotics STAR PU 13 - QP'!AG141="yes",'Trimeth-pres (age 70+)'!X141="yes"),"yes","no")</f>
        <v>yes</v>
      </c>
      <c r="P141" s="306" t="str">
        <f>IF(AND('Antibiotics STAR PU 13 - QP'!AJ141="yes",'Trimeth-pres (age 70+)'!Z141="yes"),"yes","no")</f>
        <v>yes</v>
      </c>
      <c r="Q141" s="306" t="str">
        <f>IF(AND('Antibiotics STAR PU 13 - QP'!AM141="yes",'Trimeth-pres (age 70+)'!AB141="yes"),"yes","no")</f>
        <v>yes</v>
      </c>
      <c r="R141" s="306" t="str">
        <f>IF(AND('Antibiotics STAR PU 13 - QP'!AP141="yes",'Trimeth-pres (age 70+)'!AD141="yes"),"yes","no")</f>
        <v>yes</v>
      </c>
      <c r="S141" s="306" t="str">
        <f>IF(AND('Antibiotics STAR PU 13 - QP'!AS141="yes",'Trimeth-pres (age 70+)'!AF141="yes"),"yes","no")</f>
        <v>yes</v>
      </c>
      <c r="T141" s="306" t="str">
        <f>IF(AND('Antibiotics STAR PU 13 - QP'!AV141="yes",'Trimeth-pres (age 70+)'!AH141="yes"),"yes","no")</f>
        <v>yes</v>
      </c>
      <c r="U141" s="306" t="str">
        <f>IF(AND('Antibiotics STAR PU 13 - QP'!AY141="yes",'Trimeth-pres (age 70+)'!AJ141="yes"),"yes","no")</f>
        <v>yes</v>
      </c>
      <c r="V141" s="306" t="str">
        <f>IF(AND('Antibiotics STAR PU 13 - QP'!BB141="yes",'Trimeth-pres (age 70+)'!AL141="yes"),"yes","no")</f>
        <v>yes</v>
      </c>
      <c r="W141" s="306" t="str">
        <f>IF(AND('Antibiotics STAR PU 13 - QP'!BE141="yes",'Trimeth-pres (age 70+)'!AN141="yes"),"yes","no")</f>
        <v>yes</v>
      </c>
      <c r="X141" s="306" t="str">
        <f>IF(AND('Antibiotics STAR PU 13 - QP'!BH141="yes",'Trimeth-pres (age 70+)'!AP141="yes"),"yes","no")</f>
        <v>yes</v>
      </c>
      <c r="Y141" s="306" t="str">
        <f>IF(AND('Antibiotics STAR PU 13 - QP'!BK141="yes",'Trimeth-pres (age 70+)'!AR141="yes"),"yes","no")</f>
        <v>yes</v>
      </c>
      <c r="Z141" s="306" t="str">
        <f>IF(AND('Antibiotics STAR PU 13 - QP'!BN141="yes",'Trimeth-pres (age 70+)'!AT141="yes"),"yes","no")</f>
        <v>yes</v>
      </c>
      <c r="AA141" s="306" t="str">
        <f>IF(AND('Antibiotics STAR PU 13 - QP'!BQ141="yes",'Trimeth-pres (age 70+)'!AV141="yes"),"yes","no")</f>
        <v>yes</v>
      </c>
    </row>
    <row r="142" spans="1:27" x14ac:dyDescent="0.2">
      <c r="A142" s="306" t="s">
        <v>508</v>
      </c>
      <c r="B142" s="5" t="s">
        <v>486</v>
      </c>
      <c r="C142" s="5" t="s">
        <v>408</v>
      </c>
      <c r="D142" s="5" t="s">
        <v>428</v>
      </c>
      <c r="E142" s="5" t="s">
        <v>53</v>
      </c>
      <c r="F142" s="117" t="s">
        <v>286</v>
      </c>
      <c r="G142" s="5" t="s">
        <v>287</v>
      </c>
      <c r="H142" s="306" t="str">
        <f>IF(AND('Antibiotics STAR PU 13 - QP'!L142="yes",'Trimeth-pres (age 70+)'!J142="yes"),"yes","no")</f>
        <v>yes</v>
      </c>
      <c r="I142" s="306" t="str">
        <f>IF(AND('Antibiotics STAR PU 13 - QP'!O142="yes",'Trimeth-pres (age 70+)'!L142="yes"),"yes","no")</f>
        <v>yes</v>
      </c>
      <c r="J142" s="306" t="str">
        <f>IF(AND('Antibiotics STAR PU 13 - QP'!R142="yes",'Trimeth-pres (age 70+)'!N142="yes"),"yes","no")</f>
        <v>yes</v>
      </c>
      <c r="K142" s="306" t="str">
        <f>IF(AND('Antibiotics STAR PU 13 - QP'!U142="yes",'Trimeth-pres (age 70+)'!P142="yes"),"yes","no")</f>
        <v>yes</v>
      </c>
      <c r="L142" s="306" t="str">
        <f>IF(AND('Antibiotics STAR PU 13 - QP'!X142="yes",'Trimeth-pres (age 70+)'!R142="yes"),"yes","no")</f>
        <v>yes</v>
      </c>
      <c r="M142" s="306" t="str">
        <f>IF(AND('Antibiotics STAR PU 13 - QP'!AA142="yes",'Trimeth-pres (age 70+)'!T142="yes"),"yes","no")</f>
        <v>yes</v>
      </c>
      <c r="N142" s="306" t="str">
        <f>IF(AND('Antibiotics STAR PU 13 - QP'!AD142="yes",'Trimeth-pres (age 70+)'!V142="yes"),"yes","no")</f>
        <v>yes</v>
      </c>
      <c r="O142" s="306" t="str">
        <f>IF(AND('Antibiotics STAR PU 13 - QP'!AG142="yes",'Trimeth-pres (age 70+)'!X142="yes"),"yes","no")</f>
        <v>yes</v>
      </c>
      <c r="P142" s="306" t="str">
        <f>IF(AND('Antibiotics STAR PU 13 - QP'!AJ142="yes",'Trimeth-pres (age 70+)'!Z142="yes"),"yes","no")</f>
        <v>yes</v>
      </c>
      <c r="Q142" s="306" t="str">
        <f>IF(AND('Antibiotics STAR PU 13 - QP'!AM142="yes",'Trimeth-pres (age 70+)'!AB142="yes"),"yes","no")</f>
        <v>yes</v>
      </c>
      <c r="R142" s="306" t="str">
        <f>IF(AND('Antibiotics STAR PU 13 - QP'!AP142="yes",'Trimeth-pres (age 70+)'!AD142="yes"),"yes","no")</f>
        <v>yes</v>
      </c>
      <c r="S142" s="306" t="str">
        <f>IF(AND('Antibiotics STAR PU 13 - QP'!AS142="yes",'Trimeth-pres (age 70+)'!AF142="yes"),"yes","no")</f>
        <v>yes</v>
      </c>
      <c r="T142" s="306" t="str">
        <f>IF(AND('Antibiotics STAR PU 13 - QP'!AV142="yes",'Trimeth-pres (age 70+)'!AH142="yes"),"yes","no")</f>
        <v>yes</v>
      </c>
      <c r="U142" s="306" t="str">
        <f>IF(AND('Antibiotics STAR PU 13 - QP'!AY142="yes",'Trimeth-pres (age 70+)'!AJ142="yes"),"yes","no")</f>
        <v>yes</v>
      </c>
      <c r="V142" s="306" t="str">
        <f>IF(AND('Antibiotics STAR PU 13 - QP'!BB142="yes",'Trimeth-pres (age 70+)'!AL142="yes"),"yes","no")</f>
        <v>yes</v>
      </c>
      <c r="W142" s="306" t="str">
        <f>IF(AND('Antibiotics STAR PU 13 - QP'!BE142="yes",'Trimeth-pres (age 70+)'!AN142="yes"),"yes","no")</f>
        <v>yes</v>
      </c>
      <c r="X142" s="306" t="str">
        <f>IF(AND('Antibiotics STAR PU 13 - QP'!BH142="yes",'Trimeth-pres (age 70+)'!AP142="yes"),"yes","no")</f>
        <v>yes</v>
      </c>
      <c r="Y142" s="306" t="str">
        <f>IF(AND('Antibiotics STAR PU 13 - QP'!BK142="yes",'Trimeth-pres (age 70+)'!AR142="yes"),"yes","no")</f>
        <v>yes</v>
      </c>
      <c r="Z142" s="306" t="str">
        <f>IF(AND('Antibiotics STAR PU 13 - QP'!BN142="yes",'Trimeth-pres (age 70+)'!AT142="yes"),"yes","no")</f>
        <v>yes</v>
      </c>
      <c r="AA142" s="306" t="str">
        <f>IF(AND('Antibiotics STAR PU 13 - QP'!BQ142="yes",'Trimeth-pres (age 70+)'!AV142="yes"),"yes","no")</f>
        <v>yes</v>
      </c>
    </row>
    <row r="143" spans="1:27" x14ac:dyDescent="0.2">
      <c r="A143" s="306" t="s">
        <v>496</v>
      </c>
      <c r="B143" s="5" t="s">
        <v>497</v>
      </c>
      <c r="C143" s="5" t="s">
        <v>411</v>
      </c>
      <c r="D143" s="5" t="s">
        <v>437</v>
      </c>
      <c r="E143" s="5" t="s">
        <v>123</v>
      </c>
      <c r="F143" s="117" t="s">
        <v>288</v>
      </c>
      <c r="G143" s="5" t="s">
        <v>289</v>
      </c>
      <c r="H143" s="306" t="str">
        <f>IF(AND('Antibiotics STAR PU 13 - QP'!L143="yes",'Trimeth-pres (age 70+)'!J143="yes"),"yes","no")</f>
        <v>yes</v>
      </c>
      <c r="I143" s="306" t="str">
        <f>IF(AND('Antibiotics STAR PU 13 - QP'!O143="yes",'Trimeth-pres (age 70+)'!L143="yes"),"yes","no")</f>
        <v>yes</v>
      </c>
      <c r="J143" s="306" t="str">
        <f>IF(AND('Antibiotics STAR PU 13 - QP'!R143="yes",'Trimeth-pres (age 70+)'!N143="yes"),"yes","no")</f>
        <v>yes</v>
      </c>
      <c r="K143" s="306" t="str">
        <f>IF(AND('Antibiotics STAR PU 13 - QP'!U143="yes",'Trimeth-pres (age 70+)'!P143="yes"),"yes","no")</f>
        <v>yes</v>
      </c>
      <c r="L143" s="306" t="str">
        <f>IF(AND('Antibiotics STAR PU 13 - QP'!X143="yes",'Trimeth-pres (age 70+)'!R143="yes"),"yes","no")</f>
        <v>yes</v>
      </c>
      <c r="M143" s="306" t="str">
        <f>IF(AND('Antibiotics STAR PU 13 - QP'!AA143="yes",'Trimeth-pres (age 70+)'!T143="yes"),"yes","no")</f>
        <v>yes</v>
      </c>
      <c r="N143" s="306" t="str">
        <f>IF(AND('Antibiotics STAR PU 13 - QP'!AD143="yes",'Trimeth-pres (age 70+)'!V143="yes"),"yes","no")</f>
        <v>yes</v>
      </c>
      <c r="O143" s="306" t="str">
        <f>IF(AND('Antibiotics STAR PU 13 - QP'!AG143="yes",'Trimeth-pres (age 70+)'!X143="yes"),"yes","no")</f>
        <v>yes</v>
      </c>
      <c r="P143" s="306" t="str">
        <f>IF(AND('Antibiotics STAR PU 13 - QP'!AJ143="yes",'Trimeth-pres (age 70+)'!Z143="yes"),"yes","no")</f>
        <v>yes</v>
      </c>
      <c r="Q143" s="306" t="str">
        <f>IF(AND('Antibiotics STAR PU 13 - QP'!AM143="yes",'Trimeth-pres (age 70+)'!AB143="yes"),"yes","no")</f>
        <v>yes</v>
      </c>
      <c r="R143" s="306" t="str">
        <f>IF(AND('Antibiotics STAR PU 13 - QP'!AP143="yes",'Trimeth-pres (age 70+)'!AD143="yes"),"yes","no")</f>
        <v>yes</v>
      </c>
      <c r="S143" s="306" t="str">
        <f>IF(AND('Antibiotics STAR PU 13 - QP'!AS143="yes",'Trimeth-pres (age 70+)'!AF143="yes"),"yes","no")</f>
        <v>yes</v>
      </c>
      <c r="T143" s="306" t="str">
        <f>IF(AND('Antibiotics STAR PU 13 - QP'!AV143="yes",'Trimeth-pres (age 70+)'!AH143="yes"),"yes","no")</f>
        <v>yes</v>
      </c>
      <c r="U143" s="306" t="str">
        <f>IF(AND('Antibiotics STAR PU 13 - QP'!AY143="yes",'Trimeth-pres (age 70+)'!AJ143="yes"),"yes","no")</f>
        <v>yes</v>
      </c>
      <c r="V143" s="306" t="str">
        <f>IF(AND('Antibiotics STAR PU 13 - QP'!BB143="yes",'Trimeth-pres (age 70+)'!AL143="yes"),"yes","no")</f>
        <v>yes</v>
      </c>
      <c r="W143" s="306" t="str">
        <f>IF(AND('Antibiotics STAR PU 13 - QP'!BE143="yes",'Trimeth-pres (age 70+)'!AN143="yes"),"yes","no")</f>
        <v>yes</v>
      </c>
      <c r="X143" s="306" t="str">
        <f>IF(AND('Antibiotics STAR PU 13 - QP'!BH143="yes",'Trimeth-pres (age 70+)'!AP143="yes"),"yes","no")</f>
        <v>yes</v>
      </c>
      <c r="Y143" s="306" t="str">
        <f>IF(AND('Antibiotics STAR PU 13 - QP'!BK143="yes",'Trimeth-pres (age 70+)'!AR143="yes"),"yes","no")</f>
        <v>yes</v>
      </c>
      <c r="Z143" s="306" t="str">
        <f>IF(AND('Antibiotics STAR PU 13 - QP'!BN143="yes",'Trimeth-pres (age 70+)'!AT143="yes"),"yes","no")</f>
        <v>yes</v>
      </c>
      <c r="AA143" s="306" t="str">
        <f>IF(AND('Antibiotics STAR PU 13 - QP'!BQ143="yes",'Trimeth-pres (age 70+)'!AV143="yes"),"yes","no")</f>
        <v>yes</v>
      </c>
    </row>
    <row r="144" spans="1:27" x14ac:dyDescent="0.2">
      <c r="A144" s="306" t="s">
        <v>498</v>
      </c>
      <c r="B144" s="5" t="s">
        <v>493</v>
      </c>
      <c r="C144" s="5" t="s">
        <v>98</v>
      </c>
      <c r="D144" s="5" t="s">
        <v>434</v>
      </c>
      <c r="E144" s="5" t="s">
        <v>98</v>
      </c>
      <c r="F144" s="117" t="s">
        <v>290</v>
      </c>
      <c r="G144" s="5" t="s">
        <v>291</v>
      </c>
      <c r="H144" s="306" t="str">
        <f>IF(AND('Antibiotics STAR PU 13 - QP'!L144="yes",'Trimeth-pres (age 70+)'!J144="yes"),"yes","no")</f>
        <v>yes</v>
      </c>
      <c r="I144" s="306" t="str">
        <f>IF(AND('Antibiotics STAR PU 13 - QP'!O144="yes",'Trimeth-pres (age 70+)'!L144="yes"),"yes","no")</f>
        <v>yes</v>
      </c>
      <c r="J144" s="306" t="str">
        <f>IF(AND('Antibiotics STAR PU 13 - QP'!R144="yes",'Trimeth-pres (age 70+)'!N144="yes"),"yes","no")</f>
        <v>yes</v>
      </c>
      <c r="K144" s="306" t="str">
        <f>IF(AND('Antibiotics STAR PU 13 - QP'!U144="yes",'Trimeth-pres (age 70+)'!P144="yes"),"yes","no")</f>
        <v>yes</v>
      </c>
      <c r="L144" s="306" t="str">
        <f>IF(AND('Antibiotics STAR PU 13 - QP'!X144="yes",'Trimeth-pres (age 70+)'!R144="yes"),"yes","no")</f>
        <v>yes</v>
      </c>
      <c r="M144" s="306" t="str">
        <f>IF(AND('Antibiotics STAR PU 13 - QP'!AA144="yes",'Trimeth-pres (age 70+)'!T144="yes"),"yes","no")</f>
        <v>yes</v>
      </c>
      <c r="N144" s="306" t="str">
        <f>IF(AND('Antibiotics STAR PU 13 - QP'!AD144="yes",'Trimeth-pres (age 70+)'!V144="yes"),"yes","no")</f>
        <v>yes</v>
      </c>
      <c r="O144" s="306" t="str">
        <f>IF(AND('Antibiotics STAR PU 13 - QP'!AG144="yes",'Trimeth-pres (age 70+)'!X144="yes"),"yes","no")</f>
        <v>yes</v>
      </c>
      <c r="P144" s="306" t="str">
        <f>IF(AND('Antibiotics STAR PU 13 - QP'!AJ144="yes",'Trimeth-pres (age 70+)'!Z144="yes"),"yes","no")</f>
        <v>yes</v>
      </c>
      <c r="Q144" s="306" t="str">
        <f>IF(AND('Antibiotics STAR PU 13 - QP'!AM144="yes",'Trimeth-pres (age 70+)'!AB144="yes"),"yes","no")</f>
        <v>yes</v>
      </c>
      <c r="R144" s="306" t="str">
        <f>IF(AND('Antibiotics STAR PU 13 - QP'!AP144="yes",'Trimeth-pres (age 70+)'!AD144="yes"),"yes","no")</f>
        <v>yes</v>
      </c>
      <c r="S144" s="306" t="str">
        <f>IF(AND('Antibiotics STAR PU 13 - QP'!AS144="yes",'Trimeth-pres (age 70+)'!AF144="yes"),"yes","no")</f>
        <v>yes</v>
      </c>
      <c r="T144" s="306" t="str">
        <f>IF(AND('Antibiotics STAR PU 13 - QP'!AV144="yes",'Trimeth-pres (age 70+)'!AH144="yes"),"yes","no")</f>
        <v>yes</v>
      </c>
      <c r="U144" s="306" t="str">
        <f>IF(AND('Antibiotics STAR PU 13 - QP'!AY144="yes",'Trimeth-pres (age 70+)'!AJ144="yes"),"yes","no")</f>
        <v>yes</v>
      </c>
      <c r="V144" s="306" t="str">
        <f>IF(AND('Antibiotics STAR PU 13 - QP'!BB144="yes",'Trimeth-pres (age 70+)'!AL144="yes"),"yes","no")</f>
        <v>yes</v>
      </c>
      <c r="W144" s="306" t="str">
        <f>IF(AND('Antibiotics STAR PU 13 - QP'!BE144="yes",'Trimeth-pres (age 70+)'!AN144="yes"),"yes","no")</f>
        <v>yes</v>
      </c>
      <c r="X144" s="306" t="str">
        <f>IF(AND('Antibiotics STAR PU 13 - QP'!BH144="yes",'Trimeth-pres (age 70+)'!AP144="yes"),"yes","no")</f>
        <v>yes</v>
      </c>
      <c r="Y144" s="306" t="str">
        <f>IF(AND('Antibiotics STAR PU 13 - QP'!BK144="yes",'Trimeth-pres (age 70+)'!AR144="yes"),"yes","no")</f>
        <v>yes</v>
      </c>
      <c r="Z144" s="306" t="str">
        <f>IF(AND('Antibiotics STAR PU 13 - QP'!BN144="yes",'Trimeth-pres (age 70+)'!AT144="yes"),"yes","no")</f>
        <v>yes</v>
      </c>
      <c r="AA144" s="306" t="str">
        <f>IF(AND('Antibiotics STAR PU 13 - QP'!BQ144="yes",'Trimeth-pres (age 70+)'!AV144="yes"),"yes","no")</f>
        <v>yes</v>
      </c>
    </row>
    <row r="145" spans="1:27" x14ac:dyDescent="0.2">
      <c r="A145" s="306" t="s">
        <v>620</v>
      </c>
      <c r="B145" s="5" t="s">
        <v>475</v>
      </c>
      <c r="C145" s="5" t="s">
        <v>402</v>
      </c>
      <c r="D145" s="5" t="s">
        <v>416</v>
      </c>
      <c r="E145" s="5" t="s">
        <v>8</v>
      </c>
      <c r="F145" s="117" t="s">
        <v>292</v>
      </c>
      <c r="G145" s="5" t="s">
        <v>293</v>
      </c>
      <c r="H145" s="306" t="str">
        <f>IF(AND('Antibiotics STAR PU 13 - QP'!L145="yes",'Trimeth-pres (age 70+)'!J145="yes"),"yes","no")</f>
        <v>yes</v>
      </c>
      <c r="I145" s="306" t="str">
        <f>IF(AND('Antibiotics STAR PU 13 - QP'!O145="yes",'Trimeth-pres (age 70+)'!L145="yes"),"yes","no")</f>
        <v>yes</v>
      </c>
      <c r="J145" s="306" t="str">
        <f>IF(AND('Antibiotics STAR PU 13 - QP'!R145="yes",'Trimeth-pres (age 70+)'!N145="yes"),"yes","no")</f>
        <v>yes</v>
      </c>
      <c r="K145" s="306" t="str">
        <f>IF(AND('Antibiotics STAR PU 13 - QP'!U145="yes",'Trimeth-pres (age 70+)'!P145="yes"),"yes","no")</f>
        <v>yes</v>
      </c>
      <c r="L145" s="306" t="str">
        <f>IF(AND('Antibiotics STAR PU 13 - QP'!X145="yes",'Trimeth-pres (age 70+)'!R145="yes"),"yes","no")</f>
        <v>yes</v>
      </c>
      <c r="M145" s="306" t="str">
        <f>IF(AND('Antibiotics STAR PU 13 - QP'!AA145="yes",'Trimeth-pres (age 70+)'!T145="yes"),"yes","no")</f>
        <v>yes</v>
      </c>
      <c r="N145" s="306" t="str">
        <f>IF(AND('Antibiotics STAR PU 13 - QP'!AD145="yes",'Trimeth-pres (age 70+)'!V145="yes"),"yes","no")</f>
        <v>yes</v>
      </c>
      <c r="O145" s="306" t="str">
        <f>IF(AND('Antibiotics STAR PU 13 - QP'!AG145="yes",'Trimeth-pres (age 70+)'!X145="yes"),"yes","no")</f>
        <v>yes</v>
      </c>
      <c r="P145" s="306" t="str">
        <f>IF(AND('Antibiotics STAR PU 13 - QP'!AJ145="yes",'Trimeth-pres (age 70+)'!Z145="yes"),"yes","no")</f>
        <v>yes</v>
      </c>
      <c r="Q145" s="306" t="str">
        <f>IF(AND('Antibiotics STAR PU 13 - QP'!AM145="yes",'Trimeth-pres (age 70+)'!AB145="yes"),"yes","no")</f>
        <v>yes</v>
      </c>
      <c r="R145" s="306" t="str">
        <f>IF(AND('Antibiotics STAR PU 13 - QP'!AP145="yes",'Trimeth-pres (age 70+)'!AD145="yes"),"yes","no")</f>
        <v>yes</v>
      </c>
      <c r="S145" s="306" t="str">
        <f>IF(AND('Antibiotics STAR PU 13 - QP'!AS145="yes",'Trimeth-pres (age 70+)'!AF145="yes"),"yes","no")</f>
        <v>yes</v>
      </c>
      <c r="T145" s="306" t="str">
        <f>IF(AND('Antibiotics STAR PU 13 - QP'!AV145="yes",'Trimeth-pres (age 70+)'!AH145="yes"),"yes","no")</f>
        <v>yes</v>
      </c>
      <c r="U145" s="306" t="str">
        <f>IF(AND('Antibiotics STAR PU 13 - QP'!AY145="yes",'Trimeth-pres (age 70+)'!AJ145="yes"),"yes","no")</f>
        <v>yes</v>
      </c>
      <c r="V145" s="306" t="str">
        <f>IF(AND('Antibiotics STAR PU 13 - QP'!BB145="yes",'Trimeth-pres (age 70+)'!AL145="yes"),"yes","no")</f>
        <v>yes</v>
      </c>
      <c r="W145" s="306" t="str">
        <f>IF(AND('Antibiotics STAR PU 13 - QP'!BE145="yes",'Trimeth-pres (age 70+)'!AN145="yes"),"yes","no")</f>
        <v>yes</v>
      </c>
      <c r="X145" s="306" t="str">
        <f>IF(AND('Antibiotics STAR PU 13 - QP'!BH145="yes",'Trimeth-pres (age 70+)'!AP145="yes"),"yes","no")</f>
        <v>yes</v>
      </c>
      <c r="Y145" s="306" t="str">
        <f>IF(AND('Antibiotics STAR PU 13 - QP'!BK145="yes",'Trimeth-pres (age 70+)'!AR145="yes"),"yes","no")</f>
        <v>yes</v>
      </c>
      <c r="Z145" s="306" t="str">
        <f>IF(AND('Antibiotics STAR PU 13 - QP'!BN145="yes",'Trimeth-pres (age 70+)'!AT145="yes"),"yes","no")</f>
        <v>yes</v>
      </c>
      <c r="AA145" s="306" t="str">
        <f>IF(AND('Antibiotics STAR PU 13 - QP'!BQ145="yes",'Trimeth-pres (age 70+)'!AV145="yes"),"yes","no")</f>
        <v>yes</v>
      </c>
    </row>
    <row r="146" spans="1:27" x14ac:dyDescent="0.2">
      <c r="A146" s="329" t="s">
        <v>502</v>
      </c>
      <c r="B146" s="5" t="s">
        <v>481</v>
      </c>
      <c r="C146" s="5" t="s">
        <v>406</v>
      </c>
      <c r="D146" s="5" t="s">
        <v>435</v>
      </c>
      <c r="E146" s="5" t="s">
        <v>111</v>
      </c>
      <c r="F146" s="117" t="s">
        <v>294</v>
      </c>
      <c r="G146" s="5" t="s">
        <v>295</v>
      </c>
      <c r="H146" s="306" t="str">
        <f>IF(AND('Antibiotics STAR PU 13 - QP'!L146="yes",'Trimeth-pres (age 70+)'!J146="yes"),"yes","no")</f>
        <v>no</v>
      </c>
      <c r="I146" s="306" t="str">
        <f>IF(AND('Antibiotics STAR PU 13 - QP'!O146="yes",'Trimeth-pres (age 70+)'!L146="yes"),"yes","no")</f>
        <v>no</v>
      </c>
      <c r="J146" s="306" t="str">
        <f>IF(AND('Antibiotics STAR PU 13 - QP'!R146="yes",'Trimeth-pres (age 70+)'!N146="yes"),"yes","no")</f>
        <v>yes</v>
      </c>
      <c r="K146" s="306" t="str">
        <f>IF(AND('Antibiotics STAR PU 13 - QP'!U146="yes",'Trimeth-pres (age 70+)'!P146="yes"),"yes","no")</f>
        <v>yes</v>
      </c>
      <c r="L146" s="306" t="str">
        <f>IF(AND('Antibiotics STAR PU 13 - QP'!X146="yes",'Trimeth-pres (age 70+)'!R146="yes"),"yes","no")</f>
        <v>yes</v>
      </c>
      <c r="M146" s="306" t="str">
        <f>IF(AND('Antibiotics STAR PU 13 - QP'!AA146="yes",'Trimeth-pres (age 70+)'!T146="yes"),"yes","no")</f>
        <v>yes</v>
      </c>
      <c r="N146" s="306" t="str">
        <f>IF(AND('Antibiotics STAR PU 13 - QP'!AD146="yes",'Trimeth-pres (age 70+)'!V146="yes"),"yes","no")</f>
        <v>yes</v>
      </c>
      <c r="O146" s="306" t="str">
        <f>IF(AND('Antibiotics STAR PU 13 - QP'!AG146="yes",'Trimeth-pres (age 70+)'!X146="yes"),"yes","no")</f>
        <v>yes</v>
      </c>
      <c r="P146" s="306" t="str">
        <f>IF(AND('Antibiotics STAR PU 13 - QP'!AJ146="yes",'Trimeth-pres (age 70+)'!Z146="yes"),"yes","no")</f>
        <v>yes</v>
      </c>
      <c r="Q146" s="306" t="str">
        <f>IF(AND('Antibiotics STAR PU 13 - QP'!AM146="yes",'Trimeth-pres (age 70+)'!AB146="yes"),"yes","no")</f>
        <v>yes</v>
      </c>
      <c r="R146" s="306" t="str">
        <f>IF(AND('Antibiotics STAR PU 13 - QP'!AP146="yes",'Trimeth-pres (age 70+)'!AD146="yes"),"yes","no")</f>
        <v>yes</v>
      </c>
      <c r="S146" s="306" t="str">
        <f>IF(AND('Antibiotics STAR PU 13 - QP'!AS146="yes",'Trimeth-pres (age 70+)'!AF146="yes"),"yes","no")</f>
        <v>yes</v>
      </c>
      <c r="T146" s="306" t="str">
        <f>IF(AND('Antibiotics STAR PU 13 - QP'!AV146="yes",'Trimeth-pres (age 70+)'!AH146="yes"),"yes","no")</f>
        <v>yes</v>
      </c>
      <c r="U146" s="306" t="str">
        <f>IF(AND('Antibiotics STAR PU 13 - QP'!AY146="yes",'Trimeth-pres (age 70+)'!AJ146="yes"),"yes","no")</f>
        <v>yes</v>
      </c>
      <c r="V146" s="306" t="str">
        <f>IF(AND('Antibiotics STAR PU 13 - QP'!BB146="yes",'Trimeth-pres (age 70+)'!AL146="yes"),"yes","no")</f>
        <v>yes</v>
      </c>
      <c r="W146" s="306" t="str">
        <f>IF(AND('Antibiotics STAR PU 13 - QP'!BE146="yes",'Trimeth-pres (age 70+)'!AN146="yes"),"yes","no")</f>
        <v>yes</v>
      </c>
      <c r="X146" s="306" t="str">
        <f>IF(AND('Antibiotics STAR PU 13 - QP'!BH146="yes",'Trimeth-pres (age 70+)'!AP146="yes"),"yes","no")</f>
        <v>yes</v>
      </c>
      <c r="Y146" s="306" t="str">
        <f>IF(AND('Antibiotics STAR PU 13 - QP'!BK146="yes",'Trimeth-pres (age 70+)'!AR146="yes"),"yes","no")</f>
        <v>yes</v>
      </c>
      <c r="Z146" s="306" t="str">
        <f>IF(AND('Antibiotics STAR PU 13 - QP'!BN146="yes",'Trimeth-pres (age 70+)'!AT146="yes"),"yes","no")</f>
        <v>yes</v>
      </c>
      <c r="AA146" s="306" t="str">
        <f>IF(AND('Antibiotics STAR PU 13 - QP'!BQ146="yes",'Trimeth-pres (age 70+)'!AV146="yes"),"yes","no")</f>
        <v>yes</v>
      </c>
    </row>
    <row r="147" spans="1:27" x14ac:dyDescent="0.2">
      <c r="A147" s="306" t="s">
        <v>639</v>
      </c>
      <c r="B147" s="5" t="s">
        <v>480</v>
      </c>
      <c r="C147" s="5" t="s">
        <v>405</v>
      </c>
      <c r="D147" s="5" t="s">
        <v>429</v>
      </c>
      <c r="E147" s="5" t="s">
        <v>60</v>
      </c>
      <c r="F147" s="117" t="s">
        <v>296</v>
      </c>
      <c r="G147" s="5" t="s">
        <v>297</v>
      </c>
      <c r="H147" s="306" t="str">
        <f>IF(AND('Antibiotics STAR PU 13 - QP'!L147="yes",'Trimeth-pres (age 70+)'!J147="yes"),"yes","no")</f>
        <v>no</v>
      </c>
      <c r="I147" s="306" t="str">
        <f>IF(AND('Antibiotics STAR PU 13 - QP'!O147="yes",'Trimeth-pres (age 70+)'!L147="yes"),"yes","no")</f>
        <v>no</v>
      </c>
      <c r="J147" s="306" t="str">
        <f>IF(AND('Antibiotics STAR PU 13 - QP'!R147="yes",'Trimeth-pres (age 70+)'!N147="yes"),"yes","no")</f>
        <v>no</v>
      </c>
      <c r="K147" s="306" t="str">
        <f>IF(AND('Antibiotics STAR PU 13 - QP'!U147="yes",'Trimeth-pres (age 70+)'!P147="yes"),"yes","no")</f>
        <v>no</v>
      </c>
      <c r="L147" s="306" t="str">
        <f>IF(AND('Antibiotics STAR PU 13 - QP'!X147="yes",'Trimeth-pres (age 70+)'!R147="yes"),"yes","no")</f>
        <v>no</v>
      </c>
      <c r="M147" s="306" t="str">
        <f>IF(AND('Antibiotics STAR PU 13 - QP'!AA147="yes",'Trimeth-pres (age 70+)'!T147="yes"),"yes","no")</f>
        <v>no</v>
      </c>
      <c r="N147" s="306" t="str">
        <f>IF(AND('Antibiotics STAR PU 13 - QP'!AD147="yes",'Trimeth-pres (age 70+)'!V147="yes"),"yes","no")</f>
        <v>no</v>
      </c>
      <c r="O147" s="306" t="str">
        <f>IF(AND('Antibiotics STAR PU 13 - QP'!AG147="yes",'Trimeth-pres (age 70+)'!X147="yes"),"yes","no")</f>
        <v>no</v>
      </c>
      <c r="P147" s="306" t="str">
        <f>IF(AND('Antibiotics STAR PU 13 - QP'!AJ147="yes",'Trimeth-pres (age 70+)'!Z147="yes"),"yes","no")</f>
        <v>no</v>
      </c>
      <c r="Q147" s="306" t="str">
        <f>IF(AND('Antibiotics STAR PU 13 - QP'!AM147="yes",'Trimeth-pres (age 70+)'!AB147="yes"),"yes","no")</f>
        <v>no</v>
      </c>
      <c r="R147" s="306" t="str">
        <f>IF(AND('Antibiotics STAR PU 13 - QP'!AP147="yes",'Trimeth-pres (age 70+)'!AD147="yes"),"yes","no")</f>
        <v>no</v>
      </c>
      <c r="S147" s="306" t="str">
        <f>IF(AND('Antibiotics STAR PU 13 - QP'!AS147="yes",'Trimeth-pres (age 70+)'!AF147="yes"),"yes","no")</f>
        <v>no</v>
      </c>
      <c r="T147" s="306" t="str">
        <f>IF(AND('Antibiotics STAR PU 13 - QP'!AV147="yes",'Trimeth-pres (age 70+)'!AH147="yes"),"yes","no")</f>
        <v>no</v>
      </c>
      <c r="U147" s="306" t="str">
        <f>IF(AND('Antibiotics STAR PU 13 - QP'!AY147="yes",'Trimeth-pres (age 70+)'!AJ147="yes"),"yes","no")</f>
        <v>yes</v>
      </c>
      <c r="V147" s="306" t="str">
        <f>IF(AND('Antibiotics STAR PU 13 - QP'!BB147="yes",'Trimeth-pres (age 70+)'!AL147="yes"),"yes","no")</f>
        <v>yes</v>
      </c>
      <c r="W147" s="306" t="str">
        <f>IF(AND('Antibiotics STAR PU 13 - QP'!BE147="yes",'Trimeth-pres (age 70+)'!AN147="yes"),"yes","no")</f>
        <v>yes</v>
      </c>
      <c r="X147" s="306" t="str">
        <f>IF(AND('Antibiotics STAR PU 13 - QP'!BH147="yes",'Trimeth-pres (age 70+)'!AP147="yes"),"yes","no")</f>
        <v>yes</v>
      </c>
      <c r="Y147" s="306" t="str">
        <f>IF(AND('Antibiotics STAR PU 13 - QP'!BK147="yes",'Trimeth-pres (age 70+)'!AR147="yes"),"yes","no")</f>
        <v>yes</v>
      </c>
      <c r="Z147" s="306" t="str">
        <f>IF(AND('Antibiotics STAR PU 13 - QP'!BN147="yes",'Trimeth-pres (age 70+)'!AT147="yes"),"yes","no")</f>
        <v>yes</v>
      </c>
      <c r="AA147" s="306" t="str">
        <f>IF(AND('Antibiotics STAR PU 13 - QP'!BQ147="yes",'Trimeth-pres (age 70+)'!AV147="yes"),"yes","no")</f>
        <v>yes</v>
      </c>
    </row>
    <row r="148" spans="1:27" x14ac:dyDescent="0.2">
      <c r="A148" s="306" t="s">
        <v>496</v>
      </c>
      <c r="B148" s="5" t="s">
        <v>497</v>
      </c>
      <c r="C148" s="5" t="s">
        <v>411</v>
      </c>
      <c r="D148" s="5" t="s">
        <v>439</v>
      </c>
      <c r="E148" s="5" t="s">
        <v>145</v>
      </c>
      <c r="F148" s="117" t="s">
        <v>298</v>
      </c>
      <c r="G148" s="5" t="s">
        <v>299</v>
      </c>
      <c r="H148" s="306" t="str">
        <f>IF(AND('Antibiotics STAR PU 13 - QP'!L148="yes",'Trimeth-pres (age 70+)'!J148="yes"),"yes","no")</f>
        <v>no</v>
      </c>
      <c r="I148" s="306" t="str">
        <f>IF(AND('Antibiotics STAR PU 13 - QP'!O148="yes",'Trimeth-pres (age 70+)'!L148="yes"),"yes","no")</f>
        <v>no</v>
      </c>
      <c r="J148" s="306" t="str">
        <f>IF(AND('Antibiotics STAR PU 13 - QP'!R148="yes",'Trimeth-pres (age 70+)'!N148="yes"),"yes","no")</f>
        <v>no</v>
      </c>
      <c r="K148" s="306" t="str">
        <f>IF(AND('Antibiotics STAR PU 13 - QP'!U148="yes",'Trimeth-pres (age 70+)'!P148="yes"),"yes","no")</f>
        <v>no</v>
      </c>
      <c r="L148" s="306" t="str">
        <f>IF(AND('Antibiotics STAR PU 13 - QP'!X148="yes",'Trimeth-pres (age 70+)'!R148="yes"),"yes","no")</f>
        <v>no</v>
      </c>
      <c r="M148" s="306" t="str">
        <f>IF(AND('Antibiotics STAR PU 13 - QP'!AA148="yes",'Trimeth-pres (age 70+)'!T148="yes"),"yes","no")</f>
        <v>no</v>
      </c>
      <c r="N148" s="306" t="str">
        <f>IF(AND('Antibiotics STAR PU 13 - QP'!AD148="yes",'Trimeth-pres (age 70+)'!V148="yes"),"yes","no")</f>
        <v>no</v>
      </c>
      <c r="O148" s="306" t="str">
        <f>IF(AND('Antibiotics STAR PU 13 - QP'!AG148="yes",'Trimeth-pres (age 70+)'!X148="yes"),"yes","no")</f>
        <v>no</v>
      </c>
      <c r="P148" s="306" t="str">
        <f>IF(AND('Antibiotics STAR PU 13 - QP'!AJ148="yes",'Trimeth-pres (age 70+)'!Z148="yes"),"yes","no")</f>
        <v>no</v>
      </c>
      <c r="Q148" s="306" t="str">
        <f>IF(AND('Antibiotics STAR PU 13 - QP'!AM148="yes",'Trimeth-pres (age 70+)'!AB148="yes"),"yes","no")</f>
        <v>no</v>
      </c>
      <c r="R148" s="306" t="str">
        <f>IF(AND('Antibiotics STAR PU 13 - QP'!AP148="yes",'Trimeth-pres (age 70+)'!AD148="yes"),"yes","no")</f>
        <v>no</v>
      </c>
      <c r="S148" s="306" t="str">
        <f>IF(AND('Antibiotics STAR PU 13 - QP'!AS148="yes",'Trimeth-pres (age 70+)'!AF148="yes"),"yes","no")</f>
        <v>yes</v>
      </c>
      <c r="T148" s="306" t="str">
        <f>IF(AND('Antibiotics STAR PU 13 - QP'!AV148="yes",'Trimeth-pres (age 70+)'!AH148="yes"),"yes","no")</f>
        <v>yes</v>
      </c>
      <c r="U148" s="306" t="str">
        <f>IF(AND('Antibiotics STAR PU 13 - QP'!AY148="yes",'Trimeth-pres (age 70+)'!AJ148="yes"),"yes","no")</f>
        <v>yes</v>
      </c>
      <c r="V148" s="306" t="str">
        <f>IF(AND('Antibiotics STAR PU 13 - QP'!BB148="yes",'Trimeth-pres (age 70+)'!AL148="yes"),"yes","no")</f>
        <v>yes</v>
      </c>
      <c r="W148" s="306" t="str">
        <f>IF(AND('Antibiotics STAR PU 13 - QP'!BE148="yes",'Trimeth-pres (age 70+)'!AN148="yes"),"yes","no")</f>
        <v>yes</v>
      </c>
      <c r="X148" s="306" t="str">
        <f>IF(AND('Antibiotics STAR PU 13 - QP'!BH148="yes",'Trimeth-pres (age 70+)'!AP148="yes"),"yes","no")</f>
        <v>yes</v>
      </c>
      <c r="Y148" s="306" t="str">
        <f>IF(AND('Antibiotics STAR PU 13 - QP'!BK148="yes",'Trimeth-pres (age 70+)'!AR148="yes"),"yes","no")</f>
        <v>yes</v>
      </c>
      <c r="Z148" s="306" t="str">
        <f>IF(AND('Antibiotics STAR PU 13 - QP'!BN148="yes",'Trimeth-pres (age 70+)'!AT148="yes"),"yes","no")</f>
        <v>yes</v>
      </c>
      <c r="AA148" s="306" t="str">
        <f>IF(AND('Antibiotics STAR PU 13 - QP'!BQ148="yes",'Trimeth-pres (age 70+)'!AV148="yes"),"yes","no")</f>
        <v>no</v>
      </c>
    </row>
    <row r="149" spans="1:27" x14ac:dyDescent="0.2">
      <c r="A149" s="306" t="s">
        <v>634</v>
      </c>
      <c r="B149" s="5" t="s">
        <v>491</v>
      </c>
      <c r="C149" s="5" t="s">
        <v>410</v>
      </c>
      <c r="D149" s="5" t="s">
        <v>433</v>
      </c>
      <c r="E149" s="5" t="s">
        <v>91</v>
      </c>
      <c r="F149" s="117" t="s">
        <v>300</v>
      </c>
      <c r="G149" s="5" t="s">
        <v>301</v>
      </c>
      <c r="H149" s="306" t="str">
        <f>IF(AND('Antibiotics STAR PU 13 - QP'!L149="yes",'Trimeth-pres (age 70+)'!J149="yes"),"yes","no")</f>
        <v>no</v>
      </c>
      <c r="I149" s="306" t="str">
        <f>IF(AND('Antibiotics STAR PU 13 - QP'!O149="yes",'Trimeth-pres (age 70+)'!L149="yes"),"yes","no")</f>
        <v>no</v>
      </c>
      <c r="J149" s="306" t="str">
        <f>IF(AND('Antibiotics STAR PU 13 - QP'!R149="yes",'Trimeth-pres (age 70+)'!N149="yes"),"yes","no")</f>
        <v>no</v>
      </c>
      <c r="K149" s="306" t="str">
        <f>IF(AND('Antibiotics STAR PU 13 - QP'!U149="yes",'Trimeth-pres (age 70+)'!P149="yes"),"yes","no")</f>
        <v>no</v>
      </c>
      <c r="L149" s="306" t="str">
        <f>IF(AND('Antibiotics STAR PU 13 - QP'!X149="yes",'Trimeth-pres (age 70+)'!R149="yes"),"yes","no")</f>
        <v>no</v>
      </c>
      <c r="M149" s="306" t="str">
        <f>IF(AND('Antibiotics STAR PU 13 - QP'!AA149="yes",'Trimeth-pres (age 70+)'!T149="yes"),"yes","no")</f>
        <v>no</v>
      </c>
      <c r="N149" s="306" t="str">
        <f>IF(AND('Antibiotics STAR PU 13 - QP'!AD149="yes",'Trimeth-pres (age 70+)'!V149="yes"),"yes","no")</f>
        <v>no</v>
      </c>
      <c r="O149" s="306" t="str">
        <f>IF(AND('Antibiotics STAR PU 13 - QP'!AG149="yes",'Trimeth-pres (age 70+)'!X149="yes"),"yes","no")</f>
        <v>no</v>
      </c>
      <c r="P149" s="306" t="str">
        <f>IF(AND('Antibiotics STAR PU 13 - QP'!AJ149="yes",'Trimeth-pres (age 70+)'!Z149="yes"),"yes","no")</f>
        <v>no</v>
      </c>
      <c r="Q149" s="306" t="str">
        <f>IF(AND('Antibiotics STAR PU 13 - QP'!AM149="yes",'Trimeth-pres (age 70+)'!AB149="yes"),"yes","no")</f>
        <v>no</v>
      </c>
      <c r="R149" s="306" t="str">
        <f>IF(AND('Antibiotics STAR PU 13 - QP'!AP149="yes",'Trimeth-pres (age 70+)'!AD149="yes"),"yes","no")</f>
        <v>no</v>
      </c>
      <c r="S149" s="306" t="str">
        <f>IF(AND('Antibiotics STAR PU 13 - QP'!AS149="yes",'Trimeth-pres (age 70+)'!AF149="yes"),"yes","no")</f>
        <v>no</v>
      </c>
      <c r="T149" s="306" t="str">
        <f>IF(AND('Antibiotics STAR PU 13 - QP'!AV149="yes",'Trimeth-pres (age 70+)'!AH149="yes"),"yes","no")</f>
        <v>no</v>
      </c>
      <c r="U149" s="306" t="str">
        <f>IF(AND('Antibiotics STAR PU 13 - QP'!AY149="yes",'Trimeth-pres (age 70+)'!AJ149="yes"),"yes","no")</f>
        <v>no</v>
      </c>
      <c r="V149" s="306" t="str">
        <f>IF(AND('Antibiotics STAR PU 13 - QP'!BB149="yes",'Trimeth-pres (age 70+)'!AL149="yes"),"yes","no")</f>
        <v>no</v>
      </c>
      <c r="W149" s="306" t="str">
        <f>IF(AND('Antibiotics STAR PU 13 - QP'!BE149="yes",'Trimeth-pres (age 70+)'!AN149="yes"),"yes","no")</f>
        <v>no</v>
      </c>
      <c r="X149" s="306" t="str">
        <f>IF(AND('Antibiotics STAR PU 13 - QP'!BH149="yes",'Trimeth-pres (age 70+)'!AP149="yes"),"yes","no")</f>
        <v>no</v>
      </c>
      <c r="Y149" s="306" t="str">
        <f>IF(AND('Antibiotics STAR PU 13 - QP'!BK149="yes",'Trimeth-pres (age 70+)'!AR149="yes"),"yes","no")</f>
        <v>no</v>
      </c>
      <c r="Z149" s="306" t="str">
        <f>IF(AND('Antibiotics STAR PU 13 - QP'!BN149="yes",'Trimeth-pres (age 70+)'!AT149="yes"),"yes","no")</f>
        <v>no</v>
      </c>
      <c r="AA149" s="306" t="str">
        <f>IF(AND('Antibiotics STAR PU 13 - QP'!BQ149="yes",'Trimeth-pres (age 70+)'!AV149="yes"),"yes","no")</f>
        <v>no</v>
      </c>
    </row>
    <row r="150" spans="1:27" x14ac:dyDescent="0.2">
      <c r="A150" s="306" t="s">
        <v>634</v>
      </c>
      <c r="B150" s="5" t="s">
        <v>491</v>
      </c>
      <c r="C150" s="5" t="s">
        <v>410</v>
      </c>
      <c r="D150" s="5" t="s">
        <v>432</v>
      </c>
      <c r="E150" s="5" t="s">
        <v>89</v>
      </c>
      <c r="F150" s="117" t="s">
        <v>302</v>
      </c>
      <c r="G150" s="5" t="s">
        <v>303</v>
      </c>
      <c r="H150" s="306" t="str">
        <f>IF(AND('Antibiotics STAR PU 13 - QP'!L150="yes",'Trimeth-pres (age 70+)'!J150="yes"),"yes","no")</f>
        <v>no</v>
      </c>
      <c r="I150" s="306" t="str">
        <f>IF(AND('Antibiotics STAR PU 13 - QP'!O150="yes",'Trimeth-pres (age 70+)'!L150="yes"),"yes","no")</f>
        <v>no</v>
      </c>
      <c r="J150" s="306" t="str">
        <f>IF(AND('Antibiotics STAR PU 13 - QP'!R150="yes",'Trimeth-pres (age 70+)'!N150="yes"),"yes","no")</f>
        <v>yes</v>
      </c>
      <c r="K150" s="306" t="str">
        <f>IF(AND('Antibiotics STAR PU 13 - QP'!U150="yes",'Trimeth-pres (age 70+)'!P150="yes"),"yes","no")</f>
        <v>yes</v>
      </c>
      <c r="L150" s="306" t="str">
        <f>IF(AND('Antibiotics STAR PU 13 - QP'!X150="yes",'Trimeth-pres (age 70+)'!R150="yes"),"yes","no")</f>
        <v>yes</v>
      </c>
      <c r="M150" s="306" t="str">
        <f>IF(AND('Antibiotics STAR PU 13 - QP'!AA150="yes",'Trimeth-pres (age 70+)'!T150="yes"),"yes","no")</f>
        <v>yes</v>
      </c>
      <c r="N150" s="306" t="str">
        <f>IF(AND('Antibiotics STAR PU 13 - QP'!AD150="yes",'Trimeth-pres (age 70+)'!V150="yes"),"yes","no")</f>
        <v>yes</v>
      </c>
      <c r="O150" s="306" t="str">
        <f>IF(AND('Antibiotics STAR PU 13 - QP'!AG150="yes",'Trimeth-pres (age 70+)'!X150="yes"),"yes","no")</f>
        <v>yes</v>
      </c>
      <c r="P150" s="306" t="str">
        <f>IF(AND('Antibiotics STAR PU 13 - QP'!AJ150="yes",'Trimeth-pres (age 70+)'!Z150="yes"),"yes","no")</f>
        <v>yes</v>
      </c>
      <c r="Q150" s="306" t="str">
        <f>IF(AND('Antibiotics STAR PU 13 - QP'!AM150="yes",'Trimeth-pres (age 70+)'!AB150="yes"),"yes","no")</f>
        <v>yes</v>
      </c>
      <c r="R150" s="306" t="str">
        <f>IF(AND('Antibiotics STAR PU 13 - QP'!AP150="yes",'Trimeth-pres (age 70+)'!AD150="yes"),"yes","no")</f>
        <v>yes</v>
      </c>
      <c r="S150" s="306" t="str">
        <f>IF(AND('Antibiotics STAR PU 13 - QP'!AS150="yes",'Trimeth-pres (age 70+)'!AF150="yes"),"yes","no")</f>
        <v>yes</v>
      </c>
      <c r="T150" s="306" t="str">
        <f>IF(AND('Antibiotics STAR PU 13 - QP'!AV150="yes",'Trimeth-pres (age 70+)'!AH150="yes"),"yes","no")</f>
        <v>yes</v>
      </c>
      <c r="U150" s="306" t="str">
        <f>IF(AND('Antibiotics STAR PU 13 - QP'!AY150="yes",'Trimeth-pres (age 70+)'!AJ150="yes"),"yes","no")</f>
        <v>yes</v>
      </c>
      <c r="V150" s="306" t="str">
        <f>IF(AND('Antibiotics STAR PU 13 - QP'!BB150="yes",'Trimeth-pres (age 70+)'!AL150="yes"),"yes","no")</f>
        <v>yes</v>
      </c>
      <c r="W150" s="306" t="str">
        <f>IF(AND('Antibiotics STAR PU 13 - QP'!BE150="yes",'Trimeth-pres (age 70+)'!AN150="yes"),"yes","no")</f>
        <v>yes</v>
      </c>
      <c r="X150" s="306" t="str">
        <f>IF(AND('Antibiotics STAR PU 13 - QP'!BH150="yes",'Trimeth-pres (age 70+)'!AP150="yes"),"yes","no")</f>
        <v>yes</v>
      </c>
      <c r="Y150" s="306" t="str">
        <f>IF(AND('Antibiotics STAR PU 13 - QP'!BK150="yes",'Trimeth-pres (age 70+)'!AR150="yes"),"yes","no")</f>
        <v>yes</v>
      </c>
      <c r="Z150" s="306" t="str">
        <f>IF(AND('Antibiotics STAR PU 13 - QP'!BN150="yes",'Trimeth-pres (age 70+)'!AT150="yes"),"yes","no")</f>
        <v>yes</v>
      </c>
      <c r="AA150" s="306" t="str">
        <f>IF(AND('Antibiotics STAR PU 13 - QP'!BQ150="yes",'Trimeth-pres (age 70+)'!AV150="yes"),"yes","no")</f>
        <v>yes</v>
      </c>
    </row>
    <row r="151" spans="1:27" x14ac:dyDescent="0.2">
      <c r="A151" s="306" t="s">
        <v>490</v>
      </c>
      <c r="B151" s="5" t="s">
        <v>483</v>
      </c>
      <c r="C151" s="5" t="s">
        <v>407</v>
      </c>
      <c r="D151" s="5" t="s">
        <v>431</v>
      </c>
      <c r="E151" s="5" t="s">
        <v>82</v>
      </c>
      <c r="F151" s="117" t="s">
        <v>304</v>
      </c>
      <c r="G151" s="5" t="s">
        <v>305</v>
      </c>
      <c r="H151" s="306" t="str">
        <f>IF(AND('Antibiotics STAR PU 13 - QP'!L151="yes",'Trimeth-pres (age 70+)'!J151="yes"),"yes","no")</f>
        <v>yes</v>
      </c>
      <c r="I151" s="306" t="str">
        <f>IF(AND('Antibiotics STAR PU 13 - QP'!O151="yes",'Trimeth-pres (age 70+)'!L151="yes"),"yes","no")</f>
        <v>yes</v>
      </c>
      <c r="J151" s="306" t="str">
        <f>IF(AND('Antibiotics STAR PU 13 - QP'!R151="yes",'Trimeth-pres (age 70+)'!N151="yes"),"yes","no")</f>
        <v>yes</v>
      </c>
      <c r="K151" s="306" t="str">
        <f>IF(AND('Antibiotics STAR PU 13 - QP'!U151="yes",'Trimeth-pres (age 70+)'!P151="yes"),"yes","no")</f>
        <v>yes</v>
      </c>
      <c r="L151" s="306" t="str">
        <f>IF(AND('Antibiotics STAR PU 13 - QP'!X151="yes",'Trimeth-pres (age 70+)'!R151="yes"),"yes","no")</f>
        <v>yes</v>
      </c>
      <c r="M151" s="306" t="str">
        <f>IF(AND('Antibiotics STAR PU 13 - QP'!AA151="yes",'Trimeth-pres (age 70+)'!T151="yes"),"yes","no")</f>
        <v>yes</v>
      </c>
      <c r="N151" s="306" t="str">
        <f>IF(AND('Antibiotics STAR PU 13 - QP'!AD151="yes",'Trimeth-pres (age 70+)'!V151="yes"),"yes","no")</f>
        <v>yes</v>
      </c>
      <c r="O151" s="306" t="str">
        <f>IF(AND('Antibiotics STAR PU 13 - QP'!AG151="yes",'Trimeth-pres (age 70+)'!X151="yes"),"yes","no")</f>
        <v>yes</v>
      </c>
      <c r="P151" s="306" t="str">
        <f>IF(AND('Antibiotics STAR PU 13 - QP'!AJ151="yes",'Trimeth-pres (age 70+)'!Z151="yes"),"yes","no")</f>
        <v>yes</v>
      </c>
      <c r="Q151" s="306" t="str">
        <f>IF(AND('Antibiotics STAR PU 13 - QP'!AM151="yes",'Trimeth-pres (age 70+)'!AB151="yes"),"yes","no")</f>
        <v>yes</v>
      </c>
      <c r="R151" s="306" t="str">
        <f>IF(AND('Antibiotics STAR PU 13 - QP'!AP151="yes",'Trimeth-pres (age 70+)'!AD151="yes"),"yes","no")</f>
        <v>yes</v>
      </c>
      <c r="S151" s="306" t="str">
        <f>IF(AND('Antibiotics STAR PU 13 - QP'!AS151="yes",'Trimeth-pres (age 70+)'!AF151="yes"),"yes","no")</f>
        <v>yes</v>
      </c>
      <c r="T151" s="306" t="str">
        <f>IF(AND('Antibiotics STAR PU 13 - QP'!AV151="yes",'Trimeth-pres (age 70+)'!AH151="yes"),"yes","no")</f>
        <v>yes</v>
      </c>
      <c r="U151" s="306" t="str">
        <f>IF(AND('Antibiotics STAR PU 13 - QP'!AY151="yes",'Trimeth-pres (age 70+)'!AJ151="yes"),"yes","no")</f>
        <v>yes</v>
      </c>
      <c r="V151" s="306" t="str">
        <f>IF(AND('Antibiotics STAR PU 13 - QP'!BB151="yes",'Trimeth-pres (age 70+)'!AL151="yes"),"yes","no")</f>
        <v>yes</v>
      </c>
      <c r="W151" s="306" t="str">
        <f>IF(AND('Antibiotics STAR PU 13 - QP'!BE151="yes",'Trimeth-pres (age 70+)'!AN151="yes"),"yes","no")</f>
        <v>yes</v>
      </c>
      <c r="X151" s="306" t="str">
        <f>IF(AND('Antibiotics STAR PU 13 - QP'!BH151="yes",'Trimeth-pres (age 70+)'!AP151="yes"),"yes","no")</f>
        <v>yes</v>
      </c>
      <c r="Y151" s="306" t="str">
        <f>IF(AND('Antibiotics STAR PU 13 - QP'!BK151="yes",'Trimeth-pres (age 70+)'!AR151="yes"),"yes","no")</f>
        <v>yes</v>
      </c>
      <c r="Z151" s="306" t="str">
        <f>IF(AND('Antibiotics STAR PU 13 - QP'!BN151="yes",'Trimeth-pres (age 70+)'!AT151="yes"),"yes","no")</f>
        <v>yes</v>
      </c>
      <c r="AA151" s="306" t="str">
        <f>IF(AND('Antibiotics STAR PU 13 - QP'!BQ151="yes",'Trimeth-pres (age 70+)'!AV151="yes"),"yes","no")</f>
        <v>yes</v>
      </c>
    </row>
    <row r="152" spans="1:27" x14ac:dyDescent="0.2">
      <c r="A152" s="329" t="s">
        <v>502</v>
      </c>
      <c r="B152" s="5" t="s">
        <v>481</v>
      </c>
      <c r="C152" s="5" t="s">
        <v>406</v>
      </c>
      <c r="D152" s="5" t="s">
        <v>435</v>
      </c>
      <c r="E152" s="5" t="s">
        <v>111</v>
      </c>
      <c r="F152" s="117" t="s">
        <v>306</v>
      </c>
      <c r="G152" s="5" t="s">
        <v>307</v>
      </c>
      <c r="H152" s="306" t="str">
        <f>IF(AND('Antibiotics STAR PU 13 - QP'!L152="yes",'Trimeth-pres (age 70+)'!J152="yes"),"yes","no")</f>
        <v>no</v>
      </c>
      <c r="I152" s="306" t="str">
        <f>IF(AND('Antibiotics STAR PU 13 - QP'!O152="yes",'Trimeth-pres (age 70+)'!L152="yes"),"yes","no")</f>
        <v>no</v>
      </c>
      <c r="J152" s="306" t="str">
        <f>IF(AND('Antibiotics STAR PU 13 - QP'!R152="yes",'Trimeth-pres (age 70+)'!N152="yes"),"yes","no")</f>
        <v>no</v>
      </c>
      <c r="K152" s="306" t="str">
        <f>IF(AND('Antibiotics STAR PU 13 - QP'!U152="yes",'Trimeth-pres (age 70+)'!P152="yes"),"yes","no")</f>
        <v>no</v>
      </c>
      <c r="L152" s="306" t="str">
        <f>IF(AND('Antibiotics STAR PU 13 - QP'!X152="yes",'Trimeth-pres (age 70+)'!R152="yes"),"yes","no")</f>
        <v>yes</v>
      </c>
      <c r="M152" s="306" t="str">
        <f>IF(AND('Antibiotics STAR PU 13 - QP'!AA152="yes",'Trimeth-pres (age 70+)'!T152="yes"),"yes","no")</f>
        <v>yes</v>
      </c>
      <c r="N152" s="306" t="str">
        <f>IF(AND('Antibiotics STAR PU 13 - QP'!AD152="yes",'Trimeth-pres (age 70+)'!V152="yes"),"yes","no")</f>
        <v>yes</v>
      </c>
      <c r="O152" s="306" t="str">
        <f>IF(AND('Antibiotics STAR PU 13 - QP'!AG152="yes",'Trimeth-pres (age 70+)'!X152="yes"),"yes","no")</f>
        <v>yes</v>
      </c>
      <c r="P152" s="306" t="str">
        <f>IF(AND('Antibiotics STAR PU 13 - QP'!AJ152="yes",'Trimeth-pres (age 70+)'!Z152="yes"),"yes","no")</f>
        <v>yes</v>
      </c>
      <c r="Q152" s="306" t="str">
        <f>IF(AND('Antibiotics STAR PU 13 - QP'!AM152="yes",'Trimeth-pres (age 70+)'!AB152="yes"),"yes","no")</f>
        <v>yes</v>
      </c>
      <c r="R152" s="306" t="str">
        <f>IF(AND('Antibiotics STAR PU 13 - QP'!AP152="yes",'Trimeth-pres (age 70+)'!AD152="yes"),"yes","no")</f>
        <v>yes</v>
      </c>
      <c r="S152" s="306" t="str">
        <f>IF(AND('Antibiotics STAR PU 13 - QP'!AS152="yes",'Trimeth-pres (age 70+)'!AF152="yes"),"yes","no")</f>
        <v>yes</v>
      </c>
      <c r="T152" s="306" t="str">
        <f>IF(AND('Antibiotics STAR PU 13 - QP'!AV152="yes",'Trimeth-pres (age 70+)'!AH152="yes"),"yes","no")</f>
        <v>yes</v>
      </c>
      <c r="U152" s="306" t="str">
        <f>IF(AND('Antibiotics STAR PU 13 - QP'!AY152="yes",'Trimeth-pres (age 70+)'!AJ152="yes"),"yes","no")</f>
        <v>yes</v>
      </c>
      <c r="V152" s="306" t="str">
        <f>IF(AND('Antibiotics STAR PU 13 - QP'!BB152="yes",'Trimeth-pres (age 70+)'!AL152="yes"),"yes","no")</f>
        <v>yes</v>
      </c>
      <c r="W152" s="306" t="str">
        <f>IF(AND('Antibiotics STAR PU 13 - QP'!BE152="yes",'Trimeth-pres (age 70+)'!AN152="yes"),"yes","no")</f>
        <v>yes</v>
      </c>
      <c r="X152" s="306" t="str">
        <f>IF(AND('Antibiotics STAR PU 13 - QP'!BH152="yes",'Trimeth-pres (age 70+)'!AP152="yes"),"yes","no")</f>
        <v>yes</v>
      </c>
      <c r="Y152" s="306" t="str">
        <f>IF(AND('Antibiotics STAR PU 13 - QP'!BK152="yes",'Trimeth-pres (age 70+)'!AR152="yes"),"yes","no")</f>
        <v>yes</v>
      </c>
      <c r="Z152" s="306" t="str">
        <f>IF(AND('Antibiotics STAR PU 13 - QP'!BN152="yes",'Trimeth-pres (age 70+)'!AT152="yes"),"yes","no")</f>
        <v>yes</v>
      </c>
      <c r="AA152" s="306" t="str">
        <f>IF(AND('Antibiotics STAR PU 13 - QP'!BQ152="yes",'Trimeth-pres (age 70+)'!AV152="yes"),"yes","no")</f>
        <v>yes</v>
      </c>
    </row>
    <row r="153" spans="1:27" x14ac:dyDescent="0.2">
      <c r="A153" s="306" t="s">
        <v>500</v>
      </c>
      <c r="B153" s="5" t="s">
        <v>483</v>
      </c>
      <c r="C153" s="5" t="s">
        <v>407</v>
      </c>
      <c r="D153" s="5" t="s">
        <v>431</v>
      </c>
      <c r="E153" s="5" t="s">
        <v>82</v>
      </c>
      <c r="F153" s="117" t="s">
        <v>308</v>
      </c>
      <c r="G153" s="5" t="s">
        <v>309</v>
      </c>
      <c r="H153" s="306" t="str">
        <f>IF(AND('Antibiotics STAR PU 13 - QP'!L153="yes",'Trimeth-pres (age 70+)'!J153="yes"),"yes","no")</f>
        <v>yes</v>
      </c>
      <c r="I153" s="306" t="str">
        <f>IF(AND('Antibiotics STAR PU 13 - QP'!O153="yes",'Trimeth-pres (age 70+)'!L153="yes"),"yes","no")</f>
        <v>yes</v>
      </c>
      <c r="J153" s="306" t="str">
        <f>IF(AND('Antibiotics STAR PU 13 - QP'!R153="yes",'Trimeth-pres (age 70+)'!N153="yes"),"yes","no")</f>
        <v>yes</v>
      </c>
      <c r="K153" s="306" t="str">
        <f>IF(AND('Antibiotics STAR PU 13 - QP'!U153="yes",'Trimeth-pres (age 70+)'!P153="yes"),"yes","no")</f>
        <v>yes</v>
      </c>
      <c r="L153" s="306" t="str">
        <f>IF(AND('Antibiotics STAR PU 13 - QP'!X153="yes",'Trimeth-pres (age 70+)'!R153="yes"),"yes","no")</f>
        <v>yes</v>
      </c>
      <c r="M153" s="306" t="str">
        <f>IF(AND('Antibiotics STAR PU 13 - QP'!AA153="yes",'Trimeth-pres (age 70+)'!T153="yes"),"yes","no")</f>
        <v>yes</v>
      </c>
      <c r="N153" s="306" t="str">
        <f>IF(AND('Antibiotics STAR PU 13 - QP'!AD153="yes",'Trimeth-pres (age 70+)'!V153="yes"),"yes","no")</f>
        <v>yes</v>
      </c>
      <c r="O153" s="306" t="str">
        <f>IF(AND('Antibiotics STAR PU 13 - QP'!AG153="yes",'Trimeth-pres (age 70+)'!X153="yes"),"yes","no")</f>
        <v>yes</v>
      </c>
      <c r="P153" s="306" t="str">
        <f>IF(AND('Antibiotics STAR PU 13 - QP'!AJ153="yes",'Trimeth-pres (age 70+)'!Z153="yes"),"yes","no")</f>
        <v>yes</v>
      </c>
      <c r="Q153" s="306" t="str">
        <f>IF(AND('Antibiotics STAR PU 13 - QP'!AM153="yes",'Trimeth-pres (age 70+)'!AB153="yes"),"yes","no")</f>
        <v>yes</v>
      </c>
      <c r="R153" s="306" t="str">
        <f>IF(AND('Antibiotics STAR PU 13 - QP'!AP153="yes",'Trimeth-pres (age 70+)'!AD153="yes"),"yes","no")</f>
        <v>yes</v>
      </c>
      <c r="S153" s="306" t="str">
        <f>IF(AND('Antibiotics STAR PU 13 - QP'!AS153="yes",'Trimeth-pres (age 70+)'!AF153="yes"),"yes","no")</f>
        <v>yes</v>
      </c>
      <c r="T153" s="306" t="str">
        <f>IF(AND('Antibiotics STAR PU 13 - QP'!AV153="yes",'Trimeth-pres (age 70+)'!AH153="yes"),"yes","no")</f>
        <v>yes</v>
      </c>
      <c r="U153" s="306" t="str">
        <f>IF(AND('Antibiotics STAR PU 13 - QP'!AY153="yes",'Trimeth-pres (age 70+)'!AJ153="yes"),"yes","no")</f>
        <v>yes</v>
      </c>
      <c r="V153" s="306" t="str">
        <f>IF(AND('Antibiotics STAR PU 13 - QP'!BB153="yes",'Trimeth-pres (age 70+)'!AL153="yes"),"yes","no")</f>
        <v>yes</v>
      </c>
      <c r="W153" s="306" t="str">
        <f>IF(AND('Antibiotics STAR PU 13 - QP'!BE153="yes",'Trimeth-pres (age 70+)'!AN153="yes"),"yes","no")</f>
        <v>yes</v>
      </c>
      <c r="X153" s="306" t="str">
        <f>IF(AND('Antibiotics STAR PU 13 - QP'!BH153="yes",'Trimeth-pres (age 70+)'!AP153="yes"),"yes","no")</f>
        <v>yes</v>
      </c>
      <c r="Y153" s="306" t="str">
        <f>IF(AND('Antibiotics STAR PU 13 - QP'!BK153="yes",'Trimeth-pres (age 70+)'!AR153="yes"),"yes","no")</f>
        <v>yes</v>
      </c>
      <c r="Z153" s="306" t="str">
        <f>IF(AND('Antibiotics STAR PU 13 - QP'!BN153="yes",'Trimeth-pres (age 70+)'!AT153="yes"),"yes","no")</f>
        <v>yes</v>
      </c>
      <c r="AA153" s="306" t="str">
        <f>IF(AND('Antibiotics STAR PU 13 - QP'!BQ153="yes",'Trimeth-pres (age 70+)'!AV153="yes"),"yes","no")</f>
        <v>yes</v>
      </c>
    </row>
    <row r="154" spans="1:27" x14ac:dyDescent="0.2">
      <c r="A154" s="306" t="s">
        <v>498</v>
      </c>
      <c r="B154" s="5" t="s">
        <v>493</v>
      </c>
      <c r="C154" s="5" t="s">
        <v>98</v>
      </c>
      <c r="D154" s="5" t="s">
        <v>434</v>
      </c>
      <c r="E154" s="5" t="s">
        <v>98</v>
      </c>
      <c r="F154" s="117" t="s">
        <v>310</v>
      </c>
      <c r="G154" s="5" t="s">
        <v>311</v>
      </c>
      <c r="H154" s="306" t="str">
        <f>IF(AND('Antibiotics STAR PU 13 - QP'!L154="yes",'Trimeth-pres (age 70+)'!J154="yes"),"yes","no")</f>
        <v>no</v>
      </c>
      <c r="I154" s="306" t="str">
        <f>IF(AND('Antibiotics STAR PU 13 - QP'!O154="yes",'Trimeth-pres (age 70+)'!L154="yes"),"yes","no")</f>
        <v>no</v>
      </c>
      <c r="J154" s="306" t="str">
        <f>IF(AND('Antibiotics STAR PU 13 - QP'!R154="yes",'Trimeth-pres (age 70+)'!N154="yes"),"yes","no")</f>
        <v>no</v>
      </c>
      <c r="K154" s="306" t="str">
        <f>IF(AND('Antibiotics STAR PU 13 - QP'!U154="yes",'Trimeth-pres (age 70+)'!P154="yes"),"yes","no")</f>
        <v>no</v>
      </c>
      <c r="L154" s="306" t="str">
        <f>IF(AND('Antibiotics STAR PU 13 - QP'!X154="yes",'Trimeth-pres (age 70+)'!R154="yes"),"yes","no")</f>
        <v>yes</v>
      </c>
      <c r="M154" s="306" t="str">
        <f>IF(AND('Antibiotics STAR PU 13 - QP'!AA154="yes",'Trimeth-pres (age 70+)'!T154="yes"),"yes","no")</f>
        <v>yes</v>
      </c>
      <c r="N154" s="306" t="str">
        <f>IF(AND('Antibiotics STAR PU 13 - QP'!AD154="yes",'Trimeth-pres (age 70+)'!V154="yes"),"yes","no")</f>
        <v>yes</v>
      </c>
      <c r="O154" s="306" t="str">
        <f>IF(AND('Antibiotics STAR PU 13 - QP'!AG154="yes",'Trimeth-pres (age 70+)'!X154="yes"),"yes","no")</f>
        <v>yes</v>
      </c>
      <c r="P154" s="306" t="str">
        <f>IF(AND('Antibiotics STAR PU 13 - QP'!AJ154="yes",'Trimeth-pres (age 70+)'!Z154="yes"),"yes","no")</f>
        <v>yes</v>
      </c>
      <c r="Q154" s="306" t="str">
        <f>IF(AND('Antibiotics STAR PU 13 - QP'!AM154="yes",'Trimeth-pres (age 70+)'!AB154="yes"),"yes","no")</f>
        <v>yes</v>
      </c>
      <c r="R154" s="306" t="str">
        <f>IF(AND('Antibiotics STAR PU 13 - QP'!AP154="yes",'Trimeth-pres (age 70+)'!AD154="yes"),"yes","no")</f>
        <v>yes</v>
      </c>
      <c r="S154" s="306" t="str">
        <f>IF(AND('Antibiotics STAR PU 13 - QP'!AS154="yes",'Trimeth-pres (age 70+)'!AF154="yes"),"yes","no")</f>
        <v>yes</v>
      </c>
      <c r="T154" s="306" t="str">
        <f>IF(AND('Antibiotics STAR PU 13 - QP'!AV154="yes",'Trimeth-pres (age 70+)'!AH154="yes"),"yes","no")</f>
        <v>yes</v>
      </c>
      <c r="U154" s="306" t="str">
        <f>IF(AND('Antibiotics STAR PU 13 - QP'!AY154="yes",'Trimeth-pres (age 70+)'!AJ154="yes"),"yes","no")</f>
        <v>yes</v>
      </c>
      <c r="V154" s="306" t="str">
        <f>IF(AND('Antibiotics STAR PU 13 - QP'!BB154="yes",'Trimeth-pres (age 70+)'!AL154="yes"),"yes","no")</f>
        <v>yes</v>
      </c>
      <c r="W154" s="306" t="str">
        <f>IF(AND('Antibiotics STAR PU 13 - QP'!BE154="yes",'Trimeth-pres (age 70+)'!AN154="yes"),"yes","no")</f>
        <v>yes</v>
      </c>
      <c r="X154" s="306" t="str">
        <f>IF(AND('Antibiotics STAR PU 13 - QP'!BH154="yes",'Trimeth-pres (age 70+)'!AP154="yes"),"yes","no")</f>
        <v>yes</v>
      </c>
      <c r="Y154" s="306" t="str">
        <f>IF(AND('Antibiotics STAR PU 13 - QP'!BK154="yes",'Trimeth-pres (age 70+)'!AR154="yes"),"yes","no")</f>
        <v>yes</v>
      </c>
      <c r="Z154" s="306" t="str">
        <f>IF(AND('Antibiotics STAR PU 13 - QP'!BN154="yes",'Trimeth-pres (age 70+)'!AT154="yes"),"yes","no")</f>
        <v>yes</v>
      </c>
      <c r="AA154" s="306" t="str">
        <f>IF(AND('Antibiotics STAR PU 13 - QP'!BQ154="yes",'Trimeth-pres (age 70+)'!AV154="yes"),"yes","no")</f>
        <v>yes</v>
      </c>
    </row>
    <row r="155" spans="1:27" x14ac:dyDescent="0.2">
      <c r="A155" s="306" t="s">
        <v>479</v>
      </c>
      <c r="B155" s="5" t="s">
        <v>480</v>
      </c>
      <c r="C155" s="5" t="s">
        <v>405</v>
      </c>
      <c r="D155" s="5" t="s">
        <v>552</v>
      </c>
      <c r="E155" s="5" t="s">
        <v>20</v>
      </c>
      <c r="F155" s="117" t="s">
        <v>312</v>
      </c>
      <c r="G155" s="5" t="s">
        <v>313</v>
      </c>
      <c r="H155" s="306" t="str">
        <f>IF(AND('Antibiotics STAR PU 13 - QP'!L155="yes",'Trimeth-pres (age 70+)'!J155="yes"),"yes","no")</f>
        <v>yes</v>
      </c>
      <c r="I155" s="306" t="str">
        <f>IF(AND('Antibiotics STAR PU 13 - QP'!O155="yes",'Trimeth-pres (age 70+)'!L155="yes"),"yes","no")</f>
        <v>yes</v>
      </c>
      <c r="J155" s="306" t="str">
        <f>IF(AND('Antibiotics STAR PU 13 - QP'!R155="yes",'Trimeth-pres (age 70+)'!N155="yes"),"yes","no")</f>
        <v>yes</v>
      </c>
      <c r="K155" s="306" t="str">
        <f>IF(AND('Antibiotics STAR PU 13 - QP'!U155="yes",'Trimeth-pres (age 70+)'!P155="yes"),"yes","no")</f>
        <v>yes</v>
      </c>
      <c r="L155" s="306" t="str">
        <f>IF(AND('Antibiotics STAR PU 13 - QP'!X155="yes",'Trimeth-pres (age 70+)'!R155="yes"),"yes","no")</f>
        <v>yes</v>
      </c>
      <c r="M155" s="306" t="str">
        <f>IF(AND('Antibiotics STAR PU 13 - QP'!AA155="yes",'Trimeth-pres (age 70+)'!T155="yes"),"yes","no")</f>
        <v>yes</v>
      </c>
      <c r="N155" s="306" t="str">
        <f>IF(AND('Antibiotics STAR PU 13 - QP'!AD155="yes",'Trimeth-pres (age 70+)'!V155="yes"),"yes","no")</f>
        <v>yes</v>
      </c>
      <c r="O155" s="306" t="str">
        <f>IF(AND('Antibiotics STAR PU 13 - QP'!AG155="yes",'Trimeth-pres (age 70+)'!X155="yes"),"yes","no")</f>
        <v>yes</v>
      </c>
      <c r="P155" s="306" t="str">
        <f>IF(AND('Antibiotics STAR PU 13 - QP'!AJ155="yes",'Trimeth-pres (age 70+)'!Z155="yes"),"yes","no")</f>
        <v>yes</v>
      </c>
      <c r="Q155" s="306" t="str">
        <f>IF(AND('Antibiotics STAR PU 13 - QP'!AM155="yes",'Trimeth-pres (age 70+)'!AB155="yes"),"yes","no")</f>
        <v>yes</v>
      </c>
      <c r="R155" s="306" t="str">
        <f>IF(AND('Antibiotics STAR PU 13 - QP'!AP155="yes",'Trimeth-pres (age 70+)'!AD155="yes"),"yes","no")</f>
        <v>yes</v>
      </c>
      <c r="S155" s="306" t="str">
        <f>IF(AND('Antibiotics STAR PU 13 - QP'!AS155="yes",'Trimeth-pres (age 70+)'!AF155="yes"),"yes","no")</f>
        <v>yes</v>
      </c>
      <c r="T155" s="306" t="str">
        <f>IF(AND('Antibiotics STAR PU 13 - QP'!AV155="yes",'Trimeth-pres (age 70+)'!AH155="yes"),"yes","no")</f>
        <v>yes</v>
      </c>
      <c r="U155" s="306" t="str">
        <f>IF(AND('Antibiotics STAR PU 13 - QP'!AY155="yes",'Trimeth-pres (age 70+)'!AJ155="yes"),"yes","no")</f>
        <v>yes</v>
      </c>
      <c r="V155" s="306" t="str">
        <f>IF(AND('Antibiotics STAR PU 13 - QP'!BB155="yes",'Trimeth-pres (age 70+)'!AL155="yes"),"yes","no")</f>
        <v>yes</v>
      </c>
      <c r="W155" s="306" t="str">
        <f>IF(AND('Antibiotics STAR PU 13 - QP'!BE155="yes",'Trimeth-pres (age 70+)'!AN155="yes"),"yes","no")</f>
        <v>yes</v>
      </c>
      <c r="X155" s="306" t="str">
        <f>IF(AND('Antibiotics STAR PU 13 - QP'!BH155="yes",'Trimeth-pres (age 70+)'!AP155="yes"),"yes","no")</f>
        <v>yes</v>
      </c>
      <c r="Y155" s="306" t="str">
        <f>IF(AND('Antibiotics STAR PU 13 - QP'!BK155="yes",'Trimeth-pres (age 70+)'!AR155="yes"),"yes","no")</f>
        <v>yes</v>
      </c>
      <c r="Z155" s="306" t="str">
        <f>IF(AND('Antibiotics STAR PU 13 - QP'!BN155="yes",'Trimeth-pres (age 70+)'!AT155="yes"),"yes","no")</f>
        <v>yes</v>
      </c>
      <c r="AA155" s="306" t="str">
        <f>IF(AND('Antibiotics STAR PU 13 - QP'!BQ155="yes",'Trimeth-pres (age 70+)'!AV155="yes"),"yes","no")</f>
        <v>yes</v>
      </c>
    </row>
    <row r="156" spans="1:27" x14ac:dyDescent="0.2">
      <c r="A156" s="306" t="s">
        <v>496</v>
      </c>
      <c r="B156" s="5" t="s">
        <v>497</v>
      </c>
      <c r="C156" s="5" t="s">
        <v>411</v>
      </c>
      <c r="D156" s="5" t="s">
        <v>439</v>
      </c>
      <c r="E156" s="5" t="s">
        <v>145</v>
      </c>
      <c r="F156" s="117" t="s">
        <v>314</v>
      </c>
      <c r="G156" s="5" t="s">
        <v>315</v>
      </c>
      <c r="H156" s="306" t="str">
        <f>IF(AND('Antibiotics STAR PU 13 - QP'!L156="yes",'Trimeth-pres (age 70+)'!J156="yes"),"yes","no")</f>
        <v>yes</v>
      </c>
      <c r="I156" s="306" t="str">
        <f>IF(AND('Antibiotics STAR PU 13 - QP'!O156="yes",'Trimeth-pres (age 70+)'!L156="yes"),"yes","no")</f>
        <v>yes</v>
      </c>
      <c r="J156" s="306" t="str">
        <f>IF(AND('Antibiotics STAR PU 13 - QP'!R156="yes",'Trimeth-pres (age 70+)'!N156="yes"),"yes","no")</f>
        <v>yes</v>
      </c>
      <c r="K156" s="306" t="str">
        <f>IF(AND('Antibiotics STAR PU 13 - QP'!U156="yes",'Trimeth-pres (age 70+)'!P156="yes"),"yes","no")</f>
        <v>yes</v>
      </c>
      <c r="L156" s="306" t="str">
        <f>IF(AND('Antibiotics STAR PU 13 - QP'!X156="yes",'Trimeth-pres (age 70+)'!R156="yes"),"yes","no")</f>
        <v>yes</v>
      </c>
      <c r="M156" s="306" t="str">
        <f>IF(AND('Antibiotics STAR PU 13 - QP'!AA156="yes",'Trimeth-pres (age 70+)'!T156="yes"),"yes","no")</f>
        <v>yes</v>
      </c>
      <c r="N156" s="306" t="str">
        <f>IF(AND('Antibiotics STAR PU 13 - QP'!AD156="yes",'Trimeth-pres (age 70+)'!V156="yes"),"yes","no")</f>
        <v>yes</v>
      </c>
      <c r="O156" s="306" t="str">
        <f>IF(AND('Antibiotics STAR PU 13 - QP'!AG156="yes",'Trimeth-pres (age 70+)'!X156="yes"),"yes","no")</f>
        <v>yes</v>
      </c>
      <c r="P156" s="306" t="str">
        <f>IF(AND('Antibiotics STAR PU 13 - QP'!AJ156="yes",'Trimeth-pres (age 70+)'!Z156="yes"),"yes","no")</f>
        <v>yes</v>
      </c>
      <c r="Q156" s="306" t="str">
        <f>IF(AND('Antibiotics STAR PU 13 - QP'!AM156="yes",'Trimeth-pres (age 70+)'!AB156="yes"),"yes","no")</f>
        <v>yes</v>
      </c>
      <c r="R156" s="306" t="str">
        <f>IF(AND('Antibiotics STAR PU 13 - QP'!AP156="yes",'Trimeth-pres (age 70+)'!AD156="yes"),"yes","no")</f>
        <v>yes</v>
      </c>
      <c r="S156" s="306" t="str">
        <f>IF(AND('Antibiotics STAR PU 13 - QP'!AS156="yes",'Trimeth-pres (age 70+)'!AF156="yes"),"yes","no")</f>
        <v>yes</v>
      </c>
      <c r="T156" s="306" t="str">
        <f>IF(AND('Antibiotics STAR PU 13 - QP'!AV156="yes",'Trimeth-pres (age 70+)'!AH156="yes"),"yes","no")</f>
        <v>yes</v>
      </c>
      <c r="U156" s="306" t="str">
        <f>IF(AND('Antibiotics STAR PU 13 - QP'!AY156="yes",'Trimeth-pres (age 70+)'!AJ156="yes"),"yes","no")</f>
        <v>yes</v>
      </c>
      <c r="V156" s="306" t="str">
        <f>IF(AND('Antibiotics STAR PU 13 - QP'!BB156="yes",'Trimeth-pres (age 70+)'!AL156="yes"),"yes","no")</f>
        <v>yes</v>
      </c>
      <c r="W156" s="306" t="str">
        <f>IF(AND('Antibiotics STAR PU 13 - QP'!BE156="yes",'Trimeth-pres (age 70+)'!AN156="yes"),"yes","no")</f>
        <v>yes</v>
      </c>
      <c r="X156" s="306" t="str">
        <f>IF(AND('Antibiotics STAR PU 13 - QP'!BH156="yes",'Trimeth-pres (age 70+)'!AP156="yes"),"yes","no")</f>
        <v>yes</v>
      </c>
      <c r="Y156" s="306" t="str">
        <f>IF(AND('Antibiotics STAR PU 13 - QP'!BK156="yes",'Trimeth-pres (age 70+)'!AR156="yes"),"yes","no")</f>
        <v>yes</v>
      </c>
      <c r="Z156" s="306" t="str">
        <f>IF(AND('Antibiotics STAR PU 13 - QP'!BN156="yes",'Trimeth-pres (age 70+)'!AT156="yes"),"yes","no")</f>
        <v>yes</v>
      </c>
      <c r="AA156" s="306" t="str">
        <f>IF(AND('Antibiotics STAR PU 13 - QP'!BQ156="yes",'Trimeth-pres (age 70+)'!AV156="yes"),"yes","no")</f>
        <v>yes</v>
      </c>
    </row>
    <row r="157" spans="1:27" x14ac:dyDescent="0.2">
      <c r="A157" s="306" t="s">
        <v>626</v>
      </c>
      <c r="B157" s="5" t="s">
        <v>477</v>
      </c>
      <c r="C157" s="5" t="s">
        <v>404</v>
      </c>
      <c r="D157" s="5" t="s">
        <v>422</v>
      </c>
      <c r="E157" s="5" t="s">
        <v>31</v>
      </c>
      <c r="F157" s="117" t="s">
        <v>316</v>
      </c>
      <c r="G157" s="5" t="s">
        <v>317</v>
      </c>
      <c r="H157" s="306" t="str">
        <f>IF(AND('Antibiotics STAR PU 13 - QP'!L157="yes",'Trimeth-pres (age 70+)'!J157="yes"),"yes","no")</f>
        <v>yes</v>
      </c>
      <c r="I157" s="306" t="str">
        <f>IF(AND('Antibiotics STAR PU 13 - QP'!O157="yes",'Trimeth-pres (age 70+)'!L157="yes"),"yes","no")</f>
        <v>yes</v>
      </c>
      <c r="J157" s="306" t="str">
        <f>IF(AND('Antibiotics STAR PU 13 - QP'!R157="yes",'Trimeth-pres (age 70+)'!N157="yes"),"yes","no")</f>
        <v>yes</v>
      </c>
      <c r="K157" s="306" t="str">
        <f>IF(AND('Antibiotics STAR PU 13 - QP'!U157="yes",'Trimeth-pres (age 70+)'!P157="yes"),"yes","no")</f>
        <v>yes</v>
      </c>
      <c r="L157" s="306" t="str">
        <f>IF(AND('Antibiotics STAR PU 13 - QP'!X157="yes",'Trimeth-pres (age 70+)'!R157="yes"),"yes","no")</f>
        <v>yes</v>
      </c>
      <c r="M157" s="306" t="str">
        <f>IF(AND('Antibiotics STAR PU 13 - QP'!AA157="yes",'Trimeth-pres (age 70+)'!T157="yes"),"yes","no")</f>
        <v>yes</v>
      </c>
      <c r="N157" s="306" t="str">
        <f>IF(AND('Antibiotics STAR PU 13 - QP'!AD157="yes",'Trimeth-pres (age 70+)'!V157="yes"),"yes","no")</f>
        <v>yes</v>
      </c>
      <c r="O157" s="306" t="str">
        <f>IF(AND('Antibiotics STAR PU 13 - QP'!AG157="yes",'Trimeth-pres (age 70+)'!X157="yes"),"yes","no")</f>
        <v>yes</v>
      </c>
      <c r="P157" s="306" t="str">
        <f>IF(AND('Antibiotics STAR PU 13 - QP'!AJ157="yes",'Trimeth-pres (age 70+)'!Z157="yes"),"yes","no")</f>
        <v>yes</v>
      </c>
      <c r="Q157" s="306" t="str">
        <f>IF(AND('Antibiotics STAR PU 13 - QP'!AM157="yes",'Trimeth-pres (age 70+)'!AB157="yes"),"yes","no")</f>
        <v>yes</v>
      </c>
      <c r="R157" s="306" t="str">
        <f>IF(AND('Antibiotics STAR PU 13 - QP'!AP157="yes",'Trimeth-pres (age 70+)'!AD157="yes"),"yes","no")</f>
        <v>yes</v>
      </c>
      <c r="S157" s="306" t="str">
        <f>IF(AND('Antibiotics STAR PU 13 - QP'!AS157="yes",'Trimeth-pres (age 70+)'!AF157="yes"),"yes","no")</f>
        <v>yes</v>
      </c>
      <c r="T157" s="306" t="str">
        <f>IF(AND('Antibiotics STAR PU 13 - QP'!AV157="yes",'Trimeth-pres (age 70+)'!AH157="yes"),"yes","no")</f>
        <v>yes</v>
      </c>
      <c r="U157" s="306" t="str">
        <f>IF(AND('Antibiotics STAR PU 13 - QP'!AY157="yes",'Trimeth-pres (age 70+)'!AJ157="yes"),"yes","no")</f>
        <v>yes</v>
      </c>
      <c r="V157" s="306" t="str">
        <f>IF(AND('Antibiotics STAR PU 13 - QP'!BB157="yes",'Trimeth-pres (age 70+)'!AL157="yes"),"yes","no")</f>
        <v>yes</v>
      </c>
      <c r="W157" s="306" t="str">
        <f>IF(AND('Antibiotics STAR PU 13 - QP'!BE157="yes",'Trimeth-pres (age 70+)'!AN157="yes"),"yes","no")</f>
        <v>yes</v>
      </c>
      <c r="X157" s="306" t="str">
        <f>IF(AND('Antibiotics STAR PU 13 - QP'!BH157="yes",'Trimeth-pres (age 70+)'!AP157="yes"),"yes","no")</f>
        <v>yes</v>
      </c>
      <c r="Y157" s="306" t="str">
        <f>IF(AND('Antibiotics STAR PU 13 - QP'!BK157="yes",'Trimeth-pres (age 70+)'!AR157="yes"),"yes","no")</f>
        <v>yes</v>
      </c>
      <c r="Z157" s="306" t="str">
        <f>IF(AND('Antibiotics STAR PU 13 - QP'!BN157="yes",'Trimeth-pres (age 70+)'!AT157="yes"),"yes","no")</f>
        <v>yes</v>
      </c>
      <c r="AA157" s="306" t="str">
        <f>IF(AND('Antibiotics STAR PU 13 - QP'!BQ157="yes",'Trimeth-pres (age 70+)'!AV157="yes"),"yes","no")</f>
        <v>yes</v>
      </c>
    </row>
    <row r="158" spans="1:27" x14ac:dyDescent="0.2">
      <c r="A158" s="306" t="s">
        <v>496</v>
      </c>
      <c r="B158" s="5" t="s">
        <v>497</v>
      </c>
      <c r="C158" s="5" t="s">
        <v>411</v>
      </c>
      <c r="D158" s="5" t="s">
        <v>439</v>
      </c>
      <c r="E158" s="5" t="s">
        <v>145</v>
      </c>
      <c r="F158" s="117" t="s">
        <v>318</v>
      </c>
      <c r="G158" s="5" t="s">
        <v>319</v>
      </c>
      <c r="H158" s="306" t="str">
        <f>IF(AND('Antibiotics STAR PU 13 - QP'!L158="yes",'Trimeth-pres (age 70+)'!J158="yes"),"yes","no")</f>
        <v>no</v>
      </c>
      <c r="I158" s="306" t="str">
        <f>IF(AND('Antibiotics STAR PU 13 - QP'!O158="yes",'Trimeth-pres (age 70+)'!L158="yes"),"yes","no")</f>
        <v>no</v>
      </c>
      <c r="J158" s="306" t="str">
        <f>IF(AND('Antibiotics STAR PU 13 - QP'!R158="yes",'Trimeth-pres (age 70+)'!N158="yes"),"yes","no")</f>
        <v>no</v>
      </c>
      <c r="K158" s="306" t="str">
        <f>IF(AND('Antibiotics STAR PU 13 - QP'!U158="yes",'Trimeth-pres (age 70+)'!P158="yes"),"yes","no")</f>
        <v>no</v>
      </c>
      <c r="L158" s="306" t="str">
        <f>IF(AND('Antibiotics STAR PU 13 - QP'!X158="yes",'Trimeth-pres (age 70+)'!R158="yes"),"yes","no")</f>
        <v>no</v>
      </c>
      <c r="M158" s="306" t="str">
        <f>IF(AND('Antibiotics STAR PU 13 - QP'!AA158="yes",'Trimeth-pres (age 70+)'!T158="yes"),"yes","no")</f>
        <v>no</v>
      </c>
      <c r="N158" s="306" t="str">
        <f>IF(AND('Antibiotics STAR PU 13 - QP'!AD158="yes",'Trimeth-pres (age 70+)'!V158="yes"),"yes","no")</f>
        <v>no</v>
      </c>
      <c r="O158" s="306" t="str">
        <f>IF(AND('Antibiotics STAR PU 13 - QP'!AG158="yes",'Trimeth-pres (age 70+)'!X158="yes"),"yes","no")</f>
        <v>no</v>
      </c>
      <c r="P158" s="306" t="str">
        <f>IF(AND('Antibiotics STAR PU 13 - QP'!AJ158="yes",'Trimeth-pres (age 70+)'!Z158="yes"),"yes","no")</f>
        <v>no</v>
      </c>
      <c r="Q158" s="306" t="str">
        <f>IF(AND('Antibiotics STAR PU 13 - QP'!AM158="yes",'Trimeth-pres (age 70+)'!AB158="yes"),"yes","no")</f>
        <v>no</v>
      </c>
      <c r="R158" s="306" t="str">
        <f>IF(AND('Antibiotics STAR PU 13 - QP'!AP158="yes",'Trimeth-pres (age 70+)'!AD158="yes"),"yes","no")</f>
        <v>no</v>
      </c>
      <c r="S158" s="306" t="str">
        <f>IF(AND('Antibiotics STAR PU 13 - QP'!AS158="yes",'Trimeth-pres (age 70+)'!AF158="yes"),"yes","no")</f>
        <v>no</v>
      </c>
      <c r="T158" s="306" t="str">
        <f>IF(AND('Antibiotics STAR PU 13 - QP'!AV158="yes",'Trimeth-pres (age 70+)'!AH158="yes"),"yes","no")</f>
        <v>no</v>
      </c>
      <c r="U158" s="306" t="str">
        <f>IF(AND('Antibiotics STAR PU 13 - QP'!AY158="yes",'Trimeth-pres (age 70+)'!AJ158="yes"),"yes","no")</f>
        <v>no</v>
      </c>
      <c r="V158" s="306" t="str">
        <f>IF(AND('Antibiotics STAR PU 13 - QP'!BB158="yes",'Trimeth-pres (age 70+)'!AL158="yes"),"yes","no")</f>
        <v>no</v>
      </c>
      <c r="W158" s="306" t="str">
        <f>IF(AND('Antibiotics STAR PU 13 - QP'!BE158="yes",'Trimeth-pres (age 70+)'!AN158="yes"),"yes","no")</f>
        <v>no</v>
      </c>
      <c r="X158" s="306" t="str">
        <f>IF(AND('Antibiotics STAR PU 13 - QP'!BH158="yes",'Trimeth-pres (age 70+)'!AP158="yes"),"yes","no")</f>
        <v>no</v>
      </c>
      <c r="Y158" s="306" t="str">
        <f>IF(AND('Antibiotics STAR PU 13 - QP'!BK158="yes",'Trimeth-pres (age 70+)'!AR158="yes"),"yes","no")</f>
        <v>no</v>
      </c>
      <c r="Z158" s="306" t="str">
        <f>IF(AND('Antibiotics STAR PU 13 - QP'!BN158="yes",'Trimeth-pres (age 70+)'!AT158="yes"),"yes","no")</f>
        <v>no</v>
      </c>
      <c r="AA158" s="306" t="str">
        <f>IF(AND('Antibiotics STAR PU 13 - QP'!BQ158="yes",'Trimeth-pres (age 70+)'!AV158="yes"),"yes","no")</f>
        <v>no</v>
      </c>
    </row>
    <row r="159" spans="1:27" x14ac:dyDescent="0.2">
      <c r="A159" s="306" t="s">
        <v>632</v>
      </c>
      <c r="B159" s="5" t="s">
        <v>488</v>
      </c>
      <c r="C159" s="5" t="s">
        <v>409</v>
      </c>
      <c r="D159" s="5" t="s">
        <v>430</v>
      </c>
      <c r="E159" s="5" t="s">
        <v>65</v>
      </c>
      <c r="F159" s="117" t="s">
        <v>320</v>
      </c>
      <c r="G159" s="5" t="s">
        <v>321</v>
      </c>
      <c r="H159" s="306" t="str">
        <f>IF(AND('Antibiotics STAR PU 13 - QP'!L159="yes",'Trimeth-pres (age 70+)'!J159="yes"),"yes","no")</f>
        <v>no</v>
      </c>
      <c r="I159" s="306" t="str">
        <f>IF(AND('Antibiotics STAR PU 13 - QP'!O159="yes",'Trimeth-pres (age 70+)'!L159="yes"),"yes","no")</f>
        <v>no</v>
      </c>
      <c r="J159" s="306" t="str">
        <f>IF(AND('Antibiotics STAR PU 13 - QP'!R159="yes",'Trimeth-pres (age 70+)'!N159="yes"),"yes","no")</f>
        <v>no</v>
      </c>
      <c r="K159" s="306" t="str">
        <f>IF(AND('Antibiotics STAR PU 13 - QP'!U159="yes",'Trimeth-pres (age 70+)'!P159="yes"),"yes","no")</f>
        <v>yes</v>
      </c>
      <c r="L159" s="306" t="str">
        <f>IF(AND('Antibiotics STAR PU 13 - QP'!X159="yes",'Trimeth-pres (age 70+)'!R159="yes"),"yes","no")</f>
        <v>yes</v>
      </c>
      <c r="M159" s="306" t="str">
        <f>IF(AND('Antibiotics STAR PU 13 - QP'!AA159="yes",'Trimeth-pres (age 70+)'!T159="yes"),"yes","no")</f>
        <v>yes</v>
      </c>
      <c r="N159" s="306" t="str">
        <f>IF(AND('Antibiotics STAR PU 13 - QP'!AD159="yes",'Trimeth-pres (age 70+)'!V159="yes"),"yes","no")</f>
        <v>yes</v>
      </c>
      <c r="O159" s="306" t="str">
        <f>IF(AND('Antibiotics STAR PU 13 - QP'!AG159="yes",'Trimeth-pres (age 70+)'!X159="yes"),"yes","no")</f>
        <v>yes</v>
      </c>
      <c r="P159" s="306" t="str">
        <f>IF(AND('Antibiotics STAR PU 13 - QP'!AJ159="yes",'Trimeth-pres (age 70+)'!Z159="yes"),"yes","no")</f>
        <v>yes</v>
      </c>
      <c r="Q159" s="306" t="str">
        <f>IF(AND('Antibiotics STAR PU 13 - QP'!AM159="yes",'Trimeth-pres (age 70+)'!AB159="yes"),"yes","no")</f>
        <v>yes</v>
      </c>
      <c r="R159" s="306" t="str">
        <f>IF(AND('Antibiotics STAR PU 13 - QP'!AP159="yes",'Trimeth-pres (age 70+)'!AD159="yes"),"yes","no")</f>
        <v>yes</v>
      </c>
      <c r="S159" s="306" t="str">
        <f>IF(AND('Antibiotics STAR PU 13 - QP'!AS159="yes",'Trimeth-pres (age 70+)'!AF159="yes"),"yes","no")</f>
        <v>yes</v>
      </c>
      <c r="T159" s="306" t="str">
        <f>IF(AND('Antibiotics STAR PU 13 - QP'!AV159="yes",'Trimeth-pres (age 70+)'!AH159="yes"),"yes","no")</f>
        <v>yes</v>
      </c>
      <c r="U159" s="306" t="str">
        <f>IF(AND('Antibiotics STAR PU 13 - QP'!AY159="yes",'Trimeth-pres (age 70+)'!AJ159="yes"),"yes","no")</f>
        <v>yes</v>
      </c>
      <c r="V159" s="306" t="str">
        <f>IF(AND('Antibiotics STAR PU 13 - QP'!BB159="yes",'Trimeth-pres (age 70+)'!AL159="yes"),"yes","no")</f>
        <v>yes</v>
      </c>
      <c r="W159" s="306" t="str">
        <f>IF(AND('Antibiotics STAR PU 13 - QP'!BE159="yes",'Trimeth-pres (age 70+)'!AN159="yes"),"yes","no")</f>
        <v>yes</v>
      </c>
      <c r="X159" s="306" t="str">
        <f>IF(AND('Antibiotics STAR PU 13 - QP'!BH159="yes",'Trimeth-pres (age 70+)'!AP159="yes"),"yes","no")</f>
        <v>yes</v>
      </c>
      <c r="Y159" s="306" t="str">
        <f>IF(AND('Antibiotics STAR PU 13 - QP'!BK159="yes",'Trimeth-pres (age 70+)'!AR159="yes"),"yes","no")</f>
        <v>yes</v>
      </c>
      <c r="Z159" s="306" t="str">
        <f>IF(AND('Antibiotics STAR PU 13 - QP'!BN159="yes",'Trimeth-pres (age 70+)'!AT159="yes"),"yes","no")</f>
        <v>yes</v>
      </c>
      <c r="AA159" s="306" t="str">
        <f>IF(AND('Antibiotics STAR PU 13 - QP'!BQ159="yes",'Trimeth-pres (age 70+)'!AV159="yes"),"yes","no")</f>
        <v>yes</v>
      </c>
    </row>
    <row r="160" spans="1:27" x14ac:dyDescent="0.2">
      <c r="A160" s="306" t="s">
        <v>628</v>
      </c>
      <c r="B160" s="5" t="s">
        <v>485</v>
      </c>
      <c r="C160" s="5" t="s">
        <v>464</v>
      </c>
      <c r="D160" s="5" t="s">
        <v>425</v>
      </c>
      <c r="E160" s="5" t="s">
        <v>40</v>
      </c>
      <c r="F160" s="117" t="s">
        <v>322</v>
      </c>
      <c r="G160" s="5" t="s">
        <v>323</v>
      </c>
      <c r="H160" s="306" t="str">
        <f>IF(AND('Antibiotics STAR PU 13 - QP'!L160="yes",'Trimeth-pres (age 70+)'!J160="yes"),"yes","no")</f>
        <v>no</v>
      </c>
      <c r="I160" s="306" t="str">
        <f>IF(AND('Antibiotics STAR PU 13 - QP'!O160="yes",'Trimeth-pres (age 70+)'!L160="yes"),"yes","no")</f>
        <v>no</v>
      </c>
      <c r="J160" s="306" t="str">
        <f>IF(AND('Antibiotics STAR PU 13 - QP'!R160="yes",'Trimeth-pres (age 70+)'!N160="yes"),"yes","no")</f>
        <v>yes</v>
      </c>
      <c r="K160" s="306" t="str">
        <f>IF(AND('Antibiotics STAR PU 13 - QP'!U160="yes",'Trimeth-pres (age 70+)'!P160="yes"),"yes","no")</f>
        <v>yes</v>
      </c>
      <c r="L160" s="306" t="str">
        <f>IF(AND('Antibiotics STAR PU 13 - QP'!X160="yes",'Trimeth-pres (age 70+)'!R160="yes"),"yes","no")</f>
        <v>yes</v>
      </c>
      <c r="M160" s="306" t="str">
        <f>IF(AND('Antibiotics STAR PU 13 - QP'!AA160="yes",'Trimeth-pres (age 70+)'!T160="yes"),"yes","no")</f>
        <v>yes</v>
      </c>
      <c r="N160" s="306" t="str">
        <f>IF(AND('Antibiotics STAR PU 13 - QP'!AD160="yes",'Trimeth-pres (age 70+)'!V160="yes"),"yes","no")</f>
        <v>yes</v>
      </c>
      <c r="O160" s="306" t="str">
        <f>IF(AND('Antibiotics STAR PU 13 - QP'!AG160="yes",'Trimeth-pres (age 70+)'!X160="yes"),"yes","no")</f>
        <v>yes</v>
      </c>
      <c r="P160" s="306" t="str">
        <f>IF(AND('Antibiotics STAR PU 13 - QP'!AJ160="yes",'Trimeth-pres (age 70+)'!Z160="yes"),"yes","no")</f>
        <v>yes</v>
      </c>
      <c r="Q160" s="306" t="str">
        <f>IF(AND('Antibiotics STAR PU 13 - QP'!AM160="yes",'Trimeth-pres (age 70+)'!AB160="yes"),"yes","no")</f>
        <v>yes</v>
      </c>
      <c r="R160" s="306" t="str">
        <f>IF(AND('Antibiotics STAR PU 13 - QP'!AP160="yes",'Trimeth-pres (age 70+)'!AD160="yes"),"yes","no")</f>
        <v>yes</v>
      </c>
      <c r="S160" s="306" t="str">
        <f>IF(AND('Antibiotics STAR PU 13 - QP'!AS160="yes",'Trimeth-pres (age 70+)'!AF160="yes"),"yes","no")</f>
        <v>yes</v>
      </c>
      <c r="T160" s="306" t="str">
        <f>IF(AND('Antibiotics STAR PU 13 - QP'!AV160="yes",'Trimeth-pres (age 70+)'!AH160="yes"),"yes","no")</f>
        <v>yes</v>
      </c>
      <c r="U160" s="306" t="str">
        <f>IF(AND('Antibiotics STAR PU 13 - QP'!AY160="yes",'Trimeth-pres (age 70+)'!AJ160="yes"),"yes","no")</f>
        <v>yes</v>
      </c>
      <c r="V160" s="306" t="str">
        <f>IF(AND('Antibiotics STAR PU 13 - QP'!BB160="yes",'Trimeth-pres (age 70+)'!AL160="yes"),"yes","no")</f>
        <v>yes</v>
      </c>
      <c r="W160" s="306" t="str">
        <f>IF(AND('Antibiotics STAR PU 13 - QP'!BE160="yes",'Trimeth-pres (age 70+)'!AN160="yes"),"yes","no")</f>
        <v>yes</v>
      </c>
      <c r="X160" s="306" t="str">
        <f>IF(AND('Antibiotics STAR PU 13 - QP'!BH160="yes",'Trimeth-pres (age 70+)'!AP160="yes"),"yes","no")</f>
        <v>yes</v>
      </c>
      <c r="Y160" s="306" t="str">
        <f>IF(AND('Antibiotics STAR PU 13 - QP'!BK160="yes",'Trimeth-pres (age 70+)'!AR160="yes"),"yes","no")</f>
        <v>yes</v>
      </c>
      <c r="Z160" s="306" t="str">
        <f>IF(AND('Antibiotics STAR PU 13 - QP'!BN160="yes",'Trimeth-pres (age 70+)'!AT160="yes"),"yes","no")</f>
        <v>yes</v>
      </c>
      <c r="AA160" s="306" t="str">
        <f>IF(AND('Antibiotics STAR PU 13 - QP'!BQ160="yes",'Trimeth-pres (age 70+)'!AV160="yes"),"yes","no")</f>
        <v>yes</v>
      </c>
    </row>
    <row r="161" spans="1:27" x14ac:dyDescent="0.2">
      <c r="A161" s="306" t="s">
        <v>632</v>
      </c>
      <c r="B161" s="5" t="s">
        <v>488</v>
      </c>
      <c r="C161" s="5" t="s">
        <v>409</v>
      </c>
      <c r="D161" s="5" t="s">
        <v>430</v>
      </c>
      <c r="E161" s="5" t="s">
        <v>65</v>
      </c>
      <c r="F161" s="117" t="s">
        <v>324</v>
      </c>
      <c r="G161" s="5" t="s">
        <v>325</v>
      </c>
      <c r="H161" s="306" t="str">
        <f>IF(AND('Antibiotics STAR PU 13 - QP'!L161="yes",'Trimeth-pres (age 70+)'!J161="yes"),"yes","no")</f>
        <v>no</v>
      </c>
      <c r="I161" s="306" t="str">
        <f>IF(AND('Antibiotics STAR PU 13 - QP'!O161="yes",'Trimeth-pres (age 70+)'!L161="yes"),"yes","no")</f>
        <v>no</v>
      </c>
      <c r="J161" s="306" t="str">
        <f>IF(AND('Antibiotics STAR PU 13 - QP'!R161="yes",'Trimeth-pres (age 70+)'!N161="yes"),"yes","no")</f>
        <v>no</v>
      </c>
      <c r="K161" s="306" t="str">
        <f>IF(AND('Antibiotics STAR PU 13 - QP'!U161="yes",'Trimeth-pres (age 70+)'!P161="yes"),"yes","no")</f>
        <v>no</v>
      </c>
      <c r="L161" s="306" t="str">
        <f>IF(AND('Antibiotics STAR PU 13 - QP'!X161="yes",'Trimeth-pres (age 70+)'!R161="yes"),"yes","no")</f>
        <v>no</v>
      </c>
      <c r="M161" s="306" t="str">
        <f>IF(AND('Antibiotics STAR PU 13 - QP'!AA161="yes",'Trimeth-pres (age 70+)'!T161="yes"),"yes","no")</f>
        <v>no</v>
      </c>
      <c r="N161" s="306" t="str">
        <f>IF(AND('Antibiotics STAR PU 13 - QP'!AD161="yes",'Trimeth-pres (age 70+)'!V161="yes"),"yes","no")</f>
        <v>no</v>
      </c>
      <c r="O161" s="306" t="str">
        <f>IF(AND('Antibiotics STAR PU 13 - QP'!AG161="yes",'Trimeth-pres (age 70+)'!X161="yes"),"yes","no")</f>
        <v>no</v>
      </c>
      <c r="P161" s="306" t="str">
        <f>IF(AND('Antibiotics STAR PU 13 - QP'!AJ161="yes",'Trimeth-pres (age 70+)'!Z161="yes"),"yes","no")</f>
        <v>no</v>
      </c>
      <c r="Q161" s="306" t="str">
        <f>IF(AND('Antibiotics STAR PU 13 - QP'!AM161="yes",'Trimeth-pres (age 70+)'!AB161="yes"),"yes","no")</f>
        <v>no</v>
      </c>
      <c r="R161" s="306" t="str">
        <f>IF(AND('Antibiotics STAR PU 13 - QP'!AP161="yes",'Trimeth-pres (age 70+)'!AD161="yes"),"yes","no")</f>
        <v>no</v>
      </c>
      <c r="S161" s="306" t="str">
        <f>IF(AND('Antibiotics STAR PU 13 - QP'!AS161="yes",'Trimeth-pres (age 70+)'!AF161="yes"),"yes","no")</f>
        <v>yes</v>
      </c>
      <c r="T161" s="306" t="str">
        <f>IF(AND('Antibiotics STAR PU 13 - QP'!AV161="yes",'Trimeth-pres (age 70+)'!AH161="yes"),"yes","no")</f>
        <v>yes</v>
      </c>
      <c r="U161" s="306" t="str">
        <f>IF(AND('Antibiotics STAR PU 13 - QP'!AY161="yes",'Trimeth-pres (age 70+)'!AJ161="yes"),"yes","no")</f>
        <v>yes</v>
      </c>
      <c r="V161" s="306" t="str">
        <f>IF(AND('Antibiotics STAR PU 13 - QP'!BB161="yes",'Trimeth-pres (age 70+)'!AL161="yes"),"yes","no")</f>
        <v>yes</v>
      </c>
      <c r="W161" s="306" t="str">
        <f>IF(AND('Antibiotics STAR PU 13 - QP'!BE161="yes",'Trimeth-pres (age 70+)'!AN161="yes"),"yes","no")</f>
        <v>yes</v>
      </c>
      <c r="X161" s="306" t="str">
        <f>IF(AND('Antibiotics STAR PU 13 - QP'!BH161="yes",'Trimeth-pres (age 70+)'!AP161="yes"),"yes","no")</f>
        <v>yes</v>
      </c>
      <c r="Y161" s="306" t="str">
        <f>IF(AND('Antibiotics STAR PU 13 - QP'!BK161="yes",'Trimeth-pres (age 70+)'!AR161="yes"),"yes","no")</f>
        <v>yes</v>
      </c>
      <c r="Z161" s="306" t="str">
        <f>IF(AND('Antibiotics STAR PU 13 - QP'!BN161="yes",'Trimeth-pres (age 70+)'!AT161="yes"),"yes","no")</f>
        <v>yes</v>
      </c>
      <c r="AA161" s="306" t="str">
        <f>IF(AND('Antibiotics STAR PU 13 - QP'!BQ161="yes",'Trimeth-pres (age 70+)'!AV161="yes"),"yes","no")</f>
        <v>yes</v>
      </c>
    </row>
    <row r="162" spans="1:27" x14ac:dyDescent="0.2">
      <c r="A162" s="306" t="s">
        <v>634</v>
      </c>
      <c r="B162" s="5" t="s">
        <v>491</v>
      </c>
      <c r="C162" s="5" t="s">
        <v>410</v>
      </c>
      <c r="D162" s="5" t="s">
        <v>432</v>
      </c>
      <c r="E162" s="5" t="s">
        <v>89</v>
      </c>
      <c r="F162" s="117" t="s">
        <v>326</v>
      </c>
      <c r="G162" s="5" t="s">
        <v>327</v>
      </c>
      <c r="H162" s="306" t="str">
        <f>IF(AND('Antibiotics STAR PU 13 - QP'!L162="yes",'Trimeth-pres (age 70+)'!J162="yes"),"yes","no")</f>
        <v>no</v>
      </c>
      <c r="I162" s="306" t="str">
        <f>IF(AND('Antibiotics STAR PU 13 - QP'!O162="yes",'Trimeth-pres (age 70+)'!L162="yes"),"yes","no")</f>
        <v>no</v>
      </c>
      <c r="J162" s="306" t="str">
        <f>IF(AND('Antibiotics STAR PU 13 - QP'!R162="yes",'Trimeth-pres (age 70+)'!N162="yes"),"yes","no")</f>
        <v>no</v>
      </c>
      <c r="K162" s="306" t="str">
        <f>IF(AND('Antibiotics STAR PU 13 - QP'!U162="yes",'Trimeth-pres (age 70+)'!P162="yes"),"yes","no")</f>
        <v>no</v>
      </c>
      <c r="L162" s="306" t="str">
        <f>IF(AND('Antibiotics STAR PU 13 - QP'!X162="yes",'Trimeth-pres (age 70+)'!R162="yes"),"yes","no")</f>
        <v>no</v>
      </c>
      <c r="M162" s="306" t="str">
        <f>IF(AND('Antibiotics STAR PU 13 - QP'!AA162="yes",'Trimeth-pres (age 70+)'!T162="yes"),"yes","no")</f>
        <v>no</v>
      </c>
      <c r="N162" s="306" t="str">
        <f>IF(AND('Antibiotics STAR PU 13 - QP'!AD162="yes",'Trimeth-pres (age 70+)'!V162="yes"),"yes","no")</f>
        <v>no</v>
      </c>
      <c r="O162" s="306" t="str">
        <f>IF(AND('Antibiotics STAR PU 13 - QP'!AG162="yes",'Trimeth-pres (age 70+)'!X162="yes"),"yes","no")</f>
        <v>no</v>
      </c>
      <c r="P162" s="306" t="str">
        <f>IF(AND('Antibiotics STAR PU 13 - QP'!AJ162="yes",'Trimeth-pres (age 70+)'!Z162="yes"),"yes","no")</f>
        <v>no</v>
      </c>
      <c r="Q162" s="306" t="str">
        <f>IF(AND('Antibiotics STAR PU 13 - QP'!AM162="yes",'Trimeth-pres (age 70+)'!AB162="yes"),"yes","no")</f>
        <v>no</v>
      </c>
      <c r="R162" s="306" t="str">
        <f>IF(AND('Antibiotics STAR PU 13 - QP'!AP162="yes",'Trimeth-pres (age 70+)'!AD162="yes"),"yes","no")</f>
        <v>no</v>
      </c>
      <c r="S162" s="306" t="str">
        <f>IF(AND('Antibiotics STAR PU 13 - QP'!AS162="yes",'Trimeth-pres (age 70+)'!AF162="yes"),"yes","no")</f>
        <v>no</v>
      </c>
      <c r="T162" s="306" t="str">
        <f>IF(AND('Antibiotics STAR PU 13 - QP'!AV162="yes",'Trimeth-pres (age 70+)'!AH162="yes"),"yes","no")</f>
        <v>no</v>
      </c>
      <c r="U162" s="306" t="str">
        <f>IF(AND('Antibiotics STAR PU 13 - QP'!AY162="yes",'Trimeth-pres (age 70+)'!AJ162="yes"),"yes","no")</f>
        <v>no</v>
      </c>
      <c r="V162" s="306" t="str">
        <f>IF(AND('Antibiotics STAR PU 13 - QP'!BB162="yes",'Trimeth-pres (age 70+)'!AL162="yes"),"yes","no")</f>
        <v>no</v>
      </c>
      <c r="W162" s="306" t="str">
        <f>IF(AND('Antibiotics STAR PU 13 - QP'!BE162="yes",'Trimeth-pres (age 70+)'!AN162="yes"),"yes","no")</f>
        <v>no</v>
      </c>
      <c r="X162" s="306" t="str">
        <f>IF(AND('Antibiotics STAR PU 13 - QP'!BH162="yes",'Trimeth-pres (age 70+)'!AP162="yes"),"yes","no")</f>
        <v>no</v>
      </c>
      <c r="Y162" s="306" t="str">
        <f>IF(AND('Antibiotics STAR PU 13 - QP'!BK162="yes",'Trimeth-pres (age 70+)'!AR162="yes"),"yes","no")</f>
        <v>no</v>
      </c>
      <c r="Z162" s="306" t="str">
        <f>IF(AND('Antibiotics STAR PU 13 - QP'!BN162="yes",'Trimeth-pres (age 70+)'!AT162="yes"),"yes","no")</f>
        <v>no</v>
      </c>
      <c r="AA162" s="306" t="str">
        <f>IF(AND('Antibiotics STAR PU 13 - QP'!BQ162="yes",'Trimeth-pres (age 70+)'!AV162="yes"),"yes","no")</f>
        <v>no</v>
      </c>
    </row>
    <row r="163" spans="1:27" x14ac:dyDescent="0.2">
      <c r="A163" s="306" t="s">
        <v>640</v>
      </c>
      <c r="B163" s="5" t="s">
        <v>475</v>
      </c>
      <c r="C163" s="5" t="s">
        <v>402</v>
      </c>
      <c r="D163" s="5" t="s">
        <v>427</v>
      </c>
      <c r="E163" s="5" t="s">
        <v>50</v>
      </c>
      <c r="F163" s="117" t="s">
        <v>328</v>
      </c>
      <c r="G163" s="5" t="s">
        <v>329</v>
      </c>
      <c r="H163" s="306" t="str">
        <f>IF(AND('Antibiotics STAR PU 13 - QP'!L163="yes",'Trimeth-pres (age 70+)'!J163="yes"),"yes","no")</f>
        <v>yes</v>
      </c>
      <c r="I163" s="306" t="str">
        <f>IF(AND('Antibiotics STAR PU 13 - QP'!O163="yes",'Trimeth-pres (age 70+)'!L163="yes"),"yes","no")</f>
        <v>yes</v>
      </c>
      <c r="J163" s="306" t="str">
        <f>IF(AND('Antibiotics STAR PU 13 - QP'!R163="yes",'Trimeth-pres (age 70+)'!N163="yes"),"yes","no")</f>
        <v>yes</v>
      </c>
      <c r="K163" s="306" t="str">
        <f>IF(AND('Antibiotics STAR PU 13 - QP'!U163="yes",'Trimeth-pres (age 70+)'!P163="yes"),"yes","no")</f>
        <v>yes</v>
      </c>
      <c r="L163" s="306" t="str">
        <f>IF(AND('Antibiotics STAR PU 13 - QP'!X163="yes",'Trimeth-pres (age 70+)'!R163="yes"),"yes","no")</f>
        <v>yes</v>
      </c>
      <c r="M163" s="306" t="str">
        <f>IF(AND('Antibiotics STAR PU 13 - QP'!AA163="yes",'Trimeth-pres (age 70+)'!T163="yes"),"yes","no")</f>
        <v>yes</v>
      </c>
      <c r="N163" s="306" t="str">
        <f>IF(AND('Antibiotics STAR PU 13 - QP'!AD163="yes",'Trimeth-pres (age 70+)'!V163="yes"),"yes","no")</f>
        <v>yes</v>
      </c>
      <c r="O163" s="306" t="str">
        <f>IF(AND('Antibiotics STAR PU 13 - QP'!AG163="yes",'Trimeth-pres (age 70+)'!X163="yes"),"yes","no")</f>
        <v>yes</v>
      </c>
      <c r="P163" s="306" t="str">
        <f>IF(AND('Antibiotics STAR PU 13 - QP'!AJ163="yes",'Trimeth-pres (age 70+)'!Z163="yes"),"yes","no")</f>
        <v>yes</v>
      </c>
      <c r="Q163" s="306" t="str">
        <f>IF(AND('Antibiotics STAR PU 13 - QP'!AM163="yes",'Trimeth-pres (age 70+)'!AB163="yes"),"yes","no")</f>
        <v>yes</v>
      </c>
      <c r="R163" s="306" t="str">
        <f>IF(AND('Antibiotics STAR PU 13 - QP'!AP163="yes",'Trimeth-pres (age 70+)'!AD163="yes"),"yes","no")</f>
        <v>yes</v>
      </c>
      <c r="S163" s="306" t="str">
        <f>IF(AND('Antibiotics STAR PU 13 - QP'!AS163="yes",'Trimeth-pres (age 70+)'!AF163="yes"),"yes","no")</f>
        <v>yes</v>
      </c>
      <c r="T163" s="306" t="str">
        <f>IF(AND('Antibiotics STAR PU 13 - QP'!AV163="yes",'Trimeth-pres (age 70+)'!AH163="yes"),"yes","no")</f>
        <v>yes</v>
      </c>
      <c r="U163" s="306" t="str">
        <f>IF(AND('Antibiotics STAR PU 13 - QP'!AY163="yes",'Trimeth-pres (age 70+)'!AJ163="yes"),"yes","no")</f>
        <v>yes</v>
      </c>
      <c r="V163" s="306" t="str">
        <f>IF(AND('Antibiotics STAR PU 13 - QP'!BB163="yes",'Trimeth-pres (age 70+)'!AL163="yes"),"yes","no")</f>
        <v>yes</v>
      </c>
      <c r="W163" s="306" t="str">
        <f>IF(AND('Antibiotics STAR PU 13 - QP'!BE163="yes",'Trimeth-pres (age 70+)'!AN163="yes"),"yes","no")</f>
        <v>yes</v>
      </c>
      <c r="X163" s="306" t="str">
        <f>IF(AND('Antibiotics STAR PU 13 - QP'!BH163="yes",'Trimeth-pres (age 70+)'!AP163="yes"),"yes","no")</f>
        <v>yes</v>
      </c>
      <c r="Y163" s="306" t="str">
        <f>IF(AND('Antibiotics STAR PU 13 - QP'!BK163="yes",'Trimeth-pres (age 70+)'!AR163="yes"),"yes","no")</f>
        <v>yes</v>
      </c>
      <c r="Z163" s="306" t="str">
        <f>IF(AND('Antibiotics STAR PU 13 - QP'!BN163="yes",'Trimeth-pres (age 70+)'!AT163="yes"),"yes","no")</f>
        <v>yes</v>
      </c>
      <c r="AA163" s="306" t="str">
        <f>IF(AND('Antibiotics STAR PU 13 - QP'!BQ163="yes",'Trimeth-pres (age 70+)'!AV163="yes"),"yes","no")</f>
        <v>yes</v>
      </c>
    </row>
    <row r="164" spans="1:27" x14ac:dyDescent="0.2">
      <c r="A164" s="306" t="s">
        <v>636</v>
      </c>
      <c r="B164" s="5" t="s">
        <v>475</v>
      </c>
      <c r="C164" s="5" t="s">
        <v>402</v>
      </c>
      <c r="D164" s="5" t="s">
        <v>427</v>
      </c>
      <c r="E164" s="5" t="s">
        <v>50</v>
      </c>
      <c r="F164" s="117" t="s">
        <v>330</v>
      </c>
      <c r="G164" s="5" t="s">
        <v>331</v>
      </c>
      <c r="H164" s="306" t="str">
        <f>IF(AND('Antibiotics STAR PU 13 - QP'!L164="yes",'Trimeth-pres (age 70+)'!J164="yes"),"yes","no")</f>
        <v>no</v>
      </c>
      <c r="I164" s="306" t="str">
        <f>IF(AND('Antibiotics STAR PU 13 - QP'!O164="yes",'Trimeth-pres (age 70+)'!L164="yes"),"yes","no")</f>
        <v>no</v>
      </c>
      <c r="J164" s="306" t="str">
        <f>IF(AND('Antibiotics STAR PU 13 - QP'!R164="yes",'Trimeth-pres (age 70+)'!N164="yes"),"yes","no")</f>
        <v>no</v>
      </c>
      <c r="K164" s="306" t="str">
        <f>IF(AND('Antibiotics STAR PU 13 - QP'!U164="yes",'Trimeth-pres (age 70+)'!P164="yes"),"yes","no")</f>
        <v>no</v>
      </c>
      <c r="L164" s="306" t="str">
        <f>IF(AND('Antibiotics STAR PU 13 - QP'!X164="yes",'Trimeth-pres (age 70+)'!R164="yes"),"yes","no")</f>
        <v>no</v>
      </c>
      <c r="M164" s="306" t="str">
        <f>IF(AND('Antibiotics STAR PU 13 - QP'!AA164="yes",'Trimeth-pres (age 70+)'!T164="yes"),"yes","no")</f>
        <v>yes</v>
      </c>
      <c r="N164" s="306" t="str">
        <f>IF(AND('Antibiotics STAR PU 13 - QP'!AD164="yes",'Trimeth-pres (age 70+)'!V164="yes"),"yes","no")</f>
        <v>yes</v>
      </c>
      <c r="O164" s="306" t="str">
        <f>IF(AND('Antibiotics STAR PU 13 - QP'!AG164="yes",'Trimeth-pres (age 70+)'!X164="yes"),"yes","no")</f>
        <v>yes</v>
      </c>
      <c r="P164" s="306" t="str">
        <f>IF(AND('Antibiotics STAR PU 13 - QP'!AJ164="yes",'Trimeth-pres (age 70+)'!Z164="yes"),"yes","no")</f>
        <v>yes</v>
      </c>
      <c r="Q164" s="306" t="str">
        <f>IF(AND('Antibiotics STAR PU 13 - QP'!AM164="yes",'Trimeth-pres (age 70+)'!AB164="yes"),"yes","no")</f>
        <v>yes</v>
      </c>
      <c r="R164" s="306" t="str">
        <f>IF(AND('Antibiotics STAR PU 13 - QP'!AP164="yes",'Trimeth-pres (age 70+)'!AD164="yes"),"yes","no")</f>
        <v>yes</v>
      </c>
      <c r="S164" s="306" t="str">
        <f>IF(AND('Antibiotics STAR PU 13 - QP'!AS164="yes",'Trimeth-pres (age 70+)'!AF164="yes"),"yes","no")</f>
        <v>yes</v>
      </c>
      <c r="T164" s="306" t="str">
        <f>IF(AND('Antibiotics STAR PU 13 - QP'!AV164="yes",'Trimeth-pres (age 70+)'!AH164="yes"),"yes","no")</f>
        <v>yes</v>
      </c>
      <c r="U164" s="306" t="str">
        <f>IF(AND('Antibiotics STAR PU 13 - QP'!AY164="yes",'Trimeth-pres (age 70+)'!AJ164="yes"),"yes","no")</f>
        <v>yes</v>
      </c>
      <c r="V164" s="306" t="str">
        <f>IF(AND('Antibiotics STAR PU 13 - QP'!BB164="yes",'Trimeth-pres (age 70+)'!AL164="yes"),"yes","no")</f>
        <v>yes</v>
      </c>
      <c r="W164" s="306" t="str">
        <f>IF(AND('Antibiotics STAR PU 13 - QP'!BE164="yes",'Trimeth-pres (age 70+)'!AN164="yes"),"yes","no")</f>
        <v>yes</v>
      </c>
      <c r="X164" s="306" t="str">
        <f>IF(AND('Antibiotics STAR PU 13 - QP'!BH164="yes",'Trimeth-pres (age 70+)'!AP164="yes"),"yes","no")</f>
        <v>yes</v>
      </c>
      <c r="Y164" s="306" t="str">
        <f>IF(AND('Antibiotics STAR PU 13 - QP'!BK164="yes",'Trimeth-pres (age 70+)'!AR164="yes"),"yes","no")</f>
        <v>yes</v>
      </c>
      <c r="Z164" s="306" t="str">
        <f>IF(AND('Antibiotics STAR PU 13 - QP'!BN164="yes",'Trimeth-pres (age 70+)'!AT164="yes"),"yes","no")</f>
        <v>yes</v>
      </c>
      <c r="AA164" s="306" t="str">
        <f>IF(AND('Antibiotics STAR PU 13 - QP'!BQ164="yes",'Trimeth-pres (age 70+)'!AV164="yes"),"yes","no")</f>
        <v>yes</v>
      </c>
    </row>
    <row r="165" spans="1:27" x14ac:dyDescent="0.2">
      <c r="A165" s="306" t="s">
        <v>633</v>
      </c>
      <c r="B165" s="5" t="s">
        <v>477</v>
      </c>
      <c r="C165" s="5" t="s">
        <v>404</v>
      </c>
      <c r="D165" s="5" t="s">
        <v>422</v>
      </c>
      <c r="E165" s="5" t="s">
        <v>31</v>
      </c>
      <c r="F165" s="117" t="s">
        <v>332</v>
      </c>
      <c r="G165" s="5" t="s">
        <v>333</v>
      </c>
      <c r="H165" s="306" t="str">
        <f>IF(AND('Antibiotics STAR PU 13 - QP'!L165="yes",'Trimeth-pres (age 70+)'!J165="yes"),"yes","no")</f>
        <v>yes</v>
      </c>
      <c r="I165" s="306" t="str">
        <f>IF(AND('Antibiotics STAR PU 13 - QP'!O165="yes",'Trimeth-pres (age 70+)'!L165="yes"),"yes","no")</f>
        <v>yes</v>
      </c>
      <c r="J165" s="306" t="str">
        <f>IF(AND('Antibiotics STAR PU 13 - QP'!R165="yes",'Trimeth-pres (age 70+)'!N165="yes"),"yes","no")</f>
        <v>yes</v>
      </c>
      <c r="K165" s="306" t="str">
        <f>IF(AND('Antibiotics STAR PU 13 - QP'!U165="yes",'Trimeth-pres (age 70+)'!P165="yes"),"yes","no")</f>
        <v>yes</v>
      </c>
      <c r="L165" s="306" t="str">
        <f>IF(AND('Antibiotics STAR PU 13 - QP'!X165="yes",'Trimeth-pres (age 70+)'!R165="yes"),"yes","no")</f>
        <v>yes</v>
      </c>
      <c r="M165" s="306" t="str">
        <f>IF(AND('Antibiotics STAR PU 13 - QP'!AA165="yes",'Trimeth-pres (age 70+)'!T165="yes"),"yes","no")</f>
        <v>yes</v>
      </c>
      <c r="N165" s="306" t="str">
        <f>IF(AND('Antibiotics STAR PU 13 - QP'!AD165="yes",'Trimeth-pres (age 70+)'!V165="yes"),"yes","no")</f>
        <v>yes</v>
      </c>
      <c r="O165" s="306" t="str">
        <f>IF(AND('Antibiotics STAR PU 13 - QP'!AG165="yes",'Trimeth-pres (age 70+)'!X165="yes"),"yes","no")</f>
        <v>yes</v>
      </c>
      <c r="P165" s="306" t="str">
        <f>IF(AND('Antibiotics STAR PU 13 - QP'!AJ165="yes",'Trimeth-pres (age 70+)'!Z165="yes"),"yes","no")</f>
        <v>yes</v>
      </c>
      <c r="Q165" s="306" t="str">
        <f>IF(AND('Antibiotics STAR PU 13 - QP'!AM165="yes",'Trimeth-pres (age 70+)'!AB165="yes"),"yes","no")</f>
        <v>yes</v>
      </c>
      <c r="R165" s="306" t="str">
        <f>IF(AND('Antibiotics STAR PU 13 - QP'!AP165="yes",'Trimeth-pres (age 70+)'!AD165="yes"),"yes","no")</f>
        <v>yes</v>
      </c>
      <c r="S165" s="306" t="str">
        <f>IF(AND('Antibiotics STAR PU 13 - QP'!AS165="yes",'Trimeth-pres (age 70+)'!AF165="yes"),"yes","no")</f>
        <v>yes</v>
      </c>
      <c r="T165" s="306" t="str">
        <f>IF(AND('Antibiotics STAR PU 13 - QP'!AV165="yes",'Trimeth-pres (age 70+)'!AH165="yes"),"yes","no")</f>
        <v>yes</v>
      </c>
      <c r="U165" s="306" t="str">
        <f>IF(AND('Antibiotics STAR PU 13 - QP'!AY165="yes",'Trimeth-pres (age 70+)'!AJ165="yes"),"yes","no")</f>
        <v>yes</v>
      </c>
      <c r="V165" s="306" t="str">
        <f>IF(AND('Antibiotics STAR PU 13 - QP'!BB165="yes",'Trimeth-pres (age 70+)'!AL165="yes"),"yes","no")</f>
        <v>yes</v>
      </c>
      <c r="W165" s="306" t="str">
        <f>IF(AND('Antibiotics STAR PU 13 - QP'!BE165="yes",'Trimeth-pres (age 70+)'!AN165="yes"),"yes","no")</f>
        <v>yes</v>
      </c>
      <c r="X165" s="306" t="str">
        <f>IF(AND('Antibiotics STAR PU 13 - QP'!BH165="yes",'Trimeth-pres (age 70+)'!AP165="yes"),"yes","no")</f>
        <v>yes</v>
      </c>
      <c r="Y165" s="306" t="str">
        <f>IF(AND('Antibiotics STAR PU 13 - QP'!BK165="yes",'Trimeth-pres (age 70+)'!AR165="yes"),"yes","no")</f>
        <v>yes</v>
      </c>
      <c r="Z165" s="306" t="str">
        <f>IF(AND('Antibiotics STAR PU 13 - QP'!BN165="yes",'Trimeth-pres (age 70+)'!AT165="yes"),"yes","no")</f>
        <v>yes</v>
      </c>
      <c r="AA165" s="306" t="str">
        <f>IF(AND('Antibiotics STAR PU 13 - QP'!BQ165="yes",'Trimeth-pres (age 70+)'!AV165="yes"),"yes","no")</f>
        <v>yes</v>
      </c>
    </row>
    <row r="166" spans="1:27" x14ac:dyDescent="0.2">
      <c r="A166" s="306" t="s">
        <v>620</v>
      </c>
      <c r="B166" s="5" t="s">
        <v>475</v>
      </c>
      <c r="C166" s="5" t="s">
        <v>402</v>
      </c>
      <c r="D166" s="5" t="s">
        <v>416</v>
      </c>
      <c r="E166" s="5" t="s">
        <v>8</v>
      </c>
      <c r="F166" s="117" t="s">
        <v>334</v>
      </c>
      <c r="G166" s="5" t="s">
        <v>335</v>
      </c>
      <c r="H166" s="306" t="str">
        <f>IF(AND('Antibiotics STAR PU 13 - QP'!L166="yes",'Trimeth-pres (age 70+)'!J166="yes"),"yes","no")</f>
        <v>no</v>
      </c>
      <c r="I166" s="306" t="str">
        <f>IF(AND('Antibiotics STAR PU 13 - QP'!O166="yes",'Trimeth-pres (age 70+)'!L166="yes"),"yes","no")</f>
        <v>no</v>
      </c>
      <c r="J166" s="306" t="str">
        <f>IF(AND('Antibiotics STAR PU 13 - QP'!R166="yes",'Trimeth-pres (age 70+)'!N166="yes"),"yes","no")</f>
        <v>no</v>
      </c>
      <c r="K166" s="306" t="str">
        <f>IF(AND('Antibiotics STAR PU 13 - QP'!U166="yes",'Trimeth-pres (age 70+)'!P166="yes"),"yes","no")</f>
        <v>no</v>
      </c>
      <c r="L166" s="306" t="str">
        <f>IF(AND('Antibiotics STAR PU 13 - QP'!X166="yes",'Trimeth-pres (age 70+)'!R166="yes"),"yes","no")</f>
        <v>no</v>
      </c>
      <c r="M166" s="306" t="str">
        <f>IF(AND('Antibiotics STAR PU 13 - QP'!AA166="yes",'Trimeth-pres (age 70+)'!T166="yes"),"yes","no")</f>
        <v>no</v>
      </c>
      <c r="N166" s="306" t="str">
        <f>IF(AND('Antibiotics STAR PU 13 - QP'!AD166="yes",'Trimeth-pres (age 70+)'!V166="yes"),"yes","no")</f>
        <v>no</v>
      </c>
      <c r="O166" s="306" t="str">
        <f>IF(AND('Antibiotics STAR PU 13 - QP'!AG166="yes",'Trimeth-pres (age 70+)'!X166="yes"),"yes","no")</f>
        <v>no</v>
      </c>
      <c r="P166" s="306" t="str">
        <f>IF(AND('Antibiotics STAR PU 13 - QP'!AJ166="yes",'Trimeth-pres (age 70+)'!Z166="yes"),"yes","no")</f>
        <v>no</v>
      </c>
      <c r="Q166" s="306" t="str">
        <f>IF(AND('Antibiotics STAR PU 13 - QP'!AM166="yes",'Trimeth-pres (age 70+)'!AB166="yes"),"yes","no")</f>
        <v>no</v>
      </c>
      <c r="R166" s="306" t="str">
        <f>IF(AND('Antibiotics STAR PU 13 - QP'!AP166="yes",'Trimeth-pres (age 70+)'!AD166="yes"),"yes","no")</f>
        <v>no</v>
      </c>
      <c r="S166" s="306" t="str">
        <f>IF(AND('Antibiotics STAR PU 13 - QP'!AS166="yes",'Trimeth-pres (age 70+)'!AF166="yes"),"yes","no")</f>
        <v>no</v>
      </c>
      <c r="T166" s="306" t="str">
        <f>IF(AND('Antibiotics STAR PU 13 - QP'!AV166="yes",'Trimeth-pres (age 70+)'!AH166="yes"),"yes","no")</f>
        <v>no</v>
      </c>
      <c r="U166" s="306" t="str">
        <f>IF(AND('Antibiotics STAR PU 13 - QP'!AY166="yes",'Trimeth-pres (age 70+)'!AJ166="yes"),"yes","no")</f>
        <v>yes</v>
      </c>
      <c r="V166" s="306" t="str">
        <f>IF(AND('Antibiotics STAR PU 13 - QP'!BB166="yes",'Trimeth-pres (age 70+)'!AL166="yes"),"yes","no")</f>
        <v>yes</v>
      </c>
      <c r="W166" s="306" t="str">
        <f>IF(AND('Antibiotics STAR PU 13 - QP'!BE166="yes",'Trimeth-pres (age 70+)'!AN166="yes"),"yes","no")</f>
        <v>yes</v>
      </c>
      <c r="X166" s="306" t="str">
        <f>IF(AND('Antibiotics STAR PU 13 - QP'!BH166="yes",'Trimeth-pres (age 70+)'!AP166="yes"),"yes","no")</f>
        <v>yes</v>
      </c>
      <c r="Y166" s="306" t="str">
        <f>IF(AND('Antibiotics STAR PU 13 - QP'!BK166="yes",'Trimeth-pres (age 70+)'!AR166="yes"),"yes","no")</f>
        <v>yes</v>
      </c>
      <c r="Z166" s="306" t="str">
        <f>IF(AND('Antibiotics STAR PU 13 - QP'!BN166="yes",'Trimeth-pres (age 70+)'!AT166="yes"),"yes","no")</f>
        <v>yes</v>
      </c>
      <c r="AA166" s="306" t="str">
        <f>IF(AND('Antibiotics STAR PU 13 - QP'!BQ166="yes",'Trimeth-pres (age 70+)'!AV166="yes"),"yes","no")</f>
        <v>yes</v>
      </c>
    </row>
    <row r="167" spans="1:27" x14ac:dyDescent="0.2">
      <c r="A167" s="306" t="s">
        <v>623</v>
      </c>
      <c r="B167" s="5" t="s">
        <v>476</v>
      </c>
      <c r="C167" s="5" t="s">
        <v>403</v>
      </c>
      <c r="D167" s="5" t="s">
        <v>420</v>
      </c>
      <c r="E167" s="5" t="s">
        <v>25</v>
      </c>
      <c r="F167" s="117" t="s">
        <v>336</v>
      </c>
      <c r="G167" s="5" t="s">
        <v>337</v>
      </c>
      <c r="H167" s="306" t="str">
        <f>IF(AND('Antibiotics STAR PU 13 - QP'!L167="yes",'Trimeth-pres (age 70+)'!J167="yes"),"yes","no")</f>
        <v>yes</v>
      </c>
      <c r="I167" s="306" t="str">
        <f>IF(AND('Antibiotics STAR PU 13 - QP'!O167="yes",'Trimeth-pres (age 70+)'!L167="yes"),"yes","no")</f>
        <v>yes</v>
      </c>
      <c r="J167" s="306" t="str">
        <f>IF(AND('Antibiotics STAR PU 13 - QP'!R167="yes",'Trimeth-pres (age 70+)'!N167="yes"),"yes","no")</f>
        <v>yes</v>
      </c>
      <c r="K167" s="306" t="str">
        <f>IF(AND('Antibiotics STAR PU 13 - QP'!U167="yes",'Trimeth-pres (age 70+)'!P167="yes"),"yes","no")</f>
        <v>yes</v>
      </c>
      <c r="L167" s="306" t="str">
        <f>IF(AND('Antibiotics STAR PU 13 - QP'!X167="yes",'Trimeth-pres (age 70+)'!R167="yes"),"yes","no")</f>
        <v>yes</v>
      </c>
      <c r="M167" s="306" t="str">
        <f>IF(AND('Antibiotics STAR PU 13 - QP'!AA167="yes",'Trimeth-pres (age 70+)'!T167="yes"),"yes","no")</f>
        <v>yes</v>
      </c>
      <c r="N167" s="306" t="str">
        <f>IF(AND('Antibiotics STAR PU 13 - QP'!AD167="yes",'Trimeth-pres (age 70+)'!V167="yes"),"yes","no")</f>
        <v>yes</v>
      </c>
      <c r="O167" s="306" t="str">
        <f>IF(AND('Antibiotics STAR PU 13 - QP'!AG167="yes",'Trimeth-pres (age 70+)'!X167="yes"),"yes","no")</f>
        <v>yes</v>
      </c>
      <c r="P167" s="306" t="str">
        <f>IF(AND('Antibiotics STAR PU 13 - QP'!AJ167="yes",'Trimeth-pres (age 70+)'!Z167="yes"),"yes","no")</f>
        <v>yes</v>
      </c>
      <c r="Q167" s="306" t="str">
        <f>IF(AND('Antibiotics STAR PU 13 - QP'!AM167="yes",'Trimeth-pres (age 70+)'!AB167="yes"),"yes","no")</f>
        <v>yes</v>
      </c>
      <c r="R167" s="306" t="str">
        <f>IF(AND('Antibiotics STAR PU 13 - QP'!AP167="yes",'Trimeth-pres (age 70+)'!AD167="yes"),"yes","no")</f>
        <v>yes</v>
      </c>
      <c r="S167" s="306" t="str">
        <f>IF(AND('Antibiotics STAR PU 13 - QP'!AS167="yes",'Trimeth-pres (age 70+)'!AF167="yes"),"yes","no")</f>
        <v>yes</v>
      </c>
      <c r="T167" s="306" t="str">
        <f>IF(AND('Antibiotics STAR PU 13 - QP'!AV167="yes",'Trimeth-pres (age 70+)'!AH167="yes"),"yes","no")</f>
        <v>yes</v>
      </c>
      <c r="U167" s="306" t="str">
        <f>IF(AND('Antibiotics STAR PU 13 - QP'!AY167="yes",'Trimeth-pres (age 70+)'!AJ167="yes"),"yes","no")</f>
        <v>yes</v>
      </c>
      <c r="V167" s="306" t="str">
        <f>IF(AND('Antibiotics STAR PU 13 - QP'!BB167="yes",'Trimeth-pres (age 70+)'!AL167="yes"),"yes","no")</f>
        <v>yes</v>
      </c>
      <c r="W167" s="306" t="str">
        <f>IF(AND('Antibiotics STAR PU 13 - QP'!BE167="yes",'Trimeth-pres (age 70+)'!AN167="yes"),"yes","no")</f>
        <v>yes</v>
      </c>
      <c r="X167" s="306" t="str">
        <f>IF(AND('Antibiotics STAR PU 13 - QP'!BH167="yes",'Trimeth-pres (age 70+)'!AP167="yes"),"yes","no")</f>
        <v>yes</v>
      </c>
      <c r="Y167" s="306" t="str">
        <f>IF(AND('Antibiotics STAR PU 13 - QP'!BK167="yes",'Trimeth-pres (age 70+)'!AR167="yes"),"yes","no")</f>
        <v>yes</v>
      </c>
      <c r="Z167" s="306" t="str">
        <f>IF(AND('Antibiotics STAR PU 13 - QP'!BN167="yes",'Trimeth-pres (age 70+)'!AT167="yes"),"yes","no")</f>
        <v>yes</v>
      </c>
      <c r="AA167" s="306" t="str">
        <f>IF(AND('Antibiotics STAR PU 13 - QP'!BQ167="yes",'Trimeth-pres (age 70+)'!AV167="yes"),"yes","no")</f>
        <v>yes</v>
      </c>
    </row>
    <row r="168" spans="1:27" x14ac:dyDescent="0.2">
      <c r="A168" s="306" t="s">
        <v>628</v>
      </c>
      <c r="B168" s="5" t="s">
        <v>485</v>
      </c>
      <c r="C168" s="5" t="s">
        <v>464</v>
      </c>
      <c r="D168" s="5" t="s">
        <v>425</v>
      </c>
      <c r="E168" s="5" t="s">
        <v>40</v>
      </c>
      <c r="F168" s="117" t="s">
        <v>338</v>
      </c>
      <c r="G168" s="5" t="s">
        <v>339</v>
      </c>
      <c r="H168" s="306" t="str">
        <f>IF(AND('Antibiotics STAR PU 13 - QP'!L168="yes",'Trimeth-pres (age 70+)'!J168="yes"),"yes","no")</f>
        <v>yes</v>
      </c>
      <c r="I168" s="306" t="str">
        <f>IF(AND('Antibiotics STAR PU 13 - QP'!O168="yes",'Trimeth-pres (age 70+)'!L168="yes"),"yes","no")</f>
        <v>yes</v>
      </c>
      <c r="J168" s="306" t="str">
        <f>IF(AND('Antibiotics STAR PU 13 - QP'!R168="yes",'Trimeth-pres (age 70+)'!N168="yes"),"yes","no")</f>
        <v>yes</v>
      </c>
      <c r="K168" s="306" t="str">
        <f>IF(AND('Antibiotics STAR PU 13 - QP'!U168="yes",'Trimeth-pres (age 70+)'!P168="yes"),"yes","no")</f>
        <v>yes</v>
      </c>
      <c r="L168" s="306" t="str">
        <f>IF(AND('Antibiotics STAR PU 13 - QP'!X168="yes",'Trimeth-pres (age 70+)'!R168="yes"),"yes","no")</f>
        <v>yes</v>
      </c>
      <c r="M168" s="306" t="str">
        <f>IF(AND('Antibiotics STAR PU 13 - QP'!AA168="yes",'Trimeth-pres (age 70+)'!T168="yes"),"yes","no")</f>
        <v>yes</v>
      </c>
      <c r="N168" s="306" t="str">
        <f>IF(AND('Antibiotics STAR PU 13 - QP'!AD168="yes",'Trimeth-pres (age 70+)'!V168="yes"),"yes","no")</f>
        <v>yes</v>
      </c>
      <c r="O168" s="306" t="str">
        <f>IF(AND('Antibiotics STAR PU 13 - QP'!AG168="yes",'Trimeth-pres (age 70+)'!X168="yes"),"yes","no")</f>
        <v>yes</v>
      </c>
      <c r="P168" s="306" t="str">
        <f>IF(AND('Antibiotics STAR PU 13 - QP'!AJ168="yes",'Trimeth-pres (age 70+)'!Z168="yes"),"yes","no")</f>
        <v>yes</v>
      </c>
      <c r="Q168" s="306" t="str">
        <f>IF(AND('Antibiotics STAR PU 13 - QP'!AM168="yes",'Trimeth-pres (age 70+)'!AB168="yes"),"yes","no")</f>
        <v>yes</v>
      </c>
      <c r="R168" s="306" t="str">
        <f>IF(AND('Antibiotics STAR PU 13 - QP'!AP168="yes",'Trimeth-pres (age 70+)'!AD168="yes"),"yes","no")</f>
        <v>yes</v>
      </c>
      <c r="S168" s="306" t="str">
        <f>IF(AND('Antibiotics STAR PU 13 - QP'!AS168="yes",'Trimeth-pres (age 70+)'!AF168="yes"),"yes","no")</f>
        <v>yes</v>
      </c>
      <c r="T168" s="306" t="str">
        <f>IF(AND('Antibiotics STAR PU 13 - QP'!AV168="yes",'Trimeth-pres (age 70+)'!AH168="yes"),"yes","no")</f>
        <v>yes</v>
      </c>
      <c r="U168" s="306" t="str">
        <f>IF(AND('Antibiotics STAR PU 13 - QP'!AY168="yes",'Trimeth-pres (age 70+)'!AJ168="yes"),"yes","no")</f>
        <v>yes</v>
      </c>
      <c r="V168" s="306" t="str">
        <f>IF(AND('Antibiotics STAR PU 13 - QP'!BB168="yes",'Trimeth-pres (age 70+)'!AL168="yes"),"yes","no")</f>
        <v>yes</v>
      </c>
      <c r="W168" s="306" t="str">
        <f>IF(AND('Antibiotics STAR PU 13 - QP'!BE168="yes",'Trimeth-pres (age 70+)'!AN168="yes"),"yes","no")</f>
        <v>yes</v>
      </c>
      <c r="X168" s="306" t="str">
        <f>IF(AND('Antibiotics STAR PU 13 - QP'!BH168="yes",'Trimeth-pres (age 70+)'!AP168="yes"),"yes","no")</f>
        <v>yes</v>
      </c>
      <c r="Y168" s="306" t="str">
        <f>IF(AND('Antibiotics STAR PU 13 - QP'!BK168="yes",'Trimeth-pres (age 70+)'!AR168="yes"),"yes","no")</f>
        <v>yes</v>
      </c>
      <c r="Z168" s="306" t="str">
        <f>IF(AND('Antibiotics STAR PU 13 - QP'!BN168="yes",'Trimeth-pres (age 70+)'!AT168="yes"),"yes","no")</f>
        <v>yes</v>
      </c>
      <c r="AA168" s="306" t="str">
        <f>IF(AND('Antibiotics STAR PU 13 - QP'!BQ168="yes",'Trimeth-pres (age 70+)'!AV168="yes"),"yes","no")</f>
        <v>yes</v>
      </c>
    </row>
    <row r="169" spans="1:27" x14ac:dyDescent="0.2">
      <c r="A169" s="306" t="s">
        <v>507</v>
      </c>
      <c r="B169" s="5" t="s">
        <v>488</v>
      </c>
      <c r="C169" s="5" t="s">
        <v>409</v>
      </c>
      <c r="D169" s="5" t="s">
        <v>430</v>
      </c>
      <c r="E169" s="5" t="s">
        <v>65</v>
      </c>
      <c r="F169" s="117" t="s">
        <v>340</v>
      </c>
      <c r="G169" s="5" t="s">
        <v>341</v>
      </c>
      <c r="H169" s="306" t="str">
        <f>IF(AND('Antibiotics STAR PU 13 - QP'!L169="yes",'Trimeth-pres (age 70+)'!J169="yes"),"yes","no")</f>
        <v>no</v>
      </c>
      <c r="I169" s="306" t="str">
        <f>IF(AND('Antibiotics STAR PU 13 - QP'!O169="yes",'Trimeth-pres (age 70+)'!L169="yes"),"yes","no")</f>
        <v>no</v>
      </c>
      <c r="J169" s="306" t="str">
        <f>IF(AND('Antibiotics STAR PU 13 - QP'!R169="yes",'Trimeth-pres (age 70+)'!N169="yes"),"yes","no")</f>
        <v>no</v>
      </c>
      <c r="K169" s="306" t="str">
        <f>IF(AND('Antibiotics STAR PU 13 - QP'!U169="yes",'Trimeth-pres (age 70+)'!P169="yes"),"yes","no")</f>
        <v>no</v>
      </c>
      <c r="L169" s="306" t="str">
        <f>IF(AND('Antibiotics STAR PU 13 - QP'!X169="yes",'Trimeth-pres (age 70+)'!R169="yes"),"yes","no")</f>
        <v>no</v>
      </c>
      <c r="M169" s="306" t="str">
        <f>IF(AND('Antibiotics STAR PU 13 - QP'!AA169="yes",'Trimeth-pres (age 70+)'!T169="yes"),"yes","no")</f>
        <v>no</v>
      </c>
      <c r="N169" s="306" t="str">
        <f>IF(AND('Antibiotics STAR PU 13 - QP'!AD169="yes",'Trimeth-pres (age 70+)'!V169="yes"),"yes","no")</f>
        <v>no</v>
      </c>
      <c r="O169" s="306" t="str">
        <f>IF(AND('Antibiotics STAR PU 13 - QP'!AG169="yes",'Trimeth-pres (age 70+)'!X169="yes"),"yes","no")</f>
        <v>yes</v>
      </c>
      <c r="P169" s="306" t="str">
        <f>IF(AND('Antibiotics STAR PU 13 - QP'!AJ169="yes",'Trimeth-pres (age 70+)'!Z169="yes"),"yes","no")</f>
        <v>yes</v>
      </c>
      <c r="Q169" s="306" t="str">
        <f>IF(AND('Antibiotics STAR PU 13 - QP'!AM169="yes",'Trimeth-pres (age 70+)'!AB169="yes"),"yes","no")</f>
        <v>yes</v>
      </c>
      <c r="R169" s="306" t="str">
        <f>IF(AND('Antibiotics STAR PU 13 - QP'!AP169="yes",'Trimeth-pres (age 70+)'!AD169="yes"),"yes","no")</f>
        <v>yes</v>
      </c>
      <c r="S169" s="306" t="str">
        <f>IF(AND('Antibiotics STAR PU 13 - QP'!AS169="yes",'Trimeth-pres (age 70+)'!AF169="yes"),"yes","no")</f>
        <v>yes</v>
      </c>
      <c r="T169" s="306" t="str">
        <f>IF(AND('Antibiotics STAR PU 13 - QP'!AV169="yes",'Trimeth-pres (age 70+)'!AH169="yes"),"yes","no")</f>
        <v>yes</v>
      </c>
      <c r="U169" s="306" t="str">
        <f>IF(AND('Antibiotics STAR PU 13 - QP'!AY169="yes",'Trimeth-pres (age 70+)'!AJ169="yes"),"yes","no")</f>
        <v>yes</v>
      </c>
      <c r="V169" s="306" t="str">
        <f>IF(AND('Antibiotics STAR PU 13 - QP'!BB169="yes",'Trimeth-pres (age 70+)'!AL169="yes"),"yes","no")</f>
        <v>yes</v>
      </c>
      <c r="W169" s="306" t="str">
        <f>IF(AND('Antibiotics STAR PU 13 - QP'!BE169="yes",'Trimeth-pres (age 70+)'!AN169="yes"),"yes","no")</f>
        <v>yes</v>
      </c>
      <c r="X169" s="306" t="str">
        <f>IF(AND('Antibiotics STAR PU 13 - QP'!BH169="yes",'Trimeth-pres (age 70+)'!AP169="yes"),"yes","no")</f>
        <v>yes</v>
      </c>
      <c r="Y169" s="306" t="str">
        <f>IF(AND('Antibiotics STAR PU 13 - QP'!BK169="yes",'Trimeth-pres (age 70+)'!AR169="yes"),"yes","no")</f>
        <v>yes</v>
      </c>
      <c r="Z169" s="306" t="str">
        <f>IF(AND('Antibiotics STAR PU 13 - QP'!BN169="yes",'Trimeth-pres (age 70+)'!AT169="yes"),"yes","no")</f>
        <v>yes</v>
      </c>
      <c r="AA169" s="306" t="str">
        <f>IF(AND('Antibiotics STAR PU 13 - QP'!BQ169="yes",'Trimeth-pres (age 70+)'!AV169="yes"),"yes","no")</f>
        <v>yes</v>
      </c>
    </row>
    <row r="170" spans="1:27" x14ac:dyDescent="0.2">
      <c r="A170" s="306" t="s">
        <v>620</v>
      </c>
      <c r="B170" s="5" t="s">
        <v>475</v>
      </c>
      <c r="C170" s="5" t="s">
        <v>402</v>
      </c>
      <c r="D170" s="5" t="s">
        <v>416</v>
      </c>
      <c r="E170" s="5" t="s">
        <v>8</v>
      </c>
      <c r="F170" s="117" t="s">
        <v>342</v>
      </c>
      <c r="G170" s="5" t="s">
        <v>343</v>
      </c>
      <c r="H170" s="306" t="str">
        <f>IF(AND('Antibiotics STAR PU 13 - QP'!L170="yes",'Trimeth-pres (age 70+)'!J170="yes"),"yes","no")</f>
        <v>yes</v>
      </c>
      <c r="I170" s="306" t="str">
        <f>IF(AND('Antibiotics STAR PU 13 - QP'!O170="yes",'Trimeth-pres (age 70+)'!L170="yes"),"yes","no")</f>
        <v>yes</v>
      </c>
      <c r="J170" s="306" t="str">
        <f>IF(AND('Antibiotics STAR PU 13 - QP'!R170="yes",'Trimeth-pres (age 70+)'!N170="yes"),"yes","no")</f>
        <v>yes</v>
      </c>
      <c r="K170" s="306" t="str">
        <f>IF(AND('Antibiotics STAR PU 13 - QP'!U170="yes",'Trimeth-pres (age 70+)'!P170="yes"),"yes","no")</f>
        <v>yes</v>
      </c>
      <c r="L170" s="306" t="str">
        <f>IF(AND('Antibiotics STAR PU 13 - QP'!X170="yes",'Trimeth-pres (age 70+)'!R170="yes"),"yes","no")</f>
        <v>yes</v>
      </c>
      <c r="M170" s="306" t="str">
        <f>IF(AND('Antibiotics STAR PU 13 - QP'!AA170="yes",'Trimeth-pres (age 70+)'!T170="yes"),"yes","no")</f>
        <v>yes</v>
      </c>
      <c r="N170" s="306" t="str">
        <f>IF(AND('Antibiotics STAR PU 13 - QP'!AD170="yes",'Trimeth-pres (age 70+)'!V170="yes"),"yes","no")</f>
        <v>yes</v>
      </c>
      <c r="O170" s="306" t="str">
        <f>IF(AND('Antibiotics STAR PU 13 - QP'!AG170="yes",'Trimeth-pres (age 70+)'!X170="yes"),"yes","no")</f>
        <v>yes</v>
      </c>
      <c r="P170" s="306" t="str">
        <f>IF(AND('Antibiotics STAR PU 13 - QP'!AJ170="yes",'Trimeth-pres (age 70+)'!Z170="yes"),"yes","no")</f>
        <v>yes</v>
      </c>
      <c r="Q170" s="306" t="str">
        <f>IF(AND('Antibiotics STAR PU 13 - QP'!AM170="yes",'Trimeth-pres (age 70+)'!AB170="yes"),"yes","no")</f>
        <v>yes</v>
      </c>
      <c r="R170" s="306" t="str">
        <f>IF(AND('Antibiotics STAR PU 13 - QP'!AP170="yes",'Trimeth-pres (age 70+)'!AD170="yes"),"yes","no")</f>
        <v>yes</v>
      </c>
      <c r="S170" s="306" t="str">
        <f>IF(AND('Antibiotics STAR PU 13 - QP'!AS170="yes",'Trimeth-pres (age 70+)'!AF170="yes"),"yes","no")</f>
        <v>yes</v>
      </c>
      <c r="T170" s="306" t="str">
        <f>IF(AND('Antibiotics STAR PU 13 - QP'!AV170="yes",'Trimeth-pres (age 70+)'!AH170="yes"),"yes","no")</f>
        <v>yes</v>
      </c>
      <c r="U170" s="306" t="str">
        <f>IF(AND('Antibiotics STAR PU 13 - QP'!AY170="yes",'Trimeth-pres (age 70+)'!AJ170="yes"),"yes","no")</f>
        <v>yes</v>
      </c>
      <c r="V170" s="306" t="str">
        <f>IF(AND('Antibiotics STAR PU 13 - QP'!BB170="yes",'Trimeth-pres (age 70+)'!AL170="yes"),"yes","no")</f>
        <v>yes</v>
      </c>
      <c r="W170" s="306" t="str">
        <f>IF(AND('Antibiotics STAR PU 13 - QP'!BE170="yes",'Trimeth-pres (age 70+)'!AN170="yes"),"yes","no")</f>
        <v>yes</v>
      </c>
      <c r="X170" s="306" t="str">
        <f>IF(AND('Antibiotics STAR PU 13 - QP'!BH170="yes",'Trimeth-pres (age 70+)'!AP170="yes"),"yes","no")</f>
        <v>yes</v>
      </c>
      <c r="Y170" s="306" t="str">
        <f>IF(AND('Antibiotics STAR PU 13 - QP'!BK170="yes",'Trimeth-pres (age 70+)'!AR170="yes"),"yes","no")</f>
        <v>yes</v>
      </c>
      <c r="Z170" s="306" t="str">
        <f>IF(AND('Antibiotics STAR PU 13 - QP'!BN170="yes",'Trimeth-pres (age 70+)'!AT170="yes"),"yes","no")</f>
        <v>yes</v>
      </c>
      <c r="AA170" s="306" t="str">
        <f>IF(AND('Antibiotics STAR PU 13 - QP'!BQ170="yes",'Trimeth-pres (age 70+)'!AV170="yes"),"yes","no")</f>
        <v>yes</v>
      </c>
    </row>
    <row r="171" spans="1:27" x14ac:dyDescent="0.2">
      <c r="A171" s="306" t="s">
        <v>479</v>
      </c>
      <c r="B171" s="5" t="s">
        <v>480</v>
      </c>
      <c r="C171" s="5" t="s">
        <v>405</v>
      </c>
      <c r="D171" s="5" t="s">
        <v>552</v>
      </c>
      <c r="E171" s="5" t="s">
        <v>20</v>
      </c>
      <c r="F171" s="117" t="s">
        <v>344</v>
      </c>
      <c r="G171" s="5" t="s">
        <v>345</v>
      </c>
      <c r="H171" s="306" t="str">
        <f>IF(AND('Antibiotics STAR PU 13 - QP'!L171="yes",'Trimeth-pres (age 70+)'!J171="yes"),"yes","no")</f>
        <v>no</v>
      </c>
      <c r="I171" s="306" t="str">
        <f>IF(AND('Antibiotics STAR PU 13 - QP'!O171="yes",'Trimeth-pres (age 70+)'!L171="yes"),"yes","no")</f>
        <v>no</v>
      </c>
      <c r="J171" s="306" t="str">
        <f>IF(AND('Antibiotics STAR PU 13 - QP'!R171="yes",'Trimeth-pres (age 70+)'!N171="yes"),"yes","no")</f>
        <v>no</v>
      </c>
      <c r="K171" s="306" t="str">
        <f>IF(AND('Antibiotics STAR PU 13 - QP'!U171="yes",'Trimeth-pres (age 70+)'!P171="yes"),"yes","no")</f>
        <v>no</v>
      </c>
      <c r="L171" s="306" t="str">
        <f>IF(AND('Antibiotics STAR PU 13 - QP'!X171="yes",'Trimeth-pres (age 70+)'!R171="yes"),"yes","no")</f>
        <v>no</v>
      </c>
      <c r="M171" s="306" t="str">
        <f>IF(AND('Antibiotics STAR PU 13 - QP'!AA171="yes",'Trimeth-pres (age 70+)'!T171="yes"),"yes","no")</f>
        <v>no</v>
      </c>
      <c r="N171" s="306" t="str">
        <f>IF(AND('Antibiotics STAR PU 13 - QP'!AD171="yes",'Trimeth-pres (age 70+)'!V171="yes"),"yes","no")</f>
        <v>no</v>
      </c>
      <c r="O171" s="306" t="str">
        <f>IF(AND('Antibiotics STAR PU 13 - QP'!AG171="yes",'Trimeth-pres (age 70+)'!X171="yes"),"yes","no")</f>
        <v>no</v>
      </c>
      <c r="P171" s="306" t="str">
        <f>IF(AND('Antibiotics STAR PU 13 - QP'!AJ171="yes",'Trimeth-pres (age 70+)'!Z171="yes"),"yes","no")</f>
        <v>no</v>
      </c>
      <c r="Q171" s="306" t="str">
        <f>IF(AND('Antibiotics STAR PU 13 - QP'!AM171="yes",'Trimeth-pres (age 70+)'!AB171="yes"),"yes","no")</f>
        <v>no</v>
      </c>
      <c r="R171" s="306" t="str">
        <f>IF(AND('Antibiotics STAR PU 13 - QP'!AP171="yes",'Trimeth-pres (age 70+)'!AD171="yes"),"yes","no")</f>
        <v>yes</v>
      </c>
      <c r="S171" s="306" t="str">
        <f>IF(AND('Antibiotics STAR PU 13 - QP'!AS171="yes",'Trimeth-pres (age 70+)'!AF171="yes"),"yes","no")</f>
        <v>yes</v>
      </c>
      <c r="T171" s="306" t="str">
        <f>IF(AND('Antibiotics STAR PU 13 - QP'!AV171="yes",'Trimeth-pres (age 70+)'!AH171="yes"),"yes","no")</f>
        <v>yes</v>
      </c>
      <c r="U171" s="306" t="str">
        <f>IF(AND('Antibiotics STAR PU 13 - QP'!AY171="yes",'Trimeth-pres (age 70+)'!AJ171="yes"),"yes","no")</f>
        <v>yes</v>
      </c>
      <c r="V171" s="306" t="str">
        <f>IF(AND('Antibiotics STAR PU 13 - QP'!BB171="yes",'Trimeth-pres (age 70+)'!AL171="yes"),"yes","no")</f>
        <v>yes</v>
      </c>
      <c r="W171" s="306" t="str">
        <f>IF(AND('Antibiotics STAR PU 13 - QP'!BE171="yes",'Trimeth-pres (age 70+)'!AN171="yes"),"yes","no")</f>
        <v>yes</v>
      </c>
      <c r="X171" s="306" t="str">
        <f>IF(AND('Antibiotics STAR PU 13 - QP'!BH171="yes",'Trimeth-pres (age 70+)'!AP171="yes"),"yes","no")</f>
        <v>yes</v>
      </c>
      <c r="Y171" s="306" t="str">
        <f>IF(AND('Antibiotics STAR PU 13 - QP'!BK171="yes",'Trimeth-pres (age 70+)'!AR171="yes"),"yes","no")</f>
        <v>yes</v>
      </c>
      <c r="Z171" s="306" t="str">
        <f>IF(AND('Antibiotics STAR PU 13 - QP'!BN171="yes",'Trimeth-pres (age 70+)'!AT171="yes"),"yes","no")</f>
        <v>yes</v>
      </c>
      <c r="AA171" s="306" t="str">
        <f>IF(AND('Antibiotics STAR PU 13 - QP'!BQ171="yes",'Trimeth-pres (age 70+)'!AV171="yes"),"yes","no")</f>
        <v>yes</v>
      </c>
    </row>
    <row r="172" spans="1:27" x14ac:dyDescent="0.2">
      <c r="A172" s="306" t="s">
        <v>621</v>
      </c>
      <c r="B172" s="5" t="s">
        <v>477</v>
      </c>
      <c r="C172" s="5" t="s">
        <v>404</v>
      </c>
      <c r="D172" s="5" t="s">
        <v>418</v>
      </c>
      <c r="E172" s="5" t="s">
        <v>12</v>
      </c>
      <c r="F172" s="117" t="s">
        <v>346</v>
      </c>
      <c r="G172" s="5" t="s">
        <v>347</v>
      </c>
      <c r="H172" s="306" t="str">
        <f>IF(AND('Antibiotics STAR PU 13 - QP'!L172="yes",'Trimeth-pres (age 70+)'!J172="yes"),"yes","no")</f>
        <v>yes</v>
      </c>
      <c r="I172" s="306" t="str">
        <f>IF(AND('Antibiotics STAR PU 13 - QP'!O172="yes",'Trimeth-pres (age 70+)'!L172="yes"),"yes","no")</f>
        <v>yes</v>
      </c>
      <c r="J172" s="306" t="str">
        <f>IF(AND('Antibiotics STAR PU 13 - QP'!R172="yes",'Trimeth-pres (age 70+)'!N172="yes"),"yes","no")</f>
        <v>yes</v>
      </c>
      <c r="K172" s="306" t="str">
        <f>IF(AND('Antibiotics STAR PU 13 - QP'!U172="yes",'Trimeth-pres (age 70+)'!P172="yes"),"yes","no")</f>
        <v>yes</v>
      </c>
      <c r="L172" s="306" t="str">
        <f>IF(AND('Antibiotics STAR PU 13 - QP'!X172="yes",'Trimeth-pres (age 70+)'!R172="yes"),"yes","no")</f>
        <v>yes</v>
      </c>
      <c r="M172" s="306" t="str">
        <f>IF(AND('Antibiotics STAR PU 13 - QP'!AA172="yes",'Trimeth-pres (age 70+)'!T172="yes"),"yes","no")</f>
        <v>yes</v>
      </c>
      <c r="N172" s="306" t="str">
        <f>IF(AND('Antibiotics STAR PU 13 - QP'!AD172="yes",'Trimeth-pres (age 70+)'!V172="yes"),"yes","no")</f>
        <v>yes</v>
      </c>
      <c r="O172" s="306" t="str">
        <f>IF(AND('Antibiotics STAR PU 13 - QP'!AG172="yes",'Trimeth-pres (age 70+)'!X172="yes"),"yes","no")</f>
        <v>yes</v>
      </c>
      <c r="P172" s="306" t="str">
        <f>IF(AND('Antibiotics STAR PU 13 - QP'!AJ172="yes",'Trimeth-pres (age 70+)'!Z172="yes"),"yes","no")</f>
        <v>yes</v>
      </c>
      <c r="Q172" s="306" t="str">
        <f>IF(AND('Antibiotics STAR PU 13 - QP'!AM172="yes",'Trimeth-pres (age 70+)'!AB172="yes"),"yes","no")</f>
        <v>yes</v>
      </c>
      <c r="R172" s="306" t="str">
        <f>IF(AND('Antibiotics STAR PU 13 - QP'!AP172="yes",'Trimeth-pres (age 70+)'!AD172="yes"),"yes","no")</f>
        <v>yes</v>
      </c>
      <c r="S172" s="306" t="str">
        <f>IF(AND('Antibiotics STAR PU 13 - QP'!AS172="yes",'Trimeth-pres (age 70+)'!AF172="yes"),"yes","no")</f>
        <v>yes</v>
      </c>
      <c r="T172" s="306" t="str">
        <f>IF(AND('Antibiotics STAR PU 13 - QP'!AV172="yes",'Trimeth-pres (age 70+)'!AH172="yes"),"yes","no")</f>
        <v>yes</v>
      </c>
      <c r="U172" s="306" t="str">
        <f>IF(AND('Antibiotics STAR PU 13 - QP'!AY172="yes",'Trimeth-pres (age 70+)'!AJ172="yes"),"yes","no")</f>
        <v>yes</v>
      </c>
      <c r="V172" s="306" t="str">
        <f>IF(AND('Antibiotics STAR PU 13 - QP'!BB172="yes",'Trimeth-pres (age 70+)'!AL172="yes"),"yes","no")</f>
        <v>yes</v>
      </c>
      <c r="W172" s="306" t="str">
        <f>IF(AND('Antibiotics STAR PU 13 - QP'!BE172="yes",'Trimeth-pres (age 70+)'!AN172="yes"),"yes","no")</f>
        <v>yes</v>
      </c>
      <c r="X172" s="306" t="str">
        <f>IF(AND('Antibiotics STAR PU 13 - QP'!BH172="yes",'Trimeth-pres (age 70+)'!AP172="yes"),"yes","no")</f>
        <v>yes</v>
      </c>
      <c r="Y172" s="306" t="str">
        <f>IF(AND('Antibiotics STAR PU 13 - QP'!BK172="yes",'Trimeth-pres (age 70+)'!AR172="yes"),"yes","no")</f>
        <v>yes</v>
      </c>
      <c r="Z172" s="306" t="str">
        <f>IF(AND('Antibiotics STAR PU 13 - QP'!BN172="yes",'Trimeth-pres (age 70+)'!AT172="yes"),"yes","no")</f>
        <v>yes</v>
      </c>
      <c r="AA172" s="306" t="str">
        <f>IF(AND('Antibiotics STAR PU 13 - QP'!BQ172="yes",'Trimeth-pres (age 70+)'!AV172="yes"),"yes","no")</f>
        <v>yes</v>
      </c>
    </row>
    <row r="173" spans="1:27" x14ac:dyDescent="0.2">
      <c r="A173" s="306" t="s">
        <v>628</v>
      </c>
      <c r="B173" s="5" t="s">
        <v>485</v>
      </c>
      <c r="C173" s="5" t="s">
        <v>464</v>
      </c>
      <c r="D173" s="5" t="s">
        <v>425</v>
      </c>
      <c r="E173" s="5" t="s">
        <v>40</v>
      </c>
      <c r="F173" s="117" t="s">
        <v>348</v>
      </c>
      <c r="G173" s="5" t="s">
        <v>349</v>
      </c>
      <c r="H173" s="306" t="str">
        <f>IF(AND('Antibiotics STAR PU 13 - QP'!L173="yes",'Trimeth-pres (age 70+)'!J173="yes"),"yes","no")</f>
        <v>yes</v>
      </c>
      <c r="I173" s="306" t="str">
        <f>IF(AND('Antibiotics STAR PU 13 - QP'!O173="yes",'Trimeth-pres (age 70+)'!L173="yes"),"yes","no")</f>
        <v>yes</v>
      </c>
      <c r="J173" s="306" t="str">
        <f>IF(AND('Antibiotics STAR PU 13 - QP'!R173="yes",'Trimeth-pres (age 70+)'!N173="yes"),"yes","no")</f>
        <v>yes</v>
      </c>
      <c r="K173" s="306" t="str">
        <f>IF(AND('Antibiotics STAR PU 13 - QP'!U173="yes",'Trimeth-pres (age 70+)'!P173="yes"),"yes","no")</f>
        <v>yes</v>
      </c>
      <c r="L173" s="306" t="str">
        <f>IF(AND('Antibiotics STAR PU 13 - QP'!X173="yes",'Trimeth-pres (age 70+)'!R173="yes"),"yes","no")</f>
        <v>yes</v>
      </c>
      <c r="M173" s="306" t="str">
        <f>IF(AND('Antibiotics STAR PU 13 - QP'!AA173="yes",'Trimeth-pres (age 70+)'!T173="yes"),"yes","no")</f>
        <v>yes</v>
      </c>
      <c r="N173" s="306" t="str">
        <f>IF(AND('Antibiotics STAR PU 13 - QP'!AD173="yes",'Trimeth-pres (age 70+)'!V173="yes"),"yes","no")</f>
        <v>yes</v>
      </c>
      <c r="O173" s="306" t="str">
        <f>IF(AND('Antibiotics STAR PU 13 - QP'!AG173="yes",'Trimeth-pres (age 70+)'!X173="yes"),"yes","no")</f>
        <v>yes</v>
      </c>
      <c r="P173" s="306" t="str">
        <f>IF(AND('Antibiotics STAR PU 13 - QP'!AJ173="yes",'Trimeth-pres (age 70+)'!Z173="yes"),"yes","no")</f>
        <v>yes</v>
      </c>
      <c r="Q173" s="306" t="str">
        <f>IF(AND('Antibiotics STAR PU 13 - QP'!AM173="yes",'Trimeth-pres (age 70+)'!AB173="yes"),"yes","no")</f>
        <v>yes</v>
      </c>
      <c r="R173" s="306" t="str">
        <f>IF(AND('Antibiotics STAR PU 13 - QP'!AP173="yes",'Trimeth-pres (age 70+)'!AD173="yes"),"yes","no")</f>
        <v>yes</v>
      </c>
      <c r="S173" s="306" t="str">
        <f>IF(AND('Antibiotics STAR PU 13 - QP'!AS173="yes",'Trimeth-pres (age 70+)'!AF173="yes"),"yes","no")</f>
        <v>yes</v>
      </c>
      <c r="T173" s="306" t="str">
        <f>IF(AND('Antibiotics STAR PU 13 - QP'!AV173="yes",'Trimeth-pres (age 70+)'!AH173="yes"),"yes","no")</f>
        <v>yes</v>
      </c>
      <c r="U173" s="306" t="str">
        <f>IF(AND('Antibiotics STAR PU 13 - QP'!AY173="yes",'Trimeth-pres (age 70+)'!AJ173="yes"),"yes","no")</f>
        <v>yes</v>
      </c>
      <c r="V173" s="306" t="str">
        <f>IF(AND('Antibiotics STAR PU 13 - QP'!BB173="yes",'Trimeth-pres (age 70+)'!AL173="yes"),"yes","no")</f>
        <v>yes</v>
      </c>
      <c r="W173" s="306" t="str">
        <f>IF(AND('Antibiotics STAR PU 13 - QP'!BE173="yes",'Trimeth-pres (age 70+)'!AN173="yes"),"yes","no")</f>
        <v>yes</v>
      </c>
      <c r="X173" s="306" t="str">
        <f>IF(AND('Antibiotics STAR PU 13 - QP'!BH173="yes",'Trimeth-pres (age 70+)'!AP173="yes"),"yes","no")</f>
        <v>yes</v>
      </c>
      <c r="Y173" s="306" t="str">
        <f>IF(AND('Antibiotics STAR PU 13 - QP'!BK173="yes",'Trimeth-pres (age 70+)'!AR173="yes"),"yes","no")</f>
        <v>yes</v>
      </c>
      <c r="Z173" s="306" t="str">
        <f>IF(AND('Antibiotics STAR PU 13 - QP'!BN173="yes",'Trimeth-pres (age 70+)'!AT173="yes"),"yes","no")</f>
        <v>yes</v>
      </c>
      <c r="AA173" s="306" t="str">
        <f>IF(AND('Antibiotics STAR PU 13 - QP'!BQ173="yes",'Trimeth-pres (age 70+)'!AV173="yes"),"yes","no")</f>
        <v>yes</v>
      </c>
    </row>
    <row r="174" spans="1:27" x14ac:dyDescent="0.2">
      <c r="A174" s="306" t="s">
        <v>637</v>
      </c>
      <c r="B174" s="5" t="s">
        <v>474</v>
      </c>
      <c r="C174" s="5" t="s">
        <v>401</v>
      </c>
      <c r="D174" s="5" t="s">
        <v>436</v>
      </c>
      <c r="E174" s="5" t="s">
        <v>114</v>
      </c>
      <c r="F174" s="117" t="s">
        <v>350</v>
      </c>
      <c r="G174" s="5" t="s">
        <v>351</v>
      </c>
      <c r="H174" s="306" t="str">
        <f>IF(AND('Antibiotics STAR PU 13 - QP'!L174="yes",'Trimeth-pres (age 70+)'!J174="yes"),"yes","no")</f>
        <v>yes</v>
      </c>
      <c r="I174" s="306" t="str">
        <f>IF(AND('Antibiotics STAR PU 13 - QP'!O174="yes",'Trimeth-pres (age 70+)'!L174="yes"),"yes","no")</f>
        <v>yes</v>
      </c>
      <c r="J174" s="306" t="str">
        <f>IF(AND('Antibiotics STAR PU 13 - QP'!R174="yes",'Trimeth-pres (age 70+)'!N174="yes"),"yes","no")</f>
        <v>yes</v>
      </c>
      <c r="K174" s="306" t="str">
        <f>IF(AND('Antibiotics STAR PU 13 - QP'!U174="yes",'Trimeth-pres (age 70+)'!P174="yes"),"yes","no")</f>
        <v>yes</v>
      </c>
      <c r="L174" s="306" t="str">
        <f>IF(AND('Antibiotics STAR PU 13 - QP'!X174="yes",'Trimeth-pres (age 70+)'!R174="yes"),"yes","no")</f>
        <v>yes</v>
      </c>
      <c r="M174" s="306" t="str">
        <f>IF(AND('Antibiotics STAR PU 13 - QP'!AA174="yes",'Trimeth-pres (age 70+)'!T174="yes"),"yes","no")</f>
        <v>yes</v>
      </c>
      <c r="N174" s="306" t="str">
        <f>IF(AND('Antibiotics STAR PU 13 - QP'!AD174="yes",'Trimeth-pres (age 70+)'!V174="yes"),"yes","no")</f>
        <v>yes</v>
      </c>
      <c r="O174" s="306" t="str">
        <f>IF(AND('Antibiotics STAR PU 13 - QP'!AG174="yes",'Trimeth-pres (age 70+)'!X174="yes"),"yes","no")</f>
        <v>yes</v>
      </c>
      <c r="P174" s="306" t="str">
        <f>IF(AND('Antibiotics STAR PU 13 - QP'!AJ174="yes",'Trimeth-pres (age 70+)'!Z174="yes"),"yes","no")</f>
        <v>yes</v>
      </c>
      <c r="Q174" s="306" t="str">
        <f>IF(AND('Antibiotics STAR PU 13 - QP'!AM174="yes",'Trimeth-pres (age 70+)'!AB174="yes"),"yes","no")</f>
        <v>yes</v>
      </c>
      <c r="R174" s="306" t="str">
        <f>IF(AND('Antibiotics STAR PU 13 - QP'!AP174="yes",'Trimeth-pres (age 70+)'!AD174="yes"),"yes","no")</f>
        <v>yes</v>
      </c>
      <c r="S174" s="306" t="str">
        <f>IF(AND('Antibiotics STAR PU 13 - QP'!AS174="yes",'Trimeth-pres (age 70+)'!AF174="yes"),"yes","no")</f>
        <v>yes</v>
      </c>
      <c r="T174" s="306" t="str">
        <f>IF(AND('Antibiotics STAR PU 13 - QP'!AV174="yes",'Trimeth-pres (age 70+)'!AH174="yes"),"yes","no")</f>
        <v>yes</v>
      </c>
      <c r="U174" s="306" t="str">
        <f>IF(AND('Antibiotics STAR PU 13 - QP'!AY174="yes",'Trimeth-pres (age 70+)'!AJ174="yes"),"yes","no")</f>
        <v>yes</v>
      </c>
      <c r="V174" s="306" t="str">
        <f>IF(AND('Antibiotics STAR PU 13 - QP'!BB174="yes",'Trimeth-pres (age 70+)'!AL174="yes"),"yes","no")</f>
        <v>yes</v>
      </c>
      <c r="W174" s="306" t="str">
        <f>IF(AND('Antibiotics STAR PU 13 - QP'!BE174="yes",'Trimeth-pres (age 70+)'!AN174="yes"),"yes","no")</f>
        <v>yes</v>
      </c>
      <c r="X174" s="306" t="str">
        <f>IF(AND('Antibiotics STAR PU 13 - QP'!BH174="yes",'Trimeth-pres (age 70+)'!AP174="yes"),"yes","no")</f>
        <v>yes</v>
      </c>
      <c r="Y174" s="306" t="str">
        <f>IF(AND('Antibiotics STAR PU 13 - QP'!BK174="yes",'Trimeth-pres (age 70+)'!AR174="yes"),"yes","no")</f>
        <v>yes</v>
      </c>
      <c r="Z174" s="306" t="str">
        <f>IF(AND('Antibiotics STAR PU 13 - QP'!BN174="yes",'Trimeth-pres (age 70+)'!AT174="yes"),"yes","no")</f>
        <v>yes</v>
      </c>
      <c r="AA174" s="306" t="str">
        <f>IF(AND('Antibiotics STAR PU 13 - QP'!BQ174="yes",'Trimeth-pres (age 70+)'!AV174="yes"),"yes","no")</f>
        <v>yes</v>
      </c>
    </row>
    <row r="175" spans="1:27" x14ac:dyDescent="0.2">
      <c r="A175" s="306" t="s">
        <v>496</v>
      </c>
      <c r="B175" s="5" t="s">
        <v>497</v>
      </c>
      <c r="C175" s="5" t="s">
        <v>411</v>
      </c>
      <c r="D175" s="5" t="s">
        <v>437</v>
      </c>
      <c r="E175" s="5" t="s">
        <v>123</v>
      </c>
      <c r="F175" s="117" t="s">
        <v>352</v>
      </c>
      <c r="G175" s="5" t="s">
        <v>353</v>
      </c>
      <c r="H175" s="306" t="str">
        <f>IF(AND('Antibiotics STAR PU 13 - QP'!L175="yes",'Trimeth-pres (age 70+)'!J175="yes"),"yes","no")</f>
        <v>yes</v>
      </c>
      <c r="I175" s="306" t="str">
        <f>IF(AND('Antibiotics STAR PU 13 - QP'!O175="yes",'Trimeth-pres (age 70+)'!L175="yes"),"yes","no")</f>
        <v>yes</v>
      </c>
      <c r="J175" s="306" t="str">
        <f>IF(AND('Antibiotics STAR PU 13 - QP'!R175="yes",'Trimeth-pres (age 70+)'!N175="yes"),"yes","no")</f>
        <v>yes</v>
      </c>
      <c r="K175" s="306" t="str">
        <f>IF(AND('Antibiotics STAR PU 13 - QP'!U175="yes",'Trimeth-pres (age 70+)'!P175="yes"),"yes","no")</f>
        <v>yes</v>
      </c>
      <c r="L175" s="306" t="str">
        <f>IF(AND('Antibiotics STAR PU 13 - QP'!X175="yes",'Trimeth-pres (age 70+)'!R175="yes"),"yes","no")</f>
        <v>yes</v>
      </c>
      <c r="M175" s="306" t="str">
        <f>IF(AND('Antibiotics STAR PU 13 - QP'!AA175="yes",'Trimeth-pres (age 70+)'!T175="yes"),"yes","no")</f>
        <v>yes</v>
      </c>
      <c r="N175" s="306" t="str">
        <f>IF(AND('Antibiotics STAR PU 13 - QP'!AD175="yes",'Trimeth-pres (age 70+)'!V175="yes"),"yes","no")</f>
        <v>yes</v>
      </c>
      <c r="O175" s="306" t="str">
        <f>IF(AND('Antibiotics STAR PU 13 - QP'!AG175="yes",'Trimeth-pres (age 70+)'!X175="yes"),"yes","no")</f>
        <v>yes</v>
      </c>
      <c r="P175" s="306" t="str">
        <f>IF(AND('Antibiotics STAR PU 13 - QP'!AJ175="yes",'Trimeth-pres (age 70+)'!Z175="yes"),"yes","no")</f>
        <v>yes</v>
      </c>
      <c r="Q175" s="306" t="str">
        <f>IF(AND('Antibiotics STAR PU 13 - QP'!AM175="yes",'Trimeth-pres (age 70+)'!AB175="yes"),"yes","no")</f>
        <v>yes</v>
      </c>
      <c r="R175" s="306" t="str">
        <f>IF(AND('Antibiotics STAR PU 13 - QP'!AP175="yes",'Trimeth-pres (age 70+)'!AD175="yes"),"yes","no")</f>
        <v>yes</v>
      </c>
      <c r="S175" s="306" t="str">
        <f>IF(AND('Antibiotics STAR PU 13 - QP'!AS175="yes",'Trimeth-pres (age 70+)'!AF175="yes"),"yes","no")</f>
        <v>yes</v>
      </c>
      <c r="T175" s="306" t="str">
        <f>IF(AND('Antibiotics STAR PU 13 - QP'!AV175="yes",'Trimeth-pres (age 70+)'!AH175="yes"),"yes","no")</f>
        <v>yes</v>
      </c>
      <c r="U175" s="306" t="str">
        <f>IF(AND('Antibiotics STAR PU 13 - QP'!AY175="yes",'Trimeth-pres (age 70+)'!AJ175="yes"),"yes","no")</f>
        <v>yes</v>
      </c>
      <c r="V175" s="306" t="str">
        <f>IF(AND('Antibiotics STAR PU 13 - QP'!BB175="yes",'Trimeth-pres (age 70+)'!AL175="yes"),"yes","no")</f>
        <v>yes</v>
      </c>
      <c r="W175" s="306" t="str">
        <f>IF(AND('Antibiotics STAR PU 13 - QP'!BE175="yes",'Trimeth-pres (age 70+)'!AN175="yes"),"yes","no")</f>
        <v>yes</v>
      </c>
      <c r="X175" s="306" t="str">
        <f>IF(AND('Antibiotics STAR PU 13 - QP'!BH175="yes",'Trimeth-pres (age 70+)'!AP175="yes"),"yes","no")</f>
        <v>yes</v>
      </c>
      <c r="Y175" s="306" t="str">
        <f>IF(AND('Antibiotics STAR PU 13 - QP'!BK175="yes",'Trimeth-pres (age 70+)'!AR175="yes"),"yes","no")</f>
        <v>yes</v>
      </c>
      <c r="Z175" s="306" t="str">
        <f>IF(AND('Antibiotics STAR PU 13 - QP'!BN175="yes",'Trimeth-pres (age 70+)'!AT175="yes"),"yes","no")</f>
        <v>yes</v>
      </c>
      <c r="AA175" s="306" t="str">
        <f>IF(AND('Antibiotics STAR PU 13 - QP'!BQ175="yes",'Trimeth-pres (age 70+)'!AV175="yes"),"yes","no")</f>
        <v>yes</v>
      </c>
    </row>
    <row r="176" spans="1:27" x14ac:dyDescent="0.2">
      <c r="A176" s="306" t="s">
        <v>619</v>
      </c>
      <c r="B176" s="5" t="s">
        <v>474</v>
      </c>
      <c r="C176" s="5" t="s">
        <v>401</v>
      </c>
      <c r="D176" s="5" t="s">
        <v>415</v>
      </c>
      <c r="E176" s="5" t="s">
        <v>5</v>
      </c>
      <c r="F176" s="117" t="s">
        <v>354</v>
      </c>
      <c r="G176" s="5" t="s">
        <v>355</v>
      </c>
      <c r="H176" s="306" t="str">
        <f>IF(AND('Antibiotics STAR PU 13 - QP'!L176="yes",'Trimeth-pres (age 70+)'!J176="yes"),"yes","no")</f>
        <v>no</v>
      </c>
      <c r="I176" s="306" t="str">
        <f>IF(AND('Antibiotics STAR PU 13 - QP'!O176="yes",'Trimeth-pres (age 70+)'!L176="yes"),"yes","no")</f>
        <v>no</v>
      </c>
      <c r="J176" s="306" t="str">
        <f>IF(AND('Antibiotics STAR PU 13 - QP'!R176="yes",'Trimeth-pres (age 70+)'!N176="yes"),"yes","no")</f>
        <v>no</v>
      </c>
      <c r="K176" s="306" t="str">
        <f>IF(AND('Antibiotics STAR PU 13 - QP'!U176="yes",'Trimeth-pres (age 70+)'!P176="yes"),"yes","no")</f>
        <v>no</v>
      </c>
      <c r="L176" s="306" t="str">
        <f>IF(AND('Antibiotics STAR PU 13 - QP'!X176="yes",'Trimeth-pres (age 70+)'!R176="yes"),"yes","no")</f>
        <v>no</v>
      </c>
      <c r="M176" s="306" t="str">
        <f>IF(AND('Antibiotics STAR PU 13 - QP'!AA176="yes",'Trimeth-pres (age 70+)'!T176="yes"),"yes","no")</f>
        <v>no</v>
      </c>
      <c r="N176" s="306" t="str">
        <f>IF(AND('Antibiotics STAR PU 13 - QP'!AD176="yes",'Trimeth-pres (age 70+)'!V176="yes"),"yes","no")</f>
        <v>no</v>
      </c>
      <c r="O176" s="306" t="str">
        <f>IF(AND('Antibiotics STAR PU 13 - QP'!AG176="yes",'Trimeth-pres (age 70+)'!X176="yes"),"yes","no")</f>
        <v>yes</v>
      </c>
      <c r="P176" s="306" t="str">
        <f>IF(AND('Antibiotics STAR PU 13 - QP'!AJ176="yes",'Trimeth-pres (age 70+)'!Z176="yes"),"yes","no")</f>
        <v>yes</v>
      </c>
      <c r="Q176" s="306" t="str">
        <f>IF(AND('Antibiotics STAR PU 13 - QP'!AM176="yes",'Trimeth-pres (age 70+)'!AB176="yes"),"yes","no")</f>
        <v>yes</v>
      </c>
      <c r="R176" s="306" t="str">
        <f>IF(AND('Antibiotics STAR PU 13 - QP'!AP176="yes",'Trimeth-pres (age 70+)'!AD176="yes"),"yes","no")</f>
        <v>yes</v>
      </c>
      <c r="S176" s="306" t="str">
        <f>IF(AND('Antibiotics STAR PU 13 - QP'!AS176="yes",'Trimeth-pres (age 70+)'!AF176="yes"),"yes","no")</f>
        <v>yes</v>
      </c>
      <c r="T176" s="306" t="str">
        <f>IF(AND('Antibiotics STAR PU 13 - QP'!AV176="yes",'Trimeth-pres (age 70+)'!AH176="yes"),"yes","no")</f>
        <v>yes</v>
      </c>
      <c r="U176" s="306" t="str">
        <f>IF(AND('Antibiotics STAR PU 13 - QP'!AY176="yes",'Trimeth-pres (age 70+)'!AJ176="yes"),"yes","no")</f>
        <v>yes</v>
      </c>
      <c r="V176" s="306" t="str">
        <f>IF(AND('Antibiotics STAR PU 13 - QP'!BB176="yes",'Trimeth-pres (age 70+)'!AL176="yes"),"yes","no")</f>
        <v>yes</v>
      </c>
      <c r="W176" s="306" t="str">
        <f>IF(AND('Antibiotics STAR PU 13 - QP'!BE176="yes",'Trimeth-pres (age 70+)'!AN176="yes"),"yes","no")</f>
        <v>yes</v>
      </c>
      <c r="X176" s="306" t="str">
        <f>IF(AND('Antibiotics STAR PU 13 - QP'!BH176="yes",'Trimeth-pres (age 70+)'!AP176="yes"),"yes","no")</f>
        <v>yes</v>
      </c>
      <c r="Y176" s="306" t="str">
        <f>IF(AND('Antibiotics STAR PU 13 - QP'!BK176="yes",'Trimeth-pres (age 70+)'!AR176="yes"),"yes","no")</f>
        <v>yes</v>
      </c>
      <c r="Z176" s="306" t="str">
        <f>IF(AND('Antibiotics STAR PU 13 - QP'!BN176="yes",'Trimeth-pres (age 70+)'!AT176="yes"),"yes","no")</f>
        <v>yes</v>
      </c>
      <c r="AA176" s="306" t="str">
        <f>IF(AND('Antibiotics STAR PU 13 - QP'!BQ176="yes",'Trimeth-pres (age 70+)'!AV176="yes"),"yes","no")</f>
        <v>yes</v>
      </c>
    </row>
    <row r="177" spans="1:27" x14ac:dyDescent="0.2">
      <c r="A177" s="306" t="s">
        <v>635</v>
      </c>
      <c r="B177" s="5" t="s">
        <v>483</v>
      </c>
      <c r="C177" s="5" t="s">
        <v>407</v>
      </c>
      <c r="D177" s="5" t="s">
        <v>423</v>
      </c>
      <c r="E177" s="5" t="s">
        <v>34</v>
      </c>
      <c r="F177" s="117" t="s">
        <v>356</v>
      </c>
      <c r="G177" s="5" t="s">
        <v>357</v>
      </c>
      <c r="H177" s="306" t="str">
        <f>IF(AND('Antibiotics STAR PU 13 - QP'!L177="yes",'Trimeth-pres (age 70+)'!J177="yes"),"yes","no")</f>
        <v>no</v>
      </c>
      <c r="I177" s="306" t="str">
        <f>IF(AND('Antibiotics STAR PU 13 - QP'!O177="yes",'Trimeth-pres (age 70+)'!L177="yes"),"yes","no")</f>
        <v>no</v>
      </c>
      <c r="J177" s="306" t="str">
        <f>IF(AND('Antibiotics STAR PU 13 - QP'!R177="yes",'Trimeth-pres (age 70+)'!N177="yes"),"yes","no")</f>
        <v>no</v>
      </c>
      <c r="K177" s="306" t="str">
        <f>IF(AND('Antibiotics STAR PU 13 - QP'!U177="yes",'Trimeth-pres (age 70+)'!P177="yes"),"yes","no")</f>
        <v>no</v>
      </c>
      <c r="L177" s="306" t="str">
        <f>IF(AND('Antibiotics STAR PU 13 - QP'!X177="yes",'Trimeth-pres (age 70+)'!R177="yes"),"yes","no")</f>
        <v>no</v>
      </c>
      <c r="M177" s="306" t="str">
        <f>IF(AND('Antibiotics STAR PU 13 - QP'!AA177="yes",'Trimeth-pres (age 70+)'!T177="yes"),"yes","no")</f>
        <v>no</v>
      </c>
      <c r="N177" s="306" t="str">
        <f>IF(AND('Antibiotics STAR PU 13 - QP'!AD177="yes",'Trimeth-pres (age 70+)'!V177="yes"),"yes","no")</f>
        <v>no</v>
      </c>
      <c r="O177" s="306" t="str">
        <f>IF(AND('Antibiotics STAR PU 13 - QP'!AG177="yes",'Trimeth-pres (age 70+)'!X177="yes"),"yes","no")</f>
        <v>yes</v>
      </c>
      <c r="P177" s="306" t="str">
        <f>IF(AND('Antibiotics STAR PU 13 - QP'!AJ177="yes",'Trimeth-pres (age 70+)'!Z177="yes"),"yes","no")</f>
        <v>yes</v>
      </c>
      <c r="Q177" s="306" t="str">
        <f>IF(AND('Antibiotics STAR PU 13 - QP'!AM177="yes",'Trimeth-pres (age 70+)'!AB177="yes"),"yes","no")</f>
        <v>yes</v>
      </c>
      <c r="R177" s="306" t="str">
        <f>IF(AND('Antibiotics STAR PU 13 - QP'!AP177="yes",'Trimeth-pres (age 70+)'!AD177="yes"),"yes","no")</f>
        <v>yes</v>
      </c>
      <c r="S177" s="306" t="str">
        <f>IF(AND('Antibiotics STAR PU 13 - QP'!AS177="yes",'Trimeth-pres (age 70+)'!AF177="yes"),"yes","no")</f>
        <v>yes</v>
      </c>
      <c r="T177" s="306" t="str">
        <f>IF(AND('Antibiotics STAR PU 13 - QP'!AV177="yes",'Trimeth-pres (age 70+)'!AH177="yes"),"yes","no")</f>
        <v>yes</v>
      </c>
      <c r="U177" s="306" t="str">
        <f>IF(AND('Antibiotics STAR PU 13 - QP'!AY177="yes",'Trimeth-pres (age 70+)'!AJ177="yes"),"yes","no")</f>
        <v>yes</v>
      </c>
      <c r="V177" s="306" t="str">
        <f>IF(AND('Antibiotics STAR PU 13 - QP'!BB177="yes",'Trimeth-pres (age 70+)'!AL177="yes"),"yes","no")</f>
        <v>yes</v>
      </c>
      <c r="W177" s="306" t="str">
        <f>IF(AND('Antibiotics STAR PU 13 - QP'!BE177="yes",'Trimeth-pres (age 70+)'!AN177="yes"),"yes","no")</f>
        <v>yes</v>
      </c>
      <c r="X177" s="306" t="str">
        <f>IF(AND('Antibiotics STAR PU 13 - QP'!BH177="yes",'Trimeth-pres (age 70+)'!AP177="yes"),"yes","no")</f>
        <v>yes</v>
      </c>
      <c r="Y177" s="306" t="str">
        <f>IF(AND('Antibiotics STAR PU 13 - QP'!BK177="yes",'Trimeth-pres (age 70+)'!AR177="yes"),"yes","no")</f>
        <v>yes</v>
      </c>
      <c r="Z177" s="306" t="str">
        <f>IF(AND('Antibiotics STAR PU 13 - QP'!BN177="yes",'Trimeth-pres (age 70+)'!AT177="yes"),"yes","no")</f>
        <v>yes</v>
      </c>
      <c r="AA177" s="306" t="str">
        <f>IF(AND('Antibiotics STAR PU 13 - QP'!BQ177="yes",'Trimeth-pres (age 70+)'!AV177="yes"),"yes","no")</f>
        <v>yes</v>
      </c>
    </row>
    <row r="178" spans="1:27" x14ac:dyDescent="0.2">
      <c r="A178" s="306" t="s">
        <v>621</v>
      </c>
      <c r="B178" s="5" t="s">
        <v>477</v>
      </c>
      <c r="C178" s="5" t="s">
        <v>404</v>
      </c>
      <c r="D178" s="5" t="s">
        <v>418</v>
      </c>
      <c r="E178" s="5" t="s">
        <v>12</v>
      </c>
      <c r="F178" s="117" t="s">
        <v>358</v>
      </c>
      <c r="G178" s="5" t="s">
        <v>359</v>
      </c>
      <c r="H178" s="306" t="str">
        <f>IF(AND('Antibiotics STAR PU 13 - QP'!L178="yes",'Trimeth-pres (age 70+)'!J178="yes"),"yes","no")</f>
        <v>yes</v>
      </c>
      <c r="I178" s="306" t="str">
        <f>IF(AND('Antibiotics STAR PU 13 - QP'!O178="yes",'Trimeth-pres (age 70+)'!L178="yes"),"yes","no")</f>
        <v>yes</v>
      </c>
      <c r="J178" s="306" t="str">
        <f>IF(AND('Antibiotics STAR PU 13 - QP'!R178="yes",'Trimeth-pres (age 70+)'!N178="yes"),"yes","no")</f>
        <v>yes</v>
      </c>
      <c r="K178" s="306" t="str">
        <f>IF(AND('Antibiotics STAR PU 13 - QP'!U178="yes",'Trimeth-pres (age 70+)'!P178="yes"),"yes","no")</f>
        <v>yes</v>
      </c>
      <c r="L178" s="306" t="str">
        <f>IF(AND('Antibiotics STAR PU 13 - QP'!X178="yes",'Trimeth-pres (age 70+)'!R178="yes"),"yes","no")</f>
        <v>yes</v>
      </c>
      <c r="M178" s="306" t="str">
        <f>IF(AND('Antibiotics STAR PU 13 - QP'!AA178="yes",'Trimeth-pres (age 70+)'!T178="yes"),"yes","no")</f>
        <v>yes</v>
      </c>
      <c r="N178" s="306" t="str">
        <f>IF(AND('Antibiotics STAR PU 13 - QP'!AD178="yes",'Trimeth-pres (age 70+)'!V178="yes"),"yes","no")</f>
        <v>yes</v>
      </c>
      <c r="O178" s="306" t="str">
        <f>IF(AND('Antibiotics STAR PU 13 - QP'!AG178="yes",'Trimeth-pres (age 70+)'!X178="yes"),"yes","no")</f>
        <v>yes</v>
      </c>
      <c r="P178" s="306" t="str">
        <f>IF(AND('Antibiotics STAR PU 13 - QP'!AJ178="yes",'Trimeth-pres (age 70+)'!Z178="yes"),"yes","no")</f>
        <v>yes</v>
      </c>
      <c r="Q178" s="306" t="str">
        <f>IF(AND('Antibiotics STAR PU 13 - QP'!AM178="yes",'Trimeth-pres (age 70+)'!AB178="yes"),"yes","no")</f>
        <v>yes</v>
      </c>
      <c r="R178" s="306" t="str">
        <f>IF(AND('Antibiotics STAR PU 13 - QP'!AP178="yes",'Trimeth-pres (age 70+)'!AD178="yes"),"yes","no")</f>
        <v>yes</v>
      </c>
      <c r="S178" s="306" t="str">
        <f>IF(AND('Antibiotics STAR PU 13 - QP'!AS178="yes",'Trimeth-pres (age 70+)'!AF178="yes"),"yes","no")</f>
        <v>yes</v>
      </c>
      <c r="T178" s="306" t="str">
        <f>IF(AND('Antibiotics STAR PU 13 - QP'!AV178="yes",'Trimeth-pres (age 70+)'!AH178="yes"),"yes","no")</f>
        <v>yes</v>
      </c>
      <c r="U178" s="306" t="str">
        <f>IF(AND('Antibiotics STAR PU 13 - QP'!AY178="yes",'Trimeth-pres (age 70+)'!AJ178="yes"),"yes","no")</f>
        <v>yes</v>
      </c>
      <c r="V178" s="306" t="str">
        <f>IF(AND('Antibiotics STAR PU 13 - QP'!BB178="yes",'Trimeth-pres (age 70+)'!AL178="yes"),"yes","no")</f>
        <v>yes</v>
      </c>
      <c r="W178" s="306" t="str">
        <f>IF(AND('Antibiotics STAR PU 13 - QP'!BE178="yes",'Trimeth-pres (age 70+)'!AN178="yes"),"yes","no")</f>
        <v>yes</v>
      </c>
      <c r="X178" s="306" t="str">
        <f>IF(AND('Antibiotics STAR PU 13 - QP'!BH178="yes",'Trimeth-pres (age 70+)'!AP178="yes"),"yes","no")</f>
        <v>yes</v>
      </c>
      <c r="Y178" s="306" t="str">
        <f>IF(AND('Antibiotics STAR PU 13 - QP'!BK178="yes",'Trimeth-pres (age 70+)'!AR178="yes"),"yes","no")</f>
        <v>yes</v>
      </c>
      <c r="Z178" s="306" t="str">
        <f>IF(AND('Antibiotics STAR PU 13 - QP'!BN178="yes",'Trimeth-pres (age 70+)'!AT178="yes"),"yes","no")</f>
        <v>yes</v>
      </c>
      <c r="AA178" s="306" t="str">
        <f>IF(AND('Antibiotics STAR PU 13 - QP'!BQ178="yes",'Trimeth-pres (age 70+)'!AV178="yes"),"yes","no")</f>
        <v>yes</v>
      </c>
    </row>
    <row r="179" spans="1:27" x14ac:dyDescent="0.2">
      <c r="A179" s="306" t="s">
        <v>633</v>
      </c>
      <c r="B179" s="5" t="s">
        <v>477</v>
      </c>
      <c r="C179" s="5" t="s">
        <v>404</v>
      </c>
      <c r="D179" s="5" t="s">
        <v>422</v>
      </c>
      <c r="E179" s="5" t="s">
        <v>31</v>
      </c>
      <c r="F179" s="117" t="s">
        <v>360</v>
      </c>
      <c r="G179" s="5" t="s">
        <v>361</v>
      </c>
      <c r="H179" s="306" t="str">
        <f>IF(AND('Antibiotics STAR PU 13 - QP'!L179="yes",'Trimeth-pres (age 70+)'!J179="yes"),"yes","no")</f>
        <v>yes</v>
      </c>
      <c r="I179" s="306" t="str">
        <f>IF(AND('Antibiotics STAR PU 13 - QP'!O179="yes",'Trimeth-pres (age 70+)'!L179="yes"),"yes","no")</f>
        <v>yes</v>
      </c>
      <c r="J179" s="306" t="str">
        <f>IF(AND('Antibiotics STAR PU 13 - QP'!R179="yes",'Trimeth-pres (age 70+)'!N179="yes"),"yes","no")</f>
        <v>yes</v>
      </c>
      <c r="K179" s="306" t="str">
        <f>IF(AND('Antibiotics STAR PU 13 - QP'!U179="yes",'Trimeth-pres (age 70+)'!P179="yes"),"yes","no")</f>
        <v>yes</v>
      </c>
      <c r="L179" s="306" t="str">
        <f>IF(AND('Antibiotics STAR PU 13 - QP'!X179="yes",'Trimeth-pres (age 70+)'!R179="yes"),"yes","no")</f>
        <v>yes</v>
      </c>
      <c r="M179" s="306" t="str">
        <f>IF(AND('Antibiotics STAR PU 13 - QP'!AA179="yes",'Trimeth-pres (age 70+)'!T179="yes"),"yes","no")</f>
        <v>yes</v>
      </c>
      <c r="N179" s="306" t="str">
        <f>IF(AND('Antibiotics STAR PU 13 - QP'!AD179="yes",'Trimeth-pres (age 70+)'!V179="yes"),"yes","no")</f>
        <v>yes</v>
      </c>
      <c r="O179" s="306" t="str">
        <f>IF(AND('Antibiotics STAR PU 13 - QP'!AG179="yes",'Trimeth-pres (age 70+)'!X179="yes"),"yes","no")</f>
        <v>yes</v>
      </c>
      <c r="P179" s="306" t="str">
        <f>IF(AND('Antibiotics STAR PU 13 - QP'!AJ179="yes",'Trimeth-pres (age 70+)'!Z179="yes"),"yes","no")</f>
        <v>yes</v>
      </c>
      <c r="Q179" s="306" t="str">
        <f>IF(AND('Antibiotics STAR PU 13 - QP'!AM179="yes",'Trimeth-pres (age 70+)'!AB179="yes"),"yes","no")</f>
        <v>yes</v>
      </c>
      <c r="R179" s="306" t="str">
        <f>IF(AND('Antibiotics STAR PU 13 - QP'!AP179="yes",'Trimeth-pres (age 70+)'!AD179="yes"),"yes","no")</f>
        <v>yes</v>
      </c>
      <c r="S179" s="306" t="str">
        <f>IF(AND('Antibiotics STAR PU 13 - QP'!AS179="yes",'Trimeth-pres (age 70+)'!AF179="yes"),"yes","no")</f>
        <v>yes</v>
      </c>
      <c r="T179" s="306" t="str">
        <f>IF(AND('Antibiotics STAR PU 13 - QP'!AV179="yes",'Trimeth-pres (age 70+)'!AH179="yes"),"yes","no")</f>
        <v>yes</v>
      </c>
      <c r="U179" s="306" t="str">
        <f>IF(AND('Antibiotics STAR PU 13 - QP'!AY179="yes",'Trimeth-pres (age 70+)'!AJ179="yes"),"yes","no")</f>
        <v>yes</v>
      </c>
      <c r="V179" s="306" t="str">
        <f>IF(AND('Antibiotics STAR PU 13 - QP'!BB179="yes",'Trimeth-pres (age 70+)'!AL179="yes"),"yes","no")</f>
        <v>yes</v>
      </c>
      <c r="W179" s="306" t="str">
        <f>IF(AND('Antibiotics STAR PU 13 - QP'!BE179="yes",'Trimeth-pres (age 70+)'!AN179="yes"),"yes","no")</f>
        <v>yes</v>
      </c>
      <c r="X179" s="306" t="str">
        <f>IF(AND('Antibiotics STAR PU 13 - QP'!BH179="yes",'Trimeth-pres (age 70+)'!AP179="yes"),"yes","no")</f>
        <v>yes</v>
      </c>
      <c r="Y179" s="306" t="str">
        <f>IF(AND('Antibiotics STAR PU 13 - QP'!BK179="yes",'Trimeth-pres (age 70+)'!AR179="yes"),"yes","no")</f>
        <v>yes</v>
      </c>
      <c r="Z179" s="306" t="str">
        <f>IF(AND('Antibiotics STAR PU 13 - QP'!BN179="yes",'Trimeth-pres (age 70+)'!AT179="yes"),"yes","no")</f>
        <v>yes</v>
      </c>
      <c r="AA179" s="306" t="str">
        <f>IF(AND('Antibiotics STAR PU 13 - QP'!BQ179="yes",'Trimeth-pres (age 70+)'!AV179="yes"),"yes","no")</f>
        <v>yes</v>
      </c>
    </row>
    <row r="180" spans="1:27" x14ac:dyDescent="0.2">
      <c r="A180" s="306" t="s">
        <v>496</v>
      </c>
      <c r="B180" s="5" t="s">
        <v>497</v>
      </c>
      <c r="C180" s="5" t="s">
        <v>411</v>
      </c>
      <c r="D180" s="5" t="s">
        <v>437</v>
      </c>
      <c r="E180" s="5" t="s">
        <v>123</v>
      </c>
      <c r="F180" s="117" t="s">
        <v>362</v>
      </c>
      <c r="G180" s="5" t="s">
        <v>363</v>
      </c>
      <c r="H180" s="306" t="str">
        <f>IF(AND('Antibiotics STAR PU 13 - QP'!L180="yes",'Trimeth-pres (age 70+)'!J180="yes"),"yes","no")</f>
        <v>yes</v>
      </c>
      <c r="I180" s="306" t="str">
        <f>IF(AND('Antibiotics STAR PU 13 - QP'!O180="yes",'Trimeth-pres (age 70+)'!L180="yes"),"yes","no")</f>
        <v>yes</v>
      </c>
      <c r="J180" s="306" t="str">
        <f>IF(AND('Antibiotics STAR PU 13 - QP'!R180="yes",'Trimeth-pres (age 70+)'!N180="yes"),"yes","no")</f>
        <v>yes</v>
      </c>
      <c r="K180" s="306" t="str">
        <f>IF(AND('Antibiotics STAR PU 13 - QP'!U180="yes",'Trimeth-pres (age 70+)'!P180="yes"),"yes","no")</f>
        <v>yes</v>
      </c>
      <c r="L180" s="306" t="str">
        <f>IF(AND('Antibiotics STAR PU 13 - QP'!X180="yes",'Trimeth-pres (age 70+)'!R180="yes"),"yes","no")</f>
        <v>yes</v>
      </c>
      <c r="M180" s="306" t="str">
        <f>IF(AND('Antibiotics STAR PU 13 - QP'!AA180="yes",'Trimeth-pres (age 70+)'!T180="yes"),"yes","no")</f>
        <v>yes</v>
      </c>
      <c r="N180" s="306" t="str">
        <f>IF(AND('Antibiotics STAR PU 13 - QP'!AD180="yes",'Trimeth-pres (age 70+)'!V180="yes"),"yes","no")</f>
        <v>yes</v>
      </c>
      <c r="O180" s="306" t="str">
        <f>IF(AND('Antibiotics STAR PU 13 - QP'!AG180="yes",'Trimeth-pres (age 70+)'!X180="yes"),"yes","no")</f>
        <v>yes</v>
      </c>
      <c r="P180" s="306" t="str">
        <f>IF(AND('Antibiotics STAR PU 13 - QP'!AJ180="yes",'Trimeth-pres (age 70+)'!Z180="yes"),"yes","no")</f>
        <v>yes</v>
      </c>
      <c r="Q180" s="306" t="str">
        <f>IF(AND('Antibiotics STAR PU 13 - QP'!AM180="yes",'Trimeth-pres (age 70+)'!AB180="yes"),"yes","no")</f>
        <v>yes</v>
      </c>
      <c r="R180" s="306" t="str">
        <f>IF(AND('Antibiotics STAR PU 13 - QP'!AP180="yes",'Trimeth-pres (age 70+)'!AD180="yes"),"yes","no")</f>
        <v>yes</v>
      </c>
      <c r="S180" s="306" t="str">
        <f>IF(AND('Antibiotics STAR PU 13 - QP'!AS180="yes",'Trimeth-pres (age 70+)'!AF180="yes"),"yes","no")</f>
        <v>yes</v>
      </c>
      <c r="T180" s="306" t="str">
        <f>IF(AND('Antibiotics STAR PU 13 - QP'!AV180="yes",'Trimeth-pres (age 70+)'!AH180="yes"),"yes","no")</f>
        <v>yes</v>
      </c>
      <c r="U180" s="306" t="str">
        <f>IF(AND('Antibiotics STAR PU 13 - QP'!AY180="yes",'Trimeth-pres (age 70+)'!AJ180="yes"),"yes","no")</f>
        <v>yes</v>
      </c>
      <c r="V180" s="306" t="str">
        <f>IF(AND('Antibiotics STAR PU 13 - QP'!BB180="yes",'Trimeth-pres (age 70+)'!AL180="yes"),"yes","no")</f>
        <v>yes</v>
      </c>
      <c r="W180" s="306" t="str">
        <f>IF(AND('Antibiotics STAR PU 13 - QP'!BE180="yes",'Trimeth-pres (age 70+)'!AN180="yes"),"yes","no")</f>
        <v>yes</v>
      </c>
      <c r="X180" s="306" t="str">
        <f>IF(AND('Antibiotics STAR PU 13 - QP'!BH180="yes",'Trimeth-pres (age 70+)'!AP180="yes"),"yes","no")</f>
        <v>yes</v>
      </c>
      <c r="Y180" s="306" t="str">
        <f>IF(AND('Antibiotics STAR PU 13 - QP'!BK180="yes",'Trimeth-pres (age 70+)'!AR180="yes"),"yes","no")</f>
        <v>yes</v>
      </c>
      <c r="Z180" s="306" t="str">
        <f>IF(AND('Antibiotics STAR PU 13 - QP'!BN180="yes",'Trimeth-pres (age 70+)'!AT180="yes"),"yes","no")</f>
        <v>yes</v>
      </c>
      <c r="AA180" s="306" t="str">
        <f>IF(AND('Antibiotics STAR PU 13 - QP'!BQ180="yes",'Trimeth-pres (age 70+)'!AV180="yes"),"yes","no")</f>
        <v>yes</v>
      </c>
    </row>
    <row r="181" spans="1:27" x14ac:dyDescent="0.2">
      <c r="A181" s="306" t="s">
        <v>490</v>
      </c>
      <c r="B181" s="5" t="s">
        <v>483</v>
      </c>
      <c r="C181" s="5" t="s">
        <v>407</v>
      </c>
      <c r="D181" s="5" t="s">
        <v>431</v>
      </c>
      <c r="E181" s="5" t="s">
        <v>82</v>
      </c>
      <c r="F181" s="117" t="s">
        <v>364</v>
      </c>
      <c r="G181" s="5" t="s">
        <v>365</v>
      </c>
      <c r="H181" s="306" t="str">
        <f>IF(AND('Antibiotics STAR PU 13 - QP'!L181="yes",'Trimeth-pres (age 70+)'!J181="yes"),"yes","no")</f>
        <v>no</v>
      </c>
      <c r="I181" s="306" t="str">
        <f>IF(AND('Antibiotics STAR PU 13 - QP'!O181="yes",'Trimeth-pres (age 70+)'!L181="yes"),"yes","no")</f>
        <v>no</v>
      </c>
      <c r="J181" s="306" t="str">
        <f>IF(AND('Antibiotics STAR PU 13 - QP'!R181="yes",'Trimeth-pres (age 70+)'!N181="yes"),"yes","no")</f>
        <v>yes</v>
      </c>
      <c r="K181" s="306" t="str">
        <f>IF(AND('Antibiotics STAR PU 13 - QP'!U181="yes",'Trimeth-pres (age 70+)'!P181="yes"),"yes","no")</f>
        <v>yes</v>
      </c>
      <c r="L181" s="306" t="str">
        <f>IF(AND('Antibiotics STAR PU 13 - QP'!X181="yes",'Trimeth-pres (age 70+)'!R181="yes"),"yes","no")</f>
        <v>yes</v>
      </c>
      <c r="M181" s="306" t="str">
        <f>IF(AND('Antibiotics STAR PU 13 - QP'!AA181="yes",'Trimeth-pres (age 70+)'!T181="yes"),"yes","no")</f>
        <v>yes</v>
      </c>
      <c r="N181" s="306" t="str">
        <f>IF(AND('Antibiotics STAR PU 13 - QP'!AD181="yes",'Trimeth-pres (age 70+)'!V181="yes"),"yes","no")</f>
        <v>yes</v>
      </c>
      <c r="O181" s="306" t="str">
        <f>IF(AND('Antibiotics STAR PU 13 - QP'!AG181="yes",'Trimeth-pres (age 70+)'!X181="yes"),"yes","no")</f>
        <v>yes</v>
      </c>
      <c r="P181" s="306" t="str">
        <f>IF(AND('Antibiotics STAR PU 13 - QP'!AJ181="yes",'Trimeth-pres (age 70+)'!Z181="yes"),"yes","no")</f>
        <v>yes</v>
      </c>
      <c r="Q181" s="306" t="str">
        <f>IF(AND('Antibiotics STAR PU 13 - QP'!AM181="yes",'Trimeth-pres (age 70+)'!AB181="yes"),"yes","no")</f>
        <v>yes</v>
      </c>
      <c r="R181" s="306" t="str">
        <f>IF(AND('Antibiotics STAR PU 13 - QP'!AP181="yes",'Trimeth-pres (age 70+)'!AD181="yes"),"yes","no")</f>
        <v>yes</v>
      </c>
      <c r="S181" s="306" t="str">
        <f>IF(AND('Antibiotics STAR PU 13 - QP'!AS181="yes",'Trimeth-pres (age 70+)'!AF181="yes"),"yes","no")</f>
        <v>yes</v>
      </c>
      <c r="T181" s="306" t="str">
        <f>IF(AND('Antibiotics STAR PU 13 - QP'!AV181="yes",'Trimeth-pres (age 70+)'!AH181="yes"),"yes","no")</f>
        <v>yes</v>
      </c>
      <c r="U181" s="306" t="str">
        <f>IF(AND('Antibiotics STAR PU 13 - QP'!AY181="yes",'Trimeth-pres (age 70+)'!AJ181="yes"),"yes","no")</f>
        <v>yes</v>
      </c>
      <c r="V181" s="306" t="str">
        <f>IF(AND('Antibiotics STAR PU 13 - QP'!BB181="yes",'Trimeth-pres (age 70+)'!AL181="yes"),"yes","no")</f>
        <v>yes</v>
      </c>
      <c r="W181" s="306" t="str">
        <f>IF(AND('Antibiotics STAR PU 13 - QP'!BE181="yes",'Trimeth-pres (age 70+)'!AN181="yes"),"yes","no")</f>
        <v>yes</v>
      </c>
      <c r="X181" s="306" t="str">
        <f>IF(AND('Antibiotics STAR PU 13 - QP'!BH181="yes",'Trimeth-pres (age 70+)'!AP181="yes"),"yes","no")</f>
        <v>yes</v>
      </c>
      <c r="Y181" s="306" t="str">
        <f>IF(AND('Antibiotics STAR PU 13 - QP'!BK181="yes",'Trimeth-pres (age 70+)'!AR181="yes"),"yes","no")</f>
        <v>yes</v>
      </c>
      <c r="Z181" s="306" t="str">
        <f>IF(AND('Antibiotics STAR PU 13 - QP'!BN181="yes",'Trimeth-pres (age 70+)'!AT181="yes"),"yes","no")</f>
        <v>yes</v>
      </c>
      <c r="AA181" s="306" t="str">
        <f>IF(AND('Antibiotics STAR PU 13 - QP'!BQ181="yes",'Trimeth-pres (age 70+)'!AV181="yes"),"yes","no")</f>
        <v>yes</v>
      </c>
    </row>
    <row r="182" spans="1:27" x14ac:dyDescent="0.2">
      <c r="A182" s="306" t="s">
        <v>496</v>
      </c>
      <c r="B182" s="5" t="s">
        <v>497</v>
      </c>
      <c r="C182" s="5" t="s">
        <v>411</v>
      </c>
      <c r="D182" s="5" t="s">
        <v>437</v>
      </c>
      <c r="E182" s="5" t="s">
        <v>123</v>
      </c>
      <c r="F182" s="117" t="s">
        <v>366</v>
      </c>
      <c r="G182" s="5" t="s">
        <v>367</v>
      </c>
      <c r="H182" s="306" t="str">
        <f>IF(AND('Antibiotics STAR PU 13 - QP'!L182="yes",'Trimeth-pres (age 70+)'!J182="yes"),"yes","no")</f>
        <v>no</v>
      </c>
      <c r="I182" s="306" t="str">
        <f>IF(AND('Antibiotics STAR PU 13 - QP'!O182="yes",'Trimeth-pres (age 70+)'!L182="yes"),"yes","no")</f>
        <v>no</v>
      </c>
      <c r="J182" s="306" t="str">
        <f>IF(AND('Antibiotics STAR PU 13 - QP'!R182="yes",'Trimeth-pres (age 70+)'!N182="yes"),"yes","no")</f>
        <v>no</v>
      </c>
      <c r="K182" s="306" t="str">
        <f>IF(AND('Antibiotics STAR PU 13 - QP'!U182="yes",'Trimeth-pres (age 70+)'!P182="yes"),"yes","no")</f>
        <v>no</v>
      </c>
      <c r="L182" s="306" t="str">
        <f>IF(AND('Antibiotics STAR PU 13 - QP'!X182="yes",'Trimeth-pres (age 70+)'!R182="yes"),"yes","no")</f>
        <v>no</v>
      </c>
      <c r="M182" s="306" t="str">
        <f>IF(AND('Antibiotics STAR PU 13 - QP'!AA182="yes",'Trimeth-pres (age 70+)'!T182="yes"),"yes","no")</f>
        <v>no</v>
      </c>
      <c r="N182" s="306" t="str">
        <f>IF(AND('Antibiotics STAR PU 13 - QP'!AD182="yes",'Trimeth-pres (age 70+)'!V182="yes"),"yes","no")</f>
        <v>no</v>
      </c>
      <c r="O182" s="306" t="str">
        <f>IF(AND('Antibiotics STAR PU 13 - QP'!AG182="yes",'Trimeth-pres (age 70+)'!X182="yes"),"yes","no")</f>
        <v>no</v>
      </c>
      <c r="P182" s="306" t="str">
        <f>IF(AND('Antibiotics STAR PU 13 - QP'!AJ182="yes",'Trimeth-pres (age 70+)'!Z182="yes"),"yes","no")</f>
        <v>no</v>
      </c>
      <c r="Q182" s="306" t="str">
        <f>IF(AND('Antibiotics STAR PU 13 - QP'!AM182="yes",'Trimeth-pres (age 70+)'!AB182="yes"),"yes","no")</f>
        <v>yes</v>
      </c>
      <c r="R182" s="306" t="str">
        <f>IF(AND('Antibiotics STAR PU 13 - QP'!AP182="yes",'Trimeth-pres (age 70+)'!AD182="yes"),"yes","no")</f>
        <v>yes</v>
      </c>
      <c r="S182" s="306" t="str">
        <f>IF(AND('Antibiotics STAR PU 13 - QP'!AS182="yes",'Trimeth-pres (age 70+)'!AF182="yes"),"yes","no")</f>
        <v>yes</v>
      </c>
      <c r="T182" s="306" t="str">
        <f>IF(AND('Antibiotics STAR PU 13 - QP'!AV182="yes",'Trimeth-pres (age 70+)'!AH182="yes"),"yes","no")</f>
        <v>yes</v>
      </c>
      <c r="U182" s="306" t="str">
        <f>IF(AND('Antibiotics STAR PU 13 - QP'!AY182="yes",'Trimeth-pres (age 70+)'!AJ182="yes"),"yes","no")</f>
        <v>yes</v>
      </c>
      <c r="V182" s="306" t="str">
        <f>IF(AND('Antibiotics STAR PU 13 - QP'!BB182="yes",'Trimeth-pres (age 70+)'!AL182="yes"),"yes","no")</f>
        <v>yes</v>
      </c>
      <c r="W182" s="306" t="str">
        <f>IF(AND('Antibiotics STAR PU 13 - QP'!BE182="yes",'Trimeth-pres (age 70+)'!AN182="yes"),"yes","no")</f>
        <v>yes</v>
      </c>
      <c r="X182" s="306" t="str">
        <f>IF(AND('Antibiotics STAR PU 13 - QP'!BH182="yes",'Trimeth-pres (age 70+)'!AP182="yes"),"yes","no")</f>
        <v>yes</v>
      </c>
      <c r="Y182" s="306" t="str">
        <f>IF(AND('Antibiotics STAR PU 13 - QP'!BK182="yes",'Trimeth-pres (age 70+)'!AR182="yes"),"yes","no")</f>
        <v>yes</v>
      </c>
      <c r="Z182" s="306" t="str">
        <f>IF(AND('Antibiotics STAR PU 13 - QP'!BN182="yes",'Trimeth-pres (age 70+)'!AT182="yes"),"yes","no")</f>
        <v>yes</v>
      </c>
      <c r="AA182" s="306" t="str">
        <f>IF(AND('Antibiotics STAR PU 13 - QP'!BQ182="yes",'Trimeth-pres (age 70+)'!AV182="yes"),"yes","no")</f>
        <v>yes</v>
      </c>
    </row>
    <row r="183" spans="1:27" x14ac:dyDescent="0.2">
      <c r="A183" s="306" t="s">
        <v>494</v>
      </c>
      <c r="B183" s="5" t="s">
        <v>480</v>
      </c>
      <c r="C183" s="5" t="s">
        <v>405</v>
      </c>
      <c r="D183" s="5" t="s">
        <v>552</v>
      </c>
      <c r="E183" s="5" t="s">
        <v>20</v>
      </c>
      <c r="F183" s="117" t="s">
        <v>368</v>
      </c>
      <c r="G183" s="5" t="s">
        <v>369</v>
      </c>
      <c r="H183" s="306" t="str">
        <f>IF(AND('Antibiotics STAR PU 13 - QP'!L183="yes",'Trimeth-pres (age 70+)'!J183="yes"),"yes","no")</f>
        <v>yes</v>
      </c>
      <c r="I183" s="306" t="str">
        <f>IF(AND('Antibiotics STAR PU 13 - QP'!O183="yes",'Trimeth-pres (age 70+)'!L183="yes"),"yes","no")</f>
        <v>yes</v>
      </c>
      <c r="J183" s="306" t="str">
        <f>IF(AND('Antibiotics STAR PU 13 - QP'!R183="yes",'Trimeth-pres (age 70+)'!N183="yes"),"yes","no")</f>
        <v>yes</v>
      </c>
      <c r="K183" s="306" t="str">
        <f>IF(AND('Antibiotics STAR PU 13 - QP'!U183="yes",'Trimeth-pres (age 70+)'!P183="yes"),"yes","no")</f>
        <v>yes</v>
      </c>
      <c r="L183" s="306" t="str">
        <f>IF(AND('Antibiotics STAR PU 13 - QP'!X183="yes",'Trimeth-pres (age 70+)'!R183="yes"),"yes","no")</f>
        <v>yes</v>
      </c>
      <c r="M183" s="306" t="str">
        <f>IF(AND('Antibiotics STAR PU 13 - QP'!AA183="yes",'Trimeth-pres (age 70+)'!T183="yes"),"yes","no")</f>
        <v>yes</v>
      </c>
      <c r="N183" s="306" t="str">
        <f>IF(AND('Antibiotics STAR PU 13 - QP'!AD183="yes",'Trimeth-pres (age 70+)'!V183="yes"),"yes","no")</f>
        <v>yes</v>
      </c>
      <c r="O183" s="306" t="str">
        <f>IF(AND('Antibiotics STAR PU 13 - QP'!AG183="yes",'Trimeth-pres (age 70+)'!X183="yes"),"yes","no")</f>
        <v>yes</v>
      </c>
      <c r="P183" s="306" t="str">
        <f>IF(AND('Antibiotics STAR PU 13 - QP'!AJ183="yes",'Trimeth-pres (age 70+)'!Z183="yes"),"yes","no")</f>
        <v>yes</v>
      </c>
      <c r="Q183" s="306" t="str">
        <f>IF(AND('Antibiotics STAR PU 13 - QP'!AM183="yes",'Trimeth-pres (age 70+)'!AB183="yes"),"yes","no")</f>
        <v>yes</v>
      </c>
      <c r="R183" s="306" t="str">
        <f>IF(AND('Antibiotics STAR PU 13 - QP'!AP183="yes",'Trimeth-pres (age 70+)'!AD183="yes"),"yes","no")</f>
        <v>yes</v>
      </c>
      <c r="S183" s="306" t="str">
        <f>IF(AND('Antibiotics STAR PU 13 - QP'!AS183="yes",'Trimeth-pres (age 70+)'!AF183="yes"),"yes","no")</f>
        <v>yes</v>
      </c>
      <c r="T183" s="306" t="str">
        <f>IF(AND('Antibiotics STAR PU 13 - QP'!AV183="yes",'Trimeth-pres (age 70+)'!AH183="yes"),"yes","no")</f>
        <v>yes</v>
      </c>
      <c r="U183" s="306" t="str">
        <f>IF(AND('Antibiotics STAR PU 13 - QP'!AY183="yes",'Trimeth-pres (age 70+)'!AJ183="yes"),"yes","no")</f>
        <v>yes</v>
      </c>
      <c r="V183" s="306" t="str">
        <f>IF(AND('Antibiotics STAR PU 13 - QP'!BB183="yes",'Trimeth-pres (age 70+)'!AL183="yes"),"yes","no")</f>
        <v>yes</v>
      </c>
      <c r="W183" s="306" t="str">
        <f>IF(AND('Antibiotics STAR PU 13 - QP'!BE183="yes",'Trimeth-pres (age 70+)'!AN183="yes"),"yes","no")</f>
        <v>yes</v>
      </c>
      <c r="X183" s="306" t="str">
        <f>IF(AND('Antibiotics STAR PU 13 - QP'!BH183="yes",'Trimeth-pres (age 70+)'!AP183="yes"),"yes","no")</f>
        <v>yes</v>
      </c>
      <c r="Y183" s="306" t="str">
        <f>IF(AND('Antibiotics STAR PU 13 - QP'!BK183="yes",'Trimeth-pres (age 70+)'!AR183="yes"),"yes","no")</f>
        <v>yes</v>
      </c>
      <c r="Z183" s="306" t="str">
        <f>IF(AND('Antibiotics STAR PU 13 - QP'!BN183="yes",'Trimeth-pres (age 70+)'!AT183="yes"),"yes","no")</f>
        <v>yes</v>
      </c>
      <c r="AA183" s="306" t="str">
        <f>IF(AND('Antibiotics STAR PU 13 - QP'!BQ183="yes",'Trimeth-pres (age 70+)'!AV183="yes"),"yes","no")</f>
        <v>yes</v>
      </c>
    </row>
    <row r="184" spans="1:27" x14ac:dyDescent="0.2">
      <c r="A184" s="306" t="s">
        <v>498</v>
      </c>
      <c r="B184" s="5" t="s">
        <v>493</v>
      </c>
      <c r="C184" s="5" t="s">
        <v>98</v>
      </c>
      <c r="D184" s="5" t="s">
        <v>434</v>
      </c>
      <c r="E184" s="5" t="s">
        <v>98</v>
      </c>
      <c r="F184" s="117" t="s">
        <v>370</v>
      </c>
      <c r="G184" s="5" t="s">
        <v>371</v>
      </c>
      <c r="H184" s="306" t="str">
        <f>IF(AND('Antibiotics STAR PU 13 - QP'!L184="yes",'Trimeth-pres (age 70+)'!J184="yes"),"yes","no")</f>
        <v>no</v>
      </c>
      <c r="I184" s="306" t="str">
        <f>IF(AND('Antibiotics STAR PU 13 - QP'!O184="yes",'Trimeth-pres (age 70+)'!L184="yes"),"yes","no")</f>
        <v>no</v>
      </c>
      <c r="J184" s="306" t="str">
        <f>IF(AND('Antibiotics STAR PU 13 - QP'!R184="yes",'Trimeth-pres (age 70+)'!N184="yes"),"yes","no")</f>
        <v>no</v>
      </c>
      <c r="K184" s="306" t="str">
        <f>IF(AND('Antibiotics STAR PU 13 - QP'!U184="yes",'Trimeth-pres (age 70+)'!P184="yes"),"yes","no")</f>
        <v>no</v>
      </c>
      <c r="L184" s="306" t="str">
        <f>IF(AND('Antibiotics STAR PU 13 - QP'!X184="yes",'Trimeth-pres (age 70+)'!R184="yes"),"yes","no")</f>
        <v>no</v>
      </c>
      <c r="M184" s="306" t="str">
        <f>IF(AND('Antibiotics STAR PU 13 - QP'!AA184="yes",'Trimeth-pres (age 70+)'!T184="yes"),"yes","no")</f>
        <v>no</v>
      </c>
      <c r="N184" s="306" t="str">
        <f>IF(AND('Antibiotics STAR PU 13 - QP'!AD184="yes",'Trimeth-pres (age 70+)'!V184="yes"),"yes","no")</f>
        <v>yes</v>
      </c>
      <c r="O184" s="306" t="str">
        <f>IF(AND('Antibiotics STAR PU 13 - QP'!AG184="yes",'Trimeth-pres (age 70+)'!X184="yes"),"yes","no")</f>
        <v>yes</v>
      </c>
      <c r="P184" s="306" t="str">
        <f>IF(AND('Antibiotics STAR PU 13 - QP'!AJ184="yes",'Trimeth-pres (age 70+)'!Z184="yes"),"yes","no")</f>
        <v>yes</v>
      </c>
      <c r="Q184" s="306" t="str">
        <f>IF(AND('Antibiotics STAR PU 13 - QP'!AM184="yes",'Trimeth-pres (age 70+)'!AB184="yes"),"yes","no")</f>
        <v>yes</v>
      </c>
      <c r="R184" s="306" t="str">
        <f>IF(AND('Antibiotics STAR PU 13 - QP'!AP184="yes",'Trimeth-pres (age 70+)'!AD184="yes"),"yes","no")</f>
        <v>yes</v>
      </c>
      <c r="S184" s="306" t="str">
        <f>IF(AND('Antibiotics STAR PU 13 - QP'!AS184="yes",'Trimeth-pres (age 70+)'!AF184="yes"),"yes","no")</f>
        <v>yes</v>
      </c>
      <c r="T184" s="306" t="str">
        <f>IF(AND('Antibiotics STAR PU 13 - QP'!AV184="yes",'Trimeth-pres (age 70+)'!AH184="yes"),"yes","no")</f>
        <v>yes</v>
      </c>
      <c r="U184" s="306" t="str">
        <f>IF(AND('Antibiotics STAR PU 13 - QP'!AY184="yes",'Trimeth-pres (age 70+)'!AJ184="yes"),"yes","no")</f>
        <v>yes</v>
      </c>
      <c r="V184" s="306" t="str">
        <f>IF(AND('Antibiotics STAR PU 13 - QP'!BB184="yes",'Trimeth-pres (age 70+)'!AL184="yes"),"yes","no")</f>
        <v>yes</v>
      </c>
      <c r="W184" s="306" t="str">
        <f>IF(AND('Antibiotics STAR PU 13 - QP'!BE184="yes",'Trimeth-pres (age 70+)'!AN184="yes"),"yes","no")</f>
        <v>yes</v>
      </c>
      <c r="X184" s="306" t="str">
        <f>IF(AND('Antibiotics STAR PU 13 - QP'!BH184="yes",'Trimeth-pres (age 70+)'!AP184="yes"),"yes","no")</f>
        <v>yes</v>
      </c>
      <c r="Y184" s="306" t="str">
        <f>IF(AND('Antibiotics STAR PU 13 - QP'!BK184="yes",'Trimeth-pres (age 70+)'!AR184="yes"),"yes","no")</f>
        <v>yes</v>
      </c>
      <c r="Z184" s="306" t="str">
        <f>IF(AND('Antibiotics STAR PU 13 - QP'!BN184="yes",'Trimeth-pres (age 70+)'!AT184="yes"),"yes","no")</f>
        <v>yes</v>
      </c>
      <c r="AA184" s="306" t="str">
        <f>IF(AND('Antibiotics STAR PU 13 - QP'!BQ184="yes",'Trimeth-pres (age 70+)'!AV184="yes"),"yes","no")</f>
        <v>yes</v>
      </c>
    </row>
    <row r="185" spans="1:27" x14ac:dyDescent="0.2">
      <c r="A185" s="306" t="s">
        <v>620</v>
      </c>
      <c r="B185" s="5" t="s">
        <v>475</v>
      </c>
      <c r="C185" s="5" t="s">
        <v>402</v>
      </c>
      <c r="D185" s="5" t="s">
        <v>416</v>
      </c>
      <c r="E185" s="5" t="s">
        <v>8</v>
      </c>
      <c r="F185" s="117" t="s">
        <v>372</v>
      </c>
      <c r="G185" s="5" t="s">
        <v>373</v>
      </c>
      <c r="H185" s="306" t="str">
        <f>IF(AND('Antibiotics STAR PU 13 - QP'!L185="yes",'Trimeth-pres (age 70+)'!J185="yes"),"yes","no")</f>
        <v>no</v>
      </c>
      <c r="I185" s="306" t="str">
        <f>IF(AND('Antibiotics STAR PU 13 - QP'!O185="yes",'Trimeth-pres (age 70+)'!L185="yes"),"yes","no")</f>
        <v>no</v>
      </c>
      <c r="J185" s="306" t="str">
        <f>IF(AND('Antibiotics STAR PU 13 - QP'!R185="yes",'Trimeth-pres (age 70+)'!N185="yes"),"yes","no")</f>
        <v>yes</v>
      </c>
      <c r="K185" s="306" t="str">
        <f>IF(AND('Antibiotics STAR PU 13 - QP'!U185="yes",'Trimeth-pres (age 70+)'!P185="yes"),"yes","no")</f>
        <v>yes</v>
      </c>
      <c r="L185" s="306" t="str">
        <f>IF(AND('Antibiotics STAR PU 13 - QP'!X185="yes",'Trimeth-pres (age 70+)'!R185="yes"),"yes","no")</f>
        <v>yes</v>
      </c>
      <c r="M185" s="306" t="str">
        <f>IF(AND('Antibiotics STAR PU 13 - QP'!AA185="yes",'Trimeth-pres (age 70+)'!T185="yes"),"yes","no")</f>
        <v>yes</v>
      </c>
      <c r="N185" s="306" t="str">
        <f>IF(AND('Antibiotics STAR PU 13 - QP'!AD185="yes",'Trimeth-pres (age 70+)'!V185="yes"),"yes","no")</f>
        <v>yes</v>
      </c>
      <c r="O185" s="306" t="str">
        <f>IF(AND('Antibiotics STAR PU 13 - QP'!AG185="yes",'Trimeth-pres (age 70+)'!X185="yes"),"yes","no")</f>
        <v>yes</v>
      </c>
      <c r="P185" s="306" t="str">
        <f>IF(AND('Antibiotics STAR PU 13 - QP'!AJ185="yes",'Trimeth-pres (age 70+)'!Z185="yes"),"yes","no")</f>
        <v>yes</v>
      </c>
      <c r="Q185" s="306" t="str">
        <f>IF(AND('Antibiotics STAR PU 13 - QP'!AM185="yes",'Trimeth-pres (age 70+)'!AB185="yes"),"yes","no")</f>
        <v>yes</v>
      </c>
      <c r="R185" s="306" t="str">
        <f>IF(AND('Antibiotics STAR PU 13 - QP'!AP185="yes",'Trimeth-pres (age 70+)'!AD185="yes"),"yes","no")</f>
        <v>yes</v>
      </c>
      <c r="S185" s="306" t="str">
        <f>IF(AND('Antibiotics STAR PU 13 - QP'!AS185="yes",'Trimeth-pres (age 70+)'!AF185="yes"),"yes","no")</f>
        <v>yes</v>
      </c>
      <c r="T185" s="306" t="str">
        <f>IF(AND('Antibiotics STAR PU 13 - QP'!AV185="yes",'Trimeth-pres (age 70+)'!AH185="yes"),"yes","no")</f>
        <v>yes</v>
      </c>
      <c r="U185" s="306" t="str">
        <f>IF(AND('Antibiotics STAR PU 13 - QP'!AY185="yes",'Trimeth-pres (age 70+)'!AJ185="yes"),"yes","no")</f>
        <v>yes</v>
      </c>
      <c r="V185" s="306" t="str">
        <f>IF(AND('Antibiotics STAR PU 13 - QP'!BB185="yes",'Trimeth-pres (age 70+)'!AL185="yes"),"yes","no")</f>
        <v>yes</v>
      </c>
      <c r="W185" s="306" t="str">
        <f>IF(AND('Antibiotics STAR PU 13 - QP'!BE185="yes",'Trimeth-pres (age 70+)'!AN185="yes"),"yes","no")</f>
        <v>yes</v>
      </c>
      <c r="X185" s="306" t="str">
        <f>IF(AND('Antibiotics STAR PU 13 - QP'!BH185="yes",'Trimeth-pres (age 70+)'!AP185="yes"),"yes","no")</f>
        <v>yes</v>
      </c>
      <c r="Y185" s="306" t="str">
        <f>IF(AND('Antibiotics STAR PU 13 - QP'!BK185="yes",'Trimeth-pres (age 70+)'!AR185="yes"),"yes","no")</f>
        <v>yes</v>
      </c>
      <c r="Z185" s="306" t="str">
        <f>IF(AND('Antibiotics STAR PU 13 - QP'!BN185="yes",'Trimeth-pres (age 70+)'!AT185="yes"),"yes","no")</f>
        <v>yes</v>
      </c>
      <c r="AA185" s="306" t="str">
        <f>IF(AND('Antibiotics STAR PU 13 - QP'!BQ185="yes",'Trimeth-pres (age 70+)'!AV185="yes"),"yes","no")</f>
        <v>yes</v>
      </c>
    </row>
    <row r="186" spans="1:27" x14ac:dyDescent="0.2">
      <c r="A186" s="306" t="s">
        <v>627</v>
      </c>
      <c r="B186" s="5" t="s">
        <v>484</v>
      </c>
      <c r="C186" s="5" t="s">
        <v>465</v>
      </c>
      <c r="D186" s="5" t="s">
        <v>424</v>
      </c>
      <c r="E186" s="5" t="s">
        <v>35</v>
      </c>
      <c r="F186" s="117" t="s">
        <v>374</v>
      </c>
      <c r="G186" s="5" t="s">
        <v>375</v>
      </c>
      <c r="H186" s="306" t="str">
        <f>IF(AND('Antibiotics STAR PU 13 - QP'!L186="yes",'Trimeth-pres (age 70+)'!J186="yes"),"yes","no")</f>
        <v>no</v>
      </c>
      <c r="I186" s="306" t="str">
        <f>IF(AND('Antibiotics STAR PU 13 - QP'!O186="yes",'Trimeth-pres (age 70+)'!L186="yes"),"yes","no")</f>
        <v>no</v>
      </c>
      <c r="J186" s="306" t="str">
        <f>IF(AND('Antibiotics STAR PU 13 - QP'!R186="yes",'Trimeth-pres (age 70+)'!N186="yes"),"yes","no")</f>
        <v>no</v>
      </c>
      <c r="K186" s="306" t="str">
        <f>IF(AND('Antibiotics STAR PU 13 - QP'!U186="yes",'Trimeth-pres (age 70+)'!P186="yes"),"yes","no")</f>
        <v>no</v>
      </c>
      <c r="L186" s="306" t="str">
        <f>IF(AND('Antibiotics STAR PU 13 - QP'!X186="yes",'Trimeth-pres (age 70+)'!R186="yes"),"yes","no")</f>
        <v>no</v>
      </c>
      <c r="M186" s="306" t="str">
        <f>IF(AND('Antibiotics STAR PU 13 - QP'!AA186="yes",'Trimeth-pres (age 70+)'!T186="yes"),"yes","no")</f>
        <v>no</v>
      </c>
      <c r="N186" s="306" t="str">
        <f>IF(AND('Antibiotics STAR PU 13 - QP'!AD186="yes",'Trimeth-pres (age 70+)'!V186="yes"),"yes","no")</f>
        <v>no</v>
      </c>
      <c r="O186" s="306" t="str">
        <f>IF(AND('Antibiotics STAR PU 13 - QP'!AG186="yes",'Trimeth-pres (age 70+)'!X186="yes"),"yes","no")</f>
        <v>no</v>
      </c>
      <c r="P186" s="306" t="str">
        <f>IF(AND('Antibiotics STAR PU 13 - QP'!AJ186="yes",'Trimeth-pres (age 70+)'!Z186="yes"),"yes","no")</f>
        <v>no</v>
      </c>
      <c r="Q186" s="306" t="str">
        <f>IF(AND('Antibiotics STAR PU 13 - QP'!AM186="yes",'Trimeth-pres (age 70+)'!AB186="yes"),"yes","no")</f>
        <v>no</v>
      </c>
      <c r="R186" s="306" t="str">
        <f>IF(AND('Antibiotics STAR PU 13 - QP'!AP186="yes",'Trimeth-pres (age 70+)'!AD186="yes"),"yes","no")</f>
        <v>no</v>
      </c>
      <c r="S186" s="306" t="str">
        <f>IF(AND('Antibiotics STAR PU 13 - QP'!AS186="yes",'Trimeth-pres (age 70+)'!AF186="yes"),"yes","no")</f>
        <v>no</v>
      </c>
      <c r="T186" s="306" t="str">
        <f>IF(AND('Antibiotics STAR PU 13 - QP'!AV186="yes",'Trimeth-pres (age 70+)'!AH186="yes"),"yes","no")</f>
        <v>no</v>
      </c>
      <c r="U186" s="306" t="str">
        <f>IF(AND('Antibiotics STAR PU 13 - QP'!AY186="yes",'Trimeth-pres (age 70+)'!AJ186="yes"),"yes","no")</f>
        <v>no</v>
      </c>
      <c r="V186" s="306" t="str">
        <f>IF(AND('Antibiotics STAR PU 13 - QP'!BB186="yes",'Trimeth-pres (age 70+)'!AL186="yes"),"yes","no")</f>
        <v>no</v>
      </c>
      <c r="W186" s="306" t="str">
        <f>IF(AND('Antibiotics STAR PU 13 - QP'!BE186="yes",'Trimeth-pres (age 70+)'!AN186="yes"),"yes","no")</f>
        <v>no</v>
      </c>
      <c r="X186" s="306" t="str">
        <f>IF(AND('Antibiotics STAR PU 13 - QP'!BH186="yes",'Trimeth-pres (age 70+)'!AP186="yes"),"yes","no")</f>
        <v>no</v>
      </c>
      <c r="Y186" s="306" t="str">
        <f>IF(AND('Antibiotics STAR PU 13 - QP'!BK186="yes",'Trimeth-pres (age 70+)'!AR186="yes"),"yes","no")</f>
        <v>no</v>
      </c>
      <c r="Z186" s="306" t="str">
        <f>IF(AND('Antibiotics STAR PU 13 - QP'!BN186="yes",'Trimeth-pres (age 70+)'!AT186="yes"),"yes","no")</f>
        <v>no</v>
      </c>
      <c r="AA186" s="306" t="str">
        <f>IF(AND('Antibiotics STAR PU 13 - QP'!BQ186="yes",'Trimeth-pres (age 70+)'!AV186="yes"),"yes","no")</f>
        <v>yes</v>
      </c>
    </row>
    <row r="187" spans="1:27" x14ac:dyDescent="0.2">
      <c r="A187" s="306" t="s">
        <v>495</v>
      </c>
      <c r="B187" s="5" t="s">
        <v>481</v>
      </c>
      <c r="C187" s="5" t="s">
        <v>406</v>
      </c>
      <c r="D187" s="5" t="s">
        <v>435</v>
      </c>
      <c r="E187" s="5" t="s">
        <v>111</v>
      </c>
      <c r="F187" s="117" t="s">
        <v>376</v>
      </c>
      <c r="G187" s="5" t="s">
        <v>377</v>
      </c>
      <c r="H187" s="306" t="str">
        <f>IF(AND('Antibiotics STAR PU 13 - QP'!L187="yes",'Trimeth-pres (age 70+)'!J187="yes"),"yes","no")</f>
        <v>yes</v>
      </c>
      <c r="I187" s="306" t="str">
        <f>IF(AND('Antibiotics STAR PU 13 - QP'!O187="yes",'Trimeth-pres (age 70+)'!L187="yes"),"yes","no")</f>
        <v>yes</v>
      </c>
      <c r="J187" s="306" t="str">
        <f>IF(AND('Antibiotics STAR PU 13 - QP'!R187="yes",'Trimeth-pres (age 70+)'!N187="yes"),"yes","no")</f>
        <v>yes</v>
      </c>
      <c r="K187" s="306" t="str">
        <f>IF(AND('Antibiotics STAR PU 13 - QP'!U187="yes",'Trimeth-pres (age 70+)'!P187="yes"),"yes","no")</f>
        <v>yes</v>
      </c>
      <c r="L187" s="306" t="str">
        <f>IF(AND('Antibiotics STAR PU 13 - QP'!X187="yes",'Trimeth-pres (age 70+)'!R187="yes"),"yes","no")</f>
        <v>yes</v>
      </c>
      <c r="M187" s="306" t="str">
        <f>IF(AND('Antibiotics STAR PU 13 - QP'!AA187="yes",'Trimeth-pres (age 70+)'!T187="yes"),"yes","no")</f>
        <v>yes</v>
      </c>
      <c r="N187" s="306" t="str">
        <f>IF(AND('Antibiotics STAR PU 13 - QP'!AD187="yes",'Trimeth-pres (age 70+)'!V187="yes"),"yes","no")</f>
        <v>yes</v>
      </c>
      <c r="O187" s="306" t="str">
        <f>IF(AND('Antibiotics STAR PU 13 - QP'!AG187="yes",'Trimeth-pres (age 70+)'!X187="yes"),"yes","no")</f>
        <v>yes</v>
      </c>
      <c r="P187" s="306" t="str">
        <f>IF(AND('Antibiotics STAR PU 13 - QP'!AJ187="yes",'Trimeth-pres (age 70+)'!Z187="yes"),"yes","no")</f>
        <v>yes</v>
      </c>
      <c r="Q187" s="306" t="str">
        <f>IF(AND('Antibiotics STAR PU 13 - QP'!AM187="yes",'Trimeth-pres (age 70+)'!AB187="yes"),"yes","no")</f>
        <v>yes</v>
      </c>
      <c r="R187" s="306" t="str">
        <f>IF(AND('Antibiotics STAR PU 13 - QP'!AP187="yes",'Trimeth-pres (age 70+)'!AD187="yes"),"yes","no")</f>
        <v>yes</v>
      </c>
      <c r="S187" s="306" t="str">
        <f>IF(AND('Antibiotics STAR PU 13 - QP'!AS187="yes",'Trimeth-pres (age 70+)'!AF187="yes"),"yes","no")</f>
        <v>yes</v>
      </c>
      <c r="T187" s="306" t="str">
        <f>IF(AND('Antibiotics STAR PU 13 - QP'!AV187="yes",'Trimeth-pres (age 70+)'!AH187="yes"),"yes","no")</f>
        <v>yes</v>
      </c>
      <c r="U187" s="306" t="str">
        <f>IF(AND('Antibiotics STAR PU 13 - QP'!AY187="yes",'Trimeth-pres (age 70+)'!AJ187="yes"),"yes","no")</f>
        <v>yes</v>
      </c>
      <c r="V187" s="306" t="str">
        <f>IF(AND('Antibiotics STAR PU 13 - QP'!BB187="yes",'Trimeth-pres (age 70+)'!AL187="yes"),"yes","no")</f>
        <v>yes</v>
      </c>
      <c r="W187" s="306" t="str">
        <f>IF(AND('Antibiotics STAR PU 13 - QP'!BE187="yes",'Trimeth-pres (age 70+)'!AN187="yes"),"yes","no")</f>
        <v>yes</v>
      </c>
      <c r="X187" s="306" t="str">
        <f>IF(AND('Antibiotics STAR PU 13 - QP'!BH187="yes",'Trimeth-pres (age 70+)'!AP187="yes"),"yes","no")</f>
        <v>yes</v>
      </c>
      <c r="Y187" s="306" t="str">
        <f>IF(AND('Antibiotics STAR PU 13 - QP'!BK187="yes",'Trimeth-pres (age 70+)'!AR187="yes"),"yes","no")</f>
        <v>yes</v>
      </c>
      <c r="Z187" s="306" t="str">
        <f>IF(AND('Antibiotics STAR PU 13 - QP'!BN187="yes",'Trimeth-pres (age 70+)'!AT187="yes"),"yes","no")</f>
        <v>yes</v>
      </c>
      <c r="AA187" s="306" t="str">
        <f>IF(AND('Antibiotics STAR PU 13 - QP'!BQ187="yes",'Trimeth-pres (age 70+)'!AV187="yes"),"yes","no")</f>
        <v>yes</v>
      </c>
    </row>
    <row r="188" spans="1:27" x14ac:dyDescent="0.2">
      <c r="A188" s="306" t="s">
        <v>629</v>
      </c>
      <c r="B188" s="5" t="s">
        <v>477</v>
      </c>
      <c r="C188" s="5" t="s">
        <v>404</v>
      </c>
      <c r="D188" s="5" t="s">
        <v>426</v>
      </c>
      <c r="E188" s="5" t="s">
        <v>47</v>
      </c>
      <c r="F188" s="117" t="s">
        <v>378</v>
      </c>
      <c r="G188" s="5" t="s">
        <v>379</v>
      </c>
      <c r="H188" s="306" t="str">
        <f>IF(AND('Antibiotics STAR PU 13 - QP'!L188="yes",'Trimeth-pres (age 70+)'!J188="yes"),"yes","no")</f>
        <v>yes</v>
      </c>
      <c r="I188" s="306" t="str">
        <f>IF(AND('Antibiotics STAR PU 13 - QP'!O188="yes",'Trimeth-pres (age 70+)'!L188="yes"),"yes","no")</f>
        <v>yes</v>
      </c>
      <c r="J188" s="306" t="str">
        <f>IF(AND('Antibiotics STAR PU 13 - QP'!R188="yes",'Trimeth-pres (age 70+)'!N188="yes"),"yes","no")</f>
        <v>yes</v>
      </c>
      <c r="K188" s="306" t="str">
        <f>IF(AND('Antibiotics STAR PU 13 - QP'!U188="yes",'Trimeth-pres (age 70+)'!P188="yes"),"yes","no")</f>
        <v>yes</v>
      </c>
      <c r="L188" s="306" t="str">
        <f>IF(AND('Antibiotics STAR PU 13 - QP'!X188="yes",'Trimeth-pres (age 70+)'!R188="yes"),"yes","no")</f>
        <v>yes</v>
      </c>
      <c r="M188" s="306" t="str">
        <f>IF(AND('Antibiotics STAR PU 13 - QP'!AA188="yes",'Trimeth-pres (age 70+)'!T188="yes"),"yes","no")</f>
        <v>yes</v>
      </c>
      <c r="N188" s="306" t="str">
        <f>IF(AND('Antibiotics STAR PU 13 - QP'!AD188="yes",'Trimeth-pres (age 70+)'!V188="yes"),"yes","no")</f>
        <v>yes</v>
      </c>
      <c r="O188" s="306" t="str">
        <f>IF(AND('Antibiotics STAR PU 13 - QP'!AG188="yes",'Trimeth-pres (age 70+)'!X188="yes"),"yes","no")</f>
        <v>yes</v>
      </c>
      <c r="P188" s="306" t="str">
        <f>IF(AND('Antibiotics STAR PU 13 - QP'!AJ188="yes",'Trimeth-pres (age 70+)'!Z188="yes"),"yes","no")</f>
        <v>yes</v>
      </c>
      <c r="Q188" s="306" t="str">
        <f>IF(AND('Antibiotics STAR PU 13 - QP'!AM188="yes",'Trimeth-pres (age 70+)'!AB188="yes"),"yes","no")</f>
        <v>yes</v>
      </c>
      <c r="R188" s="306" t="str">
        <f>IF(AND('Antibiotics STAR PU 13 - QP'!AP188="yes",'Trimeth-pres (age 70+)'!AD188="yes"),"yes","no")</f>
        <v>yes</v>
      </c>
      <c r="S188" s="306" t="str">
        <f>IF(AND('Antibiotics STAR PU 13 - QP'!AS188="yes",'Trimeth-pres (age 70+)'!AF188="yes"),"yes","no")</f>
        <v>yes</v>
      </c>
      <c r="T188" s="306" t="str">
        <f>IF(AND('Antibiotics STAR PU 13 - QP'!AV188="yes",'Trimeth-pres (age 70+)'!AH188="yes"),"yes","no")</f>
        <v>yes</v>
      </c>
      <c r="U188" s="306" t="str">
        <f>IF(AND('Antibiotics STAR PU 13 - QP'!AY188="yes",'Trimeth-pres (age 70+)'!AJ188="yes"),"yes","no")</f>
        <v>yes</v>
      </c>
      <c r="V188" s="306" t="str">
        <f>IF(AND('Antibiotics STAR PU 13 - QP'!BB188="yes",'Trimeth-pres (age 70+)'!AL188="yes"),"yes","no")</f>
        <v>yes</v>
      </c>
      <c r="W188" s="306" t="str">
        <f>IF(AND('Antibiotics STAR PU 13 - QP'!BE188="yes",'Trimeth-pres (age 70+)'!AN188="yes"),"yes","no")</f>
        <v>yes</v>
      </c>
      <c r="X188" s="306" t="str">
        <f>IF(AND('Antibiotics STAR PU 13 - QP'!BH188="yes",'Trimeth-pres (age 70+)'!AP188="yes"),"yes","no")</f>
        <v>yes</v>
      </c>
      <c r="Y188" s="306" t="str">
        <f>IF(AND('Antibiotics STAR PU 13 - QP'!BK188="yes",'Trimeth-pres (age 70+)'!AR188="yes"),"yes","no")</f>
        <v>yes</v>
      </c>
      <c r="Z188" s="306" t="str">
        <f>IF(AND('Antibiotics STAR PU 13 - QP'!BN188="yes",'Trimeth-pres (age 70+)'!AT188="yes"),"yes","no")</f>
        <v>yes</v>
      </c>
      <c r="AA188" s="306" t="str">
        <f>IF(AND('Antibiotics STAR PU 13 - QP'!BQ188="yes",'Trimeth-pres (age 70+)'!AV188="yes"),"yes","no")</f>
        <v>yes</v>
      </c>
    </row>
    <row r="189" spans="1:27" x14ac:dyDescent="0.2">
      <c r="A189" s="306" t="s">
        <v>639</v>
      </c>
      <c r="B189" s="5" t="s">
        <v>480</v>
      </c>
      <c r="C189" s="5" t="s">
        <v>405</v>
      </c>
      <c r="D189" s="5" t="s">
        <v>429</v>
      </c>
      <c r="E189" s="5" t="s">
        <v>60</v>
      </c>
      <c r="F189" s="117" t="s">
        <v>380</v>
      </c>
      <c r="G189" s="5" t="s">
        <v>381</v>
      </c>
      <c r="H189" s="306" t="str">
        <f>IF(AND('Antibiotics STAR PU 13 - QP'!L189="yes",'Trimeth-pres (age 70+)'!J189="yes"),"yes","no")</f>
        <v>no</v>
      </c>
      <c r="I189" s="306" t="str">
        <f>IF(AND('Antibiotics STAR PU 13 - QP'!O189="yes",'Trimeth-pres (age 70+)'!L189="yes"),"yes","no")</f>
        <v>no</v>
      </c>
      <c r="J189" s="306" t="str">
        <f>IF(AND('Antibiotics STAR PU 13 - QP'!R189="yes",'Trimeth-pres (age 70+)'!N189="yes"),"yes","no")</f>
        <v>no</v>
      </c>
      <c r="K189" s="306" t="str">
        <f>IF(AND('Antibiotics STAR PU 13 - QP'!U189="yes",'Trimeth-pres (age 70+)'!P189="yes"),"yes","no")</f>
        <v>no</v>
      </c>
      <c r="L189" s="306" t="str">
        <f>IF(AND('Antibiotics STAR PU 13 - QP'!X189="yes",'Trimeth-pres (age 70+)'!R189="yes"),"yes","no")</f>
        <v>no</v>
      </c>
      <c r="M189" s="306" t="str">
        <f>IF(AND('Antibiotics STAR PU 13 - QP'!AA189="yes",'Trimeth-pres (age 70+)'!T189="yes"),"yes","no")</f>
        <v>no</v>
      </c>
      <c r="N189" s="306" t="str">
        <f>IF(AND('Antibiotics STAR PU 13 - QP'!AD189="yes",'Trimeth-pres (age 70+)'!V189="yes"),"yes","no")</f>
        <v>no</v>
      </c>
      <c r="O189" s="306" t="str">
        <f>IF(AND('Antibiotics STAR PU 13 - QP'!AG189="yes",'Trimeth-pres (age 70+)'!X189="yes"),"yes","no")</f>
        <v>no</v>
      </c>
      <c r="P189" s="306" t="str">
        <f>IF(AND('Antibiotics STAR PU 13 - QP'!AJ189="yes",'Trimeth-pres (age 70+)'!Z189="yes"),"yes","no")</f>
        <v>no</v>
      </c>
      <c r="Q189" s="306" t="str">
        <f>IF(AND('Antibiotics STAR PU 13 - QP'!AM189="yes",'Trimeth-pres (age 70+)'!AB189="yes"),"yes","no")</f>
        <v>no</v>
      </c>
      <c r="R189" s="306" t="str">
        <f>IF(AND('Antibiotics STAR PU 13 - QP'!AP189="yes",'Trimeth-pres (age 70+)'!AD189="yes"),"yes","no")</f>
        <v>no</v>
      </c>
      <c r="S189" s="306" t="str">
        <f>IF(AND('Antibiotics STAR PU 13 - QP'!AS189="yes",'Trimeth-pres (age 70+)'!AF189="yes"),"yes","no")</f>
        <v>no</v>
      </c>
      <c r="T189" s="306" t="str">
        <f>IF(AND('Antibiotics STAR PU 13 - QP'!AV189="yes",'Trimeth-pres (age 70+)'!AH189="yes"),"yes","no")</f>
        <v>no</v>
      </c>
      <c r="U189" s="306" t="str">
        <f>IF(AND('Antibiotics STAR PU 13 - QP'!AY189="yes",'Trimeth-pres (age 70+)'!AJ189="yes"),"yes","no")</f>
        <v>no</v>
      </c>
      <c r="V189" s="306" t="str">
        <f>IF(AND('Antibiotics STAR PU 13 - QP'!BB189="yes",'Trimeth-pres (age 70+)'!AL189="yes"),"yes","no")</f>
        <v>yes</v>
      </c>
      <c r="W189" s="306" t="str">
        <f>IF(AND('Antibiotics STAR PU 13 - QP'!BE189="yes",'Trimeth-pres (age 70+)'!AN189="yes"),"yes","no")</f>
        <v>yes</v>
      </c>
      <c r="X189" s="306" t="str">
        <f>IF(AND('Antibiotics STAR PU 13 - QP'!BH189="yes",'Trimeth-pres (age 70+)'!AP189="yes"),"yes","no")</f>
        <v>yes</v>
      </c>
      <c r="Y189" s="306" t="str">
        <f>IF(AND('Antibiotics STAR PU 13 - QP'!BK189="yes",'Trimeth-pres (age 70+)'!AR189="yes"),"yes","no")</f>
        <v>yes</v>
      </c>
      <c r="Z189" s="306" t="str">
        <f>IF(AND('Antibiotics STAR PU 13 - QP'!BN189="yes",'Trimeth-pres (age 70+)'!AT189="yes"),"yes","no")</f>
        <v>yes</v>
      </c>
      <c r="AA189" s="306" t="str">
        <f>IF(AND('Antibiotics STAR PU 13 - QP'!BQ189="yes",'Trimeth-pres (age 70+)'!AV189="yes"),"yes","no")</f>
        <v>yes</v>
      </c>
    </row>
    <row r="190" spans="1:27" x14ac:dyDescent="0.2">
      <c r="A190" s="306" t="s">
        <v>501</v>
      </c>
      <c r="B190" s="5" t="s">
        <v>480</v>
      </c>
      <c r="C190" s="5" t="s">
        <v>405</v>
      </c>
      <c r="D190" s="5" t="s">
        <v>429</v>
      </c>
      <c r="E190" s="5" t="s">
        <v>60</v>
      </c>
      <c r="F190" s="117" t="s">
        <v>382</v>
      </c>
      <c r="G190" s="5" t="s">
        <v>383</v>
      </c>
      <c r="H190" s="306" t="str">
        <f>IF(AND('Antibiotics STAR PU 13 - QP'!L190="yes",'Trimeth-pres (age 70+)'!J190="yes"),"yes","no")</f>
        <v>no</v>
      </c>
      <c r="I190" s="306" t="str">
        <f>IF(AND('Antibiotics STAR PU 13 - QP'!O190="yes",'Trimeth-pres (age 70+)'!L190="yes"),"yes","no")</f>
        <v>no</v>
      </c>
      <c r="J190" s="306" t="str">
        <f>IF(AND('Antibiotics STAR PU 13 - QP'!R190="yes",'Trimeth-pres (age 70+)'!N190="yes"),"yes","no")</f>
        <v>no</v>
      </c>
      <c r="K190" s="306" t="str">
        <f>IF(AND('Antibiotics STAR PU 13 - QP'!U190="yes",'Trimeth-pres (age 70+)'!P190="yes"),"yes","no")</f>
        <v>no</v>
      </c>
      <c r="L190" s="306" t="str">
        <f>IF(AND('Antibiotics STAR PU 13 - QP'!X190="yes",'Trimeth-pres (age 70+)'!R190="yes"),"yes","no")</f>
        <v>no</v>
      </c>
      <c r="M190" s="306" t="str">
        <f>IF(AND('Antibiotics STAR PU 13 - QP'!AA190="yes",'Trimeth-pres (age 70+)'!T190="yes"),"yes","no")</f>
        <v>no</v>
      </c>
      <c r="N190" s="306" t="str">
        <f>IF(AND('Antibiotics STAR PU 13 - QP'!AD190="yes",'Trimeth-pres (age 70+)'!V190="yes"),"yes","no")</f>
        <v>yes</v>
      </c>
      <c r="O190" s="306" t="str">
        <f>IF(AND('Antibiotics STAR PU 13 - QP'!AG190="yes",'Trimeth-pres (age 70+)'!X190="yes"),"yes","no")</f>
        <v>yes</v>
      </c>
      <c r="P190" s="306" t="str">
        <f>IF(AND('Antibiotics STAR PU 13 - QP'!AJ190="yes",'Trimeth-pres (age 70+)'!Z190="yes"),"yes","no")</f>
        <v>yes</v>
      </c>
      <c r="Q190" s="306" t="str">
        <f>IF(AND('Antibiotics STAR PU 13 - QP'!AM190="yes",'Trimeth-pres (age 70+)'!AB190="yes"),"yes","no")</f>
        <v>yes</v>
      </c>
      <c r="R190" s="306" t="str">
        <f>IF(AND('Antibiotics STAR PU 13 - QP'!AP190="yes",'Trimeth-pres (age 70+)'!AD190="yes"),"yes","no")</f>
        <v>yes</v>
      </c>
      <c r="S190" s="306" t="str">
        <f>IF(AND('Antibiotics STAR PU 13 - QP'!AS190="yes",'Trimeth-pres (age 70+)'!AF190="yes"),"yes","no")</f>
        <v>yes</v>
      </c>
      <c r="T190" s="306" t="str">
        <f>IF(AND('Antibiotics STAR PU 13 - QP'!AV190="yes",'Trimeth-pres (age 70+)'!AH190="yes"),"yes","no")</f>
        <v>yes</v>
      </c>
      <c r="U190" s="306" t="str">
        <f>IF(AND('Antibiotics STAR PU 13 - QP'!AY190="yes",'Trimeth-pres (age 70+)'!AJ190="yes"),"yes","no")</f>
        <v>yes</v>
      </c>
      <c r="V190" s="306" t="str">
        <f>IF(AND('Antibiotics STAR PU 13 - QP'!BB190="yes",'Trimeth-pres (age 70+)'!AL190="yes"),"yes","no")</f>
        <v>yes</v>
      </c>
      <c r="W190" s="306" t="str">
        <f>IF(AND('Antibiotics STAR PU 13 - QP'!BE190="yes",'Trimeth-pres (age 70+)'!AN190="yes"),"yes","no")</f>
        <v>yes</v>
      </c>
      <c r="X190" s="306" t="str">
        <f>IF(AND('Antibiotics STAR PU 13 - QP'!BH190="yes",'Trimeth-pres (age 70+)'!AP190="yes"),"yes","no")</f>
        <v>yes</v>
      </c>
      <c r="Y190" s="306" t="str">
        <f>IF(AND('Antibiotics STAR PU 13 - QP'!BK190="yes",'Trimeth-pres (age 70+)'!AR190="yes"),"yes","no")</f>
        <v>yes</v>
      </c>
      <c r="Z190" s="306" t="str">
        <f>IF(AND('Antibiotics STAR PU 13 - QP'!BN190="yes",'Trimeth-pres (age 70+)'!AT190="yes"),"yes","no")</f>
        <v>yes</v>
      </c>
      <c r="AA190" s="306" t="str">
        <f>IF(AND('Antibiotics STAR PU 13 - QP'!BQ190="yes",'Trimeth-pres (age 70+)'!AV190="yes"),"yes","no")</f>
        <v>yes</v>
      </c>
    </row>
    <row r="191" spans="1:27" x14ac:dyDescent="0.2">
      <c r="A191" s="306" t="s">
        <v>628</v>
      </c>
      <c r="B191" s="5" t="s">
        <v>485</v>
      </c>
      <c r="C191" s="5" t="s">
        <v>464</v>
      </c>
      <c r="D191" s="5" t="s">
        <v>425</v>
      </c>
      <c r="E191" s="5" t="s">
        <v>40</v>
      </c>
      <c r="F191" s="117" t="s">
        <v>384</v>
      </c>
      <c r="G191" s="5" t="s">
        <v>385</v>
      </c>
      <c r="H191" s="306" t="str">
        <f>IF(AND('Antibiotics STAR PU 13 - QP'!L191="yes",'Trimeth-pres (age 70+)'!J191="yes"),"yes","no")</f>
        <v>no</v>
      </c>
      <c r="I191" s="306" t="str">
        <f>IF(AND('Antibiotics STAR PU 13 - QP'!O191="yes",'Trimeth-pres (age 70+)'!L191="yes"),"yes","no")</f>
        <v>no</v>
      </c>
      <c r="J191" s="306" t="str">
        <f>IF(AND('Antibiotics STAR PU 13 - QP'!R191="yes",'Trimeth-pres (age 70+)'!N191="yes"),"yes","no")</f>
        <v>no</v>
      </c>
      <c r="K191" s="306" t="str">
        <f>IF(AND('Antibiotics STAR PU 13 - QP'!U191="yes",'Trimeth-pres (age 70+)'!P191="yes"),"yes","no")</f>
        <v>yes</v>
      </c>
      <c r="L191" s="306" t="str">
        <f>IF(AND('Antibiotics STAR PU 13 - QP'!X191="yes",'Trimeth-pres (age 70+)'!R191="yes"),"yes","no")</f>
        <v>yes</v>
      </c>
      <c r="M191" s="306" t="str">
        <f>IF(AND('Antibiotics STAR PU 13 - QP'!AA191="yes",'Trimeth-pres (age 70+)'!T191="yes"),"yes","no")</f>
        <v>yes</v>
      </c>
      <c r="N191" s="306" t="str">
        <f>IF(AND('Antibiotics STAR PU 13 - QP'!AD191="yes",'Trimeth-pres (age 70+)'!V191="yes"),"yes","no")</f>
        <v>yes</v>
      </c>
      <c r="O191" s="306" t="str">
        <f>IF(AND('Antibiotics STAR PU 13 - QP'!AG191="yes",'Trimeth-pres (age 70+)'!X191="yes"),"yes","no")</f>
        <v>yes</v>
      </c>
      <c r="P191" s="306" t="str">
        <f>IF(AND('Antibiotics STAR PU 13 - QP'!AJ191="yes",'Trimeth-pres (age 70+)'!Z191="yes"),"yes","no")</f>
        <v>yes</v>
      </c>
      <c r="Q191" s="306" t="str">
        <f>IF(AND('Antibiotics STAR PU 13 - QP'!AM191="yes",'Trimeth-pres (age 70+)'!AB191="yes"),"yes","no")</f>
        <v>yes</v>
      </c>
      <c r="R191" s="306" t="str">
        <f>IF(AND('Antibiotics STAR PU 13 - QP'!AP191="yes",'Trimeth-pres (age 70+)'!AD191="yes"),"yes","no")</f>
        <v>yes</v>
      </c>
      <c r="S191" s="306" t="str">
        <f>IF(AND('Antibiotics STAR PU 13 - QP'!AS191="yes",'Trimeth-pres (age 70+)'!AF191="yes"),"yes","no")</f>
        <v>yes</v>
      </c>
      <c r="T191" s="306" t="str">
        <f>IF(AND('Antibiotics STAR PU 13 - QP'!AV191="yes",'Trimeth-pres (age 70+)'!AH191="yes"),"yes","no")</f>
        <v>yes</v>
      </c>
      <c r="U191" s="306" t="str">
        <f>IF(AND('Antibiotics STAR PU 13 - QP'!AY191="yes",'Trimeth-pres (age 70+)'!AJ191="yes"),"yes","no")</f>
        <v>yes</v>
      </c>
      <c r="V191" s="306" t="str">
        <f>IF(AND('Antibiotics STAR PU 13 - QP'!BB191="yes",'Trimeth-pres (age 70+)'!AL191="yes"),"yes","no")</f>
        <v>yes</v>
      </c>
      <c r="W191" s="306" t="str">
        <f>IF(AND('Antibiotics STAR PU 13 - QP'!BE191="yes",'Trimeth-pres (age 70+)'!AN191="yes"),"yes","no")</f>
        <v>yes</v>
      </c>
      <c r="X191" s="306" t="str">
        <f>IF(AND('Antibiotics STAR PU 13 - QP'!BH191="yes",'Trimeth-pres (age 70+)'!AP191="yes"),"yes","no")</f>
        <v>yes</v>
      </c>
      <c r="Y191" s="306" t="str">
        <f>IF(AND('Antibiotics STAR PU 13 - QP'!BK191="yes",'Trimeth-pres (age 70+)'!AR191="yes"),"yes","no")</f>
        <v>yes</v>
      </c>
      <c r="Z191" s="306" t="str">
        <f>IF(AND('Antibiotics STAR PU 13 - QP'!BN191="yes",'Trimeth-pres (age 70+)'!AT191="yes"),"yes","no")</f>
        <v>yes</v>
      </c>
      <c r="AA191" s="306" t="str">
        <f>IF(AND('Antibiotics STAR PU 13 - QP'!BQ191="yes",'Trimeth-pres (age 70+)'!AV191="yes"),"yes","no")</f>
        <v>yes</v>
      </c>
    </row>
    <row r="192" spans="1:27" x14ac:dyDescent="0.2">
      <c r="A192" s="306" t="s">
        <v>623</v>
      </c>
      <c r="B192" s="5" t="s">
        <v>476</v>
      </c>
      <c r="C192" s="5" t="s">
        <v>403</v>
      </c>
      <c r="D192" s="5" t="s">
        <v>420</v>
      </c>
      <c r="E192" s="5" t="s">
        <v>25</v>
      </c>
      <c r="F192" s="117" t="s">
        <v>386</v>
      </c>
      <c r="G192" s="5" t="s">
        <v>387</v>
      </c>
      <c r="H192" s="306" t="str">
        <f>IF(AND('Antibiotics STAR PU 13 - QP'!L192="yes",'Trimeth-pres (age 70+)'!J192="yes"),"yes","no")</f>
        <v>no</v>
      </c>
      <c r="I192" s="306" t="str">
        <f>IF(AND('Antibiotics STAR PU 13 - QP'!O192="yes",'Trimeth-pres (age 70+)'!L192="yes"),"yes","no")</f>
        <v>no</v>
      </c>
      <c r="J192" s="306" t="str">
        <f>IF(AND('Antibiotics STAR PU 13 - QP'!R192="yes",'Trimeth-pres (age 70+)'!N192="yes"),"yes","no")</f>
        <v>yes</v>
      </c>
      <c r="K192" s="306" t="str">
        <f>IF(AND('Antibiotics STAR PU 13 - QP'!U192="yes",'Trimeth-pres (age 70+)'!P192="yes"),"yes","no")</f>
        <v>yes</v>
      </c>
      <c r="L192" s="306" t="str">
        <f>IF(AND('Antibiotics STAR PU 13 - QP'!X192="yes",'Trimeth-pres (age 70+)'!R192="yes"),"yes","no")</f>
        <v>yes</v>
      </c>
      <c r="M192" s="306" t="str">
        <f>IF(AND('Antibiotics STAR PU 13 - QP'!AA192="yes",'Trimeth-pres (age 70+)'!T192="yes"),"yes","no")</f>
        <v>yes</v>
      </c>
      <c r="N192" s="306" t="str">
        <f>IF(AND('Antibiotics STAR PU 13 - QP'!AD192="yes",'Trimeth-pres (age 70+)'!V192="yes"),"yes","no")</f>
        <v>yes</v>
      </c>
      <c r="O192" s="306" t="str">
        <f>IF(AND('Antibiotics STAR PU 13 - QP'!AG192="yes",'Trimeth-pres (age 70+)'!X192="yes"),"yes","no")</f>
        <v>yes</v>
      </c>
      <c r="P192" s="306" t="str">
        <f>IF(AND('Antibiotics STAR PU 13 - QP'!AJ192="yes",'Trimeth-pres (age 70+)'!Z192="yes"),"yes","no")</f>
        <v>yes</v>
      </c>
      <c r="Q192" s="306" t="str">
        <f>IF(AND('Antibiotics STAR PU 13 - QP'!AM192="yes",'Trimeth-pres (age 70+)'!AB192="yes"),"yes","no")</f>
        <v>yes</v>
      </c>
      <c r="R192" s="306" t="str">
        <f>IF(AND('Antibiotics STAR PU 13 - QP'!AP192="yes",'Trimeth-pres (age 70+)'!AD192="yes"),"yes","no")</f>
        <v>yes</v>
      </c>
      <c r="S192" s="306" t="str">
        <f>IF(AND('Antibiotics STAR PU 13 - QP'!AS192="yes",'Trimeth-pres (age 70+)'!AF192="yes"),"yes","no")</f>
        <v>yes</v>
      </c>
      <c r="T192" s="306" t="str">
        <f>IF(AND('Antibiotics STAR PU 13 - QP'!AV192="yes",'Trimeth-pres (age 70+)'!AH192="yes"),"yes","no")</f>
        <v>yes</v>
      </c>
      <c r="U192" s="306" t="str">
        <f>IF(AND('Antibiotics STAR PU 13 - QP'!AY192="yes",'Trimeth-pres (age 70+)'!AJ192="yes"),"yes","no")</f>
        <v>yes</v>
      </c>
      <c r="V192" s="306" t="str">
        <f>IF(AND('Antibiotics STAR PU 13 - QP'!BB192="yes",'Trimeth-pres (age 70+)'!AL192="yes"),"yes","no")</f>
        <v>yes</v>
      </c>
      <c r="W192" s="306" t="str">
        <f>IF(AND('Antibiotics STAR PU 13 - QP'!BE192="yes",'Trimeth-pres (age 70+)'!AN192="yes"),"yes","no")</f>
        <v>yes</v>
      </c>
      <c r="X192" s="306" t="str">
        <f>IF(AND('Antibiotics STAR PU 13 - QP'!BH192="yes",'Trimeth-pres (age 70+)'!AP192="yes"),"yes","no")</f>
        <v>yes</v>
      </c>
      <c r="Y192" s="306" t="str">
        <f>IF(AND('Antibiotics STAR PU 13 - QP'!BK192="yes",'Trimeth-pres (age 70+)'!AR192="yes"),"yes","no")</f>
        <v>yes</v>
      </c>
      <c r="Z192" s="306" t="str">
        <f>IF(AND('Antibiotics STAR PU 13 - QP'!BN192="yes",'Trimeth-pres (age 70+)'!AT192="yes"),"yes","no")</f>
        <v>yes</v>
      </c>
      <c r="AA192" s="306" t="str">
        <f>IF(AND('Antibiotics STAR PU 13 - QP'!BQ192="yes",'Trimeth-pres (age 70+)'!AV192="yes"),"yes","no")</f>
        <v>yes</v>
      </c>
    </row>
    <row r="193" spans="1:27" x14ac:dyDescent="0.2">
      <c r="A193" s="306" t="s">
        <v>496</v>
      </c>
      <c r="B193" s="5" t="s">
        <v>497</v>
      </c>
      <c r="C193" s="5" t="s">
        <v>411</v>
      </c>
      <c r="D193" s="5" t="s">
        <v>437</v>
      </c>
      <c r="E193" s="5" t="s">
        <v>123</v>
      </c>
      <c r="F193" s="117" t="s">
        <v>388</v>
      </c>
      <c r="G193" s="5" t="s">
        <v>389</v>
      </c>
      <c r="H193" s="306" t="str">
        <f>IF(AND('Antibiotics STAR PU 13 - QP'!L193="yes",'Trimeth-pres (age 70+)'!J193="yes"),"yes","no")</f>
        <v>yes</v>
      </c>
      <c r="I193" s="306" t="str">
        <f>IF(AND('Antibiotics STAR PU 13 - QP'!O193="yes",'Trimeth-pres (age 70+)'!L193="yes"),"yes","no")</f>
        <v>yes</v>
      </c>
      <c r="J193" s="306" t="str">
        <f>IF(AND('Antibiotics STAR PU 13 - QP'!R193="yes",'Trimeth-pres (age 70+)'!N193="yes"),"yes","no")</f>
        <v>yes</v>
      </c>
      <c r="K193" s="306" t="str">
        <f>IF(AND('Antibiotics STAR PU 13 - QP'!U193="yes",'Trimeth-pres (age 70+)'!P193="yes"),"yes","no")</f>
        <v>yes</v>
      </c>
      <c r="L193" s="306" t="str">
        <f>IF(AND('Antibiotics STAR PU 13 - QP'!X193="yes",'Trimeth-pres (age 70+)'!R193="yes"),"yes","no")</f>
        <v>yes</v>
      </c>
      <c r="M193" s="306" t="str">
        <f>IF(AND('Antibiotics STAR PU 13 - QP'!AA193="yes",'Trimeth-pres (age 70+)'!T193="yes"),"yes","no")</f>
        <v>yes</v>
      </c>
      <c r="N193" s="306" t="str">
        <f>IF(AND('Antibiotics STAR PU 13 - QP'!AD193="yes",'Trimeth-pres (age 70+)'!V193="yes"),"yes","no")</f>
        <v>yes</v>
      </c>
      <c r="O193" s="306" t="str">
        <f>IF(AND('Antibiotics STAR PU 13 - QP'!AG193="yes",'Trimeth-pres (age 70+)'!X193="yes"),"yes","no")</f>
        <v>yes</v>
      </c>
      <c r="P193" s="306" t="str">
        <f>IF(AND('Antibiotics STAR PU 13 - QP'!AJ193="yes",'Trimeth-pres (age 70+)'!Z193="yes"),"yes","no")</f>
        <v>yes</v>
      </c>
      <c r="Q193" s="306" t="str">
        <f>IF(AND('Antibiotics STAR PU 13 - QP'!AM193="yes",'Trimeth-pres (age 70+)'!AB193="yes"),"yes","no")</f>
        <v>yes</v>
      </c>
      <c r="R193" s="306" t="str">
        <f>IF(AND('Antibiotics STAR PU 13 - QP'!AP193="yes",'Trimeth-pres (age 70+)'!AD193="yes"),"yes","no")</f>
        <v>yes</v>
      </c>
      <c r="S193" s="306" t="str">
        <f>IF(AND('Antibiotics STAR PU 13 - QP'!AS193="yes",'Trimeth-pres (age 70+)'!AF193="yes"),"yes","no")</f>
        <v>yes</v>
      </c>
      <c r="T193" s="306" t="str">
        <f>IF(AND('Antibiotics STAR PU 13 - QP'!AV193="yes",'Trimeth-pres (age 70+)'!AH193="yes"),"yes","no")</f>
        <v>yes</v>
      </c>
      <c r="U193" s="306" t="str">
        <f>IF(AND('Antibiotics STAR PU 13 - QP'!AY193="yes",'Trimeth-pres (age 70+)'!AJ193="yes"),"yes","no")</f>
        <v>yes</v>
      </c>
      <c r="V193" s="306" t="str">
        <f>IF(AND('Antibiotics STAR PU 13 - QP'!BB193="yes",'Trimeth-pres (age 70+)'!AL193="yes"),"yes","no")</f>
        <v>yes</v>
      </c>
      <c r="W193" s="306" t="str">
        <f>IF(AND('Antibiotics STAR PU 13 - QP'!BE193="yes",'Trimeth-pres (age 70+)'!AN193="yes"),"yes","no")</f>
        <v>yes</v>
      </c>
      <c r="X193" s="306" t="str">
        <f>IF(AND('Antibiotics STAR PU 13 - QP'!BH193="yes",'Trimeth-pres (age 70+)'!AP193="yes"),"yes","no")</f>
        <v>yes</v>
      </c>
      <c r="Y193" s="306" t="str">
        <f>IF(AND('Antibiotics STAR PU 13 - QP'!BK193="yes",'Trimeth-pres (age 70+)'!AR193="yes"),"yes","no")</f>
        <v>yes</v>
      </c>
      <c r="Z193" s="306" t="str">
        <f>IF(AND('Antibiotics STAR PU 13 - QP'!BN193="yes",'Trimeth-pres (age 70+)'!AT193="yes"),"yes","no")</f>
        <v>yes</v>
      </c>
      <c r="AA193" s="306" t="str">
        <f>IF(AND('Antibiotics STAR PU 13 - QP'!BQ193="yes",'Trimeth-pres (age 70+)'!AV193="yes"),"yes","no")</f>
        <v>yes</v>
      </c>
    </row>
    <row r="194" spans="1:27" x14ac:dyDescent="0.2">
      <c r="A194" s="306" t="s">
        <v>635</v>
      </c>
      <c r="B194" s="5" t="s">
        <v>483</v>
      </c>
      <c r="C194" s="5" t="s">
        <v>407</v>
      </c>
      <c r="D194" s="5" t="s">
        <v>423</v>
      </c>
      <c r="E194" s="5" t="s">
        <v>34</v>
      </c>
      <c r="F194" s="117" t="s">
        <v>390</v>
      </c>
      <c r="G194" s="5" t="s">
        <v>391</v>
      </c>
      <c r="H194" s="306" t="str">
        <f>IF(AND('Antibiotics STAR PU 13 - QP'!L194="yes",'Trimeth-pres (age 70+)'!J194="yes"),"yes","no")</f>
        <v>yes</v>
      </c>
      <c r="I194" s="306" t="str">
        <f>IF(AND('Antibiotics STAR PU 13 - QP'!O194="yes",'Trimeth-pres (age 70+)'!L194="yes"),"yes","no")</f>
        <v>yes</v>
      </c>
      <c r="J194" s="306" t="str">
        <f>IF(AND('Antibiotics STAR PU 13 - QP'!R194="yes",'Trimeth-pres (age 70+)'!N194="yes"),"yes","no")</f>
        <v>yes</v>
      </c>
      <c r="K194" s="306" t="str">
        <f>IF(AND('Antibiotics STAR PU 13 - QP'!U194="yes",'Trimeth-pres (age 70+)'!P194="yes"),"yes","no")</f>
        <v>yes</v>
      </c>
      <c r="L194" s="306" t="str">
        <f>IF(AND('Antibiotics STAR PU 13 - QP'!X194="yes",'Trimeth-pres (age 70+)'!R194="yes"),"yes","no")</f>
        <v>yes</v>
      </c>
      <c r="M194" s="306" t="str">
        <f>IF(AND('Antibiotics STAR PU 13 - QP'!AA194="yes",'Trimeth-pres (age 70+)'!T194="yes"),"yes","no")</f>
        <v>yes</v>
      </c>
      <c r="N194" s="306" t="str">
        <f>IF(AND('Antibiotics STAR PU 13 - QP'!AD194="yes",'Trimeth-pres (age 70+)'!V194="yes"),"yes","no")</f>
        <v>yes</v>
      </c>
      <c r="O194" s="306" t="str">
        <f>IF(AND('Antibiotics STAR PU 13 - QP'!AG194="yes",'Trimeth-pres (age 70+)'!X194="yes"),"yes","no")</f>
        <v>yes</v>
      </c>
      <c r="P194" s="306" t="str">
        <f>IF(AND('Antibiotics STAR PU 13 - QP'!AJ194="yes",'Trimeth-pres (age 70+)'!Z194="yes"),"yes","no")</f>
        <v>yes</v>
      </c>
      <c r="Q194" s="306" t="str">
        <f>IF(AND('Antibiotics STAR PU 13 - QP'!AM194="yes",'Trimeth-pres (age 70+)'!AB194="yes"),"yes","no")</f>
        <v>yes</v>
      </c>
      <c r="R194" s="306" t="str">
        <f>IF(AND('Antibiotics STAR PU 13 - QP'!AP194="yes",'Trimeth-pres (age 70+)'!AD194="yes"),"yes","no")</f>
        <v>yes</v>
      </c>
      <c r="S194" s="306" t="str">
        <f>IF(AND('Antibiotics STAR PU 13 - QP'!AS194="yes",'Trimeth-pres (age 70+)'!AF194="yes"),"yes","no")</f>
        <v>yes</v>
      </c>
      <c r="T194" s="306" t="str">
        <f>IF(AND('Antibiotics STAR PU 13 - QP'!AV194="yes",'Trimeth-pres (age 70+)'!AH194="yes"),"yes","no")</f>
        <v>yes</v>
      </c>
      <c r="U194" s="306" t="str">
        <f>IF(AND('Antibiotics STAR PU 13 - QP'!AY194="yes",'Trimeth-pres (age 70+)'!AJ194="yes"),"yes","no")</f>
        <v>yes</v>
      </c>
      <c r="V194" s="306" t="str">
        <f>IF(AND('Antibiotics STAR PU 13 - QP'!BB194="yes",'Trimeth-pres (age 70+)'!AL194="yes"),"yes","no")</f>
        <v>yes</v>
      </c>
      <c r="W194" s="306" t="str">
        <f>IF(AND('Antibiotics STAR PU 13 - QP'!BE194="yes",'Trimeth-pres (age 70+)'!AN194="yes"),"yes","no")</f>
        <v>yes</v>
      </c>
      <c r="X194" s="306" t="str">
        <f>IF(AND('Antibiotics STAR PU 13 - QP'!BH194="yes",'Trimeth-pres (age 70+)'!AP194="yes"),"yes","no")</f>
        <v>yes</v>
      </c>
      <c r="Y194" s="306" t="str">
        <f>IF(AND('Antibiotics STAR PU 13 - QP'!BK194="yes",'Trimeth-pres (age 70+)'!AR194="yes"),"yes","no")</f>
        <v>yes</v>
      </c>
      <c r="Z194" s="306" t="str">
        <f>IF(AND('Antibiotics STAR PU 13 - QP'!BN194="yes",'Trimeth-pres (age 70+)'!AT194="yes"),"yes","no")</f>
        <v>yes</v>
      </c>
      <c r="AA194" s="306" t="str">
        <f>IF(AND('Antibiotics STAR PU 13 - QP'!BQ194="yes",'Trimeth-pres (age 70+)'!AV194="yes"),"yes","no")</f>
        <v>yes</v>
      </c>
    </row>
    <row r="195" spans="1:27" x14ac:dyDescent="0.2">
      <c r="A195" s="306" t="s">
        <v>500</v>
      </c>
      <c r="B195" s="5" t="s">
        <v>483</v>
      </c>
      <c r="C195" s="5" t="s">
        <v>407</v>
      </c>
      <c r="D195" s="5" t="s">
        <v>431</v>
      </c>
      <c r="E195" s="5" t="s">
        <v>82</v>
      </c>
      <c r="F195" s="117" t="s">
        <v>392</v>
      </c>
      <c r="G195" s="5" t="s">
        <v>393</v>
      </c>
      <c r="H195" s="306" t="str">
        <f>IF(AND('Antibiotics STAR PU 13 - QP'!L195="yes",'Trimeth-pres (age 70+)'!J195="yes"),"yes","no")</f>
        <v>yes</v>
      </c>
      <c r="I195" s="306" t="str">
        <f>IF(AND('Antibiotics STAR PU 13 - QP'!O195="yes",'Trimeth-pres (age 70+)'!L195="yes"),"yes","no")</f>
        <v>yes</v>
      </c>
      <c r="J195" s="306" t="str">
        <f>IF(AND('Antibiotics STAR PU 13 - QP'!R195="yes",'Trimeth-pres (age 70+)'!N195="yes"),"yes","no")</f>
        <v>yes</v>
      </c>
      <c r="K195" s="306" t="str">
        <f>IF(AND('Antibiotics STAR PU 13 - QP'!U195="yes",'Trimeth-pres (age 70+)'!P195="yes"),"yes","no")</f>
        <v>yes</v>
      </c>
      <c r="L195" s="306" t="str">
        <f>IF(AND('Antibiotics STAR PU 13 - QP'!X195="yes",'Trimeth-pres (age 70+)'!R195="yes"),"yes","no")</f>
        <v>yes</v>
      </c>
      <c r="M195" s="306" t="str">
        <f>IF(AND('Antibiotics STAR PU 13 - QP'!AA195="yes",'Trimeth-pres (age 70+)'!T195="yes"),"yes","no")</f>
        <v>yes</v>
      </c>
      <c r="N195" s="306" t="str">
        <f>IF(AND('Antibiotics STAR PU 13 - QP'!AD195="yes",'Trimeth-pres (age 70+)'!V195="yes"),"yes","no")</f>
        <v>yes</v>
      </c>
      <c r="O195" s="306" t="str">
        <f>IF(AND('Antibiotics STAR PU 13 - QP'!AG195="yes",'Trimeth-pres (age 70+)'!X195="yes"),"yes","no")</f>
        <v>yes</v>
      </c>
      <c r="P195" s="306" t="str">
        <f>IF(AND('Antibiotics STAR PU 13 - QP'!AJ195="yes",'Trimeth-pres (age 70+)'!Z195="yes"),"yes","no")</f>
        <v>yes</v>
      </c>
      <c r="Q195" s="306" t="str">
        <f>IF(AND('Antibiotics STAR PU 13 - QP'!AM195="yes",'Trimeth-pres (age 70+)'!AB195="yes"),"yes","no")</f>
        <v>yes</v>
      </c>
      <c r="R195" s="306" t="str">
        <f>IF(AND('Antibiotics STAR PU 13 - QP'!AP195="yes",'Trimeth-pres (age 70+)'!AD195="yes"),"yes","no")</f>
        <v>yes</v>
      </c>
      <c r="S195" s="306" t="str">
        <f>IF(AND('Antibiotics STAR PU 13 - QP'!AS195="yes",'Trimeth-pres (age 70+)'!AF195="yes"),"yes","no")</f>
        <v>yes</v>
      </c>
      <c r="T195" s="306" t="str">
        <f>IF(AND('Antibiotics STAR PU 13 - QP'!AV195="yes",'Trimeth-pres (age 70+)'!AH195="yes"),"yes","no")</f>
        <v>yes</v>
      </c>
      <c r="U195" s="306" t="str">
        <f>IF(AND('Antibiotics STAR PU 13 - QP'!AY195="yes",'Trimeth-pres (age 70+)'!AJ195="yes"),"yes","no")</f>
        <v>yes</v>
      </c>
      <c r="V195" s="306" t="str">
        <f>IF(AND('Antibiotics STAR PU 13 - QP'!BB195="yes",'Trimeth-pres (age 70+)'!AL195="yes"),"yes","no")</f>
        <v>yes</v>
      </c>
      <c r="W195" s="306" t="str">
        <f>IF(AND('Antibiotics STAR PU 13 - QP'!BE195="yes",'Trimeth-pres (age 70+)'!AN195="yes"),"yes","no")</f>
        <v>yes</v>
      </c>
      <c r="X195" s="306" t="str">
        <f>IF(AND('Antibiotics STAR PU 13 - QP'!BH195="yes",'Trimeth-pres (age 70+)'!AP195="yes"),"yes","no")</f>
        <v>yes</v>
      </c>
      <c r="Y195" s="306" t="str">
        <f>IF(AND('Antibiotics STAR PU 13 - QP'!BK195="yes",'Trimeth-pres (age 70+)'!AR195="yes"),"yes","no")</f>
        <v>yes</v>
      </c>
      <c r="Z195" s="306" t="str">
        <f>IF(AND('Antibiotics STAR PU 13 - QP'!BN195="yes",'Trimeth-pres (age 70+)'!AT195="yes"),"yes","no")</f>
        <v>yes</v>
      </c>
      <c r="AA195" s="306" t="str">
        <f>IF(AND('Antibiotics STAR PU 13 - QP'!BQ195="yes",'Trimeth-pres (age 70+)'!AV195="yes"),"yes","no")</f>
        <v>yes</v>
      </c>
    </row>
    <row r="197" spans="1:27" x14ac:dyDescent="0.2">
      <c r="F197" s="24"/>
      <c r="H197">
        <f t="shared" ref="H197:AA197" si="0">COUNTIF(H5:H195,"yes")</f>
        <v>91</v>
      </c>
      <c r="I197" s="262">
        <f t="shared" si="0"/>
        <v>101</v>
      </c>
      <c r="J197" s="306">
        <f t="shared" si="0"/>
        <v>109</v>
      </c>
      <c r="K197" s="306">
        <f t="shared" si="0"/>
        <v>114</v>
      </c>
      <c r="L197" s="306">
        <f t="shared" si="0"/>
        <v>120</v>
      </c>
      <c r="M197" s="306">
        <f t="shared" si="0"/>
        <v>128</v>
      </c>
      <c r="N197" s="306">
        <f t="shared" si="0"/>
        <v>135</v>
      </c>
      <c r="O197" s="306">
        <f t="shared" si="0"/>
        <v>142</v>
      </c>
      <c r="P197" s="306">
        <f t="shared" si="0"/>
        <v>147</v>
      </c>
      <c r="Q197" s="306">
        <f t="shared" si="0"/>
        <v>150</v>
      </c>
      <c r="R197" s="306">
        <f t="shared" si="0"/>
        <v>153</v>
      </c>
      <c r="S197" s="306">
        <f t="shared" si="0"/>
        <v>157</v>
      </c>
      <c r="T197" s="306">
        <f t="shared" si="0"/>
        <v>159</v>
      </c>
      <c r="U197" s="306">
        <f t="shared" si="0"/>
        <v>164</v>
      </c>
      <c r="V197" s="306">
        <f t="shared" si="0"/>
        <v>167</v>
      </c>
      <c r="W197" s="306">
        <f t="shared" si="0"/>
        <v>170</v>
      </c>
      <c r="X197" s="306">
        <f t="shared" si="0"/>
        <v>173</v>
      </c>
      <c r="Y197" s="306">
        <f t="shared" si="0"/>
        <v>173</v>
      </c>
      <c r="Z197" s="306">
        <f t="shared" si="0"/>
        <v>175</v>
      </c>
      <c r="AA197" s="306">
        <f t="shared" si="0"/>
        <v>176</v>
      </c>
    </row>
  </sheetData>
  <autoFilter ref="A4:AP195"/>
  <dataConsolidate/>
  <customSheetViews>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1"/>
      <autoFilter ref="A4:S199"/>
    </customSheetView>
  </customSheetViews>
  <conditionalFormatting sqref="H5:H195">
    <cfRule type="expression" dxfId="225" priority="44">
      <formula>H5="yes"</formula>
    </cfRule>
  </conditionalFormatting>
  <conditionalFormatting sqref="F5:F195">
    <cfRule type="expression" dxfId="224" priority="42">
      <formula>$AA5="yes"</formula>
    </cfRule>
  </conditionalFormatting>
  <conditionalFormatting sqref="F44:F45">
    <cfRule type="expression" dxfId="223" priority="22">
      <formula>$AP44="yes"</formula>
    </cfRule>
  </conditionalFormatting>
  <conditionalFormatting sqref="I5:I195">
    <cfRule type="expression" dxfId="222" priority="21">
      <formula>I5="yes"</formula>
    </cfRule>
  </conditionalFormatting>
  <conditionalFormatting sqref="J5:J195">
    <cfRule type="expression" dxfId="221" priority="20">
      <formula>J5="yes"</formula>
    </cfRule>
  </conditionalFormatting>
  <conditionalFormatting sqref="K5:K195">
    <cfRule type="expression" dxfId="220" priority="19">
      <formula>K5="yes"</formula>
    </cfRule>
  </conditionalFormatting>
  <conditionalFormatting sqref="L5:L195">
    <cfRule type="expression" dxfId="219" priority="18">
      <formula>L5="yes"</formula>
    </cfRule>
  </conditionalFormatting>
  <conditionalFormatting sqref="M5:M195">
    <cfRule type="expression" dxfId="218" priority="17">
      <formula>M5="yes"</formula>
    </cfRule>
  </conditionalFormatting>
  <conditionalFormatting sqref="N5:N195">
    <cfRule type="expression" dxfId="217" priority="16">
      <formula>N5="yes"</formula>
    </cfRule>
  </conditionalFormatting>
  <conditionalFormatting sqref="O5:O195">
    <cfRule type="expression" dxfId="216" priority="15">
      <formula>O5="yes"</formula>
    </cfRule>
  </conditionalFormatting>
  <conditionalFormatting sqref="P5:P195">
    <cfRule type="expression" dxfId="215" priority="14">
      <formula>P5="yes"</formula>
    </cfRule>
  </conditionalFormatting>
  <conditionalFormatting sqref="Q5:Q195">
    <cfRule type="expression" dxfId="214" priority="13">
      <formula>Q5="yes"</formula>
    </cfRule>
  </conditionalFormatting>
  <conditionalFormatting sqref="R5:R195">
    <cfRule type="expression" dxfId="213" priority="12">
      <formula>R5="yes"</formula>
    </cfRule>
  </conditionalFormatting>
  <conditionalFormatting sqref="S5:S195">
    <cfRule type="expression" dxfId="212" priority="11">
      <formula>S5="yes"</formula>
    </cfRule>
  </conditionalFormatting>
  <conditionalFormatting sqref="T5:T195">
    <cfRule type="expression" dxfId="211" priority="9">
      <formula>T5="yes"</formula>
    </cfRule>
  </conditionalFormatting>
  <conditionalFormatting sqref="U5:U195">
    <cfRule type="expression" dxfId="210" priority="8">
      <formula>U5="yes"</formula>
    </cfRule>
  </conditionalFormatting>
  <conditionalFormatting sqref="V5:V195">
    <cfRule type="expression" dxfId="209" priority="7">
      <formula>V5="yes"</formula>
    </cfRule>
  </conditionalFormatting>
  <conditionalFormatting sqref="W5:W195">
    <cfRule type="expression" dxfId="208" priority="6">
      <formula>W5="yes"</formula>
    </cfRule>
  </conditionalFormatting>
  <conditionalFormatting sqref="X5:X195">
    <cfRule type="expression" dxfId="207" priority="4">
      <formula>X5="yes"</formula>
    </cfRule>
  </conditionalFormatting>
  <conditionalFormatting sqref="Y5:Y195">
    <cfRule type="expression" dxfId="206" priority="3">
      <formula>Y5="yes"</formula>
    </cfRule>
  </conditionalFormatting>
  <conditionalFormatting sqref="AA5:AA195">
    <cfRule type="expression" dxfId="205" priority="2">
      <formula>AA5="yes"</formula>
    </cfRule>
  </conditionalFormatting>
  <conditionalFormatting sqref="Z5:Z195">
    <cfRule type="expression" dxfId="204" priority="1">
      <formula>Z5="yes"</formula>
    </cfRule>
  </conditionalFormatting>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V205"/>
  <sheetViews>
    <sheetView workbookViewId="0">
      <pane ySplit="4" topLeftCell="A5" activePane="bottomLeft" state="frozen"/>
      <selection pane="bottomLeft"/>
    </sheetView>
  </sheetViews>
  <sheetFormatPr defaultRowHeight="11.25" x14ac:dyDescent="0.2"/>
  <cols>
    <col min="1" max="1" width="57.83203125" bestFit="1" customWidth="1"/>
    <col min="2" max="2" width="42.83203125" bestFit="1" customWidth="1"/>
    <col min="3" max="3" width="9.83203125" customWidth="1"/>
    <col min="4" max="4" width="35" customWidth="1"/>
    <col min="5" max="5" width="8.1640625" customWidth="1"/>
    <col min="6" max="6" width="49.83203125" customWidth="1"/>
    <col min="7" max="7" width="9.33203125" customWidth="1"/>
    <col min="8" max="9" width="15.1640625" customWidth="1"/>
    <col min="10" max="10" width="15.5" style="10" customWidth="1"/>
    <col min="11" max="11" width="16" style="10" hidden="1" customWidth="1"/>
    <col min="12" max="12" width="16" style="203" hidden="1" customWidth="1"/>
    <col min="13" max="13" width="15.83203125" style="10" customWidth="1"/>
    <col min="14" max="14" width="15.1640625" style="10" hidden="1" customWidth="1"/>
    <col min="15" max="15" width="15.1640625" style="203" hidden="1" customWidth="1"/>
    <col min="16" max="16" width="15.1640625" style="203" customWidth="1"/>
    <col min="17" max="18" width="15.1640625" style="203" hidden="1" customWidth="1"/>
    <col min="19" max="19" width="15.83203125" style="203" customWidth="1"/>
    <col min="20" max="20" width="15.5" style="203" hidden="1" customWidth="1"/>
    <col min="21" max="21" width="15.83203125" style="203" hidden="1" customWidth="1"/>
    <col min="22" max="22" width="16" style="203" customWidth="1"/>
    <col min="23" max="24" width="15.83203125" style="203" hidden="1" customWidth="1"/>
    <col min="25" max="25" width="15.83203125" style="203" customWidth="1"/>
    <col min="26" max="27" width="15.83203125" style="203" hidden="1" customWidth="1"/>
    <col min="28" max="28" width="15.83203125" style="203" customWidth="1"/>
    <col min="29" max="30" width="15.83203125" style="203" hidden="1" customWidth="1"/>
    <col min="31" max="31" width="15.83203125" style="203" customWidth="1"/>
    <col min="32" max="33" width="15.83203125" style="203" hidden="1" customWidth="1"/>
    <col min="34" max="34" width="15.83203125" style="203" customWidth="1"/>
    <col min="35" max="36" width="15.83203125" style="203" hidden="1" customWidth="1"/>
    <col min="37" max="37" width="15.83203125" style="203" customWidth="1"/>
    <col min="38" max="39" width="15.83203125" style="203" hidden="1" customWidth="1"/>
    <col min="40" max="40" width="15.83203125" style="203" customWidth="1"/>
    <col min="41" max="42" width="15.83203125" style="203" hidden="1" customWidth="1"/>
    <col min="43" max="43" width="15.83203125" style="203" customWidth="1"/>
    <col min="44" max="45" width="15.83203125" style="203" hidden="1" customWidth="1"/>
    <col min="46" max="46" width="15.83203125" style="203" customWidth="1"/>
    <col min="47" max="48" width="15.83203125" style="203" hidden="1" customWidth="1"/>
    <col min="49" max="49" width="15.83203125" style="203" customWidth="1"/>
    <col min="50" max="51" width="15.83203125" style="203" hidden="1" customWidth="1"/>
    <col min="52" max="52" width="15.83203125" style="203" customWidth="1"/>
    <col min="53" max="54" width="15.83203125" style="203" hidden="1" customWidth="1"/>
    <col min="55" max="55" width="15.83203125" style="203" customWidth="1"/>
    <col min="56" max="57" width="15.83203125" style="203" hidden="1" customWidth="1"/>
    <col min="58" max="58" width="15.83203125" style="203" customWidth="1"/>
    <col min="59" max="60" width="15.83203125" style="203" hidden="1" customWidth="1"/>
    <col min="61" max="61" width="16.5" style="203" customWidth="1"/>
    <col min="62" max="63" width="15.83203125" style="203" hidden="1" customWidth="1"/>
    <col min="64" max="64" width="15.83203125" style="203" customWidth="1"/>
    <col min="65" max="66" width="15.83203125" style="203" hidden="1" customWidth="1"/>
    <col min="67" max="67" width="15.83203125" style="203" customWidth="1"/>
    <col min="68" max="68" width="17.33203125" style="203" hidden="1" customWidth="1"/>
    <col min="69" max="69" width="15.83203125" style="203" hidden="1" customWidth="1"/>
  </cols>
  <sheetData>
    <row r="1" spans="1:74" ht="26.25" customHeight="1" x14ac:dyDescent="0.2">
      <c r="A1" s="141" t="s">
        <v>396</v>
      </c>
      <c r="E1" s="22"/>
      <c r="F1" s="313" t="s">
        <v>580</v>
      </c>
      <c r="G1" s="23"/>
      <c r="J1" s="163"/>
      <c r="K1" s="34"/>
      <c r="L1" s="214"/>
      <c r="M1" s="34"/>
      <c r="N1" s="3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row>
    <row r="2" spans="1:74" ht="23.25" customHeight="1" x14ac:dyDescent="0.2">
      <c r="B2" s="94"/>
      <c r="E2" s="31"/>
      <c r="F2" s="316" t="s">
        <v>576</v>
      </c>
      <c r="G2" s="32"/>
      <c r="J2" s="163"/>
      <c r="K2" s="81"/>
      <c r="L2" s="218"/>
      <c r="M2" s="81"/>
      <c r="N2" s="81"/>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row>
    <row r="3" spans="1:74" ht="33.75" customHeight="1" x14ac:dyDescent="0.2">
      <c r="B3" s="30"/>
      <c r="D3" s="162"/>
      <c r="E3" s="31"/>
      <c r="F3" s="162" t="s">
        <v>813</v>
      </c>
      <c r="G3" s="32"/>
      <c r="J3" s="172" t="s">
        <v>550</v>
      </c>
      <c r="K3" s="33"/>
      <c r="L3" s="213"/>
      <c r="M3" s="34" t="s">
        <v>551</v>
      </c>
      <c r="N3" s="33"/>
      <c r="O3" s="213"/>
      <c r="P3" s="214" t="s">
        <v>616</v>
      </c>
      <c r="Q3" s="213"/>
      <c r="R3" s="213"/>
      <c r="S3" s="214" t="s">
        <v>644</v>
      </c>
      <c r="T3" s="213"/>
      <c r="U3" s="213"/>
      <c r="V3" s="214" t="s">
        <v>647</v>
      </c>
      <c r="W3" s="213"/>
      <c r="X3" s="213"/>
      <c r="Y3" s="214" t="s">
        <v>651</v>
      </c>
      <c r="Z3" s="213"/>
      <c r="AA3" s="213"/>
      <c r="AB3" s="214" t="s">
        <v>654</v>
      </c>
      <c r="AC3" s="213"/>
      <c r="AD3" s="213"/>
      <c r="AE3" s="214" t="s">
        <v>661</v>
      </c>
      <c r="AF3" s="213"/>
      <c r="AG3" s="213"/>
      <c r="AH3" s="214" t="s">
        <v>666</v>
      </c>
      <c r="AI3" s="213"/>
      <c r="AJ3" s="213"/>
      <c r="AK3" s="214" t="s">
        <v>671</v>
      </c>
      <c r="AL3" s="213"/>
      <c r="AM3" s="213"/>
      <c r="AN3" s="214" t="s">
        <v>675</v>
      </c>
      <c r="AO3" s="213"/>
      <c r="AP3" s="213"/>
      <c r="AQ3" s="214" t="s">
        <v>678</v>
      </c>
      <c r="AR3" s="213"/>
      <c r="AS3" s="213"/>
      <c r="AT3" s="214" t="s">
        <v>685</v>
      </c>
      <c r="AU3" s="213"/>
      <c r="AV3" s="213"/>
      <c r="AW3" s="214" t="s">
        <v>753</v>
      </c>
      <c r="AX3" s="213"/>
      <c r="AY3" s="213"/>
      <c r="AZ3" s="214" t="s">
        <v>755</v>
      </c>
      <c r="BA3" s="213"/>
      <c r="BB3" s="213"/>
      <c r="BC3" s="214" t="s">
        <v>780</v>
      </c>
      <c r="BD3" s="213"/>
      <c r="BE3" s="213"/>
      <c r="BF3" s="214" t="s">
        <v>786</v>
      </c>
      <c r="BG3" s="213"/>
      <c r="BH3" s="213"/>
      <c r="BI3" s="214" t="s">
        <v>790</v>
      </c>
      <c r="BJ3" s="213"/>
      <c r="BK3" s="213"/>
      <c r="BL3" s="214" t="s">
        <v>796</v>
      </c>
      <c r="BM3" s="213"/>
      <c r="BN3" s="213"/>
      <c r="BO3" s="214" t="s">
        <v>802</v>
      </c>
      <c r="BP3" s="213"/>
      <c r="BQ3" s="213"/>
    </row>
    <row r="4" spans="1:74" ht="56.25" x14ac:dyDescent="0.2">
      <c r="A4" s="6" t="s">
        <v>473</v>
      </c>
      <c r="B4" s="6" t="s">
        <v>469</v>
      </c>
      <c r="C4" s="6" t="s">
        <v>470</v>
      </c>
      <c r="D4" s="6" t="s">
        <v>455</v>
      </c>
      <c r="E4" s="6" t="s">
        <v>454</v>
      </c>
      <c r="F4" s="6" t="s">
        <v>0</v>
      </c>
      <c r="G4" s="6" t="s">
        <v>1</v>
      </c>
      <c r="H4" s="164" t="s">
        <v>610</v>
      </c>
      <c r="I4" s="164" t="s">
        <v>611</v>
      </c>
      <c r="J4" s="6" t="s">
        <v>4</v>
      </c>
      <c r="K4" s="6" t="s">
        <v>564</v>
      </c>
      <c r="L4" s="230" t="s">
        <v>646</v>
      </c>
      <c r="M4" s="6" t="s">
        <v>4</v>
      </c>
      <c r="N4" s="6" t="s">
        <v>563</v>
      </c>
      <c r="O4" s="230" t="s">
        <v>646</v>
      </c>
      <c r="P4" s="201" t="s">
        <v>4</v>
      </c>
      <c r="Q4" s="201" t="s">
        <v>617</v>
      </c>
      <c r="R4" s="230" t="s">
        <v>646</v>
      </c>
      <c r="S4" s="201" t="s">
        <v>4</v>
      </c>
      <c r="T4" s="201" t="s">
        <v>643</v>
      </c>
      <c r="U4" s="230" t="s">
        <v>646</v>
      </c>
      <c r="V4" s="201" t="s">
        <v>4</v>
      </c>
      <c r="W4" s="201" t="s">
        <v>648</v>
      </c>
      <c r="X4" s="230" t="s">
        <v>646</v>
      </c>
      <c r="Y4" s="281" t="s">
        <v>4</v>
      </c>
      <c r="Z4" s="281" t="s">
        <v>650</v>
      </c>
      <c r="AA4" s="230" t="s">
        <v>646</v>
      </c>
      <c r="AB4" s="281" t="s">
        <v>4</v>
      </c>
      <c r="AC4" s="281" t="s">
        <v>653</v>
      </c>
      <c r="AD4" s="230" t="s">
        <v>646</v>
      </c>
      <c r="AE4" s="281" t="s">
        <v>4</v>
      </c>
      <c r="AF4" s="281" t="s">
        <v>662</v>
      </c>
      <c r="AG4" s="230" t="s">
        <v>646</v>
      </c>
      <c r="AH4" s="281" t="s">
        <v>4</v>
      </c>
      <c r="AI4" s="281" t="s">
        <v>667</v>
      </c>
      <c r="AJ4" s="230" t="s">
        <v>646</v>
      </c>
      <c r="AK4" s="281" t="s">
        <v>4</v>
      </c>
      <c r="AL4" s="281" t="s">
        <v>670</v>
      </c>
      <c r="AM4" s="230" t="s">
        <v>646</v>
      </c>
      <c r="AN4" s="281" t="s">
        <v>4</v>
      </c>
      <c r="AO4" s="281" t="s">
        <v>674</v>
      </c>
      <c r="AP4" s="230" t="s">
        <v>646</v>
      </c>
      <c r="AQ4" s="281" t="s">
        <v>4</v>
      </c>
      <c r="AR4" s="281" t="s">
        <v>679</v>
      </c>
      <c r="AS4" s="230" t="s">
        <v>646</v>
      </c>
      <c r="AT4" s="281" t="s">
        <v>4</v>
      </c>
      <c r="AU4" s="111" t="s">
        <v>725</v>
      </c>
      <c r="AV4" s="230" t="s">
        <v>726</v>
      </c>
      <c r="AW4" s="281" t="s">
        <v>4</v>
      </c>
      <c r="AX4" s="111" t="s">
        <v>759</v>
      </c>
      <c r="AY4" s="230" t="s">
        <v>726</v>
      </c>
      <c r="AZ4" s="281" t="s">
        <v>4</v>
      </c>
      <c r="BA4" s="111" t="s">
        <v>760</v>
      </c>
      <c r="BB4" s="230" t="s">
        <v>726</v>
      </c>
      <c r="BC4" s="281" t="s">
        <v>4</v>
      </c>
      <c r="BD4" s="111" t="s">
        <v>784</v>
      </c>
      <c r="BE4" s="230" t="s">
        <v>726</v>
      </c>
      <c r="BF4" s="281" t="s">
        <v>4</v>
      </c>
      <c r="BG4" s="111" t="s">
        <v>789</v>
      </c>
      <c r="BH4" s="230" t="s">
        <v>726</v>
      </c>
      <c r="BI4" s="281" t="s">
        <v>4</v>
      </c>
      <c r="BJ4" s="111" t="s">
        <v>795</v>
      </c>
      <c r="BK4" s="230" t="s">
        <v>726</v>
      </c>
      <c r="BL4" s="281" t="s">
        <v>4</v>
      </c>
      <c r="BM4" s="111" t="s">
        <v>800</v>
      </c>
      <c r="BN4" s="230" t="s">
        <v>726</v>
      </c>
      <c r="BO4" s="281" t="s">
        <v>4</v>
      </c>
      <c r="BP4" s="111" t="s">
        <v>814</v>
      </c>
      <c r="BQ4" s="230" t="s">
        <v>726</v>
      </c>
    </row>
    <row r="5" spans="1:74" x14ac:dyDescent="0.2">
      <c r="A5" s="306" t="s">
        <v>619</v>
      </c>
      <c r="B5" s="5" t="s">
        <v>474</v>
      </c>
      <c r="C5" s="5" t="s">
        <v>401</v>
      </c>
      <c r="D5" s="5" t="s">
        <v>415</v>
      </c>
      <c r="E5" s="5" t="s">
        <v>5</v>
      </c>
      <c r="F5" s="117" t="s">
        <v>6</v>
      </c>
      <c r="G5" s="5" t="s">
        <v>7</v>
      </c>
      <c r="H5" s="36" t="s">
        <v>466</v>
      </c>
      <c r="I5" s="161" t="s">
        <v>571</v>
      </c>
      <c r="J5" s="222">
        <v>0.99299999999999999</v>
      </c>
      <c r="K5" s="171" t="s">
        <v>572</v>
      </c>
      <c r="L5" s="171" t="s">
        <v>548</v>
      </c>
      <c r="M5" s="222">
        <v>0.98599999999999999</v>
      </c>
      <c r="N5" s="262" t="s">
        <v>572</v>
      </c>
      <c r="O5" s="171" t="s">
        <v>548</v>
      </c>
      <c r="P5" s="222">
        <v>0.97499999999999998</v>
      </c>
      <c r="Q5" s="171" t="s">
        <v>572</v>
      </c>
      <c r="R5" s="171" t="s">
        <v>548</v>
      </c>
      <c r="S5" s="222">
        <v>0.97</v>
      </c>
      <c r="T5" s="330" t="s">
        <v>572</v>
      </c>
      <c r="U5" s="171" t="s">
        <v>548</v>
      </c>
      <c r="V5" s="222">
        <v>0.96799999999999997</v>
      </c>
      <c r="W5" s="171" t="s">
        <v>572</v>
      </c>
      <c r="X5" s="171" t="s">
        <v>548</v>
      </c>
      <c r="Y5" s="222">
        <v>0.95899999999999996</v>
      </c>
      <c r="Z5" s="171" t="s">
        <v>573</v>
      </c>
      <c r="AA5" s="171" t="s">
        <v>548</v>
      </c>
      <c r="AB5" s="222">
        <v>0.95699999999999996</v>
      </c>
      <c r="AC5" s="171" t="s">
        <v>573</v>
      </c>
      <c r="AD5" s="171" t="s">
        <v>548</v>
      </c>
      <c r="AE5" s="222">
        <v>0.95</v>
      </c>
      <c r="AF5" s="171" t="s">
        <v>573</v>
      </c>
      <c r="AG5" s="171" t="s">
        <v>548</v>
      </c>
      <c r="AH5" s="222">
        <v>0.94199999999999995</v>
      </c>
      <c r="AI5" s="171" t="s">
        <v>573</v>
      </c>
      <c r="AJ5" s="171" t="s">
        <v>548</v>
      </c>
      <c r="AK5" s="222">
        <v>0.93300000000000005</v>
      </c>
      <c r="AL5" s="171" t="s">
        <v>573</v>
      </c>
      <c r="AM5" s="171" t="s">
        <v>548</v>
      </c>
      <c r="AN5" s="222">
        <v>0.93300000000000005</v>
      </c>
      <c r="AO5" s="171" t="s">
        <v>573</v>
      </c>
      <c r="AP5" s="171" t="s">
        <v>548</v>
      </c>
      <c r="AQ5" s="222">
        <v>0.92900000000000005</v>
      </c>
      <c r="AR5" s="171" t="s">
        <v>573</v>
      </c>
      <c r="AS5" s="171" t="s">
        <v>548</v>
      </c>
      <c r="AT5" s="222">
        <v>0.92500000000000004</v>
      </c>
      <c r="AU5" s="171" t="s">
        <v>573</v>
      </c>
      <c r="AV5" s="171" t="s">
        <v>548</v>
      </c>
      <c r="AW5" s="222">
        <v>0.92</v>
      </c>
      <c r="AX5" s="171" t="s">
        <v>573</v>
      </c>
      <c r="AY5" s="171" t="s">
        <v>548</v>
      </c>
      <c r="AZ5" s="222">
        <v>0.91600000000000004</v>
      </c>
      <c r="BA5" s="171" t="s">
        <v>573</v>
      </c>
      <c r="BB5" s="171" t="s">
        <v>548</v>
      </c>
      <c r="BC5" s="222">
        <v>0.91600000000000004</v>
      </c>
      <c r="BD5" s="171" t="s">
        <v>573</v>
      </c>
      <c r="BE5" s="171" t="s">
        <v>548</v>
      </c>
      <c r="BF5" s="222">
        <v>0.91</v>
      </c>
      <c r="BG5" s="330" t="s">
        <v>573</v>
      </c>
      <c r="BH5" s="171" t="s">
        <v>548</v>
      </c>
      <c r="BI5" s="222">
        <v>0.91300000000000003</v>
      </c>
      <c r="BJ5" s="171" t="s">
        <v>573</v>
      </c>
      <c r="BK5" s="171" t="s">
        <v>548</v>
      </c>
      <c r="BL5" s="222">
        <v>0.91200000000000003</v>
      </c>
      <c r="BM5" s="171" t="s">
        <v>573</v>
      </c>
      <c r="BN5" s="171" t="s">
        <v>548</v>
      </c>
      <c r="BO5" s="222">
        <v>0.91200000000000003</v>
      </c>
      <c r="BP5" s="171" t="s">
        <v>573</v>
      </c>
      <c r="BQ5" s="171" t="s">
        <v>548</v>
      </c>
      <c r="BR5" s="25"/>
      <c r="BS5" s="103"/>
      <c r="BT5" s="226"/>
    </row>
    <row r="6" spans="1:74" x14ac:dyDescent="0.2">
      <c r="A6" s="306" t="s">
        <v>620</v>
      </c>
      <c r="B6" s="5" t="s">
        <v>475</v>
      </c>
      <c r="C6" s="5" t="s">
        <v>402</v>
      </c>
      <c r="D6" s="5" t="s">
        <v>416</v>
      </c>
      <c r="E6" s="5" t="s">
        <v>8</v>
      </c>
      <c r="F6" s="117" t="s">
        <v>9</v>
      </c>
      <c r="G6" s="5" t="s">
        <v>10</v>
      </c>
      <c r="H6" s="36" t="s">
        <v>466</v>
      </c>
      <c r="I6" s="161" t="s">
        <v>571</v>
      </c>
      <c r="J6" s="222">
        <v>1.139</v>
      </c>
      <c r="K6" s="171" t="s">
        <v>572</v>
      </c>
      <c r="L6" s="171" t="s">
        <v>548</v>
      </c>
      <c r="M6" s="222">
        <v>1.1419999999999999</v>
      </c>
      <c r="N6" s="262" t="s">
        <v>572</v>
      </c>
      <c r="O6" s="171" t="s">
        <v>548</v>
      </c>
      <c r="P6" s="222">
        <v>1.1459999999999999</v>
      </c>
      <c r="Q6" s="171" t="s">
        <v>572</v>
      </c>
      <c r="R6" s="171" t="s">
        <v>548</v>
      </c>
      <c r="S6" s="222">
        <v>1.151</v>
      </c>
      <c r="T6" s="330" t="s">
        <v>572</v>
      </c>
      <c r="U6" s="171" t="s">
        <v>548</v>
      </c>
      <c r="V6" s="222">
        <v>1.155</v>
      </c>
      <c r="W6" s="171" t="s">
        <v>572</v>
      </c>
      <c r="X6" s="171" t="s">
        <v>548</v>
      </c>
      <c r="Y6" s="222">
        <v>1.151</v>
      </c>
      <c r="Z6" s="171" t="s">
        <v>572</v>
      </c>
      <c r="AA6" s="171" t="s">
        <v>548</v>
      </c>
      <c r="AB6" s="222">
        <v>1.1599999999999999</v>
      </c>
      <c r="AC6" s="171" t="s">
        <v>572</v>
      </c>
      <c r="AD6" s="171" t="s">
        <v>548</v>
      </c>
      <c r="AE6" s="222">
        <v>1.1639999999999999</v>
      </c>
      <c r="AF6" s="171" t="s">
        <v>549</v>
      </c>
      <c r="AG6" s="171" t="s">
        <v>549</v>
      </c>
      <c r="AH6" s="222">
        <v>1.157</v>
      </c>
      <c r="AI6" s="171" t="s">
        <v>572</v>
      </c>
      <c r="AJ6" s="171" t="s">
        <v>548</v>
      </c>
      <c r="AK6" s="222">
        <v>1.1479999999999999</v>
      </c>
      <c r="AL6" s="171" t="s">
        <v>572</v>
      </c>
      <c r="AM6" s="171" t="s">
        <v>548</v>
      </c>
      <c r="AN6" s="222">
        <v>1.1459999999999999</v>
      </c>
      <c r="AO6" s="171" t="s">
        <v>572</v>
      </c>
      <c r="AP6" s="171" t="s">
        <v>548</v>
      </c>
      <c r="AQ6" s="222">
        <v>1.1359999999999999</v>
      </c>
      <c r="AR6" s="171" t="s">
        <v>572</v>
      </c>
      <c r="AS6" s="171" t="s">
        <v>548</v>
      </c>
      <c r="AT6" s="222">
        <v>1.137</v>
      </c>
      <c r="AU6" s="171" t="s">
        <v>572</v>
      </c>
      <c r="AV6" s="171" t="s">
        <v>548</v>
      </c>
      <c r="AW6" s="222">
        <v>1.1279999999999999</v>
      </c>
      <c r="AX6" s="171" t="s">
        <v>572</v>
      </c>
      <c r="AY6" s="171" t="s">
        <v>548</v>
      </c>
      <c r="AZ6" s="222">
        <v>1.1259999999999999</v>
      </c>
      <c r="BA6" s="171" t="s">
        <v>572</v>
      </c>
      <c r="BB6" s="171" t="s">
        <v>548</v>
      </c>
      <c r="BC6" s="222">
        <v>1.123</v>
      </c>
      <c r="BD6" s="171" t="s">
        <v>572</v>
      </c>
      <c r="BE6" s="171" t="s">
        <v>548</v>
      </c>
      <c r="BF6" s="222">
        <v>1.117</v>
      </c>
      <c r="BG6" s="330" t="s">
        <v>572</v>
      </c>
      <c r="BH6" s="171" t="s">
        <v>548</v>
      </c>
      <c r="BI6" s="222">
        <v>1.1140000000000001</v>
      </c>
      <c r="BJ6" s="171" t="s">
        <v>572</v>
      </c>
      <c r="BK6" s="171" t="s">
        <v>548</v>
      </c>
      <c r="BL6" s="222">
        <v>1.1020000000000001</v>
      </c>
      <c r="BM6" s="171" t="s">
        <v>572</v>
      </c>
      <c r="BN6" s="171" t="s">
        <v>548</v>
      </c>
      <c r="BO6" s="222">
        <v>1.1040000000000001</v>
      </c>
      <c r="BP6" s="171" t="s">
        <v>572</v>
      </c>
      <c r="BQ6" s="171" t="s">
        <v>548</v>
      </c>
      <c r="BR6" s="225"/>
      <c r="BS6" s="226"/>
      <c r="BT6" s="226"/>
      <c r="BU6" s="306"/>
      <c r="BV6" s="306"/>
    </row>
    <row r="7" spans="1:74" x14ac:dyDescent="0.2">
      <c r="A7" s="306" t="s">
        <v>621</v>
      </c>
      <c r="B7" s="5" t="s">
        <v>477</v>
      </c>
      <c r="C7" s="5" t="s">
        <v>404</v>
      </c>
      <c r="D7" s="5" t="s">
        <v>418</v>
      </c>
      <c r="E7" s="5" t="s">
        <v>12</v>
      </c>
      <c r="F7" s="117" t="s">
        <v>13</v>
      </c>
      <c r="G7" s="5" t="s">
        <v>14</v>
      </c>
      <c r="H7" s="36" t="s">
        <v>466</v>
      </c>
      <c r="I7" s="161" t="s">
        <v>571</v>
      </c>
      <c r="J7" s="222">
        <v>0.93700000000000006</v>
      </c>
      <c r="K7" s="171" t="s">
        <v>573</v>
      </c>
      <c r="L7" s="171" t="s">
        <v>548</v>
      </c>
      <c r="M7" s="222">
        <v>0.93</v>
      </c>
      <c r="N7" s="262" t="s">
        <v>573</v>
      </c>
      <c r="O7" s="171" t="s">
        <v>548</v>
      </c>
      <c r="P7" s="222">
        <v>0.92200000000000004</v>
      </c>
      <c r="Q7" s="171" t="s">
        <v>573</v>
      </c>
      <c r="R7" s="171" t="s">
        <v>548</v>
      </c>
      <c r="S7" s="222">
        <v>0.91600000000000004</v>
      </c>
      <c r="T7" s="330" t="s">
        <v>573</v>
      </c>
      <c r="U7" s="171" t="s">
        <v>548</v>
      </c>
      <c r="V7" s="222">
        <v>0.90900000000000003</v>
      </c>
      <c r="W7" s="171" t="s">
        <v>573</v>
      </c>
      <c r="X7" s="171" t="s">
        <v>548</v>
      </c>
      <c r="Y7" s="222">
        <v>0.89900000000000002</v>
      </c>
      <c r="Z7" s="171" t="s">
        <v>573</v>
      </c>
      <c r="AA7" s="171" t="s">
        <v>548</v>
      </c>
      <c r="AB7" s="222">
        <v>0.89200000000000002</v>
      </c>
      <c r="AC7" s="171" t="s">
        <v>573</v>
      </c>
      <c r="AD7" s="171" t="s">
        <v>548</v>
      </c>
      <c r="AE7" s="222">
        <v>0.88100000000000001</v>
      </c>
      <c r="AF7" s="171" t="s">
        <v>573</v>
      </c>
      <c r="AG7" s="171" t="s">
        <v>548</v>
      </c>
      <c r="AH7" s="222">
        <v>0.873</v>
      </c>
      <c r="AI7" s="171" t="s">
        <v>573</v>
      </c>
      <c r="AJ7" s="171" t="s">
        <v>548</v>
      </c>
      <c r="AK7" s="222">
        <v>0.86</v>
      </c>
      <c r="AL7" s="171" t="s">
        <v>573</v>
      </c>
      <c r="AM7" s="171" t="s">
        <v>548</v>
      </c>
      <c r="AN7" s="222">
        <v>0.85199999999999998</v>
      </c>
      <c r="AO7" s="171" t="s">
        <v>573</v>
      </c>
      <c r="AP7" s="171" t="s">
        <v>548</v>
      </c>
      <c r="AQ7" s="222">
        <v>0.84199999999999997</v>
      </c>
      <c r="AR7" s="171" t="s">
        <v>573</v>
      </c>
      <c r="AS7" s="171" t="s">
        <v>548</v>
      </c>
      <c r="AT7" s="222">
        <v>0.84199999999999997</v>
      </c>
      <c r="AU7" s="171" t="s">
        <v>573</v>
      </c>
      <c r="AV7" s="171" t="s">
        <v>548</v>
      </c>
      <c r="AW7" s="222">
        <v>0.83799999999999997</v>
      </c>
      <c r="AX7" s="171" t="s">
        <v>573</v>
      </c>
      <c r="AY7" s="171" t="s">
        <v>548</v>
      </c>
      <c r="AZ7" s="222">
        <v>0.83399999999999996</v>
      </c>
      <c r="BA7" s="171" t="s">
        <v>573</v>
      </c>
      <c r="BB7" s="171" t="s">
        <v>548</v>
      </c>
      <c r="BC7" s="222">
        <v>0.83399999999999996</v>
      </c>
      <c r="BD7" s="171" t="s">
        <v>573</v>
      </c>
      <c r="BE7" s="171" t="s">
        <v>548</v>
      </c>
      <c r="BF7" s="222">
        <v>0.83199999999999996</v>
      </c>
      <c r="BG7" s="330" t="s">
        <v>573</v>
      </c>
      <c r="BH7" s="171" t="s">
        <v>548</v>
      </c>
      <c r="BI7" s="222">
        <v>0.83099999999999996</v>
      </c>
      <c r="BJ7" s="171" t="s">
        <v>573</v>
      </c>
      <c r="BK7" s="171" t="s">
        <v>548</v>
      </c>
      <c r="BL7" s="222">
        <v>0.83299999999999996</v>
      </c>
      <c r="BM7" s="171" t="s">
        <v>573</v>
      </c>
      <c r="BN7" s="171" t="s">
        <v>548</v>
      </c>
      <c r="BO7" s="222">
        <v>0.83399999999999996</v>
      </c>
      <c r="BP7" s="171" t="s">
        <v>573</v>
      </c>
      <c r="BQ7" s="171" t="s">
        <v>548</v>
      </c>
      <c r="BR7" s="225"/>
      <c r="BS7" s="226"/>
      <c r="BT7" s="226"/>
      <c r="BU7" s="306"/>
      <c r="BV7" s="306"/>
    </row>
    <row r="8" spans="1:74" x14ac:dyDescent="0.2">
      <c r="A8" s="306" t="s">
        <v>622</v>
      </c>
      <c r="B8" s="5" t="s">
        <v>477</v>
      </c>
      <c r="C8" s="5" t="s">
        <v>404</v>
      </c>
      <c r="D8" s="5" t="s">
        <v>418</v>
      </c>
      <c r="E8" s="5" t="s">
        <v>12</v>
      </c>
      <c r="F8" s="117" t="s">
        <v>15</v>
      </c>
      <c r="G8" s="5" t="s">
        <v>16</v>
      </c>
      <c r="H8" s="36" t="s">
        <v>466</v>
      </c>
      <c r="I8" s="161" t="s">
        <v>571</v>
      </c>
      <c r="J8" s="222">
        <v>0.81299999999999994</v>
      </c>
      <c r="K8" s="171" t="s">
        <v>573</v>
      </c>
      <c r="L8" s="171" t="s">
        <v>548</v>
      </c>
      <c r="M8" s="222">
        <v>0.80800000000000005</v>
      </c>
      <c r="N8" s="262" t="s">
        <v>573</v>
      </c>
      <c r="O8" s="171" t="s">
        <v>548</v>
      </c>
      <c r="P8" s="222">
        <v>0.80700000000000005</v>
      </c>
      <c r="Q8" s="171" t="s">
        <v>573</v>
      </c>
      <c r="R8" s="171" t="s">
        <v>548</v>
      </c>
      <c r="S8" s="222">
        <v>0.80700000000000005</v>
      </c>
      <c r="T8" s="330" t="s">
        <v>573</v>
      </c>
      <c r="U8" s="171" t="s">
        <v>548</v>
      </c>
      <c r="V8" s="222">
        <v>0.80300000000000005</v>
      </c>
      <c r="W8" s="171" t="s">
        <v>573</v>
      </c>
      <c r="X8" s="171" t="s">
        <v>548</v>
      </c>
      <c r="Y8" s="222">
        <v>0.79600000000000004</v>
      </c>
      <c r="Z8" s="171" t="s">
        <v>573</v>
      </c>
      <c r="AA8" s="171" t="s">
        <v>548</v>
      </c>
      <c r="AB8" s="222">
        <v>0.79500000000000004</v>
      </c>
      <c r="AC8" s="171" t="s">
        <v>573</v>
      </c>
      <c r="AD8" s="171" t="s">
        <v>548</v>
      </c>
      <c r="AE8" s="222">
        <v>0.79300000000000004</v>
      </c>
      <c r="AF8" s="171" t="s">
        <v>573</v>
      </c>
      <c r="AG8" s="171" t="s">
        <v>548</v>
      </c>
      <c r="AH8" s="222">
        <v>0.78900000000000003</v>
      </c>
      <c r="AI8" s="171" t="s">
        <v>573</v>
      </c>
      <c r="AJ8" s="171" t="s">
        <v>548</v>
      </c>
      <c r="AK8" s="222">
        <v>0.78200000000000003</v>
      </c>
      <c r="AL8" s="171" t="s">
        <v>573</v>
      </c>
      <c r="AM8" s="171" t="s">
        <v>548</v>
      </c>
      <c r="AN8" s="222">
        <v>0.78</v>
      </c>
      <c r="AO8" s="171" t="s">
        <v>573</v>
      </c>
      <c r="AP8" s="171" t="s">
        <v>548</v>
      </c>
      <c r="AQ8" s="222">
        <v>0.77700000000000002</v>
      </c>
      <c r="AR8" s="171" t="s">
        <v>573</v>
      </c>
      <c r="AS8" s="171" t="s">
        <v>548</v>
      </c>
      <c r="AT8" s="222">
        <v>0.77600000000000002</v>
      </c>
      <c r="AU8" s="171" t="s">
        <v>573</v>
      </c>
      <c r="AV8" s="171" t="s">
        <v>548</v>
      </c>
      <c r="AW8" s="222">
        <v>0.77400000000000002</v>
      </c>
      <c r="AX8" s="171" t="s">
        <v>573</v>
      </c>
      <c r="AY8" s="171" t="s">
        <v>548</v>
      </c>
      <c r="AZ8" s="222">
        <v>0.77100000000000002</v>
      </c>
      <c r="BA8" s="171" t="s">
        <v>573</v>
      </c>
      <c r="BB8" s="171" t="s">
        <v>548</v>
      </c>
      <c r="BC8" s="222">
        <v>0.77</v>
      </c>
      <c r="BD8" s="171" t="s">
        <v>573</v>
      </c>
      <c r="BE8" s="171" t="s">
        <v>548</v>
      </c>
      <c r="BF8" s="222">
        <v>0.76900000000000002</v>
      </c>
      <c r="BG8" s="330" t="s">
        <v>573</v>
      </c>
      <c r="BH8" s="171" t="s">
        <v>548</v>
      </c>
      <c r="BI8" s="222">
        <v>0.76900000000000002</v>
      </c>
      <c r="BJ8" s="171" t="s">
        <v>573</v>
      </c>
      <c r="BK8" s="171" t="s">
        <v>548</v>
      </c>
      <c r="BL8" s="222">
        <v>0.76800000000000002</v>
      </c>
      <c r="BM8" s="171" t="s">
        <v>573</v>
      </c>
      <c r="BN8" s="171" t="s">
        <v>548</v>
      </c>
      <c r="BO8" s="222">
        <v>0.76900000000000002</v>
      </c>
      <c r="BP8" s="171" t="s">
        <v>573</v>
      </c>
      <c r="BQ8" s="171" t="s">
        <v>548</v>
      </c>
      <c r="BR8" s="225"/>
      <c r="BS8" s="226"/>
      <c r="BT8" s="226"/>
      <c r="BU8" s="306"/>
      <c r="BV8" s="306"/>
    </row>
    <row r="9" spans="1:74" x14ac:dyDescent="0.2">
      <c r="A9" s="306" t="s">
        <v>478</v>
      </c>
      <c r="B9" s="5" t="s">
        <v>474</v>
      </c>
      <c r="C9" s="5" t="s">
        <v>401</v>
      </c>
      <c r="D9" s="5" t="s">
        <v>419</v>
      </c>
      <c r="E9" s="5" t="s">
        <v>17</v>
      </c>
      <c r="F9" s="117" t="s">
        <v>18</v>
      </c>
      <c r="G9" s="5" t="s">
        <v>19</v>
      </c>
      <c r="H9" s="36" t="s">
        <v>466</v>
      </c>
      <c r="I9" s="161" t="s">
        <v>571</v>
      </c>
      <c r="J9" s="222">
        <v>1.1259999999999999</v>
      </c>
      <c r="K9" s="171" t="s">
        <v>572</v>
      </c>
      <c r="L9" s="171" t="s">
        <v>548</v>
      </c>
      <c r="M9" s="222">
        <v>1.125</v>
      </c>
      <c r="N9" s="262" t="s">
        <v>572</v>
      </c>
      <c r="O9" s="171" t="s">
        <v>548</v>
      </c>
      <c r="P9" s="222">
        <v>1.119</v>
      </c>
      <c r="Q9" s="171" t="s">
        <v>572</v>
      </c>
      <c r="R9" s="171" t="s">
        <v>548</v>
      </c>
      <c r="S9" s="222">
        <v>1.1160000000000001</v>
      </c>
      <c r="T9" s="330" t="s">
        <v>572</v>
      </c>
      <c r="U9" s="171" t="s">
        <v>548</v>
      </c>
      <c r="V9" s="222">
        <v>1.1140000000000001</v>
      </c>
      <c r="W9" s="171" t="s">
        <v>572</v>
      </c>
      <c r="X9" s="171" t="s">
        <v>548</v>
      </c>
      <c r="Y9" s="222">
        <v>1.1040000000000001</v>
      </c>
      <c r="Z9" s="171" t="s">
        <v>572</v>
      </c>
      <c r="AA9" s="171" t="s">
        <v>548</v>
      </c>
      <c r="AB9" s="222">
        <v>1.1020000000000001</v>
      </c>
      <c r="AC9" s="171" t="s">
        <v>572</v>
      </c>
      <c r="AD9" s="171" t="s">
        <v>548</v>
      </c>
      <c r="AE9" s="222">
        <v>1.099</v>
      </c>
      <c r="AF9" s="171" t="s">
        <v>572</v>
      </c>
      <c r="AG9" s="171" t="s">
        <v>548</v>
      </c>
      <c r="AH9" s="222">
        <v>1.093</v>
      </c>
      <c r="AI9" s="171" t="s">
        <v>572</v>
      </c>
      <c r="AJ9" s="171" t="s">
        <v>548</v>
      </c>
      <c r="AK9" s="222">
        <v>1.0880000000000001</v>
      </c>
      <c r="AL9" s="171" t="s">
        <v>572</v>
      </c>
      <c r="AM9" s="171" t="s">
        <v>548</v>
      </c>
      <c r="AN9" s="222">
        <v>1.083</v>
      </c>
      <c r="AO9" s="171" t="s">
        <v>572</v>
      </c>
      <c r="AP9" s="171" t="s">
        <v>548</v>
      </c>
      <c r="AQ9" s="222">
        <v>1.0720000000000001</v>
      </c>
      <c r="AR9" s="171" t="s">
        <v>572</v>
      </c>
      <c r="AS9" s="171" t="s">
        <v>548</v>
      </c>
      <c r="AT9" s="222">
        <v>1.069</v>
      </c>
      <c r="AU9" s="171" t="s">
        <v>572</v>
      </c>
      <c r="AV9" s="171" t="s">
        <v>548</v>
      </c>
      <c r="AW9" s="222">
        <v>1.0640000000000001</v>
      </c>
      <c r="AX9" s="171" t="s">
        <v>572</v>
      </c>
      <c r="AY9" s="171" t="s">
        <v>548</v>
      </c>
      <c r="AZ9" s="222">
        <v>1.0589999999999999</v>
      </c>
      <c r="BA9" s="171" t="s">
        <v>572</v>
      </c>
      <c r="BB9" s="171" t="s">
        <v>548</v>
      </c>
      <c r="BC9" s="222">
        <v>1.0609999999999999</v>
      </c>
      <c r="BD9" s="171" t="s">
        <v>572</v>
      </c>
      <c r="BE9" s="171" t="s">
        <v>548</v>
      </c>
      <c r="BF9" s="222">
        <v>1.06</v>
      </c>
      <c r="BG9" s="330" t="s">
        <v>572</v>
      </c>
      <c r="BH9" s="171" t="s">
        <v>548</v>
      </c>
      <c r="BI9" s="222">
        <v>1.0640000000000001</v>
      </c>
      <c r="BJ9" s="171" t="s">
        <v>572</v>
      </c>
      <c r="BK9" s="171" t="s">
        <v>548</v>
      </c>
      <c r="BL9" s="222">
        <v>1.0640000000000001</v>
      </c>
      <c r="BM9" s="171" t="s">
        <v>572</v>
      </c>
      <c r="BN9" s="171" t="s">
        <v>548</v>
      </c>
      <c r="BO9" s="222">
        <v>1.0640000000000001</v>
      </c>
      <c r="BP9" s="171" t="s">
        <v>572</v>
      </c>
      <c r="BQ9" s="171" t="s">
        <v>548</v>
      </c>
      <c r="BR9" s="225"/>
      <c r="BS9" s="226"/>
      <c r="BT9" s="226"/>
      <c r="BU9" s="306"/>
      <c r="BV9" s="306"/>
    </row>
    <row r="10" spans="1:74" x14ac:dyDescent="0.2">
      <c r="A10" s="306" t="s">
        <v>479</v>
      </c>
      <c r="B10" s="5" t="s">
        <v>480</v>
      </c>
      <c r="C10" s="5" t="s">
        <v>405</v>
      </c>
      <c r="D10" s="5" t="s">
        <v>552</v>
      </c>
      <c r="E10" s="5" t="s">
        <v>20</v>
      </c>
      <c r="F10" s="117" t="s">
        <v>21</v>
      </c>
      <c r="G10" s="5" t="s">
        <v>22</v>
      </c>
      <c r="H10" s="36" t="s">
        <v>466</v>
      </c>
      <c r="I10" s="161" t="s">
        <v>571</v>
      </c>
      <c r="J10" s="222">
        <v>1.1839999999999999</v>
      </c>
      <c r="K10" s="171" t="s">
        <v>549</v>
      </c>
      <c r="L10" s="171" t="s">
        <v>549</v>
      </c>
      <c r="M10" s="222">
        <v>1.18</v>
      </c>
      <c r="N10" s="262" t="s">
        <v>549</v>
      </c>
      <c r="O10" s="171" t="s">
        <v>549</v>
      </c>
      <c r="P10" s="222">
        <v>1.177</v>
      </c>
      <c r="Q10" s="171" t="s">
        <v>549</v>
      </c>
      <c r="R10" s="171" t="s">
        <v>549</v>
      </c>
      <c r="S10" s="222">
        <v>1.1739999999999999</v>
      </c>
      <c r="T10" s="330" t="s">
        <v>549</v>
      </c>
      <c r="U10" s="171" t="s">
        <v>549</v>
      </c>
      <c r="V10" s="222">
        <v>1.167</v>
      </c>
      <c r="W10" s="171" t="s">
        <v>549</v>
      </c>
      <c r="X10" s="171" t="s">
        <v>549</v>
      </c>
      <c r="Y10" s="222">
        <v>1.157</v>
      </c>
      <c r="Z10" s="171" t="s">
        <v>572</v>
      </c>
      <c r="AA10" s="171" t="s">
        <v>548</v>
      </c>
      <c r="AB10" s="222">
        <v>1.151</v>
      </c>
      <c r="AC10" s="171" t="s">
        <v>572</v>
      </c>
      <c r="AD10" s="171" t="s">
        <v>548</v>
      </c>
      <c r="AE10" s="222">
        <v>1.143</v>
      </c>
      <c r="AF10" s="171" t="s">
        <v>572</v>
      </c>
      <c r="AG10" s="171" t="s">
        <v>548</v>
      </c>
      <c r="AH10" s="222">
        <v>1.137</v>
      </c>
      <c r="AI10" s="171" t="s">
        <v>572</v>
      </c>
      <c r="AJ10" s="171" t="s">
        <v>548</v>
      </c>
      <c r="AK10" s="222">
        <v>1.1259999999999999</v>
      </c>
      <c r="AL10" s="171" t="s">
        <v>572</v>
      </c>
      <c r="AM10" s="171" t="s">
        <v>548</v>
      </c>
      <c r="AN10" s="222">
        <v>1.123</v>
      </c>
      <c r="AO10" s="171" t="s">
        <v>572</v>
      </c>
      <c r="AP10" s="171" t="s">
        <v>548</v>
      </c>
      <c r="AQ10" s="222">
        <v>1.1100000000000001</v>
      </c>
      <c r="AR10" s="171" t="s">
        <v>572</v>
      </c>
      <c r="AS10" s="171" t="s">
        <v>548</v>
      </c>
      <c r="AT10" s="222">
        <v>1.113</v>
      </c>
      <c r="AU10" s="171" t="s">
        <v>572</v>
      </c>
      <c r="AV10" s="171" t="s">
        <v>548</v>
      </c>
      <c r="AW10" s="222">
        <v>1.1100000000000001</v>
      </c>
      <c r="AX10" s="171" t="s">
        <v>572</v>
      </c>
      <c r="AY10" s="171" t="s">
        <v>548</v>
      </c>
      <c r="AZ10" s="222">
        <v>1.103</v>
      </c>
      <c r="BA10" s="171" t="s">
        <v>572</v>
      </c>
      <c r="BB10" s="171" t="s">
        <v>548</v>
      </c>
      <c r="BC10" s="222">
        <v>1.103</v>
      </c>
      <c r="BD10" s="171" t="s">
        <v>572</v>
      </c>
      <c r="BE10" s="171" t="s">
        <v>548</v>
      </c>
      <c r="BF10" s="222">
        <v>1.1040000000000001</v>
      </c>
      <c r="BG10" s="330" t="s">
        <v>572</v>
      </c>
      <c r="BH10" s="171" t="s">
        <v>548</v>
      </c>
      <c r="BI10" s="222">
        <v>1.1040000000000001</v>
      </c>
      <c r="BJ10" s="171" t="s">
        <v>572</v>
      </c>
      <c r="BK10" s="171" t="s">
        <v>548</v>
      </c>
      <c r="BL10" s="222">
        <v>1.1060000000000001</v>
      </c>
      <c r="BM10" s="171" t="s">
        <v>572</v>
      </c>
      <c r="BN10" s="171" t="s">
        <v>548</v>
      </c>
      <c r="BO10" s="222">
        <v>1.1120000000000001</v>
      </c>
      <c r="BP10" s="171" t="s">
        <v>572</v>
      </c>
      <c r="BQ10" s="171" t="s">
        <v>548</v>
      </c>
      <c r="BR10" s="225"/>
      <c r="BS10" s="226"/>
      <c r="BT10" s="226"/>
      <c r="BU10" s="306"/>
      <c r="BV10" s="306"/>
    </row>
    <row r="11" spans="1:74" x14ac:dyDescent="0.2">
      <c r="A11" s="306" t="s">
        <v>478</v>
      </c>
      <c r="B11" s="5" t="s">
        <v>474</v>
      </c>
      <c r="C11" s="5" t="s">
        <v>401</v>
      </c>
      <c r="D11" s="5" t="s">
        <v>419</v>
      </c>
      <c r="E11" s="5" t="s">
        <v>17</v>
      </c>
      <c r="F11" s="117" t="s">
        <v>23</v>
      </c>
      <c r="G11" s="5" t="s">
        <v>24</v>
      </c>
      <c r="H11" s="36" t="s">
        <v>466</v>
      </c>
      <c r="I11" s="161" t="s">
        <v>571</v>
      </c>
      <c r="J11" s="222">
        <v>1.1040000000000001</v>
      </c>
      <c r="K11" s="171" t="s">
        <v>572</v>
      </c>
      <c r="L11" s="171" t="s">
        <v>548</v>
      </c>
      <c r="M11" s="222">
        <v>1.0920000000000001</v>
      </c>
      <c r="N11" s="262" t="s">
        <v>572</v>
      </c>
      <c r="O11" s="171" t="s">
        <v>548</v>
      </c>
      <c r="P11" s="222">
        <v>1.08</v>
      </c>
      <c r="Q11" s="171" t="s">
        <v>572</v>
      </c>
      <c r="R11" s="171" t="s">
        <v>548</v>
      </c>
      <c r="S11" s="222">
        <v>1.071</v>
      </c>
      <c r="T11" s="330" t="s">
        <v>572</v>
      </c>
      <c r="U11" s="171" t="s">
        <v>548</v>
      </c>
      <c r="V11" s="222">
        <v>1.0589999999999999</v>
      </c>
      <c r="W11" s="171" t="s">
        <v>572</v>
      </c>
      <c r="X11" s="171" t="s">
        <v>548</v>
      </c>
      <c r="Y11" s="222">
        <v>1.05</v>
      </c>
      <c r="Z11" s="171" t="s">
        <v>572</v>
      </c>
      <c r="AA11" s="171" t="s">
        <v>548</v>
      </c>
      <c r="AB11" s="222">
        <v>1.0449999999999999</v>
      </c>
      <c r="AC11" s="171" t="s">
        <v>572</v>
      </c>
      <c r="AD11" s="171" t="s">
        <v>548</v>
      </c>
      <c r="AE11" s="222">
        <v>1.034</v>
      </c>
      <c r="AF11" s="171" t="s">
        <v>572</v>
      </c>
      <c r="AG11" s="171" t="s">
        <v>548</v>
      </c>
      <c r="AH11" s="222">
        <v>1.018</v>
      </c>
      <c r="AI11" s="171" t="s">
        <v>572</v>
      </c>
      <c r="AJ11" s="171" t="s">
        <v>548</v>
      </c>
      <c r="AK11" s="222">
        <v>1.0049999999999999</v>
      </c>
      <c r="AL11" s="171" t="s">
        <v>572</v>
      </c>
      <c r="AM11" s="171" t="s">
        <v>548</v>
      </c>
      <c r="AN11" s="222">
        <v>0.996</v>
      </c>
      <c r="AO11" s="171" t="s">
        <v>572</v>
      </c>
      <c r="AP11" s="171" t="s">
        <v>548</v>
      </c>
      <c r="AQ11" s="222">
        <v>0.98099999999999998</v>
      </c>
      <c r="AR11" s="171" t="s">
        <v>572</v>
      </c>
      <c r="AS11" s="171" t="s">
        <v>548</v>
      </c>
      <c r="AT11" s="222">
        <v>0.97599999999999998</v>
      </c>
      <c r="AU11" s="171" t="s">
        <v>572</v>
      </c>
      <c r="AV11" s="171" t="s">
        <v>548</v>
      </c>
      <c r="AW11" s="222">
        <v>0.97599999999999998</v>
      </c>
      <c r="AX11" s="171" t="s">
        <v>572</v>
      </c>
      <c r="AY11" s="171" t="s">
        <v>548</v>
      </c>
      <c r="AZ11" s="222">
        <v>0.97399999999999998</v>
      </c>
      <c r="BA11" s="171" t="s">
        <v>572</v>
      </c>
      <c r="BB11" s="171" t="s">
        <v>548</v>
      </c>
      <c r="BC11" s="222">
        <v>0.97699999999999998</v>
      </c>
      <c r="BD11" s="171" t="s">
        <v>572</v>
      </c>
      <c r="BE11" s="171" t="s">
        <v>548</v>
      </c>
      <c r="BF11" s="222">
        <v>0.97699999999999998</v>
      </c>
      <c r="BG11" s="330" t="s">
        <v>572</v>
      </c>
      <c r="BH11" s="171" t="s">
        <v>548</v>
      </c>
      <c r="BI11" s="222">
        <v>0.97799999999999998</v>
      </c>
      <c r="BJ11" s="171" t="s">
        <v>572</v>
      </c>
      <c r="BK11" s="171" t="s">
        <v>548</v>
      </c>
      <c r="BL11" s="222">
        <v>0.97699999999999998</v>
      </c>
      <c r="BM11" s="171" t="s">
        <v>572</v>
      </c>
      <c r="BN11" s="171" t="s">
        <v>548</v>
      </c>
      <c r="BO11" s="222">
        <v>0.98</v>
      </c>
      <c r="BP11" s="171" t="s">
        <v>572</v>
      </c>
      <c r="BQ11" s="171" t="s">
        <v>548</v>
      </c>
      <c r="BR11" s="225"/>
      <c r="BS11" s="226"/>
      <c r="BT11" s="226"/>
      <c r="BU11" s="306"/>
      <c r="BV11" s="306"/>
    </row>
    <row r="12" spans="1:74" x14ac:dyDescent="0.2">
      <c r="A12" s="306" t="s">
        <v>623</v>
      </c>
      <c r="B12" s="5" t="s">
        <v>476</v>
      </c>
      <c r="C12" s="5" t="s">
        <v>403</v>
      </c>
      <c r="D12" s="5" t="s">
        <v>420</v>
      </c>
      <c r="E12" s="5" t="s">
        <v>25</v>
      </c>
      <c r="F12" s="117" t="s">
        <v>26</v>
      </c>
      <c r="G12" s="5" t="s">
        <v>27</v>
      </c>
      <c r="H12" s="36" t="s">
        <v>466</v>
      </c>
      <c r="I12" s="161" t="s">
        <v>571</v>
      </c>
      <c r="J12" s="222">
        <v>0.85799999999999998</v>
      </c>
      <c r="K12" s="171" t="s">
        <v>573</v>
      </c>
      <c r="L12" s="171" t="s">
        <v>548</v>
      </c>
      <c r="M12" s="222">
        <v>0.85199999999999998</v>
      </c>
      <c r="N12" s="262" t="s">
        <v>573</v>
      </c>
      <c r="O12" s="171" t="s">
        <v>548</v>
      </c>
      <c r="P12" s="222">
        <v>0.84399999999999997</v>
      </c>
      <c r="Q12" s="171" t="s">
        <v>573</v>
      </c>
      <c r="R12" s="171" t="s">
        <v>548</v>
      </c>
      <c r="S12" s="222">
        <v>0.84199999999999997</v>
      </c>
      <c r="T12" s="330" t="s">
        <v>573</v>
      </c>
      <c r="U12" s="171" t="s">
        <v>548</v>
      </c>
      <c r="V12" s="222">
        <v>0.83799999999999997</v>
      </c>
      <c r="W12" s="171" t="s">
        <v>573</v>
      </c>
      <c r="X12" s="171" t="s">
        <v>548</v>
      </c>
      <c r="Y12" s="222">
        <v>0.83199999999999996</v>
      </c>
      <c r="Z12" s="171" t="s">
        <v>573</v>
      </c>
      <c r="AA12" s="171" t="s">
        <v>548</v>
      </c>
      <c r="AB12" s="222">
        <v>0.82899999999999996</v>
      </c>
      <c r="AC12" s="171" t="s">
        <v>573</v>
      </c>
      <c r="AD12" s="171" t="s">
        <v>548</v>
      </c>
      <c r="AE12" s="222">
        <v>0.82099999999999995</v>
      </c>
      <c r="AF12" s="171" t="s">
        <v>573</v>
      </c>
      <c r="AG12" s="171" t="s">
        <v>548</v>
      </c>
      <c r="AH12" s="222">
        <v>0.81299999999999994</v>
      </c>
      <c r="AI12" s="171" t="s">
        <v>573</v>
      </c>
      <c r="AJ12" s="171" t="s">
        <v>548</v>
      </c>
      <c r="AK12" s="222">
        <v>0.80500000000000005</v>
      </c>
      <c r="AL12" s="171" t="s">
        <v>573</v>
      </c>
      <c r="AM12" s="171" t="s">
        <v>548</v>
      </c>
      <c r="AN12" s="222">
        <v>0.79800000000000004</v>
      </c>
      <c r="AO12" s="171" t="s">
        <v>573</v>
      </c>
      <c r="AP12" s="171" t="s">
        <v>548</v>
      </c>
      <c r="AQ12" s="222">
        <v>0.79300000000000004</v>
      </c>
      <c r="AR12" s="171" t="s">
        <v>573</v>
      </c>
      <c r="AS12" s="171" t="s">
        <v>548</v>
      </c>
      <c r="AT12" s="222">
        <v>0.78800000000000003</v>
      </c>
      <c r="AU12" s="171" t="s">
        <v>573</v>
      </c>
      <c r="AV12" s="171" t="s">
        <v>548</v>
      </c>
      <c r="AW12" s="222">
        <v>0.78600000000000003</v>
      </c>
      <c r="AX12" s="171" t="s">
        <v>573</v>
      </c>
      <c r="AY12" s="171" t="s">
        <v>548</v>
      </c>
      <c r="AZ12" s="222">
        <v>0.78100000000000003</v>
      </c>
      <c r="BA12" s="171" t="s">
        <v>573</v>
      </c>
      <c r="BB12" s="171" t="s">
        <v>548</v>
      </c>
      <c r="BC12" s="222">
        <v>0.77900000000000003</v>
      </c>
      <c r="BD12" s="171" t="s">
        <v>573</v>
      </c>
      <c r="BE12" s="171" t="s">
        <v>548</v>
      </c>
      <c r="BF12" s="222">
        <v>0.77900000000000003</v>
      </c>
      <c r="BG12" s="330" t="s">
        <v>573</v>
      </c>
      <c r="BH12" s="171" t="s">
        <v>548</v>
      </c>
      <c r="BI12" s="222">
        <v>0.77900000000000003</v>
      </c>
      <c r="BJ12" s="171" t="s">
        <v>573</v>
      </c>
      <c r="BK12" s="171" t="s">
        <v>548</v>
      </c>
      <c r="BL12" s="222">
        <v>0.77900000000000003</v>
      </c>
      <c r="BM12" s="171" t="s">
        <v>573</v>
      </c>
      <c r="BN12" s="171" t="s">
        <v>548</v>
      </c>
      <c r="BO12" s="222">
        <v>0.78200000000000003</v>
      </c>
      <c r="BP12" s="171" t="s">
        <v>573</v>
      </c>
      <c r="BQ12" s="171" t="s">
        <v>548</v>
      </c>
      <c r="BR12" s="225"/>
      <c r="BS12" s="226"/>
      <c r="BT12" s="226"/>
      <c r="BU12" s="306"/>
      <c r="BV12" s="306"/>
    </row>
    <row r="13" spans="1:74" x14ac:dyDescent="0.2">
      <c r="A13" s="306" t="s">
        <v>624</v>
      </c>
      <c r="B13" s="5" t="s">
        <v>481</v>
      </c>
      <c r="C13" s="5" t="s">
        <v>406</v>
      </c>
      <c r="D13" s="5" t="s">
        <v>421</v>
      </c>
      <c r="E13" s="5" t="s">
        <v>28</v>
      </c>
      <c r="F13" s="117" t="s">
        <v>29</v>
      </c>
      <c r="G13" s="5" t="s">
        <v>30</v>
      </c>
      <c r="H13" s="36" t="s">
        <v>466</v>
      </c>
      <c r="I13" s="161" t="s">
        <v>571</v>
      </c>
      <c r="J13" s="222">
        <v>1.0469999999999999</v>
      </c>
      <c r="K13" s="171" t="s">
        <v>572</v>
      </c>
      <c r="L13" s="171" t="s">
        <v>548</v>
      </c>
      <c r="M13" s="222">
        <v>1.044</v>
      </c>
      <c r="N13" s="262" t="s">
        <v>572</v>
      </c>
      <c r="O13" s="171" t="s">
        <v>548</v>
      </c>
      <c r="P13" s="222">
        <v>1.038</v>
      </c>
      <c r="Q13" s="171" t="s">
        <v>572</v>
      </c>
      <c r="R13" s="171" t="s">
        <v>548</v>
      </c>
      <c r="S13" s="222">
        <v>1.0309999999999999</v>
      </c>
      <c r="T13" s="330" t="s">
        <v>572</v>
      </c>
      <c r="U13" s="171" t="s">
        <v>548</v>
      </c>
      <c r="V13" s="222">
        <v>1.022</v>
      </c>
      <c r="W13" s="171" t="s">
        <v>572</v>
      </c>
      <c r="X13" s="171" t="s">
        <v>548</v>
      </c>
      <c r="Y13" s="222">
        <v>1.0149999999999999</v>
      </c>
      <c r="Z13" s="171" t="s">
        <v>572</v>
      </c>
      <c r="AA13" s="171" t="s">
        <v>548</v>
      </c>
      <c r="AB13" s="222">
        <v>1.0089999999999999</v>
      </c>
      <c r="AC13" s="171" t="s">
        <v>572</v>
      </c>
      <c r="AD13" s="171" t="s">
        <v>548</v>
      </c>
      <c r="AE13" s="222">
        <v>1.0029999999999999</v>
      </c>
      <c r="AF13" s="171" t="s">
        <v>572</v>
      </c>
      <c r="AG13" s="171" t="s">
        <v>548</v>
      </c>
      <c r="AH13" s="222">
        <v>0.995</v>
      </c>
      <c r="AI13" s="171" t="s">
        <v>572</v>
      </c>
      <c r="AJ13" s="171" t="s">
        <v>548</v>
      </c>
      <c r="AK13" s="222">
        <v>0.98399999999999999</v>
      </c>
      <c r="AL13" s="171" t="s">
        <v>572</v>
      </c>
      <c r="AM13" s="171" t="s">
        <v>548</v>
      </c>
      <c r="AN13" s="222">
        <v>0.97599999999999998</v>
      </c>
      <c r="AO13" s="171" t="s">
        <v>572</v>
      </c>
      <c r="AP13" s="171" t="s">
        <v>548</v>
      </c>
      <c r="AQ13" s="222">
        <v>0.96199999999999997</v>
      </c>
      <c r="AR13" s="171" t="s">
        <v>573</v>
      </c>
      <c r="AS13" s="171" t="s">
        <v>548</v>
      </c>
      <c r="AT13" s="222">
        <v>0.95799999999999996</v>
      </c>
      <c r="AU13" s="171" t="s">
        <v>573</v>
      </c>
      <c r="AV13" s="171" t="s">
        <v>548</v>
      </c>
      <c r="AW13" s="222">
        <v>0.95099999999999996</v>
      </c>
      <c r="AX13" s="171" t="s">
        <v>573</v>
      </c>
      <c r="AY13" s="171" t="s">
        <v>548</v>
      </c>
      <c r="AZ13" s="222">
        <v>0.94699999999999995</v>
      </c>
      <c r="BA13" s="171" t="s">
        <v>573</v>
      </c>
      <c r="BB13" s="171" t="s">
        <v>548</v>
      </c>
      <c r="BC13" s="222">
        <v>0.94699999999999995</v>
      </c>
      <c r="BD13" s="171" t="s">
        <v>573</v>
      </c>
      <c r="BE13" s="171" t="s">
        <v>548</v>
      </c>
      <c r="BF13" s="222">
        <v>0.94699999999999995</v>
      </c>
      <c r="BG13" s="330" t="s">
        <v>573</v>
      </c>
      <c r="BH13" s="171" t="s">
        <v>548</v>
      </c>
      <c r="BI13" s="222">
        <v>0.94599999999999995</v>
      </c>
      <c r="BJ13" s="171" t="s">
        <v>573</v>
      </c>
      <c r="BK13" s="171" t="s">
        <v>548</v>
      </c>
      <c r="BL13" s="222">
        <v>0.94599999999999995</v>
      </c>
      <c r="BM13" s="171" t="s">
        <v>573</v>
      </c>
      <c r="BN13" s="171" t="s">
        <v>548</v>
      </c>
      <c r="BO13" s="222">
        <v>0.94599999999999995</v>
      </c>
      <c r="BP13" s="171" t="s">
        <v>573</v>
      </c>
      <c r="BQ13" s="171" t="s">
        <v>548</v>
      </c>
      <c r="BR13" s="225"/>
      <c r="BS13" s="226"/>
      <c r="BT13" s="226"/>
      <c r="BU13" s="306"/>
      <c r="BV13" s="306"/>
    </row>
    <row r="14" spans="1:74" x14ac:dyDescent="0.2">
      <c r="A14" s="306" t="s">
        <v>625</v>
      </c>
      <c r="B14" s="5" t="s">
        <v>476</v>
      </c>
      <c r="C14" s="5" t="s">
        <v>403</v>
      </c>
      <c r="D14" s="5" t="s">
        <v>417</v>
      </c>
      <c r="E14" s="5" t="s">
        <v>11</v>
      </c>
      <c r="F14" s="2" t="s">
        <v>553</v>
      </c>
      <c r="G14" s="2" t="s">
        <v>554</v>
      </c>
      <c r="H14" s="36" t="s">
        <v>466</v>
      </c>
      <c r="I14" s="161" t="s">
        <v>571</v>
      </c>
      <c r="J14" s="222">
        <v>0.89</v>
      </c>
      <c r="K14" s="171" t="s">
        <v>573</v>
      </c>
      <c r="L14" s="171" t="s">
        <v>548</v>
      </c>
      <c r="M14" s="222">
        <v>0.88800000000000001</v>
      </c>
      <c r="N14" s="262" t="s">
        <v>573</v>
      </c>
      <c r="O14" s="171" t="s">
        <v>548</v>
      </c>
      <c r="P14" s="222">
        <v>0.88200000000000001</v>
      </c>
      <c r="Q14" s="171" t="s">
        <v>573</v>
      </c>
      <c r="R14" s="171" t="s">
        <v>548</v>
      </c>
      <c r="S14" s="222">
        <v>0.875</v>
      </c>
      <c r="T14" s="330" t="s">
        <v>573</v>
      </c>
      <c r="U14" s="171" t="s">
        <v>548</v>
      </c>
      <c r="V14" s="222">
        <v>0.86899999999999999</v>
      </c>
      <c r="W14" s="171" t="s">
        <v>573</v>
      </c>
      <c r="X14" s="171" t="s">
        <v>548</v>
      </c>
      <c r="Y14" s="222">
        <v>0.86199999999999999</v>
      </c>
      <c r="Z14" s="171" t="s">
        <v>573</v>
      </c>
      <c r="AA14" s="171" t="s">
        <v>548</v>
      </c>
      <c r="AB14" s="222">
        <v>0.86</v>
      </c>
      <c r="AC14" s="171" t="s">
        <v>573</v>
      </c>
      <c r="AD14" s="171" t="s">
        <v>548</v>
      </c>
      <c r="AE14" s="222">
        <v>0.85599999999999998</v>
      </c>
      <c r="AF14" s="171" t="s">
        <v>573</v>
      </c>
      <c r="AG14" s="171" t="s">
        <v>548</v>
      </c>
      <c r="AH14" s="222">
        <v>0.84799999999999998</v>
      </c>
      <c r="AI14" s="171" t="s">
        <v>573</v>
      </c>
      <c r="AJ14" s="171" t="s">
        <v>548</v>
      </c>
      <c r="AK14" s="222">
        <v>0.83899999999999997</v>
      </c>
      <c r="AL14" s="171" t="s">
        <v>573</v>
      </c>
      <c r="AM14" s="171" t="s">
        <v>548</v>
      </c>
      <c r="AN14" s="222">
        <v>0.83199999999999996</v>
      </c>
      <c r="AO14" s="171" t="s">
        <v>573</v>
      </c>
      <c r="AP14" s="171" t="s">
        <v>548</v>
      </c>
      <c r="AQ14" s="222">
        <v>0.82299999999999995</v>
      </c>
      <c r="AR14" s="171" t="s">
        <v>573</v>
      </c>
      <c r="AS14" s="171" t="s">
        <v>548</v>
      </c>
      <c r="AT14" s="222">
        <v>0.81699999999999995</v>
      </c>
      <c r="AU14" s="171" t="s">
        <v>573</v>
      </c>
      <c r="AV14" s="171" t="s">
        <v>548</v>
      </c>
      <c r="AW14" s="222">
        <v>0.81200000000000006</v>
      </c>
      <c r="AX14" s="171" t="s">
        <v>573</v>
      </c>
      <c r="AY14" s="171" t="s">
        <v>548</v>
      </c>
      <c r="AZ14" s="222">
        <v>0.80500000000000005</v>
      </c>
      <c r="BA14" s="171" t="s">
        <v>573</v>
      </c>
      <c r="BB14" s="171" t="s">
        <v>548</v>
      </c>
      <c r="BC14" s="222">
        <v>0.80400000000000005</v>
      </c>
      <c r="BD14" s="171" t="s">
        <v>573</v>
      </c>
      <c r="BE14" s="171" t="s">
        <v>548</v>
      </c>
      <c r="BF14" s="222">
        <v>0.79900000000000004</v>
      </c>
      <c r="BG14" s="330" t="s">
        <v>573</v>
      </c>
      <c r="BH14" s="171" t="s">
        <v>548</v>
      </c>
      <c r="BI14" s="222">
        <v>0.79900000000000004</v>
      </c>
      <c r="BJ14" s="171" t="s">
        <v>573</v>
      </c>
      <c r="BK14" s="171" t="s">
        <v>548</v>
      </c>
      <c r="BL14" s="222">
        <v>0.79700000000000004</v>
      </c>
      <c r="BM14" s="171" t="s">
        <v>573</v>
      </c>
      <c r="BN14" s="171" t="s">
        <v>548</v>
      </c>
      <c r="BO14" s="222">
        <v>0.79800000000000004</v>
      </c>
      <c r="BP14" s="171" t="s">
        <v>573</v>
      </c>
      <c r="BQ14" s="171" t="s">
        <v>548</v>
      </c>
      <c r="BR14" s="225"/>
      <c r="BS14" s="226"/>
      <c r="BT14" s="226"/>
      <c r="BU14" s="306"/>
      <c r="BV14" s="306"/>
    </row>
    <row r="15" spans="1:74" x14ac:dyDescent="0.2">
      <c r="A15" s="306" t="s">
        <v>626</v>
      </c>
      <c r="B15" s="5" t="s">
        <v>477</v>
      </c>
      <c r="C15" s="5" t="s">
        <v>404</v>
      </c>
      <c r="D15" s="5" t="s">
        <v>422</v>
      </c>
      <c r="E15" s="5" t="s">
        <v>31</v>
      </c>
      <c r="F15" s="117" t="s">
        <v>32</v>
      </c>
      <c r="G15" s="5" t="s">
        <v>33</v>
      </c>
      <c r="H15" s="36" t="s">
        <v>466</v>
      </c>
      <c r="I15" s="161" t="s">
        <v>571</v>
      </c>
      <c r="J15" s="222">
        <v>1.1579999999999999</v>
      </c>
      <c r="K15" s="171" t="s">
        <v>572</v>
      </c>
      <c r="L15" s="171" t="s">
        <v>548</v>
      </c>
      <c r="M15" s="222">
        <v>1.157</v>
      </c>
      <c r="N15" s="262" t="s">
        <v>572</v>
      </c>
      <c r="O15" s="171" t="s">
        <v>548</v>
      </c>
      <c r="P15" s="222">
        <v>1.149</v>
      </c>
      <c r="Q15" s="171" t="s">
        <v>572</v>
      </c>
      <c r="R15" s="171" t="s">
        <v>548</v>
      </c>
      <c r="S15" s="222">
        <v>1.145</v>
      </c>
      <c r="T15" s="330" t="s">
        <v>572</v>
      </c>
      <c r="U15" s="171" t="s">
        <v>548</v>
      </c>
      <c r="V15" s="222">
        <v>1.1399999999999999</v>
      </c>
      <c r="W15" s="171" t="s">
        <v>572</v>
      </c>
      <c r="X15" s="171" t="s">
        <v>548</v>
      </c>
      <c r="Y15" s="222">
        <v>1.131</v>
      </c>
      <c r="Z15" s="171" t="s">
        <v>572</v>
      </c>
      <c r="AA15" s="171" t="s">
        <v>548</v>
      </c>
      <c r="AB15" s="222">
        <v>1.1279999999999999</v>
      </c>
      <c r="AC15" s="171" t="s">
        <v>572</v>
      </c>
      <c r="AD15" s="171" t="s">
        <v>548</v>
      </c>
      <c r="AE15" s="222">
        <v>1.1220000000000001</v>
      </c>
      <c r="AF15" s="171" t="s">
        <v>572</v>
      </c>
      <c r="AG15" s="171" t="s">
        <v>548</v>
      </c>
      <c r="AH15" s="222">
        <v>1.1040000000000001</v>
      </c>
      <c r="AI15" s="171" t="s">
        <v>572</v>
      </c>
      <c r="AJ15" s="171" t="s">
        <v>548</v>
      </c>
      <c r="AK15" s="222">
        <v>1.0960000000000001</v>
      </c>
      <c r="AL15" s="171" t="s">
        <v>572</v>
      </c>
      <c r="AM15" s="171" t="s">
        <v>548</v>
      </c>
      <c r="AN15" s="222">
        <v>1.0920000000000001</v>
      </c>
      <c r="AO15" s="171" t="s">
        <v>572</v>
      </c>
      <c r="AP15" s="171" t="s">
        <v>548</v>
      </c>
      <c r="AQ15" s="222">
        <v>1.079</v>
      </c>
      <c r="AR15" s="171" t="s">
        <v>572</v>
      </c>
      <c r="AS15" s="171" t="s">
        <v>548</v>
      </c>
      <c r="AT15" s="222">
        <v>1.0780000000000001</v>
      </c>
      <c r="AU15" s="171" t="s">
        <v>572</v>
      </c>
      <c r="AV15" s="171" t="s">
        <v>548</v>
      </c>
      <c r="AW15" s="222">
        <v>1.069</v>
      </c>
      <c r="AX15" s="171" t="s">
        <v>572</v>
      </c>
      <c r="AY15" s="171" t="s">
        <v>548</v>
      </c>
      <c r="AZ15" s="222">
        <v>1.0640000000000001</v>
      </c>
      <c r="BA15" s="171" t="s">
        <v>572</v>
      </c>
      <c r="BB15" s="171" t="s">
        <v>548</v>
      </c>
      <c r="BC15" s="222">
        <v>1.0620000000000001</v>
      </c>
      <c r="BD15" s="171" t="s">
        <v>572</v>
      </c>
      <c r="BE15" s="171" t="s">
        <v>548</v>
      </c>
      <c r="BF15" s="222">
        <v>1.06</v>
      </c>
      <c r="BG15" s="330" t="s">
        <v>572</v>
      </c>
      <c r="BH15" s="171" t="s">
        <v>548</v>
      </c>
      <c r="BI15" s="222">
        <v>1.0620000000000001</v>
      </c>
      <c r="BJ15" s="171" t="s">
        <v>572</v>
      </c>
      <c r="BK15" s="171" t="s">
        <v>548</v>
      </c>
      <c r="BL15" s="222">
        <v>1.0620000000000001</v>
      </c>
      <c r="BM15" s="171" t="s">
        <v>572</v>
      </c>
      <c r="BN15" s="171" t="s">
        <v>548</v>
      </c>
      <c r="BO15" s="222">
        <v>1.0640000000000001</v>
      </c>
      <c r="BP15" s="171" t="s">
        <v>572</v>
      </c>
      <c r="BQ15" s="171" t="s">
        <v>548</v>
      </c>
      <c r="BR15" s="225"/>
      <c r="BS15" s="226"/>
      <c r="BT15" s="226"/>
      <c r="BU15" s="306"/>
      <c r="BV15" s="306"/>
    </row>
    <row r="16" spans="1:74" x14ac:dyDescent="0.2">
      <c r="A16" s="306" t="s">
        <v>482</v>
      </c>
      <c r="B16" s="5" t="s">
        <v>483</v>
      </c>
      <c r="C16" s="5" t="s">
        <v>407</v>
      </c>
      <c r="D16" s="5" t="s">
        <v>423</v>
      </c>
      <c r="E16" s="5" t="s">
        <v>34</v>
      </c>
      <c r="F16" s="2" t="s">
        <v>577</v>
      </c>
      <c r="G16" s="170" t="s">
        <v>555</v>
      </c>
      <c r="H16" s="36" t="s">
        <v>466</v>
      </c>
      <c r="I16" s="161" t="s">
        <v>571</v>
      </c>
      <c r="J16" s="222">
        <v>1.0409999999999999</v>
      </c>
      <c r="K16" s="171" t="s">
        <v>572</v>
      </c>
      <c r="L16" s="171" t="s">
        <v>548</v>
      </c>
      <c r="M16" s="222">
        <v>1.036</v>
      </c>
      <c r="N16" s="262" t="s">
        <v>572</v>
      </c>
      <c r="O16" s="171" t="s">
        <v>548</v>
      </c>
      <c r="P16" s="222">
        <v>1.0309999999999999</v>
      </c>
      <c r="Q16" s="171" t="s">
        <v>572</v>
      </c>
      <c r="R16" s="171" t="s">
        <v>548</v>
      </c>
      <c r="S16" s="222">
        <v>1.0249999999999999</v>
      </c>
      <c r="T16" s="330" t="s">
        <v>572</v>
      </c>
      <c r="U16" s="171" t="s">
        <v>548</v>
      </c>
      <c r="V16" s="222">
        <v>1.02</v>
      </c>
      <c r="W16" s="171" t="s">
        <v>572</v>
      </c>
      <c r="X16" s="171" t="s">
        <v>548</v>
      </c>
      <c r="Y16" s="222">
        <v>1.012</v>
      </c>
      <c r="Z16" s="171" t="s">
        <v>572</v>
      </c>
      <c r="AA16" s="171" t="s">
        <v>548</v>
      </c>
      <c r="AB16" s="222">
        <v>1.0089999999999999</v>
      </c>
      <c r="AC16" s="171" t="s">
        <v>572</v>
      </c>
      <c r="AD16" s="171" t="s">
        <v>548</v>
      </c>
      <c r="AE16" s="222">
        <v>1</v>
      </c>
      <c r="AF16" s="171" t="s">
        <v>572</v>
      </c>
      <c r="AG16" s="171" t="s">
        <v>548</v>
      </c>
      <c r="AH16" s="222">
        <v>0.995</v>
      </c>
      <c r="AI16" s="171" t="s">
        <v>572</v>
      </c>
      <c r="AJ16" s="171" t="s">
        <v>548</v>
      </c>
      <c r="AK16" s="222">
        <v>0.98899999999999999</v>
      </c>
      <c r="AL16" s="171" t="s">
        <v>572</v>
      </c>
      <c r="AM16" s="171" t="s">
        <v>548</v>
      </c>
      <c r="AN16" s="222">
        <v>0.98</v>
      </c>
      <c r="AO16" s="171" t="s">
        <v>572</v>
      </c>
      <c r="AP16" s="171" t="s">
        <v>548</v>
      </c>
      <c r="AQ16" s="222">
        <v>0.97299999999999998</v>
      </c>
      <c r="AR16" s="171" t="s">
        <v>572</v>
      </c>
      <c r="AS16" s="171" t="s">
        <v>548</v>
      </c>
      <c r="AT16" s="222">
        <v>0.97499999999999998</v>
      </c>
      <c r="AU16" s="171" t="s">
        <v>572</v>
      </c>
      <c r="AV16" s="171" t="s">
        <v>548</v>
      </c>
      <c r="AW16" s="222">
        <v>0.97</v>
      </c>
      <c r="AX16" s="171" t="s">
        <v>572</v>
      </c>
      <c r="AY16" s="171" t="s">
        <v>548</v>
      </c>
      <c r="AZ16" s="222">
        <v>0.96499999999999997</v>
      </c>
      <c r="BA16" s="171" t="s">
        <v>573</v>
      </c>
      <c r="BB16" s="171" t="s">
        <v>548</v>
      </c>
      <c r="BC16" s="222">
        <v>0.96799999999999997</v>
      </c>
      <c r="BD16" s="171" t="s">
        <v>572</v>
      </c>
      <c r="BE16" s="171" t="s">
        <v>548</v>
      </c>
      <c r="BF16" s="222">
        <v>0.97099999999999997</v>
      </c>
      <c r="BG16" s="330" t="s">
        <v>572</v>
      </c>
      <c r="BH16" s="171" t="s">
        <v>548</v>
      </c>
      <c r="BI16" s="222">
        <v>0.97299999999999998</v>
      </c>
      <c r="BJ16" s="171" t="s">
        <v>572</v>
      </c>
      <c r="BK16" s="171" t="s">
        <v>548</v>
      </c>
      <c r="BL16" s="222">
        <v>0.97499999999999998</v>
      </c>
      <c r="BM16" s="171" t="s">
        <v>572</v>
      </c>
      <c r="BN16" s="171" t="s">
        <v>548</v>
      </c>
      <c r="BO16" s="222">
        <v>0.97899999999999998</v>
      </c>
      <c r="BP16" s="171" t="s">
        <v>572</v>
      </c>
      <c r="BQ16" s="171" t="s">
        <v>548</v>
      </c>
      <c r="BR16" s="225"/>
      <c r="BS16" s="226"/>
      <c r="BT16" s="226"/>
      <c r="BU16" s="306"/>
      <c r="BV16" s="306"/>
    </row>
    <row r="17" spans="1:74" x14ac:dyDescent="0.2">
      <c r="A17" s="306" t="s">
        <v>627</v>
      </c>
      <c r="B17" s="5" t="s">
        <v>484</v>
      </c>
      <c r="C17" s="5" t="s">
        <v>465</v>
      </c>
      <c r="D17" s="5" t="s">
        <v>424</v>
      </c>
      <c r="E17" s="5" t="s">
        <v>35</v>
      </c>
      <c r="F17" s="117" t="s">
        <v>36</v>
      </c>
      <c r="G17" s="5" t="s">
        <v>37</v>
      </c>
      <c r="H17" s="36" t="s">
        <v>466</v>
      </c>
      <c r="I17" s="161" t="s">
        <v>571</v>
      </c>
      <c r="J17" s="222">
        <v>1.161</v>
      </c>
      <c r="K17" s="171" t="s">
        <v>572</v>
      </c>
      <c r="L17" s="171" t="s">
        <v>548</v>
      </c>
      <c r="M17" s="222">
        <v>1.1559999999999999</v>
      </c>
      <c r="N17" s="262" t="s">
        <v>572</v>
      </c>
      <c r="O17" s="171" t="s">
        <v>548</v>
      </c>
      <c r="P17" s="222">
        <v>1.151</v>
      </c>
      <c r="Q17" s="171" t="s">
        <v>572</v>
      </c>
      <c r="R17" s="171" t="s">
        <v>548</v>
      </c>
      <c r="S17" s="222">
        <v>1.143</v>
      </c>
      <c r="T17" s="330" t="s">
        <v>572</v>
      </c>
      <c r="U17" s="171" t="s">
        <v>548</v>
      </c>
      <c r="V17" s="222">
        <v>1.1399999999999999</v>
      </c>
      <c r="W17" s="171" t="s">
        <v>572</v>
      </c>
      <c r="X17" s="171" t="s">
        <v>548</v>
      </c>
      <c r="Y17" s="222">
        <v>1.1359999999999999</v>
      </c>
      <c r="Z17" s="171" t="s">
        <v>572</v>
      </c>
      <c r="AA17" s="171" t="s">
        <v>548</v>
      </c>
      <c r="AB17" s="222">
        <v>1.1319999999999999</v>
      </c>
      <c r="AC17" s="171" t="s">
        <v>572</v>
      </c>
      <c r="AD17" s="171" t="s">
        <v>548</v>
      </c>
      <c r="AE17" s="222">
        <v>1.129</v>
      </c>
      <c r="AF17" s="171" t="s">
        <v>572</v>
      </c>
      <c r="AG17" s="171" t="s">
        <v>548</v>
      </c>
      <c r="AH17" s="222">
        <v>1.1200000000000001</v>
      </c>
      <c r="AI17" s="171" t="s">
        <v>572</v>
      </c>
      <c r="AJ17" s="171" t="s">
        <v>548</v>
      </c>
      <c r="AK17" s="222">
        <v>1.113</v>
      </c>
      <c r="AL17" s="171" t="s">
        <v>572</v>
      </c>
      <c r="AM17" s="171" t="s">
        <v>548</v>
      </c>
      <c r="AN17" s="222">
        <v>1.101</v>
      </c>
      <c r="AO17" s="171" t="s">
        <v>572</v>
      </c>
      <c r="AP17" s="171" t="s">
        <v>548</v>
      </c>
      <c r="AQ17" s="222">
        <v>1.0860000000000001</v>
      </c>
      <c r="AR17" s="171" t="s">
        <v>572</v>
      </c>
      <c r="AS17" s="171" t="s">
        <v>548</v>
      </c>
      <c r="AT17" s="222">
        <v>1.087</v>
      </c>
      <c r="AU17" s="171" t="s">
        <v>572</v>
      </c>
      <c r="AV17" s="171" t="s">
        <v>548</v>
      </c>
      <c r="AW17" s="222">
        <v>1.0840000000000001</v>
      </c>
      <c r="AX17" s="171" t="s">
        <v>572</v>
      </c>
      <c r="AY17" s="171" t="s">
        <v>548</v>
      </c>
      <c r="AZ17" s="222">
        <v>1.081</v>
      </c>
      <c r="BA17" s="171" t="s">
        <v>572</v>
      </c>
      <c r="BB17" s="171" t="s">
        <v>548</v>
      </c>
      <c r="BC17" s="222">
        <v>1.085</v>
      </c>
      <c r="BD17" s="171" t="s">
        <v>572</v>
      </c>
      <c r="BE17" s="171" t="s">
        <v>548</v>
      </c>
      <c r="BF17" s="222">
        <v>1.0820000000000001</v>
      </c>
      <c r="BG17" s="330" t="s">
        <v>572</v>
      </c>
      <c r="BH17" s="171" t="s">
        <v>548</v>
      </c>
      <c r="BI17" s="222">
        <v>1.079</v>
      </c>
      <c r="BJ17" s="171" t="s">
        <v>572</v>
      </c>
      <c r="BK17" s="171" t="s">
        <v>548</v>
      </c>
      <c r="BL17" s="222">
        <v>1.075</v>
      </c>
      <c r="BM17" s="171" t="s">
        <v>572</v>
      </c>
      <c r="BN17" s="171" t="s">
        <v>548</v>
      </c>
      <c r="BO17" s="222">
        <v>1.0720000000000001</v>
      </c>
      <c r="BP17" s="171" t="s">
        <v>572</v>
      </c>
      <c r="BQ17" s="171" t="s">
        <v>548</v>
      </c>
      <c r="BR17" s="225"/>
      <c r="BS17" s="226"/>
      <c r="BT17" s="226"/>
      <c r="BU17" s="306"/>
      <c r="BV17" s="306"/>
    </row>
    <row r="18" spans="1:74" x14ac:dyDescent="0.2">
      <c r="A18" s="306" t="s">
        <v>627</v>
      </c>
      <c r="B18" s="5" t="s">
        <v>484</v>
      </c>
      <c r="C18" s="5" t="s">
        <v>465</v>
      </c>
      <c r="D18" s="5" t="s">
        <v>424</v>
      </c>
      <c r="E18" s="5" t="s">
        <v>35</v>
      </c>
      <c r="F18" s="117" t="s">
        <v>38</v>
      </c>
      <c r="G18" s="5" t="s">
        <v>39</v>
      </c>
      <c r="H18" s="36" t="s">
        <v>466</v>
      </c>
      <c r="I18" s="161" t="s">
        <v>571</v>
      </c>
      <c r="J18" s="222">
        <v>1.224</v>
      </c>
      <c r="K18" s="171" t="s">
        <v>549</v>
      </c>
      <c r="L18" s="171" t="s">
        <v>549</v>
      </c>
      <c r="M18" s="222">
        <v>1.2230000000000001</v>
      </c>
      <c r="N18" s="262" t="s">
        <v>549</v>
      </c>
      <c r="O18" s="171" t="s">
        <v>549</v>
      </c>
      <c r="P18" s="222">
        <v>1.2130000000000001</v>
      </c>
      <c r="Q18" s="171" t="s">
        <v>549</v>
      </c>
      <c r="R18" s="171" t="s">
        <v>549</v>
      </c>
      <c r="S18" s="222">
        <v>1.204</v>
      </c>
      <c r="T18" s="330" t="s">
        <v>549</v>
      </c>
      <c r="U18" s="171" t="s">
        <v>549</v>
      </c>
      <c r="V18" s="222">
        <v>1.1950000000000001</v>
      </c>
      <c r="W18" s="171" t="s">
        <v>549</v>
      </c>
      <c r="X18" s="171" t="s">
        <v>549</v>
      </c>
      <c r="Y18" s="222">
        <v>1.1819999999999999</v>
      </c>
      <c r="Z18" s="171" t="s">
        <v>549</v>
      </c>
      <c r="AA18" s="171" t="s">
        <v>549</v>
      </c>
      <c r="AB18" s="222">
        <v>1.173</v>
      </c>
      <c r="AC18" s="171" t="s">
        <v>549</v>
      </c>
      <c r="AD18" s="171" t="s">
        <v>549</v>
      </c>
      <c r="AE18" s="222">
        <v>1.163</v>
      </c>
      <c r="AF18" s="171" t="s">
        <v>549</v>
      </c>
      <c r="AG18" s="171" t="s">
        <v>549</v>
      </c>
      <c r="AH18" s="222">
        <v>1.149</v>
      </c>
      <c r="AI18" s="171" t="s">
        <v>572</v>
      </c>
      <c r="AJ18" s="171" t="s">
        <v>548</v>
      </c>
      <c r="AK18" s="222">
        <v>1.141</v>
      </c>
      <c r="AL18" s="171" t="s">
        <v>572</v>
      </c>
      <c r="AM18" s="171" t="s">
        <v>548</v>
      </c>
      <c r="AN18" s="222">
        <v>1.1359999999999999</v>
      </c>
      <c r="AO18" s="171" t="s">
        <v>572</v>
      </c>
      <c r="AP18" s="171" t="s">
        <v>548</v>
      </c>
      <c r="AQ18" s="222">
        <v>1.1220000000000001</v>
      </c>
      <c r="AR18" s="171" t="s">
        <v>572</v>
      </c>
      <c r="AS18" s="171" t="s">
        <v>548</v>
      </c>
      <c r="AT18" s="222">
        <v>1.1200000000000001</v>
      </c>
      <c r="AU18" s="171" t="s">
        <v>572</v>
      </c>
      <c r="AV18" s="171" t="s">
        <v>548</v>
      </c>
      <c r="AW18" s="222">
        <v>1.113</v>
      </c>
      <c r="AX18" s="171" t="s">
        <v>572</v>
      </c>
      <c r="AY18" s="171" t="s">
        <v>548</v>
      </c>
      <c r="AZ18" s="222">
        <v>1.1100000000000001</v>
      </c>
      <c r="BA18" s="171" t="s">
        <v>572</v>
      </c>
      <c r="BB18" s="171" t="s">
        <v>548</v>
      </c>
      <c r="BC18" s="222">
        <v>1.113</v>
      </c>
      <c r="BD18" s="171" t="s">
        <v>572</v>
      </c>
      <c r="BE18" s="171" t="s">
        <v>548</v>
      </c>
      <c r="BF18" s="222">
        <v>1.1200000000000001</v>
      </c>
      <c r="BG18" s="330" t="s">
        <v>572</v>
      </c>
      <c r="BH18" s="171" t="s">
        <v>548</v>
      </c>
      <c r="BI18" s="222">
        <v>1.1259999999999999</v>
      </c>
      <c r="BJ18" s="171" t="s">
        <v>572</v>
      </c>
      <c r="BK18" s="171" t="s">
        <v>548</v>
      </c>
      <c r="BL18" s="222">
        <v>1.129</v>
      </c>
      <c r="BM18" s="171" t="s">
        <v>572</v>
      </c>
      <c r="BN18" s="171" t="s">
        <v>548</v>
      </c>
      <c r="BO18" s="222">
        <v>1.137</v>
      </c>
      <c r="BP18" s="171" t="s">
        <v>572</v>
      </c>
      <c r="BQ18" s="171" t="s">
        <v>548</v>
      </c>
      <c r="BR18" s="225"/>
      <c r="BS18" s="226"/>
      <c r="BT18" s="226"/>
      <c r="BU18" s="306"/>
      <c r="BV18" s="306"/>
    </row>
    <row r="19" spans="1:74" x14ac:dyDescent="0.2">
      <c r="A19" s="306" t="s">
        <v>628</v>
      </c>
      <c r="B19" s="5" t="s">
        <v>485</v>
      </c>
      <c r="C19" s="5" t="s">
        <v>464</v>
      </c>
      <c r="D19" s="5" t="s">
        <v>425</v>
      </c>
      <c r="E19" s="5" t="s">
        <v>40</v>
      </c>
      <c r="F19" s="117" t="s">
        <v>41</v>
      </c>
      <c r="G19" s="5" t="s">
        <v>42</v>
      </c>
      <c r="H19" s="36" t="s">
        <v>466</v>
      </c>
      <c r="I19" s="161" t="s">
        <v>571</v>
      </c>
      <c r="J19" s="222">
        <v>1.1990000000000001</v>
      </c>
      <c r="K19" s="171" t="s">
        <v>549</v>
      </c>
      <c r="L19" s="171" t="s">
        <v>549</v>
      </c>
      <c r="M19" s="222">
        <v>1.1930000000000001</v>
      </c>
      <c r="N19" s="262" t="s">
        <v>549</v>
      </c>
      <c r="O19" s="171" t="s">
        <v>549</v>
      </c>
      <c r="P19" s="222">
        <v>1.1870000000000001</v>
      </c>
      <c r="Q19" s="171" t="s">
        <v>549</v>
      </c>
      <c r="R19" s="171" t="s">
        <v>549</v>
      </c>
      <c r="S19" s="222">
        <v>1.1759999999999999</v>
      </c>
      <c r="T19" s="330" t="s">
        <v>549</v>
      </c>
      <c r="U19" s="171" t="s">
        <v>549</v>
      </c>
      <c r="V19" s="222">
        <v>1.1679999999999999</v>
      </c>
      <c r="W19" s="171" t="s">
        <v>549</v>
      </c>
      <c r="X19" s="171" t="s">
        <v>549</v>
      </c>
      <c r="Y19" s="222">
        <v>1.161</v>
      </c>
      <c r="Z19" s="171" t="s">
        <v>572</v>
      </c>
      <c r="AA19" s="171" t="s">
        <v>548</v>
      </c>
      <c r="AB19" s="222">
        <v>1.1579999999999999</v>
      </c>
      <c r="AC19" s="171" t="s">
        <v>572</v>
      </c>
      <c r="AD19" s="171" t="s">
        <v>548</v>
      </c>
      <c r="AE19" s="222">
        <v>1.1459999999999999</v>
      </c>
      <c r="AF19" s="171" t="s">
        <v>572</v>
      </c>
      <c r="AG19" s="171" t="s">
        <v>548</v>
      </c>
      <c r="AH19" s="222">
        <v>1.127</v>
      </c>
      <c r="AI19" s="171" t="s">
        <v>572</v>
      </c>
      <c r="AJ19" s="171" t="s">
        <v>548</v>
      </c>
      <c r="AK19" s="222">
        <v>1.105</v>
      </c>
      <c r="AL19" s="171" t="s">
        <v>572</v>
      </c>
      <c r="AM19" s="171" t="s">
        <v>548</v>
      </c>
      <c r="AN19" s="222">
        <v>1.091</v>
      </c>
      <c r="AO19" s="171" t="s">
        <v>572</v>
      </c>
      <c r="AP19" s="171" t="s">
        <v>548</v>
      </c>
      <c r="AQ19" s="222">
        <v>1.075</v>
      </c>
      <c r="AR19" s="171" t="s">
        <v>572</v>
      </c>
      <c r="AS19" s="171" t="s">
        <v>548</v>
      </c>
      <c r="AT19" s="222">
        <v>1.07</v>
      </c>
      <c r="AU19" s="171" t="s">
        <v>572</v>
      </c>
      <c r="AV19" s="171" t="s">
        <v>548</v>
      </c>
      <c r="AW19" s="222">
        <v>1.0660000000000001</v>
      </c>
      <c r="AX19" s="171" t="s">
        <v>572</v>
      </c>
      <c r="AY19" s="171" t="s">
        <v>548</v>
      </c>
      <c r="AZ19" s="222">
        <v>1.056</v>
      </c>
      <c r="BA19" s="171" t="s">
        <v>572</v>
      </c>
      <c r="BB19" s="171" t="s">
        <v>548</v>
      </c>
      <c r="BC19" s="222">
        <v>1.0549999999999999</v>
      </c>
      <c r="BD19" s="171" t="s">
        <v>572</v>
      </c>
      <c r="BE19" s="171" t="s">
        <v>548</v>
      </c>
      <c r="BF19" s="222">
        <v>1.052</v>
      </c>
      <c r="BG19" s="330" t="s">
        <v>572</v>
      </c>
      <c r="BH19" s="171" t="s">
        <v>548</v>
      </c>
      <c r="BI19" s="222">
        <v>1.048</v>
      </c>
      <c r="BJ19" s="171" t="s">
        <v>572</v>
      </c>
      <c r="BK19" s="171" t="s">
        <v>548</v>
      </c>
      <c r="BL19" s="222">
        <v>1.0409999999999999</v>
      </c>
      <c r="BM19" s="171" t="s">
        <v>572</v>
      </c>
      <c r="BN19" s="171" t="s">
        <v>548</v>
      </c>
      <c r="BO19" s="222">
        <v>1.036</v>
      </c>
      <c r="BP19" s="171" t="s">
        <v>572</v>
      </c>
      <c r="BQ19" s="171" t="s">
        <v>548</v>
      </c>
      <c r="BR19" s="225"/>
      <c r="BS19" s="226"/>
      <c r="BT19" s="226"/>
      <c r="BU19" s="306"/>
      <c r="BV19" s="306"/>
    </row>
    <row r="20" spans="1:74" x14ac:dyDescent="0.2">
      <c r="A20" s="306" t="s">
        <v>619</v>
      </c>
      <c r="B20" s="5" t="s">
        <v>474</v>
      </c>
      <c r="C20" s="5" t="s">
        <v>401</v>
      </c>
      <c r="D20" s="5" t="s">
        <v>415</v>
      </c>
      <c r="E20" s="5" t="s">
        <v>5</v>
      </c>
      <c r="F20" s="117" t="s">
        <v>43</v>
      </c>
      <c r="G20" s="5" t="s">
        <v>44</v>
      </c>
      <c r="H20" s="36" t="s">
        <v>466</v>
      </c>
      <c r="I20" s="161" t="s">
        <v>571</v>
      </c>
      <c r="J20" s="222">
        <v>1.0229999999999999</v>
      </c>
      <c r="K20" s="171" t="s">
        <v>572</v>
      </c>
      <c r="L20" s="171" t="s">
        <v>548</v>
      </c>
      <c r="M20" s="222">
        <v>1.0109999999999999</v>
      </c>
      <c r="N20" s="262" t="s">
        <v>572</v>
      </c>
      <c r="O20" s="171" t="s">
        <v>548</v>
      </c>
      <c r="P20" s="222">
        <v>1.004</v>
      </c>
      <c r="Q20" s="171" t="s">
        <v>572</v>
      </c>
      <c r="R20" s="171" t="s">
        <v>548</v>
      </c>
      <c r="S20" s="222">
        <v>0.998</v>
      </c>
      <c r="T20" s="330" t="s">
        <v>572</v>
      </c>
      <c r="U20" s="171" t="s">
        <v>548</v>
      </c>
      <c r="V20" s="222">
        <v>0.99099999999999999</v>
      </c>
      <c r="W20" s="171" t="s">
        <v>572</v>
      </c>
      <c r="X20" s="171" t="s">
        <v>548</v>
      </c>
      <c r="Y20" s="222">
        <v>0.98399999999999999</v>
      </c>
      <c r="Z20" s="171" t="s">
        <v>572</v>
      </c>
      <c r="AA20" s="171" t="s">
        <v>548</v>
      </c>
      <c r="AB20" s="222">
        <v>0.98199999999999998</v>
      </c>
      <c r="AC20" s="171" t="s">
        <v>572</v>
      </c>
      <c r="AD20" s="171" t="s">
        <v>548</v>
      </c>
      <c r="AE20" s="222">
        <v>0.98499999999999999</v>
      </c>
      <c r="AF20" s="171" t="s">
        <v>572</v>
      </c>
      <c r="AG20" s="171" t="s">
        <v>548</v>
      </c>
      <c r="AH20" s="222">
        <v>0.97899999999999998</v>
      </c>
      <c r="AI20" s="171" t="s">
        <v>572</v>
      </c>
      <c r="AJ20" s="171" t="s">
        <v>548</v>
      </c>
      <c r="AK20" s="222">
        <v>0.97</v>
      </c>
      <c r="AL20" s="171" t="s">
        <v>572</v>
      </c>
      <c r="AM20" s="171" t="s">
        <v>548</v>
      </c>
      <c r="AN20" s="222">
        <v>0.96799999999999997</v>
      </c>
      <c r="AO20" s="171" t="s">
        <v>572</v>
      </c>
      <c r="AP20" s="171" t="s">
        <v>548</v>
      </c>
      <c r="AQ20" s="222">
        <v>0.97499999999999998</v>
      </c>
      <c r="AR20" s="171" t="s">
        <v>572</v>
      </c>
      <c r="AS20" s="171" t="s">
        <v>548</v>
      </c>
      <c r="AT20" s="222">
        <v>0.97699999999999998</v>
      </c>
      <c r="AU20" s="171" t="s">
        <v>572</v>
      </c>
      <c r="AV20" s="171" t="s">
        <v>548</v>
      </c>
      <c r="AW20" s="222">
        <v>0.97299999999999998</v>
      </c>
      <c r="AX20" s="171" t="s">
        <v>572</v>
      </c>
      <c r="AY20" s="171" t="s">
        <v>548</v>
      </c>
      <c r="AZ20" s="222">
        <v>0.96499999999999997</v>
      </c>
      <c r="BA20" s="171" t="s">
        <v>573</v>
      </c>
      <c r="BB20" s="171" t="s">
        <v>548</v>
      </c>
      <c r="BC20" s="222">
        <v>0.96199999999999997</v>
      </c>
      <c r="BD20" s="171" t="s">
        <v>573</v>
      </c>
      <c r="BE20" s="171" t="s">
        <v>548</v>
      </c>
      <c r="BF20" s="222">
        <v>0.95799999999999996</v>
      </c>
      <c r="BG20" s="330" t="s">
        <v>573</v>
      </c>
      <c r="BH20" s="171" t="s">
        <v>548</v>
      </c>
      <c r="BI20" s="222">
        <v>0.95499999999999996</v>
      </c>
      <c r="BJ20" s="171" t="s">
        <v>573</v>
      </c>
      <c r="BK20" s="171" t="s">
        <v>548</v>
      </c>
      <c r="BL20" s="222">
        <v>0.95099999999999996</v>
      </c>
      <c r="BM20" s="171" t="s">
        <v>573</v>
      </c>
      <c r="BN20" s="171" t="s">
        <v>548</v>
      </c>
      <c r="BO20" s="222">
        <v>0.94</v>
      </c>
      <c r="BP20" s="171" t="s">
        <v>573</v>
      </c>
      <c r="BQ20" s="171" t="s">
        <v>548</v>
      </c>
      <c r="BR20" s="225"/>
      <c r="BS20" s="226"/>
      <c r="BT20" s="226"/>
      <c r="BU20" s="306"/>
      <c r="BV20" s="306"/>
    </row>
    <row r="21" spans="1:74" x14ac:dyDescent="0.2">
      <c r="A21" s="306" t="s">
        <v>619</v>
      </c>
      <c r="B21" s="5" t="s">
        <v>474</v>
      </c>
      <c r="C21" s="5" t="s">
        <v>401</v>
      </c>
      <c r="D21" s="5" t="s">
        <v>415</v>
      </c>
      <c r="E21" s="5" t="s">
        <v>5</v>
      </c>
      <c r="F21" s="117" t="s">
        <v>45</v>
      </c>
      <c r="G21" s="5" t="s">
        <v>46</v>
      </c>
      <c r="H21" s="36" t="s">
        <v>466</v>
      </c>
      <c r="I21" s="161" t="s">
        <v>571</v>
      </c>
      <c r="J21" s="222">
        <v>1.115</v>
      </c>
      <c r="K21" s="171" t="s">
        <v>572</v>
      </c>
      <c r="L21" s="171" t="s">
        <v>548</v>
      </c>
      <c r="M21" s="222">
        <v>1.111</v>
      </c>
      <c r="N21" s="262" t="s">
        <v>572</v>
      </c>
      <c r="O21" s="171" t="s">
        <v>548</v>
      </c>
      <c r="P21" s="222">
        <v>1.1060000000000001</v>
      </c>
      <c r="Q21" s="171" t="s">
        <v>572</v>
      </c>
      <c r="R21" s="171" t="s">
        <v>548</v>
      </c>
      <c r="S21" s="222">
        <v>1.101</v>
      </c>
      <c r="T21" s="330" t="s">
        <v>572</v>
      </c>
      <c r="U21" s="171" t="s">
        <v>548</v>
      </c>
      <c r="V21" s="222">
        <v>1.0980000000000001</v>
      </c>
      <c r="W21" s="171" t="s">
        <v>572</v>
      </c>
      <c r="X21" s="171" t="s">
        <v>548</v>
      </c>
      <c r="Y21" s="222">
        <v>1.0920000000000001</v>
      </c>
      <c r="Z21" s="171" t="s">
        <v>572</v>
      </c>
      <c r="AA21" s="171" t="s">
        <v>548</v>
      </c>
      <c r="AB21" s="222">
        <v>1.0880000000000001</v>
      </c>
      <c r="AC21" s="171" t="s">
        <v>572</v>
      </c>
      <c r="AD21" s="171" t="s">
        <v>548</v>
      </c>
      <c r="AE21" s="222">
        <v>1.0840000000000001</v>
      </c>
      <c r="AF21" s="171" t="s">
        <v>572</v>
      </c>
      <c r="AG21" s="171" t="s">
        <v>548</v>
      </c>
      <c r="AH21" s="222">
        <v>1.077</v>
      </c>
      <c r="AI21" s="171" t="s">
        <v>572</v>
      </c>
      <c r="AJ21" s="171" t="s">
        <v>548</v>
      </c>
      <c r="AK21" s="222">
        <v>1.0669999999999999</v>
      </c>
      <c r="AL21" s="171" t="s">
        <v>572</v>
      </c>
      <c r="AM21" s="171" t="s">
        <v>548</v>
      </c>
      <c r="AN21" s="222">
        <v>1.0620000000000001</v>
      </c>
      <c r="AO21" s="171" t="s">
        <v>572</v>
      </c>
      <c r="AP21" s="171" t="s">
        <v>548</v>
      </c>
      <c r="AQ21" s="222">
        <v>1.0640000000000001</v>
      </c>
      <c r="AR21" s="171" t="s">
        <v>572</v>
      </c>
      <c r="AS21" s="171" t="s">
        <v>548</v>
      </c>
      <c r="AT21" s="222">
        <v>1.07</v>
      </c>
      <c r="AU21" s="171" t="s">
        <v>572</v>
      </c>
      <c r="AV21" s="171" t="s">
        <v>548</v>
      </c>
      <c r="AW21" s="222">
        <v>1.0669999999999999</v>
      </c>
      <c r="AX21" s="171" t="s">
        <v>572</v>
      </c>
      <c r="AY21" s="171" t="s">
        <v>548</v>
      </c>
      <c r="AZ21" s="222">
        <v>1.0649999999999999</v>
      </c>
      <c r="BA21" s="171" t="s">
        <v>572</v>
      </c>
      <c r="BB21" s="171" t="s">
        <v>548</v>
      </c>
      <c r="BC21" s="222">
        <v>1.0669999999999999</v>
      </c>
      <c r="BD21" s="171" t="s">
        <v>572</v>
      </c>
      <c r="BE21" s="171" t="s">
        <v>548</v>
      </c>
      <c r="BF21" s="222">
        <v>1.0669999999999999</v>
      </c>
      <c r="BG21" s="330" t="s">
        <v>572</v>
      </c>
      <c r="BH21" s="171" t="s">
        <v>548</v>
      </c>
      <c r="BI21" s="222">
        <v>1.069</v>
      </c>
      <c r="BJ21" s="171" t="s">
        <v>572</v>
      </c>
      <c r="BK21" s="171" t="s">
        <v>548</v>
      </c>
      <c r="BL21" s="222">
        <v>1.069</v>
      </c>
      <c r="BM21" s="171" t="s">
        <v>572</v>
      </c>
      <c r="BN21" s="171" t="s">
        <v>548</v>
      </c>
      <c r="BO21" s="222">
        <v>1.07</v>
      </c>
      <c r="BP21" s="171" t="s">
        <v>572</v>
      </c>
      <c r="BQ21" s="171" t="s">
        <v>548</v>
      </c>
      <c r="BR21" s="225"/>
      <c r="BS21" s="226"/>
      <c r="BT21" s="226"/>
      <c r="BU21" s="306"/>
      <c r="BV21" s="306"/>
    </row>
    <row r="22" spans="1:74" x14ac:dyDescent="0.2">
      <c r="A22" s="306" t="s">
        <v>629</v>
      </c>
      <c r="B22" s="5" t="s">
        <v>477</v>
      </c>
      <c r="C22" s="5" t="s">
        <v>404</v>
      </c>
      <c r="D22" s="5" t="s">
        <v>426</v>
      </c>
      <c r="E22" s="5" t="s">
        <v>47</v>
      </c>
      <c r="F22" s="117" t="s">
        <v>48</v>
      </c>
      <c r="G22" s="5" t="s">
        <v>49</v>
      </c>
      <c r="H22" s="36" t="s">
        <v>466</v>
      </c>
      <c r="I22" s="161" t="s">
        <v>571</v>
      </c>
      <c r="J22" s="222">
        <v>0.75600000000000001</v>
      </c>
      <c r="K22" s="171" t="s">
        <v>573</v>
      </c>
      <c r="L22" s="171" t="s">
        <v>548</v>
      </c>
      <c r="M22" s="222">
        <v>0.75</v>
      </c>
      <c r="N22" s="262" t="s">
        <v>573</v>
      </c>
      <c r="O22" s="171" t="s">
        <v>548</v>
      </c>
      <c r="P22" s="222">
        <v>0.747</v>
      </c>
      <c r="Q22" s="171" t="s">
        <v>573</v>
      </c>
      <c r="R22" s="171" t="s">
        <v>548</v>
      </c>
      <c r="S22" s="222">
        <v>0.74299999999999999</v>
      </c>
      <c r="T22" s="330" t="s">
        <v>573</v>
      </c>
      <c r="U22" s="171" t="s">
        <v>548</v>
      </c>
      <c r="V22" s="222">
        <v>0.73599999999999999</v>
      </c>
      <c r="W22" s="171" t="s">
        <v>573</v>
      </c>
      <c r="X22" s="171" t="s">
        <v>548</v>
      </c>
      <c r="Y22" s="222">
        <v>0.73</v>
      </c>
      <c r="Z22" s="171" t="s">
        <v>573</v>
      </c>
      <c r="AA22" s="171" t="s">
        <v>548</v>
      </c>
      <c r="AB22" s="222">
        <v>0.72399999999999998</v>
      </c>
      <c r="AC22" s="171" t="s">
        <v>573</v>
      </c>
      <c r="AD22" s="171" t="s">
        <v>548</v>
      </c>
      <c r="AE22" s="222">
        <v>0.71699999999999997</v>
      </c>
      <c r="AF22" s="171" t="s">
        <v>573</v>
      </c>
      <c r="AG22" s="171" t="s">
        <v>548</v>
      </c>
      <c r="AH22" s="222">
        <v>0.70599999999999996</v>
      </c>
      <c r="AI22" s="171" t="s">
        <v>573</v>
      </c>
      <c r="AJ22" s="171" t="s">
        <v>548</v>
      </c>
      <c r="AK22" s="222">
        <v>0.69799999999999995</v>
      </c>
      <c r="AL22" s="171" t="s">
        <v>573</v>
      </c>
      <c r="AM22" s="171" t="s">
        <v>548</v>
      </c>
      <c r="AN22" s="222">
        <v>0.69099999999999995</v>
      </c>
      <c r="AO22" s="171" t="s">
        <v>573</v>
      </c>
      <c r="AP22" s="171" t="s">
        <v>548</v>
      </c>
      <c r="AQ22" s="222">
        <v>0.68500000000000005</v>
      </c>
      <c r="AR22" s="171" t="s">
        <v>573</v>
      </c>
      <c r="AS22" s="171" t="s">
        <v>548</v>
      </c>
      <c r="AT22" s="222">
        <v>0.68200000000000005</v>
      </c>
      <c r="AU22" s="171" t="s">
        <v>573</v>
      </c>
      <c r="AV22" s="171" t="s">
        <v>548</v>
      </c>
      <c r="AW22" s="222">
        <v>0.67700000000000005</v>
      </c>
      <c r="AX22" s="171" t="s">
        <v>573</v>
      </c>
      <c r="AY22" s="171" t="s">
        <v>548</v>
      </c>
      <c r="AZ22" s="222">
        <v>0.67100000000000004</v>
      </c>
      <c r="BA22" s="171" t="s">
        <v>573</v>
      </c>
      <c r="BB22" s="171" t="s">
        <v>548</v>
      </c>
      <c r="BC22" s="222">
        <v>0.66800000000000004</v>
      </c>
      <c r="BD22" s="171" t="s">
        <v>573</v>
      </c>
      <c r="BE22" s="171" t="s">
        <v>548</v>
      </c>
      <c r="BF22" s="222">
        <v>0.66600000000000004</v>
      </c>
      <c r="BG22" s="330" t="s">
        <v>573</v>
      </c>
      <c r="BH22" s="171" t="s">
        <v>548</v>
      </c>
      <c r="BI22" s="222">
        <v>0.66300000000000003</v>
      </c>
      <c r="BJ22" s="171" t="s">
        <v>573</v>
      </c>
      <c r="BK22" s="171" t="s">
        <v>548</v>
      </c>
      <c r="BL22" s="222">
        <v>0.66</v>
      </c>
      <c r="BM22" s="171" t="s">
        <v>573</v>
      </c>
      <c r="BN22" s="171" t="s">
        <v>548</v>
      </c>
      <c r="BO22" s="222">
        <v>0.65800000000000003</v>
      </c>
      <c r="BP22" s="171" t="s">
        <v>573</v>
      </c>
      <c r="BQ22" s="171" t="s">
        <v>548</v>
      </c>
      <c r="BR22" s="225"/>
      <c r="BS22" s="226"/>
      <c r="BT22" s="226"/>
      <c r="BU22" s="306"/>
      <c r="BV22" s="306"/>
    </row>
    <row r="23" spans="1:74" x14ac:dyDescent="0.2">
      <c r="A23" s="306" t="s">
        <v>630</v>
      </c>
      <c r="B23" s="5" t="s">
        <v>475</v>
      </c>
      <c r="C23" s="5" t="s">
        <v>402</v>
      </c>
      <c r="D23" s="5" t="s">
        <v>427</v>
      </c>
      <c r="E23" s="5" t="s">
        <v>50</v>
      </c>
      <c r="F23" s="117" t="s">
        <v>51</v>
      </c>
      <c r="G23" s="5" t="s">
        <v>52</v>
      </c>
      <c r="H23" s="36" t="s">
        <v>466</v>
      </c>
      <c r="I23" s="161" t="s">
        <v>571</v>
      </c>
      <c r="J23" s="222">
        <v>0.80700000000000005</v>
      </c>
      <c r="K23" s="171" t="s">
        <v>573</v>
      </c>
      <c r="L23" s="171" t="s">
        <v>548</v>
      </c>
      <c r="M23" s="222">
        <v>0.80300000000000005</v>
      </c>
      <c r="N23" s="262" t="s">
        <v>573</v>
      </c>
      <c r="O23" s="171" t="s">
        <v>548</v>
      </c>
      <c r="P23" s="222">
        <v>0.79600000000000004</v>
      </c>
      <c r="Q23" s="171" t="s">
        <v>573</v>
      </c>
      <c r="R23" s="171" t="s">
        <v>548</v>
      </c>
      <c r="S23" s="222">
        <v>0.79400000000000004</v>
      </c>
      <c r="T23" s="330" t="s">
        <v>573</v>
      </c>
      <c r="U23" s="171" t="s">
        <v>548</v>
      </c>
      <c r="V23" s="222">
        <v>0.79</v>
      </c>
      <c r="W23" s="171" t="s">
        <v>573</v>
      </c>
      <c r="X23" s="171" t="s">
        <v>548</v>
      </c>
      <c r="Y23" s="222">
        <v>0.78700000000000003</v>
      </c>
      <c r="Z23" s="171" t="s">
        <v>573</v>
      </c>
      <c r="AA23" s="171" t="s">
        <v>548</v>
      </c>
      <c r="AB23" s="222">
        <v>0.78600000000000003</v>
      </c>
      <c r="AC23" s="171" t="s">
        <v>573</v>
      </c>
      <c r="AD23" s="171" t="s">
        <v>548</v>
      </c>
      <c r="AE23" s="222">
        <v>0.78100000000000003</v>
      </c>
      <c r="AF23" s="171" t="s">
        <v>573</v>
      </c>
      <c r="AG23" s="171" t="s">
        <v>548</v>
      </c>
      <c r="AH23" s="222">
        <v>0.77400000000000002</v>
      </c>
      <c r="AI23" s="171" t="s">
        <v>573</v>
      </c>
      <c r="AJ23" s="171" t="s">
        <v>548</v>
      </c>
      <c r="AK23" s="222">
        <v>0.76700000000000002</v>
      </c>
      <c r="AL23" s="171" t="s">
        <v>573</v>
      </c>
      <c r="AM23" s="171" t="s">
        <v>548</v>
      </c>
      <c r="AN23" s="222">
        <v>0.76700000000000002</v>
      </c>
      <c r="AO23" s="171" t="s">
        <v>573</v>
      </c>
      <c r="AP23" s="171" t="s">
        <v>548</v>
      </c>
      <c r="AQ23" s="222">
        <v>0.76</v>
      </c>
      <c r="AR23" s="171" t="s">
        <v>573</v>
      </c>
      <c r="AS23" s="171" t="s">
        <v>548</v>
      </c>
      <c r="AT23" s="222">
        <v>0.75700000000000001</v>
      </c>
      <c r="AU23" s="171" t="s">
        <v>573</v>
      </c>
      <c r="AV23" s="171" t="s">
        <v>548</v>
      </c>
      <c r="AW23" s="222">
        <v>0.754</v>
      </c>
      <c r="AX23" s="171" t="s">
        <v>573</v>
      </c>
      <c r="AY23" s="171" t="s">
        <v>548</v>
      </c>
      <c r="AZ23" s="222">
        <v>0.752</v>
      </c>
      <c r="BA23" s="171" t="s">
        <v>573</v>
      </c>
      <c r="BB23" s="171" t="s">
        <v>548</v>
      </c>
      <c r="BC23" s="222">
        <v>0.752</v>
      </c>
      <c r="BD23" s="171" t="s">
        <v>573</v>
      </c>
      <c r="BE23" s="171" t="s">
        <v>548</v>
      </c>
      <c r="BF23" s="222">
        <v>0.752</v>
      </c>
      <c r="BG23" s="330" t="s">
        <v>573</v>
      </c>
      <c r="BH23" s="171" t="s">
        <v>548</v>
      </c>
      <c r="BI23" s="222">
        <v>0.75</v>
      </c>
      <c r="BJ23" s="171" t="s">
        <v>573</v>
      </c>
      <c r="BK23" s="171" t="s">
        <v>548</v>
      </c>
      <c r="BL23" s="222">
        <v>0.748</v>
      </c>
      <c r="BM23" s="171" t="s">
        <v>573</v>
      </c>
      <c r="BN23" s="171" t="s">
        <v>548</v>
      </c>
      <c r="BO23" s="222">
        <v>0.747</v>
      </c>
      <c r="BP23" s="171" t="s">
        <v>573</v>
      </c>
      <c r="BQ23" s="171" t="s">
        <v>548</v>
      </c>
      <c r="BR23" s="225"/>
      <c r="BS23" s="226"/>
      <c r="BT23" s="226"/>
      <c r="BU23" s="306"/>
      <c r="BV23" s="306"/>
    </row>
    <row r="24" spans="1:74" x14ac:dyDescent="0.2">
      <c r="A24" s="306" t="s">
        <v>631</v>
      </c>
      <c r="B24" s="5" t="s">
        <v>486</v>
      </c>
      <c r="C24" s="5" t="s">
        <v>408</v>
      </c>
      <c r="D24" s="5" t="s">
        <v>428</v>
      </c>
      <c r="E24" s="5" t="s">
        <v>53</v>
      </c>
      <c r="F24" s="2" t="s">
        <v>578</v>
      </c>
      <c r="G24" s="2" t="s">
        <v>556</v>
      </c>
      <c r="H24" s="36" t="s">
        <v>466</v>
      </c>
      <c r="I24" s="161" t="s">
        <v>571</v>
      </c>
      <c r="J24" s="222">
        <v>0.90700000000000003</v>
      </c>
      <c r="K24" s="171" t="s">
        <v>573</v>
      </c>
      <c r="L24" s="171" t="s">
        <v>548</v>
      </c>
      <c r="M24" s="222">
        <v>0.9</v>
      </c>
      <c r="N24" s="262" t="s">
        <v>573</v>
      </c>
      <c r="O24" s="171" t="s">
        <v>548</v>
      </c>
      <c r="P24" s="222">
        <v>0.89400000000000002</v>
      </c>
      <c r="Q24" s="171" t="s">
        <v>573</v>
      </c>
      <c r="R24" s="171" t="s">
        <v>548</v>
      </c>
      <c r="S24" s="222">
        <v>0.88900000000000001</v>
      </c>
      <c r="T24" s="330" t="s">
        <v>573</v>
      </c>
      <c r="U24" s="171" t="s">
        <v>548</v>
      </c>
      <c r="V24" s="222">
        <v>0.88500000000000001</v>
      </c>
      <c r="W24" s="171" t="s">
        <v>573</v>
      </c>
      <c r="X24" s="171" t="s">
        <v>548</v>
      </c>
      <c r="Y24" s="222">
        <v>0.878</v>
      </c>
      <c r="Z24" s="171" t="s">
        <v>573</v>
      </c>
      <c r="AA24" s="171" t="s">
        <v>548</v>
      </c>
      <c r="AB24" s="222">
        <v>0.877</v>
      </c>
      <c r="AC24" s="171" t="s">
        <v>573</v>
      </c>
      <c r="AD24" s="171" t="s">
        <v>548</v>
      </c>
      <c r="AE24" s="222">
        <v>0.871</v>
      </c>
      <c r="AF24" s="171" t="s">
        <v>573</v>
      </c>
      <c r="AG24" s="171" t="s">
        <v>548</v>
      </c>
      <c r="AH24" s="222">
        <v>0.86299999999999999</v>
      </c>
      <c r="AI24" s="171" t="s">
        <v>573</v>
      </c>
      <c r="AJ24" s="171" t="s">
        <v>548</v>
      </c>
      <c r="AK24" s="222">
        <v>0.85299999999999998</v>
      </c>
      <c r="AL24" s="171" t="s">
        <v>573</v>
      </c>
      <c r="AM24" s="171" t="s">
        <v>548</v>
      </c>
      <c r="AN24" s="222">
        <v>0.84599999999999997</v>
      </c>
      <c r="AO24" s="171" t="s">
        <v>573</v>
      </c>
      <c r="AP24" s="171" t="s">
        <v>548</v>
      </c>
      <c r="AQ24" s="222">
        <v>0.84199999999999997</v>
      </c>
      <c r="AR24" s="171" t="s">
        <v>573</v>
      </c>
      <c r="AS24" s="171" t="s">
        <v>548</v>
      </c>
      <c r="AT24" s="222">
        <v>0.83699999999999997</v>
      </c>
      <c r="AU24" s="171" t="s">
        <v>573</v>
      </c>
      <c r="AV24" s="171" t="s">
        <v>548</v>
      </c>
      <c r="AW24" s="222">
        <v>0.83299999999999996</v>
      </c>
      <c r="AX24" s="171" t="s">
        <v>573</v>
      </c>
      <c r="AY24" s="171" t="s">
        <v>548</v>
      </c>
      <c r="AZ24" s="222">
        <v>0.82799999999999996</v>
      </c>
      <c r="BA24" s="171" t="s">
        <v>573</v>
      </c>
      <c r="BB24" s="171" t="s">
        <v>548</v>
      </c>
      <c r="BC24" s="222">
        <v>0.82399999999999995</v>
      </c>
      <c r="BD24" s="171" t="s">
        <v>573</v>
      </c>
      <c r="BE24" s="171" t="s">
        <v>548</v>
      </c>
      <c r="BF24" s="222">
        <v>0.82499999999999996</v>
      </c>
      <c r="BG24" s="330" t="s">
        <v>573</v>
      </c>
      <c r="BH24" s="171" t="s">
        <v>548</v>
      </c>
      <c r="BI24" s="222">
        <v>0.82099999999999995</v>
      </c>
      <c r="BJ24" s="171" t="s">
        <v>573</v>
      </c>
      <c r="BK24" s="171" t="s">
        <v>548</v>
      </c>
      <c r="BL24" s="222">
        <v>0.81799999999999995</v>
      </c>
      <c r="BM24" s="171" t="s">
        <v>573</v>
      </c>
      <c r="BN24" s="171" t="s">
        <v>548</v>
      </c>
      <c r="BO24" s="222">
        <v>0.81699999999999995</v>
      </c>
      <c r="BP24" s="171" t="s">
        <v>573</v>
      </c>
      <c r="BQ24" s="171" t="s">
        <v>548</v>
      </c>
      <c r="BR24" s="225"/>
      <c r="BS24" s="226"/>
      <c r="BT24" s="226"/>
      <c r="BU24" s="306"/>
      <c r="BV24" s="306"/>
    </row>
    <row r="25" spans="1:74" x14ac:dyDescent="0.2">
      <c r="A25" s="306" t="s">
        <v>626</v>
      </c>
      <c r="B25" s="5" t="s">
        <v>477</v>
      </c>
      <c r="C25" s="5" t="s">
        <v>404</v>
      </c>
      <c r="D25" s="5" t="s">
        <v>422</v>
      </c>
      <c r="E25" s="5" t="s">
        <v>31</v>
      </c>
      <c r="F25" s="117" t="s">
        <v>54</v>
      </c>
      <c r="G25" s="5" t="s">
        <v>55</v>
      </c>
      <c r="H25" s="36" t="s">
        <v>466</v>
      </c>
      <c r="I25" s="161" t="s">
        <v>571</v>
      </c>
      <c r="J25" s="222">
        <v>0.85399999999999998</v>
      </c>
      <c r="K25" s="171" t="s">
        <v>573</v>
      </c>
      <c r="L25" s="171" t="s">
        <v>548</v>
      </c>
      <c r="M25" s="222">
        <v>0.85099999999999998</v>
      </c>
      <c r="N25" s="262" t="s">
        <v>573</v>
      </c>
      <c r="O25" s="171" t="s">
        <v>548</v>
      </c>
      <c r="P25" s="222">
        <v>0.84799999999999998</v>
      </c>
      <c r="Q25" s="171" t="s">
        <v>573</v>
      </c>
      <c r="R25" s="171" t="s">
        <v>548</v>
      </c>
      <c r="S25" s="222">
        <v>0.84799999999999998</v>
      </c>
      <c r="T25" s="330" t="s">
        <v>573</v>
      </c>
      <c r="U25" s="171" t="s">
        <v>548</v>
      </c>
      <c r="V25" s="222">
        <v>0.84299999999999997</v>
      </c>
      <c r="W25" s="171" t="s">
        <v>573</v>
      </c>
      <c r="X25" s="171" t="s">
        <v>548</v>
      </c>
      <c r="Y25" s="222">
        <v>0.83599999999999997</v>
      </c>
      <c r="Z25" s="171" t="s">
        <v>573</v>
      </c>
      <c r="AA25" s="171" t="s">
        <v>548</v>
      </c>
      <c r="AB25" s="222">
        <v>0.83699999999999997</v>
      </c>
      <c r="AC25" s="171" t="s">
        <v>573</v>
      </c>
      <c r="AD25" s="171" t="s">
        <v>548</v>
      </c>
      <c r="AE25" s="222">
        <v>0.83599999999999997</v>
      </c>
      <c r="AF25" s="171" t="s">
        <v>573</v>
      </c>
      <c r="AG25" s="171" t="s">
        <v>548</v>
      </c>
      <c r="AH25" s="222">
        <v>0.83199999999999996</v>
      </c>
      <c r="AI25" s="171" t="s">
        <v>573</v>
      </c>
      <c r="AJ25" s="171" t="s">
        <v>548</v>
      </c>
      <c r="AK25" s="222">
        <v>0.82799999999999996</v>
      </c>
      <c r="AL25" s="171" t="s">
        <v>573</v>
      </c>
      <c r="AM25" s="171" t="s">
        <v>548</v>
      </c>
      <c r="AN25" s="222">
        <v>0.82799999999999996</v>
      </c>
      <c r="AO25" s="171" t="s">
        <v>573</v>
      </c>
      <c r="AP25" s="171" t="s">
        <v>548</v>
      </c>
      <c r="AQ25" s="222">
        <v>0.82399999999999995</v>
      </c>
      <c r="AR25" s="171" t="s">
        <v>573</v>
      </c>
      <c r="AS25" s="171" t="s">
        <v>548</v>
      </c>
      <c r="AT25" s="222">
        <v>0.82499999999999996</v>
      </c>
      <c r="AU25" s="171" t="s">
        <v>573</v>
      </c>
      <c r="AV25" s="171" t="s">
        <v>548</v>
      </c>
      <c r="AW25" s="222">
        <v>0.82099999999999995</v>
      </c>
      <c r="AX25" s="171" t="s">
        <v>573</v>
      </c>
      <c r="AY25" s="171" t="s">
        <v>548</v>
      </c>
      <c r="AZ25" s="222">
        <v>0.81699999999999995</v>
      </c>
      <c r="BA25" s="171" t="s">
        <v>573</v>
      </c>
      <c r="BB25" s="171" t="s">
        <v>548</v>
      </c>
      <c r="BC25" s="222">
        <v>0.81899999999999995</v>
      </c>
      <c r="BD25" s="171" t="s">
        <v>573</v>
      </c>
      <c r="BE25" s="171" t="s">
        <v>548</v>
      </c>
      <c r="BF25" s="222">
        <v>0.81799999999999995</v>
      </c>
      <c r="BG25" s="330" t="s">
        <v>573</v>
      </c>
      <c r="BH25" s="171" t="s">
        <v>548</v>
      </c>
      <c r="BI25" s="222">
        <v>0.81899999999999995</v>
      </c>
      <c r="BJ25" s="171" t="s">
        <v>573</v>
      </c>
      <c r="BK25" s="171" t="s">
        <v>548</v>
      </c>
      <c r="BL25" s="222">
        <v>0.81799999999999995</v>
      </c>
      <c r="BM25" s="171" t="s">
        <v>573</v>
      </c>
      <c r="BN25" s="171" t="s">
        <v>548</v>
      </c>
      <c r="BO25" s="222">
        <v>0.81899999999999995</v>
      </c>
      <c r="BP25" s="171" t="s">
        <v>573</v>
      </c>
      <c r="BQ25" s="171" t="s">
        <v>548</v>
      </c>
      <c r="BR25" s="225"/>
      <c r="BS25" s="226"/>
      <c r="BT25" s="226"/>
      <c r="BU25" s="306"/>
      <c r="BV25" s="306"/>
    </row>
    <row r="26" spans="1:74" x14ac:dyDescent="0.2">
      <c r="A26" s="306" t="s">
        <v>625</v>
      </c>
      <c r="B26" s="5" t="s">
        <v>476</v>
      </c>
      <c r="C26" s="5" t="s">
        <v>403</v>
      </c>
      <c r="D26" s="5" t="s">
        <v>417</v>
      </c>
      <c r="E26" s="5" t="s">
        <v>11</v>
      </c>
      <c r="F26" s="2" t="s">
        <v>557</v>
      </c>
      <c r="G26" s="2" t="s">
        <v>558</v>
      </c>
      <c r="H26" s="36" t="s">
        <v>466</v>
      </c>
      <c r="I26" s="161" t="s">
        <v>571</v>
      </c>
      <c r="J26" s="222">
        <v>1.0389999999999999</v>
      </c>
      <c r="K26" s="171" t="s">
        <v>572</v>
      </c>
      <c r="L26" s="171" t="s">
        <v>548</v>
      </c>
      <c r="M26" s="222">
        <v>1.032</v>
      </c>
      <c r="N26" s="262" t="s">
        <v>572</v>
      </c>
      <c r="O26" s="171" t="s">
        <v>548</v>
      </c>
      <c r="P26" s="222">
        <v>1.0249999999999999</v>
      </c>
      <c r="Q26" s="171" t="s">
        <v>572</v>
      </c>
      <c r="R26" s="171" t="s">
        <v>548</v>
      </c>
      <c r="S26" s="222">
        <v>1.02</v>
      </c>
      <c r="T26" s="330" t="s">
        <v>572</v>
      </c>
      <c r="U26" s="171" t="s">
        <v>548</v>
      </c>
      <c r="V26" s="222">
        <v>1.018</v>
      </c>
      <c r="W26" s="171" t="s">
        <v>572</v>
      </c>
      <c r="X26" s="171" t="s">
        <v>548</v>
      </c>
      <c r="Y26" s="222">
        <v>1.0089999999999999</v>
      </c>
      <c r="Z26" s="171" t="s">
        <v>572</v>
      </c>
      <c r="AA26" s="171" t="s">
        <v>548</v>
      </c>
      <c r="AB26" s="222">
        <v>1.0049999999999999</v>
      </c>
      <c r="AC26" s="171" t="s">
        <v>572</v>
      </c>
      <c r="AD26" s="171" t="s">
        <v>548</v>
      </c>
      <c r="AE26" s="222">
        <v>0.996</v>
      </c>
      <c r="AF26" s="171" t="s">
        <v>572</v>
      </c>
      <c r="AG26" s="171" t="s">
        <v>548</v>
      </c>
      <c r="AH26" s="222">
        <v>0.98399999999999999</v>
      </c>
      <c r="AI26" s="171" t="s">
        <v>572</v>
      </c>
      <c r="AJ26" s="171" t="s">
        <v>548</v>
      </c>
      <c r="AK26" s="222">
        <v>0.97399999999999998</v>
      </c>
      <c r="AL26" s="171" t="s">
        <v>572</v>
      </c>
      <c r="AM26" s="171" t="s">
        <v>548</v>
      </c>
      <c r="AN26" s="222">
        <v>0.96499999999999997</v>
      </c>
      <c r="AO26" s="171" t="s">
        <v>573</v>
      </c>
      <c r="AP26" s="171" t="s">
        <v>548</v>
      </c>
      <c r="AQ26" s="222">
        <v>0.95399999999999996</v>
      </c>
      <c r="AR26" s="171" t="s">
        <v>573</v>
      </c>
      <c r="AS26" s="171" t="s">
        <v>548</v>
      </c>
      <c r="AT26" s="222">
        <v>0.94799999999999995</v>
      </c>
      <c r="AU26" s="171" t="s">
        <v>573</v>
      </c>
      <c r="AV26" s="171" t="s">
        <v>548</v>
      </c>
      <c r="AW26" s="222">
        <v>0.94199999999999995</v>
      </c>
      <c r="AX26" s="171" t="s">
        <v>573</v>
      </c>
      <c r="AY26" s="171" t="s">
        <v>548</v>
      </c>
      <c r="AZ26" s="222">
        <v>0.93600000000000005</v>
      </c>
      <c r="BA26" s="171" t="s">
        <v>573</v>
      </c>
      <c r="BB26" s="171" t="s">
        <v>548</v>
      </c>
      <c r="BC26" s="222">
        <v>0.93600000000000005</v>
      </c>
      <c r="BD26" s="171" t="s">
        <v>573</v>
      </c>
      <c r="BE26" s="171" t="s">
        <v>548</v>
      </c>
      <c r="BF26" s="222">
        <v>0.93100000000000005</v>
      </c>
      <c r="BG26" s="330" t="s">
        <v>573</v>
      </c>
      <c r="BH26" s="171" t="s">
        <v>548</v>
      </c>
      <c r="BI26" s="222">
        <v>0.93</v>
      </c>
      <c r="BJ26" s="171" t="s">
        <v>573</v>
      </c>
      <c r="BK26" s="171" t="s">
        <v>548</v>
      </c>
      <c r="BL26" s="222">
        <v>0.92700000000000005</v>
      </c>
      <c r="BM26" s="171" t="s">
        <v>573</v>
      </c>
      <c r="BN26" s="171" t="s">
        <v>548</v>
      </c>
      <c r="BO26" s="222">
        <v>0.92900000000000005</v>
      </c>
      <c r="BP26" s="171" t="s">
        <v>573</v>
      </c>
      <c r="BQ26" s="171" t="s">
        <v>548</v>
      </c>
      <c r="BR26" s="225"/>
      <c r="BS26" s="226"/>
      <c r="BT26" s="226"/>
      <c r="BU26" s="306"/>
      <c r="BV26" s="306"/>
    </row>
    <row r="27" spans="1:74" x14ac:dyDescent="0.2">
      <c r="A27" s="306" t="s">
        <v>628</v>
      </c>
      <c r="B27" s="5" t="s">
        <v>485</v>
      </c>
      <c r="C27" s="5" t="s">
        <v>464</v>
      </c>
      <c r="D27" s="5" t="s">
        <v>425</v>
      </c>
      <c r="E27" s="5" t="s">
        <v>40</v>
      </c>
      <c r="F27" s="117" t="s">
        <v>56</v>
      </c>
      <c r="G27" s="5" t="s">
        <v>57</v>
      </c>
      <c r="H27" s="36" t="s">
        <v>466</v>
      </c>
      <c r="I27" s="161" t="s">
        <v>571</v>
      </c>
      <c r="J27" s="222">
        <v>1.1379999999999999</v>
      </c>
      <c r="K27" s="171" t="s">
        <v>572</v>
      </c>
      <c r="L27" s="171" t="s">
        <v>548</v>
      </c>
      <c r="M27" s="222">
        <v>1.139</v>
      </c>
      <c r="N27" s="262" t="s">
        <v>572</v>
      </c>
      <c r="O27" s="171" t="s">
        <v>548</v>
      </c>
      <c r="P27" s="222">
        <v>1.141</v>
      </c>
      <c r="Q27" s="171" t="s">
        <v>572</v>
      </c>
      <c r="R27" s="171" t="s">
        <v>548</v>
      </c>
      <c r="S27" s="222">
        <v>1.139</v>
      </c>
      <c r="T27" s="330" t="s">
        <v>572</v>
      </c>
      <c r="U27" s="171" t="s">
        <v>548</v>
      </c>
      <c r="V27" s="222">
        <v>1.1379999999999999</v>
      </c>
      <c r="W27" s="171" t="s">
        <v>572</v>
      </c>
      <c r="X27" s="171" t="s">
        <v>548</v>
      </c>
      <c r="Y27" s="222">
        <v>1.135</v>
      </c>
      <c r="Z27" s="171" t="s">
        <v>572</v>
      </c>
      <c r="AA27" s="171" t="s">
        <v>548</v>
      </c>
      <c r="AB27" s="222">
        <v>1.137</v>
      </c>
      <c r="AC27" s="171" t="s">
        <v>572</v>
      </c>
      <c r="AD27" s="171" t="s">
        <v>548</v>
      </c>
      <c r="AE27" s="222">
        <v>1.1319999999999999</v>
      </c>
      <c r="AF27" s="171" t="s">
        <v>572</v>
      </c>
      <c r="AG27" s="171" t="s">
        <v>548</v>
      </c>
      <c r="AH27" s="222">
        <v>1.123</v>
      </c>
      <c r="AI27" s="171" t="s">
        <v>572</v>
      </c>
      <c r="AJ27" s="171" t="s">
        <v>548</v>
      </c>
      <c r="AK27" s="222">
        <v>1.111</v>
      </c>
      <c r="AL27" s="171" t="s">
        <v>572</v>
      </c>
      <c r="AM27" s="171" t="s">
        <v>548</v>
      </c>
      <c r="AN27" s="222">
        <v>1.107</v>
      </c>
      <c r="AO27" s="171" t="s">
        <v>572</v>
      </c>
      <c r="AP27" s="171" t="s">
        <v>548</v>
      </c>
      <c r="AQ27" s="222">
        <v>1.097</v>
      </c>
      <c r="AR27" s="171" t="s">
        <v>572</v>
      </c>
      <c r="AS27" s="171" t="s">
        <v>548</v>
      </c>
      <c r="AT27" s="222">
        <v>1.095</v>
      </c>
      <c r="AU27" s="171" t="s">
        <v>572</v>
      </c>
      <c r="AV27" s="171" t="s">
        <v>548</v>
      </c>
      <c r="AW27" s="222">
        <v>1.0920000000000001</v>
      </c>
      <c r="AX27" s="171" t="s">
        <v>572</v>
      </c>
      <c r="AY27" s="171" t="s">
        <v>548</v>
      </c>
      <c r="AZ27" s="222">
        <v>1.0860000000000001</v>
      </c>
      <c r="BA27" s="171" t="s">
        <v>572</v>
      </c>
      <c r="BB27" s="171" t="s">
        <v>548</v>
      </c>
      <c r="BC27" s="222">
        <v>1.0840000000000001</v>
      </c>
      <c r="BD27" s="171" t="s">
        <v>572</v>
      </c>
      <c r="BE27" s="171" t="s">
        <v>548</v>
      </c>
      <c r="BF27" s="222">
        <v>1.083</v>
      </c>
      <c r="BG27" s="330" t="s">
        <v>572</v>
      </c>
      <c r="BH27" s="171" t="s">
        <v>548</v>
      </c>
      <c r="BI27" s="222">
        <v>1.08</v>
      </c>
      <c r="BJ27" s="171" t="s">
        <v>572</v>
      </c>
      <c r="BK27" s="171" t="s">
        <v>548</v>
      </c>
      <c r="BL27" s="222">
        <v>1.075</v>
      </c>
      <c r="BM27" s="171" t="s">
        <v>572</v>
      </c>
      <c r="BN27" s="171" t="s">
        <v>548</v>
      </c>
      <c r="BO27" s="222">
        <v>1.0720000000000001</v>
      </c>
      <c r="BP27" s="171" t="s">
        <v>572</v>
      </c>
      <c r="BQ27" s="171" t="s">
        <v>548</v>
      </c>
      <c r="BR27" s="225"/>
      <c r="BS27" s="226"/>
      <c r="BT27" s="226"/>
      <c r="BU27" s="306"/>
      <c r="BV27" s="306"/>
    </row>
    <row r="28" spans="1:74" x14ac:dyDescent="0.2">
      <c r="A28" s="306" t="s">
        <v>619</v>
      </c>
      <c r="B28" s="5" t="s">
        <v>474</v>
      </c>
      <c r="C28" s="5" t="s">
        <v>401</v>
      </c>
      <c r="D28" s="5" t="s">
        <v>415</v>
      </c>
      <c r="E28" s="5" t="s">
        <v>5</v>
      </c>
      <c r="F28" s="117" t="s">
        <v>58</v>
      </c>
      <c r="G28" s="5" t="s">
        <v>59</v>
      </c>
      <c r="H28" s="36" t="s">
        <v>466</v>
      </c>
      <c r="I28" s="161" t="s">
        <v>571</v>
      </c>
      <c r="J28" s="222">
        <v>1.1579999999999999</v>
      </c>
      <c r="K28" s="171" t="s">
        <v>572</v>
      </c>
      <c r="L28" s="171" t="s">
        <v>548</v>
      </c>
      <c r="M28" s="222">
        <v>1.153</v>
      </c>
      <c r="N28" s="262" t="s">
        <v>572</v>
      </c>
      <c r="O28" s="171" t="s">
        <v>548</v>
      </c>
      <c r="P28" s="222">
        <v>1.1459999999999999</v>
      </c>
      <c r="Q28" s="171" t="s">
        <v>572</v>
      </c>
      <c r="R28" s="171" t="s">
        <v>548</v>
      </c>
      <c r="S28" s="222">
        <v>1.137</v>
      </c>
      <c r="T28" s="330" t="s">
        <v>572</v>
      </c>
      <c r="U28" s="171" t="s">
        <v>548</v>
      </c>
      <c r="V28" s="222">
        <v>1.133</v>
      </c>
      <c r="W28" s="171" t="s">
        <v>572</v>
      </c>
      <c r="X28" s="171" t="s">
        <v>548</v>
      </c>
      <c r="Y28" s="222">
        <v>1.127</v>
      </c>
      <c r="Z28" s="171" t="s">
        <v>572</v>
      </c>
      <c r="AA28" s="171" t="s">
        <v>548</v>
      </c>
      <c r="AB28" s="222">
        <v>1.123</v>
      </c>
      <c r="AC28" s="171" t="s">
        <v>572</v>
      </c>
      <c r="AD28" s="171" t="s">
        <v>548</v>
      </c>
      <c r="AE28" s="222">
        <v>1.1200000000000001</v>
      </c>
      <c r="AF28" s="171" t="s">
        <v>572</v>
      </c>
      <c r="AG28" s="171" t="s">
        <v>548</v>
      </c>
      <c r="AH28" s="222">
        <v>1.113</v>
      </c>
      <c r="AI28" s="171" t="s">
        <v>572</v>
      </c>
      <c r="AJ28" s="171" t="s">
        <v>548</v>
      </c>
      <c r="AK28" s="222">
        <v>1.1000000000000001</v>
      </c>
      <c r="AL28" s="171" t="s">
        <v>572</v>
      </c>
      <c r="AM28" s="171" t="s">
        <v>548</v>
      </c>
      <c r="AN28" s="222">
        <v>1.0920000000000001</v>
      </c>
      <c r="AO28" s="171" t="s">
        <v>572</v>
      </c>
      <c r="AP28" s="171" t="s">
        <v>548</v>
      </c>
      <c r="AQ28" s="222">
        <v>1.085</v>
      </c>
      <c r="AR28" s="171" t="s">
        <v>572</v>
      </c>
      <c r="AS28" s="171" t="s">
        <v>548</v>
      </c>
      <c r="AT28" s="222">
        <v>1.0860000000000001</v>
      </c>
      <c r="AU28" s="171" t="s">
        <v>572</v>
      </c>
      <c r="AV28" s="171" t="s">
        <v>548</v>
      </c>
      <c r="AW28" s="222">
        <v>1.08</v>
      </c>
      <c r="AX28" s="171" t="s">
        <v>572</v>
      </c>
      <c r="AY28" s="171" t="s">
        <v>548</v>
      </c>
      <c r="AZ28" s="222">
        <v>1.0780000000000001</v>
      </c>
      <c r="BA28" s="171" t="s">
        <v>572</v>
      </c>
      <c r="BB28" s="171" t="s">
        <v>548</v>
      </c>
      <c r="BC28" s="222">
        <v>1.081</v>
      </c>
      <c r="BD28" s="171" t="s">
        <v>572</v>
      </c>
      <c r="BE28" s="171" t="s">
        <v>548</v>
      </c>
      <c r="BF28" s="222">
        <v>1.08</v>
      </c>
      <c r="BG28" s="330" t="s">
        <v>572</v>
      </c>
      <c r="BH28" s="171" t="s">
        <v>548</v>
      </c>
      <c r="BI28" s="222">
        <v>1.08</v>
      </c>
      <c r="BJ28" s="171" t="s">
        <v>572</v>
      </c>
      <c r="BK28" s="171" t="s">
        <v>548</v>
      </c>
      <c r="BL28" s="222">
        <v>1.0840000000000001</v>
      </c>
      <c r="BM28" s="171" t="s">
        <v>572</v>
      </c>
      <c r="BN28" s="171" t="s">
        <v>548</v>
      </c>
      <c r="BO28" s="222">
        <v>1.0840000000000001</v>
      </c>
      <c r="BP28" s="171" t="s">
        <v>572</v>
      </c>
      <c r="BQ28" s="171" t="s">
        <v>548</v>
      </c>
      <c r="BR28" s="225"/>
      <c r="BS28" s="226"/>
      <c r="BT28" s="226"/>
      <c r="BU28" s="306"/>
      <c r="BV28" s="306"/>
    </row>
    <row r="29" spans="1:74" x14ac:dyDescent="0.2">
      <c r="A29" s="306" t="s">
        <v>487</v>
      </c>
      <c r="B29" s="5" t="s">
        <v>480</v>
      </c>
      <c r="C29" s="5" t="s">
        <v>405</v>
      </c>
      <c r="D29" s="5" t="s">
        <v>429</v>
      </c>
      <c r="E29" s="5" t="s">
        <v>60</v>
      </c>
      <c r="F29" s="117" t="s">
        <v>61</v>
      </c>
      <c r="G29" s="5" t="s">
        <v>62</v>
      </c>
      <c r="H29" s="36" t="s">
        <v>466</v>
      </c>
      <c r="I29" s="161" t="s">
        <v>571</v>
      </c>
      <c r="J29" s="222">
        <v>1.079</v>
      </c>
      <c r="K29" s="171" t="s">
        <v>572</v>
      </c>
      <c r="L29" s="171" t="s">
        <v>548</v>
      </c>
      <c r="M29" s="222">
        <v>1.0740000000000001</v>
      </c>
      <c r="N29" s="262" t="s">
        <v>572</v>
      </c>
      <c r="O29" s="171" t="s">
        <v>548</v>
      </c>
      <c r="P29" s="222">
        <v>1.0680000000000001</v>
      </c>
      <c r="Q29" s="171" t="s">
        <v>572</v>
      </c>
      <c r="R29" s="171" t="s">
        <v>548</v>
      </c>
      <c r="S29" s="222">
        <v>1.0629999999999999</v>
      </c>
      <c r="T29" s="330" t="s">
        <v>572</v>
      </c>
      <c r="U29" s="171" t="s">
        <v>548</v>
      </c>
      <c r="V29" s="222">
        <v>1.0589999999999999</v>
      </c>
      <c r="W29" s="171" t="s">
        <v>572</v>
      </c>
      <c r="X29" s="171" t="s">
        <v>548</v>
      </c>
      <c r="Y29" s="222">
        <v>1.0529999999999999</v>
      </c>
      <c r="Z29" s="171" t="s">
        <v>572</v>
      </c>
      <c r="AA29" s="171" t="s">
        <v>548</v>
      </c>
      <c r="AB29" s="222">
        <v>1.0509999999999999</v>
      </c>
      <c r="AC29" s="171" t="s">
        <v>572</v>
      </c>
      <c r="AD29" s="171" t="s">
        <v>548</v>
      </c>
      <c r="AE29" s="222">
        <v>1.0449999999999999</v>
      </c>
      <c r="AF29" s="171" t="s">
        <v>572</v>
      </c>
      <c r="AG29" s="171" t="s">
        <v>548</v>
      </c>
      <c r="AH29" s="222">
        <v>1.034</v>
      </c>
      <c r="AI29" s="171" t="s">
        <v>572</v>
      </c>
      <c r="AJ29" s="171" t="s">
        <v>548</v>
      </c>
      <c r="AK29" s="222">
        <v>1.022</v>
      </c>
      <c r="AL29" s="171" t="s">
        <v>572</v>
      </c>
      <c r="AM29" s="171" t="s">
        <v>548</v>
      </c>
      <c r="AN29" s="222">
        <v>1.018</v>
      </c>
      <c r="AO29" s="171" t="s">
        <v>572</v>
      </c>
      <c r="AP29" s="171" t="s">
        <v>548</v>
      </c>
      <c r="AQ29" s="222">
        <v>1.0049999999999999</v>
      </c>
      <c r="AR29" s="171" t="s">
        <v>572</v>
      </c>
      <c r="AS29" s="171" t="s">
        <v>548</v>
      </c>
      <c r="AT29" s="222">
        <v>0.998</v>
      </c>
      <c r="AU29" s="171" t="s">
        <v>572</v>
      </c>
      <c r="AV29" s="171" t="s">
        <v>548</v>
      </c>
      <c r="AW29" s="222">
        <v>0.99299999999999999</v>
      </c>
      <c r="AX29" s="171" t="s">
        <v>572</v>
      </c>
      <c r="AY29" s="171" t="s">
        <v>548</v>
      </c>
      <c r="AZ29" s="222">
        <v>0.98599999999999999</v>
      </c>
      <c r="BA29" s="171" t="s">
        <v>572</v>
      </c>
      <c r="BB29" s="171" t="s">
        <v>548</v>
      </c>
      <c r="BC29" s="222">
        <v>0.98699999999999999</v>
      </c>
      <c r="BD29" s="171" t="s">
        <v>572</v>
      </c>
      <c r="BE29" s="171" t="s">
        <v>548</v>
      </c>
      <c r="BF29" s="222">
        <v>0.98399999999999999</v>
      </c>
      <c r="BG29" s="330" t="s">
        <v>572</v>
      </c>
      <c r="BH29" s="171" t="s">
        <v>548</v>
      </c>
      <c r="BI29" s="222">
        <v>0.97899999999999998</v>
      </c>
      <c r="BJ29" s="171" t="s">
        <v>572</v>
      </c>
      <c r="BK29" s="171" t="s">
        <v>548</v>
      </c>
      <c r="BL29" s="222">
        <v>0.97799999999999998</v>
      </c>
      <c r="BM29" s="171" t="s">
        <v>572</v>
      </c>
      <c r="BN29" s="171" t="s">
        <v>548</v>
      </c>
      <c r="BO29" s="222">
        <v>0.97599999999999998</v>
      </c>
      <c r="BP29" s="171" t="s">
        <v>572</v>
      </c>
      <c r="BQ29" s="171" t="s">
        <v>548</v>
      </c>
      <c r="BR29" s="225"/>
      <c r="BS29" s="226"/>
      <c r="BT29" s="226"/>
      <c r="BU29" s="306"/>
      <c r="BV29" s="306"/>
    </row>
    <row r="30" spans="1:74" x14ac:dyDescent="0.2">
      <c r="A30" s="306" t="s">
        <v>622</v>
      </c>
      <c r="B30" s="5" t="s">
        <v>477</v>
      </c>
      <c r="C30" s="5" t="s">
        <v>404</v>
      </c>
      <c r="D30" s="5" t="s">
        <v>418</v>
      </c>
      <c r="E30" s="5" t="s">
        <v>12</v>
      </c>
      <c r="F30" s="117" t="s">
        <v>63</v>
      </c>
      <c r="G30" s="5" t="s">
        <v>64</v>
      </c>
      <c r="H30" s="36" t="s">
        <v>466</v>
      </c>
      <c r="I30" s="161" t="s">
        <v>571</v>
      </c>
      <c r="J30" s="222">
        <v>0.57499999999999996</v>
      </c>
      <c r="K30" s="171" t="s">
        <v>573</v>
      </c>
      <c r="L30" s="171" t="s">
        <v>548</v>
      </c>
      <c r="M30" s="222">
        <v>0.57299999999999995</v>
      </c>
      <c r="N30" s="262" t="s">
        <v>573</v>
      </c>
      <c r="O30" s="171" t="s">
        <v>548</v>
      </c>
      <c r="P30" s="222">
        <v>0.57199999999999995</v>
      </c>
      <c r="Q30" s="171" t="s">
        <v>573</v>
      </c>
      <c r="R30" s="171" t="s">
        <v>548</v>
      </c>
      <c r="S30" s="222">
        <v>0.56699999999999995</v>
      </c>
      <c r="T30" s="330" t="s">
        <v>573</v>
      </c>
      <c r="U30" s="171" t="s">
        <v>548</v>
      </c>
      <c r="V30" s="222">
        <v>0.56000000000000005</v>
      </c>
      <c r="W30" s="171" t="s">
        <v>573</v>
      </c>
      <c r="X30" s="171" t="s">
        <v>548</v>
      </c>
      <c r="Y30" s="222">
        <v>0.55700000000000005</v>
      </c>
      <c r="Z30" s="171" t="s">
        <v>573</v>
      </c>
      <c r="AA30" s="171" t="s">
        <v>548</v>
      </c>
      <c r="AB30" s="222">
        <v>0.55400000000000005</v>
      </c>
      <c r="AC30" s="171" t="s">
        <v>573</v>
      </c>
      <c r="AD30" s="171" t="s">
        <v>548</v>
      </c>
      <c r="AE30" s="222">
        <v>0.55400000000000005</v>
      </c>
      <c r="AF30" s="171" t="s">
        <v>573</v>
      </c>
      <c r="AG30" s="171" t="s">
        <v>548</v>
      </c>
      <c r="AH30" s="222">
        <v>0.54900000000000004</v>
      </c>
      <c r="AI30" s="171" t="s">
        <v>573</v>
      </c>
      <c r="AJ30" s="171" t="s">
        <v>548</v>
      </c>
      <c r="AK30" s="222">
        <v>0.54700000000000004</v>
      </c>
      <c r="AL30" s="171" t="s">
        <v>573</v>
      </c>
      <c r="AM30" s="171" t="s">
        <v>548</v>
      </c>
      <c r="AN30" s="222">
        <v>0.54800000000000004</v>
      </c>
      <c r="AO30" s="171" t="s">
        <v>573</v>
      </c>
      <c r="AP30" s="171" t="s">
        <v>548</v>
      </c>
      <c r="AQ30" s="222">
        <v>0.54700000000000004</v>
      </c>
      <c r="AR30" s="171" t="s">
        <v>573</v>
      </c>
      <c r="AS30" s="171" t="s">
        <v>548</v>
      </c>
      <c r="AT30" s="222">
        <v>0.54700000000000004</v>
      </c>
      <c r="AU30" s="171" t="s">
        <v>573</v>
      </c>
      <c r="AV30" s="171" t="s">
        <v>548</v>
      </c>
      <c r="AW30" s="222">
        <v>0.54600000000000004</v>
      </c>
      <c r="AX30" s="171" t="s">
        <v>573</v>
      </c>
      <c r="AY30" s="171" t="s">
        <v>548</v>
      </c>
      <c r="AZ30" s="222">
        <v>0.54400000000000004</v>
      </c>
      <c r="BA30" s="171" t="s">
        <v>573</v>
      </c>
      <c r="BB30" s="171" t="s">
        <v>548</v>
      </c>
      <c r="BC30" s="222">
        <v>0.54700000000000004</v>
      </c>
      <c r="BD30" s="171" t="s">
        <v>573</v>
      </c>
      <c r="BE30" s="171" t="s">
        <v>548</v>
      </c>
      <c r="BF30" s="222">
        <v>0.54600000000000004</v>
      </c>
      <c r="BG30" s="330" t="s">
        <v>573</v>
      </c>
      <c r="BH30" s="171" t="s">
        <v>548</v>
      </c>
      <c r="BI30" s="222">
        <v>0.54600000000000004</v>
      </c>
      <c r="BJ30" s="171" t="s">
        <v>573</v>
      </c>
      <c r="BK30" s="171" t="s">
        <v>548</v>
      </c>
      <c r="BL30" s="222">
        <v>0.54600000000000004</v>
      </c>
      <c r="BM30" s="171" t="s">
        <v>573</v>
      </c>
      <c r="BN30" s="171" t="s">
        <v>548</v>
      </c>
      <c r="BO30" s="222">
        <v>0.54700000000000004</v>
      </c>
      <c r="BP30" s="171" t="s">
        <v>573</v>
      </c>
      <c r="BQ30" s="171" t="s">
        <v>548</v>
      </c>
      <c r="BR30" s="225"/>
      <c r="BS30" s="226"/>
      <c r="BT30" s="226"/>
      <c r="BU30" s="306"/>
      <c r="BV30" s="306"/>
    </row>
    <row r="31" spans="1:74" x14ac:dyDescent="0.2">
      <c r="A31" s="306" t="s">
        <v>632</v>
      </c>
      <c r="B31" s="5" t="s">
        <v>488</v>
      </c>
      <c r="C31" s="5" t="s">
        <v>409</v>
      </c>
      <c r="D31" s="5" t="s">
        <v>430</v>
      </c>
      <c r="E31" s="5" t="s">
        <v>65</v>
      </c>
      <c r="F31" s="117" t="s">
        <v>66</v>
      </c>
      <c r="G31" s="5" t="s">
        <v>67</v>
      </c>
      <c r="H31" s="36" t="s">
        <v>466</v>
      </c>
      <c r="I31" s="161" t="s">
        <v>571</v>
      </c>
      <c r="J31" s="222">
        <v>1.206</v>
      </c>
      <c r="K31" s="171" t="s">
        <v>549</v>
      </c>
      <c r="L31" s="171" t="s">
        <v>549</v>
      </c>
      <c r="M31" s="222">
        <v>1.198</v>
      </c>
      <c r="N31" s="262" t="s">
        <v>549</v>
      </c>
      <c r="O31" s="171" t="s">
        <v>549</v>
      </c>
      <c r="P31" s="222">
        <v>1.1910000000000001</v>
      </c>
      <c r="Q31" s="171" t="s">
        <v>549</v>
      </c>
      <c r="R31" s="171" t="s">
        <v>549</v>
      </c>
      <c r="S31" s="222">
        <v>1.1859999999999999</v>
      </c>
      <c r="T31" s="330" t="s">
        <v>549</v>
      </c>
      <c r="U31" s="171" t="s">
        <v>549</v>
      </c>
      <c r="V31" s="222">
        <v>1.1779999999999999</v>
      </c>
      <c r="W31" s="171" t="s">
        <v>549</v>
      </c>
      <c r="X31" s="171" t="s">
        <v>549</v>
      </c>
      <c r="Y31" s="222">
        <v>1.1739999999999999</v>
      </c>
      <c r="Z31" s="171" t="s">
        <v>549</v>
      </c>
      <c r="AA31" s="171" t="s">
        <v>549</v>
      </c>
      <c r="AB31" s="222">
        <v>1.175</v>
      </c>
      <c r="AC31" s="171" t="s">
        <v>549</v>
      </c>
      <c r="AD31" s="171" t="s">
        <v>549</v>
      </c>
      <c r="AE31" s="222">
        <v>1.1639999999999999</v>
      </c>
      <c r="AF31" s="171" t="s">
        <v>549</v>
      </c>
      <c r="AG31" s="171" t="s">
        <v>549</v>
      </c>
      <c r="AH31" s="222">
        <v>1.1519999999999999</v>
      </c>
      <c r="AI31" s="171" t="s">
        <v>572</v>
      </c>
      <c r="AJ31" s="171" t="s">
        <v>548</v>
      </c>
      <c r="AK31" s="222">
        <v>1.1379999999999999</v>
      </c>
      <c r="AL31" s="171" t="s">
        <v>572</v>
      </c>
      <c r="AM31" s="171" t="s">
        <v>548</v>
      </c>
      <c r="AN31" s="222">
        <v>1.133</v>
      </c>
      <c r="AO31" s="171" t="s">
        <v>572</v>
      </c>
      <c r="AP31" s="171" t="s">
        <v>548</v>
      </c>
      <c r="AQ31" s="222">
        <v>1.125</v>
      </c>
      <c r="AR31" s="171" t="s">
        <v>572</v>
      </c>
      <c r="AS31" s="171" t="s">
        <v>548</v>
      </c>
      <c r="AT31" s="222">
        <v>1.1200000000000001</v>
      </c>
      <c r="AU31" s="171" t="s">
        <v>572</v>
      </c>
      <c r="AV31" s="171" t="s">
        <v>548</v>
      </c>
      <c r="AW31" s="222">
        <v>1.119</v>
      </c>
      <c r="AX31" s="171" t="s">
        <v>572</v>
      </c>
      <c r="AY31" s="171" t="s">
        <v>548</v>
      </c>
      <c r="AZ31" s="222">
        <v>1.1120000000000001</v>
      </c>
      <c r="BA31" s="171" t="s">
        <v>572</v>
      </c>
      <c r="BB31" s="171" t="s">
        <v>548</v>
      </c>
      <c r="BC31" s="222">
        <v>1.1080000000000001</v>
      </c>
      <c r="BD31" s="171" t="s">
        <v>572</v>
      </c>
      <c r="BE31" s="171" t="s">
        <v>548</v>
      </c>
      <c r="BF31" s="222">
        <v>1.1080000000000001</v>
      </c>
      <c r="BG31" s="330" t="s">
        <v>572</v>
      </c>
      <c r="BH31" s="171" t="s">
        <v>548</v>
      </c>
      <c r="BI31" s="222">
        <v>1.101</v>
      </c>
      <c r="BJ31" s="171" t="s">
        <v>572</v>
      </c>
      <c r="BK31" s="171" t="s">
        <v>548</v>
      </c>
      <c r="BL31" s="222">
        <v>1.089</v>
      </c>
      <c r="BM31" s="171" t="s">
        <v>572</v>
      </c>
      <c r="BN31" s="171" t="s">
        <v>548</v>
      </c>
      <c r="BO31" s="222">
        <v>1.0840000000000001</v>
      </c>
      <c r="BP31" s="171" t="s">
        <v>572</v>
      </c>
      <c r="BQ31" s="171" t="s">
        <v>548</v>
      </c>
      <c r="BR31" s="225"/>
      <c r="BS31" s="226"/>
      <c r="BT31" s="226"/>
      <c r="BU31" s="306"/>
      <c r="BV31" s="306"/>
    </row>
    <row r="32" spans="1:74" x14ac:dyDescent="0.2">
      <c r="A32" s="306" t="s">
        <v>620</v>
      </c>
      <c r="B32" s="5" t="s">
        <v>475</v>
      </c>
      <c r="C32" s="5" t="s">
        <v>402</v>
      </c>
      <c r="D32" s="5" t="s">
        <v>416</v>
      </c>
      <c r="E32" s="5" t="s">
        <v>8</v>
      </c>
      <c r="F32" s="117" t="s">
        <v>68</v>
      </c>
      <c r="G32" s="5" t="s">
        <v>69</v>
      </c>
      <c r="H32" s="36" t="s">
        <v>466</v>
      </c>
      <c r="I32" s="161" t="s">
        <v>571</v>
      </c>
      <c r="J32" s="222">
        <v>1.101</v>
      </c>
      <c r="K32" s="171" t="s">
        <v>572</v>
      </c>
      <c r="L32" s="171" t="s">
        <v>548</v>
      </c>
      <c r="M32" s="222">
        <v>1.0880000000000001</v>
      </c>
      <c r="N32" s="262" t="s">
        <v>572</v>
      </c>
      <c r="O32" s="171" t="s">
        <v>548</v>
      </c>
      <c r="P32" s="222">
        <v>1.073</v>
      </c>
      <c r="Q32" s="171" t="s">
        <v>572</v>
      </c>
      <c r="R32" s="171" t="s">
        <v>548</v>
      </c>
      <c r="S32" s="222">
        <v>1.0620000000000001</v>
      </c>
      <c r="T32" s="330" t="s">
        <v>572</v>
      </c>
      <c r="U32" s="171" t="s">
        <v>548</v>
      </c>
      <c r="V32" s="222">
        <v>1.046</v>
      </c>
      <c r="W32" s="171" t="s">
        <v>572</v>
      </c>
      <c r="X32" s="171" t="s">
        <v>548</v>
      </c>
      <c r="Y32" s="222">
        <v>1.03</v>
      </c>
      <c r="Z32" s="171" t="s">
        <v>572</v>
      </c>
      <c r="AA32" s="171" t="s">
        <v>548</v>
      </c>
      <c r="AB32" s="222">
        <v>1.0189999999999999</v>
      </c>
      <c r="AC32" s="171" t="s">
        <v>572</v>
      </c>
      <c r="AD32" s="171" t="s">
        <v>548</v>
      </c>
      <c r="AE32" s="222">
        <v>1.0009999999999999</v>
      </c>
      <c r="AF32" s="171" t="s">
        <v>572</v>
      </c>
      <c r="AG32" s="171" t="s">
        <v>548</v>
      </c>
      <c r="AH32" s="222">
        <v>0.98799999999999999</v>
      </c>
      <c r="AI32" s="171" t="s">
        <v>572</v>
      </c>
      <c r="AJ32" s="171" t="s">
        <v>548</v>
      </c>
      <c r="AK32" s="222">
        <v>0.97399999999999998</v>
      </c>
      <c r="AL32" s="171" t="s">
        <v>572</v>
      </c>
      <c r="AM32" s="171" t="s">
        <v>548</v>
      </c>
      <c r="AN32" s="222">
        <v>0.97</v>
      </c>
      <c r="AO32" s="171" t="s">
        <v>572</v>
      </c>
      <c r="AP32" s="171" t="s">
        <v>548</v>
      </c>
      <c r="AQ32" s="222">
        <v>0.95799999999999996</v>
      </c>
      <c r="AR32" s="171" t="s">
        <v>573</v>
      </c>
      <c r="AS32" s="171" t="s">
        <v>548</v>
      </c>
      <c r="AT32" s="222">
        <v>0.95199999999999996</v>
      </c>
      <c r="AU32" s="171" t="s">
        <v>573</v>
      </c>
      <c r="AV32" s="171" t="s">
        <v>548</v>
      </c>
      <c r="AW32" s="222">
        <v>0.94599999999999995</v>
      </c>
      <c r="AX32" s="171" t="s">
        <v>573</v>
      </c>
      <c r="AY32" s="171" t="s">
        <v>548</v>
      </c>
      <c r="AZ32" s="222">
        <v>0.94199999999999995</v>
      </c>
      <c r="BA32" s="171" t="s">
        <v>573</v>
      </c>
      <c r="BB32" s="171" t="s">
        <v>548</v>
      </c>
      <c r="BC32" s="222">
        <v>0.94199999999999995</v>
      </c>
      <c r="BD32" s="171" t="s">
        <v>573</v>
      </c>
      <c r="BE32" s="171" t="s">
        <v>548</v>
      </c>
      <c r="BF32" s="222">
        <v>0.93899999999999995</v>
      </c>
      <c r="BG32" s="330" t="s">
        <v>573</v>
      </c>
      <c r="BH32" s="171" t="s">
        <v>548</v>
      </c>
      <c r="BI32" s="222">
        <v>0.93300000000000005</v>
      </c>
      <c r="BJ32" s="171" t="s">
        <v>573</v>
      </c>
      <c r="BK32" s="171" t="s">
        <v>548</v>
      </c>
      <c r="BL32" s="222">
        <v>0.92500000000000004</v>
      </c>
      <c r="BM32" s="171" t="s">
        <v>573</v>
      </c>
      <c r="BN32" s="171" t="s">
        <v>548</v>
      </c>
      <c r="BO32" s="222">
        <v>0.93400000000000005</v>
      </c>
      <c r="BP32" s="171" t="s">
        <v>573</v>
      </c>
      <c r="BQ32" s="171" t="s">
        <v>548</v>
      </c>
      <c r="BR32" s="225"/>
      <c r="BS32" s="226"/>
      <c r="BT32" s="226"/>
      <c r="BU32" s="306"/>
      <c r="BV32" s="306"/>
    </row>
    <row r="33" spans="1:74" x14ac:dyDescent="0.2">
      <c r="A33" s="306" t="s">
        <v>479</v>
      </c>
      <c r="B33" s="5" t="s">
        <v>480</v>
      </c>
      <c r="C33" s="5" t="s">
        <v>405</v>
      </c>
      <c r="D33" s="5" t="s">
        <v>552</v>
      </c>
      <c r="E33" s="5" t="s">
        <v>20</v>
      </c>
      <c r="F33" s="117" t="s">
        <v>70</v>
      </c>
      <c r="G33" s="5" t="s">
        <v>71</v>
      </c>
      <c r="H33" s="36" t="s">
        <v>466</v>
      </c>
      <c r="I33" s="161" t="s">
        <v>571</v>
      </c>
      <c r="J33" s="222">
        <v>1.0569999999999999</v>
      </c>
      <c r="K33" s="171" t="s">
        <v>572</v>
      </c>
      <c r="L33" s="171" t="s">
        <v>548</v>
      </c>
      <c r="M33" s="222">
        <v>1.0529999999999999</v>
      </c>
      <c r="N33" s="262" t="s">
        <v>572</v>
      </c>
      <c r="O33" s="171" t="s">
        <v>548</v>
      </c>
      <c r="P33" s="222">
        <v>1.046</v>
      </c>
      <c r="Q33" s="171" t="s">
        <v>572</v>
      </c>
      <c r="R33" s="171" t="s">
        <v>548</v>
      </c>
      <c r="S33" s="222">
        <v>1.0449999999999999</v>
      </c>
      <c r="T33" s="330" t="s">
        <v>572</v>
      </c>
      <c r="U33" s="171" t="s">
        <v>548</v>
      </c>
      <c r="V33" s="222">
        <v>1.038</v>
      </c>
      <c r="W33" s="171" t="s">
        <v>572</v>
      </c>
      <c r="X33" s="171" t="s">
        <v>548</v>
      </c>
      <c r="Y33" s="222">
        <v>1.032</v>
      </c>
      <c r="Z33" s="171" t="s">
        <v>572</v>
      </c>
      <c r="AA33" s="171" t="s">
        <v>548</v>
      </c>
      <c r="AB33" s="222">
        <v>1.028</v>
      </c>
      <c r="AC33" s="171" t="s">
        <v>572</v>
      </c>
      <c r="AD33" s="171" t="s">
        <v>548</v>
      </c>
      <c r="AE33" s="222">
        <v>1.0229999999999999</v>
      </c>
      <c r="AF33" s="171" t="s">
        <v>572</v>
      </c>
      <c r="AG33" s="171" t="s">
        <v>548</v>
      </c>
      <c r="AH33" s="222">
        <v>1.0089999999999999</v>
      </c>
      <c r="AI33" s="171" t="s">
        <v>572</v>
      </c>
      <c r="AJ33" s="171" t="s">
        <v>548</v>
      </c>
      <c r="AK33" s="222">
        <v>0.995</v>
      </c>
      <c r="AL33" s="171" t="s">
        <v>572</v>
      </c>
      <c r="AM33" s="171" t="s">
        <v>548</v>
      </c>
      <c r="AN33" s="222">
        <v>0.99399999999999999</v>
      </c>
      <c r="AO33" s="171" t="s">
        <v>572</v>
      </c>
      <c r="AP33" s="171" t="s">
        <v>548</v>
      </c>
      <c r="AQ33" s="222">
        <v>0.98399999999999999</v>
      </c>
      <c r="AR33" s="171" t="s">
        <v>572</v>
      </c>
      <c r="AS33" s="171" t="s">
        <v>548</v>
      </c>
      <c r="AT33" s="222">
        <v>0.97899999999999998</v>
      </c>
      <c r="AU33" s="171" t="s">
        <v>572</v>
      </c>
      <c r="AV33" s="171" t="s">
        <v>548</v>
      </c>
      <c r="AW33" s="222">
        <v>0.97399999999999998</v>
      </c>
      <c r="AX33" s="171" t="s">
        <v>572</v>
      </c>
      <c r="AY33" s="171" t="s">
        <v>548</v>
      </c>
      <c r="AZ33" s="222">
        <v>0.96599999999999997</v>
      </c>
      <c r="BA33" s="171" t="s">
        <v>572</v>
      </c>
      <c r="BB33" s="171" t="s">
        <v>548</v>
      </c>
      <c r="BC33" s="222">
        <v>0.96399999999999997</v>
      </c>
      <c r="BD33" s="171" t="s">
        <v>573</v>
      </c>
      <c r="BE33" s="171" t="s">
        <v>548</v>
      </c>
      <c r="BF33" s="222">
        <v>0.96199999999999997</v>
      </c>
      <c r="BG33" s="330" t="s">
        <v>573</v>
      </c>
      <c r="BH33" s="171" t="s">
        <v>548</v>
      </c>
      <c r="BI33" s="222">
        <v>0.95799999999999996</v>
      </c>
      <c r="BJ33" s="171" t="s">
        <v>573</v>
      </c>
      <c r="BK33" s="171" t="s">
        <v>548</v>
      </c>
      <c r="BL33" s="222">
        <v>0.95299999999999996</v>
      </c>
      <c r="BM33" s="171" t="s">
        <v>573</v>
      </c>
      <c r="BN33" s="171" t="s">
        <v>548</v>
      </c>
      <c r="BO33" s="222">
        <v>0.95199999999999996</v>
      </c>
      <c r="BP33" s="171" t="s">
        <v>573</v>
      </c>
      <c r="BQ33" s="171" t="s">
        <v>548</v>
      </c>
      <c r="BR33" s="225"/>
      <c r="BS33" s="226"/>
      <c r="BT33" s="226"/>
      <c r="BU33" s="306"/>
      <c r="BV33" s="306"/>
    </row>
    <row r="34" spans="1:74" x14ac:dyDescent="0.2">
      <c r="A34" s="306" t="s">
        <v>629</v>
      </c>
      <c r="B34" s="5" t="s">
        <v>477</v>
      </c>
      <c r="C34" s="5" t="s">
        <v>404</v>
      </c>
      <c r="D34" s="5" t="s">
        <v>426</v>
      </c>
      <c r="E34" s="5" t="s">
        <v>47</v>
      </c>
      <c r="F34" s="117" t="s">
        <v>72</v>
      </c>
      <c r="G34" s="5" t="s">
        <v>73</v>
      </c>
      <c r="H34" s="36" t="s">
        <v>466</v>
      </c>
      <c r="I34" s="161" t="s">
        <v>571</v>
      </c>
      <c r="J34" s="222">
        <v>0.65700000000000003</v>
      </c>
      <c r="K34" s="171" t="s">
        <v>573</v>
      </c>
      <c r="L34" s="171" t="s">
        <v>548</v>
      </c>
      <c r="M34" s="222">
        <v>0.65200000000000002</v>
      </c>
      <c r="N34" s="262" t="s">
        <v>573</v>
      </c>
      <c r="O34" s="171" t="s">
        <v>548</v>
      </c>
      <c r="P34" s="222">
        <v>0.64800000000000002</v>
      </c>
      <c r="Q34" s="171" t="s">
        <v>573</v>
      </c>
      <c r="R34" s="171" t="s">
        <v>548</v>
      </c>
      <c r="S34" s="222">
        <v>0.64500000000000002</v>
      </c>
      <c r="T34" s="330" t="s">
        <v>573</v>
      </c>
      <c r="U34" s="171" t="s">
        <v>548</v>
      </c>
      <c r="V34" s="222">
        <v>0.64100000000000001</v>
      </c>
      <c r="W34" s="171" t="s">
        <v>573</v>
      </c>
      <c r="X34" s="171" t="s">
        <v>548</v>
      </c>
      <c r="Y34" s="222">
        <v>0.63600000000000001</v>
      </c>
      <c r="Z34" s="171" t="s">
        <v>573</v>
      </c>
      <c r="AA34" s="171" t="s">
        <v>548</v>
      </c>
      <c r="AB34" s="222">
        <v>0.63400000000000001</v>
      </c>
      <c r="AC34" s="171" t="s">
        <v>573</v>
      </c>
      <c r="AD34" s="171" t="s">
        <v>548</v>
      </c>
      <c r="AE34" s="222">
        <v>0.63</v>
      </c>
      <c r="AF34" s="171" t="s">
        <v>573</v>
      </c>
      <c r="AG34" s="171" t="s">
        <v>548</v>
      </c>
      <c r="AH34" s="222">
        <v>0.622</v>
      </c>
      <c r="AI34" s="171" t="s">
        <v>573</v>
      </c>
      <c r="AJ34" s="171" t="s">
        <v>548</v>
      </c>
      <c r="AK34" s="222">
        <v>0.61399999999999999</v>
      </c>
      <c r="AL34" s="171" t="s">
        <v>573</v>
      </c>
      <c r="AM34" s="171" t="s">
        <v>548</v>
      </c>
      <c r="AN34" s="222">
        <v>0.60699999999999998</v>
      </c>
      <c r="AO34" s="171" t="s">
        <v>573</v>
      </c>
      <c r="AP34" s="171" t="s">
        <v>548</v>
      </c>
      <c r="AQ34" s="222">
        <v>0.60199999999999998</v>
      </c>
      <c r="AR34" s="171" t="s">
        <v>573</v>
      </c>
      <c r="AS34" s="171" t="s">
        <v>548</v>
      </c>
      <c r="AT34" s="222">
        <v>0.59799999999999998</v>
      </c>
      <c r="AU34" s="171" t="s">
        <v>573</v>
      </c>
      <c r="AV34" s="171" t="s">
        <v>548</v>
      </c>
      <c r="AW34" s="222">
        <v>0.59299999999999997</v>
      </c>
      <c r="AX34" s="171" t="s">
        <v>573</v>
      </c>
      <c r="AY34" s="171" t="s">
        <v>548</v>
      </c>
      <c r="AZ34" s="222">
        <v>0.58899999999999997</v>
      </c>
      <c r="BA34" s="171" t="s">
        <v>573</v>
      </c>
      <c r="BB34" s="171" t="s">
        <v>548</v>
      </c>
      <c r="BC34" s="222">
        <v>0.58699999999999997</v>
      </c>
      <c r="BD34" s="171" t="s">
        <v>573</v>
      </c>
      <c r="BE34" s="171" t="s">
        <v>548</v>
      </c>
      <c r="BF34" s="222">
        <v>0.58199999999999996</v>
      </c>
      <c r="BG34" s="330" t="s">
        <v>573</v>
      </c>
      <c r="BH34" s="171" t="s">
        <v>548</v>
      </c>
      <c r="BI34" s="222">
        <v>0.57599999999999996</v>
      </c>
      <c r="BJ34" s="171" t="s">
        <v>573</v>
      </c>
      <c r="BK34" s="171" t="s">
        <v>548</v>
      </c>
      <c r="BL34" s="222">
        <v>0.56899999999999995</v>
      </c>
      <c r="BM34" s="171" t="s">
        <v>573</v>
      </c>
      <c r="BN34" s="171" t="s">
        <v>548</v>
      </c>
      <c r="BO34" s="222">
        <v>0.56599999999999995</v>
      </c>
      <c r="BP34" s="171" t="s">
        <v>573</v>
      </c>
      <c r="BQ34" s="171" t="s">
        <v>548</v>
      </c>
      <c r="BR34" s="225"/>
      <c r="BS34" s="226"/>
      <c r="BT34" s="226"/>
      <c r="BU34" s="306"/>
      <c r="BV34" s="306"/>
    </row>
    <row r="35" spans="1:74" x14ac:dyDescent="0.2">
      <c r="A35" s="306" t="s">
        <v>627</v>
      </c>
      <c r="B35" s="5" t="s">
        <v>484</v>
      </c>
      <c r="C35" s="5" t="s">
        <v>465</v>
      </c>
      <c r="D35" s="5" t="s">
        <v>424</v>
      </c>
      <c r="E35" s="5" t="s">
        <v>35</v>
      </c>
      <c r="F35" s="117" t="s">
        <v>74</v>
      </c>
      <c r="G35" s="5" t="s">
        <v>75</v>
      </c>
      <c r="H35" s="36" t="s">
        <v>466</v>
      </c>
      <c r="I35" s="161" t="s">
        <v>571</v>
      </c>
      <c r="J35" s="222">
        <v>1.032</v>
      </c>
      <c r="K35" s="171" t="s">
        <v>572</v>
      </c>
      <c r="L35" s="171" t="s">
        <v>548</v>
      </c>
      <c r="M35" s="222">
        <v>1.0309999999999999</v>
      </c>
      <c r="N35" s="262" t="s">
        <v>572</v>
      </c>
      <c r="O35" s="171" t="s">
        <v>548</v>
      </c>
      <c r="P35" s="222">
        <v>1.022</v>
      </c>
      <c r="Q35" s="171" t="s">
        <v>572</v>
      </c>
      <c r="R35" s="171" t="s">
        <v>548</v>
      </c>
      <c r="S35" s="222">
        <v>1.016</v>
      </c>
      <c r="T35" s="330" t="s">
        <v>572</v>
      </c>
      <c r="U35" s="171" t="s">
        <v>548</v>
      </c>
      <c r="V35" s="222">
        <v>1.012</v>
      </c>
      <c r="W35" s="171" t="s">
        <v>572</v>
      </c>
      <c r="X35" s="171" t="s">
        <v>548</v>
      </c>
      <c r="Y35" s="222">
        <v>1.008</v>
      </c>
      <c r="Z35" s="171" t="s">
        <v>572</v>
      </c>
      <c r="AA35" s="171" t="s">
        <v>548</v>
      </c>
      <c r="AB35" s="222">
        <v>1.014</v>
      </c>
      <c r="AC35" s="171" t="s">
        <v>572</v>
      </c>
      <c r="AD35" s="171" t="s">
        <v>548</v>
      </c>
      <c r="AE35" s="222">
        <v>1.0129999999999999</v>
      </c>
      <c r="AF35" s="171" t="s">
        <v>572</v>
      </c>
      <c r="AG35" s="171" t="s">
        <v>548</v>
      </c>
      <c r="AH35" s="222">
        <v>1.0049999999999999</v>
      </c>
      <c r="AI35" s="171" t="s">
        <v>572</v>
      </c>
      <c r="AJ35" s="171" t="s">
        <v>548</v>
      </c>
      <c r="AK35" s="222">
        <v>1</v>
      </c>
      <c r="AL35" s="171" t="s">
        <v>572</v>
      </c>
      <c r="AM35" s="171" t="s">
        <v>548</v>
      </c>
      <c r="AN35" s="222">
        <v>0.997</v>
      </c>
      <c r="AO35" s="171" t="s">
        <v>572</v>
      </c>
      <c r="AP35" s="171" t="s">
        <v>548</v>
      </c>
      <c r="AQ35" s="222">
        <v>0.98899999999999999</v>
      </c>
      <c r="AR35" s="171" t="s">
        <v>572</v>
      </c>
      <c r="AS35" s="171" t="s">
        <v>548</v>
      </c>
      <c r="AT35" s="222">
        <v>0.98599999999999999</v>
      </c>
      <c r="AU35" s="171" t="s">
        <v>572</v>
      </c>
      <c r="AV35" s="171" t="s">
        <v>548</v>
      </c>
      <c r="AW35" s="222">
        <v>0.98599999999999999</v>
      </c>
      <c r="AX35" s="171" t="s">
        <v>572</v>
      </c>
      <c r="AY35" s="171" t="s">
        <v>548</v>
      </c>
      <c r="AZ35" s="222">
        <v>0.98599999999999999</v>
      </c>
      <c r="BA35" s="171" t="s">
        <v>572</v>
      </c>
      <c r="BB35" s="171" t="s">
        <v>548</v>
      </c>
      <c r="BC35" s="222">
        <v>0.99099999999999999</v>
      </c>
      <c r="BD35" s="171" t="s">
        <v>572</v>
      </c>
      <c r="BE35" s="171" t="s">
        <v>548</v>
      </c>
      <c r="BF35" s="222">
        <v>0.99199999999999999</v>
      </c>
      <c r="BG35" s="330" t="s">
        <v>572</v>
      </c>
      <c r="BH35" s="171" t="s">
        <v>548</v>
      </c>
      <c r="BI35" s="222">
        <v>0.99399999999999999</v>
      </c>
      <c r="BJ35" s="171" t="s">
        <v>572</v>
      </c>
      <c r="BK35" s="171" t="s">
        <v>548</v>
      </c>
      <c r="BL35" s="222">
        <v>0.99</v>
      </c>
      <c r="BM35" s="171" t="s">
        <v>572</v>
      </c>
      <c r="BN35" s="171" t="s">
        <v>548</v>
      </c>
      <c r="BO35" s="222">
        <v>0.98799999999999999</v>
      </c>
      <c r="BP35" s="171" t="s">
        <v>572</v>
      </c>
      <c r="BQ35" s="171" t="s">
        <v>548</v>
      </c>
      <c r="BR35" s="225"/>
      <c r="BS35" s="226"/>
      <c r="BT35" s="226"/>
      <c r="BU35" s="306"/>
      <c r="BV35" s="306"/>
    </row>
    <row r="36" spans="1:74" x14ac:dyDescent="0.2">
      <c r="A36" s="306" t="s">
        <v>621</v>
      </c>
      <c r="B36" s="5" t="s">
        <v>477</v>
      </c>
      <c r="C36" s="5" t="s">
        <v>404</v>
      </c>
      <c r="D36" s="5" t="s">
        <v>418</v>
      </c>
      <c r="E36" s="5" t="s">
        <v>12</v>
      </c>
      <c r="F36" s="117" t="s">
        <v>76</v>
      </c>
      <c r="G36" s="5" t="s">
        <v>77</v>
      </c>
      <c r="H36" s="36" t="s">
        <v>466</v>
      </c>
      <c r="I36" s="161" t="s">
        <v>571</v>
      </c>
      <c r="J36" s="222">
        <v>0.68100000000000005</v>
      </c>
      <c r="K36" s="171" t="s">
        <v>573</v>
      </c>
      <c r="L36" s="171" t="s">
        <v>548</v>
      </c>
      <c r="M36" s="222">
        <v>0.67700000000000005</v>
      </c>
      <c r="N36" s="262" t="s">
        <v>573</v>
      </c>
      <c r="O36" s="171" t="s">
        <v>548</v>
      </c>
      <c r="P36" s="222">
        <v>0.67500000000000004</v>
      </c>
      <c r="Q36" s="171" t="s">
        <v>573</v>
      </c>
      <c r="R36" s="171" t="s">
        <v>548</v>
      </c>
      <c r="S36" s="222">
        <v>0.67</v>
      </c>
      <c r="T36" s="330" t="s">
        <v>573</v>
      </c>
      <c r="U36" s="171" t="s">
        <v>548</v>
      </c>
      <c r="V36" s="222">
        <v>0.66800000000000004</v>
      </c>
      <c r="W36" s="171" t="s">
        <v>573</v>
      </c>
      <c r="X36" s="171" t="s">
        <v>548</v>
      </c>
      <c r="Y36" s="222">
        <v>0.66300000000000003</v>
      </c>
      <c r="Z36" s="171" t="s">
        <v>573</v>
      </c>
      <c r="AA36" s="171" t="s">
        <v>548</v>
      </c>
      <c r="AB36" s="222">
        <v>0.66100000000000003</v>
      </c>
      <c r="AC36" s="171" t="s">
        <v>573</v>
      </c>
      <c r="AD36" s="171" t="s">
        <v>548</v>
      </c>
      <c r="AE36" s="222">
        <v>0.65800000000000003</v>
      </c>
      <c r="AF36" s="171" t="s">
        <v>573</v>
      </c>
      <c r="AG36" s="171" t="s">
        <v>548</v>
      </c>
      <c r="AH36" s="222">
        <v>0.65300000000000002</v>
      </c>
      <c r="AI36" s="171" t="s">
        <v>573</v>
      </c>
      <c r="AJ36" s="171" t="s">
        <v>548</v>
      </c>
      <c r="AK36" s="222">
        <v>0.65</v>
      </c>
      <c r="AL36" s="171" t="s">
        <v>573</v>
      </c>
      <c r="AM36" s="171" t="s">
        <v>548</v>
      </c>
      <c r="AN36" s="222">
        <v>0.64800000000000002</v>
      </c>
      <c r="AO36" s="171" t="s">
        <v>573</v>
      </c>
      <c r="AP36" s="171" t="s">
        <v>548</v>
      </c>
      <c r="AQ36" s="222">
        <v>0.64300000000000002</v>
      </c>
      <c r="AR36" s="171" t="s">
        <v>573</v>
      </c>
      <c r="AS36" s="171" t="s">
        <v>548</v>
      </c>
      <c r="AT36" s="222">
        <v>0.64100000000000001</v>
      </c>
      <c r="AU36" s="171" t="s">
        <v>573</v>
      </c>
      <c r="AV36" s="171" t="s">
        <v>548</v>
      </c>
      <c r="AW36" s="222">
        <v>0.63700000000000001</v>
      </c>
      <c r="AX36" s="171" t="s">
        <v>573</v>
      </c>
      <c r="AY36" s="171" t="s">
        <v>548</v>
      </c>
      <c r="AZ36" s="222">
        <v>0.63</v>
      </c>
      <c r="BA36" s="171" t="s">
        <v>573</v>
      </c>
      <c r="BB36" s="171" t="s">
        <v>548</v>
      </c>
      <c r="BC36" s="222">
        <v>0.629</v>
      </c>
      <c r="BD36" s="171" t="s">
        <v>573</v>
      </c>
      <c r="BE36" s="171" t="s">
        <v>548</v>
      </c>
      <c r="BF36" s="222">
        <v>0.623</v>
      </c>
      <c r="BG36" s="330" t="s">
        <v>573</v>
      </c>
      <c r="BH36" s="171" t="s">
        <v>548</v>
      </c>
      <c r="BI36" s="222">
        <v>0.61799999999999999</v>
      </c>
      <c r="BJ36" s="171" t="s">
        <v>573</v>
      </c>
      <c r="BK36" s="171" t="s">
        <v>548</v>
      </c>
      <c r="BL36" s="222">
        <v>0.61099999999999999</v>
      </c>
      <c r="BM36" s="171" t="s">
        <v>573</v>
      </c>
      <c r="BN36" s="171" t="s">
        <v>548</v>
      </c>
      <c r="BO36" s="222">
        <v>0.60599999999999998</v>
      </c>
      <c r="BP36" s="171" t="s">
        <v>573</v>
      </c>
      <c r="BQ36" s="171" t="s">
        <v>548</v>
      </c>
      <c r="BR36" s="225"/>
      <c r="BS36" s="226"/>
      <c r="BT36" s="226"/>
      <c r="BU36" s="306"/>
      <c r="BV36" s="306"/>
    </row>
    <row r="37" spans="1:74" x14ac:dyDescent="0.2">
      <c r="A37" s="306" t="s">
        <v>630</v>
      </c>
      <c r="B37" s="5" t="s">
        <v>475</v>
      </c>
      <c r="C37" s="5" t="s">
        <v>402</v>
      </c>
      <c r="D37" s="5" t="s">
        <v>427</v>
      </c>
      <c r="E37" s="5" t="s">
        <v>50</v>
      </c>
      <c r="F37" s="117" t="s">
        <v>78</v>
      </c>
      <c r="G37" s="5" t="s">
        <v>79</v>
      </c>
      <c r="H37" s="36" t="s">
        <v>466</v>
      </c>
      <c r="I37" s="161" t="s">
        <v>571</v>
      </c>
      <c r="J37" s="222">
        <v>0.98399999999999999</v>
      </c>
      <c r="K37" s="171" t="s">
        <v>572</v>
      </c>
      <c r="L37" s="171" t="s">
        <v>548</v>
      </c>
      <c r="M37" s="222">
        <v>0.97899999999999998</v>
      </c>
      <c r="N37" s="262" t="s">
        <v>572</v>
      </c>
      <c r="O37" s="171" t="s">
        <v>548</v>
      </c>
      <c r="P37" s="222">
        <v>0.97099999999999997</v>
      </c>
      <c r="Q37" s="171" t="s">
        <v>572</v>
      </c>
      <c r="R37" s="171" t="s">
        <v>548</v>
      </c>
      <c r="S37" s="222">
        <v>0.96599999999999997</v>
      </c>
      <c r="T37" s="330" t="s">
        <v>572</v>
      </c>
      <c r="U37" s="171" t="s">
        <v>548</v>
      </c>
      <c r="V37" s="222">
        <v>0.96199999999999997</v>
      </c>
      <c r="W37" s="171" t="s">
        <v>573</v>
      </c>
      <c r="X37" s="171" t="s">
        <v>548</v>
      </c>
      <c r="Y37" s="222">
        <v>0.95499999999999996</v>
      </c>
      <c r="Z37" s="171" t="s">
        <v>573</v>
      </c>
      <c r="AA37" s="171" t="s">
        <v>548</v>
      </c>
      <c r="AB37" s="222">
        <v>0.95599999999999996</v>
      </c>
      <c r="AC37" s="171" t="s">
        <v>573</v>
      </c>
      <c r="AD37" s="171" t="s">
        <v>548</v>
      </c>
      <c r="AE37" s="222">
        <v>0.95</v>
      </c>
      <c r="AF37" s="171" t="s">
        <v>573</v>
      </c>
      <c r="AG37" s="171" t="s">
        <v>548</v>
      </c>
      <c r="AH37" s="222">
        <v>0.93899999999999995</v>
      </c>
      <c r="AI37" s="171" t="s">
        <v>573</v>
      </c>
      <c r="AJ37" s="171" t="s">
        <v>548</v>
      </c>
      <c r="AK37" s="222">
        <v>0.93100000000000005</v>
      </c>
      <c r="AL37" s="171" t="s">
        <v>573</v>
      </c>
      <c r="AM37" s="171" t="s">
        <v>548</v>
      </c>
      <c r="AN37" s="222">
        <v>0.92700000000000005</v>
      </c>
      <c r="AO37" s="171" t="s">
        <v>573</v>
      </c>
      <c r="AP37" s="171" t="s">
        <v>548</v>
      </c>
      <c r="AQ37" s="222">
        <v>0.91500000000000004</v>
      </c>
      <c r="AR37" s="171" t="s">
        <v>573</v>
      </c>
      <c r="AS37" s="171" t="s">
        <v>548</v>
      </c>
      <c r="AT37" s="222">
        <v>0.91100000000000003</v>
      </c>
      <c r="AU37" s="171" t="s">
        <v>573</v>
      </c>
      <c r="AV37" s="171" t="s">
        <v>548</v>
      </c>
      <c r="AW37" s="222">
        <v>0.90700000000000003</v>
      </c>
      <c r="AX37" s="171" t="s">
        <v>573</v>
      </c>
      <c r="AY37" s="171" t="s">
        <v>548</v>
      </c>
      <c r="AZ37" s="222">
        <v>0.90300000000000002</v>
      </c>
      <c r="BA37" s="171" t="s">
        <v>573</v>
      </c>
      <c r="BB37" s="171" t="s">
        <v>548</v>
      </c>
      <c r="BC37" s="222">
        <v>0.90200000000000002</v>
      </c>
      <c r="BD37" s="171" t="s">
        <v>573</v>
      </c>
      <c r="BE37" s="171" t="s">
        <v>548</v>
      </c>
      <c r="BF37" s="222">
        <v>0.90200000000000002</v>
      </c>
      <c r="BG37" s="330" t="s">
        <v>573</v>
      </c>
      <c r="BH37" s="171" t="s">
        <v>548</v>
      </c>
      <c r="BI37" s="222">
        <v>0.9</v>
      </c>
      <c r="BJ37" s="171" t="s">
        <v>573</v>
      </c>
      <c r="BK37" s="171" t="s">
        <v>548</v>
      </c>
      <c r="BL37" s="222">
        <v>0.90100000000000002</v>
      </c>
      <c r="BM37" s="171" t="s">
        <v>573</v>
      </c>
      <c r="BN37" s="171" t="s">
        <v>548</v>
      </c>
      <c r="BO37" s="222">
        <v>0.89900000000000002</v>
      </c>
      <c r="BP37" s="171" t="s">
        <v>573</v>
      </c>
      <c r="BQ37" s="171" t="s">
        <v>548</v>
      </c>
      <c r="BR37" s="225"/>
      <c r="BS37" s="226"/>
      <c r="BT37" s="226"/>
      <c r="BU37" s="306"/>
      <c r="BV37" s="306"/>
    </row>
    <row r="38" spans="1:74" x14ac:dyDescent="0.2">
      <c r="A38" s="306" t="s">
        <v>489</v>
      </c>
      <c r="B38" s="5" t="s">
        <v>481</v>
      </c>
      <c r="C38" s="5" t="s">
        <v>406</v>
      </c>
      <c r="D38" s="5" t="s">
        <v>421</v>
      </c>
      <c r="E38" s="5" t="s">
        <v>28</v>
      </c>
      <c r="F38" s="117" t="s">
        <v>80</v>
      </c>
      <c r="G38" s="5" t="s">
        <v>81</v>
      </c>
      <c r="H38" s="36" t="s">
        <v>466</v>
      </c>
      <c r="I38" s="161" t="s">
        <v>571</v>
      </c>
      <c r="J38" s="222">
        <v>1.014</v>
      </c>
      <c r="K38" s="171" t="s">
        <v>572</v>
      </c>
      <c r="L38" s="171" t="s">
        <v>548</v>
      </c>
      <c r="M38" s="222">
        <v>1.008</v>
      </c>
      <c r="N38" s="262" t="s">
        <v>572</v>
      </c>
      <c r="O38" s="171" t="s">
        <v>548</v>
      </c>
      <c r="P38" s="222">
        <v>1.004</v>
      </c>
      <c r="Q38" s="171" t="s">
        <v>572</v>
      </c>
      <c r="R38" s="171" t="s">
        <v>548</v>
      </c>
      <c r="S38" s="222">
        <v>1.0009999999999999</v>
      </c>
      <c r="T38" s="330" t="s">
        <v>572</v>
      </c>
      <c r="U38" s="171" t="s">
        <v>548</v>
      </c>
      <c r="V38" s="222">
        <v>0.997</v>
      </c>
      <c r="W38" s="171" t="s">
        <v>572</v>
      </c>
      <c r="X38" s="171" t="s">
        <v>548</v>
      </c>
      <c r="Y38" s="222">
        <v>0.995</v>
      </c>
      <c r="Z38" s="171" t="s">
        <v>572</v>
      </c>
      <c r="AA38" s="171" t="s">
        <v>548</v>
      </c>
      <c r="AB38" s="222">
        <v>0.997</v>
      </c>
      <c r="AC38" s="171" t="s">
        <v>572</v>
      </c>
      <c r="AD38" s="171" t="s">
        <v>548</v>
      </c>
      <c r="AE38" s="222">
        <v>1</v>
      </c>
      <c r="AF38" s="171" t="s">
        <v>572</v>
      </c>
      <c r="AG38" s="171" t="s">
        <v>548</v>
      </c>
      <c r="AH38" s="222">
        <v>0.996</v>
      </c>
      <c r="AI38" s="171" t="s">
        <v>572</v>
      </c>
      <c r="AJ38" s="171" t="s">
        <v>548</v>
      </c>
      <c r="AK38" s="222">
        <v>0.98799999999999999</v>
      </c>
      <c r="AL38" s="171" t="s">
        <v>572</v>
      </c>
      <c r="AM38" s="171" t="s">
        <v>548</v>
      </c>
      <c r="AN38" s="222">
        <v>0.97699999999999998</v>
      </c>
      <c r="AO38" s="171" t="s">
        <v>572</v>
      </c>
      <c r="AP38" s="171" t="s">
        <v>548</v>
      </c>
      <c r="AQ38" s="222">
        <v>0.96799999999999997</v>
      </c>
      <c r="AR38" s="171" t="s">
        <v>572</v>
      </c>
      <c r="AS38" s="171" t="s">
        <v>548</v>
      </c>
      <c r="AT38" s="222">
        <v>0.96799999999999997</v>
      </c>
      <c r="AU38" s="171" t="s">
        <v>572</v>
      </c>
      <c r="AV38" s="171" t="s">
        <v>548</v>
      </c>
      <c r="AW38" s="222">
        <v>0.96699999999999997</v>
      </c>
      <c r="AX38" s="171" t="s">
        <v>572</v>
      </c>
      <c r="AY38" s="171" t="s">
        <v>548</v>
      </c>
      <c r="AZ38" s="222">
        <v>0.96599999999999997</v>
      </c>
      <c r="BA38" s="171" t="s">
        <v>572</v>
      </c>
      <c r="BB38" s="171" t="s">
        <v>548</v>
      </c>
      <c r="BC38" s="222">
        <v>0.96899999999999997</v>
      </c>
      <c r="BD38" s="171" t="s">
        <v>572</v>
      </c>
      <c r="BE38" s="171" t="s">
        <v>548</v>
      </c>
      <c r="BF38" s="222">
        <v>0.96799999999999997</v>
      </c>
      <c r="BG38" s="330" t="s">
        <v>572</v>
      </c>
      <c r="BH38" s="171" t="s">
        <v>548</v>
      </c>
      <c r="BI38" s="222">
        <v>0.96699999999999997</v>
      </c>
      <c r="BJ38" s="171" t="s">
        <v>572</v>
      </c>
      <c r="BK38" s="171" t="s">
        <v>548</v>
      </c>
      <c r="BL38" s="222">
        <v>0.96699999999999997</v>
      </c>
      <c r="BM38" s="171" t="s">
        <v>572</v>
      </c>
      <c r="BN38" s="171" t="s">
        <v>548</v>
      </c>
      <c r="BO38" s="222">
        <v>0.95699999999999996</v>
      </c>
      <c r="BP38" s="171" t="s">
        <v>573</v>
      </c>
      <c r="BQ38" s="171" t="s">
        <v>548</v>
      </c>
      <c r="BR38" s="225"/>
      <c r="BS38" s="226"/>
      <c r="BT38" s="226"/>
      <c r="BU38" s="306"/>
      <c r="BV38" s="306"/>
    </row>
    <row r="39" spans="1:74" x14ac:dyDescent="0.2">
      <c r="A39" s="306" t="s">
        <v>490</v>
      </c>
      <c r="B39" s="5" t="s">
        <v>483</v>
      </c>
      <c r="C39" s="5" t="s">
        <v>407</v>
      </c>
      <c r="D39" s="5" t="s">
        <v>431</v>
      </c>
      <c r="E39" s="5" t="s">
        <v>82</v>
      </c>
      <c r="F39" s="117" t="s">
        <v>83</v>
      </c>
      <c r="G39" s="5" t="s">
        <v>84</v>
      </c>
      <c r="H39" s="36" t="s">
        <v>466</v>
      </c>
      <c r="I39" s="161" t="s">
        <v>571</v>
      </c>
      <c r="J39" s="222">
        <v>0.95699999999999996</v>
      </c>
      <c r="K39" s="171" t="s">
        <v>573</v>
      </c>
      <c r="L39" s="171" t="s">
        <v>548</v>
      </c>
      <c r="M39" s="222">
        <v>0.95299999999999996</v>
      </c>
      <c r="N39" s="262" t="s">
        <v>573</v>
      </c>
      <c r="O39" s="171" t="s">
        <v>548</v>
      </c>
      <c r="P39" s="222">
        <v>0.94899999999999995</v>
      </c>
      <c r="Q39" s="171" t="s">
        <v>573</v>
      </c>
      <c r="R39" s="171" t="s">
        <v>548</v>
      </c>
      <c r="S39" s="222">
        <v>0.94399999999999995</v>
      </c>
      <c r="T39" s="330" t="s">
        <v>573</v>
      </c>
      <c r="U39" s="171" t="s">
        <v>548</v>
      </c>
      <c r="V39" s="222">
        <v>0.93700000000000006</v>
      </c>
      <c r="W39" s="171" t="s">
        <v>573</v>
      </c>
      <c r="X39" s="171" t="s">
        <v>548</v>
      </c>
      <c r="Y39" s="222">
        <v>0.93</v>
      </c>
      <c r="Z39" s="171" t="s">
        <v>573</v>
      </c>
      <c r="AA39" s="171" t="s">
        <v>548</v>
      </c>
      <c r="AB39" s="222">
        <v>0.92600000000000005</v>
      </c>
      <c r="AC39" s="171" t="s">
        <v>573</v>
      </c>
      <c r="AD39" s="171" t="s">
        <v>548</v>
      </c>
      <c r="AE39" s="222">
        <v>0.92100000000000004</v>
      </c>
      <c r="AF39" s="171" t="s">
        <v>573</v>
      </c>
      <c r="AG39" s="171" t="s">
        <v>548</v>
      </c>
      <c r="AH39" s="222">
        <v>0.91700000000000004</v>
      </c>
      <c r="AI39" s="171" t="s">
        <v>573</v>
      </c>
      <c r="AJ39" s="171" t="s">
        <v>548</v>
      </c>
      <c r="AK39" s="222">
        <v>0.90600000000000003</v>
      </c>
      <c r="AL39" s="171" t="s">
        <v>573</v>
      </c>
      <c r="AM39" s="171" t="s">
        <v>548</v>
      </c>
      <c r="AN39" s="222">
        <v>0.90100000000000002</v>
      </c>
      <c r="AO39" s="171" t="s">
        <v>573</v>
      </c>
      <c r="AP39" s="171" t="s">
        <v>548</v>
      </c>
      <c r="AQ39" s="222">
        <v>0.89600000000000002</v>
      </c>
      <c r="AR39" s="171" t="s">
        <v>573</v>
      </c>
      <c r="AS39" s="171" t="s">
        <v>548</v>
      </c>
      <c r="AT39" s="222">
        <v>0.89500000000000002</v>
      </c>
      <c r="AU39" s="171" t="s">
        <v>573</v>
      </c>
      <c r="AV39" s="171" t="s">
        <v>548</v>
      </c>
      <c r="AW39" s="222">
        <v>0.88900000000000001</v>
      </c>
      <c r="AX39" s="171" t="s">
        <v>573</v>
      </c>
      <c r="AY39" s="171" t="s">
        <v>548</v>
      </c>
      <c r="AZ39" s="222">
        <v>0.88400000000000001</v>
      </c>
      <c r="BA39" s="171" t="s">
        <v>573</v>
      </c>
      <c r="BB39" s="171" t="s">
        <v>548</v>
      </c>
      <c r="BC39" s="222">
        <v>0.88500000000000001</v>
      </c>
      <c r="BD39" s="171" t="s">
        <v>573</v>
      </c>
      <c r="BE39" s="171" t="s">
        <v>548</v>
      </c>
      <c r="BF39" s="222">
        <v>0.88900000000000001</v>
      </c>
      <c r="BG39" s="330" t="s">
        <v>573</v>
      </c>
      <c r="BH39" s="171" t="s">
        <v>548</v>
      </c>
      <c r="BI39" s="222">
        <v>0.89100000000000001</v>
      </c>
      <c r="BJ39" s="171" t="s">
        <v>573</v>
      </c>
      <c r="BK39" s="171" t="s">
        <v>548</v>
      </c>
      <c r="BL39" s="222">
        <v>0.89100000000000001</v>
      </c>
      <c r="BM39" s="171" t="s">
        <v>573</v>
      </c>
      <c r="BN39" s="171" t="s">
        <v>548</v>
      </c>
      <c r="BO39" s="222">
        <v>0.89200000000000002</v>
      </c>
      <c r="BP39" s="171" t="s">
        <v>573</v>
      </c>
      <c r="BQ39" s="171" t="s">
        <v>548</v>
      </c>
      <c r="BR39" s="225"/>
      <c r="BS39" s="226"/>
      <c r="BT39" s="226"/>
      <c r="BU39" s="306"/>
      <c r="BV39" s="306"/>
    </row>
    <row r="40" spans="1:74" x14ac:dyDescent="0.2">
      <c r="A40" s="306" t="s">
        <v>630</v>
      </c>
      <c r="B40" s="5" t="s">
        <v>475</v>
      </c>
      <c r="C40" s="5" t="s">
        <v>402</v>
      </c>
      <c r="D40" s="5" t="s">
        <v>427</v>
      </c>
      <c r="E40" s="5" t="s">
        <v>50</v>
      </c>
      <c r="F40" s="117" t="s">
        <v>85</v>
      </c>
      <c r="G40" s="5" t="s">
        <v>86</v>
      </c>
      <c r="H40" s="36" t="s">
        <v>466</v>
      </c>
      <c r="I40" s="161" t="s">
        <v>571</v>
      </c>
      <c r="J40" s="222">
        <v>0.91200000000000003</v>
      </c>
      <c r="K40" s="171" t="s">
        <v>573</v>
      </c>
      <c r="L40" s="171" t="s">
        <v>548</v>
      </c>
      <c r="M40" s="222">
        <v>0.91</v>
      </c>
      <c r="N40" s="262" t="s">
        <v>573</v>
      </c>
      <c r="O40" s="171" t="s">
        <v>548</v>
      </c>
      <c r="P40" s="222">
        <v>0.90600000000000003</v>
      </c>
      <c r="Q40" s="171" t="s">
        <v>573</v>
      </c>
      <c r="R40" s="171" t="s">
        <v>548</v>
      </c>
      <c r="S40" s="222">
        <v>0.90200000000000002</v>
      </c>
      <c r="T40" s="330" t="s">
        <v>573</v>
      </c>
      <c r="U40" s="171" t="s">
        <v>548</v>
      </c>
      <c r="V40" s="222">
        <v>0.89500000000000002</v>
      </c>
      <c r="W40" s="171" t="s">
        <v>573</v>
      </c>
      <c r="X40" s="171" t="s">
        <v>548</v>
      </c>
      <c r="Y40" s="222">
        <v>0.89</v>
      </c>
      <c r="Z40" s="171" t="s">
        <v>573</v>
      </c>
      <c r="AA40" s="171" t="s">
        <v>548</v>
      </c>
      <c r="AB40" s="222">
        <v>0.89</v>
      </c>
      <c r="AC40" s="171" t="s">
        <v>573</v>
      </c>
      <c r="AD40" s="171" t="s">
        <v>548</v>
      </c>
      <c r="AE40" s="222">
        <v>0.88400000000000001</v>
      </c>
      <c r="AF40" s="171" t="s">
        <v>573</v>
      </c>
      <c r="AG40" s="171" t="s">
        <v>548</v>
      </c>
      <c r="AH40" s="222">
        <v>0.873</v>
      </c>
      <c r="AI40" s="171" t="s">
        <v>573</v>
      </c>
      <c r="AJ40" s="171" t="s">
        <v>548</v>
      </c>
      <c r="AK40" s="222">
        <v>0.86099999999999999</v>
      </c>
      <c r="AL40" s="171" t="s">
        <v>573</v>
      </c>
      <c r="AM40" s="171" t="s">
        <v>548</v>
      </c>
      <c r="AN40" s="222">
        <v>0.85599999999999998</v>
      </c>
      <c r="AO40" s="171" t="s">
        <v>573</v>
      </c>
      <c r="AP40" s="171" t="s">
        <v>548</v>
      </c>
      <c r="AQ40" s="222">
        <v>0.84699999999999998</v>
      </c>
      <c r="AR40" s="171" t="s">
        <v>573</v>
      </c>
      <c r="AS40" s="171" t="s">
        <v>548</v>
      </c>
      <c r="AT40" s="222">
        <v>0.84599999999999997</v>
      </c>
      <c r="AU40" s="171" t="s">
        <v>573</v>
      </c>
      <c r="AV40" s="171" t="s">
        <v>548</v>
      </c>
      <c r="AW40" s="222">
        <v>0.83899999999999997</v>
      </c>
      <c r="AX40" s="171" t="s">
        <v>573</v>
      </c>
      <c r="AY40" s="171" t="s">
        <v>548</v>
      </c>
      <c r="AZ40" s="222">
        <v>0.83299999999999996</v>
      </c>
      <c r="BA40" s="171" t="s">
        <v>573</v>
      </c>
      <c r="BB40" s="171" t="s">
        <v>548</v>
      </c>
      <c r="BC40" s="222">
        <v>0.83199999999999996</v>
      </c>
      <c r="BD40" s="171" t="s">
        <v>573</v>
      </c>
      <c r="BE40" s="171" t="s">
        <v>548</v>
      </c>
      <c r="BF40" s="222">
        <v>0.83299999999999996</v>
      </c>
      <c r="BG40" s="330" t="s">
        <v>573</v>
      </c>
      <c r="BH40" s="171" t="s">
        <v>548</v>
      </c>
      <c r="BI40" s="222">
        <v>0.82799999999999996</v>
      </c>
      <c r="BJ40" s="171" t="s">
        <v>573</v>
      </c>
      <c r="BK40" s="171" t="s">
        <v>548</v>
      </c>
      <c r="BL40" s="222">
        <v>0.82399999999999995</v>
      </c>
      <c r="BM40" s="171" t="s">
        <v>573</v>
      </c>
      <c r="BN40" s="171" t="s">
        <v>548</v>
      </c>
      <c r="BO40" s="222">
        <v>0.82499999999999996</v>
      </c>
      <c r="BP40" s="171" t="s">
        <v>573</v>
      </c>
      <c r="BQ40" s="171" t="s">
        <v>548</v>
      </c>
      <c r="BR40" s="225"/>
      <c r="BS40" s="226"/>
      <c r="BT40" s="226"/>
      <c r="BU40" s="306"/>
      <c r="BV40" s="306"/>
    </row>
    <row r="41" spans="1:74" x14ac:dyDescent="0.2">
      <c r="A41" s="306" t="s">
        <v>633</v>
      </c>
      <c r="B41" s="5" t="s">
        <v>477</v>
      </c>
      <c r="C41" s="5" t="s">
        <v>404</v>
      </c>
      <c r="D41" s="5" t="s">
        <v>422</v>
      </c>
      <c r="E41" s="5" t="s">
        <v>31</v>
      </c>
      <c r="F41" s="117" t="s">
        <v>87</v>
      </c>
      <c r="G41" s="5" t="s">
        <v>88</v>
      </c>
      <c r="H41" s="36" t="s">
        <v>466</v>
      </c>
      <c r="I41" s="161" t="s">
        <v>571</v>
      </c>
      <c r="J41" s="222">
        <v>0.88500000000000001</v>
      </c>
      <c r="K41" s="171" t="s">
        <v>573</v>
      </c>
      <c r="L41" s="171" t="s">
        <v>548</v>
      </c>
      <c r="M41" s="222">
        <v>0.88600000000000001</v>
      </c>
      <c r="N41" s="262" t="s">
        <v>573</v>
      </c>
      <c r="O41" s="171" t="s">
        <v>548</v>
      </c>
      <c r="P41" s="222">
        <v>0.88300000000000001</v>
      </c>
      <c r="Q41" s="171" t="s">
        <v>573</v>
      </c>
      <c r="R41" s="171" t="s">
        <v>548</v>
      </c>
      <c r="S41" s="222">
        <v>0.88100000000000001</v>
      </c>
      <c r="T41" s="330" t="s">
        <v>573</v>
      </c>
      <c r="U41" s="171" t="s">
        <v>548</v>
      </c>
      <c r="V41" s="222">
        <v>0.876</v>
      </c>
      <c r="W41" s="171" t="s">
        <v>573</v>
      </c>
      <c r="X41" s="171" t="s">
        <v>548</v>
      </c>
      <c r="Y41" s="222">
        <v>0.872</v>
      </c>
      <c r="Z41" s="171" t="s">
        <v>573</v>
      </c>
      <c r="AA41" s="171" t="s">
        <v>548</v>
      </c>
      <c r="AB41" s="222">
        <v>0.871</v>
      </c>
      <c r="AC41" s="171" t="s">
        <v>573</v>
      </c>
      <c r="AD41" s="171" t="s">
        <v>548</v>
      </c>
      <c r="AE41" s="222">
        <v>0.86899999999999999</v>
      </c>
      <c r="AF41" s="171" t="s">
        <v>573</v>
      </c>
      <c r="AG41" s="171" t="s">
        <v>548</v>
      </c>
      <c r="AH41" s="222">
        <v>0.86299999999999999</v>
      </c>
      <c r="AI41" s="171" t="s">
        <v>573</v>
      </c>
      <c r="AJ41" s="171" t="s">
        <v>548</v>
      </c>
      <c r="AK41" s="222">
        <v>0.85599999999999998</v>
      </c>
      <c r="AL41" s="171" t="s">
        <v>573</v>
      </c>
      <c r="AM41" s="171" t="s">
        <v>548</v>
      </c>
      <c r="AN41" s="222">
        <v>0.85099999999999998</v>
      </c>
      <c r="AO41" s="171" t="s">
        <v>573</v>
      </c>
      <c r="AP41" s="171" t="s">
        <v>548</v>
      </c>
      <c r="AQ41" s="222">
        <v>0.84399999999999997</v>
      </c>
      <c r="AR41" s="171" t="s">
        <v>573</v>
      </c>
      <c r="AS41" s="171" t="s">
        <v>548</v>
      </c>
      <c r="AT41" s="222">
        <v>0.84299999999999997</v>
      </c>
      <c r="AU41" s="171" t="s">
        <v>573</v>
      </c>
      <c r="AV41" s="171" t="s">
        <v>548</v>
      </c>
      <c r="AW41" s="222">
        <v>0.83899999999999997</v>
      </c>
      <c r="AX41" s="171" t="s">
        <v>573</v>
      </c>
      <c r="AY41" s="171" t="s">
        <v>548</v>
      </c>
      <c r="AZ41" s="222">
        <v>0.83399999999999996</v>
      </c>
      <c r="BA41" s="171" t="s">
        <v>573</v>
      </c>
      <c r="BB41" s="171" t="s">
        <v>548</v>
      </c>
      <c r="BC41" s="222">
        <v>0.83399999999999996</v>
      </c>
      <c r="BD41" s="171" t="s">
        <v>573</v>
      </c>
      <c r="BE41" s="171" t="s">
        <v>548</v>
      </c>
      <c r="BF41" s="222">
        <v>0.83199999999999996</v>
      </c>
      <c r="BG41" s="330" t="s">
        <v>573</v>
      </c>
      <c r="BH41" s="171" t="s">
        <v>548</v>
      </c>
      <c r="BI41" s="222">
        <v>0.83099999999999996</v>
      </c>
      <c r="BJ41" s="171" t="s">
        <v>573</v>
      </c>
      <c r="BK41" s="171" t="s">
        <v>548</v>
      </c>
      <c r="BL41" s="222">
        <v>0.82899999999999996</v>
      </c>
      <c r="BM41" s="171" t="s">
        <v>573</v>
      </c>
      <c r="BN41" s="171" t="s">
        <v>548</v>
      </c>
      <c r="BO41" s="222">
        <v>0.83</v>
      </c>
      <c r="BP41" s="171" t="s">
        <v>573</v>
      </c>
      <c r="BQ41" s="171" t="s">
        <v>548</v>
      </c>
      <c r="BR41" s="225"/>
      <c r="BS41" s="226"/>
      <c r="BT41" s="226"/>
      <c r="BU41" s="306"/>
      <c r="BV41" s="306"/>
    </row>
    <row r="42" spans="1:74" x14ac:dyDescent="0.2">
      <c r="A42" s="306" t="s">
        <v>634</v>
      </c>
      <c r="B42" s="5" t="s">
        <v>491</v>
      </c>
      <c r="C42" s="5" t="s">
        <v>410</v>
      </c>
      <c r="D42" s="5" t="s">
        <v>433</v>
      </c>
      <c r="E42" s="5" t="s">
        <v>91</v>
      </c>
      <c r="F42" s="117" t="s">
        <v>92</v>
      </c>
      <c r="G42" s="5" t="s">
        <v>93</v>
      </c>
      <c r="H42" s="36" t="s">
        <v>466</v>
      </c>
      <c r="I42" s="161" t="s">
        <v>571</v>
      </c>
      <c r="J42" s="222">
        <v>1.226</v>
      </c>
      <c r="K42" s="171" t="s">
        <v>549</v>
      </c>
      <c r="L42" s="171" t="s">
        <v>549</v>
      </c>
      <c r="M42" s="222">
        <v>1.2190000000000001</v>
      </c>
      <c r="N42" s="262" t="s">
        <v>549</v>
      </c>
      <c r="O42" s="171" t="s">
        <v>549</v>
      </c>
      <c r="P42" s="222">
        <v>1.214</v>
      </c>
      <c r="Q42" s="171" t="s">
        <v>549</v>
      </c>
      <c r="R42" s="171" t="s">
        <v>549</v>
      </c>
      <c r="S42" s="222">
        <v>1.206</v>
      </c>
      <c r="T42" s="330" t="s">
        <v>549</v>
      </c>
      <c r="U42" s="171" t="s">
        <v>549</v>
      </c>
      <c r="V42" s="222">
        <v>1.1990000000000001</v>
      </c>
      <c r="W42" s="171" t="s">
        <v>549</v>
      </c>
      <c r="X42" s="171" t="s">
        <v>549</v>
      </c>
      <c r="Y42" s="222">
        <v>1.1919999999999999</v>
      </c>
      <c r="Z42" s="171" t="s">
        <v>549</v>
      </c>
      <c r="AA42" s="171" t="s">
        <v>549</v>
      </c>
      <c r="AB42" s="222">
        <v>1.1919999999999999</v>
      </c>
      <c r="AC42" s="171" t="s">
        <v>549</v>
      </c>
      <c r="AD42" s="171" t="s">
        <v>549</v>
      </c>
      <c r="AE42" s="222">
        <v>1.1950000000000001</v>
      </c>
      <c r="AF42" s="171" t="s">
        <v>549</v>
      </c>
      <c r="AG42" s="171" t="s">
        <v>549</v>
      </c>
      <c r="AH42" s="222">
        <v>1.1870000000000001</v>
      </c>
      <c r="AI42" s="171" t="s">
        <v>549</v>
      </c>
      <c r="AJ42" s="171" t="s">
        <v>549</v>
      </c>
      <c r="AK42" s="222">
        <v>1.18</v>
      </c>
      <c r="AL42" s="171" t="s">
        <v>549</v>
      </c>
      <c r="AM42" s="171" t="s">
        <v>549</v>
      </c>
      <c r="AN42" s="222">
        <v>1.1850000000000001</v>
      </c>
      <c r="AO42" s="171" t="s">
        <v>549</v>
      </c>
      <c r="AP42" s="171" t="s">
        <v>549</v>
      </c>
      <c r="AQ42" s="222">
        <v>1.179</v>
      </c>
      <c r="AR42" s="171" t="s">
        <v>549</v>
      </c>
      <c r="AS42" s="171" t="s">
        <v>549</v>
      </c>
      <c r="AT42" s="222">
        <v>1.169</v>
      </c>
      <c r="AU42" s="171" t="s">
        <v>549</v>
      </c>
      <c r="AV42" s="171" t="s">
        <v>549</v>
      </c>
      <c r="AW42" s="222">
        <v>1.165</v>
      </c>
      <c r="AX42" s="171" t="s">
        <v>549</v>
      </c>
      <c r="AY42" s="171" t="s">
        <v>549</v>
      </c>
      <c r="AZ42" s="222">
        <v>1.1599999999999999</v>
      </c>
      <c r="BA42" s="171" t="s">
        <v>572</v>
      </c>
      <c r="BB42" s="171" t="s">
        <v>548</v>
      </c>
      <c r="BC42" s="222">
        <v>1.1619999999999999</v>
      </c>
      <c r="BD42" s="171" t="s">
        <v>549</v>
      </c>
      <c r="BE42" s="171" t="s">
        <v>549</v>
      </c>
      <c r="BF42" s="222">
        <v>1.161</v>
      </c>
      <c r="BG42" s="330" t="s">
        <v>572</v>
      </c>
      <c r="BH42" s="171" t="s">
        <v>548</v>
      </c>
      <c r="BI42" s="222">
        <v>1.163</v>
      </c>
      <c r="BJ42" s="171" t="s">
        <v>549</v>
      </c>
      <c r="BK42" s="171" t="s">
        <v>549</v>
      </c>
      <c r="BL42" s="222">
        <v>1.163</v>
      </c>
      <c r="BM42" s="171" t="s">
        <v>549</v>
      </c>
      <c r="BN42" s="171" t="s">
        <v>549</v>
      </c>
      <c r="BO42" s="222">
        <v>1.1619999999999999</v>
      </c>
      <c r="BP42" s="171" t="s">
        <v>549</v>
      </c>
      <c r="BQ42" s="171" t="s">
        <v>549</v>
      </c>
      <c r="BR42" s="225"/>
      <c r="BS42" s="226"/>
      <c r="BT42" s="226"/>
      <c r="BU42" s="306"/>
      <c r="BV42" s="306"/>
    </row>
    <row r="43" spans="1:74" x14ac:dyDescent="0.2">
      <c r="A43" s="306" t="s">
        <v>620</v>
      </c>
      <c r="B43" s="5" t="s">
        <v>475</v>
      </c>
      <c r="C43" s="5" t="s">
        <v>402</v>
      </c>
      <c r="D43" s="5" t="s">
        <v>416</v>
      </c>
      <c r="E43" s="5" t="s">
        <v>8</v>
      </c>
      <c r="F43" s="117" t="s">
        <v>94</v>
      </c>
      <c r="G43" s="5" t="s">
        <v>95</v>
      </c>
      <c r="H43" s="36" t="s">
        <v>466</v>
      </c>
      <c r="I43" s="161" t="s">
        <v>571</v>
      </c>
      <c r="J43" s="222">
        <v>1.1160000000000001</v>
      </c>
      <c r="K43" s="171" t="s">
        <v>572</v>
      </c>
      <c r="L43" s="171" t="s">
        <v>548</v>
      </c>
      <c r="M43" s="222">
        <v>1.1140000000000001</v>
      </c>
      <c r="N43" s="262" t="s">
        <v>572</v>
      </c>
      <c r="O43" s="171" t="s">
        <v>548</v>
      </c>
      <c r="P43" s="222">
        <v>1.1080000000000001</v>
      </c>
      <c r="Q43" s="171" t="s">
        <v>572</v>
      </c>
      <c r="R43" s="171" t="s">
        <v>548</v>
      </c>
      <c r="S43" s="222">
        <v>1.103</v>
      </c>
      <c r="T43" s="330" t="s">
        <v>572</v>
      </c>
      <c r="U43" s="171" t="s">
        <v>548</v>
      </c>
      <c r="V43" s="222">
        <v>1.097</v>
      </c>
      <c r="W43" s="171" t="s">
        <v>572</v>
      </c>
      <c r="X43" s="171" t="s">
        <v>548</v>
      </c>
      <c r="Y43" s="222">
        <v>1.093</v>
      </c>
      <c r="Z43" s="171" t="s">
        <v>572</v>
      </c>
      <c r="AA43" s="171" t="s">
        <v>548</v>
      </c>
      <c r="AB43" s="222">
        <v>1.089</v>
      </c>
      <c r="AC43" s="171" t="s">
        <v>572</v>
      </c>
      <c r="AD43" s="171" t="s">
        <v>548</v>
      </c>
      <c r="AE43" s="222">
        <v>1.085</v>
      </c>
      <c r="AF43" s="171" t="s">
        <v>572</v>
      </c>
      <c r="AG43" s="171" t="s">
        <v>548</v>
      </c>
      <c r="AH43" s="222">
        <v>1.0740000000000001</v>
      </c>
      <c r="AI43" s="171" t="s">
        <v>572</v>
      </c>
      <c r="AJ43" s="171" t="s">
        <v>548</v>
      </c>
      <c r="AK43" s="222">
        <v>1.0680000000000001</v>
      </c>
      <c r="AL43" s="171" t="s">
        <v>572</v>
      </c>
      <c r="AM43" s="171" t="s">
        <v>548</v>
      </c>
      <c r="AN43" s="222">
        <v>1.07</v>
      </c>
      <c r="AO43" s="171" t="s">
        <v>572</v>
      </c>
      <c r="AP43" s="171" t="s">
        <v>548</v>
      </c>
      <c r="AQ43" s="222">
        <v>1.0589999999999999</v>
      </c>
      <c r="AR43" s="171" t="s">
        <v>572</v>
      </c>
      <c r="AS43" s="171" t="s">
        <v>548</v>
      </c>
      <c r="AT43" s="222">
        <v>1.052</v>
      </c>
      <c r="AU43" s="171" t="s">
        <v>572</v>
      </c>
      <c r="AV43" s="171" t="s">
        <v>548</v>
      </c>
      <c r="AW43" s="222">
        <v>1.0449999999999999</v>
      </c>
      <c r="AX43" s="171" t="s">
        <v>572</v>
      </c>
      <c r="AY43" s="171" t="s">
        <v>548</v>
      </c>
      <c r="AZ43" s="222">
        <v>1.04</v>
      </c>
      <c r="BA43" s="171" t="s">
        <v>572</v>
      </c>
      <c r="BB43" s="171" t="s">
        <v>548</v>
      </c>
      <c r="BC43" s="222">
        <v>1.0409999999999999</v>
      </c>
      <c r="BD43" s="171" t="s">
        <v>572</v>
      </c>
      <c r="BE43" s="171" t="s">
        <v>548</v>
      </c>
      <c r="BF43" s="222">
        <v>1.036</v>
      </c>
      <c r="BG43" s="330" t="s">
        <v>572</v>
      </c>
      <c r="BH43" s="171" t="s">
        <v>548</v>
      </c>
      <c r="BI43" s="222">
        <v>1.0309999999999999</v>
      </c>
      <c r="BJ43" s="171" t="s">
        <v>572</v>
      </c>
      <c r="BK43" s="171" t="s">
        <v>548</v>
      </c>
      <c r="BL43" s="222">
        <v>1.03</v>
      </c>
      <c r="BM43" s="171" t="s">
        <v>572</v>
      </c>
      <c r="BN43" s="171" t="s">
        <v>548</v>
      </c>
      <c r="BO43" s="222">
        <v>1.0309999999999999</v>
      </c>
      <c r="BP43" s="171" t="s">
        <v>572</v>
      </c>
      <c r="BQ43" s="171" t="s">
        <v>548</v>
      </c>
      <c r="BR43" s="225"/>
      <c r="BS43" s="226"/>
      <c r="BT43" s="226"/>
      <c r="BU43" s="306"/>
      <c r="BV43" s="306"/>
    </row>
    <row r="44" spans="1:74" s="160" customFormat="1" x14ac:dyDescent="0.2">
      <c r="A44" s="293" t="s">
        <v>638</v>
      </c>
      <c r="B44" s="293" t="s">
        <v>488</v>
      </c>
      <c r="C44" s="293" t="s">
        <v>409</v>
      </c>
      <c r="D44" s="293" t="s">
        <v>438</v>
      </c>
      <c r="E44" s="293" t="s">
        <v>128</v>
      </c>
      <c r="F44" s="293" t="s">
        <v>700</v>
      </c>
      <c r="G44" s="293" t="s">
        <v>701</v>
      </c>
      <c r="H44" s="36" t="s">
        <v>466</v>
      </c>
      <c r="I44" s="161" t="s">
        <v>571</v>
      </c>
      <c r="J44" s="222">
        <v>0.97799999999999998</v>
      </c>
      <c r="K44" s="171" t="s">
        <v>572</v>
      </c>
      <c r="L44" s="171" t="s">
        <v>548</v>
      </c>
      <c r="M44" s="222">
        <v>0.97499999999999998</v>
      </c>
      <c r="N44" s="293" t="s">
        <v>572</v>
      </c>
      <c r="O44" s="171" t="s">
        <v>548</v>
      </c>
      <c r="P44" s="222">
        <v>0.97</v>
      </c>
      <c r="Q44" s="171" t="s">
        <v>572</v>
      </c>
      <c r="R44" s="171" t="s">
        <v>548</v>
      </c>
      <c r="S44" s="222">
        <v>0.96599999999999997</v>
      </c>
      <c r="T44" s="330" t="s">
        <v>572</v>
      </c>
      <c r="U44" s="171" t="s">
        <v>548</v>
      </c>
      <c r="V44" s="222">
        <v>0.96</v>
      </c>
      <c r="W44" s="171" t="s">
        <v>573</v>
      </c>
      <c r="X44" s="171" t="s">
        <v>548</v>
      </c>
      <c r="Y44" s="222">
        <v>0.95499999999999996</v>
      </c>
      <c r="Z44" s="171" t="s">
        <v>573</v>
      </c>
      <c r="AA44" s="171" t="s">
        <v>548</v>
      </c>
      <c r="AB44" s="222">
        <v>0.95299999999999996</v>
      </c>
      <c r="AC44" s="171" t="s">
        <v>573</v>
      </c>
      <c r="AD44" s="171" t="s">
        <v>548</v>
      </c>
      <c r="AE44" s="222">
        <v>0.95</v>
      </c>
      <c r="AF44" s="171" t="s">
        <v>573</v>
      </c>
      <c r="AG44" s="171" t="s">
        <v>548</v>
      </c>
      <c r="AH44" s="222">
        <v>0.94199999999999995</v>
      </c>
      <c r="AI44" s="171" t="s">
        <v>573</v>
      </c>
      <c r="AJ44" s="171" t="s">
        <v>548</v>
      </c>
      <c r="AK44" s="222">
        <v>0.93400000000000005</v>
      </c>
      <c r="AL44" s="171" t="s">
        <v>573</v>
      </c>
      <c r="AM44" s="171" t="s">
        <v>548</v>
      </c>
      <c r="AN44" s="222">
        <v>0.92700000000000005</v>
      </c>
      <c r="AO44" s="171" t="s">
        <v>573</v>
      </c>
      <c r="AP44" s="171" t="s">
        <v>548</v>
      </c>
      <c r="AQ44" s="171">
        <v>0.92200000000000004</v>
      </c>
      <c r="AR44" s="171" t="s">
        <v>573</v>
      </c>
      <c r="AS44" s="171" t="s">
        <v>548</v>
      </c>
      <c r="AT44" s="222">
        <v>0.92</v>
      </c>
      <c r="AU44" s="171" t="s">
        <v>573</v>
      </c>
      <c r="AV44" s="171" t="s">
        <v>548</v>
      </c>
      <c r="AW44" s="222">
        <v>0.91300000000000003</v>
      </c>
      <c r="AX44" s="171" t="s">
        <v>573</v>
      </c>
      <c r="AY44" s="171" t="s">
        <v>548</v>
      </c>
      <c r="AZ44" s="222">
        <v>0.90800000000000003</v>
      </c>
      <c r="BA44" s="171" t="s">
        <v>573</v>
      </c>
      <c r="BB44" s="171" t="s">
        <v>548</v>
      </c>
      <c r="BC44" s="222">
        <v>0.91100000000000003</v>
      </c>
      <c r="BD44" s="171" t="s">
        <v>573</v>
      </c>
      <c r="BE44" s="171" t="s">
        <v>548</v>
      </c>
      <c r="BF44" s="222">
        <v>0.91300000000000003</v>
      </c>
      <c r="BG44" s="330" t="s">
        <v>573</v>
      </c>
      <c r="BH44" s="171" t="s">
        <v>548</v>
      </c>
      <c r="BI44" s="222">
        <v>0.91600000000000004</v>
      </c>
      <c r="BJ44" s="171" t="s">
        <v>573</v>
      </c>
      <c r="BK44" s="171" t="s">
        <v>548</v>
      </c>
      <c r="BL44" s="222">
        <v>0.91800000000000004</v>
      </c>
      <c r="BM44" s="171" t="s">
        <v>573</v>
      </c>
      <c r="BN44" s="171" t="s">
        <v>548</v>
      </c>
      <c r="BO44" s="222">
        <v>0.92100000000000004</v>
      </c>
      <c r="BP44" s="171" t="s">
        <v>573</v>
      </c>
      <c r="BQ44" s="171" t="s">
        <v>548</v>
      </c>
      <c r="BR44" s="347"/>
      <c r="BS44" s="226"/>
      <c r="BT44" s="226"/>
      <c r="BU44" s="306"/>
      <c r="BV44" s="306"/>
    </row>
    <row r="45" spans="1:74" s="160" customFormat="1" x14ac:dyDescent="0.2">
      <c r="A45" s="293" t="s">
        <v>506</v>
      </c>
      <c r="B45" s="293" t="s">
        <v>486</v>
      </c>
      <c r="C45" s="293" t="s">
        <v>408</v>
      </c>
      <c r="D45" s="293" t="s">
        <v>440</v>
      </c>
      <c r="E45" s="293" t="s">
        <v>186</v>
      </c>
      <c r="F45" s="293" t="s">
        <v>702</v>
      </c>
      <c r="G45" s="293" t="s">
        <v>703</v>
      </c>
      <c r="H45" s="36" t="s">
        <v>466</v>
      </c>
      <c r="I45" s="161" t="s">
        <v>571</v>
      </c>
      <c r="J45" s="222">
        <v>1.0149999999999999</v>
      </c>
      <c r="K45" s="171" t="s">
        <v>572</v>
      </c>
      <c r="L45" s="171" t="s">
        <v>548</v>
      </c>
      <c r="M45" s="222">
        <v>1.01</v>
      </c>
      <c r="N45" s="293" t="s">
        <v>572</v>
      </c>
      <c r="O45" s="171" t="s">
        <v>548</v>
      </c>
      <c r="P45" s="222">
        <v>1.002</v>
      </c>
      <c r="Q45" s="171" t="s">
        <v>572</v>
      </c>
      <c r="R45" s="171" t="s">
        <v>548</v>
      </c>
      <c r="S45" s="222">
        <v>0.998</v>
      </c>
      <c r="T45" s="330" t="s">
        <v>572</v>
      </c>
      <c r="U45" s="171" t="s">
        <v>548</v>
      </c>
      <c r="V45" s="222">
        <v>0.99199999999999999</v>
      </c>
      <c r="W45" s="171" t="s">
        <v>572</v>
      </c>
      <c r="X45" s="171" t="s">
        <v>548</v>
      </c>
      <c r="Y45" s="222">
        <v>0.98499999999999999</v>
      </c>
      <c r="Z45" s="171" t="s">
        <v>572</v>
      </c>
      <c r="AA45" s="171" t="s">
        <v>548</v>
      </c>
      <c r="AB45" s="222">
        <v>0.98499999999999999</v>
      </c>
      <c r="AC45" s="171" t="s">
        <v>572</v>
      </c>
      <c r="AD45" s="171" t="s">
        <v>548</v>
      </c>
      <c r="AE45" s="222">
        <v>0.98099999999999998</v>
      </c>
      <c r="AF45" s="171" t="s">
        <v>572</v>
      </c>
      <c r="AG45" s="171" t="s">
        <v>548</v>
      </c>
      <c r="AH45" s="222">
        <v>0.97399999999999998</v>
      </c>
      <c r="AI45" s="171" t="s">
        <v>572</v>
      </c>
      <c r="AJ45" s="171" t="s">
        <v>548</v>
      </c>
      <c r="AK45" s="222">
        <v>0.96799999999999997</v>
      </c>
      <c r="AL45" s="171" t="s">
        <v>572</v>
      </c>
      <c r="AM45" s="171" t="s">
        <v>548</v>
      </c>
      <c r="AN45" s="222">
        <v>0.96499999999999997</v>
      </c>
      <c r="AO45" s="171" t="s">
        <v>573</v>
      </c>
      <c r="AP45" s="171" t="s">
        <v>548</v>
      </c>
      <c r="AQ45" s="171">
        <v>0.95899999999999996</v>
      </c>
      <c r="AR45" s="171" t="s">
        <v>573</v>
      </c>
      <c r="AS45" s="171" t="s">
        <v>548</v>
      </c>
      <c r="AT45" s="222">
        <v>0.95699999999999996</v>
      </c>
      <c r="AU45" s="171" t="s">
        <v>573</v>
      </c>
      <c r="AV45" s="171" t="s">
        <v>548</v>
      </c>
      <c r="AW45" s="222">
        <v>0.95399999999999996</v>
      </c>
      <c r="AX45" s="171" t="s">
        <v>573</v>
      </c>
      <c r="AY45" s="171" t="s">
        <v>548</v>
      </c>
      <c r="AZ45" s="222">
        <v>0.95</v>
      </c>
      <c r="BA45" s="171" t="s">
        <v>573</v>
      </c>
      <c r="BB45" s="171" t="s">
        <v>548</v>
      </c>
      <c r="BC45" s="222">
        <v>0.94799999999999995</v>
      </c>
      <c r="BD45" s="171" t="s">
        <v>573</v>
      </c>
      <c r="BE45" s="171" t="s">
        <v>548</v>
      </c>
      <c r="BF45" s="222">
        <v>0.94699999999999995</v>
      </c>
      <c r="BG45" s="330" t="s">
        <v>573</v>
      </c>
      <c r="BH45" s="171" t="s">
        <v>548</v>
      </c>
      <c r="BI45" s="222">
        <v>0.94599999999999995</v>
      </c>
      <c r="BJ45" s="171" t="s">
        <v>573</v>
      </c>
      <c r="BK45" s="171" t="s">
        <v>548</v>
      </c>
      <c r="BL45" s="222">
        <v>0.94199999999999995</v>
      </c>
      <c r="BM45" s="171" t="s">
        <v>573</v>
      </c>
      <c r="BN45" s="171" t="s">
        <v>548</v>
      </c>
      <c r="BO45" s="222">
        <v>0.94</v>
      </c>
      <c r="BP45" s="171" t="s">
        <v>573</v>
      </c>
      <c r="BQ45" s="171" t="s">
        <v>548</v>
      </c>
      <c r="BR45" s="347"/>
      <c r="BS45" s="226"/>
      <c r="BT45" s="226"/>
      <c r="BU45" s="306"/>
      <c r="BV45" s="306"/>
    </row>
    <row r="46" spans="1:74" x14ac:dyDescent="0.2">
      <c r="A46" s="306" t="s">
        <v>478</v>
      </c>
      <c r="B46" s="5" t="s">
        <v>474</v>
      </c>
      <c r="C46" s="5" t="s">
        <v>401</v>
      </c>
      <c r="D46" s="5" t="s">
        <v>419</v>
      </c>
      <c r="E46" s="5" t="s">
        <v>17</v>
      </c>
      <c r="F46" s="117" t="s">
        <v>96</v>
      </c>
      <c r="G46" s="5" t="s">
        <v>97</v>
      </c>
      <c r="H46" s="36" t="s">
        <v>466</v>
      </c>
      <c r="I46" s="161" t="s">
        <v>571</v>
      </c>
      <c r="J46" s="222">
        <v>1.153</v>
      </c>
      <c r="K46" s="171" t="s">
        <v>572</v>
      </c>
      <c r="L46" s="171" t="s">
        <v>548</v>
      </c>
      <c r="M46" s="222">
        <v>1.149</v>
      </c>
      <c r="N46" s="262" t="s">
        <v>572</v>
      </c>
      <c r="O46" s="171" t="s">
        <v>548</v>
      </c>
      <c r="P46" s="222">
        <v>1.1439999999999999</v>
      </c>
      <c r="Q46" s="171" t="s">
        <v>572</v>
      </c>
      <c r="R46" s="171" t="s">
        <v>548</v>
      </c>
      <c r="S46" s="222">
        <v>1.1379999999999999</v>
      </c>
      <c r="T46" s="330" t="s">
        <v>572</v>
      </c>
      <c r="U46" s="171" t="s">
        <v>548</v>
      </c>
      <c r="V46" s="222">
        <v>1.131</v>
      </c>
      <c r="W46" s="171" t="s">
        <v>572</v>
      </c>
      <c r="X46" s="171" t="s">
        <v>548</v>
      </c>
      <c r="Y46" s="222">
        <v>1.123</v>
      </c>
      <c r="Z46" s="171" t="s">
        <v>572</v>
      </c>
      <c r="AA46" s="171" t="s">
        <v>548</v>
      </c>
      <c r="AB46" s="222">
        <v>1.1180000000000001</v>
      </c>
      <c r="AC46" s="171" t="s">
        <v>572</v>
      </c>
      <c r="AD46" s="171" t="s">
        <v>548</v>
      </c>
      <c r="AE46" s="222">
        <v>1.115</v>
      </c>
      <c r="AF46" s="171" t="s">
        <v>572</v>
      </c>
      <c r="AG46" s="171" t="s">
        <v>548</v>
      </c>
      <c r="AH46" s="222">
        <v>1.1060000000000001</v>
      </c>
      <c r="AI46" s="171" t="s">
        <v>572</v>
      </c>
      <c r="AJ46" s="171" t="s">
        <v>548</v>
      </c>
      <c r="AK46" s="222">
        <v>1.095</v>
      </c>
      <c r="AL46" s="171" t="s">
        <v>572</v>
      </c>
      <c r="AM46" s="171" t="s">
        <v>548</v>
      </c>
      <c r="AN46" s="222">
        <v>1.0860000000000001</v>
      </c>
      <c r="AO46" s="171" t="s">
        <v>572</v>
      </c>
      <c r="AP46" s="171" t="s">
        <v>548</v>
      </c>
      <c r="AQ46" s="222">
        <v>1.0760000000000001</v>
      </c>
      <c r="AR46" s="171" t="s">
        <v>572</v>
      </c>
      <c r="AS46" s="171" t="s">
        <v>548</v>
      </c>
      <c r="AT46" s="222">
        <v>1.073</v>
      </c>
      <c r="AU46" s="171" t="s">
        <v>572</v>
      </c>
      <c r="AV46" s="171" t="s">
        <v>548</v>
      </c>
      <c r="AW46" s="222">
        <v>1.0680000000000001</v>
      </c>
      <c r="AX46" s="171" t="s">
        <v>572</v>
      </c>
      <c r="AY46" s="171" t="s">
        <v>548</v>
      </c>
      <c r="AZ46" s="222">
        <v>1.0589999999999999</v>
      </c>
      <c r="BA46" s="171" t="s">
        <v>572</v>
      </c>
      <c r="BB46" s="171" t="s">
        <v>548</v>
      </c>
      <c r="BC46" s="222">
        <v>1.0620000000000001</v>
      </c>
      <c r="BD46" s="171" t="s">
        <v>572</v>
      </c>
      <c r="BE46" s="171" t="s">
        <v>548</v>
      </c>
      <c r="BF46" s="222">
        <v>1.06</v>
      </c>
      <c r="BG46" s="330" t="s">
        <v>572</v>
      </c>
      <c r="BH46" s="171" t="s">
        <v>548</v>
      </c>
      <c r="BI46" s="222">
        <v>1.056</v>
      </c>
      <c r="BJ46" s="171" t="s">
        <v>572</v>
      </c>
      <c r="BK46" s="171" t="s">
        <v>548</v>
      </c>
      <c r="BL46" s="222">
        <v>1.0549999999999999</v>
      </c>
      <c r="BM46" s="171" t="s">
        <v>572</v>
      </c>
      <c r="BN46" s="171" t="s">
        <v>548</v>
      </c>
      <c r="BO46" s="222">
        <v>1.054</v>
      </c>
      <c r="BP46" s="171" t="s">
        <v>572</v>
      </c>
      <c r="BQ46" s="171" t="s">
        <v>548</v>
      </c>
      <c r="BR46" s="225"/>
      <c r="BS46" s="226"/>
      <c r="BT46" s="226"/>
      <c r="BU46" s="306"/>
      <c r="BV46" s="306"/>
    </row>
    <row r="47" spans="1:74" x14ac:dyDescent="0.2">
      <c r="A47" s="306" t="s">
        <v>492</v>
      </c>
      <c r="B47" s="5" t="s">
        <v>493</v>
      </c>
      <c r="C47" s="5" t="s">
        <v>98</v>
      </c>
      <c r="D47" s="5" t="s">
        <v>434</v>
      </c>
      <c r="E47" s="5" t="s">
        <v>98</v>
      </c>
      <c r="F47" s="117" t="s">
        <v>99</v>
      </c>
      <c r="G47" s="5" t="s">
        <v>100</v>
      </c>
      <c r="H47" s="36" t="s">
        <v>466</v>
      </c>
      <c r="I47" s="161" t="s">
        <v>571</v>
      </c>
      <c r="J47" s="222">
        <v>0.97199999999999998</v>
      </c>
      <c r="K47" s="171" t="s">
        <v>572</v>
      </c>
      <c r="L47" s="171" t="s">
        <v>548</v>
      </c>
      <c r="M47" s="222">
        <v>0.96599999999999997</v>
      </c>
      <c r="N47" s="262" t="s">
        <v>572</v>
      </c>
      <c r="O47" s="171" t="s">
        <v>548</v>
      </c>
      <c r="P47" s="222">
        <v>0.95899999999999996</v>
      </c>
      <c r="Q47" s="171" t="s">
        <v>573</v>
      </c>
      <c r="R47" s="171" t="s">
        <v>548</v>
      </c>
      <c r="S47" s="222">
        <v>0.95499999999999996</v>
      </c>
      <c r="T47" s="330" t="s">
        <v>573</v>
      </c>
      <c r="U47" s="171" t="s">
        <v>548</v>
      </c>
      <c r="V47" s="222">
        <v>0.94799999999999995</v>
      </c>
      <c r="W47" s="171" t="s">
        <v>573</v>
      </c>
      <c r="X47" s="171" t="s">
        <v>548</v>
      </c>
      <c r="Y47" s="222">
        <v>0.93799999999999994</v>
      </c>
      <c r="Z47" s="171" t="s">
        <v>573</v>
      </c>
      <c r="AA47" s="171" t="s">
        <v>548</v>
      </c>
      <c r="AB47" s="222">
        <v>0.93500000000000005</v>
      </c>
      <c r="AC47" s="171" t="s">
        <v>573</v>
      </c>
      <c r="AD47" s="171" t="s">
        <v>548</v>
      </c>
      <c r="AE47" s="222">
        <v>0.92900000000000005</v>
      </c>
      <c r="AF47" s="171" t="s">
        <v>573</v>
      </c>
      <c r="AG47" s="171" t="s">
        <v>548</v>
      </c>
      <c r="AH47" s="222">
        <v>0.91700000000000004</v>
      </c>
      <c r="AI47" s="171" t="s">
        <v>573</v>
      </c>
      <c r="AJ47" s="171" t="s">
        <v>548</v>
      </c>
      <c r="AK47" s="222">
        <v>0.90700000000000003</v>
      </c>
      <c r="AL47" s="171" t="s">
        <v>573</v>
      </c>
      <c r="AM47" s="171" t="s">
        <v>548</v>
      </c>
      <c r="AN47" s="222">
        <v>0.90100000000000002</v>
      </c>
      <c r="AO47" s="171" t="s">
        <v>573</v>
      </c>
      <c r="AP47" s="171" t="s">
        <v>548</v>
      </c>
      <c r="AQ47" s="222">
        <v>0.89300000000000002</v>
      </c>
      <c r="AR47" s="171" t="s">
        <v>573</v>
      </c>
      <c r="AS47" s="171" t="s">
        <v>548</v>
      </c>
      <c r="AT47" s="222">
        <v>0.89</v>
      </c>
      <c r="AU47" s="171" t="s">
        <v>573</v>
      </c>
      <c r="AV47" s="171" t="s">
        <v>548</v>
      </c>
      <c r="AW47" s="222">
        <v>0.88800000000000001</v>
      </c>
      <c r="AX47" s="171" t="s">
        <v>573</v>
      </c>
      <c r="AY47" s="171" t="s">
        <v>548</v>
      </c>
      <c r="AZ47" s="222">
        <v>0.88600000000000001</v>
      </c>
      <c r="BA47" s="171" t="s">
        <v>573</v>
      </c>
      <c r="BB47" s="171" t="s">
        <v>548</v>
      </c>
      <c r="BC47" s="222">
        <v>0.88600000000000001</v>
      </c>
      <c r="BD47" s="171" t="s">
        <v>573</v>
      </c>
      <c r="BE47" s="171" t="s">
        <v>548</v>
      </c>
      <c r="BF47" s="222">
        <v>0.88500000000000001</v>
      </c>
      <c r="BG47" s="330" t="s">
        <v>573</v>
      </c>
      <c r="BH47" s="171" t="s">
        <v>548</v>
      </c>
      <c r="BI47" s="222">
        <v>0.88700000000000001</v>
      </c>
      <c r="BJ47" s="171" t="s">
        <v>573</v>
      </c>
      <c r="BK47" s="171" t="s">
        <v>548</v>
      </c>
      <c r="BL47" s="222">
        <v>0.88700000000000001</v>
      </c>
      <c r="BM47" s="171" t="s">
        <v>573</v>
      </c>
      <c r="BN47" s="171" t="s">
        <v>548</v>
      </c>
      <c r="BO47" s="222">
        <v>0.88400000000000001</v>
      </c>
      <c r="BP47" s="171" t="s">
        <v>573</v>
      </c>
      <c r="BQ47" s="171" t="s">
        <v>548</v>
      </c>
      <c r="BR47" s="225"/>
      <c r="BS47" s="226"/>
      <c r="BT47" s="226"/>
      <c r="BU47" s="306"/>
      <c r="BV47" s="306"/>
    </row>
    <row r="48" spans="1:74" x14ac:dyDescent="0.2">
      <c r="A48" s="306" t="s">
        <v>635</v>
      </c>
      <c r="B48" s="5" t="s">
        <v>483</v>
      </c>
      <c r="C48" s="5" t="s">
        <v>407</v>
      </c>
      <c r="D48" s="5" t="s">
        <v>423</v>
      </c>
      <c r="E48" s="5" t="s">
        <v>34</v>
      </c>
      <c r="F48" s="117" t="s">
        <v>101</v>
      </c>
      <c r="G48" s="5" t="s">
        <v>102</v>
      </c>
      <c r="H48" s="36" t="s">
        <v>466</v>
      </c>
      <c r="I48" s="161" t="s">
        <v>571</v>
      </c>
      <c r="J48" s="222">
        <v>1.0880000000000001</v>
      </c>
      <c r="K48" s="171" t="s">
        <v>572</v>
      </c>
      <c r="L48" s="171" t="s">
        <v>548</v>
      </c>
      <c r="M48" s="222">
        <v>1.0820000000000001</v>
      </c>
      <c r="N48" s="262" t="s">
        <v>572</v>
      </c>
      <c r="O48" s="171" t="s">
        <v>548</v>
      </c>
      <c r="P48" s="222">
        <v>1.077</v>
      </c>
      <c r="Q48" s="171" t="s">
        <v>572</v>
      </c>
      <c r="R48" s="171" t="s">
        <v>548</v>
      </c>
      <c r="S48" s="222">
        <v>1.0760000000000001</v>
      </c>
      <c r="T48" s="330" t="s">
        <v>572</v>
      </c>
      <c r="U48" s="171" t="s">
        <v>548</v>
      </c>
      <c r="V48" s="222">
        <v>1.071</v>
      </c>
      <c r="W48" s="171" t="s">
        <v>572</v>
      </c>
      <c r="X48" s="171" t="s">
        <v>548</v>
      </c>
      <c r="Y48" s="222">
        <v>1.0660000000000001</v>
      </c>
      <c r="Z48" s="171" t="s">
        <v>572</v>
      </c>
      <c r="AA48" s="171" t="s">
        <v>548</v>
      </c>
      <c r="AB48" s="222">
        <v>1.0640000000000001</v>
      </c>
      <c r="AC48" s="171" t="s">
        <v>572</v>
      </c>
      <c r="AD48" s="171" t="s">
        <v>548</v>
      </c>
      <c r="AE48" s="222">
        <v>1.0620000000000001</v>
      </c>
      <c r="AF48" s="171" t="s">
        <v>572</v>
      </c>
      <c r="AG48" s="171" t="s">
        <v>548</v>
      </c>
      <c r="AH48" s="222">
        <v>1.0569999999999999</v>
      </c>
      <c r="AI48" s="171" t="s">
        <v>572</v>
      </c>
      <c r="AJ48" s="171" t="s">
        <v>548</v>
      </c>
      <c r="AK48" s="222">
        <v>1.052</v>
      </c>
      <c r="AL48" s="171" t="s">
        <v>572</v>
      </c>
      <c r="AM48" s="171" t="s">
        <v>548</v>
      </c>
      <c r="AN48" s="222">
        <v>1.044</v>
      </c>
      <c r="AO48" s="171" t="s">
        <v>572</v>
      </c>
      <c r="AP48" s="171" t="s">
        <v>548</v>
      </c>
      <c r="AQ48" s="222">
        <v>1.036</v>
      </c>
      <c r="AR48" s="171" t="s">
        <v>572</v>
      </c>
      <c r="AS48" s="171" t="s">
        <v>548</v>
      </c>
      <c r="AT48" s="222">
        <v>1.0429999999999999</v>
      </c>
      <c r="AU48" s="171" t="s">
        <v>572</v>
      </c>
      <c r="AV48" s="171" t="s">
        <v>548</v>
      </c>
      <c r="AW48" s="222">
        <v>1.04</v>
      </c>
      <c r="AX48" s="171" t="s">
        <v>572</v>
      </c>
      <c r="AY48" s="171" t="s">
        <v>548</v>
      </c>
      <c r="AZ48" s="222">
        <v>1.034</v>
      </c>
      <c r="BA48" s="171" t="s">
        <v>572</v>
      </c>
      <c r="BB48" s="171" t="s">
        <v>548</v>
      </c>
      <c r="BC48" s="222">
        <v>1.0329999999999999</v>
      </c>
      <c r="BD48" s="171" t="s">
        <v>572</v>
      </c>
      <c r="BE48" s="171" t="s">
        <v>548</v>
      </c>
      <c r="BF48" s="222">
        <v>1.038</v>
      </c>
      <c r="BG48" s="330" t="s">
        <v>572</v>
      </c>
      <c r="BH48" s="171" t="s">
        <v>548</v>
      </c>
      <c r="BI48" s="222">
        <v>1.0369999999999999</v>
      </c>
      <c r="BJ48" s="171" t="s">
        <v>572</v>
      </c>
      <c r="BK48" s="171" t="s">
        <v>548</v>
      </c>
      <c r="BL48" s="222">
        <v>1.0389999999999999</v>
      </c>
      <c r="BM48" s="171" t="s">
        <v>572</v>
      </c>
      <c r="BN48" s="171" t="s">
        <v>548</v>
      </c>
      <c r="BO48" s="222">
        <v>1.0389999999999999</v>
      </c>
      <c r="BP48" s="171" t="s">
        <v>572</v>
      </c>
      <c r="BQ48" s="171" t="s">
        <v>548</v>
      </c>
      <c r="BR48" s="225"/>
      <c r="BS48" s="226"/>
      <c r="BT48" s="226"/>
      <c r="BU48" s="306"/>
      <c r="BV48" s="306"/>
    </row>
    <row r="49" spans="1:74" x14ac:dyDescent="0.2">
      <c r="A49" s="306" t="s">
        <v>634</v>
      </c>
      <c r="B49" s="5" t="s">
        <v>491</v>
      </c>
      <c r="C49" s="5" t="s">
        <v>410</v>
      </c>
      <c r="D49" s="5" t="s">
        <v>433</v>
      </c>
      <c r="E49" s="5" t="s">
        <v>91</v>
      </c>
      <c r="F49" s="117" t="s">
        <v>103</v>
      </c>
      <c r="G49" s="5" t="s">
        <v>104</v>
      </c>
      <c r="H49" s="36" t="s">
        <v>466</v>
      </c>
      <c r="I49" s="161" t="s">
        <v>571</v>
      </c>
      <c r="J49" s="222">
        <v>1.2889999999999999</v>
      </c>
      <c r="K49" s="171" t="s">
        <v>549</v>
      </c>
      <c r="L49" s="171" t="s">
        <v>549</v>
      </c>
      <c r="M49" s="222">
        <v>1.286</v>
      </c>
      <c r="N49" s="262" t="s">
        <v>549</v>
      </c>
      <c r="O49" s="171" t="s">
        <v>549</v>
      </c>
      <c r="P49" s="222">
        <v>1.2809999999999999</v>
      </c>
      <c r="Q49" s="171" t="s">
        <v>549</v>
      </c>
      <c r="R49" s="171" t="s">
        <v>549</v>
      </c>
      <c r="S49" s="222">
        <v>1.278</v>
      </c>
      <c r="T49" s="330" t="s">
        <v>549</v>
      </c>
      <c r="U49" s="171" t="s">
        <v>549</v>
      </c>
      <c r="V49" s="222">
        <v>1.2749999999999999</v>
      </c>
      <c r="W49" s="171" t="s">
        <v>549</v>
      </c>
      <c r="X49" s="171" t="s">
        <v>549</v>
      </c>
      <c r="Y49" s="222">
        <v>1.2689999999999999</v>
      </c>
      <c r="Z49" s="171" t="s">
        <v>549</v>
      </c>
      <c r="AA49" s="171" t="s">
        <v>549</v>
      </c>
      <c r="AB49" s="222">
        <v>1.2709999999999999</v>
      </c>
      <c r="AC49" s="171" t="s">
        <v>549</v>
      </c>
      <c r="AD49" s="171" t="s">
        <v>549</v>
      </c>
      <c r="AE49" s="222">
        <v>1.2649999999999999</v>
      </c>
      <c r="AF49" s="171" t="s">
        <v>549</v>
      </c>
      <c r="AG49" s="171" t="s">
        <v>549</v>
      </c>
      <c r="AH49" s="222">
        <v>1.252</v>
      </c>
      <c r="AI49" s="171" t="s">
        <v>549</v>
      </c>
      <c r="AJ49" s="171" t="s">
        <v>549</v>
      </c>
      <c r="AK49" s="222">
        <v>1.234</v>
      </c>
      <c r="AL49" s="171" t="s">
        <v>549</v>
      </c>
      <c r="AM49" s="171" t="s">
        <v>549</v>
      </c>
      <c r="AN49" s="222">
        <v>1.2330000000000001</v>
      </c>
      <c r="AO49" s="171" t="s">
        <v>549</v>
      </c>
      <c r="AP49" s="171" t="s">
        <v>549</v>
      </c>
      <c r="AQ49" s="222">
        <v>1.2270000000000001</v>
      </c>
      <c r="AR49" s="171" t="s">
        <v>549</v>
      </c>
      <c r="AS49" s="171" t="s">
        <v>549</v>
      </c>
      <c r="AT49" s="222">
        <v>1.2250000000000001</v>
      </c>
      <c r="AU49" s="171" t="s">
        <v>549</v>
      </c>
      <c r="AV49" s="171" t="s">
        <v>549</v>
      </c>
      <c r="AW49" s="222">
        <v>1.2210000000000001</v>
      </c>
      <c r="AX49" s="171" t="s">
        <v>549</v>
      </c>
      <c r="AY49" s="171" t="s">
        <v>549</v>
      </c>
      <c r="AZ49" s="222">
        <v>1.2130000000000001</v>
      </c>
      <c r="BA49" s="171" t="s">
        <v>549</v>
      </c>
      <c r="BB49" s="171" t="s">
        <v>549</v>
      </c>
      <c r="BC49" s="222">
        <v>1.2110000000000001</v>
      </c>
      <c r="BD49" s="171" t="s">
        <v>549</v>
      </c>
      <c r="BE49" s="171" t="s">
        <v>549</v>
      </c>
      <c r="BF49" s="222">
        <v>1.21</v>
      </c>
      <c r="BG49" s="330" t="s">
        <v>549</v>
      </c>
      <c r="BH49" s="171" t="s">
        <v>549</v>
      </c>
      <c r="BI49" s="222">
        <v>1.2070000000000001</v>
      </c>
      <c r="BJ49" s="171" t="s">
        <v>549</v>
      </c>
      <c r="BK49" s="171" t="s">
        <v>549</v>
      </c>
      <c r="BL49" s="222">
        <v>1.204</v>
      </c>
      <c r="BM49" s="171" t="s">
        <v>549</v>
      </c>
      <c r="BN49" s="171" t="s">
        <v>549</v>
      </c>
      <c r="BO49" s="222">
        <v>1.206</v>
      </c>
      <c r="BP49" s="171" t="s">
        <v>549</v>
      </c>
      <c r="BQ49" s="171" t="s">
        <v>549</v>
      </c>
      <c r="BR49" s="225"/>
      <c r="BS49" s="226"/>
      <c r="BT49" s="226"/>
      <c r="BU49" s="306"/>
      <c r="BV49" s="306"/>
    </row>
    <row r="50" spans="1:74" x14ac:dyDescent="0.2">
      <c r="A50" s="306" t="s">
        <v>629</v>
      </c>
      <c r="B50" s="5" t="s">
        <v>477</v>
      </c>
      <c r="C50" s="5" t="s">
        <v>404</v>
      </c>
      <c r="D50" s="5" t="s">
        <v>426</v>
      </c>
      <c r="E50" s="5" t="s">
        <v>47</v>
      </c>
      <c r="F50" s="117" t="s">
        <v>105</v>
      </c>
      <c r="G50" s="5" t="s">
        <v>106</v>
      </c>
      <c r="H50" s="36" t="s">
        <v>466</v>
      </c>
      <c r="I50" s="161" t="s">
        <v>571</v>
      </c>
      <c r="J50" s="222">
        <v>0.81200000000000006</v>
      </c>
      <c r="K50" s="171" t="s">
        <v>573</v>
      </c>
      <c r="L50" s="171" t="s">
        <v>548</v>
      </c>
      <c r="M50" s="222">
        <v>0.80900000000000005</v>
      </c>
      <c r="N50" s="262" t="s">
        <v>573</v>
      </c>
      <c r="O50" s="171" t="s">
        <v>548</v>
      </c>
      <c r="P50" s="222">
        <v>0.80700000000000005</v>
      </c>
      <c r="Q50" s="171" t="s">
        <v>573</v>
      </c>
      <c r="R50" s="171" t="s">
        <v>548</v>
      </c>
      <c r="S50" s="222">
        <v>0.80400000000000005</v>
      </c>
      <c r="T50" s="330" t="s">
        <v>573</v>
      </c>
      <c r="U50" s="171" t="s">
        <v>548</v>
      </c>
      <c r="V50" s="222">
        <v>0.80100000000000005</v>
      </c>
      <c r="W50" s="171" t="s">
        <v>573</v>
      </c>
      <c r="X50" s="171" t="s">
        <v>548</v>
      </c>
      <c r="Y50" s="222">
        <v>0.79500000000000004</v>
      </c>
      <c r="Z50" s="171" t="s">
        <v>573</v>
      </c>
      <c r="AA50" s="171" t="s">
        <v>548</v>
      </c>
      <c r="AB50" s="222">
        <v>0.79400000000000004</v>
      </c>
      <c r="AC50" s="171" t="s">
        <v>573</v>
      </c>
      <c r="AD50" s="171" t="s">
        <v>548</v>
      </c>
      <c r="AE50" s="222">
        <v>0.79200000000000004</v>
      </c>
      <c r="AF50" s="171" t="s">
        <v>573</v>
      </c>
      <c r="AG50" s="171" t="s">
        <v>548</v>
      </c>
      <c r="AH50" s="222">
        <v>0.78400000000000003</v>
      </c>
      <c r="AI50" s="171" t="s">
        <v>573</v>
      </c>
      <c r="AJ50" s="171" t="s">
        <v>548</v>
      </c>
      <c r="AK50" s="222">
        <v>0.77400000000000002</v>
      </c>
      <c r="AL50" s="171" t="s">
        <v>573</v>
      </c>
      <c r="AM50" s="171" t="s">
        <v>548</v>
      </c>
      <c r="AN50" s="222">
        <v>0.77200000000000002</v>
      </c>
      <c r="AO50" s="171" t="s">
        <v>573</v>
      </c>
      <c r="AP50" s="171" t="s">
        <v>548</v>
      </c>
      <c r="AQ50" s="222">
        <v>0.76600000000000001</v>
      </c>
      <c r="AR50" s="171" t="s">
        <v>573</v>
      </c>
      <c r="AS50" s="171" t="s">
        <v>548</v>
      </c>
      <c r="AT50" s="222">
        <v>0.76400000000000001</v>
      </c>
      <c r="AU50" s="171" t="s">
        <v>573</v>
      </c>
      <c r="AV50" s="171" t="s">
        <v>548</v>
      </c>
      <c r="AW50" s="222">
        <v>0.76</v>
      </c>
      <c r="AX50" s="171" t="s">
        <v>573</v>
      </c>
      <c r="AY50" s="171" t="s">
        <v>548</v>
      </c>
      <c r="AZ50" s="222">
        <v>0.75600000000000001</v>
      </c>
      <c r="BA50" s="171" t="s">
        <v>573</v>
      </c>
      <c r="BB50" s="171" t="s">
        <v>548</v>
      </c>
      <c r="BC50" s="222">
        <v>0.754</v>
      </c>
      <c r="BD50" s="171" t="s">
        <v>573</v>
      </c>
      <c r="BE50" s="171" t="s">
        <v>548</v>
      </c>
      <c r="BF50" s="222">
        <v>0.752</v>
      </c>
      <c r="BG50" s="330" t="s">
        <v>573</v>
      </c>
      <c r="BH50" s="171" t="s">
        <v>548</v>
      </c>
      <c r="BI50" s="222">
        <v>0.751</v>
      </c>
      <c r="BJ50" s="171" t="s">
        <v>573</v>
      </c>
      <c r="BK50" s="171" t="s">
        <v>548</v>
      </c>
      <c r="BL50" s="222">
        <v>0.749</v>
      </c>
      <c r="BM50" s="171" t="s">
        <v>573</v>
      </c>
      <c r="BN50" s="171" t="s">
        <v>548</v>
      </c>
      <c r="BO50" s="222">
        <v>0.749</v>
      </c>
      <c r="BP50" s="171" t="s">
        <v>573</v>
      </c>
      <c r="BQ50" s="171" t="s">
        <v>548</v>
      </c>
      <c r="BR50" s="225"/>
      <c r="BS50" s="226"/>
      <c r="BT50" s="226"/>
      <c r="BU50" s="306"/>
      <c r="BV50" s="306"/>
    </row>
    <row r="51" spans="1:74" x14ac:dyDescent="0.2">
      <c r="A51" s="306" t="s">
        <v>494</v>
      </c>
      <c r="B51" s="5" t="s">
        <v>481</v>
      </c>
      <c r="C51" s="5" t="s">
        <v>406</v>
      </c>
      <c r="D51" s="5" t="s">
        <v>421</v>
      </c>
      <c r="E51" s="5" t="s">
        <v>28</v>
      </c>
      <c r="F51" s="117" t="s">
        <v>107</v>
      </c>
      <c r="G51" s="5" t="s">
        <v>108</v>
      </c>
      <c r="H51" s="36" t="s">
        <v>466</v>
      </c>
      <c r="I51" s="161" t="s">
        <v>571</v>
      </c>
      <c r="J51" s="222">
        <v>1.081</v>
      </c>
      <c r="K51" s="171" t="s">
        <v>572</v>
      </c>
      <c r="L51" s="171" t="s">
        <v>548</v>
      </c>
      <c r="M51" s="222">
        <v>1.0760000000000001</v>
      </c>
      <c r="N51" s="262" t="s">
        <v>572</v>
      </c>
      <c r="O51" s="171" t="s">
        <v>548</v>
      </c>
      <c r="P51" s="222">
        <v>1.069</v>
      </c>
      <c r="Q51" s="171" t="s">
        <v>572</v>
      </c>
      <c r="R51" s="171" t="s">
        <v>548</v>
      </c>
      <c r="S51" s="222">
        <v>1.0660000000000001</v>
      </c>
      <c r="T51" s="330" t="s">
        <v>572</v>
      </c>
      <c r="U51" s="171" t="s">
        <v>548</v>
      </c>
      <c r="V51" s="222">
        <v>1.06</v>
      </c>
      <c r="W51" s="171" t="s">
        <v>572</v>
      </c>
      <c r="X51" s="171" t="s">
        <v>548</v>
      </c>
      <c r="Y51" s="222">
        <v>1.05</v>
      </c>
      <c r="Z51" s="171" t="s">
        <v>572</v>
      </c>
      <c r="AA51" s="171" t="s">
        <v>548</v>
      </c>
      <c r="AB51" s="222">
        <v>1.046</v>
      </c>
      <c r="AC51" s="171" t="s">
        <v>572</v>
      </c>
      <c r="AD51" s="171" t="s">
        <v>548</v>
      </c>
      <c r="AE51" s="222">
        <v>1.0409999999999999</v>
      </c>
      <c r="AF51" s="171" t="s">
        <v>572</v>
      </c>
      <c r="AG51" s="171" t="s">
        <v>548</v>
      </c>
      <c r="AH51" s="222">
        <v>1.0309999999999999</v>
      </c>
      <c r="AI51" s="171" t="s">
        <v>572</v>
      </c>
      <c r="AJ51" s="171" t="s">
        <v>548</v>
      </c>
      <c r="AK51" s="222">
        <v>1.02</v>
      </c>
      <c r="AL51" s="171" t="s">
        <v>572</v>
      </c>
      <c r="AM51" s="171" t="s">
        <v>548</v>
      </c>
      <c r="AN51" s="222">
        <v>1.0169999999999999</v>
      </c>
      <c r="AO51" s="171" t="s">
        <v>572</v>
      </c>
      <c r="AP51" s="171" t="s">
        <v>548</v>
      </c>
      <c r="AQ51" s="222">
        <v>1.002</v>
      </c>
      <c r="AR51" s="171" t="s">
        <v>572</v>
      </c>
      <c r="AS51" s="171" t="s">
        <v>548</v>
      </c>
      <c r="AT51" s="222">
        <v>0.997</v>
      </c>
      <c r="AU51" s="171" t="s">
        <v>572</v>
      </c>
      <c r="AV51" s="171" t="s">
        <v>548</v>
      </c>
      <c r="AW51" s="222">
        <v>0.99</v>
      </c>
      <c r="AX51" s="171" t="s">
        <v>572</v>
      </c>
      <c r="AY51" s="171" t="s">
        <v>548</v>
      </c>
      <c r="AZ51" s="222">
        <v>0.98399999999999999</v>
      </c>
      <c r="BA51" s="171" t="s">
        <v>572</v>
      </c>
      <c r="BB51" s="171" t="s">
        <v>548</v>
      </c>
      <c r="BC51" s="222">
        <v>0.98199999999999998</v>
      </c>
      <c r="BD51" s="171" t="s">
        <v>572</v>
      </c>
      <c r="BE51" s="171" t="s">
        <v>548</v>
      </c>
      <c r="BF51" s="222">
        <v>0.97799999999999998</v>
      </c>
      <c r="BG51" s="330" t="s">
        <v>572</v>
      </c>
      <c r="BH51" s="171" t="s">
        <v>548</v>
      </c>
      <c r="BI51" s="222">
        <v>0.97599999999999998</v>
      </c>
      <c r="BJ51" s="171" t="s">
        <v>572</v>
      </c>
      <c r="BK51" s="171" t="s">
        <v>548</v>
      </c>
      <c r="BL51" s="222">
        <v>0.97299999999999998</v>
      </c>
      <c r="BM51" s="171" t="s">
        <v>572</v>
      </c>
      <c r="BN51" s="171" t="s">
        <v>548</v>
      </c>
      <c r="BO51" s="222">
        <v>0.97199999999999998</v>
      </c>
      <c r="BP51" s="171" t="s">
        <v>572</v>
      </c>
      <c r="BQ51" s="171" t="s">
        <v>548</v>
      </c>
      <c r="BR51" s="225"/>
      <c r="BS51" s="226"/>
      <c r="BT51" s="226"/>
      <c r="BU51" s="306"/>
      <c r="BV51" s="306"/>
    </row>
    <row r="52" spans="1:74" x14ac:dyDescent="0.2">
      <c r="A52" s="306" t="s">
        <v>636</v>
      </c>
      <c r="B52" s="5" t="s">
        <v>476</v>
      </c>
      <c r="C52" s="5" t="s">
        <v>403</v>
      </c>
      <c r="D52" s="5" t="s">
        <v>417</v>
      </c>
      <c r="E52" s="5" t="s">
        <v>11</v>
      </c>
      <c r="F52" s="2" t="s">
        <v>559</v>
      </c>
      <c r="G52" s="2" t="s">
        <v>560</v>
      </c>
      <c r="H52" s="36" t="s">
        <v>466</v>
      </c>
      <c r="I52" s="161" t="s">
        <v>571</v>
      </c>
      <c r="J52" s="222">
        <v>1.0369999999999999</v>
      </c>
      <c r="K52" s="171" t="s">
        <v>572</v>
      </c>
      <c r="L52" s="171" t="s">
        <v>548</v>
      </c>
      <c r="M52" s="222">
        <v>1.0289999999999999</v>
      </c>
      <c r="N52" s="262" t="s">
        <v>572</v>
      </c>
      <c r="O52" s="171" t="s">
        <v>548</v>
      </c>
      <c r="P52" s="222">
        <v>1.0169999999999999</v>
      </c>
      <c r="Q52" s="171" t="s">
        <v>572</v>
      </c>
      <c r="R52" s="171" t="s">
        <v>548</v>
      </c>
      <c r="S52" s="222">
        <v>1.0069999999999999</v>
      </c>
      <c r="T52" s="330" t="s">
        <v>572</v>
      </c>
      <c r="U52" s="171" t="s">
        <v>548</v>
      </c>
      <c r="V52" s="222">
        <v>0.997</v>
      </c>
      <c r="W52" s="171" t="s">
        <v>572</v>
      </c>
      <c r="X52" s="171" t="s">
        <v>548</v>
      </c>
      <c r="Y52" s="222">
        <v>0.98699999999999999</v>
      </c>
      <c r="Z52" s="171" t="s">
        <v>572</v>
      </c>
      <c r="AA52" s="171" t="s">
        <v>548</v>
      </c>
      <c r="AB52" s="222">
        <v>0.98199999999999998</v>
      </c>
      <c r="AC52" s="171" t="s">
        <v>572</v>
      </c>
      <c r="AD52" s="171" t="s">
        <v>548</v>
      </c>
      <c r="AE52" s="222">
        <v>0.97799999999999998</v>
      </c>
      <c r="AF52" s="171" t="s">
        <v>572</v>
      </c>
      <c r="AG52" s="171" t="s">
        <v>548</v>
      </c>
      <c r="AH52" s="222">
        <v>0.96699999999999997</v>
      </c>
      <c r="AI52" s="171" t="s">
        <v>572</v>
      </c>
      <c r="AJ52" s="171" t="s">
        <v>548</v>
      </c>
      <c r="AK52" s="222">
        <v>0.95499999999999996</v>
      </c>
      <c r="AL52" s="171" t="s">
        <v>573</v>
      </c>
      <c r="AM52" s="171" t="s">
        <v>548</v>
      </c>
      <c r="AN52" s="222">
        <v>0.94899999999999995</v>
      </c>
      <c r="AO52" s="171" t="s">
        <v>573</v>
      </c>
      <c r="AP52" s="171" t="s">
        <v>548</v>
      </c>
      <c r="AQ52" s="222">
        <v>0.93500000000000005</v>
      </c>
      <c r="AR52" s="171" t="s">
        <v>573</v>
      </c>
      <c r="AS52" s="171" t="s">
        <v>548</v>
      </c>
      <c r="AT52" s="222">
        <v>0.93</v>
      </c>
      <c r="AU52" s="171" t="s">
        <v>573</v>
      </c>
      <c r="AV52" s="171" t="s">
        <v>548</v>
      </c>
      <c r="AW52" s="222">
        <v>0.92400000000000004</v>
      </c>
      <c r="AX52" s="171" t="s">
        <v>573</v>
      </c>
      <c r="AY52" s="171" t="s">
        <v>548</v>
      </c>
      <c r="AZ52" s="222">
        <v>0.91900000000000004</v>
      </c>
      <c r="BA52" s="171" t="s">
        <v>573</v>
      </c>
      <c r="BB52" s="171" t="s">
        <v>548</v>
      </c>
      <c r="BC52" s="222">
        <v>0.91800000000000004</v>
      </c>
      <c r="BD52" s="171" t="s">
        <v>573</v>
      </c>
      <c r="BE52" s="171" t="s">
        <v>548</v>
      </c>
      <c r="BF52" s="222">
        <v>0.91800000000000004</v>
      </c>
      <c r="BG52" s="330" t="s">
        <v>573</v>
      </c>
      <c r="BH52" s="171" t="s">
        <v>548</v>
      </c>
      <c r="BI52" s="222">
        <v>0.91700000000000004</v>
      </c>
      <c r="BJ52" s="171" t="s">
        <v>573</v>
      </c>
      <c r="BK52" s="171" t="s">
        <v>548</v>
      </c>
      <c r="BL52" s="222">
        <v>0.91900000000000004</v>
      </c>
      <c r="BM52" s="171" t="s">
        <v>573</v>
      </c>
      <c r="BN52" s="171" t="s">
        <v>548</v>
      </c>
      <c r="BO52" s="222">
        <v>0.91900000000000004</v>
      </c>
      <c r="BP52" s="171" t="s">
        <v>573</v>
      </c>
      <c r="BQ52" s="171" t="s">
        <v>548</v>
      </c>
      <c r="BR52" s="225"/>
      <c r="BS52" s="226"/>
      <c r="BT52" s="226"/>
      <c r="BU52" s="306"/>
      <c r="BV52" s="306"/>
    </row>
    <row r="53" spans="1:74" x14ac:dyDescent="0.2">
      <c r="A53" s="306" t="s">
        <v>627</v>
      </c>
      <c r="B53" s="5" t="s">
        <v>484</v>
      </c>
      <c r="C53" s="5" t="s">
        <v>465</v>
      </c>
      <c r="D53" s="5" t="s">
        <v>424</v>
      </c>
      <c r="E53" s="5" t="s">
        <v>35</v>
      </c>
      <c r="F53" s="117" t="s">
        <v>109</v>
      </c>
      <c r="G53" s="5" t="s">
        <v>110</v>
      </c>
      <c r="H53" s="36" t="s">
        <v>466</v>
      </c>
      <c r="I53" s="161" t="s">
        <v>571</v>
      </c>
      <c r="J53" s="222">
        <v>1.131</v>
      </c>
      <c r="K53" s="171" t="s">
        <v>572</v>
      </c>
      <c r="L53" s="171" t="s">
        <v>548</v>
      </c>
      <c r="M53" s="222">
        <v>1.129</v>
      </c>
      <c r="N53" s="262" t="s">
        <v>572</v>
      </c>
      <c r="O53" s="171" t="s">
        <v>548</v>
      </c>
      <c r="P53" s="222">
        <v>1.123</v>
      </c>
      <c r="Q53" s="171" t="s">
        <v>572</v>
      </c>
      <c r="R53" s="171" t="s">
        <v>548</v>
      </c>
      <c r="S53" s="222">
        <v>1.115</v>
      </c>
      <c r="T53" s="330" t="s">
        <v>572</v>
      </c>
      <c r="U53" s="171" t="s">
        <v>548</v>
      </c>
      <c r="V53" s="222">
        <v>1.1080000000000001</v>
      </c>
      <c r="W53" s="171" t="s">
        <v>572</v>
      </c>
      <c r="X53" s="171" t="s">
        <v>548</v>
      </c>
      <c r="Y53" s="222">
        <v>1.1020000000000001</v>
      </c>
      <c r="Z53" s="171" t="s">
        <v>572</v>
      </c>
      <c r="AA53" s="171" t="s">
        <v>548</v>
      </c>
      <c r="AB53" s="222">
        <v>1.1040000000000001</v>
      </c>
      <c r="AC53" s="171" t="s">
        <v>572</v>
      </c>
      <c r="AD53" s="171" t="s">
        <v>548</v>
      </c>
      <c r="AE53" s="222">
        <v>1.1020000000000001</v>
      </c>
      <c r="AF53" s="171" t="s">
        <v>572</v>
      </c>
      <c r="AG53" s="171" t="s">
        <v>548</v>
      </c>
      <c r="AH53" s="222">
        <v>1.093</v>
      </c>
      <c r="AI53" s="171" t="s">
        <v>572</v>
      </c>
      <c r="AJ53" s="171" t="s">
        <v>548</v>
      </c>
      <c r="AK53" s="222">
        <v>1.0780000000000001</v>
      </c>
      <c r="AL53" s="171" t="s">
        <v>572</v>
      </c>
      <c r="AM53" s="171" t="s">
        <v>548</v>
      </c>
      <c r="AN53" s="222">
        <v>1.0680000000000001</v>
      </c>
      <c r="AO53" s="171" t="s">
        <v>572</v>
      </c>
      <c r="AP53" s="171" t="s">
        <v>548</v>
      </c>
      <c r="AQ53" s="222">
        <v>1.0580000000000001</v>
      </c>
      <c r="AR53" s="171" t="s">
        <v>572</v>
      </c>
      <c r="AS53" s="171" t="s">
        <v>548</v>
      </c>
      <c r="AT53" s="222">
        <v>1.0529999999999999</v>
      </c>
      <c r="AU53" s="171" t="s">
        <v>572</v>
      </c>
      <c r="AV53" s="171" t="s">
        <v>548</v>
      </c>
      <c r="AW53" s="222">
        <v>1.048</v>
      </c>
      <c r="AX53" s="171" t="s">
        <v>572</v>
      </c>
      <c r="AY53" s="171" t="s">
        <v>548</v>
      </c>
      <c r="AZ53" s="222">
        <v>0.98799999999999999</v>
      </c>
      <c r="BA53" s="171" t="s">
        <v>572</v>
      </c>
      <c r="BB53" s="171" t="s">
        <v>548</v>
      </c>
      <c r="BC53" s="222">
        <v>0.99</v>
      </c>
      <c r="BD53" s="171" t="s">
        <v>572</v>
      </c>
      <c r="BE53" s="171" t="s">
        <v>548</v>
      </c>
      <c r="BF53" s="222">
        <v>0.98799999999999999</v>
      </c>
      <c r="BG53" s="330" t="s">
        <v>572</v>
      </c>
      <c r="BH53" s="171" t="s">
        <v>548</v>
      </c>
      <c r="BI53" s="222">
        <v>0.98799999999999999</v>
      </c>
      <c r="BJ53" s="171" t="s">
        <v>572</v>
      </c>
      <c r="BK53" s="171" t="s">
        <v>548</v>
      </c>
      <c r="BL53" s="222">
        <v>0.98299999999999998</v>
      </c>
      <c r="BM53" s="171" t="s">
        <v>572</v>
      </c>
      <c r="BN53" s="171" t="s">
        <v>548</v>
      </c>
      <c r="BO53" s="222">
        <v>0.98299999999999998</v>
      </c>
      <c r="BP53" s="171" t="s">
        <v>572</v>
      </c>
      <c r="BQ53" s="171" t="s">
        <v>548</v>
      </c>
      <c r="BR53" s="225"/>
      <c r="BS53" s="226"/>
      <c r="BT53" s="226"/>
      <c r="BU53" s="306"/>
      <c r="BV53" s="306"/>
    </row>
    <row r="54" spans="1:74" x14ac:dyDescent="0.2">
      <c r="A54" s="306" t="s">
        <v>495</v>
      </c>
      <c r="B54" s="5" t="s">
        <v>481</v>
      </c>
      <c r="C54" s="5" t="s">
        <v>406</v>
      </c>
      <c r="D54" s="5" t="s">
        <v>435</v>
      </c>
      <c r="E54" s="5" t="s">
        <v>111</v>
      </c>
      <c r="F54" s="117" t="s">
        <v>112</v>
      </c>
      <c r="G54" s="5" t="s">
        <v>113</v>
      </c>
      <c r="H54" s="36" t="s">
        <v>466</v>
      </c>
      <c r="I54" s="161" t="s">
        <v>571</v>
      </c>
      <c r="J54" s="222">
        <v>0.998</v>
      </c>
      <c r="K54" s="171" t="s">
        <v>572</v>
      </c>
      <c r="L54" s="171" t="s">
        <v>548</v>
      </c>
      <c r="M54" s="222">
        <v>0.99299999999999999</v>
      </c>
      <c r="N54" s="262" t="s">
        <v>572</v>
      </c>
      <c r="O54" s="171" t="s">
        <v>548</v>
      </c>
      <c r="P54" s="222">
        <v>0.98799999999999999</v>
      </c>
      <c r="Q54" s="171" t="s">
        <v>572</v>
      </c>
      <c r="R54" s="171" t="s">
        <v>548</v>
      </c>
      <c r="S54" s="222">
        <v>0.98399999999999999</v>
      </c>
      <c r="T54" s="330" t="s">
        <v>572</v>
      </c>
      <c r="U54" s="171" t="s">
        <v>548</v>
      </c>
      <c r="V54" s="222">
        <v>0.98</v>
      </c>
      <c r="W54" s="171" t="s">
        <v>572</v>
      </c>
      <c r="X54" s="171" t="s">
        <v>548</v>
      </c>
      <c r="Y54" s="222">
        <v>0.97499999999999998</v>
      </c>
      <c r="Z54" s="171" t="s">
        <v>572</v>
      </c>
      <c r="AA54" s="171" t="s">
        <v>548</v>
      </c>
      <c r="AB54" s="222">
        <v>0.97399999999999998</v>
      </c>
      <c r="AC54" s="171" t="s">
        <v>572</v>
      </c>
      <c r="AD54" s="171" t="s">
        <v>548</v>
      </c>
      <c r="AE54" s="222">
        <v>0.97299999999999998</v>
      </c>
      <c r="AF54" s="171" t="s">
        <v>572</v>
      </c>
      <c r="AG54" s="171" t="s">
        <v>548</v>
      </c>
      <c r="AH54" s="222">
        <v>0.96699999999999997</v>
      </c>
      <c r="AI54" s="171" t="s">
        <v>572</v>
      </c>
      <c r="AJ54" s="171" t="s">
        <v>548</v>
      </c>
      <c r="AK54" s="222">
        <v>0.95899999999999996</v>
      </c>
      <c r="AL54" s="171" t="s">
        <v>573</v>
      </c>
      <c r="AM54" s="171" t="s">
        <v>548</v>
      </c>
      <c r="AN54" s="222">
        <v>0.95299999999999996</v>
      </c>
      <c r="AO54" s="171" t="s">
        <v>573</v>
      </c>
      <c r="AP54" s="171" t="s">
        <v>548</v>
      </c>
      <c r="AQ54" s="222">
        <v>0.94599999999999995</v>
      </c>
      <c r="AR54" s="171" t="s">
        <v>573</v>
      </c>
      <c r="AS54" s="171" t="s">
        <v>548</v>
      </c>
      <c r="AT54" s="222">
        <v>0.94599999999999995</v>
      </c>
      <c r="AU54" s="171" t="s">
        <v>573</v>
      </c>
      <c r="AV54" s="171" t="s">
        <v>548</v>
      </c>
      <c r="AW54" s="222">
        <v>0.94</v>
      </c>
      <c r="AX54" s="171" t="s">
        <v>573</v>
      </c>
      <c r="AY54" s="171" t="s">
        <v>548</v>
      </c>
      <c r="AZ54" s="222">
        <v>0.93400000000000005</v>
      </c>
      <c r="BA54" s="171" t="s">
        <v>573</v>
      </c>
      <c r="BB54" s="171" t="s">
        <v>548</v>
      </c>
      <c r="BC54" s="222">
        <v>0.93600000000000005</v>
      </c>
      <c r="BD54" s="171" t="s">
        <v>573</v>
      </c>
      <c r="BE54" s="171" t="s">
        <v>548</v>
      </c>
      <c r="BF54" s="222">
        <v>0.94</v>
      </c>
      <c r="BG54" s="330" t="s">
        <v>573</v>
      </c>
      <c r="BH54" s="171" t="s">
        <v>548</v>
      </c>
      <c r="BI54" s="222">
        <v>0.94199999999999995</v>
      </c>
      <c r="BJ54" s="171" t="s">
        <v>573</v>
      </c>
      <c r="BK54" s="171" t="s">
        <v>548</v>
      </c>
      <c r="BL54" s="222">
        <v>0.94299999999999995</v>
      </c>
      <c r="BM54" s="171" t="s">
        <v>573</v>
      </c>
      <c r="BN54" s="171" t="s">
        <v>548</v>
      </c>
      <c r="BO54" s="222">
        <v>0.94299999999999995</v>
      </c>
      <c r="BP54" s="171" t="s">
        <v>573</v>
      </c>
      <c r="BQ54" s="171" t="s">
        <v>548</v>
      </c>
      <c r="BR54" s="225"/>
      <c r="BS54" s="226"/>
      <c r="BT54" s="226"/>
      <c r="BU54" s="306"/>
      <c r="BV54" s="306"/>
    </row>
    <row r="55" spans="1:74" x14ac:dyDescent="0.2">
      <c r="A55" s="306" t="s">
        <v>637</v>
      </c>
      <c r="B55" s="5" t="s">
        <v>474</v>
      </c>
      <c r="C55" s="5" t="s">
        <v>401</v>
      </c>
      <c r="D55" s="5" t="s">
        <v>436</v>
      </c>
      <c r="E55" s="5" t="s">
        <v>114</v>
      </c>
      <c r="F55" s="117" t="s">
        <v>115</v>
      </c>
      <c r="G55" s="5" t="s">
        <v>116</v>
      </c>
      <c r="H55" s="36" t="s">
        <v>466</v>
      </c>
      <c r="I55" s="161" t="s">
        <v>571</v>
      </c>
      <c r="J55" s="222">
        <v>1.0780000000000001</v>
      </c>
      <c r="K55" s="171" t="s">
        <v>572</v>
      </c>
      <c r="L55" s="171" t="s">
        <v>548</v>
      </c>
      <c r="M55" s="222">
        <v>1.0649999999999999</v>
      </c>
      <c r="N55" s="262" t="s">
        <v>572</v>
      </c>
      <c r="O55" s="171" t="s">
        <v>548</v>
      </c>
      <c r="P55" s="222">
        <v>1.0549999999999999</v>
      </c>
      <c r="Q55" s="171" t="s">
        <v>572</v>
      </c>
      <c r="R55" s="171" t="s">
        <v>548</v>
      </c>
      <c r="S55" s="222">
        <v>1.044</v>
      </c>
      <c r="T55" s="330" t="s">
        <v>572</v>
      </c>
      <c r="U55" s="171" t="s">
        <v>548</v>
      </c>
      <c r="V55" s="222">
        <v>1.036</v>
      </c>
      <c r="W55" s="171" t="s">
        <v>572</v>
      </c>
      <c r="X55" s="171" t="s">
        <v>548</v>
      </c>
      <c r="Y55" s="222">
        <v>1.0269999999999999</v>
      </c>
      <c r="Z55" s="171" t="s">
        <v>572</v>
      </c>
      <c r="AA55" s="171" t="s">
        <v>548</v>
      </c>
      <c r="AB55" s="222">
        <v>1.024</v>
      </c>
      <c r="AC55" s="171" t="s">
        <v>572</v>
      </c>
      <c r="AD55" s="171" t="s">
        <v>548</v>
      </c>
      <c r="AE55" s="222">
        <v>1.0209999999999999</v>
      </c>
      <c r="AF55" s="171" t="s">
        <v>572</v>
      </c>
      <c r="AG55" s="171" t="s">
        <v>548</v>
      </c>
      <c r="AH55" s="222">
        <v>1.014</v>
      </c>
      <c r="AI55" s="171" t="s">
        <v>572</v>
      </c>
      <c r="AJ55" s="171" t="s">
        <v>548</v>
      </c>
      <c r="AK55" s="222">
        <v>1.002</v>
      </c>
      <c r="AL55" s="171" t="s">
        <v>572</v>
      </c>
      <c r="AM55" s="171" t="s">
        <v>548</v>
      </c>
      <c r="AN55" s="222">
        <v>0.995</v>
      </c>
      <c r="AO55" s="171" t="s">
        <v>572</v>
      </c>
      <c r="AP55" s="171" t="s">
        <v>548</v>
      </c>
      <c r="AQ55" s="222">
        <v>0.98399999999999999</v>
      </c>
      <c r="AR55" s="171" t="s">
        <v>572</v>
      </c>
      <c r="AS55" s="171" t="s">
        <v>548</v>
      </c>
      <c r="AT55" s="222">
        <v>0.98299999999999998</v>
      </c>
      <c r="AU55" s="171" t="s">
        <v>572</v>
      </c>
      <c r="AV55" s="171" t="s">
        <v>548</v>
      </c>
      <c r="AW55" s="222">
        <v>0.98299999999999998</v>
      </c>
      <c r="AX55" s="171" t="s">
        <v>572</v>
      </c>
      <c r="AY55" s="171" t="s">
        <v>548</v>
      </c>
      <c r="AZ55" s="222">
        <v>0.98099999999999998</v>
      </c>
      <c r="BA55" s="171" t="s">
        <v>572</v>
      </c>
      <c r="BB55" s="171" t="s">
        <v>548</v>
      </c>
      <c r="BC55" s="222">
        <v>0.98299999999999998</v>
      </c>
      <c r="BD55" s="171" t="s">
        <v>572</v>
      </c>
      <c r="BE55" s="171" t="s">
        <v>548</v>
      </c>
      <c r="BF55" s="222">
        <v>0.98199999999999998</v>
      </c>
      <c r="BG55" s="330" t="s">
        <v>572</v>
      </c>
      <c r="BH55" s="171" t="s">
        <v>548</v>
      </c>
      <c r="BI55" s="222">
        <v>0.98299999999999998</v>
      </c>
      <c r="BJ55" s="171" t="s">
        <v>572</v>
      </c>
      <c r="BK55" s="171" t="s">
        <v>548</v>
      </c>
      <c r="BL55" s="222">
        <v>0.98099999999999998</v>
      </c>
      <c r="BM55" s="171" t="s">
        <v>572</v>
      </c>
      <c r="BN55" s="171" t="s">
        <v>548</v>
      </c>
      <c r="BO55" s="222">
        <v>0.98099999999999998</v>
      </c>
      <c r="BP55" s="171" t="s">
        <v>572</v>
      </c>
      <c r="BQ55" s="171" t="s">
        <v>548</v>
      </c>
      <c r="BR55" s="225"/>
      <c r="BS55" s="226"/>
      <c r="BT55" s="226"/>
      <c r="BU55" s="306"/>
      <c r="BV55" s="306"/>
    </row>
    <row r="56" spans="1:74" x14ac:dyDescent="0.2">
      <c r="A56" s="306" t="s">
        <v>632</v>
      </c>
      <c r="B56" s="5" t="s">
        <v>488</v>
      </c>
      <c r="C56" s="5" t="s">
        <v>409</v>
      </c>
      <c r="D56" s="5" t="s">
        <v>430</v>
      </c>
      <c r="E56" s="5" t="s">
        <v>65</v>
      </c>
      <c r="F56" s="117" t="s">
        <v>117</v>
      </c>
      <c r="G56" s="5" t="s">
        <v>118</v>
      </c>
      <c r="H56" s="36" t="s">
        <v>466</v>
      </c>
      <c r="I56" s="161" t="s">
        <v>571</v>
      </c>
      <c r="J56" s="222">
        <v>1.1459999999999999</v>
      </c>
      <c r="K56" s="171" t="s">
        <v>572</v>
      </c>
      <c r="L56" s="171" t="s">
        <v>548</v>
      </c>
      <c r="M56" s="222">
        <v>1.1379999999999999</v>
      </c>
      <c r="N56" s="262" t="s">
        <v>572</v>
      </c>
      <c r="O56" s="171" t="s">
        <v>548</v>
      </c>
      <c r="P56" s="222">
        <v>1.1359999999999999</v>
      </c>
      <c r="Q56" s="171" t="s">
        <v>572</v>
      </c>
      <c r="R56" s="171" t="s">
        <v>548</v>
      </c>
      <c r="S56" s="222">
        <v>1.1279999999999999</v>
      </c>
      <c r="T56" s="330" t="s">
        <v>572</v>
      </c>
      <c r="U56" s="171" t="s">
        <v>548</v>
      </c>
      <c r="V56" s="222">
        <v>1.119</v>
      </c>
      <c r="W56" s="171" t="s">
        <v>572</v>
      </c>
      <c r="X56" s="171" t="s">
        <v>548</v>
      </c>
      <c r="Y56" s="222">
        <v>1.1100000000000001</v>
      </c>
      <c r="Z56" s="171" t="s">
        <v>572</v>
      </c>
      <c r="AA56" s="171" t="s">
        <v>548</v>
      </c>
      <c r="AB56" s="222">
        <v>1.103</v>
      </c>
      <c r="AC56" s="171" t="s">
        <v>572</v>
      </c>
      <c r="AD56" s="171" t="s">
        <v>548</v>
      </c>
      <c r="AE56" s="222">
        <v>1.095</v>
      </c>
      <c r="AF56" s="171" t="s">
        <v>572</v>
      </c>
      <c r="AG56" s="171" t="s">
        <v>548</v>
      </c>
      <c r="AH56" s="222">
        <v>1.085</v>
      </c>
      <c r="AI56" s="171" t="s">
        <v>572</v>
      </c>
      <c r="AJ56" s="171" t="s">
        <v>548</v>
      </c>
      <c r="AK56" s="222">
        <v>1.069</v>
      </c>
      <c r="AL56" s="171" t="s">
        <v>572</v>
      </c>
      <c r="AM56" s="171" t="s">
        <v>548</v>
      </c>
      <c r="AN56" s="222">
        <v>1.0580000000000001</v>
      </c>
      <c r="AO56" s="171" t="s">
        <v>572</v>
      </c>
      <c r="AP56" s="171" t="s">
        <v>548</v>
      </c>
      <c r="AQ56" s="222">
        <v>1.0529999999999999</v>
      </c>
      <c r="AR56" s="171" t="s">
        <v>572</v>
      </c>
      <c r="AS56" s="171" t="s">
        <v>548</v>
      </c>
      <c r="AT56" s="222">
        <v>1.048</v>
      </c>
      <c r="AU56" s="171" t="s">
        <v>572</v>
      </c>
      <c r="AV56" s="171" t="s">
        <v>548</v>
      </c>
      <c r="AW56" s="222">
        <v>1.0409999999999999</v>
      </c>
      <c r="AX56" s="171" t="s">
        <v>572</v>
      </c>
      <c r="AY56" s="171" t="s">
        <v>548</v>
      </c>
      <c r="AZ56" s="222">
        <v>1.0289999999999999</v>
      </c>
      <c r="BA56" s="171" t="s">
        <v>572</v>
      </c>
      <c r="BB56" s="171" t="s">
        <v>548</v>
      </c>
      <c r="BC56" s="222">
        <v>1.0389999999999999</v>
      </c>
      <c r="BD56" s="171" t="s">
        <v>572</v>
      </c>
      <c r="BE56" s="171" t="s">
        <v>548</v>
      </c>
      <c r="BF56" s="222">
        <v>1.04</v>
      </c>
      <c r="BG56" s="330" t="s">
        <v>572</v>
      </c>
      <c r="BH56" s="171" t="s">
        <v>548</v>
      </c>
      <c r="BI56" s="222">
        <v>1.0369999999999999</v>
      </c>
      <c r="BJ56" s="171" t="s">
        <v>572</v>
      </c>
      <c r="BK56" s="171" t="s">
        <v>548</v>
      </c>
      <c r="BL56" s="222">
        <v>1.0329999999999999</v>
      </c>
      <c r="BM56" s="171" t="s">
        <v>572</v>
      </c>
      <c r="BN56" s="171" t="s">
        <v>548</v>
      </c>
      <c r="BO56" s="222">
        <v>1.0289999999999999</v>
      </c>
      <c r="BP56" s="171" t="s">
        <v>572</v>
      </c>
      <c r="BQ56" s="171" t="s">
        <v>548</v>
      </c>
      <c r="BR56" s="225"/>
      <c r="BS56" s="226"/>
      <c r="BT56" s="226"/>
      <c r="BU56" s="306"/>
      <c r="BV56" s="306"/>
    </row>
    <row r="57" spans="1:74" x14ac:dyDescent="0.2">
      <c r="A57" s="306" t="s">
        <v>630</v>
      </c>
      <c r="B57" s="5" t="s">
        <v>475</v>
      </c>
      <c r="C57" s="5" t="s">
        <v>402</v>
      </c>
      <c r="D57" s="5" t="s">
        <v>427</v>
      </c>
      <c r="E57" s="5" t="s">
        <v>50</v>
      </c>
      <c r="F57" s="117" t="s">
        <v>119</v>
      </c>
      <c r="G57" s="5" t="s">
        <v>120</v>
      </c>
      <c r="H57" s="36" t="s">
        <v>466</v>
      </c>
      <c r="I57" s="161" t="s">
        <v>571</v>
      </c>
      <c r="J57" s="222">
        <v>0.97699999999999998</v>
      </c>
      <c r="K57" s="171" t="s">
        <v>572</v>
      </c>
      <c r="L57" s="171" t="s">
        <v>548</v>
      </c>
      <c r="M57" s="222">
        <v>0.97</v>
      </c>
      <c r="N57" s="262" t="s">
        <v>572</v>
      </c>
      <c r="O57" s="171" t="s">
        <v>548</v>
      </c>
      <c r="P57" s="222">
        <v>0.96299999999999997</v>
      </c>
      <c r="Q57" s="171" t="s">
        <v>573</v>
      </c>
      <c r="R57" s="171" t="s">
        <v>548</v>
      </c>
      <c r="S57" s="222">
        <v>0.95599999999999996</v>
      </c>
      <c r="T57" s="330" t="s">
        <v>573</v>
      </c>
      <c r="U57" s="171" t="s">
        <v>548</v>
      </c>
      <c r="V57" s="222">
        <v>0.95</v>
      </c>
      <c r="W57" s="171" t="s">
        <v>573</v>
      </c>
      <c r="X57" s="171" t="s">
        <v>548</v>
      </c>
      <c r="Y57" s="222">
        <v>0.94199999999999995</v>
      </c>
      <c r="Z57" s="171" t="s">
        <v>573</v>
      </c>
      <c r="AA57" s="171" t="s">
        <v>548</v>
      </c>
      <c r="AB57" s="222">
        <v>0.93799999999999994</v>
      </c>
      <c r="AC57" s="171" t="s">
        <v>573</v>
      </c>
      <c r="AD57" s="171" t="s">
        <v>548</v>
      </c>
      <c r="AE57" s="222">
        <v>0.93100000000000005</v>
      </c>
      <c r="AF57" s="171" t="s">
        <v>573</v>
      </c>
      <c r="AG57" s="171" t="s">
        <v>548</v>
      </c>
      <c r="AH57" s="222">
        <v>0.92500000000000004</v>
      </c>
      <c r="AI57" s="171" t="s">
        <v>573</v>
      </c>
      <c r="AJ57" s="171" t="s">
        <v>548</v>
      </c>
      <c r="AK57" s="222">
        <v>0.91600000000000004</v>
      </c>
      <c r="AL57" s="171" t="s">
        <v>573</v>
      </c>
      <c r="AM57" s="171" t="s">
        <v>548</v>
      </c>
      <c r="AN57" s="222">
        <v>0.91100000000000003</v>
      </c>
      <c r="AO57" s="171" t="s">
        <v>573</v>
      </c>
      <c r="AP57" s="171" t="s">
        <v>548</v>
      </c>
      <c r="AQ57" s="222">
        <v>0.9</v>
      </c>
      <c r="AR57" s="171" t="s">
        <v>573</v>
      </c>
      <c r="AS57" s="171" t="s">
        <v>548</v>
      </c>
      <c r="AT57" s="222">
        <v>0.89700000000000002</v>
      </c>
      <c r="AU57" s="171" t="s">
        <v>573</v>
      </c>
      <c r="AV57" s="171" t="s">
        <v>548</v>
      </c>
      <c r="AW57" s="222">
        <v>0.89300000000000002</v>
      </c>
      <c r="AX57" s="171" t="s">
        <v>573</v>
      </c>
      <c r="AY57" s="171" t="s">
        <v>548</v>
      </c>
      <c r="AZ57" s="222">
        <v>0.88800000000000001</v>
      </c>
      <c r="BA57" s="171" t="s">
        <v>573</v>
      </c>
      <c r="BB57" s="171" t="s">
        <v>548</v>
      </c>
      <c r="BC57" s="222">
        <v>0.89200000000000002</v>
      </c>
      <c r="BD57" s="171" t="s">
        <v>573</v>
      </c>
      <c r="BE57" s="171" t="s">
        <v>548</v>
      </c>
      <c r="BF57" s="222">
        <v>0.88800000000000001</v>
      </c>
      <c r="BG57" s="330" t="s">
        <v>573</v>
      </c>
      <c r="BH57" s="171" t="s">
        <v>548</v>
      </c>
      <c r="BI57" s="222">
        <v>0.89</v>
      </c>
      <c r="BJ57" s="171" t="s">
        <v>573</v>
      </c>
      <c r="BK57" s="171" t="s">
        <v>548</v>
      </c>
      <c r="BL57" s="222">
        <v>0.89100000000000001</v>
      </c>
      <c r="BM57" s="171" t="s">
        <v>573</v>
      </c>
      <c r="BN57" s="171" t="s">
        <v>548</v>
      </c>
      <c r="BO57" s="222">
        <v>0.88900000000000001</v>
      </c>
      <c r="BP57" s="171" t="s">
        <v>573</v>
      </c>
      <c r="BQ57" s="171" t="s">
        <v>548</v>
      </c>
      <c r="BR57" s="225"/>
      <c r="BS57" s="226"/>
      <c r="BT57" s="226"/>
      <c r="BU57" s="306"/>
      <c r="BV57" s="306"/>
    </row>
    <row r="58" spans="1:74" x14ac:dyDescent="0.2">
      <c r="A58" s="306" t="s">
        <v>630</v>
      </c>
      <c r="B58" s="5" t="s">
        <v>475</v>
      </c>
      <c r="C58" s="5" t="s">
        <v>402</v>
      </c>
      <c r="D58" s="5" t="s">
        <v>427</v>
      </c>
      <c r="E58" s="5" t="s">
        <v>50</v>
      </c>
      <c r="F58" s="117" t="s">
        <v>121</v>
      </c>
      <c r="G58" s="5" t="s">
        <v>122</v>
      </c>
      <c r="H58" s="36" t="s">
        <v>466</v>
      </c>
      <c r="I58" s="161" t="s">
        <v>571</v>
      </c>
      <c r="J58" s="222">
        <v>1.0169999999999999</v>
      </c>
      <c r="K58" s="171" t="s">
        <v>572</v>
      </c>
      <c r="L58" s="171" t="s">
        <v>548</v>
      </c>
      <c r="M58" s="222">
        <v>1.012</v>
      </c>
      <c r="N58" s="262" t="s">
        <v>572</v>
      </c>
      <c r="O58" s="171" t="s">
        <v>548</v>
      </c>
      <c r="P58" s="222">
        <v>1.0069999999999999</v>
      </c>
      <c r="Q58" s="171" t="s">
        <v>572</v>
      </c>
      <c r="R58" s="171" t="s">
        <v>548</v>
      </c>
      <c r="S58" s="222">
        <v>1.0029999999999999</v>
      </c>
      <c r="T58" s="330" t="s">
        <v>572</v>
      </c>
      <c r="U58" s="171" t="s">
        <v>548</v>
      </c>
      <c r="V58" s="222">
        <v>1.0009999999999999</v>
      </c>
      <c r="W58" s="171" t="s">
        <v>572</v>
      </c>
      <c r="X58" s="171" t="s">
        <v>548</v>
      </c>
      <c r="Y58" s="222">
        <v>0.99099999999999999</v>
      </c>
      <c r="Z58" s="171" t="s">
        <v>572</v>
      </c>
      <c r="AA58" s="171" t="s">
        <v>548</v>
      </c>
      <c r="AB58" s="222">
        <v>0.98799999999999999</v>
      </c>
      <c r="AC58" s="171" t="s">
        <v>572</v>
      </c>
      <c r="AD58" s="171" t="s">
        <v>548</v>
      </c>
      <c r="AE58" s="222">
        <v>0.98699999999999999</v>
      </c>
      <c r="AF58" s="171" t="s">
        <v>572</v>
      </c>
      <c r="AG58" s="171" t="s">
        <v>548</v>
      </c>
      <c r="AH58" s="222">
        <v>0.96899999999999997</v>
      </c>
      <c r="AI58" s="171" t="s">
        <v>572</v>
      </c>
      <c r="AJ58" s="171" t="s">
        <v>548</v>
      </c>
      <c r="AK58" s="222">
        <v>0.95799999999999996</v>
      </c>
      <c r="AL58" s="171" t="s">
        <v>573</v>
      </c>
      <c r="AM58" s="171" t="s">
        <v>548</v>
      </c>
      <c r="AN58" s="222">
        <v>0.95599999999999996</v>
      </c>
      <c r="AO58" s="171" t="s">
        <v>573</v>
      </c>
      <c r="AP58" s="171" t="s">
        <v>548</v>
      </c>
      <c r="AQ58" s="222">
        <v>0.94299999999999995</v>
      </c>
      <c r="AR58" s="171" t="s">
        <v>573</v>
      </c>
      <c r="AS58" s="171" t="s">
        <v>548</v>
      </c>
      <c r="AT58" s="222">
        <v>0.94</v>
      </c>
      <c r="AU58" s="171" t="s">
        <v>573</v>
      </c>
      <c r="AV58" s="171" t="s">
        <v>548</v>
      </c>
      <c r="AW58" s="222">
        <v>0.93799999999999994</v>
      </c>
      <c r="AX58" s="171" t="s">
        <v>573</v>
      </c>
      <c r="AY58" s="171" t="s">
        <v>548</v>
      </c>
      <c r="AZ58" s="222">
        <v>0.93200000000000005</v>
      </c>
      <c r="BA58" s="171" t="s">
        <v>573</v>
      </c>
      <c r="BB58" s="171" t="s">
        <v>548</v>
      </c>
      <c r="BC58" s="222">
        <v>0.93100000000000005</v>
      </c>
      <c r="BD58" s="171" t="s">
        <v>573</v>
      </c>
      <c r="BE58" s="171" t="s">
        <v>548</v>
      </c>
      <c r="BF58" s="222">
        <v>0.93100000000000005</v>
      </c>
      <c r="BG58" s="330" t="s">
        <v>573</v>
      </c>
      <c r="BH58" s="171" t="s">
        <v>548</v>
      </c>
      <c r="BI58" s="222">
        <v>0.93</v>
      </c>
      <c r="BJ58" s="171" t="s">
        <v>573</v>
      </c>
      <c r="BK58" s="171" t="s">
        <v>548</v>
      </c>
      <c r="BL58" s="222">
        <v>0.93100000000000005</v>
      </c>
      <c r="BM58" s="171" t="s">
        <v>573</v>
      </c>
      <c r="BN58" s="171" t="s">
        <v>548</v>
      </c>
      <c r="BO58" s="222">
        <v>0.93400000000000005</v>
      </c>
      <c r="BP58" s="171" t="s">
        <v>573</v>
      </c>
      <c r="BQ58" s="171" t="s">
        <v>548</v>
      </c>
      <c r="BR58" s="225"/>
      <c r="BS58" s="226"/>
      <c r="BT58" s="226"/>
      <c r="BU58" s="306"/>
      <c r="BV58" s="306"/>
    </row>
    <row r="59" spans="1:74" x14ac:dyDescent="0.2">
      <c r="A59" s="306" t="s">
        <v>496</v>
      </c>
      <c r="B59" s="5" t="s">
        <v>497</v>
      </c>
      <c r="C59" s="5" t="s">
        <v>411</v>
      </c>
      <c r="D59" s="5" t="s">
        <v>437</v>
      </c>
      <c r="E59" s="5" t="s">
        <v>123</v>
      </c>
      <c r="F59" s="117" t="s">
        <v>124</v>
      </c>
      <c r="G59" s="5" t="s">
        <v>125</v>
      </c>
      <c r="H59" s="36" t="s">
        <v>466</v>
      </c>
      <c r="I59" s="161" t="s">
        <v>571</v>
      </c>
      <c r="J59" s="222">
        <v>1.0029999999999999</v>
      </c>
      <c r="K59" s="171" t="s">
        <v>572</v>
      </c>
      <c r="L59" s="171" t="s">
        <v>548</v>
      </c>
      <c r="M59" s="222">
        <v>1</v>
      </c>
      <c r="N59" s="262" t="s">
        <v>572</v>
      </c>
      <c r="O59" s="171" t="s">
        <v>548</v>
      </c>
      <c r="P59" s="222">
        <v>0.996</v>
      </c>
      <c r="Q59" s="171" t="s">
        <v>572</v>
      </c>
      <c r="R59" s="171" t="s">
        <v>548</v>
      </c>
      <c r="S59" s="222">
        <v>0.99399999999999999</v>
      </c>
      <c r="T59" s="330" t="s">
        <v>572</v>
      </c>
      <c r="U59" s="171" t="s">
        <v>548</v>
      </c>
      <c r="V59" s="222">
        <v>0.99</v>
      </c>
      <c r="W59" s="171" t="s">
        <v>572</v>
      </c>
      <c r="X59" s="171" t="s">
        <v>548</v>
      </c>
      <c r="Y59" s="222">
        <v>0.98599999999999999</v>
      </c>
      <c r="Z59" s="171" t="s">
        <v>572</v>
      </c>
      <c r="AA59" s="171" t="s">
        <v>548</v>
      </c>
      <c r="AB59" s="222">
        <v>0.98399999999999999</v>
      </c>
      <c r="AC59" s="171" t="s">
        <v>572</v>
      </c>
      <c r="AD59" s="171" t="s">
        <v>548</v>
      </c>
      <c r="AE59" s="222">
        <v>0.97399999999999998</v>
      </c>
      <c r="AF59" s="171" t="s">
        <v>572</v>
      </c>
      <c r="AG59" s="171" t="s">
        <v>548</v>
      </c>
      <c r="AH59" s="222">
        <v>0.96199999999999997</v>
      </c>
      <c r="AI59" s="171" t="s">
        <v>573</v>
      </c>
      <c r="AJ59" s="171" t="s">
        <v>548</v>
      </c>
      <c r="AK59" s="222">
        <v>0.94899999999999995</v>
      </c>
      <c r="AL59" s="171" t="s">
        <v>573</v>
      </c>
      <c r="AM59" s="171" t="s">
        <v>548</v>
      </c>
      <c r="AN59" s="222">
        <v>0.94399999999999995</v>
      </c>
      <c r="AO59" s="171" t="s">
        <v>573</v>
      </c>
      <c r="AP59" s="171" t="s">
        <v>548</v>
      </c>
      <c r="AQ59" s="222">
        <v>0.92800000000000005</v>
      </c>
      <c r="AR59" s="171" t="s">
        <v>573</v>
      </c>
      <c r="AS59" s="171" t="s">
        <v>548</v>
      </c>
      <c r="AT59" s="222">
        <v>0.92</v>
      </c>
      <c r="AU59" s="171" t="s">
        <v>573</v>
      </c>
      <c r="AV59" s="171" t="s">
        <v>548</v>
      </c>
      <c r="AW59" s="222">
        <v>0.91900000000000004</v>
      </c>
      <c r="AX59" s="171" t="s">
        <v>573</v>
      </c>
      <c r="AY59" s="171" t="s">
        <v>548</v>
      </c>
      <c r="AZ59" s="222">
        <v>0.91600000000000004</v>
      </c>
      <c r="BA59" s="171" t="s">
        <v>573</v>
      </c>
      <c r="BB59" s="171" t="s">
        <v>548</v>
      </c>
      <c r="BC59" s="222">
        <v>0.91800000000000004</v>
      </c>
      <c r="BD59" s="171" t="s">
        <v>573</v>
      </c>
      <c r="BE59" s="171" t="s">
        <v>548</v>
      </c>
      <c r="BF59" s="222">
        <v>0.92100000000000004</v>
      </c>
      <c r="BG59" s="330" t="s">
        <v>573</v>
      </c>
      <c r="BH59" s="171" t="s">
        <v>548</v>
      </c>
      <c r="BI59" s="222">
        <v>0.91900000000000004</v>
      </c>
      <c r="BJ59" s="171" t="s">
        <v>573</v>
      </c>
      <c r="BK59" s="171" t="s">
        <v>548</v>
      </c>
      <c r="BL59" s="222">
        <v>0.91900000000000004</v>
      </c>
      <c r="BM59" s="171" t="s">
        <v>573</v>
      </c>
      <c r="BN59" s="171" t="s">
        <v>548</v>
      </c>
      <c r="BO59" s="222">
        <v>0.92700000000000005</v>
      </c>
      <c r="BP59" s="171" t="s">
        <v>573</v>
      </c>
      <c r="BQ59" s="171" t="s">
        <v>548</v>
      </c>
      <c r="BR59" s="225"/>
      <c r="BS59" s="226"/>
      <c r="BT59" s="226"/>
      <c r="BU59" s="306"/>
      <c r="BV59" s="306"/>
    </row>
    <row r="60" spans="1:74" x14ac:dyDescent="0.2">
      <c r="A60" s="306" t="s">
        <v>622</v>
      </c>
      <c r="B60" s="5" t="s">
        <v>477</v>
      </c>
      <c r="C60" s="5" t="s">
        <v>404</v>
      </c>
      <c r="D60" s="5" t="s">
        <v>418</v>
      </c>
      <c r="E60" s="5" t="s">
        <v>12</v>
      </c>
      <c r="F60" s="117" t="s">
        <v>126</v>
      </c>
      <c r="G60" s="5" t="s">
        <v>127</v>
      </c>
      <c r="H60" s="36" t="s">
        <v>466</v>
      </c>
      <c r="I60" s="161" t="s">
        <v>571</v>
      </c>
      <c r="J60" s="222">
        <v>0.86299999999999999</v>
      </c>
      <c r="K60" s="171" t="s">
        <v>573</v>
      </c>
      <c r="L60" s="171" t="s">
        <v>548</v>
      </c>
      <c r="M60" s="222">
        <v>0.86</v>
      </c>
      <c r="N60" s="262" t="s">
        <v>573</v>
      </c>
      <c r="O60" s="171" t="s">
        <v>548</v>
      </c>
      <c r="P60" s="222">
        <v>0.85799999999999998</v>
      </c>
      <c r="Q60" s="171" t="s">
        <v>573</v>
      </c>
      <c r="R60" s="171" t="s">
        <v>548</v>
      </c>
      <c r="S60" s="222">
        <v>0.85599999999999998</v>
      </c>
      <c r="T60" s="330" t="s">
        <v>573</v>
      </c>
      <c r="U60" s="171" t="s">
        <v>548</v>
      </c>
      <c r="V60" s="222">
        <v>0.84699999999999998</v>
      </c>
      <c r="W60" s="171" t="s">
        <v>573</v>
      </c>
      <c r="X60" s="171" t="s">
        <v>548</v>
      </c>
      <c r="Y60" s="222">
        <v>0.84399999999999997</v>
      </c>
      <c r="Z60" s="171" t="s">
        <v>573</v>
      </c>
      <c r="AA60" s="171" t="s">
        <v>548</v>
      </c>
      <c r="AB60" s="222">
        <v>0.84499999999999997</v>
      </c>
      <c r="AC60" s="171" t="s">
        <v>573</v>
      </c>
      <c r="AD60" s="171" t="s">
        <v>548</v>
      </c>
      <c r="AE60" s="222">
        <v>0.84399999999999997</v>
      </c>
      <c r="AF60" s="171" t="s">
        <v>573</v>
      </c>
      <c r="AG60" s="171" t="s">
        <v>548</v>
      </c>
      <c r="AH60" s="222">
        <v>0.84399999999999997</v>
      </c>
      <c r="AI60" s="171" t="s">
        <v>573</v>
      </c>
      <c r="AJ60" s="171" t="s">
        <v>548</v>
      </c>
      <c r="AK60" s="222">
        <v>0.83899999999999997</v>
      </c>
      <c r="AL60" s="171" t="s">
        <v>573</v>
      </c>
      <c r="AM60" s="171" t="s">
        <v>548</v>
      </c>
      <c r="AN60" s="222">
        <v>0.83599999999999997</v>
      </c>
      <c r="AO60" s="171" t="s">
        <v>573</v>
      </c>
      <c r="AP60" s="171" t="s">
        <v>548</v>
      </c>
      <c r="AQ60" s="222">
        <v>0.83199999999999996</v>
      </c>
      <c r="AR60" s="171" t="s">
        <v>573</v>
      </c>
      <c r="AS60" s="171" t="s">
        <v>548</v>
      </c>
      <c r="AT60" s="222">
        <v>0.83199999999999996</v>
      </c>
      <c r="AU60" s="171" t="s">
        <v>573</v>
      </c>
      <c r="AV60" s="171" t="s">
        <v>548</v>
      </c>
      <c r="AW60" s="222">
        <v>0.83199999999999996</v>
      </c>
      <c r="AX60" s="171" t="s">
        <v>573</v>
      </c>
      <c r="AY60" s="171" t="s">
        <v>548</v>
      </c>
      <c r="AZ60" s="222">
        <v>0.82899999999999996</v>
      </c>
      <c r="BA60" s="171" t="s">
        <v>573</v>
      </c>
      <c r="BB60" s="171" t="s">
        <v>548</v>
      </c>
      <c r="BC60" s="222">
        <v>0.82899999999999996</v>
      </c>
      <c r="BD60" s="171" t="s">
        <v>573</v>
      </c>
      <c r="BE60" s="171" t="s">
        <v>548</v>
      </c>
      <c r="BF60" s="222">
        <v>0.83299999999999996</v>
      </c>
      <c r="BG60" s="330" t="s">
        <v>573</v>
      </c>
      <c r="BH60" s="171" t="s">
        <v>548</v>
      </c>
      <c r="BI60" s="222">
        <v>0.82899999999999996</v>
      </c>
      <c r="BJ60" s="171" t="s">
        <v>573</v>
      </c>
      <c r="BK60" s="171" t="s">
        <v>548</v>
      </c>
      <c r="BL60" s="222">
        <v>0.82599999999999996</v>
      </c>
      <c r="BM60" s="171" t="s">
        <v>573</v>
      </c>
      <c r="BN60" s="171" t="s">
        <v>548</v>
      </c>
      <c r="BO60" s="222">
        <v>0.82099999999999995</v>
      </c>
      <c r="BP60" s="171" t="s">
        <v>573</v>
      </c>
      <c r="BQ60" s="171" t="s">
        <v>548</v>
      </c>
      <c r="BR60" s="225"/>
      <c r="BS60" s="226"/>
      <c r="BT60" s="226"/>
      <c r="BU60" s="306"/>
      <c r="BV60" s="306"/>
    </row>
    <row r="61" spans="1:74" x14ac:dyDescent="0.2">
      <c r="A61" s="306" t="s">
        <v>498</v>
      </c>
      <c r="B61" s="5" t="s">
        <v>493</v>
      </c>
      <c r="C61" s="5" t="s">
        <v>98</v>
      </c>
      <c r="D61" s="5" t="s">
        <v>434</v>
      </c>
      <c r="E61" s="5" t="s">
        <v>98</v>
      </c>
      <c r="F61" s="117" t="s">
        <v>129</v>
      </c>
      <c r="G61" s="5" t="s">
        <v>130</v>
      </c>
      <c r="H61" s="36" t="s">
        <v>466</v>
      </c>
      <c r="I61" s="161" t="s">
        <v>571</v>
      </c>
      <c r="J61" s="222">
        <v>0.90800000000000003</v>
      </c>
      <c r="K61" s="171" t="s">
        <v>573</v>
      </c>
      <c r="L61" s="171" t="s">
        <v>548</v>
      </c>
      <c r="M61" s="222">
        <v>0.90300000000000002</v>
      </c>
      <c r="N61" s="262" t="s">
        <v>573</v>
      </c>
      <c r="O61" s="171" t="s">
        <v>548</v>
      </c>
      <c r="P61" s="222">
        <v>0.89600000000000002</v>
      </c>
      <c r="Q61" s="171" t="s">
        <v>573</v>
      </c>
      <c r="R61" s="171" t="s">
        <v>548</v>
      </c>
      <c r="S61" s="222">
        <v>0.89200000000000002</v>
      </c>
      <c r="T61" s="330" t="s">
        <v>573</v>
      </c>
      <c r="U61" s="171" t="s">
        <v>548</v>
      </c>
      <c r="V61" s="222">
        <v>0.88500000000000001</v>
      </c>
      <c r="W61" s="171" t="s">
        <v>573</v>
      </c>
      <c r="X61" s="171" t="s">
        <v>548</v>
      </c>
      <c r="Y61" s="222">
        <v>0.876</v>
      </c>
      <c r="Z61" s="171" t="s">
        <v>573</v>
      </c>
      <c r="AA61" s="171" t="s">
        <v>548</v>
      </c>
      <c r="AB61" s="222">
        <v>0.874</v>
      </c>
      <c r="AC61" s="171" t="s">
        <v>573</v>
      </c>
      <c r="AD61" s="171" t="s">
        <v>548</v>
      </c>
      <c r="AE61" s="222">
        <v>0.86899999999999999</v>
      </c>
      <c r="AF61" s="171" t="s">
        <v>573</v>
      </c>
      <c r="AG61" s="171" t="s">
        <v>548</v>
      </c>
      <c r="AH61" s="222">
        <v>0.85799999999999998</v>
      </c>
      <c r="AI61" s="171" t="s">
        <v>573</v>
      </c>
      <c r="AJ61" s="171" t="s">
        <v>548</v>
      </c>
      <c r="AK61" s="222">
        <v>0.84699999999999998</v>
      </c>
      <c r="AL61" s="171" t="s">
        <v>573</v>
      </c>
      <c r="AM61" s="171" t="s">
        <v>548</v>
      </c>
      <c r="AN61" s="222">
        <v>0.84799999999999998</v>
      </c>
      <c r="AO61" s="171" t="s">
        <v>573</v>
      </c>
      <c r="AP61" s="171" t="s">
        <v>548</v>
      </c>
      <c r="AQ61" s="222">
        <v>0.83899999999999997</v>
      </c>
      <c r="AR61" s="171" t="s">
        <v>573</v>
      </c>
      <c r="AS61" s="171" t="s">
        <v>548</v>
      </c>
      <c r="AT61" s="222">
        <v>0.83499999999999996</v>
      </c>
      <c r="AU61" s="171" t="s">
        <v>573</v>
      </c>
      <c r="AV61" s="171" t="s">
        <v>548</v>
      </c>
      <c r="AW61" s="222">
        <v>0.83099999999999996</v>
      </c>
      <c r="AX61" s="171" t="s">
        <v>573</v>
      </c>
      <c r="AY61" s="171" t="s">
        <v>548</v>
      </c>
      <c r="AZ61" s="222">
        <v>0.82799999999999996</v>
      </c>
      <c r="BA61" s="171" t="s">
        <v>573</v>
      </c>
      <c r="BB61" s="171" t="s">
        <v>548</v>
      </c>
      <c r="BC61" s="222">
        <v>0.82799999999999996</v>
      </c>
      <c r="BD61" s="171" t="s">
        <v>573</v>
      </c>
      <c r="BE61" s="171" t="s">
        <v>548</v>
      </c>
      <c r="BF61" s="222">
        <v>0.82799999999999996</v>
      </c>
      <c r="BG61" s="330" t="s">
        <v>573</v>
      </c>
      <c r="BH61" s="171" t="s">
        <v>548</v>
      </c>
      <c r="BI61" s="222">
        <v>0.82699999999999996</v>
      </c>
      <c r="BJ61" s="171" t="s">
        <v>573</v>
      </c>
      <c r="BK61" s="171" t="s">
        <v>548</v>
      </c>
      <c r="BL61" s="222">
        <v>0.82499999999999996</v>
      </c>
      <c r="BM61" s="171" t="s">
        <v>573</v>
      </c>
      <c r="BN61" s="171" t="s">
        <v>548</v>
      </c>
      <c r="BO61" s="222">
        <v>0.82399999999999995</v>
      </c>
      <c r="BP61" s="171" t="s">
        <v>573</v>
      </c>
      <c r="BQ61" s="171" t="s">
        <v>548</v>
      </c>
      <c r="BR61" s="225"/>
      <c r="BS61" s="226"/>
      <c r="BT61" s="226"/>
      <c r="BU61" s="306"/>
      <c r="BV61" s="306"/>
    </row>
    <row r="62" spans="1:74" x14ac:dyDescent="0.2">
      <c r="A62" s="306" t="s">
        <v>627</v>
      </c>
      <c r="B62" s="5" t="s">
        <v>484</v>
      </c>
      <c r="C62" s="5" t="s">
        <v>465</v>
      </c>
      <c r="D62" s="5" t="s">
        <v>424</v>
      </c>
      <c r="E62" s="5" t="s">
        <v>35</v>
      </c>
      <c r="F62" s="117" t="s">
        <v>131</v>
      </c>
      <c r="G62" s="5" t="s">
        <v>132</v>
      </c>
      <c r="H62" s="36" t="s">
        <v>466</v>
      </c>
      <c r="I62" s="161" t="s">
        <v>571</v>
      </c>
      <c r="J62" s="222">
        <v>1.103</v>
      </c>
      <c r="K62" s="171" t="s">
        <v>572</v>
      </c>
      <c r="L62" s="171" t="s">
        <v>548</v>
      </c>
      <c r="M62" s="222">
        <v>1.101</v>
      </c>
      <c r="N62" s="262" t="s">
        <v>572</v>
      </c>
      <c r="O62" s="171" t="s">
        <v>548</v>
      </c>
      <c r="P62" s="222">
        <v>1.1020000000000001</v>
      </c>
      <c r="Q62" s="171" t="s">
        <v>572</v>
      </c>
      <c r="R62" s="171" t="s">
        <v>548</v>
      </c>
      <c r="S62" s="222">
        <v>1.097</v>
      </c>
      <c r="T62" s="330" t="s">
        <v>572</v>
      </c>
      <c r="U62" s="171" t="s">
        <v>548</v>
      </c>
      <c r="V62" s="222">
        <v>1.0960000000000001</v>
      </c>
      <c r="W62" s="171" t="s">
        <v>572</v>
      </c>
      <c r="X62" s="171" t="s">
        <v>548</v>
      </c>
      <c r="Y62" s="222">
        <v>1.0960000000000001</v>
      </c>
      <c r="Z62" s="171" t="s">
        <v>572</v>
      </c>
      <c r="AA62" s="171" t="s">
        <v>548</v>
      </c>
      <c r="AB62" s="222">
        <v>1.091</v>
      </c>
      <c r="AC62" s="171" t="s">
        <v>572</v>
      </c>
      <c r="AD62" s="171" t="s">
        <v>548</v>
      </c>
      <c r="AE62" s="222">
        <v>1.079</v>
      </c>
      <c r="AF62" s="171" t="s">
        <v>572</v>
      </c>
      <c r="AG62" s="171" t="s">
        <v>548</v>
      </c>
      <c r="AH62" s="222">
        <v>1.0669999999999999</v>
      </c>
      <c r="AI62" s="171" t="s">
        <v>572</v>
      </c>
      <c r="AJ62" s="171" t="s">
        <v>548</v>
      </c>
      <c r="AK62" s="222">
        <v>1.0529999999999999</v>
      </c>
      <c r="AL62" s="171" t="s">
        <v>572</v>
      </c>
      <c r="AM62" s="171" t="s">
        <v>548</v>
      </c>
      <c r="AN62" s="222">
        <v>1.0509999999999999</v>
      </c>
      <c r="AO62" s="171" t="s">
        <v>572</v>
      </c>
      <c r="AP62" s="171" t="s">
        <v>548</v>
      </c>
      <c r="AQ62" s="222">
        <v>1.038</v>
      </c>
      <c r="AR62" s="171" t="s">
        <v>572</v>
      </c>
      <c r="AS62" s="171" t="s">
        <v>548</v>
      </c>
      <c r="AT62" s="222">
        <v>1.034</v>
      </c>
      <c r="AU62" s="171" t="s">
        <v>572</v>
      </c>
      <c r="AV62" s="171" t="s">
        <v>548</v>
      </c>
      <c r="AW62" s="222">
        <v>1.03</v>
      </c>
      <c r="AX62" s="171" t="s">
        <v>572</v>
      </c>
      <c r="AY62" s="171" t="s">
        <v>548</v>
      </c>
      <c r="AZ62" s="222">
        <v>1.0249999999999999</v>
      </c>
      <c r="BA62" s="171" t="s">
        <v>572</v>
      </c>
      <c r="BB62" s="171" t="s">
        <v>548</v>
      </c>
      <c r="BC62" s="222">
        <v>1.0249999999999999</v>
      </c>
      <c r="BD62" s="171" t="s">
        <v>572</v>
      </c>
      <c r="BE62" s="171" t="s">
        <v>548</v>
      </c>
      <c r="BF62" s="222">
        <v>1.028</v>
      </c>
      <c r="BG62" s="330" t="s">
        <v>572</v>
      </c>
      <c r="BH62" s="171" t="s">
        <v>548</v>
      </c>
      <c r="BI62" s="222">
        <v>1.0309999999999999</v>
      </c>
      <c r="BJ62" s="171" t="s">
        <v>572</v>
      </c>
      <c r="BK62" s="171" t="s">
        <v>548</v>
      </c>
      <c r="BL62" s="222">
        <v>1.036</v>
      </c>
      <c r="BM62" s="171" t="s">
        <v>572</v>
      </c>
      <c r="BN62" s="171" t="s">
        <v>548</v>
      </c>
      <c r="BO62" s="222">
        <v>1.046</v>
      </c>
      <c r="BP62" s="171" t="s">
        <v>572</v>
      </c>
      <c r="BQ62" s="171" t="s">
        <v>548</v>
      </c>
      <c r="BR62" s="225"/>
      <c r="BS62" s="226"/>
      <c r="BT62" s="226"/>
      <c r="BU62" s="306"/>
      <c r="BV62" s="306"/>
    </row>
    <row r="63" spans="1:74" x14ac:dyDescent="0.2">
      <c r="A63" s="306" t="s">
        <v>499</v>
      </c>
      <c r="B63" s="5" t="s">
        <v>476</v>
      </c>
      <c r="C63" s="5" t="s">
        <v>403</v>
      </c>
      <c r="D63" s="5" t="s">
        <v>420</v>
      </c>
      <c r="E63" s="5" t="s">
        <v>25</v>
      </c>
      <c r="F63" s="117" t="s">
        <v>133</v>
      </c>
      <c r="G63" s="5" t="s">
        <v>134</v>
      </c>
      <c r="H63" s="36" t="s">
        <v>466</v>
      </c>
      <c r="I63" s="161" t="s">
        <v>571</v>
      </c>
      <c r="J63" s="222">
        <v>0.96599999999999997</v>
      </c>
      <c r="K63" s="171" t="s">
        <v>572</v>
      </c>
      <c r="L63" s="171" t="s">
        <v>548</v>
      </c>
      <c r="M63" s="222">
        <v>0.95899999999999996</v>
      </c>
      <c r="N63" s="262" t="s">
        <v>573</v>
      </c>
      <c r="O63" s="171" t="s">
        <v>548</v>
      </c>
      <c r="P63" s="222">
        <v>0.94799999999999995</v>
      </c>
      <c r="Q63" s="171" t="s">
        <v>573</v>
      </c>
      <c r="R63" s="171" t="s">
        <v>548</v>
      </c>
      <c r="S63" s="222">
        <v>0.93899999999999995</v>
      </c>
      <c r="T63" s="330" t="s">
        <v>573</v>
      </c>
      <c r="U63" s="171" t="s">
        <v>548</v>
      </c>
      <c r="V63" s="222">
        <v>0.93100000000000005</v>
      </c>
      <c r="W63" s="171" t="s">
        <v>573</v>
      </c>
      <c r="X63" s="171" t="s">
        <v>548</v>
      </c>
      <c r="Y63" s="222">
        <v>0.92100000000000004</v>
      </c>
      <c r="Z63" s="171" t="s">
        <v>573</v>
      </c>
      <c r="AA63" s="171" t="s">
        <v>548</v>
      </c>
      <c r="AB63" s="222">
        <v>0.91500000000000004</v>
      </c>
      <c r="AC63" s="171" t="s">
        <v>573</v>
      </c>
      <c r="AD63" s="171" t="s">
        <v>548</v>
      </c>
      <c r="AE63" s="222">
        <v>0.90900000000000003</v>
      </c>
      <c r="AF63" s="171" t="s">
        <v>573</v>
      </c>
      <c r="AG63" s="171" t="s">
        <v>548</v>
      </c>
      <c r="AH63" s="222">
        <v>0.89900000000000002</v>
      </c>
      <c r="AI63" s="171" t="s">
        <v>573</v>
      </c>
      <c r="AJ63" s="171" t="s">
        <v>548</v>
      </c>
      <c r="AK63" s="222">
        <v>0.88600000000000001</v>
      </c>
      <c r="AL63" s="171" t="s">
        <v>573</v>
      </c>
      <c r="AM63" s="171" t="s">
        <v>548</v>
      </c>
      <c r="AN63" s="222">
        <v>0.877</v>
      </c>
      <c r="AO63" s="171" t="s">
        <v>573</v>
      </c>
      <c r="AP63" s="171" t="s">
        <v>548</v>
      </c>
      <c r="AQ63" s="222">
        <v>0.86799999999999999</v>
      </c>
      <c r="AR63" s="171" t="s">
        <v>573</v>
      </c>
      <c r="AS63" s="171" t="s">
        <v>548</v>
      </c>
      <c r="AT63" s="222">
        <v>0.86299999999999999</v>
      </c>
      <c r="AU63" s="171" t="s">
        <v>573</v>
      </c>
      <c r="AV63" s="171" t="s">
        <v>548</v>
      </c>
      <c r="AW63" s="222">
        <v>0.85799999999999998</v>
      </c>
      <c r="AX63" s="171" t="s">
        <v>573</v>
      </c>
      <c r="AY63" s="171" t="s">
        <v>548</v>
      </c>
      <c r="AZ63" s="222">
        <v>0.85499999999999998</v>
      </c>
      <c r="BA63" s="171" t="s">
        <v>573</v>
      </c>
      <c r="BB63" s="171" t="s">
        <v>548</v>
      </c>
      <c r="BC63" s="222">
        <v>0.85499999999999998</v>
      </c>
      <c r="BD63" s="171" t="s">
        <v>573</v>
      </c>
      <c r="BE63" s="171" t="s">
        <v>548</v>
      </c>
      <c r="BF63" s="222">
        <v>0.85299999999999998</v>
      </c>
      <c r="BG63" s="330" t="s">
        <v>573</v>
      </c>
      <c r="BH63" s="171" t="s">
        <v>548</v>
      </c>
      <c r="BI63" s="222">
        <v>0.85299999999999998</v>
      </c>
      <c r="BJ63" s="171" t="s">
        <v>573</v>
      </c>
      <c r="BK63" s="171" t="s">
        <v>548</v>
      </c>
      <c r="BL63" s="222">
        <v>0.85199999999999998</v>
      </c>
      <c r="BM63" s="171" t="s">
        <v>573</v>
      </c>
      <c r="BN63" s="171" t="s">
        <v>548</v>
      </c>
      <c r="BO63" s="222">
        <v>0.85199999999999998</v>
      </c>
      <c r="BP63" s="171" t="s">
        <v>573</v>
      </c>
      <c r="BQ63" s="171" t="s">
        <v>548</v>
      </c>
      <c r="BR63" s="225"/>
      <c r="BS63" s="226"/>
      <c r="BT63" s="226"/>
      <c r="BU63" s="306"/>
      <c r="BV63" s="306"/>
    </row>
    <row r="64" spans="1:74" x14ac:dyDescent="0.2">
      <c r="A64" s="306" t="s">
        <v>639</v>
      </c>
      <c r="B64" s="5" t="s">
        <v>480</v>
      </c>
      <c r="C64" s="5" t="s">
        <v>405</v>
      </c>
      <c r="D64" s="5" t="s">
        <v>429</v>
      </c>
      <c r="E64" s="5" t="s">
        <v>60</v>
      </c>
      <c r="F64" s="117" t="s">
        <v>135</v>
      </c>
      <c r="G64" s="5" t="s">
        <v>136</v>
      </c>
      <c r="H64" s="36" t="s">
        <v>466</v>
      </c>
      <c r="I64" s="161" t="s">
        <v>571</v>
      </c>
      <c r="J64" s="222">
        <v>1.0920000000000001</v>
      </c>
      <c r="K64" s="171" t="s">
        <v>572</v>
      </c>
      <c r="L64" s="171" t="s">
        <v>548</v>
      </c>
      <c r="M64" s="222">
        <v>1.0840000000000001</v>
      </c>
      <c r="N64" s="262" t="s">
        <v>572</v>
      </c>
      <c r="O64" s="171" t="s">
        <v>548</v>
      </c>
      <c r="P64" s="222">
        <v>1.073</v>
      </c>
      <c r="Q64" s="171" t="s">
        <v>572</v>
      </c>
      <c r="R64" s="171" t="s">
        <v>548</v>
      </c>
      <c r="S64" s="222">
        <v>1.0660000000000001</v>
      </c>
      <c r="T64" s="330" t="s">
        <v>572</v>
      </c>
      <c r="U64" s="171" t="s">
        <v>548</v>
      </c>
      <c r="V64" s="222">
        <v>1.06</v>
      </c>
      <c r="W64" s="171" t="s">
        <v>572</v>
      </c>
      <c r="X64" s="171" t="s">
        <v>548</v>
      </c>
      <c r="Y64" s="222">
        <v>1.0509999999999999</v>
      </c>
      <c r="Z64" s="171" t="s">
        <v>572</v>
      </c>
      <c r="AA64" s="171" t="s">
        <v>548</v>
      </c>
      <c r="AB64" s="222">
        <v>1.048</v>
      </c>
      <c r="AC64" s="171" t="s">
        <v>572</v>
      </c>
      <c r="AD64" s="171" t="s">
        <v>548</v>
      </c>
      <c r="AE64" s="222">
        <v>1.038</v>
      </c>
      <c r="AF64" s="171" t="s">
        <v>572</v>
      </c>
      <c r="AG64" s="171" t="s">
        <v>548</v>
      </c>
      <c r="AH64" s="222">
        <v>1.0249999999999999</v>
      </c>
      <c r="AI64" s="171" t="s">
        <v>572</v>
      </c>
      <c r="AJ64" s="171" t="s">
        <v>548</v>
      </c>
      <c r="AK64" s="222">
        <v>1.01</v>
      </c>
      <c r="AL64" s="171" t="s">
        <v>572</v>
      </c>
      <c r="AM64" s="171" t="s">
        <v>548</v>
      </c>
      <c r="AN64" s="222">
        <v>1.01</v>
      </c>
      <c r="AO64" s="171" t="s">
        <v>572</v>
      </c>
      <c r="AP64" s="171" t="s">
        <v>548</v>
      </c>
      <c r="AQ64" s="222">
        <v>1.0029999999999999</v>
      </c>
      <c r="AR64" s="171" t="s">
        <v>572</v>
      </c>
      <c r="AS64" s="171" t="s">
        <v>548</v>
      </c>
      <c r="AT64" s="222">
        <v>0.997</v>
      </c>
      <c r="AU64" s="171" t="s">
        <v>572</v>
      </c>
      <c r="AV64" s="171" t="s">
        <v>548</v>
      </c>
      <c r="AW64" s="222">
        <v>0.99299999999999999</v>
      </c>
      <c r="AX64" s="171" t="s">
        <v>572</v>
      </c>
      <c r="AY64" s="171" t="s">
        <v>548</v>
      </c>
      <c r="AZ64" s="222">
        <v>0.98699999999999999</v>
      </c>
      <c r="BA64" s="171" t="s">
        <v>572</v>
      </c>
      <c r="BB64" s="171" t="s">
        <v>548</v>
      </c>
      <c r="BC64" s="222">
        <v>0.98399999999999999</v>
      </c>
      <c r="BD64" s="171" t="s">
        <v>572</v>
      </c>
      <c r="BE64" s="171" t="s">
        <v>548</v>
      </c>
      <c r="BF64" s="222">
        <v>0.97899999999999998</v>
      </c>
      <c r="BG64" s="330" t="s">
        <v>572</v>
      </c>
      <c r="BH64" s="171" t="s">
        <v>548</v>
      </c>
      <c r="BI64" s="222">
        <v>0.97499999999999998</v>
      </c>
      <c r="BJ64" s="171" t="s">
        <v>572</v>
      </c>
      <c r="BK64" s="171" t="s">
        <v>548</v>
      </c>
      <c r="BL64" s="222">
        <v>0.97299999999999998</v>
      </c>
      <c r="BM64" s="171" t="s">
        <v>572</v>
      </c>
      <c r="BN64" s="171" t="s">
        <v>548</v>
      </c>
      <c r="BO64" s="222">
        <v>0.97599999999999998</v>
      </c>
      <c r="BP64" s="171" t="s">
        <v>572</v>
      </c>
      <c r="BQ64" s="171" t="s">
        <v>548</v>
      </c>
      <c r="BR64" s="225"/>
      <c r="BS64" s="226"/>
      <c r="BT64" s="226"/>
      <c r="BU64" s="306"/>
      <c r="BV64" s="306"/>
    </row>
    <row r="65" spans="1:74" x14ac:dyDescent="0.2">
      <c r="A65" s="306" t="s">
        <v>619</v>
      </c>
      <c r="B65" s="5" t="s">
        <v>474</v>
      </c>
      <c r="C65" s="5" t="s">
        <v>401</v>
      </c>
      <c r="D65" s="5" t="s">
        <v>415</v>
      </c>
      <c r="E65" s="5" t="s">
        <v>5</v>
      </c>
      <c r="F65" s="117" t="s">
        <v>137</v>
      </c>
      <c r="G65" s="5" t="s">
        <v>138</v>
      </c>
      <c r="H65" s="36" t="s">
        <v>466</v>
      </c>
      <c r="I65" s="161" t="s">
        <v>571</v>
      </c>
      <c r="J65" s="222">
        <v>1.1619999999999999</v>
      </c>
      <c r="K65" s="171" t="s">
        <v>549</v>
      </c>
      <c r="L65" s="171" t="s">
        <v>549</v>
      </c>
      <c r="M65" s="222">
        <v>1.161</v>
      </c>
      <c r="N65" s="262" t="s">
        <v>572</v>
      </c>
      <c r="O65" s="171" t="s">
        <v>548</v>
      </c>
      <c r="P65" s="222">
        <v>1.1539999999999999</v>
      </c>
      <c r="Q65" s="171" t="s">
        <v>572</v>
      </c>
      <c r="R65" s="171" t="s">
        <v>548</v>
      </c>
      <c r="S65" s="222">
        <v>1.149</v>
      </c>
      <c r="T65" s="330" t="s">
        <v>572</v>
      </c>
      <c r="U65" s="171" t="s">
        <v>548</v>
      </c>
      <c r="V65" s="222">
        <v>1.1399999999999999</v>
      </c>
      <c r="W65" s="171" t="s">
        <v>572</v>
      </c>
      <c r="X65" s="171" t="s">
        <v>548</v>
      </c>
      <c r="Y65" s="222">
        <v>1.133</v>
      </c>
      <c r="Z65" s="171" t="s">
        <v>572</v>
      </c>
      <c r="AA65" s="171" t="s">
        <v>548</v>
      </c>
      <c r="AB65" s="222">
        <v>1.1379999999999999</v>
      </c>
      <c r="AC65" s="171" t="s">
        <v>572</v>
      </c>
      <c r="AD65" s="171" t="s">
        <v>548</v>
      </c>
      <c r="AE65" s="222">
        <v>1.135</v>
      </c>
      <c r="AF65" s="171" t="s">
        <v>572</v>
      </c>
      <c r="AG65" s="171" t="s">
        <v>548</v>
      </c>
      <c r="AH65" s="222">
        <v>1.1319999999999999</v>
      </c>
      <c r="AI65" s="171" t="s">
        <v>572</v>
      </c>
      <c r="AJ65" s="171" t="s">
        <v>548</v>
      </c>
      <c r="AK65" s="222">
        <v>1.1279999999999999</v>
      </c>
      <c r="AL65" s="171" t="s">
        <v>572</v>
      </c>
      <c r="AM65" s="171" t="s">
        <v>548</v>
      </c>
      <c r="AN65" s="222">
        <v>1.123</v>
      </c>
      <c r="AO65" s="171" t="s">
        <v>572</v>
      </c>
      <c r="AP65" s="171" t="s">
        <v>548</v>
      </c>
      <c r="AQ65" s="222">
        <v>1.119</v>
      </c>
      <c r="AR65" s="171" t="s">
        <v>572</v>
      </c>
      <c r="AS65" s="171" t="s">
        <v>548</v>
      </c>
      <c r="AT65" s="222">
        <v>1.117</v>
      </c>
      <c r="AU65" s="171" t="s">
        <v>572</v>
      </c>
      <c r="AV65" s="171" t="s">
        <v>548</v>
      </c>
      <c r="AW65" s="222">
        <v>1.1120000000000001</v>
      </c>
      <c r="AX65" s="171" t="s">
        <v>572</v>
      </c>
      <c r="AY65" s="171" t="s">
        <v>548</v>
      </c>
      <c r="AZ65" s="222">
        <v>1.111</v>
      </c>
      <c r="BA65" s="171" t="s">
        <v>572</v>
      </c>
      <c r="BB65" s="171" t="s">
        <v>548</v>
      </c>
      <c r="BC65" s="222">
        <v>1.1160000000000001</v>
      </c>
      <c r="BD65" s="171" t="s">
        <v>572</v>
      </c>
      <c r="BE65" s="171" t="s">
        <v>548</v>
      </c>
      <c r="BF65" s="222">
        <v>1.1160000000000001</v>
      </c>
      <c r="BG65" s="330" t="s">
        <v>572</v>
      </c>
      <c r="BH65" s="171" t="s">
        <v>548</v>
      </c>
      <c r="BI65" s="222">
        <v>1.1160000000000001</v>
      </c>
      <c r="BJ65" s="171" t="s">
        <v>572</v>
      </c>
      <c r="BK65" s="171" t="s">
        <v>548</v>
      </c>
      <c r="BL65" s="222">
        <v>1.109</v>
      </c>
      <c r="BM65" s="171" t="s">
        <v>572</v>
      </c>
      <c r="BN65" s="171" t="s">
        <v>548</v>
      </c>
      <c r="BO65" s="222">
        <v>1.1080000000000001</v>
      </c>
      <c r="BP65" s="171" t="s">
        <v>572</v>
      </c>
      <c r="BQ65" s="171" t="s">
        <v>548</v>
      </c>
      <c r="BR65" s="225"/>
      <c r="BS65" s="226"/>
      <c r="BT65" s="226"/>
      <c r="BU65" s="306"/>
      <c r="BV65" s="306"/>
    </row>
    <row r="66" spans="1:74" x14ac:dyDescent="0.2">
      <c r="A66" s="306" t="s">
        <v>627</v>
      </c>
      <c r="B66" s="5" t="s">
        <v>484</v>
      </c>
      <c r="C66" s="5" t="s">
        <v>465</v>
      </c>
      <c r="D66" s="5" t="s">
        <v>424</v>
      </c>
      <c r="E66" s="5" t="s">
        <v>35</v>
      </c>
      <c r="F66" s="117" t="s">
        <v>139</v>
      </c>
      <c r="G66" s="5" t="s">
        <v>140</v>
      </c>
      <c r="H66" s="36" t="s">
        <v>466</v>
      </c>
      <c r="I66" s="161" t="s">
        <v>571</v>
      </c>
      <c r="J66" s="222">
        <v>1.1419999999999999</v>
      </c>
      <c r="K66" s="171" t="s">
        <v>572</v>
      </c>
      <c r="L66" s="171" t="s">
        <v>548</v>
      </c>
      <c r="M66" s="222">
        <v>1.141</v>
      </c>
      <c r="N66" s="262" t="s">
        <v>572</v>
      </c>
      <c r="O66" s="171" t="s">
        <v>548</v>
      </c>
      <c r="P66" s="222">
        <v>1.1319999999999999</v>
      </c>
      <c r="Q66" s="171" t="s">
        <v>572</v>
      </c>
      <c r="R66" s="171" t="s">
        <v>548</v>
      </c>
      <c r="S66" s="222">
        <v>1.127</v>
      </c>
      <c r="T66" s="330" t="s">
        <v>572</v>
      </c>
      <c r="U66" s="171" t="s">
        <v>548</v>
      </c>
      <c r="V66" s="222">
        <v>1.125</v>
      </c>
      <c r="W66" s="171" t="s">
        <v>572</v>
      </c>
      <c r="X66" s="171" t="s">
        <v>548</v>
      </c>
      <c r="Y66" s="222">
        <v>1.121</v>
      </c>
      <c r="Z66" s="171" t="s">
        <v>572</v>
      </c>
      <c r="AA66" s="171" t="s">
        <v>548</v>
      </c>
      <c r="AB66" s="222">
        <v>1.121</v>
      </c>
      <c r="AC66" s="171" t="s">
        <v>572</v>
      </c>
      <c r="AD66" s="171" t="s">
        <v>548</v>
      </c>
      <c r="AE66" s="222">
        <v>1.119</v>
      </c>
      <c r="AF66" s="171" t="s">
        <v>572</v>
      </c>
      <c r="AG66" s="171" t="s">
        <v>548</v>
      </c>
      <c r="AH66" s="222">
        <v>1.1060000000000001</v>
      </c>
      <c r="AI66" s="171" t="s">
        <v>572</v>
      </c>
      <c r="AJ66" s="171" t="s">
        <v>548</v>
      </c>
      <c r="AK66" s="222">
        <v>1.093</v>
      </c>
      <c r="AL66" s="171" t="s">
        <v>572</v>
      </c>
      <c r="AM66" s="171" t="s">
        <v>548</v>
      </c>
      <c r="AN66" s="222">
        <v>1.0860000000000001</v>
      </c>
      <c r="AO66" s="171" t="s">
        <v>572</v>
      </c>
      <c r="AP66" s="171" t="s">
        <v>548</v>
      </c>
      <c r="AQ66" s="222">
        <v>1.075</v>
      </c>
      <c r="AR66" s="171" t="s">
        <v>572</v>
      </c>
      <c r="AS66" s="171" t="s">
        <v>548</v>
      </c>
      <c r="AT66" s="222">
        <v>1.0660000000000001</v>
      </c>
      <c r="AU66" s="171" t="s">
        <v>572</v>
      </c>
      <c r="AV66" s="171" t="s">
        <v>548</v>
      </c>
      <c r="AW66" s="222">
        <v>1.0620000000000001</v>
      </c>
      <c r="AX66" s="171" t="s">
        <v>572</v>
      </c>
      <c r="AY66" s="171" t="s">
        <v>548</v>
      </c>
      <c r="AZ66" s="222">
        <v>1.0640000000000001</v>
      </c>
      <c r="BA66" s="171" t="s">
        <v>572</v>
      </c>
      <c r="BB66" s="171" t="s">
        <v>548</v>
      </c>
      <c r="BC66" s="222">
        <v>1.07</v>
      </c>
      <c r="BD66" s="171" t="s">
        <v>572</v>
      </c>
      <c r="BE66" s="171" t="s">
        <v>548</v>
      </c>
      <c r="BF66" s="222">
        <v>1.071</v>
      </c>
      <c r="BG66" s="330" t="s">
        <v>572</v>
      </c>
      <c r="BH66" s="171" t="s">
        <v>548</v>
      </c>
      <c r="BI66" s="222">
        <v>1.0720000000000001</v>
      </c>
      <c r="BJ66" s="171" t="s">
        <v>572</v>
      </c>
      <c r="BK66" s="171" t="s">
        <v>548</v>
      </c>
      <c r="BL66" s="222">
        <v>1.071</v>
      </c>
      <c r="BM66" s="171" t="s">
        <v>572</v>
      </c>
      <c r="BN66" s="171" t="s">
        <v>548</v>
      </c>
      <c r="BO66" s="222">
        <v>1.077</v>
      </c>
      <c r="BP66" s="171" t="s">
        <v>572</v>
      </c>
      <c r="BQ66" s="171" t="s">
        <v>548</v>
      </c>
      <c r="BR66" s="225"/>
      <c r="BS66" s="226"/>
      <c r="BT66" s="226"/>
      <c r="BU66" s="306"/>
      <c r="BV66" s="306"/>
    </row>
    <row r="67" spans="1:74" x14ac:dyDescent="0.2">
      <c r="A67" s="306" t="s">
        <v>626</v>
      </c>
      <c r="B67" s="5" t="s">
        <v>477</v>
      </c>
      <c r="C67" s="5" t="s">
        <v>404</v>
      </c>
      <c r="D67" s="5" t="s">
        <v>422</v>
      </c>
      <c r="E67" s="5" t="s">
        <v>31</v>
      </c>
      <c r="F67" s="117" t="s">
        <v>141</v>
      </c>
      <c r="G67" s="5" t="s">
        <v>142</v>
      </c>
      <c r="H67" s="36" t="s">
        <v>466</v>
      </c>
      <c r="I67" s="161" t="s">
        <v>571</v>
      </c>
      <c r="J67" s="222">
        <v>0.86199999999999999</v>
      </c>
      <c r="K67" s="171" t="s">
        <v>573</v>
      </c>
      <c r="L67" s="171" t="s">
        <v>548</v>
      </c>
      <c r="M67" s="222">
        <v>0.85199999999999998</v>
      </c>
      <c r="N67" s="262" t="s">
        <v>573</v>
      </c>
      <c r="O67" s="171" t="s">
        <v>548</v>
      </c>
      <c r="P67" s="222">
        <v>0.84599999999999997</v>
      </c>
      <c r="Q67" s="171" t="s">
        <v>573</v>
      </c>
      <c r="R67" s="171" t="s">
        <v>548</v>
      </c>
      <c r="S67" s="222">
        <v>0.84299999999999997</v>
      </c>
      <c r="T67" s="330" t="s">
        <v>573</v>
      </c>
      <c r="U67" s="171" t="s">
        <v>548</v>
      </c>
      <c r="V67" s="222">
        <v>0.83499999999999996</v>
      </c>
      <c r="W67" s="171" t="s">
        <v>573</v>
      </c>
      <c r="X67" s="171" t="s">
        <v>548</v>
      </c>
      <c r="Y67" s="222">
        <v>0.82499999999999996</v>
      </c>
      <c r="Z67" s="171" t="s">
        <v>573</v>
      </c>
      <c r="AA67" s="171" t="s">
        <v>548</v>
      </c>
      <c r="AB67" s="222">
        <v>0.82199999999999995</v>
      </c>
      <c r="AC67" s="171" t="s">
        <v>573</v>
      </c>
      <c r="AD67" s="171" t="s">
        <v>548</v>
      </c>
      <c r="AE67" s="222">
        <v>0.81899999999999995</v>
      </c>
      <c r="AF67" s="171" t="s">
        <v>573</v>
      </c>
      <c r="AG67" s="171" t="s">
        <v>548</v>
      </c>
      <c r="AH67" s="222">
        <v>0.81</v>
      </c>
      <c r="AI67" s="171" t="s">
        <v>573</v>
      </c>
      <c r="AJ67" s="171" t="s">
        <v>548</v>
      </c>
      <c r="AK67" s="222">
        <v>0.79800000000000004</v>
      </c>
      <c r="AL67" s="171" t="s">
        <v>573</v>
      </c>
      <c r="AM67" s="171" t="s">
        <v>548</v>
      </c>
      <c r="AN67" s="222">
        <v>0.79200000000000004</v>
      </c>
      <c r="AO67" s="171" t="s">
        <v>573</v>
      </c>
      <c r="AP67" s="171" t="s">
        <v>548</v>
      </c>
      <c r="AQ67" s="222">
        <v>0.78200000000000003</v>
      </c>
      <c r="AR67" s="171" t="s">
        <v>573</v>
      </c>
      <c r="AS67" s="171" t="s">
        <v>548</v>
      </c>
      <c r="AT67" s="222">
        <v>0.77900000000000003</v>
      </c>
      <c r="AU67" s="171" t="s">
        <v>573</v>
      </c>
      <c r="AV67" s="171" t="s">
        <v>548</v>
      </c>
      <c r="AW67" s="222">
        <v>0.77300000000000002</v>
      </c>
      <c r="AX67" s="171" t="s">
        <v>573</v>
      </c>
      <c r="AY67" s="171" t="s">
        <v>548</v>
      </c>
      <c r="AZ67" s="222">
        <v>0.76700000000000002</v>
      </c>
      <c r="BA67" s="171" t="s">
        <v>573</v>
      </c>
      <c r="BB67" s="171" t="s">
        <v>548</v>
      </c>
      <c r="BC67" s="222">
        <v>0.76400000000000001</v>
      </c>
      <c r="BD67" s="171" t="s">
        <v>573</v>
      </c>
      <c r="BE67" s="171" t="s">
        <v>548</v>
      </c>
      <c r="BF67" s="222">
        <v>0.76</v>
      </c>
      <c r="BG67" s="330" t="s">
        <v>573</v>
      </c>
      <c r="BH67" s="171" t="s">
        <v>548</v>
      </c>
      <c r="BI67" s="222">
        <v>0.75600000000000001</v>
      </c>
      <c r="BJ67" s="171" t="s">
        <v>573</v>
      </c>
      <c r="BK67" s="171" t="s">
        <v>548</v>
      </c>
      <c r="BL67" s="222">
        <v>0.752</v>
      </c>
      <c r="BM67" s="171" t="s">
        <v>573</v>
      </c>
      <c r="BN67" s="171" t="s">
        <v>548</v>
      </c>
      <c r="BO67" s="222">
        <v>0.747</v>
      </c>
      <c r="BP67" s="171" t="s">
        <v>573</v>
      </c>
      <c r="BQ67" s="171" t="s">
        <v>548</v>
      </c>
      <c r="BR67" s="225"/>
      <c r="BS67" s="226"/>
      <c r="BT67" s="226"/>
      <c r="BU67" s="306"/>
      <c r="BV67" s="306"/>
    </row>
    <row r="68" spans="1:74" x14ac:dyDescent="0.2">
      <c r="A68" s="306" t="s">
        <v>640</v>
      </c>
      <c r="B68" s="5" t="s">
        <v>475</v>
      </c>
      <c r="C68" s="5" t="s">
        <v>402</v>
      </c>
      <c r="D68" s="5" t="s">
        <v>427</v>
      </c>
      <c r="E68" s="5" t="s">
        <v>50</v>
      </c>
      <c r="F68" s="117" t="s">
        <v>143</v>
      </c>
      <c r="G68" s="5" t="s">
        <v>144</v>
      </c>
      <c r="H68" s="36" t="s">
        <v>466</v>
      </c>
      <c r="I68" s="161" t="s">
        <v>571</v>
      </c>
      <c r="J68" s="222">
        <v>0.876</v>
      </c>
      <c r="K68" s="171" t="s">
        <v>573</v>
      </c>
      <c r="L68" s="171" t="s">
        <v>548</v>
      </c>
      <c r="M68" s="222">
        <v>0.874</v>
      </c>
      <c r="N68" s="262" t="s">
        <v>573</v>
      </c>
      <c r="O68" s="171" t="s">
        <v>548</v>
      </c>
      <c r="P68" s="222">
        <v>0.86899999999999999</v>
      </c>
      <c r="Q68" s="171" t="s">
        <v>573</v>
      </c>
      <c r="R68" s="171" t="s">
        <v>548</v>
      </c>
      <c r="S68" s="222">
        <v>0.86799999999999999</v>
      </c>
      <c r="T68" s="330" t="s">
        <v>573</v>
      </c>
      <c r="U68" s="171" t="s">
        <v>548</v>
      </c>
      <c r="V68" s="222">
        <v>0.86399999999999999</v>
      </c>
      <c r="W68" s="171" t="s">
        <v>573</v>
      </c>
      <c r="X68" s="171" t="s">
        <v>548</v>
      </c>
      <c r="Y68" s="222">
        <v>0.85799999999999998</v>
      </c>
      <c r="Z68" s="171" t="s">
        <v>573</v>
      </c>
      <c r="AA68" s="171" t="s">
        <v>548</v>
      </c>
      <c r="AB68" s="222">
        <v>0.85699999999999998</v>
      </c>
      <c r="AC68" s="171" t="s">
        <v>573</v>
      </c>
      <c r="AD68" s="171" t="s">
        <v>548</v>
      </c>
      <c r="AE68" s="222">
        <v>0.85699999999999998</v>
      </c>
      <c r="AF68" s="171" t="s">
        <v>573</v>
      </c>
      <c r="AG68" s="171" t="s">
        <v>548</v>
      </c>
      <c r="AH68" s="222">
        <v>0.85399999999999998</v>
      </c>
      <c r="AI68" s="171" t="s">
        <v>573</v>
      </c>
      <c r="AJ68" s="171" t="s">
        <v>548</v>
      </c>
      <c r="AK68" s="222">
        <v>0.85299999999999998</v>
      </c>
      <c r="AL68" s="171" t="s">
        <v>573</v>
      </c>
      <c r="AM68" s="171" t="s">
        <v>548</v>
      </c>
      <c r="AN68" s="222">
        <v>0.85399999999999998</v>
      </c>
      <c r="AO68" s="171" t="s">
        <v>573</v>
      </c>
      <c r="AP68" s="171" t="s">
        <v>548</v>
      </c>
      <c r="AQ68" s="222">
        <v>0.84799999999999998</v>
      </c>
      <c r="AR68" s="171" t="s">
        <v>573</v>
      </c>
      <c r="AS68" s="171" t="s">
        <v>548</v>
      </c>
      <c r="AT68" s="222">
        <v>0.84499999999999997</v>
      </c>
      <c r="AU68" s="171" t="s">
        <v>573</v>
      </c>
      <c r="AV68" s="171" t="s">
        <v>548</v>
      </c>
      <c r="AW68" s="222">
        <v>0.84099999999999997</v>
      </c>
      <c r="AX68" s="171" t="s">
        <v>573</v>
      </c>
      <c r="AY68" s="171" t="s">
        <v>548</v>
      </c>
      <c r="AZ68" s="222">
        <v>0.83799999999999997</v>
      </c>
      <c r="BA68" s="171" t="s">
        <v>573</v>
      </c>
      <c r="BB68" s="171" t="s">
        <v>548</v>
      </c>
      <c r="BC68" s="222">
        <v>0.84</v>
      </c>
      <c r="BD68" s="171" t="s">
        <v>573</v>
      </c>
      <c r="BE68" s="171" t="s">
        <v>548</v>
      </c>
      <c r="BF68" s="222">
        <v>0.84</v>
      </c>
      <c r="BG68" s="330" t="s">
        <v>573</v>
      </c>
      <c r="BH68" s="171" t="s">
        <v>548</v>
      </c>
      <c r="BI68" s="222">
        <v>0.84</v>
      </c>
      <c r="BJ68" s="171" t="s">
        <v>573</v>
      </c>
      <c r="BK68" s="171" t="s">
        <v>548</v>
      </c>
      <c r="BL68" s="222">
        <v>0.83899999999999997</v>
      </c>
      <c r="BM68" s="171" t="s">
        <v>573</v>
      </c>
      <c r="BN68" s="171" t="s">
        <v>548</v>
      </c>
      <c r="BO68" s="222">
        <v>0.84099999999999997</v>
      </c>
      <c r="BP68" s="171" t="s">
        <v>573</v>
      </c>
      <c r="BQ68" s="171" t="s">
        <v>548</v>
      </c>
      <c r="BR68" s="225"/>
      <c r="BS68" s="226"/>
      <c r="BT68" s="226"/>
      <c r="BU68" s="306"/>
      <c r="BV68" s="306"/>
    </row>
    <row r="69" spans="1:74" x14ac:dyDescent="0.2">
      <c r="A69" s="306" t="s">
        <v>496</v>
      </c>
      <c r="B69" s="5" t="s">
        <v>497</v>
      </c>
      <c r="C69" s="5" t="s">
        <v>411</v>
      </c>
      <c r="D69" s="5" t="s">
        <v>439</v>
      </c>
      <c r="E69" s="5" t="s">
        <v>145</v>
      </c>
      <c r="F69" s="117" t="s">
        <v>146</v>
      </c>
      <c r="G69" s="5" t="s">
        <v>147</v>
      </c>
      <c r="H69" s="36" t="s">
        <v>466</v>
      </c>
      <c r="I69" s="161" t="s">
        <v>571</v>
      </c>
      <c r="J69" s="222">
        <v>1.2829999999999999</v>
      </c>
      <c r="K69" s="171" t="s">
        <v>549</v>
      </c>
      <c r="L69" s="171" t="s">
        <v>549</v>
      </c>
      <c r="M69" s="222">
        <v>1.2809999999999999</v>
      </c>
      <c r="N69" s="262" t="s">
        <v>549</v>
      </c>
      <c r="O69" s="171" t="s">
        <v>549</v>
      </c>
      <c r="P69" s="222">
        <v>1.2689999999999999</v>
      </c>
      <c r="Q69" s="171" t="s">
        <v>549</v>
      </c>
      <c r="R69" s="171" t="s">
        <v>549</v>
      </c>
      <c r="S69" s="222">
        <v>1.2589999999999999</v>
      </c>
      <c r="T69" s="330" t="s">
        <v>549</v>
      </c>
      <c r="U69" s="171" t="s">
        <v>549</v>
      </c>
      <c r="V69" s="222">
        <v>1.25</v>
      </c>
      <c r="W69" s="171" t="s">
        <v>549</v>
      </c>
      <c r="X69" s="171" t="s">
        <v>549</v>
      </c>
      <c r="Y69" s="222">
        <v>1.244</v>
      </c>
      <c r="Z69" s="171" t="s">
        <v>549</v>
      </c>
      <c r="AA69" s="171" t="s">
        <v>549</v>
      </c>
      <c r="AB69" s="222">
        <v>1.238</v>
      </c>
      <c r="AC69" s="171" t="s">
        <v>549</v>
      </c>
      <c r="AD69" s="171" t="s">
        <v>549</v>
      </c>
      <c r="AE69" s="222">
        <v>1.23</v>
      </c>
      <c r="AF69" s="171" t="s">
        <v>549</v>
      </c>
      <c r="AG69" s="171" t="s">
        <v>549</v>
      </c>
      <c r="AH69" s="222">
        <v>1.2190000000000001</v>
      </c>
      <c r="AI69" s="171" t="s">
        <v>549</v>
      </c>
      <c r="AJ69" s="171" t="s">
        <v>549</v>
      </c>
      <c r="AK69" s="222">
        <v>1.2050000000000001</v>
      </c>
      <c r="AL69" s="171" t="s">
        <v>549</v>
      </c>
      <c r="AM69" s="171" t="s">
        <v>549</v>
      </c>
      <c r="AN69" s="222">
        <v>1.2010000000000001</v>
      </c>
      <c r="AO69" s="171" t="s">
        <v>549</v>
      </c>
      <c r="AP69" s="171" t="s">
        <v>549</v>
      </c>
      <c r="AQ69" s="222">
        <v>1.1819999999999999</v>
      </c>
      <c r="AR69" s="171" t="s">
        <v>549</v>
      </c>
      <c r="AS69" s="171" t="s">
        <v>549</v>
      </c>
      <c r="AT69" s="222">
        <v>1.169</v>
      </c>
      <c r="AU69" s="171" t="s">
        <v>549</v>
      </c>
      <c r="AV69" s="171" t="s">
        <v>549</v>
      </c>
      <c r="AW69" s="222">
        <v>1.161</v>
      </c>
      <c r="AX69" s="171" t="s">
        <v>572</v>
      </c>
      <c r="AY69" s="171" t="s">
        <v>548</v>
      </c>
      <c r="AZ69" s="222">
        <v>1.1599999999999999</v>
      </c>
      <c r="BA69" s="171" t="s">
        <v>572</v>
      </c>
      <c r="BB69" s="171" t="s">
        <v>548</v>
      </c>
      <c r="BC69" s="222">
        <v>1.159</v>
      </c>
      <c r="BD69" s="171" t="s">
        <v>572</v>
      </c>
      <c r="BE69" s="171" t="s">
        <v>548</v>
      </c>
      <c r="BF69" s="222">
        <v>1.1579999999999999</v>
      </c>
      <c r="BG69" s="330" t="s">
        <v>572</v>
      </c>
      <c r="BH69" s="171" t="s">
        <v>548</v>
      </c>
      <c r="BI69" s="222">
        <v>1.1559999999999999</v>
      </c>
      <c r="BJ69" s="171" t="s">
        <v>572</v>
      </c>
      <c r="BK69" s="171" t="s">
        <v>548</v>
      </c>
      <c r="BL69" s="222">
        <v>1.1519999999999999</v>
      </c>
      <c r="BM69" s="171" t="s">
        <v>572</v>
      </c>
      <c r="BN69" s="171" t="s">
        <v>548</v>
      </c>
      <c r="BO69" s="222">
        <v>1.1539999999999999</v>
      </c>
      <c r="BP69" s="171" t="s">
        <v>572</v>
      </c>
      <c r="BQ69" s="171" t="s">
        <v>548</v>
      </c>
      <c r="BR69" s="225"/>
      <c r="BS69" s="226"/>
      <c r="BT69" s="226"/>
      <c r="BU69" s="306"/>
      <c r="BV69" s="306"/>
    </row>
    <row r="70" spans="1:74" x14ac:dyDescent="0.2">
      <c r="A70" s="306" t="s">
        <v>634</v>
      </c>
      <c r="B70" s="5" t="s">
        <v>474</v>
      </c>
      <c r="C70" s="5" t="s">
        <v>401</v>
      </c>
      <c r="D70" s="5" t="s">
        <v>436</v>
      </c>
      <c r="E70" s="5" t="s">
        <v>114</v>
      </c>
      <c r="F70" s="117" t="s">
        <v>148</v>
      </c>
      <c r="G70" s="5" t="s">
        <v>149</v>
      </c>
      <c r="H70" s="36" t="s">
        <v>466</v>
      </c>
      <c r="I70" s="161" t="s">
        <v>571</v>
      </c>
      <c r="J70" s="222">
        <v>0.95299999999999996</v>
      </c>
      <c r="K70" s="171" t="s">
        <v>573</v>
      </c>
      <c r="L70" s="171" t="s">
        <v>548</v>
      </c>
      <c r="M70" s="222">
        <v>0.94599999999999995</v>
      </c>
      <c r="N70" s="262" t="s">
        <v>573</v>
      </c>
      <c r="O70" s="171" t="s">
        <v>548</v>
      </c>
      <c r="P70" s="222">
        <v>0.93600000000000005</v>
      </c>
      <c r="Q70" s="171" t="s">
        <v>573</v>
      </c>
      <c r="R70" s="171" t="s">
        <v>548</v>
      </c>
      <c r="S70" s="222">
        <v>0.93300000000000005</v>
      </c>
      <c r="T70" s="330" t="s">
        <v>573</v>
      </c>
      <c r="U70" s="171" t="s">
        <v>548</v>
      </c>
      <c r="V70" s="222">
        <v>0.93200000000000005</v>
      </c>
      <c r="W70" s="171" t="s">
        <v>573</v>
      </c>
      <c r="X70" s="171" t="s">
        <v>548</v>
      </c>
      <c r="Y70" s="222">
        <v>0.92600000000000005</v>
      </c>
      <c r="Z70" s="171" t="s">
        <v>573</v>
      </c>
      <c r="AA70" s="171" t="s">
        <v>548</v>
      </c>
      <c r="AB70" s="222">
        <v>0.92500000000000004</v>
      </c>
      <c r="AC70" s="171" t="s">
        <v>573</v>
      </c>
      <c r="AD70" s="171" t="s">
        <v>548</v>
      </c>
      <c r="AE70" s="222">
        <v>0.92400000000000004</v>
      </c>
      <c r="AF70" s="171" t="s">
        <v>573</v>
      </c>
      <c r="AG70" s="171" t="s">
        <v>548</v>
      </c>
      <c r="AH70" s="222">
        <v>0.91300000000000003</v>
      </c>
      <c r="AI70" s="171" t="s">
        <v>573</v>
      </c>
      <c r="AJ70" s="171" t="s">
        <v>548</v>
      </c>
      <c r="AK70" s="222">
        <v>0.90900000000000003</v>
      </c>
      <c r="AL70" s="171" t="s">
        <v>573</v>
      </c>
      <c r="AM70" s="171" t="s">
        <v>548</v>
      </c>
      <c r="AN70" s="222">
        <v>0.90800000000000003</v>
      </c>
      <c r="AO70" s="171" t="s">
        <v>573</v>
      </c>
      <c r="AP70" s="171" t="s">
        <v>548</v>
      </c>
      <c r="AQ70" s="222">
        <v>0.90400000000000003</v>
      </c>
      <c r="AR70" s="171" t="s">
        <v>573</v>
      </c>
      <c r="AS70" s="171" t="s">
        <v>548</v>
      </c>
      <c r="AT70" s="222">
        <v>0.89800000000000002</v>
      </c>
      <c r="AU70" s="171" t="s">
        <v>573</v>
      </c>
      <c r="AV70" s="171" t="s">
        <v>548</v>
      </c>
      <c r="AW70" s="222">
        <v>0.89300000000000002</v>
      </c>
      <c r="AX70" s="171" t="s">
        <v>573</v>
      </c>
      <c r="AY70" s="171" t="s">
        <v>548</v>
      </c>
      <c r="AZ70" s="222">
        <v>0.89</v>
      </c>
      <c r="BA70" s="171" t="s">
        <v>573</v>
      </c>
      <c r="BB70" s="171" t="s">
        <v>548</v>
      </c>
      <c r="BC70" s="222">
        <v>0.89</v>
      </c>
      <c r="BD70" s="171" t="s">
        <v>573</v>
      </c>
      <c r="BE70" s="171" t="s">
        <v>548</v>
      </c>
      <c r="BF70" s="222">
        <v>0.88500000000000001</v>
      </c>
      <c r="BG70" s="330" t="s">
        <v>573</v>
      </c>
      <c r="BH70" s="171" t="s">
        <v>548</v>
      </c>
      <c r="BI70" s="222">
        <v>0.88400000000000001</v>
      </c>
      <c r="BJ70" s="171" t="s">
        <v>573</v>
      </c>
      <c r="BK70" s="171" t="s">
        <v>548</v>
      </c>
      <c r="BL70" s="222">
        <v>0.88100000000000001</v>
      </c>
      <c r="BM70" s="171" t="s">
        <v>573</v>
      </c>
      <c r="BN70" s="171" t="s">
        <v>548</v>
      </c>
      <c r="BO70" s="222">
        <v>0.88100000000000001</v>
      </c>
      <c r="BP70" s="171" t="s">
        <v>573</v>
      </c>
      <c r="BQ70" s="171" t="s">
        <v>548</v>
      </c>
      <c r="BR70" s="225"/>
      <c r="BS70" s="226"/>
      <c r="BT70" s="226"/>
      <c r="BU70" s="306"/>
      <c r="BV70" s="306"/>
    </row>
    <row r="71" spans="1:74" x14ac:dyDescent="0.2">
      <c r="A71" s="306" t="s">
        <v>629</v>
      </c>
      <c r="B71" s="5" t="s">
        <v>477</v>
      </c>
      <c r="C71" s="5" t="s">
        <v>404</v>
      </c>
      <c r="D71" s="5" t="s">
        <v>426</v>
      </c>
      <c r="E71" s="5" t="s">
        <v>47</v>
      </c>
      <c r="F71" s="117" t="s">
        <v>150</v>
      </c>
      <c r="G71" s="5" t="s">
        <v>151</v>
      </c>
      <c r="H71" s="36" t="s">
        <v>466</v>
      </c>
      <c r="I71" s="161" t="s">
        <v>571</v>
      </c>
      <c r="J71" s="222">
        <v>0.78900000000000003</v>
      </c>
      <c r="K71" s="171" t="s">
        <v>573</v>
      </c>
      <c r="L71" s="171" t="s">
        <v>548</v>
      </c>
      <c r="M71" s="222">
        <v>0.78300000000000003</v>
      </c>
      <c r="N71" s="262" t="s">
        <v>573</v>
      </c>
      <c r="O71" s="171" t="s">
        <v>548</v>
      </c>
      <c r="P71" s="222">
        <v>0.77700000000000002</v>
      </c>
      <c r="Q71" s="171" t="s">
        <v>573</v>
      </c>
      <c r="R71" s="171" t="s">
        <v>548</v>
      </c>
      <c r="S71" s="222">
        <v>0.77100000000000002</v>
      </c>
      <c r="T71" s="330" t="s">
        <v>573</v>
      </c>
      <c r="U71" s="171" t="s">
        <v>548</v>
      </c>
      <c r="V71" s="222">
        <v>0.77100000000000002</v>
      </c>
      <c r="W71" s="171" t="s">
        <v>573</v>
      </c>
      <c r="X71" s="171" t="s">
        <v>548</v>
      </c>
      <c r="Y71" s="222">
        <v>0.76400000000000001</v>
      </c>
      <c r="Z71" s="171" t="s">
        <v>573</v>
      </c>
      <c r="AA71" s="171" t="s">
        <v>548</v>
      </c>
      <c r="AB71" s="222">
        <v>0.76600000000000001</v>
      </c>
      <c r="AC71" s="171" t="s">
        <v>573</v>
      </c>
      <c r="AD71" s="171" t="s">
        <v>548</v>
      </c>
      <c r="AE71" s="222">
        <v>0.75800000000000001</v>
      </c>
      <c r="AF71" s="171" t="s">
        <v>573</v>
      </c>
      <c r="AG71" s="171" t="s">
        <v>548</v>
      </c>
      <c r="AH71" s="222">
        <v>0.746</v>
      </c>
      <c r="AI71" s="171" t="s">
        <v>573</v>
      </c>
      <c r="AJ71" s="171" t="s">
        <v>548</v>
      </c>
      <c r="AK71" s="222">
        <v>0.73699999999999999</v>
      </c>
      <c r="AL71" s="171" t="s">
        <v>573</v>
      </c>
      <c r="AM71" s="171" t="s">
        <v>548</v>
      </c>
      <c r="AN71" s="222">
        <v>0.72899999999999998</v>
      </c>
      <c r="AO71" s="171" t="s">
        <v>573</v>
      </c>
      <c r="AP71" s="171" t="s">
        <v>548</v>
      </c>
      <c r="AQ71" s="222">
        <v>0.72</v>
      </c>
      <c r="AR71" s="171" t="s">
        <v>573</v>
      </c>
      <c r="AS71" s="171" t="s">
        <v>548</v>
      </c>
      <c r="AT71" s="222">
        <v>0.71599999999999997</v>
      </c>
      <c r="AU71" s="171" t="s">
        <v>573</v>
      </c>
      <c r="AV71" s="171" t="s">
        <v>548</v>
      </c>
      <c r="AW71" s="222">
        <v>0.71</v>
      </c>
      <c r="AX71" s="171" t="s">
        <v>573</v>
      </c>
      <c r="AY71" s="171" t="s">
        <v>548</v>
      </c>
      <c r="AZ71" s="222">
        <v>0.70299999999999996</v>
      </c>
      <c r="BA71" s="171" t="s">
        <v>573</v>
      </c>
      <c r="BB71" s="171" t="s">
        <v>548</v>
      </c>
      <c r="BC71" s="222">
        <v>0.70099999999999996</v>
      </c>
      <c r="BD71" s="171" t="s">
        <v>573</v>
      </c>
      <c r="BE71" s="171" t="s">
        <v>548</v>
      </c>
      <c r="BF71" s="222">
        <v>0.69199999999999995</v>
      </c>
      <c r="BG71" s="330" t="s">
        <v>573</v>
      </c>
      <c r="BH71" s="171" t="s">
        <v>548</v>
      </c>
      <c r="BI71" s="222">
        <v>0.68600000000000005</v>
      </c>
      <c r="BJ71" s="171" t="s">
        <v>573</v>
      </c>
      <c r="BK71" s="171" t="s">
        <v>548</v>
      </c>
      <c r="BL71" s="222">
        <v>0.67500000000000004</v>
      </c>
      <c r="BM71" s="171" t="s">
        <v>573</v>
      </c>
      <c r="BN71" s="171" t="s">
        <v>548</v>
      </c>
      <c r="BO71" s="222">
        <v>0.67400000000000004</v>
      </c>
      <c r="BP71" s="171" t="s">
        <v>573</v>
      </c>
      <c r="BQ71" s="171" t="s">
        <v>548</v>
      </c>
      <c r="BR71" s="225"/>
      <c r="BS71" s="226"/>
      <c r="BT71" s="226"/>
      <c r="BU71" s="306"/>
      <c r="BV71" s="306"/>
    </row>
    <row r="72" spans="1:74" x14ac:dyDescent="0.2">
      <c r="A72" s="306" t="s">
        <v>622</v>
      </c>
      <c r="B72" s="5" t="s">
        <v>477</v>
      </c>
      <c r="C72" s="5" t="s">
        <v>404</v>
      </c>
      <c r="D72" s="5" t="s">
        <v>418</v>
      </c>
      <c r="E72" s="5" t="s">
        <v>12</v>
      </c>
      <c r="F72" s="117" t="s">
        <v>152</v>
      </c>
      <c r="G72" s="5" t="s">
        <v>153</v>
      </c>
      <c r="H72" s="36" t="s">
        <v>466</v>
      </c>
      <c r="I72" s="161" t="s">
        <v>571</v>
      </c>
      <c r="J72" s="222">
        <v>0.64700000000000002</v>
      </c>
      <c r="K72" s="171" t="s">
        <v>573</v>
      </c>
      <c r="L72" s="171" t="s">
        <v>548</v>
      </c>
      <c r="M72" s="222">
        <v>0.64500000000000002</v>
      </c>
      <c r="N72" s="262" t="s">
        <v>573</v>
      </c>
      <c r="O72" s="171" t="s">
        <v>548</v>
      </c>
      <c r="P72" s="222">
        <v>0.64400000000000002</v>
      </c>
      <c r="Q72" s="171" t="s">
        <v>573</v>
      </c>
      <c r="R72" s="171" t="s">
        <v>548</v>
      </c>
      <c r="S72" s="222">
        <v>0.64500000000000002</v>
      </c>
      <c r="T72" s="330" t="s">
        <v>573</v>
      </c>
      <c r="U72" s="171" t="s">
        <v>548</v>
      </c>
      <c r="V72" s="222">
        <v>0.64100000000000001</v>
      </c>
      <c r="W72" s="171" t="s">
        <v>573</v>
      </c>
      <c r="X72" s="171" t="s">
        <v>548</v>
      </c>
      <c r="Y72" s="222">
        <v>0.64</v>
      </c>
      <c r="Z72" s="171" t="s">
        <v>573</v>
      </c>
      <c r="AA72" s="171" t="s">
        <v>548</v>
      </c>
      <c r="AB72" s="222">
        <v>0.63800000000000001</v>
      </c>
      <c r="AC72" s="171" t="s">
        <v>573</v>
      </c>
      <c r="AD72" s="171" t="s">
        <v>548</v>
      </c>
      <c r="AE72" s="222">
        <v>0.63700000000000001</v>
      </c>
      <c r="AF72" s="171" t="s">
        <v>573</v>
      </c>
      <c r="AG72" s="171" t="s">
        <v>548</v>
      </c>
      <c r="AH72" s="222">
        <v>0.63400000000000001</v>
      </c>
      <c r="AI72" s="171" t="s">
        <v>573</v>
      </c>
      <c r="AJ72" s="171" t="s">
        <v>548</v>
      </c>
      <c r="AK72" s="222">
        <v>0.63</v>
      </c>
      <c r="AL72" s="171" t="s">
        <v>573</v>
      </c>
      <c r="AM72" s="171" t="s">
        <v>548</v>
      </c>
      <c r="AN72" s="222">
        <v>0.628</v>
      </c>
      <c r="AO72" s="171" t="s">
        <v>573</v>
      </c>
      <c r="AP72" s="171" t="s">
        <v>548</v>
      </c>
      <c r="AQ72" s="222">
        <v>0.628</v>
      </c>
      <c r="AR72" s="171" t="s">
        <v>573</v>
      </c>
      <c r="AS72" s="171" t="s">
        <v>548</v>
      </c>
      <c r="AT72" s="222">
        <v>0.629</v>
      </c>
      <c r="AU72" s="171" t="s">
        <v>573</v>
      </c>
      <c r="AV72" s="171" t="s">
        <v>548</v>
      </c>
      <c r="AW72" s="222">
        <v>0.628</v>
      </c>
      <c r="AX72" s="171" t="s">
        <v>573</v>
      </c>
      <c r="AY72" s="171" t="s">
        <v>548</v>
      </c>
      <c r="AZ72" s="222">
        <v>0.626</v>
      </c>
      <c r="BA72" s="171" t="s">
        <v>573</v>
      </c>
      <c r="BB72" s="171" t="s">
        <v>548</v>
      </c>
      <c r="BC72" s="222">
        <v>0.627</v>
      </c>
      <c r="BD72" s="171" t="s">
        <v>573</v>
      </c>
      <c r="BE72" s="171" t="s">
        <v>548</v>
      </c>
      <c r="BF72" s="222">
        <v>0.628</v>
      </c>
      <c r="BG72" s="330" t="s">
        <v>573</v>
      </c>
      <c r="BH72" s="171" t="s">
        <v>548</v>
      </c>
      <c r="BI72" s="222">
        <v>0.627</v>
      </c>
      <c r="BJ72" s="171" t="s">
        <v>573</v>
      </c>
      <c r="BK72" s="171" t="s">
        <v>548</v>
      </c>
      <c r="BL72" s="222">
        <v>0.624</v>
      </c>
      <c r="BM72" s="171" t="s">
        <v>573</v>
      </c>
      <c r="BN72" s="171" t="s">
        <v>548</v>
      </c>
      <c r="BO72" s="222">
        <v>0.625</v>
      </c>
      <c r="BP72" s="171" t="s">
        <v>573</v>
      </c>
      <c r="BQ72" s="171" t="s">
        <v>548</v>
      </c>
      <c r="BR72" s="225"/>
      <c r="BS72" s="226"/>
      <c r="BT72" s="226"/>
      <c r="BU72" s="306"/>
      <c r="BV72" s="306"/>
    </row>
    <row r="73" spans="1:74" x14ac:dyDescent="0.2">
      <c r="A73" s="306" t="s">
        <v>619</v>
      </c>
      <c r="B73" s="5" t="s">
        <v>474</v>
      </c>
      <c r="C73" s="5" t="s">
        <v>401</v>
      </c>
      <c r="D73" s="5" t="s">
        <v>436</v>
      </c>
      <c r="E73" s="5" t="s">
        <v>114</v>
      </c>
      <c r="F73" s="117" t="s">
        <v>154</v>
      </c>
      <c r="G73" s="5" t="s">
        <v>155</v>
      </c>
      <c r="H73" s="36" t="s">
        <v>466</v>
      </c>
      <c r="I73" s="161" t="s">
        <v>571</v>
      </c>
      <c r="J73" s="222">
        <v>0.83699999999999997</v>
      </c>
      <c r="K73" s="171" t="s">
        <v>573</v>
      </c>
      <c r="L73" s="171" t="s">
        <v>548</v>
      </c>
      <c r="M73" s="222">
        <v>0.82899999999999996</v>
      </c>
      <c r="N73" s="262" t="s">
        <v>573</v>
      </c>
      <c r="O73" s="171" t="s">
        <v>548</v>
      </c>
      <c r="P73" s="222">
        <v>0.82099999999999995</v>
      </c>
      <c r="Q73" s="171" t="s">
        <v>573</v>
      </c>
      <c r="R73" s="171" t="s">
        <v>548</v>
      </c>
      <c r="S73" s="222">
        <v>0.81699999999999995</v>
      </c>
      <c r="T73" s="330" t="s">
        <v>573</v>
      </c>
      <c r="U73" s="171" t="s">
        <v>548</v>
      </c>
      <c r="V73" s="222">
        <v>0.81399999999999995</v>
      </c>
      <c r="W73" s="171" t="s">
        <v>573</v>
      </c>
      <c r="X73" s="171" t="s">
        <v>548</v>
      </c>
      <c r="Y73" s="222">
        <v>0.80600000000000005</v>
      </c>
      <c r="Z73" s="171" t="s">
        <v>573</v>
      </c>
      <c r="AA73" s="171" t="s">
        <v>548</v>
      </c>
      <c r="AB73" s="222">
        <v>0.80400000000000005</v>
      </c>
      <c r="AC73" s="171" t="s">
        <v>573</v>
      </c>
      <c r="AD73" s="171" t="s">
        <v>548</v>
      </c>
      <c r="AE73" s="222">
        <v>0.8</v>
      </c>
      <c r="AF73" s="171" t="s">
        <v>573</v>
      </c>
      <c r="AG73" s="171" t="s">
        <v>548</v>
      </c>
      <c r="AH73" s="222">
        <v>0.79500000000000004</v>
      </c>
      <c r="AI73" s="171" t="s">
        <v>573</v>
      </c>
      <c r="AJ73" s="171" t="s">
        <v>548</v>
      </c>
      <c r="AK73" s="222">
        <v>0.78800000000000003</v>
      </c>
      <c r="AL73" s="171" t="s">
        <v>573</v>
      </c>
      <c r="AM73" s="171" t="s">
        <v>548</v>
      </c>
      <c r="AN73" s="222">
        <v>0.78600000000000003</v>
      </c>
      <c r="AO73" s="171" t="s">
        <v>573</v>
      </c>
      <c r="AP73" s="171" t="s">
        <v>548</v>
      </c>
      <c r="AQ73" s="222">
        <v>0.77900000000000003</v>
      </c>
      <c r="AR73" s="171" t="s">
        <v>573</v>
      </c>
      <c r="AS73" s="171" t="s">
        <v>548</v>
      </c>
      <c r="AT73" s="222">
        <v>0.77700000000000002</v>
      </c>
      <c r="AU73" s="171" t="s">
        <v>573</v>
      </c>
      <c r="AV73" s="171" t="s">
        <v>548</v>
      </c>
      <c r="AW73" s="222">
        <v>0.77500000000000002</v>
      </c>
      <c r="AX73" s="171" t="s">
        <v>573</v>
      </c>
      <c r="AY73" s="171" t="s">
        <v>548</v>
      </c>
      <c r="AZ73" s="222">
        <v>0.77200000000000002</v>
      </c>
      <c r="BA73" s="171" t="s">
        <v>573</v>
      </c>
      <c r="BB73" s="171" t="s">
        <v>548</v>
      </c>
      <c r="BC73" s="222">
        <v>0.77300000000000002</v>
      </c>
      <c r="BD73" s="171" t="s">
        <v>573</v>
      </c>
      <c r="BE73" s="171" t="s">
        <v>548</v>
      </c>
      <c r="BF73" s="222">
        <v>0.77100000000000002</v>
      </c>
      <c r="BG73" s="330" t="s">
        <v>573</v>
      </c>
      <c r="BH73" s="171" t="s">
        <v>548</v>
      </c>
      <c r="BI73" s="222">
        <v>0.77</v>
      </c>
      <c r="BJ73" s="171" t="s">
        <v>573</v>
      </c>
      <c r="BK73" s="171" t="s">
        <v>548</v>
      </c>
      <c r="BL73" s="222">
        <v>0.77300000000000002</v>
      </c>
      <c r="BM73" s="171" t="s">
        <v>573</v>
      </c>
      <c r="BN73" s="171" t="s">
        <v>548</v>
      </c>
      <c r="BO73" s="222">
        <v>0.77900000000000003</v>
      </c>
      <c r="BP73" s="171" t="s">
        <v>573</v>
      </c>
      <c r="BQ73" s="171" t="s">
        <v>548</v>
      </c>
      <c r="BR73" s="225"/>
      <c r="BS73" s="226"/>
      <c r="BT73" s="226"/>
      <c r="BU73" s="306"/>
      <c r="BV73" s="306"/>
    </row>
    <row r="74" spans="1:74" x14ac:dyDescent="0.2">
      <c r="A74" s="306" t="s">
        <v>629</v>
      </c>
      <c r="B74" s="5" t="s">
        <v>477</v>
      </c>
      <c r="C74" s="5" t="s">
        <v>404</v>
      </c>
      <c r="D74" s="5" t="s">
        <v>426</v>
      </c>
      <c r="E74" s="5" t="s">
        <v>47</v>
      </c>
      <c r="F74" s="117" t="s">
        <v>156</v>
      </c>
      <c r="G74" s="5" t="s">
        <v>157</v>
      </c>
      <c r="H74" s="36" t="s">
        <v>466</v>
      </c>
      <c r="I74" s="161" t="s">
        <v>571</v>
      </c>
      <c r="J74" s="222">
        <v>1.008</v>
      </c>
      <c r="K74" s="171" t="s">
        <v>572</v>
      </c>
      <c r="L74" s="171" t="s">
        <v>548</v>
      </c>
      <c r="M74" s="222">
        <v>1.004</v>
      </c>
      <c r="N74" s="262" t="s">
        <v>572</v>
      </c>
      <c r="O74" s="171" t="s">
        <v>548</v>
      </c>
      <c r="P74" s="222">
        <v>0.999</v>
      </c>
      <c r="Q74" s="171" t="s">
        <v>572</v>
      </c>
      <c r="R74" s="171" t="s">
        <v>548</v>
      </c>
      <c r="S74" s="222">
        <v>0.99199999999999999</v>
      </c>
      <c r="T74" s="330" t="s">
        <v>572</v>
      </c>
      <c r="U74" s="171" t="s">
        <v>548</v>
      </c>
      <c r="V74" s="222">
        <v>0.98599999999999999</v>
      </c>
      <c r="W74" s="171" t="s">
        <v>572</v>
      </c>
      <c r="X74" s="171" t="s">
        <v>548</v>
      </c>
      <c r="Y74" s="222">
        <v>0.97899999999999998</v>
      </c>
      <c r="Z74" s="171" t="s">
        <v>572</v>
      </c>
      <c r="AA74" s="171" t="s">
        <v>548</v>
      </c>
      <c r="AB74" s="222">
        <v>0.97199999999999998</v>
      </c>
      <c r="AC74" s="171" t="s">
        <v>572</v>
      </c>
      <c r="AD74" s="171" t="s">
        <v>548</v>
      </c>
      <c r="AE74" s="222">
        <v>0.96299999999999997</v>
      </c>
      <c r="AF74" s="171" t="s">
        <v>573</v>
      </c>
      <c r="AG74" s="171" t="s">
        <v>548</v>
      </c>
      <c r="AH74" s="222">
        <v>0.94699999999999995</v>
      </c>
      <c r="AI74" s="171" t="s">
        <v>573</v>
      </c>
      <c r="AJ74" s="171" t="s">
        <v>548</v>
      </c>
      <c r="AK74" s="222">
        <v>0.93600000000000005</v>
      </c>
      <c r="AL74" s="171" t="s">
        <v>573</v>
      </c>
      <c r="AM74" s="171" t="s">
        <v>548</v>
      </c>
      <c r="AN74" s="222">
        <v>0.93100000000000005</v>
      </c>
      <c r="AO74" s="171" t="s">
        <v>573</v>
      </c>
      <c r="AP74" s="171" t="s">
        <v>548</v>
      </c>
      <c r="AQ74" s="222">
        <v>0.92200000000000004</v>
      </c>
      <c r="AR74" s="171" t="s">
        <v>573</v>
      </c>
      <c r="AS74" s="171" t="s">
        <v>548</v>
      </c>
      <c r="AT74" s="222">
        <v>0.91700000000000004</v>
      </c>
      <c r="AU74" s="171" t="s">
        <v>573</v>
      </c>
      <c r="AV74" s="171" t="s">
        <v>548</v>
      </c>
      <c r="AW74" s="222">
        <v>0.90800000000000003</v>
      </c>
      <c r="AX74" s="171" t="s">
        <v>573</v>
      </c>
      <c r="AY74" s="171" t="s">
        <v>548</v>
      </c>
      <c r="AZ74" s="222">
        <v>0.9</v>
      </c>
      <c r="BA74" s="171" t="s">
        <v>573</v>
      </c>
      <c r="BB74" s="171" t="s">
        <v>548</v>
      </c>
      <c r="BC74" s="222">
        <v>0.89500000000000002</v>
      </c>
      <c r="BD74" s="171" t="s">
        <v>573</v>
      </c>
      <c r="BE74" s="171" t="s">
        <v>548</v>
      </c>
      <c r="BF74" s="222">
        <v>0.89200000000000002</v>
      </c>
      <c r="BG74" s="330" t="s">
        <v>573</v>
      </c>
      <c r="BH74" s="171" t="s">
        <v>548</v>
      </c>
      <c r="BI74" s="222">
        <v>0.88800000000000001</v>
      </c>
      <c r="BJ74" s="171" t="s">
        <v>573</v>
      </c>
      <c r="BK74" s="171" t="s">
        <v>548</v>
      </c>
      <c r="BL74" s="222">
        <v>0.88500000000000001</v>
      </c>
      <c r="BM74" s="171" t="s">
        <v>573</v>
      </c>
      <c r="BN74" s="171" t="s">
        <v>548</v>
      </c>
      <c r="BO74" s="222">
        <v>0.88300000000000001</v>
      </c>
      <c r="BP74" s="171" t="s">
        <v>573</v>
      </c>
      <c r="BQ74" s="171" t="s">
        <v>548</v>
      </c>
      <c r="BR74" s="225"/>
      <c r="BS74" s="226"/>
      <c r="BT74" s="226"/>
      <c r="BU74" s="306"/>
      <c r="BV74" s="306"/>
    </row>
    <row r="75" spans="1:74" x14ac:dyDescent="0.2">
      <c r="A75" s="306" t="s">
        <v>634</v>
      </c>
      <c r="B75" s="5" t="s">
        <v>491</v>
      </c>
      <c r="C75" s="5" t="s">
        <v>410</v>
      </c>
      <c r="D75" s="5" t="s">
        <v>433</v>
      </c>
      <c r="E75" s="5" t="s">
        <v>91</v>
      </c>
      <c r="F75" s="117" t="s">
        <v>158</v>
      </c>
      <c r="G75" s="5" t="s">
        <v>159</v>
      </c>
      <c r="H75" s="36" t="s">
        <v>466</v>
      </c>
      <c r="I75" s="161" t="s">
        <v>571</v>
      </c>
      <c r="J75" s="222">
        <v>1.0980000000000001</v>
      </c>
      <c r="K75" s="171" t="s">
        <v>572</v>
      </c>
      <c r="L75" s="171" t="s">
        <v>548</v>
      </c>
      <c r="M75" s="222">
        <v>1.0900000000000001</v>
      </c>
      <c r="N75" s="262" t="s">
        <v>572</v>
      </c>
      <c r="O75" s="171" t="s">
        <v>548</v>
      </c>
      <c r="P75" s="222">
        <v>1.0820000000000001</v>
      </c>
      <c r="Q75" s="171" t="s">
        <v>572</v>
      </c>
      <c r="R75" s="171" t="s">
        <v>548</v>
      </c>
      <c r="S75" s="222">
        <v>1.077</v>
      </c>
      <c r="T75" s="330" t="s">
        <v>572</v>
      </c>
      <c r="U75" s="171" t="s">
        <v>548</v>
      </c>
      <c r="V75" s="222">
        <v>1.073</v>
      </c>
      <c r="W75" s="171" t="s">
        <v>572</v>
      </c>
      <c r="X75" s="171" t="s">
        <v>548</v>
      </c>
      <c r="Y75" s="222">
        <v>1.0660000000000001</v>
      </c>
      <c r="Z75" s="171" t="s">
        <v>572</v>
      </c>
      <c r="AA75" s="171" t="s">
        <v>548</v>
      </c>
      <c r="AB75" s="222">
        <v>1.0680000000000001</v>
      </c>
      <c r="AC75" s="171" t="s">
        <v>572</v>
      </c>
      <c r="AD75" s="171" t="s">
        <v>548</v>
      </c>
      <c r="AE75" s="222">
        <v>1.0589999999999999</v>
      </c>
      <c r="AF75" s="171" t="s">
        <v>572</v>
      </c>
      <c r="AG75" s="171" t="s">
        <v>548</v>
      </c>
      <c r="AH75" s="222">
        <v>1.042</v>
      </c>
      <c r="AI75" s="171" t="s">
        <v>572</v>
      </c>
      <c r="AJ75" s="171" t="s">
        <v>548</v>
      </c>
      <c r="AK75" s="222">
        <v>1.0329999999999999</v>
      </c>
      <c r="AL75" s="171" t="s">
        <v>572</v>
      </c>
      <c r="AM75" s="171" t="s">
        <v>548</v>
      </c>
      <c r="AN75" s="222">
        <v>1.032</v>
      </c>
      <c r="AO75" s="171" t="s">
        <v>572</v>
      </c>
      <c r="AP75" s="171" t="s">
        <v>548</v>
      </c>
      <c r="AQ75" s="222">
        <v>1.026</v>
      </c>
      <c r="AR75" s="171" t="s">
        <v>572</v>
      </c>
      <c r="AS75" s="171" t="s">
        <v>548</v>
      </c>
      <c r="AT75" s="222">
        <v>1.0229999999999999</v>
      </c>
      <c r="AU75" s="171" t="s">
        <v>572</v>
      </c>
      <c r="AV75" s="171" t="s">
        <v>548</v>
      </c>
      <c r="AW75" s="222">
        <v>1.022</v>
      </c>
      <c r="AX75" s="171" t="s">
        <v>572</v>
      </c>
      <c r="AY75" s="171" t="s">
        <v>548</v>
      </c>
      <c r="AZ75" s="222">
        <v>1.016</v>
      </c>
      <c r="BA75" s="171" t="s">
        <v>572</v>
      </c>
      <c r="BB75" s="171" t="s">
        <v>548</v>
      </c>
      <c r="BC75" s="222">
        <v>1.0169999999999999</v>
      </c>
      <c r="BD75" s="171" t="s">
        <v>572</v>
      </c>
      <c r="BE75" s="171" t="s">
        <v>548</v>
      </c>
      <c r="BF75" s="222">
        <v>1.014</v>
      </c>
      <c r="BG75" s="330" t="s">
        <v>572</v>
      </c>
      <c r="BH75" s="171" t="s">
        <v>548</v>
      </c>
      <c r="BI75" s="222">
        <v>1.0129999999999999</v>
      </c>
      <c r="BJ75" s="171" t="s">
        <v>572</v>
      </c>
      <c r="BK75" s="171" t="s">
        <v>548</v>
      </c>
      <c r="BL75" s="222">
        <v>1.008</v>
      </c>
      <c r="BM75" s="171" t="s">
        <v>572</v>
      </c>
      <c r="BN75" s="171" t="s">
        <v>548</v>
      </c>
      <c r="BO75" s="222">
        <v>1.008</v>
      </c>
      <c r="BP75" s="171" t="s">
        <v>572</v>
      </c>
      <c r="BQ75" s="171" t="s">
        <v>548</v>
      </c>
      <c r="BR75" s="225"/>
      <c r="BS75" s="226"/>
      <c r="BT75" s="226"/>
      <c r="BU75" s="306"/>
      <c r="BV75" s="306"/>
    </row>
    <row r="76" spans="1:74" x14ac:dyDescent="0.2">
      <c r="A76" s="306" t="s">
        <v>630</v>
      </c>
      <c r="B76" s="5" t="s">
        <v>475</v>
      </c>
      <c r="C76" s="5" t="s">
        <v>402</v>
      </c>
      <c r="D76" s="5" t="s">
        <v>427</v>
      </c>
      <c r="E76" s="5" t="s">
        <v>50</v>
      </c>
      <c r="F76" s="117" t="s">
        <v>160</v>
      </c>
      <c r="G76" s="5" t="s">
        <v>161</v>
      </c>
      <c r="H76" s="36" t="s">
        <v>466</v>
      </c>
      <c r="I76" s="161" t="s">
        <v>571</v>
      </c>
      <c r="J76" s="222">
        <v>1.0900000000000001</v>
      </c>
      <c r="K76" s="171" t="s">
        <v>572</v>
      </c>
      <c r="L76" s="171" t="s">
        <v>548</v>
      </c>
      <c r="M76" s="222">
        <v>1.0840000000000001</v>
      </c>
      <c r="N76" s="262" t="s">
        <v>572</v>
      </c>
      <c r="O76" s="171" t="s">
        <v>548</v>
      </c>
      <c r="P76" s="222">
        <v>1.079</v>
      </c>
      <c r="Q76" s="171" t="s">
        <v>572</v>
      </c>
      <c r="R76" s="171" t="s">
        <v>548</v>
      </c>
      <c r="S76" s="222">
        <v>1.0760000000000001</v>
      </c>
      <c r="T76" s="330" t="s">
        <v>572</v>
      </c>
      <c r="U76" s="171" t="s">
        <v>548</v>
      </c>
      <c r="V76" s="222">
        <v>1.071</v>
      </c>
      <c r="W76" s="171" t="s">
        <v>572</v>
      </c>
      <c r="X76" s="171" t="s">
        <v>548</v>
      </c>
      <c r="Y76" s="222">
        <v>1.0649999999999999</v>
      </c>
      <c r="Z76" s="171" t="s">
        <v>572</v>
      </c>
      <c r="AA76" s="171" t="s">
        <v>548</v>
      </c>
      <c r="AB76" s="222">
        <v>1.06</v>
      </c>
      <c r="AC76" s="171" t="s">
        <v>572</v>
      </c>
      <c r="AD76" s="171" t="s">
        <v>548</v>
      </c>
      <c r="AE76" s="222">
        <v>1.052</v>
      </c>
      <c r="AF76" s="171" t="s">
        <v>572</v>
      </c>
      <c r="AG76" s="171" t="s">
        <v>548</v>
      </c>
      <c r="AH76" s="222">
        <v>1.032</v>
      </c>
      <c r="AI76" s="171" t="s">
        <v>572</v>
      </c>
      <c r="AJ76" s="171" t="s">
        <v>548</v>
      </c>
      <c r="AK76" s="222">
        <v>1.022</v>
      </c>
      <c r="AL76" s="171" t="s">
        <v>572</v>
      </c>
      <c r="AM76" s="171" t="s">
        <v>548</v>
      </c>
      <c r="AN76" s="222">
        <v>1.012</v>
      </c>
      <c r="AO76" s="171" t="s">
        <v>572</v>
      </c>
      <c r="AP76" s="171" t="s">
        <v>548</v>
      </c>
      <c r="AQ76" s="222">
        <v>1</v>
      </c>
      <c r="AR76" s="171" t="s">
        <v>572</v>
      </c>
      <c r="AS76" s="171" t="s">
        <v>548</v>
      </c>
      <c r="AT76" s="222">
        <v>0.99199999999999999</v>
      </c>
      <c r="AU76" s="171" t="s">
        <v>572</v>
      </c>
      <c r="AV76" s="171" t="s">
        <v>548</v>
      </c>
      <c r="AW76" s="222">
        <v>0.98599999999999999</v>
      </c>
      <c r="AX76" s="171" t="s">
        <v>572</v>
      </c>
      <c r="AY76" s="171" t="s">
        <v>548</v>
      </c>
      <c r="AZ76" s="222">
        <v>0.98</v>
      </c>
      <c r="BA76" s="171" t="s">
        <v>572</v>
      </c>
      <c r="BB76" s="171" t="s">
        <v>548</v>
      </c>
      <c r="BC76" s="222">
        <v>0.98</v>
      </c>
      <c r="BD76" s="171" t="s">
        <v>572</v>
      </c>
      <c r="BE76" s="171" t="s">
        <v>548</v>
      </c>
      <c r="BF76" s="222">
        <v>0.98199999999999998</v>
      </c>
      <c r="BG76" s="330" t="s">
        <v>572</v>
      </c>
      <c r="BH76" s="171" t="s">
        <v>548</v>
      </c>
      <c r="BI76" s="222">
        <v>0.97399999999999998</v>
      </c>
      <c r="BJ76" s="171" t="s">
        <v>572</v>
      </c>
      <c r="BK76" s="171" t="s">
        <v>548</v>
      </c>
      <c r="BL76" s="222">
        <v>0.97099999999999997</v>
      </c>
      <c r="BM76" s="171" t="s">
        <v>572</v>
      </c>
      <c r="BN76" s="171" t="s">
        <v>548</v>
      </c>
      <c r="BO76" s="222">
        <v>0.97199999999999998</v>
      </c>
      <c r="BP76" s="171" t="s">
        <v>572</v>
      </c>
      <c r="BQ76" s="171" t="s">
        <v>548</v>
      </c>
      <c r="BR76" s="225"/>
      <c r="BS76" s="226"/>
      <c r="BT76" s="226"/>
      <c r="BU76" s="306"/>
      <c r="BV76" s="306"/>
    </row>
    <row r="77" spans="1:74" x14ac:dyDescent="0.2">
      <c r="A77" s="306" t="s">
        <v>621</v>
      </c>
      <c r="B77" s="5" t="s">
        <v>477</v>
      </c>
      <c r="C77" s="5" t="s">
        <v>404</v>
      </c>
      <c r="D77" s="5" t="s">
        <v>418</v>
      </c>
      <c r="E77" s="5" t="s">
        <v>12</v>
      </c>
      <c r="F77" s="117" t="s">
        <v>162</v>
      </c>
      <c r="G77" s="5" t="s">
        <v>163</v>
      </c>
      <c r="H77" s="36" t="s">
        <v>466</v>
      </c>
      <c r="I77" s="161" t="s">
        <v>571</v>
      </c>
      <c r="J77" s="222">
        <v>1.036</v>
      </c>
      <c r="K77" s="171" t="s">
        <v>572</v>
      </c>
      <c r="L77" s="171" t="s">
        <v>548</v>
      </c>
      <c r="M77" s="222">
        <v>1.036</v>
      </c>
      <c r="N77" s="262" t="s">
        <v>572</v>
      </c>
      <c r="O77" s="171" t="s">
        <v>548</v>
      </c>
      <c r="P77" s="222">
        <v>1.038</v>
      </c>
      <c r="Q77" s="171" t="s">
        <v>572</v>
      </c>
      <c r="R77" s="171" t="s">
        <v>548</v>
      </c>
      <c r="S77" s="222">
        <v>1.04</v>
      </c>
      <c r="T77" s="330" t="s">
        <v>572</v>
      </c>
      <c r="U77" s="171" t="s">
        <v>548</v>
      </c>
      <c r="V77" s="222">
        <v>1.0389999999999999</v>
      </c>
      <c r="W77" s="171" t="s">
        <v>572</v>
      </c>
      <c r="X77" s="171" t="s">
        <v>548</v>
      </c>
      <c r="Y77" s="222">
        <v>1.036</v>
      </c>
      <c r="Z77" s="171" t="s">
        <v>572</v>
      </c>
      <c r="AA77" s="171" t="s">
        <v>548</v>
      </c>
      <c r="AB77" s="222">
        <v>1.034</v>
      </c>
      <c r="AC77" s="171" t="s">
        <v>572</v>
      </c>
      <c r="AD77" s="171" t="s">
        <v>548</v>
      </c>
      <c r="AE77" s="222">
        <v>1.0289999999999999</v>
      </c>
      <c r="AF77" s="171" t="s">
        <v>572</v>
      </c>
      <c r="AG77" s="171" t="s">
        <v>548</v>
      </c>
      <c r="AH77" s="222">
        <v>1.0189999999999999</v>
      </c>
      <c r="AI77" s="171" t="s">
        <v>572</v>
      </c>
      <c r="AJ77" s="171" t="s">
        <v>548</v>
      </c>
      <c r="AK77" s="222">
        <v>1.0069999999999999</v>
      </c>
      <c r="AL77" s="171" t="s">
        <v>572</v>
      </c>
      <c r="AM77" s="171" t="s">
        <v>548</v>
      </c>
      <c r="AN77" s="222">
        <v>1.0049999999999999</v>
      </c>
      <c r="AO77" s="171" t="s">
        <v>572</v>
      </c>
      <c r="AP77" s="171" t="s">
        <v>548</v>
      </c>
      <c r="AQ77" s="222">
        <v>0.995</v>
      </c>
      <c r="AR77" s="171" t="s">
        <v>572</v>
      </c>
      <c r="AS77" s="171" t="s">
        <v>548</v>
      </c>
      <c r="AT77" s="222">
        <v>0.99099999999999999</v>
      </c>
      <c r="AU77" s="171" t="s">
        <v>572</v>
      </c>
      <c r="AV77" s="171" t="s">
        <v>548</v>
      </c>
      <c r="AW77" s="222">
        <v>0.98699999999999999</v>
      </c>
      <c r="AX77" s="171" t="s">
        <v>572</v>
      </c>
      <c r="AY77" s="171" t="s">
        <v>548</v>
      </c>
      <c r="AZ77" s="222">
        <v>0.98</v>
      </c>
      <c r="BA77" s="171" t="s">
        <v>572</v>
      </c>
      <c r="BB77" s="171" t="s">
        <v>548</v>
      </c>
      <c r="BC77" s="222">
        <v>0.98</v>
      </c>
      <c r="BD77" s="171" t="s">
        <v>572</v>
      </c>
      <c r="BE77" s="171" t="s">
        <v>548</v>
      </c>
      <c r="BF77" s="222">
        <v>0.97599999999999998</v>
      </c>
      <c r="BG77" s="330" t="s">
        <v>572</v>
      </c>
      <c r="BH77" s="171" t="s">
        <v>548</v>
      </c>
      <c r="BI77" s="222">
        <v>0.97299999999999998</v>
      </c>
      <c r="BJ77" s="171" t="s">
        <v>572</v>
      </c>
      <c r="BK77" s="171" t="s">
        <v>548</v>
      </c>
      <c r="BL77" s="222">
        <v>0.97699999999999998</v>
      </c>
      <c r="BM77" s="171" t="s">
        <v>572</v>
      </c>
      <c r="BN77" s="171" t="s">
        <v>548</v>
      </c>
      <c r="BO77" s="222">
        <v>0.98299999999999998</v>
      </c>
      <c r="BP77" s="171" t="s">
        <v>572</v>
      </c>
      <c r="BQ77" s="171" t="s">
        <v>548</v>
      </c>
      <c r="BR77" s="225"/>
      <c r="BS77" s="226"/>
      <c r="BT77" s="226"/>
      <c r="BU77" s="306"/>
      <c r="BV77" s="306"/>
    </row>
    <row r="78" spans="1:74" x14ac:dyDescent="0.2">
      <c r="A78" s="306" t="s">
        <v>500</v>
      </c>
      <c r="B78" s="5" t="s">
        <v>483</v>
      </c>
      <c r="C78" s="5" t="s">
        <v>407</v>
      </c>
      <c r="D78" s="5" t="s">
        <v>431</v>
      </c>
      <c r="E78" s="5" t="s">
        <v>82</v>
      </c>
      <c r="F78" s="117" t="s">
        <v>164</v>
      </c>
      <c r="G78" s="5" t="s">
        <v>165</v>
      </c>
      <c r="H78" s="36" t="s">
        <v>466</v>
      </c>
      <c r="I78" s="161" t="s">
        <v>571</v>
      </c>
      <c r="J78" s="222">
        <v>0.98199999999999998</v>
      </c>
      <c r="K78" s="171" t="s">
        <v>572</v>
      </c>
      <c r="L78" s="171" t="s">
        <v>548</v>
      </c>
      <c r="M78" s="222">
        <v>0.97399999999999998</v>
      </c>
      <c r="N78" s="262" t="s">
        <v>572</v>
      </c>
      <c r="O78" s="171" t="s">
        <v>548</v>
      </c>
      <c r="P78" s="222">
        <v>0.96499999999999997</v>
      </c>
      <c r="Q78" s="171" t="s">
        <v>573</v>
      </c>
      <c r="R78" s="171" t="s">
        <v>548</v>
      </c>
      <c r="S78" s="222">
        <v>0.95799999999999996</v>
      </c>
      <c r="T78" s="330" t="s">
        <v>573</v>
      </c>
      <c r="U78" s="171" t="s">
        <v>548</v>
      </c>
      <c r="V78" s="222">
        <v>0.95399999999999996</v>
      </c>
      <c r="W78" s="171" t="s">
        <v>573</v>
      </c>
      <c r="X78" s="171" t="s">
        <v>548</v>
      </c>
      <c r="Y78" s="222">
        <v>0.94699999999999995</v>
      </c>
      <c r="Z78" s="171" t="s">
        <v>573</v>
      </c>
      <c r="AA78" s="171" t="s">
        <v>548</v>
      </c>
      <c r="AB78" s="222">
        <v>0.95199999999999996</v>
      </c>
      <c r="AC78" s="171" t="s">
        <v>573</v>
      </c>
      <c r="AD78" s="171" t="s">
        <v>548</v>
      </c>
      <c r="AE78" s="222">
        <v>0.94799999999999995</v>
      </c>
      <c r="AF78" s="171" t="s">
        <v>573</v>
      </c>
      <c r="AG78" s="171" t="s">
        <v>548</v>
      </c>
      <c r="AH78" s="222">
        <v>0.94</v>
      </c>
      <c r="AI78" s="171" t="s">
        <v>573</v>
      </c>
      <c r="AJ78" s="171" t="s">
        <v>548</v>
      </c>
      <c r="AK78" s="222">
        <v>0.92500000000000004</v>
      </c>
      <c r="AL78" s="171" t="s">
        <v>573</v>
      </c>
      <c r="AM78" s="171" t="s">
        <v>548</v>
      </c>
      <c r="AN78" s="222">
        <v>0.91800000000000004</v>
      </c>
      <c r="AO78" s="171" t="s">
        <v>573</v>
      </c>
      <c r="AP78" s="171" t="s">
        <v>548</v>
      </c>
      <c r="AQ78" s="222">
        <v>0.91300000000000003</v>
      </c>
      <c r="AR78" s="171" t="s">
        <v>573</v>
      </c>
      <c r="AS78" s="171" t="s">
        <v>548</v>
      </c>
      <c r="AT78" s="222">
        <v>0.91200000000000003</v>
      </c>
      <c r="AU78" s="171" t="s">
        <v>573</v>
      </c>
      <c r="AV78" s="171" t="s">
        <v>548</v>
      </c>
      <c r="AW78" s="222">
        <v>0.90500000000000003</v>
      </c>
      <c r="AX78" s="171" t="s">
        <v>573</v>
      </c>
      <c r="AY78" s="171" t="s">
        <v>548</v>
      </c>
      <c r="AZ78" s="222">
        <v>0.90600000000000003</v>
      </c>
      <c r="BA78" s="171" t="s">
        <v>573</v>
      </c>
      <c r="BB78" s="171" t="s">
        <v>548</v>
      </c>
      <c r="BC78" s="222">
        <v>0.90900000000000003</v>
      </c>
      <c r="BD78" s="171" t="s">
        <v>573</v>
      </c>
      <c r="BE78" s="171" t="s">
        <v>548</v>
      </c>
      <c r="BF78" s="222">
        <v>0.90800000000000003</v>
      </c>
      <c r="BG78" s="330" t="s">
        <v>573</v>
      </c>
      <c r="BH78" s="171" t="s">
        <v>548</v>
      </c>
      <c r="BI78" s="222">
        <v>0.90700000000000003</v>
      </c>
      <c r="BJ78" s="171" t="s">
        <v>573</v>
      </c>
      <c r="BK78" s="171" t="s">
        <v>548</v>
      </c>
      <c r="BL78" s="222">
        <v>0.90200000000000002</v>
      </c>
      <c r="BM78" s="171" t="s">
        <v>573</v>
      </c>
      <c r="BN78" s="171" t="s">
        <v>548</v>
      </c>
      <c r="BO78" s="222">
        <v>0.90200000000000002</v>
      </c>
      <c r="BP78" s="171" t="s">
        <v>573</v>
      </c>
      <c r="BQ78" s="171" t="s">
        <v>548</v>
      </c>
      <c r="BR78" s="225"/>
      <c r="BS78" s="226"/>
      <c r="BT78" s="226"/>
      <c r="BU78" s="306"/>
      <c r="BV78" s="306"/>
    </row>
    <row r="79" spans="1:74" x14ac:dyDescent="0.2">
      <c r="A79" s="306" t="s">
        <v>494</v>
      </c>
      <c r="B79" s="5" t="s">
        <v>481</v>
      </c>
      <c r="C79" s="5" t="s">
        <v>406</v>
      </c>
      <c r="D79" s="5" t="s">
        <v>421</v>
      </c>
      <c r="E79" s="5" t="s">
        <v>28</v>
      </c>
      <c r="F79" s="117" t="s">
        <v>166</v>
      </c>
      <c r="G79" s="5" t="s">
        <v>167</v>
      </c>
      <c r="H79" s="36" t="s">
        <v>466</v>
      </c>
      <c r="I79" s="161" t="s">
        <v>571</v>
      </c>
      <c r="J79" s="222">
        <v>0.99299999999999999</v>
      </c>
      <c r="K79" s="171" t="s">
        <v>572</v>
      </c>
      <c r="L79" s="171" t="s">
        <v>548</v>
      </c>
      <c r="M79" s="222">
        <v>0.98599999999999999</v>
      </c>
      <c r="N79" s="262" t="s">
        <v>572</v>
      </c>
      <c r="O79" s="171" t="s">
        <v>548</v>
      </c>
      <c r="P79" s="222">
        <v>0.98</v>
      </c>
      <c r="Q79" s="171" t="s">
        <v>572</v>
      </c>
      <c r="R79" s="171" t="s">
        <v>548</v>
      </c>
      <c r="S79" s="222">
        <v>0.97799999999999998</v>
      </c>
      <c r="T79" s="330" t="s">
        <v>572</v>
      </c>
      <c r="U79" s="171" t="s">
        <v>548</v>
      </c>
      <c r="V79" s="222">
        <v>0.97399999999999998</v>
      </c>
      <c r="W79" s="171" t="s">
        <v>572</v>
      </c>
      <c r="X79" s="171" t="s">
        <v>548</v>
      </c>
      <c r="Y79" s="222">
        <v>0.96599999999999997</v>
      </c>
      <c r="Z79" s="171" t="s">
        <v>572</v>
      </c>
      <c r="AA79" s="171" t="s">
        <v>548</v>
      </c>
      <c r="AB79" s="222">
        <v>0.96299999999999997</v>
      </c>
      <c r="AC79" s="171" t="s">
        <v>573</v>
      </c>
      <c r="AD79" s="171" t="s">
        <v>548</v>
      </c>
      <c r="AE79" s="222">
        <v>0.95499999999999996</v>
      </c>
      <c r="AF79" s="171" t="s">
        <v>573</v>
      </c>
      <c r="AG79" s="171" t="s">
        <v>548</v>
      </c>
      <c r="AH79" s="222">
        <v>0.94799999999999995</v>
      </c>
      <c r="AI79" s="171" t="s">
        <v>573</v>
      </c>
      <c r="AJ79" s="171" t="s">
        <v>548</v>
      </c>
      <c r="AK79" s="222">
        <v>0.93899999999999995</v>
      </c>
      <c r="AL79" s="171" t="s">
        <v>573</v>
      </c>
      <c r="AM79" s="171" t="s">
        <v>548</v>
      </c>
      <c r="AN79" s="222">
        <v>0.93500000000000005</v>
      </c>
      <c r="AO79" s="171" t="s">
        <v>573</v>
      </c>
      <c r="AP79" s="171" t="s">
        <v>548</v>
      </c>
      <c r="AQ79" s="222">
        <v>0.92800000000000005</v>
      </c>
      <c r="AR79" s="171" t="s">
        <v>573</v>
      </c>
      <c r="AS79" s="171" t="s">
        <v>548</v>
      </c>
      <c r="AT79" s="222">
        <v>0.92600000000000005</v>
      </c>
      <c r="AU79" s="171" t="s">
        <v>573</v>
      </c>
      <c r="AV79" s="171" t="s">
        <v>548</v>
      </c>
      <c r="AW79" s="222">
        <v>0.92200000000000004</v>
      </c>
      <c r="AX79" s="171" t="s">
        <v>573</v>
      </c>
      <c r="AY79" s="171" t="s">
        <v>548</v>
      </c>
      <c r="AZ79" s="222">
        <v>0.91600000000000004</v>
      </c>
      <c r="BA79" s="171" t="s">
        <v>573</v>
      </c>
      <c r="BB79" s="171" t="s">
        <v>548</v>
      </c>
      <c r="BC79" s="222">
        <v>0.91400000000000003</v>
      </c>
      <c r="BD79" s="171" t="s">
        <v>573</v>
      </c>
      <c r="BE79" s="171" t="s">
        <v>548</v>
      </c>
      <c r="BF79" s="222">
        <v>0.91100000000000003</v>
      </c>
      <c r="BG79" s="330" t="s">
        <v>573</v>
      </c>
      <c r="BH79" s="171" t="s">
        <v>548</v>
      </c>
      <c r="BI79" s="222">
        <v>0.90900000000000003</v>
      </c>
      <c r="BJ79" s="171" t="s">
        <v>573</v>
      </c>
      <c r="BK79" s="171" t="s">
        <v>548</v>
      </c>
      <c r="BL79" s="222">
        <v>0.90900000000000003</v>
      </c>
      <c r="BM79" s="171" t="s">
        <v>573</v>
      </c>
      <c r="BN79" s="171" t="s">
        <v>548</v>
      </c>
      <c r="BO79" s="222">
        <v>0.91200000000000003</v>
      </c>
      <c r="BP79" s="171" t="s">
        <v>573</v>
      </c>
      <c r="BQ79" s="171" t="s">
        <v>548</v>
      </c>
      <c r="BR79" s="225"/>
      <c r="BS79" s="226"/>
      <c r="BT79" s="226"/>
      <c r="BU79" s="306"/>
      <c r="BV79" s="306"/>
    </row>
    <row r="80" spans="1:74" x14ac:dyDescent="0.2">
      <c r="A80" s="306" t="s">
        <v>628</v>
      </c>
      <c r="B80" s="5" t="s">
        <v>485</v>
      </c>
      <c r="C80" s="5" t="s">
        <v>464</v>
      </c>
      <c r="D80" s="5" t="s">
        <v>425</v>
      </c>
      <c r="E80" s="5" t="s">
        <v>40</v>
      </c>
      <c r="F80" s="117" t="s">
        <v>168</v>
      </c>
      <c r="G80" s="5" t="s">
        <v>169</v>
      </c>
      <c r="H80" s="36" t="s">
        <v>466</v>
      </c>
      <c r="I80" s="161" t="s">
        <v>571</v>
      </c>
      <c r="J80" s="222">
        <v>1.202</v>
      </c>
      <c r="K80" s="171" t="s">
        <v>549</v>
      </c>
      <c r="L80" s="171" t="s">
        <v>549</v>
      </c>
      <c r="M80" s="222">
        <v>1.1930000000000001</v>
      </c>
      <c r="N80" s="262" t="s">
        <v>549</v>
      </c>
      <c r="O80" s="171" t="s">
        <v>549</v>
      </c>
      <c r="P80" s="222">
        <v>1.179</v>
      </c>
      <c r="Q80" s="171" t="s">
        <v>549</v>
      </c>
      <c r="R80" s="171" t="s">
        <v>549</v>
      </c>
      <c r="S80" s="222">
        <v>1.1639999999999999</v>
      </c>
      <c r="T80" s="330" t="s">
        <v>549</v>
      </c>
      <c r="U80" s="171" t="s">
        <v>549</v>
      </c>
      <c r="V80" s="222">
        <v>1.1519999999999999</v>
      </c>
      <c r="W80" s="171" t="s">
        <v>572</v>
      </c>
      <c r="X80" s="171" t="s">
        <v>548</v>
      </c>
      <c r="Y80" s="222">
        <v>1.1359999999999999</v>
      </c>
      <c r="Z80" s="171" t="s">
        <v>572</v>
      </c>
      <c r="AA80" s="171" t="s">
        <v>548</v>
      </c>
      <c r="AB80" s="222">
        <v>1.1279999999999999</v>
      </c>
      <c r="AC80" s="171" t="s">
        <v>572</v>
      </c>
      <c r="AD80" s="171" t="s">
        <v>548</v>
      </c>
      <c r="AE80" s="222">
        <v>1.119</v>
      </c>
      <c r="AF80" s="171" t="s">
        <v>572</v>
      </c>
      <c r="AG80" s="171" t="s">
        <v>548</v>
      </c>
      <c r="AH80" s="222">
        <v>1.0960000000000001</v>
      </c>
      <c r="AI80" s="171" t="s">
        <v>572</v>
      </c>
      <c r="AJ80" s="171" t="s">
        <v>548</v>
      </c>
      <c r="AK80" s="222">
        <v>1.0680000000000001</v>
      </c>
      <c r="AL80" s="171" t="s">
        <v>572</v>
      </c>
      <c r="AM80" s="171" t="s">
        <v>548</v>
      </c>
      <c r="AN80" s="222">
        <v>1.0549999999999999</v>
      </c>
      <c r="AO80" s="171" t="s">
        <v>572</v>
      </c>
      <c r="AP80" s="171" t="s">
        <v>548</v>
      </c>
      <c r="AQ80" s="222">
        <v>1.04</v>
      </c>
      <c r="AR80" s="171" t="s">
        <v>572</v>
      </c>
      <c r="AS80" s="171" t="s">
        <v>548</v>
      </c>
      <c r="AT80" s="222">
        <v>1.0289999999999999</v>
      </c>
      <c r="AU80" s="171" t="s">
        <v>572</v>
      </c>
      <c r="AV80" s="171" t="s">
        <v>548</v>
      </c>
      <c r="AW80" s="222">
        <v>1.0169999999999999</v>
      </c>
      <c r="AX80" s="171" t="s">
        <v>572</v>
      </c>
      <c r="AY80" s="171" t="s">
        <v>548</v>
      </c>
      <c r="AZ80" s="222">
        <v>1.006</v>
      </c>
      <c r="BA80" s="171" t="s">
        <v>572</v>
      </c>
      <c r="BB80" s="171" t="s">
        <v>548</v>
      </c>
      <c r="BC80" s="222">
        <v>0.999</v>
      </c>
      <c r="BD80" s="171" t="s">
        <v>572</v>
      </c>
      <c r="BE80" s="171" t="s">
        <v>548</v>
      </c>
      <c r="BF80" s="222">
        <v>0.98899999999999999</v>
      </c>
      <c r="BG80" s="330" t="s">
        <v>572</v>
      </c>
      <c r="BH80" s="171" t="s">
        <v>548</v>
      </c>
      <c r="BI80" s="222">
        <v>0.98599999999999999</v>
      </c>
      <c r="BJ80" s="171" t="s">
        <v>572</v>
      </c>
      <c r="BK80" s="171" t="s">
        <v>548</v>
      </c>
      <c r="BL80" s="222">
        <v>0.97899999999999998</v>
      </c>
      <c r="BM80" s="171" t="s">
        <v>572</v>
      </c>
      <c r="BN80" s="171" t="s">
        <v>548</v>
      </c>
      <c r="BO80" s="222">
        <v>0.97899999999999998</v>
      </c>
      <c r="BP80" s="171" t="s">
        <v>572</v>
      </c>
      <c r="BQ80" s="171" t="s">
        <v>548</v>
      </c>
      <c r="BR80" s="225"/>
      <c r="BS80" s="226"/>
      <c r="BT80" s="226"/>
      <c r="BU80" s="306"/>
      <c r="BV80" s="306"/>
    </row>
    <row r="81" spans="1:74" x14ac:dyDescent="0.2">
      <c r="A81" s="306" t="s">
        <v>630</v>
      </c>
      <c r="B81" s="5" t="s">
        <v>475</v>
      </c>
      <c r="C81" s="5" t="s">
        <v>402</v>
      </c>
      <c r="D81" s="5" t="s">
        <v>427</v>
      </c>
      <c r="E81" s="5" t="s">
        <v>50</v>
      </c>
      <c r="F81" s="117" t="s">
        <v>170</v>
      </c>
      <c r="G81" s="5" t="s">
        <v>171</v>
      </c>
      <c r="H81" s="36" t="s">
        <v>466</v>
      </c>
      <c r="I81" s="161" t="s">
        <v>571</v>
      </c>
      <c r="J81" s="222">
        <v>0.99099999999999999</v>
      </c>
      <c r="K81" s="171" t="s">
        <v>572</v>
      </c>
      <c r="L81" s="171" t="s">
        <v>548</v>
      </c>
      <c r="M81" s="222">
        <v>0.98699999999999999</v>
      </c>
      <c r="N81" s="262" t="s">
        <v>572</v>
      </c>
      <c r="O81" s="171" t="s">
        <v>548</v>
      </c>
      <c r="P81" s="222">
        <v>0.98</v>
      </c>
      <c r="Q81" s="171" t="s">
        <v>572</v>
      </c>
      <c r="R81" s="171" t="s">
        <v>548</v>
      </c>
      <c r="S81" s="222">
        <v>0.97699999999999998</v>
      </c>
      <c r="T81" s="330" t="s">
        <v>572</v>
      </c>
      <c r="U81" s="171" t="s">
        <v>548</v>
      </c>
      <c r="V81" s="222">
        <v>0.97199999999999998</v>
      </c>
      <c r="W81" s="171" t="s">
        <v>572</v>
      </c>
      <c r="X81" s="171" t="s">
        <v>548</v>
      </c>
      <c r="Y81" s="222">
        <v>0.96599999999999997</v>
      </c>
      <c r="Z81" s="171" t="s">
        <v>572</v>
      </c>
      <c r="AA81" s="171" t="s">
        <v>548</v>
      </c>
      <c r="AB81" s="222">
        <v>0.96399999999999997</v>
      </c>
      <c r="AC81" s="171" t="s">
        <v>573</v>
      </c>
      <c r="AD81" s="171" t="s">
        <v>548</v>
      </c>
      <c r="AE81" s="222">
        <v>0.96099999999999997</v>
      </c>
      <c r="AF81" s="171" t="s">
        <v>573</v>
      </c>
      <c r="AG81" s="171" t="s">
        <v>548</v>
      </c>
      <c r="AH81" s="222">
        <v>0.94699999999999995</v>
      </c>
      <c r="AI81" s="171" t="s">
        <v>573</v>
      </c>
      <c r="AJ81" s="171" t="s">
        <v>548</v>
      </c>
      <c r="AK81" s="222">
        <v>0.93500000000000005</v>
      </c>
      <c r="AL81" s="171" t="s">
        <v>573</v>
      </c>
      <c r="AM81" s="171" t="s">
        <v>548</v>
      </c>
      <c r="AN81" s="222">
        <v>0.93500000000000005</v>
      </c>
      <c r="AO81" s="171" t="s">
        <v>573</v>
      </c>
      <c r="AP81" s="171" t="s">
        <v>548</v>
      </c>
      <c r="AQ81" s="222">
        <v>0.92600000000000005</v>
      </c>
      <c r="AR81" s="171" t="s">
        <v>573</v>
      </c>
      <c r="AS81" s="171" t="s">
        <v>548</v>
      </c>
      <c r="AT81" s="222">
        <v>0.92500000000000004</v>
      </c>
      <c r="AU81" s="171" t="s">
        <v>573</v>
      </c>
      <c r="AV81" s="171" t="s">
        <v>548</v>
      </c>
      <c r="AW81" s="222">
        <v>0.92100000000000004</v>
      </c>
      <c r="AX81" s="171" t="s">
        <v>573</v>
      </c>
      <c r="AY81" s="171" t="s">
        <v>548</v>
      </c>
      <c r="AZ81" s="222">
        <v>0.91800000000000004</v>
      </c>
      <c r="BA81" s="171" t="s">
        <v>573</v>
      </c>
      <c r="BB81" s="171" t="s">
        <v>548</v>
      </c>
      <c r="BC81" s="222">
        <v>0.91500000000000004</v>
      </c>
      <c r="BD81" s="171" t="s">
        <v>573</v>
      </c>
      <c r="BE81" s="171" t="s">
        <v>548</v>
      </c>
      <c r="BF81" s="222">
        <v>0.91500000000000004</v>
      </c>
      <c r="BG81" s="330" t="s">
        <v>573</v>
      </c>
      <c r="BH81" s="171" t="s">
        <v>548</v>
      </c>
      <c r="BI81" s="222">
        <v>0.91400000000000003</v>
      </c>
      <c r="BJ81" s="171" t="s">
        <v>573</v>
      </c>
      <c r="BK81" s="171" t="s">
        <v>548</v>
      </c>
      <c r="BL81" s="222">
        <v>0.91300000000000003</v>
      </c>
      <c r="BM81" s="171" t="s">
        <v>573</v>
      </c>
      <c r="BN81" s="171" t="s">
        <v>548</v>
      </c>
      <c r="BO81" s="222">
        <v>0.90900000000000003</v>
      </c>
      <c r="BP81" s="171" t="s">
        <v>573</v>
      </c>
      <c r="BQ81" s="171" t="s">
        <v>548</v>
      </c>
      <c r="BR81" s="225"/>
      <c r="BS81" s="226"/>
      <c r="BT81" s="226"/>
      <c r="BU81" s="306"/>
      <c r="BV81" s="306"/>
    </row>
    <row r="82" spans="1:74" x14ac:dyDescent="0.2">
      <c r="A82" s="306" t="s">
        <v>629</v>
      </c>
      <c r="B82" s="5" t="s">
        <v>477</v>
      </c>
      <c r="C82" s="5" t="s">
        <v>404</v>
      </c>
      <c r="D82" s="5" t="s">
        <v>426</v>
      </c>
      <c r="E82" s="5" t="s">
        <v>47</v>
      </c>
      <c r="F82" s="117" t="s">
        <v>172</v>
      </c>
      <c r="G82" s="5" t="s">
        <v>173</v>
      </c>
      <c r="H82" s="36" t="s">
        <v>466</v>
      </c>
      <c r="I82" s="161" t="s">
        <v>571</v>
      </c>
      <c r="J82" s="222">
        <v>0.89700000000000002</v>
      </c>
      <c r="K82" s="171" t="s">
        <v>573</v>
      </c>
      <c r="L82" s="171" t="s">
        <v>548</v>
      </c>
      <c r="M82" s="222">
        <v>0.89</v>
      </c>
      <c r="N82" s="262" t="s">
        <v>573</v>
      </c>
      <c r="O82" s="171" t="s">
        <v>548</v>
      </c>
      <c r="P82" s="222">
        <v>0.88500000000000001</v>
      </c>
      <c r="Q82" s="171" t="s">
        <v>573</v>
      </c>
      <c r="R82" s="171" t="s">
        <v>548</v>
      </c>
      <c r="S82" s="222">
        <v>0.88</v>
      </c>
      <c r="T82" s="330" t="s">
        <v>573</v>
      </c>
      <c r="U82" s="171" t="s">
        <v>548</v>
      </c>
      <c r="V82" s="222">
        <v>0.876</v>
      </c>
      <c r="W82" s="171" t="s">
        <v>573</v>
      </c>
      <c r="X82" s="171" t="s">
        <v>548</v>
      </c>
      <c r="Y82" s="222">
        <v>0.86899999999999999</v>
      </c>
      <c r="Z82" s="171" t="s">
        <v>573</v>
      </c>
      <c r="AA82" s="171" t="s">
        <v>548</v>
      </c>
      <c r="AB82" s="222">
        <v>0.86799999999999999</v>
      </c>
      <c r="AC82" s="171" t="s">
        <v>573</v>
      </c>
      <c r="AD82" s="171" t="s">
        <v>548</v>
      </c>
      <c r="AE82" s="222">
        <v>0.86299999999999999</v>
      </c>
      <c r="AF82" s="171" t="s">
        <v>573</v>
      </c>
      <c r="AG82" s="171" t="s">
        <v>548</v>
      </c>
      <c r="AH82" s="222">
        <v>0.85699999999999998</v>
      </c>
      <c r="AI82" s="171" t="s">
        <v>573</v>
      </c>
      <c r="AJ82" s="171" t="s">
        <v>548</v>
      </c>
      <c r="AK82" s="222">
        <v>0.85</v>
      </c>
      <c r="AL82" s="171" t="s">
        <v>573</v>
      </c>
      <c r="AM82" s="171" t="s">
        <v>548</v>
      </c>
      <c r="AN82" s="222">
        <v>0.84599999999999997</v>
      </c>
      <c r="AO82" s="171" t="s">
        <v>573</v>
      </c>
      <c r="AP82" s="171" t="s">
        <v>548</v>
      </c>
      <c r="AQ82" s="222">
        <v>0.84099999999999997</v>
      </c>
      <c r="AR82" s="171" t="s">
        <v>573</v>
      </c>
      <c r="AS82" s="171" t="s">
        <v>548</v>
      </c>
      <c r="AT82" s="222">
        <v>0.84</v>
      </c>
      <c r="AU82" s="171" t="s">
        <v>573</v>
      </c>
      <c r="AV82" s="171" t="s">
        <v>548</v>
      </c>
      <c r="AW82" s="222">
        <v>0.83599999999999997</v>
      </c>
      <c r="AX82" s="171" t="s">
        <v>573</v>
      </c>
      <c r="AY82" s="171" t="s">
        <v>548</v>
      </c>
      <c r="AZ82" s="222">
        <v>0.83099999999999996</v>
      </c>
      <c r="BA82" s="171" t="s">
        <v>573</v>
      </c>
      <c r="BB82" s="171" t="s">
        <v>548</v>
      </c>
      <c r="BC82" s="222">
        <v>0.83299999999999996</v>
      </c>
      <c r="BD82" s="171" t="s">
        <v>573</v>
      </c>
      <c r="BE82" s="171" t="s">
        <v>548</v>
      </c>
      <c r="BF82" s="222">
        <v>0.83</v>
      </c>
      <c r="BG82" s="330" t="s">
        <v>573</v>
      </c>
      <c r="BH82" s="171" t="s">
        <v>548</v>
      </c>
      <c r="BI82" s="222">
        <v>0.82899999999999996</v>
      </c>
      <c r="BJ82" s="171" t="s">
        <v>573</v>
      </c>
      <c r="BK82" s="171" t="s">
        <v>548</v>
      </c>
      <c r="BL82" s="222">
        <v>0.82699999999999996</v>
      </c>
      <c r="BM82" s="171" t="s">
        <v>573</v>
      </c>
      <c r="BN82" s="171" t="s">
        <v>548</v>
      </c>
      <c r="BO82" s="222">
        <v>0.82799999999999996</v>
      </c>
      <c r="BP82" s="171" t="s">
        <v>573</v>
      </c>
      <c r="BQ82" s="171" t="s">
        <v>548</v>
      </c>
      <c r="BR82" s="225"/>
      <c r="BS82" s="226"/>
      <c r="BT82" s="226"/>
      <c r="BU82" s="306"/>
      <c r="BV82" s="306"/>
    </row>
    <row r="83" spans="1:74" x14ac:dyDescent="0.2">
      <c r="A83" s="306" t="s">
        <v>630</v>
      </c>
      <c r="B83" s="5" t="s">
        <v>475</v>
      </c>
      <c r="C83" s="5" t="s">
        <v>402</v>
      </c>
      <c r="D83" s="5" t="s">
        <v>427</v>
      </c>
      <c r="E83" s="5" t="s">
        <v>50</v>
      </c>
      <c r="F83" s="117" t="s">
        <v>174</v>
      </c>
      <c r="G83" s="5" t="s">
        <v>175</v>
      </c>
      <c r="H83" s="36" t="s">
        <v>466</v>
      </c>
      <c r="I83" s="161" t="s">
        <v>571</v>
      </c>
      <c r="J83" s="222">
        <v>0.85199999999999998</v>
      </c>
      <c r="K83" s="171" t="s">
        <v>573</v>
      </c>
      <c r="L83" s="171" t="s">
        <v>548</v>
      </c>
      <c r="M83" s="222">
        <v>0.84899999999999998</v>
      </c>
      <c r="N83" s="262" t="s">
        <v>573</v>
      </c>
      <c r="O83" s="171" t="s">
        <v>548</v>
      </c>
      <c r="P83" s="222">
        <v>0.84499999999999997</v>
      </c>
      <c r="Q83" s="171" t="s">
        <v>573</v>
      </c>
      <c r="R83" s="171" t="s">
        <v>548</v>
      </c>
      <c r="S83" s="222">
        <v>0.84399999999999997</v>
      </c>
      <c r="T83" s="330" t="s">
        <v>573</v>
      </c>
      <c r="U83" s="171" t="s">
        <v>548</v>
      </c>
      <c r="V83" s="222">
        <v>0.84</v>
      </c>
      <c r="W83" s="171" t="s">
        <v>573</v>
      </c>
      <c r="X83" s="171" t="s">
        <v>548</v>
      </c>
      <c r="Y83" s="222">
        <v>0.83599999999999997</v>
      </c>
      <c r="Z83" s="171" t="s">
        <v>573</v>
      </c>
      <c r="AA83" s="171" t="s">
        <v>548</v>
      </c>
      <c r="AB83" s="222">
        <v>0.83499999999999996</v>
      </c>
      <c r="AC83" s="171" t="s">
        <v>573</v>
      </c>
      <c r="AD83" s="171" t="s">
        <v>548</v>
      </c>
      <c r="AE83" s="222">
        <v>0.83299999999999996</v>
      </c>
      <c r="AF83" s="171" t="s">
        <v>573</v>
      </c>
      <c r="AG83" s="171" t="s">
        <v>548</v>
      </c>
      <c r="AH83" s="222">
        <v>0.82499999999999996</v>
      </c>
      <c r="AI83" s="171" t="s">
        <v>573</v>
      </c>
      <c r="AJ83" s="171" t="s">
        <v>548</v>
      </c>
      <c r="AK83" s="222">
        <v>0.81599999999999995</v>
      </c>
      <c r="AL83" s="171" t="s">
        <v>573</v>
      </c>
      <c r="AM83" s="171" t="s">
        <v>548</v>
      </c>
      <c r="AN83" s="222">
        <v>0.81399999999999995</v>
      </c>
      <c r="AO83" s="171" t="s">
        <v>573</v>
      </c>
      <c r="AP83" s="171" t="s">
        <v>548</v>
      </c>
      <c r="AQ83" s="222">
        <v>0.80400000000000005</v>
      </c>
      <c r="AR83" s="171" t="s">
        <v>573</v>
      </c>
      <c r="AS83" s="171" t="s">
        <v>548</v>
      </c>
      <c r="AT83" s="222">
        <v>0.79900000000000004</v>
      </c>
      <c r="AU83" s="171" t="s">
        <v>573</v>
      </c>
      <c r="AV83" s="171" t="s">
        <v>548</v>
      </c>
      <c r="AW83" s="222">
        <v>0.79500000000000004</v>
      </c>
      <c r="AX83" s="171" t="s">
        <v>573</v>
      </c>
      <c r="AY83" s="171" t="s">
        <v>548</v>
      </c>
      <c r="AZ83" s="222">
        <v>0.78900000000000003</v>
      </c>
      <c r="BA83" s="171" t="s">
        <v>573</v>
      </c>
      <c r="BB83" s="171" t="s">
        <v>548</v>
      </c>
      <c r="BC83" s="222">
        <v>0.78700000000000003</v>
      </c>
      <c r="BD83" s="171" t="s">
        <v>573</v>
      </c>
      <c r="BE83" s="171" t="s">
        <v>548</v>
      </c>
      <c r="BF83" s="222">
        <v>0.79</v>
      </c>
      <c r="BG83" s="330" t="s">
        <v>573</v>
      </c>
      <c r="BH83" s="171" t="s">
        <v>548</v>
      </c>
      <c r="BI83" s="222">
        <v>0.78600000000000003</v>
      </c>
      <c r="BJ83" s="171" t="s">
        <v>573</v>
      </c>
      <c r="BK83" s="171" t="s">
        <v>548</v>
      </c>
      <c r="BL83" s="222">
        <v>0.78200000000000003</v>
      </c>
      <c r="BM83" s="171" t="s">
        <v>573</v>
      </c>
      <c r="BN83" s="171" t="s">
        <v>548</v>
      </c>
      <c r="BO83" s="222">
        <v>0.77900000000000003</v>
      </c>
      <c r="BP83" s="171" t="s">
        <v>573</v>
      </c>
      <c r="BQ83" s="171" t="s">
        <v>548</v>
      </c>
      <c r="BR83" s="225"/>
      <c r="BS83" s="226"/>
      <c r="BT83" s="226"/>
      <c r="BU83" s="306"/>
      <c r="BV83" s="306"/>
    </row>
    <row r="84" spans="1:74" x14ac:dyDescent="0.2">
      <c r="A84" s="306" t="s">
        <v>629</v>
      </c>
      <c r="B84" s="5" t="s">
        <v>477</v>
      </c>
      <c r="C84" s="5" t="s">
        <v>404</v>
      </c>
      <c r="D84" s="5" t="s">
        <v>426</v>
      </c>
      <c r="E84" s="5" t="s">
        <v>47</v>
      </c>
      <c r="F84" s="117" t="s">
        <v>176</v>
      </c>
      <c r="G84" s="5" t="s">
        <v>177</v>
      </c>
      <c r="H84" s="36" t="s">
        <v>466</v>
      </c>
      <c r="I84" s="161" t="s">
        <v>571</v>
      </c>
      <c r="J84" s="222">
        <v>0.81200000000000006</v>
      </c>
      <c r="K84" s="171" t="s">
        <v>573</v>
      </c>
      <c r="L84" s="171" t="s">
        <v>548</v>
      </c>
      <c r="M84" s="222">
        <v>0.80700000000000005</v>
      </c>
      <c r="N84" s="262" t="s">
        <v>573</v>
      </c>
      <c r="O84" s="171" t="s">
        <v>548</v>
      </c>
      <c r="P84" s="222">
        <v>0.80400000000000005</v>
      </c>
      <c r="Q84" s="171" t="s">
        <v>573</v>
      </c>
      <c r="R84" s="171" t="s">
        <v>548</v>
      </c>
      <c r="S84" s="222">
        <v>0.80200000000000005</v>
      </c>
      <c r="T84" s="330" t="s">
        <v>573</v>
      </c>
      <c r="U84" s="171" t="s">
        <v>548</v>
      </c>
      <c r="V84" s="222">
        <v>0.79600000000000004</v>
      </c>
      <c r="W84" s="171" t="s">
        <v>573</v>
      </c>
      <c r="X84" s="171" t="s">
        <v>548</v>
      </c>
      <c r="Y84" s="222">
        <v>0.79</v>
      </c>
      <c r="Z84" s="171" t="s">
        <v>573</v>
      </c>
      <c r="AA84" s="171" t="s">
        <v>548</v>
      </c>
      <c r="AB84" s="222">
        <v>0.78600000000000003</v>
      </c>
      <c r="AC84" s="171" t="s">
        <v>573</v>
      </c>
      <c r="AD84" s="171" t="s">
        <v>548</v>
      </c>
      <c r="AE84" s="222">
        <v>0.77900000000000003</v>
      </c>
      <c r="AF84" s="171" t="s">
        <v>573</v>
      </c>
      <c r="AG84" s="171" t="s">
        <v>548</v>
      </c>
      <c r="AH84" s="222">
        <v>0.77</v>
      </c>
      <c r="AI84" s="171" t="s">
        <v>573</v>
      </c>
      <c r="AJ84" s="171" t="s">
        <v>548</v>
      </c>
      <c r="AK84" s="222">
        <v>0.76100000000000001</v>
      </c>
      <c r="AL84" s="171" t="s">
        <v>573</v>
      </c>
      <c r="AM84" s="171" t="s">
        <v>548</v>
      </c>
      <c r="AN84" s="222">
        <v>0.75800000000000001</v>
      </c>
      <c r="AO84" s="171" t="s">
        <v>573</v>
      </c>
      <c r="AP84" s="171" t="s">
        <v>548</v>
      </c>
      <c r="AQ84" s="222">
        <v>0.749</v>
      </c>
      <c r="AR84" s="171" t="s">
        <v>573</v>
      </c>
      <c r="AS84" s="171" t="s">
        <v>548</v>
      </c>
      <c r="AT84" s="222">
        <v>0.746</v>
      </c>
      <c r="AU84" s="171" t="s">
        <v>573</v>
      </c>
      <c r="AV84" s="171" t="s">
        <v>548</v>
      </c>
      <c r="AW84" s="222">
        <v>0.74</v>
      </c>
      <c r="AX84" s="171" t="s">
        <v>573</v>
      </c>
      <c r="AY84" s="171" t="s">
        <v>548</v>
      </c>
      <c r="AZ84" s="222">
        <v>0.73499999999999999</v>
      </c>
      <c r="BA84" s="171" t="s">
        <v>573</v>
      </c>
      <c r="BB84" s="171" t="s">
        <v>548</v>
      </c>
      <c r="BC84" s="222">
        <v>0.73399999999999999</v>
      </c>
      <c r="BD84" s="171" t="s">
        <v>573</v>
      </c>
      <c r="BE84" s="171" t="s">
        <v>548</v>
      </c>
      <c r="BF84" s="222">
        <v>0.73299999999999998</v>
      </c>
      <c r="BG84" s="330" t="s">
        <v>573</v>
      </c>
      <c r="BH84" s="171" t="s">
        <v>548</v>
      </c>
      <c r="BI84" s="222">
        <v>0.72799999999999998</v>
      </c>
      <c r="BJ84" s="171" t="s">
        <v>573</v>
      </c>
      <c r="BK84" s="171" t="s">
        <v>548</v>
      </c>
      <c r="BL84" s="222">
        <v>0.72499999999999998</v>
      </c>
      <c r="BM84" s="171" t="s">
        <v>573</v>
      </c>
      <c r="BN84" s="171" t="s">
        <v>548</v>
      </c>
      <c r="BO84" s="222">
        <v>0.72499999999999998</v>
      </c>
      <c r="BP84" s="171" t="s">
        <v>573</v>
      </c>
      <c r="BQ84" s="171" t="s">
        <v>548</v>
      </c>
      <c r="BR84" s="225"/>
      <c r="BS84" s="226"/>
      <c r="BT84" s="226"/>
      <c r="BU84" s="306"/>
      <c r="BV84" s="306"/>
    </row>
    <row r="85" spans="1:74" x14ac:dyDescent="0.2">
      <c r="A85" s="306" t="s">
        <v>637</v>
      </c>
      <c r="B85" s="5" t="s">
        <v>474</v>
      </c>
      <c r="C85" s="5" t="s">
        <v>401</v>
      </c>
      <c r="D85" s="5" t="s">
        <v>436</v>
      </c>
      <c r="E85" s="5" t="s">
        <v>114</v>
      </c>
      <c r="F85" s="117" t="s">
        <v>178</v>
      </c>
      <c r="G85" s="5" t="s">
        <v>179</v>
      </c>
      <c r="H85" s="36" t="s">
        <v>466</v>
      </c>
      <c r="I85" s="161" t="s">
        <v>571</v>
      </c>
      <c r="J85" s="222">
        <v>1.137</v>
      </c>
      <c r="K85" s="171" t="s">
        <v>572</v>
      </c>
      <c r="L85" s="171" t="s">
        <v>548</v>
      </c>
      <c r="M85" s="222">
        <v>1.133</v>
      </c>
      <c r="N85" s="262" t="s">
        <v>572</v>
      </c>
      <c r="O85" s="171" t="s">
        <v>548</v>
      </c>
      <c r="P85" s="222">
        <v>1.1259999999999999</v>
      </c>
      <c r="Q85" s="171" t="s">
        <v>572</v>
      </c>
      <c r="R85" s="171" t="s">
        <v>548</v>
      </c>
      <c r="S85" s="222">
        <v>1.1200000000000001</v>
      </c>
      <c r="T85" s="330" t="s">
        <v>572</v>
      </c>
      <c r="U85" s="171" t="s">
        <v>548</v>
      </c>
      <c r="V85" s="222">
        <v>1.1140000000000001</v>
      </c>
      <c r="W85" s="171" t="s">
        <v>572</v>
      </c>
      <c r="X85" s="171" t="s">
        <v>548</v>
      </c>
      <c r="Y85" s="222">
        <v>1.1060000000000001</v>
      </c>
      <c r="Z85" s="171" t="s">
        <v>572</v>
      </c>
      <c r="AA85" s="171" t="s">
        <v>548</v>
      </c>
      <c r="AB85" s="222">
        <v>1.101</v>
      </c>
      <c r="AC85" s="171" t="s">
        <v>572</v>
      </c>
      <c r="AD85" s="171" t="s">
        <v>548</v>
      </c>
      <c r="AE85" s="222">
        <v>1.0960000000000001</v>
      </c>
      <c r="AF85" s="171" t="s">
        <v>572</v>
      </c>
      <c r="AG85" s="171" t="s">
        <v>548</v>
      </c>
      <c r="AH85" s="222">
        <v>1.0920000000000001</v>
      </c>
      <c r="AI85" s="171" t="s">
        <v>572</v>
      </c>
      <c r="AJ85" s="171" t="s">
        <v>548</v>
      </c>
      <c r="AK85" s="222">
        <v>1.085</v>
      </c>
      <c r="AL85" s="171" t="s">
        <v>572</v>
      </c>
      <c r="AM85" s="171" t="s">
        <v>548</v>
      </c>
      <c r="AN85" s="222">
        <v>1.075</v>
      </c>
      <c r="AO85" s="171" t="s">
        <v>572</v>
      </c>
      <c r="AP85" s="171" t="s">
        <v>548</v>
      </c>
      <c r="AQ85" s="222">
        <v>1.0640000000000001</v>
      </c>
      <c r="AR85" s="171" t="s">
        <v>572</v>
      </c>
      <c r="AS85" s="171" t="s">
        <v>548</v>
      </c>
      <c r="AT85" s="222">
        <v>1.056</v>
      </c>
      <c r="AU85" s="171" t="s">
        <v>572</v>
      </c>
      <c r="AV85" s="171" t="s">
        <v>548</v>
      </c>
      <c r="AW85" s="222">
        <v>1.046</v>
      </c>
      <c r="AX85" s="171" t="s">
        <v>572</v>
      </c>
      <c r="AY85" s="171" t="s">
        <v>548</v>
      </c>
      <c r="AZ85" s="222">
        <v>1.036</v>
      </c>
      <c r="BA85" s="171" t="s">
        <v>572</v>
      </c>
      <c r="BB85" s="171" t="s">
        <v>548</v>
      </c>
      <c r="BC85" s="222">
        <v>1.036</v>
      </c>
      <c r="BD85" s="171" t="s">
        <v>572</v>
      </c>
      <c r="BE85" s="171" t="s">
        <v>548</v>
      </c>
      <c r="BF85" s="222">
        <v>1.0369999999999999</v>
      </c>
      <c r="BG85" s="330" t="s">
        <v>572</v>
      </c>
      <c r="BH85" s="171" t="s">
        <v>548</v>
      </c>
      <c r="BI85" s="222">
        <v>1.0369999999999999</v>
      </c>
      <c r="BJ85" s="171" t="s">
        <v>572</v>
      </c>
      <c r="BK85" s="171" t="s">
        <v>548</v>
      </c>
      <c r="BL85" s="222">
        <v>1.0349999999999999</v>
      </c>
      <c r="BM85" s="171" t="s">
        <v>572</v>
      </c>
      <c r="BN85" s="171" t="s">
        <v>548</v>
      </c>
      <c r="BO85" s="222">
        <v>1.0389999999999999</v>
      </c>
      <c r="BP85" s="171" t="s">
        <v>572</v>
      </c>
      <c r="BQ85" s="171" t="s">
        <v>548</v>
      </c>
      <c r="BR85" s="225"/>
      <c r="BS85" s="226"/>
      <c r="BT85" s="226"/>
      <c r="BU85" s="306"/>
      <c r="BV85" s="306"/>
    </row>
    <row r="86" spans="1:74" x14ac:dyDescent="0.2">
      <c r="A86" s="306" t="s">
        <v>501</v>
      </c>
      <c r="B86" s="5" t="s">
        <v>480</v>
      </c>
      <c r="C86" s="5" t="s">
        <v>405</v>
      </c>
      <c r="D86" s="5" t="s">
        <v>429</v>
      </c>
      <c r="E86" s="5" t="s">
        <v>60</v>
      </c>
      <c r="F86" s="117" t="s">
        <v>180</v>
      </c>
      <c r="G86" s="5" t="s">
        <v>181</v>
      </c>
      <c r="H86" s="36" t="s">
        <v>466</v>
      </c>
      <c r="I86" s="161" t="s">
        <v>571</v>
      </c>
      <c r="J86" s="222">
        <v>1.024</v>
      </c>
      <c r="K86" s="171" t="s">
        <v>572</v>
      </c>
      <c r="L86" s="171" t="s">
        <v>548</v>
      </c>
      <c r="M86" s="222">
        <v>1.0149999999999999</v>
      </c>
      <c r="N86" s="262" t="s">
        <v>572</v>
      </c>
      <c r="O86" s="171" t="s">
        <v>548</v>
      </c>
      <c r="P86" s="222">
        <v>1.0089999999999999</v>
      </c>
      <c r="Q86" s="171" t="s">
        <v>572</v>
      </c>
      <c r="R86" s="171" t="s">
        <v>548</v>
      </c>
      <c r="S86" s="222">
        <v>1.0049999999999999</v>
      </c>
      <c r="T86" s="330" t="s">
        <v>572</v>
      </c>
      <c r="U86" s="171" t="s">
        <v>548</v>
      </c>
      <c r="V86" s="222">
        <v>1.002</v>
      </c>
      <c r="W86" s="171" t="s">
        <v>572</v>
      </c>
      <c r="X86" s="171" t="s">
        <v>548</v>
      </c>
      <c r="Y86" s="222">
        <v>0.996</v>
      </c>
      <c r="Z86" s="171" t="s">
        <v>572</v>
      </c>
      <c r="AA86" s="171" t="s">
        <v>548</v>
      </c>
      <c r="AB86" s="222">
        <v>0.995</v>
      </c>
      <c r="AC86" s="171" t="s">
        <v>572</v>
      </c>
      <c r="AD86" s="171" t="s">
        <v>548</v>
      </c>
      <c r="AE86" s="222">
        <v>0.98899999999999999</v>
      </c>
      <c r="AF86" s="171" t="s">
        <v>572</v>
      </c>
      <c r="AG86" s="171" t="s">
        <v>548</v>
      </c>
      <c r="AH86" s="222">
        <v>0.97799999999999998</v>
      </c>
      <c r="AI86" s="171" t="s">
        <v>572</v>
      </c>
      <c r="AJ86" s="171" t="s">
        <v>548</v>
      </c>
      <c r="AK86" s="222">
        <v>0.97299999999999998</v>
      </c>
      <c r="AL86" s="171" t="s">
        <v>572</v>
      </c>
      <c r="AM86" s="171" t="s">
        <v>548</v>
      </c>
      <c r="AN86" s="222">
        <v>0.97099999999999997</v>
      </c>
      <c r="AO86" s="171" t="s">
        <v>572</v>
      </c>
      <c r="AP86" s="171" t="s">
        <v>548</v>
      </c>
      <c r="AQ86" s="222">
        <v>0.96399999999999997</v>
      </c>
      <c r="AR86" s="171" t="s">
        <v>573</v>
      </c>
      <c r="AS86" s="171" t="s">
        <v>548</v>
      </c>
      <c r="AT86" s="222">
        <v>0.96099999999999997</v>
      </c>
      <c r="AU86" s="171" t="s">
        <v>573</v>
      </c>
      <c r="AV86" s="171" t="s">
        <v>548</v>
      </c>
      <c r="AW86" s="222">
        <v>0.95699999999999996</v>
      </c>
      <c r="AX86" s="171" t="s">
        <v>573</v>
      </c>
      <c r="AY86" s="171" t="s">
        <v>548</v>
      </c>
      <c r="AZ86" s="222">
        <v>0.95299999999999996</v>
      </c>
      <c r="BA86" s="171" t="s">
        <v>573</v>
      </c>
      <c r="BB86" s="171" t="s">
        <v>548</v>
      </c>
      <c r="BC86" s="222">
        <v>0.95399999999999996</v>
      </c>
      <c r="BD86" s="171" t="s">
        <v>573</v>
      </c>
      <c r="BE86" s="171" t="s">
        <v>548</v>
      </c>
      <c r="BF86" s="222">
        <v>0.95</v>
      </c>
      <c r="BG86" s="330" t="s">
        <v>573</v>
      </c>
      <c r="BH86" s="171" t="s">
        <v>548</v>
      </c>
      <c r="BI86" s="222">
        <v>0.94599999999999995</v>
      </c>
      <c r="BJ86" s="171" t="s">
        <v>573</v>
      </c>
      <c r="BK86" s="171" t="s">
        <v>548</v>
      </c>
      <c r="BL86" s="222">
        <v>0.94499999999999995</v>
      </c>
      <c r="BM86" s="171" t="s">
        <v>573</v>
      </c>
      <c r="BN86" s="171" t="s">
        <v>548</v>
      </c>
      <c r="BO86" s="222">
        <v>0.94299999999999995</v>
      </c>
      <c r="BP86" s="171" t="s">
        <v>573</v>
      </c>
      <c r="BQ86" s="171" t="s">
        <v>548</v>
      </c>
      <c r="BR86" s="225"/>
      <c r="BS86" s="226"/>
      <c r="BT86" s="226"/>
      <c r="BU86" s="306"/>
      <c r="BV86" s="306"/>
    </row>
    <row r="87" spans="1:74" x14ac:dyDescent="0.2">
      <c r="A87" s="306" t="s">
        <v>498</v>
      </c>
      <c r="B87" s="5" t="s">
        <v>493</v>
      </c>
      <c r="C87" s="5" t="s">
        <v>98</v>
      </c>
      <c r="D87" s="5" t="s">
        <v>434</v>
      </c>
      <c r="E87" s="5" t="s">
        <v>98</v>
      </c>
      <c r="F87" s="117" t="s">
        <v>182</v>
      </c>
      <c r="G87" s="5" t="s">
        <v>183</v>
      </c>
      <c r="H87" s="36" t="s">
        <v>466</v>
      </c>
      <c r="I87" s="161" t="s">
        <v>571</v>
      </c>
      <c r="J87" s="222">
        <v>1.0349999999999999</v>
      </c>
      <c r="K87" s="171" t="s">
        <v>572</v>
      </c>
      <c r="L87" s="171" t="s">
        <v>548</v>
      </c>
      <c r="M87" s="222">
        <v>1.0289999999999999</v>
      </c>
      <c r="N87" s="262" t="s">
        <v>572</v>
      </c>
      <c r="O87" s="171" t="s">
        <v>548</v>
      </c>
      <c r="P87" s="222">
        <v>1.0209999999999999</v>
      </c>
      <c r="Q87" s="171" t="s">
        <v>572</v>
      </c>
      <c r="R87" s="171" t="s">
        <v>548</v>
      </c>
      <c r="S87" s="222">
        <v>1.0089999999999999</v>
      </c>
      <c r="T87" s="330" t="s">
        <v>572</v>
      </c>
      <c r="U87" s="171" t="s">
        <v>548</v>
      </c>
      <c r="V87" s="222">
        <v>1.0029999999999999</v>
      </c>
      <c r="W87" s="171" t="s">
        <v>572</v>
      </c>
      <c r="X87" s="171" t="s">
        <v>548</v>
      </c>
      <c r="Y87" s="222">
        <v>0.998</v>
      </c>
      <c r="Z87" s="171" t="s">
        <v>572</v>
      </c>
      <c r="AA87" s="171" t="s">
        <v>548</v>
      </c>
      <c r="AB87" s="222">
        <v>0.996</v>
      </c>
      <c r="AC87" s="171" t="s">
        <v>572</v>
      </c>
      <c r="AD87" s="171" t="s">
        <v>548</v>
      </c>
      <c r="AE87" s="222">
        <v>0.999</v>
      </c>
      <c r="AF87" s="171" t="s">
        <v>572</v>
      </c>
      <c r="AG87" s="171" t="s">
        <v>548</v>
      </c>
      <c r="AH87" s="222">
        <v>0.98899999999999999</v>
      </c>
      <c r="AI87" s="171" t="s">
        <v>572</v>
      </c>
      <c r="AJ87" s="171" t="s">
        <v>548</v>
      </c>
      <c r="AK87" s="222">
        <v>0.97599999999999998</v>
      </c>
      <c r="AL87" s="171" t="s">
        <v>572</v>
      </c>
      <c r="AM87" s="171" t="s">
        <v>548</v>
      </c>
      <c r="AN87" s="222">
        <v>0.97799999999999998</v>
      </c>
      <c r="AO87" s="171" t="s">
        <v>572</v>
      </c>
      <c r="AP87" s="171" t="s">
        <v>548</v>
      </c>
      <c r="AQ87" s="222">
        <v>0.97299999999999998</v>
      </c>
      <c r="AR87" s="171" t="s">
        <v>572</v>
      </c>
      <c r="AS87" s="171" t="s">
        <v>548</v>
      </c>
      <c r="AT87" s="222">
        <v>0.96899999999999997</v>
      </c>
      <c r="AU87" s="171" t="s">
        <v>572</v>
      </c>
      <c r="AV87" s="171" t="s">
        <v>548</v>
      </c>
      <c r="AW87" s="222">
        <v>0.96599999999999997</v>
      </c>
      <c r="AX87" s="171" t="s">
        <v>572</v>
      </c>
      <c r="AY87" s="171" t="s">
        <v>548</v>
      </c>
      <c r="AZ87" s="222">
        <v>0.96699999999999997</v>
      </c>
      <c r="BA87" s="171" t="s">
        <v>572</v>
      </c>
      <c r="BB87" s="171" t="s">
        <v>548</v>
      </c>
      <c r="BC87" s="222">
        <v>0.96699999999999997</v>
      </c>
      <c r="BD87" s="171" t="s">
        <v>572</v>
      </c>
      <c r="BE87" s="171" t="s">
        <v>548</v>
      </c>
      <c r="BF87" s="222">
        <v>0.96199999999999997</v>
      </c>
      <c r="BG87" s="330" t="s">
        <v>573</v>
      </c>
      <c r="BH87" s="171" t="s">
        <v>548</v>
      </c>
      <c r="BI87" s="222">
        <v>0.95599999999999996</v>
      </c>
      <c r="BJ87" s="171" t="s">
        <v>573</v>
      </c>
      <c r="BK87" s="171" t="s">
        <v>548</v>
      </c>
      <c r="BL87" s="222">
        <v>0.95399999999999996</v>
      </c>
      <c r="BM87" s="171" t="s">
        <v>573</v>
      </c>
      <c r="BN87" s="171" t="s">
        <v>548</v>
      </c>
      <c r="BO87" s="222">
        <v>0.95</v>
      </c>
      <c r="BP87" s="171" t="s">
        <v>573</v>
      </c>
      <c r="BQ87" s="171" t="s">
        <v>548</v>
      </c>
      <c r="BR87" s="225"/>
      <c r="BS87" s="226"/>
      <c r="BT87" s="226"/>
      <c r="BU87" s="306"/>
      <c r="BV87" s="306"/>
    </row>
    <row r="88" spans="1:74" x14ac:dyDescent="0.2">
      <c r="A88" s="306" t="s">
        <v>622</v>
      </c>
      <c r="B88" s="5" t="s">
        <v>477</v>
      </c>
      <c r="C88" s="5" t="s">
        <v>404</v>
      </c>
      <c r="D88" s="5" t="s">
        <v>418</v>
      </c>
      <c r="E88" s="5" t="s">
        <v>12</v>
      </c>
      <c r="F88" s="117" t="s">
        <v>184</v>
      </c>
      <c r="G88" s="5" t="s">
        <v>185</v>
      </c>
      <c r="H88" s="36" t="s">
        <v>466</v>
      </c>
      <c r="I88" s="161" t="s">
        <v>571</v>
      </c>
      <c r="J88" s="222">
        <v>0.75600000000000001</v>
      </c>
      <c r="K88" s="171" t="s">
        <v>573</v>
      </c>
      <c r="L88" s="171" t="s">
        <v>548</v>
      </c>
      <c r="M88" s="222">
        <v>0.752</v>
      </c>
      <c r="N88" s="262" t="s">
        <v>573</v>
      </c>
      <c r="O88" s="171" t="s">
        <v>548</v>
      </c>
      <c r="P88" s="222">
        <v>0.752</v>
      </c>
      <c r="Q88" s="171" t="s">
        <v>573</v>
      </c>
      <c r="R88" s="171" t="s">
        <v>548</v>
      </c>
      <c r="S88" s="222">
        <v>0.751</v>
      </c>
      <c r="T88" s="330" t="s">
        <v>573</v>
      </c>
      <c r="U88" s="171" t="s">
        <v>548</v>
      </c>
      <c r="V88" s="222">
        <v>0.746</v>
      </c>
      <c r="W88" s="171" t="s">
        <v>573</v>
      </c>
      <c r="X88" s="171" t="s">
        <v>548</v>
      </c>
      <c r="Y88" s="222">
        <v>0.73799999999999999</v>
      </c>
      <c r="Z88" s="171" t="s">
        <v>573</v>
      </c>
      <c r="AA88" s="171" t="s">
        <v>548</v>
      </c>
      <c r="AB88" s="222">
        <v>0.73699999999999999</v>
      </c>
      <c r="AC88" s="171" t="s">
        <v>573</v>
      </c>
      <c r="AD88" s="171" t="s">
        <v>548</v>
      </c>
      <c r="AE88" s="222">
        <v>0.73199999999999998</v>
      </c>
      <c r="AF88" s="171" t="s">
        <v>573</v>
      </c>
      <c r="AG88" s="171" t="s">
        <v>548</v>
      </c>
      <c r="AH88" s="222">
        <v>0.72399999999999998</v>
      </c>
      <c r="AI88" s="171" t="s">
        <v>573</v>
      </c>
      <c r="AJ88" s="171" t="s">
        <v>548</v>
      </c>
      <c r="AK88" s="222">
        <v>0.71599999999999997</v>
      </c>
      <c r="AL88" s="171" t="s">
        <v>573</v>
      </c>
      <c r="AM88" s="171" t="s">
        <v>548</v>
      </c>
      <c r="AN88" s="222">
        <v>0.71099999999999997</v>
      </c>
      <c r="AO88" s="171" t="s">
        <v>573</v>
      </c>
      <c r="AP88" s="171" t="s">
        <v>548</v>
      </c>
      <c r="AQ88" s="222">
        <v>0.70499999999999996</v>
      </c>
      <c r="AR88" s="171" t="s">
        <v>573</v>
      </c>
      <c r="AS88" s="171" t="s">
        <v>548</v>
      </c>
      <c r="AT88" s="222">
        <v>0.69899999999999995</v>
      </c>
      <c r="AU88" s="171" t="s">
        <v>573</v>
      </c>
      <c r="AV88" s="171" t="s">
        <v>548</v>
      </c>
      <c r="AW88" s="222">
        <v>0.69799999999999995</v>
      </c>
      <c r="AX88" s="171" t="s">
        <v>573</v>
      </c>
      <c r="AY88" s="171" t="s">
        <v>548</v>
      </c>
      <c r="AZ88" s="222">
        <v>0.69299999999999995</v>
      </c>
      <c r="BA88" s="171" t="s">
        <v>573</v>
      </c>
      <c r="BB88" s="171" t="s">
        <v>548</v>
      </c>
      <c r="BC88" s="222">
        <v>0.68899999999999995</v>
      </c>
      <c r="BD88" s="171" t="s">
        <v>573</v>
      </c>
      <c r="BE88" s="171" t="s">
        <v>548</v>
      </c>
      <c r="BF88" s="222">
        <v>0.68500000000000005</v>
      </c>
      <c r="BG88" s="330" t="s">
        <v>573</v>
      </c>
      <c r="BH88" s="171" t="s">
        <v>548</v>
      </c>
      <c r="BI88" s="222">
        <v>0.68200000000000005</v>
      </c>
      <c r="BJ88" s="171" t="s">
        <v>573</v>
      </c>
      <c r="BK88" s="171" t="s">
        <v>548</v>
      </c>
      <c r="BL88" s="222">
        <v>0.68</v>
      </c>
      <c r="BM88" s="171" t="s">
        <v>573</v>
      </c>
      <c r="BN88" s="171" t="s">
        <v>548</v>
      </c>
      <c r="BO88" s="222">
        <v>0.67700000000000005</v>
      </c>
      <c r="BP88" s="171" t="s">
        <v>573</v>
      </c>
      <c r="BQ88" s="171" t="s">
        <v>548</v>
      </c>
      <c r="BR88" s="225"/>
      <c r="BS88" s="226"/>
      <c r="BT88" s="226"/>
      <c r="BU88" s="306"/>
      <c r="BV88" s="306"/>
    </row>
    <row r="89" spans="1:74" x14ac:dyDescent="0.2">
      <c r="A89" s="306" t="s">
        <v>641</v>
      </c>
      <c r="B89" s="5" t="s">
        <v>486</v>
      </c>
      <c r="C89" s="5" t="s">
        <v>408</v>
      </c>
      <c r="D89" s="5" t="s">
        <v>440</v>
      </c>
      <c r="E89" s="5" t="s">
        <v>186</v>
      </c>
      <c r="F89" s="117" t="s">
        <v>187</v>
      </c>
      <c r="G89" s="5" t="s">
        <v>188</v>
      </c>
      <c r="H89" s="36" t="s">
        <v>466</v>
      </c>
      <c r="I89" s="161" t="s">
        <v>571</v>
      </c>
      <c r="J89" s="222">
        <v>1.0249999999999999</v>
      </c>
      <c r="K89" s="171" t="s">
        <v>572</v>
      </c>
      <c r="L89" s="171" t="s">
        <v>548</v>
      </c>
      <c r="M89" s="222">
        <v>1.0169999999999999</v>
      </c>
      <c r="N89" s="262" t="s">
        <v>572</v>
      </c>
      <c r="O89" s="171" t="s">
        <v>548</v>
      </c>
      <c r="P89" s="222">
        <v>1.012</v>
      </c>
      <c r="Q89" s="171" t="s">
        <v>572</v>
      </c>
      <c r="R89" s="171" t="s">
        <v>548</v>
      </c>
      <c r="S89" s="222">
        <v>1.0069999999999999</v>
      </c>
      <c r="T89" s="330" t="s">
        <v>572</v>
      </c>
      <c r="U89" s="171" t="s">
        <v>548</v>
      </c>
      <c r="V89" s="222">
        <v>1.0009999999999999</v>
      </c>
      <c r="W89" s="171" t="s">
        <v>572</v>
      </c>
      <c r="X89" s="171" t="s">
        <v>548</v>
      </c>
      <c r="Y89" s="222">
        <v>0.99299999999999999</v>
      </c>
      <c r="Z89" s="171" t="s">
        <v>572</v>
      </c>
      <c r="AA89" s="171" t="s">
        <v>548</v>
      </c>
      <c r="AB89" s="222">
        <v>0.99099999999999999</v>
      </c>
      <c r="AC89" s="171" t="s">
        <v>572</v>
      </c>
      <c r="AD89" s="171" t="s">
        <v>548</v>
      </c>
      <c r="AE89" s="222">
        <v>0.98399999999999999</v>
      </c>
      <c r="AF89" s="171" t="s">
        <v>572</v>
      </c>
      <c r="AG89" s="171" t="s">
        <v>548</v>
      </c>
      <c r="AH89" s="222">
        <v>0.97</v>
      </c>
      <c r="AI89" s="171" t="s">
        <v>572</v>
      </c>
      <c r="AJ89" s="171" t="s">
        <v>548</v>
      </c>
      <c r="AK89" s="222">
        <v>0.95899999999999996</v>
      </c>
      <c r="AL89" s="171" t="s">
        <v>573</v>
      </c>
      <c r="AM89" s="171" t="s">
        <v>548</v>
      </c>
      <c r="AN89" s="222">
        <v>0.95299999999999996</v>
      </c>
      <c r="AO89" s="171" t="s">
        <v>573</v>
      </c>
      <c r="AP89" s="171" t="s">
        <v>548</v>
      </c>
      <c r="AQ89" s="222">
        <v>0.94399999999999995</v>
      </c>
      <c r="AR89" s="171" t="s">
        <v>573</v>
      </c>
      <c r="AS89" s="171" t="s">
        <v>548</v>
      </c>
      <c r="AT89" s="222">
        <v>0.94</v>
      </c>
      <c r="AU89" s="171" t="s">
        <v>573</v>
      </c>
      <c r="AV89" s="171" t="s">
        <v>548</v>
      </c>
      <c r="AW89" s="222">
        <v>0.93500000000000005</v>
      </c>
      <c r="AX89" s="171" t="s">
        <v>573</v>
      </c>
      <c r="AY89" s="171" t="s">
        <v>548</v>
      </c>
      <c r="AZ89" s="222">
        <v>0.93</v>
      </c>
      <c r="BA89" s="171" t="s">
        <v>573</v>
      </c>
      <c r="BB89" s="171" t="s">
        <v>548</v>
      </c>
      <c r="BC89" s="222">
        <v>0.92900000000000005</v>
      </c>
      <c r="BD89" s="171" t="s">
        <v>573</v>
      </c>
      <c r="BE89" s="171" t="s">
        <v>548</v>
      </c>
      <c r="BF89" s="222">
        <v>0.92400000000000004</v>
      </c>
      <c r="BG89" s="330" t="s">
        <v>573</v>
      </c>
      <c r="BH89" s="171" t="s">
        <v>548</v>
      </c>
      <c r="BI89" s="222">
        <v>0.92100000000000004</v>
      </c>
      <c r="BJ89" s="171" t="s">
        <v>573</v>
      </c>
      <c r="BK89" s="171" t="s">
        <v>548</v>
      </c>
      <c r="BL89" s="222">
        <v>0.91700000000000004</v>
      </c>
      <c r="BM89" s="171" t="s">
        <v>573</v>
      </c>
      <c r="BN89" s="171" t="s">
        <v>548</v>
      </c>
      <c r="BO89" s="222">
        <v>0.91700000000000004</v>
      </c>
      <c r="BP89" s="171" t="s">
        <v>573</v>
      </c>
      <c r="BQ89" s="171" t="s">
        <v>548</v>
      </c>
      <c r="BR89" s="225"/>
      <c r="BS89" s="226"/>
      <c r="BT89" s="226"/>
      <c r="BU89" s="306"/>
      <c r="BV89" s="306"/>
    </row>
    <row r="90" spans="1:74" x14ac:dyDescent="0.2">
      <c r="A90" s="306" t="s">
        <v>633</v>
      </c>
      <c r="B90" s="5" t="s">
        <v>477</v>
      </c>
      <c r="C90" s="5" t="s">
        <v>404</v>
      </c>
      <c r="D90" s="5" t="s">
        <v>422</v>
      </c>
      <c r="E90" s="5" t="s">
        <v>31</v>
      </c>
      <c r="F90" s="117" t="s">
        <v>189</v>
      </c>
      <c r="G90" s="5" t="s">
        <v>190</v>
      </c>
      <c r="H90" s="36" t="s">
        <v>466</v>
      </c>
      <c r="I90" s="161" t="s">
        <v>571</v>
      </c>
      <c r="J90" s="222">
        <v>0.88</v>
      </c>
      <c r="K90" s="171" t="s">
        <v>573</v>
      </c>
      <c r="L90" s="171" t="s">
        <v>548</v>
      </c>
      <c r="M90" s="222">
        <v>0.873</v>
      </c>
      <c r="N90" s="262" t="s">
        <v>573</v>
      </c>
      <c r="O90" s="171" t="s">
        <v>548</v>
      </c>
      <c r="P90" s="222">
        <v>0.873</v>
      </c>
      <c r="Q90" s="171" t="s">
        <v>573</v>
      </c>
      <c r="R90" s="171" t="s">
        <v>548</v>
      </c>
      <c r="S90" s="222">
        <v>0.872</v>
      </c>
      <c r="T90" s="330" t="s">
        <v>573</v>
      </c>
      <c r="U90" s="171" t="s">
        <v>548</v>
      </c>
      <c r="V90" s="222">
        <v>0.86599999999999999</v>
      </c>
      <c r="W90" s="171" t="s">
        <v>573</v>
      </c>
      <c r="X90" s="171" t="s">
        <v>548</v>
      </c>
      <c r="Y90" s="222">
        <v>0.86199999999999999</v>
      </c>
      <c r="Z90" s="171" t="s">
        <v>573</v>
      </c>
      <c r="AA90" s="171" t="s">
        <v>548</v>
      </c>
      <c r="AB90" s="222">
        <v>0.86</v>
      </c>
      <c r="AC90" s="171" t="s">
        <v>573</v>
      </c>
      <c r="AD90" s="171" t="s">
        <v>548</v>
      </c>
      <c r="AE90" s="222">
        <v>0.85299999999999998</v>
      </c>
      <c r="AF90" s="171" t="s">
        <v>573</v>
      </c>
      <c r="AG90" s="171" t="s">
        <v>548</v>
      </c>
      <c r="AH90" s="222">
        <v>0.84199999999999997</v>
      </c>
      <c r="AI90" s="171" t="s">
        <v>573</v>
      </c>
      <c r="AJ90" s="171" t="s">
        <v>548</v>
      </c>
      <c r="AK90" s="222">
        <v>0.83599999999999997</v>
      </c>
      <c r="AL90" s="171" t="s">
        <v>573</v>
      </c>
      <c r="AM90" s="171" t="s">
        <v>548</v>
      </c>
      <c r="AN90" s="222">
        <v>0.83199999999999996</v>
      </c>
      <c r="AO90" s="171" t="s">
        <v>573</v>
      </c>
      <c r="AP90" s="171" t="s">
        <v>548</v>
      </c>
      <c r="AQ90" s="222">
        <v>0.82199999999999995</v>
      </c>
      <c r="AR90" s="171" t="s">
        <v>573</v>
      </c>
      <c r="AS90" s="171" t="s">
        <v>548</v>
      </c>
      <c r="AT90" s="222">
        <v>0.81699999999999995</v>
      </c>
      <c r="AU90" s="171" t="s">
        <v>573</v>
      </c>
      <c r="AV90" s="171" t="s">
        <v>548</v>
      </c>
      <c r="AW90" s="222">
        <v>0.81299999999999994</v>
      </c>
      <c r="AX90" s="171" t="s">
        <v>573</v>
      </c>
      <c r="AY90" s="171" t="s">
        <v>548</v>
      </c>
      <c r="AZ90" s="222">
        <v>0.80400000000000005</v>
      </c>
      <c r="BA90" s="171" t="s">
        <v>573</v>
      </c>
      <c r="BB90" s="171" t="s">
        <v>548</v>
      </c>
      <c r="BC90" s="222">
        <v>0.80100000000000005</v>
      </c>
      <c r="BD90" s="171" t="s">
        <v>573</v>
      </c>
      <c r="BE90" s="171" t="s">
        <v>548</v>
      </c>
      <c r="BF90" s="222">
        <v>0.79900000000000004</v>
      </c>
      <c r="BG90" s="330" t="s">
        <v>573</v>
      </c>
      <c r="BH90" s="171" t="s">
        <v>548</v>
      </c>
      <c r="BI90" s="222">
        <v>0.79700000000000004</v>
      </c>
      <c r="BJ90" s="171" t="s">
        <v>573</v>
      </c>
      <c r="BK90" s="171" t="s">
        <v>548</v>
      </c>
      <c r="BL90" s="222">
        <v>0.79700000000000004</v>
      </c>
      <c r="BM90" s="171" t="s">
        <v>573</v>
      </c>
      <c r="BN90" s="171" t="s">
        <v>548</v>
      </c>
      <c r="BO90" s="222">
        <v>0.79800000000000004</v>
      </c>
      <c r="BP90" s="171" t="s">
        <v>573</v>
      </c>
      <c r="BQ90" s="171" t="s">
        <v>548</v>
      </c>
      <c r="BR90" s="225"/>
      <c r="BS90" s="226"/>
      <c r="BT90" s="226"/>
      <c r="BU90" s="306"/>
      <c r="BV90" s="306"/>
    </row>
    <row r="91" spans="1:74" x14ac:dyDescent="0.2">
      <c r="A91" s="306" t="s">
        <v>496</v>
      </c>
      <c r="B91" s="5" t="s">
        <v>497</v>
      </c>
      <c r="C91" s="5" t="s">
        <v>411</v>
      </c>
      <c r="D91" s="5" t="s">
        <v>439</v>
      </c>
      <c r="E91" s="5" t="s">
        <v>145</v>
      </c>
      <c r="F91" s="117" t="s">
        <v>191</v>
      </c>
      <c r="G91" s="5" t="s">
        <v>192</v>
      </c>
      <c r="H91" s="36" t="s">
        <v>466</v>
      </c>
      <c r="I91" s="161" t="s">
        <v>571</v>
      </c>
      <c r="J91" s="222">
        <v>1.3859999999999999</v>
      </c>
      <c r="K91" s="171" t="s">
        <v>549</v>
      </c>
      <c r="L91" s="171" t="s">
        <v>549</v>
      </c>
      <c r="M91" s="222">
        <v>1.3939999999999999</v>
      </c>
      <c r="N91" s="262" t="s">
        <v>549</v>
      </c>
      <c r="O91" s="171" t="s">
        <v>549</v>
      </c>
      <c r="P91" s="222">
        <v>1.391</v>
      </c>
      <c r="Q91" s="171" t="s">
        <v>549</v>
      </c>
      <c r="R91" s="171" t="s">
        <v>549</v>
      </c>
      <c r="S91" s="222">
        <v>1.385</v>
      </c>
      <c r="T91" s="330" t="s">
        <v>549</v>
      </c>
      <c r="U91" s="171" t="s">
        <v>549</v>
      </c>
      <c r="V91" s="222">
        <v>1.381</v>
      </c>
      <c r="W91" s="171" t="s">
        <v>549</v>
      </c>
      <c r="X91" s="171" t="s">
        <v>549</v>
      </c>
      <c r="Y91" s="222">
        <v>1.371</v>
      </c>
      <c r="Z91" s="171" t="s">
        <v>549</v>
      </c>
      <c r="AA91" s="171" t="s">
        <v>549</v>
      </c>
      <c r="AB91" s="222">
        <v>1.3680000000000001</v>
      </c>
      <c r="AC91" s="171" t="s">
        <v>549</v>
      </c>
      <c r="AD91" s="171" t="s">
        <v>549</v>
      </c>
      <c r="AE91" s="222">
        <v>1.3620000000000001</v>
      </c>
      <c r="AF91" s="171" t="s">
        <v>549</v>
      </c>
      <c r="AG91" s="171" t="s">
        <v>549</v>
      </c>
      <c r="AH91" s="222">
        <v>1.3480000000000001</v>
      </c>
      <c r="AI91" s="171" t="s">
        <v>549</v>
      </c>
      <c r="AJ91" s="171" t="s">
        <v>549</v>
      </c>
      <c r="AK91" s="222">
        <v>1.32</v>
      </c>
      <c r="AL91" s="171" t="s">
        <v>549</v>
      </c>
      <c r="AM91" s="171" t="s">
        <v>549</v>
      </c>
      <c r="AN91" s="222">
        <v>1.304</v>
      </c>
      <c r="AO91" s="171" t="s">
        <v>549</v>
      </c>
      <c r="AP91" s="171" t="s">
        <v>549</v>
      </c>
      <c r="AQ91" s="222">
        <v>1.2769999999999999</v>
      </c>
      <c r="AR91" s="171" t="s">
        <v>549</v>
      </c>
      <c r="AS91" s="171" t="s">
        <v>549</v>
      </c>
      <c r="AT91" s="222">
        <v>1.2709999999999999</v>
      </c>
      <c r="AU91" s="171" t="s">
        <v>549</v>
      </c>
      <c r="AV91" s="171" t="s">
        <v>549</v>
      </c>
      <c r="AW91" s="222">
        <v>1.254</v>
      </c>
      <c r="AX91" s="171" t="s">
        <v>549</v>
      </c>
      <c r="AY91" s="171" t="s">
        <v>549</v>
      </c>
      <c r="AZ91" s="222">
        <v>1.244</v>
      </c>
      <c r="BA91" s="171" t="s">
        <v>549</v>
      </c>
      <c r="BB91" s="171" t="s">
        <v>549</v>
      </c>
      <c r="BC91" s="222">
        <v>1.24</v>
      </c>
      <c r="BD91" s="171" t="s">
        <v>549</v>
      </c>
      <c r="BE91" s="171" t="s">
        <v>549</v>
      </c>
      <c r="BF91" s="222">
        <v>1.228</v>
      </c>
      <c r="BG91" s="330" t="s">
        <v>549</v>
      </c>
      <c r="BH91" s="171" t="s">
        <v>549</v>
      </c>
      <c r="BI91" s="222">
        <v>1.22</v>
      </c>
      <c r="BJ91" s="171" t="s">
        <v>549</v>
      </c>
      <c r="BK91" s="171" t="s">
        <v>549</v>
      </c>
      <c r="BL91" s="222">
        <v>1.202</v>
      </c>
      <c r="BM91" s="171" t="s">
        <v>549</v>
      </c>
      <c r="BN91" s="171" t="s">
        <v>549</v>
      </c>
      <c r="BO91" s="222">
        <v>1.19</v>
      </c>
      <c r="BP91" s="171" t="s">
        <v>549</v>
      </c>
      <c r="BQ91" s="171" t="s">
        <v>549</v>
      </c>
      <c r="BR91" s="225"/>
      <c r="BS91" s="226"/>
      <c r="BT91" s="226"/>
      <c r="BU91" s="306"/>
      <c r="BV91" s="306"/>
    </row>
    <row r="92" spans="1:74" x14ac:dyDescent="0.2">
      <c r="A92" s="306" t="s">
        <v>626</v>
      </c>
      <c r="B92" s="5" t="s">
        <v>477</v>
      </c>
      <c r="C92" s="5" t="s">
        <v>404</v>
      </c>
      <c r="D92" s="5" t="s">
        <v>422</v>
      </c>
      <c r="E92" s="5" t="s">
        <v>31</v>
      </c>
      <c r="F92" s="117" t="s">
        <v>193</v>
      </c>
      <c r="G92" s="5" t="s">
        <v>194</v>
      </c>
      <c r="H92" s="36" t="s">
        <v>466</v>
      </c>
      <c r="I92" s="161" t="s">
        <v>571</v>
      </c>
      <c r="J92" s="222">
        <v>0.67500000000000004</v>
      </c>
      <c r="K92" s="171" t="s">
        <v>573</v>
      </c>
      <c r="L92" s="171" t="s">
        <v>548</v>
      </c>
      <c r="M92" s="222">
        <v>0.66900000000000004</v>
      </c>
      <c r="N92" s="262" t="s">
        <v>573</v>
      </c>
      <c r="O92" s="171" t="s">
        <v>548</v>
      </c>
      <c r="P92" s="222">
        <v>0.66200000000000003</v>
      </c>
      <c r="Q92" s="171" t="s">
        <v>573</v>
      </c>
      <c r="R92" s="171" t="s">
        <v>548</v>
      </c>
      <c r="S92" s="222">
        <v>0.65700000000000003</v>
      </c>
      <c r="T92" s="330" t="s">
        <v>573</v>
      </c>
      <c r="U92" s="171" t="s">
        <v>548</v>
      </c>
      <c r="V92" s="222">
        <v>0.64900000000000002</v>
      </c>
      <c r="W92" s="171" t="s">
        <v>573</v>
      </c>
      <c r="X92" s="171" t="s">
        <v>548</v>
      </c>
      <c r="Y92" s="222">
        <v>0.64200000000000002</v>
      </c>
      <c r="Z92" s="171" t="s">
        <v>573</v>
      </c>
      <c r="AA92" s="171" t="s">
        <v>548</v>
      </c>
      <c r="AB92" s="222">
        <v>0.64100000000000001</v>
      </c>
      <c r="AC92" s="171" t="s">
        <v>573</v>
      </c>
      <c r="AD92" s="171" t="s">
        <v>548</v>
      </c>
      <c r="AE92" s="222">
        <v>0.63300000000000001</v>
      </c>
      <c r="AF92" s="171" t="s">
        <v>573</v>
      </c>
      <c r="AG92" s="171" t="s">
        <v>548</v>
      </c>
      <c r="AH92" s="222">
        <v>0.626</v>
      </c>
      <c r="AI92" s="171" t="s">
        <v>573</v>
      </c>
      <c r="AJ92" s="171" t="s">
        <v>548</v>
      </c>
      <c r="AK92" s="222">
        <v>0.621</v>
      </c>
      <c r="AL92" s="171" t="s">
        <v>573</v>
      </c>
      <c r="AM92" s="171" t="s">
        <v>548</v>
      </c>
      <c r="AN92" s="222">
        <v>0.62</v>
      </c>
      <c r="AO92" s="171" t="s">
        <v>573</v>
      </c>
      <c r="AP92" s="171" t="s">
        <v>548</v>
      </c>
      <c r="AQ92" s="222">
        <v>0.61399999999999999</v>
      </c>
      <c r="AR92" s="171" t="s">
        <v>573</v>
      </c>
      <c r="AS92" s="171" t="s">
        <v>548</v>
      </c>
      <c r="AT92" s="222">
        <v>0.61199999999999999</v>
      </c>
      <c r="AU92" s="171" t="s">
        <v>573</v>
      </c>
      <c r="AV92" s="171" t="s">
        <v>548</v>
      </c>
      <c r="AW92" s="222">
        <v>0.61099999999999999</v>
      </c>
      <c r="AX92" s="171" t="s">
        <v>573</v>
      </c>
      <c r="AY92" s="171" t="s">
        <v>548</v>
      </c>
      <c r="AZ92" s="222">
        <v>0.60899999999999999</v>
      </c>
      <c r="BA92" s="171" t="s">
        <v>573</v>
      </c>
      <c r="BB92" s="171" t="s">
        <v>548</v>
      </c>
      <c r="BC92" s="222">
        <v>0.61</v>
      </c>
      <c r="BD92" s="171" t="s">
        <v>573</v>
      </c>
      <c r="BE92" s="171" t="s">
        <v>548</v>
      </c>
      <c r="BF92" s="222">
        <v>0.61</v>
      </c>
      <c r="BG92" s="330" t="s">
        <v>573</v>
      </c>
      <c r="BH92" s="171" t="s">
        <v>548</v>
      </c>
      <c r="BI92" s="222">
        <v>0.61099999999999999</v>
      </c>
      <c r="BJ92" s="171" t="s">
        <v>573</v>
      </c>
      <c r="BK92" s="171" t="s">
        <v>548</v>
      </c>
      <c r="BL92" s="222">
        <v>0.61</v>
      </c>
      <c r="BM92" s="171" t="s">
        <v>573</v>
      </c>
      <c r="BN92" s="171" t="s">
        <v>548</v>
      </c>
      <c r="BO92" s="222">
        <v>0.61199999999999999</v>
      </c>
      <c r="BP92" s="171" t="s">
        <v>573</v>
      </c>
      <c r="BQ92" s="171" t="s">
        <v>548</v>
      </c>
      <c r="BR92" s="225"/>
      <c r="BS92" s="226"/>
      <c r="BT92" s="226"/>
      <c r="BU92" s="306"/>
      <c r="BV92" s="306"/>
    </row>
    <row r="93" spans="1:74" x14ac:dyDescent="0.2">
      <c r="A93" s="306" t="s">
        <v>619</v>
      </c>
      <c r="B93" s="5" t="s">
        <v>474</v>
      </c>
      <c r="C93" s="5" t="s">
        <v>401</v>
      </c>
      <c r="D93" s="5" t="s">
        <v>415</v>
      </c>
      <c r="E93" s="5" t="s">
        <v>5</v>
      </c>
      <c r="F93" s="2" t="s">
        <v>561</v>
      </c>
      <c r="G93" s="2" t="s">
        <v>562</v>
      </c>
      <c r="H93" s="36" t="s">
        <v>466</v>
      </c>
      <c r="I93" s="161" t="s">
        <v>571</v>
      </c>
      <c r="J93" s="222">
        <v>0.995</v>
      </c>
      <c r="K93" s="171" t="s">
        <v>572</v>
      </c>
      <c r="L93" s="171" t="s">
        <v>548</v>
      </c>
      <c r="M93" s="222">
        <v>0.98699999999999999</v>
      </c>
      <c r="N93" s="262" t="s">
        <v>572</v>
      </c>
      <c r="O93" s="171" t="s">
        <v>548</v>
      </c>
      <c r="P93" s="222">
        <v>0.98</v>
      </c>
      <c r="Q93" s="171" t="s">
        <v>572</v>
      </c>
      <c r="R93" s="171" t="s">
        <v>548</v>
      </c>
      <c r="S93" s="222">
        <v>0.97399999999999998</v>
      </c>
      <c r="T93" s="330" t="s">
        <v>572</v>
      </c>
      <c r="U93" s="171" t="s">
        <v>548</v>
      </c>
      <c r="V93" s="222">
        <v>0.96799999999999997</v>
      </c>
      <c r="W93" s="171" t="s">
        <v>572</v>
      </c>
      <c r="X93" s="171" t="s">
        <v>548</v>
      </c>
      <c r="Y93" s="222">
        <v>0.96199999999999997</v>
      </c>
      <c r="Z93" s="171" t="s">
        <v>573</v>
      </c>
      <c r="AA93" s="171" t="s">
        <v>548</v>
      </c>
      <c r="AB93" s="222">
        <v>0.96</v>
      </c>
      <c r="AC93" s="171" t="s">
        <v>573</v>
      </c>
      <c r="AD93" s="171" t="s">
        <v>548</v>
      </c>
      <c r="AE93" s="222">
        <v>0.95599999999999996</v>
      </c>
      <c r="AF93" s="171" t="s">
        <v>573</v>
      </c>
      <c r="AG93" s="171" t="s">
        <v>548</v>
      </c>
      <c r="AH93" s="222">
        <v>0.95099999999999996</v>
      </c>
      <c r="AI93" s="171" t="s">
        <v>573</v>
      </c>
      <c r="AJ93" s="171" t="s">
        <v>548</v>
      </c>
      <c r="AK93" s="222">
        <v>0.94299999999999995</v>
      </c>
      <c r="AL93" s="171" t="s">
        <v>573</v>
      </c>
      <c r="AM93" s="171" t="s">
        <v>548</v>
      </c>
      <c r="AN93" s="222">
        <v>0.94</v>
      </c>
      <c r="AO93" s="171" t="s">
        <v>573</v>
      </c>
      <c r="AP93" s="171" t="s">
        <v>548</v>
      </c>
      <c r="AQ93" s="222">
        <v>0.93300000000000005</v>
      </c>
      <c r="AR93" s="171" t="s">
        <v>573</v>
      </c>
      <c r="AS93" s="171" t="s">
        <v>548</v>
      </c>
      <c r="AT93" s="222">
        <v>0.92900000000000005</v>
      </c>
      <c r="AU93" s="171" t="s">
        <v>573</v>
      </c>
      <c r="AV93" s="171" t="s">
        <v>548</v>
      </c>
      <c r="AW93" s="222">
        <v>0.92600000000000005</v>
      </c>
      <c r="AX93" s="171" t="s">
        <v>573</v>
      </c>
      <c r="AY93" s="171" t="s">
        <v>548</v>
      </c>
      <c r="AZ93" s="222">
        <v>0.92200000000000004</v>
      </c>
      <c r="BA93" s="171" t="s">
        <v>573</v>
      </c>
      <c r="BB93" s="171" t="s">
        <v>548</v>
      </c>
      <c r="BC93" s="222">
        <v>0.92300000000000004</v>
      </c>
      <c r="BD93" s="171" t="s">
        <v>573</v>
      </c>
      <c r="BE93" s="171" t="s">
        <v>548</v>
      </c>
      <c r="BF93" s="222">
        <v>0.92300000000000004</v>
      </c>
      <c r="BG93" s="330" t="s">
        <v>573</v>
      </c>
      <c r="BH93" s="171" t="s">
        <v>548</v>
      </c>
      <c r="BI93" s="222">
        <v>0.92300000000000004</v>
      </c>
      <c r="BJ93" s="171" t="s">
        <v>573</v>
      </c>
      <c r="BK93" s="171" t="s">
        <v>548</v>
      </c>
      <c r="BL93" s="222">
        <v>0.92200000000000004</v>
      </c>
      <c r="BM93" s="171" t="s">
        <v>573</v>
      </c>
      <c r="BN93" s="171" t="s">
        <v>548</v>
      </c>
      <c r="BO93" s="222">
        <v>0.92300000000000004</v>
      </c>
      <c r="BP93" s="171" t="s">
        <v>573</v>
      </c>
      <c r="BQ93" s="171" t="s">
        <v>548</v>
      </c>
      <c r="BR93" s="225"/>
      <c r="BS93" s="226"/>
      <c r="BT93" s="226"/>
      <c r="BU93" s="306"/>
      <c r="BV93" s="306"/>
    </row>
    <row r="94" spans="1:74" x14ac:dyDescent="0.2">
      <c r="A94" s="306" t="s">
        <v>495</v>
      </c>
      <c r="B94" s="5" t="s">
        <v>481</v>
      </c>
      <c r="C94" s="5" t="s">
        <v>406</v>
      </c>
      <c r="D94" s="5" t="s">
        <v>435</v>
      </c>
      <c r="E94" s="5" t="s">
        <v>111</v>
      </c>
      <c r="F94" s="117" t="s">
        <v>196</v>
      </c>
      <c r="G94" s="5" t="s">
        <v>197</v>
      </c>
      <c r="H94" s="36" t="s">
        <v>466</v>
      </c>
      <c r="I94" s="161" t="s">
        <v>571</v>
      </c>
      <c r="J94" s="222">
        <v>0.98399999999999999</v>
      </c>
      <c r="K94" s="171" t="s">
        <v>572</v>
      </c>
      <c r="L94" s="171" t="s">
        <v>548</v>
      </c>
      <c r="M94" s="222">
        <v>0.97699999999999998</v>
      </c>
      <c r="N94" s="262" t="s">
        <v>572</v>
      </c>
      <c r="O94" s="171" t="s">
        <v>548</v>
      </c>
      <c r="P94" s="222">
        <v>0.97</v>
      </c>
      <c r="Q94" s="171" t="s">
        <v>572</v>
      </c>
      <c r="R94" s="171" t="s">
        <v>548</v>
      </c>
      <c r="S94" s="222">
        <v>0.95899999999999996</v>
      </c>
      <c r="T94" s="330" t="s">
        <v>573</v>
      </c>
      <c r="U94" s="171" t="s">
        <v>548</v>
      </c>
      <c r="V94" s="222">
        <v>0.95199999999999996</v>
      </c>
      <c r="W94" s="171" t="s">
        <v>573</v>
      </c>
      <c r="X94" s="171" t="s">
        <v>548</v>
      </c>
      <c r="Y94" s="222">
        <v>0.93899999999999995</v>
      </c>
      <c r="Z94" s="171" t="s">
        <v>573</v>
      </c>
      <c r="AA94" s="171" t="s">
        <v>548</v>
      </c>
      <c r="AB94" s="222">
        <v>0.93300000000000005</v>
      </c>
      <c r="AC94" s="171" t="s">
        <v>573</v>
      </c>
      <c r="AD94" s="171" t="s">
        <v>548</v>
      </c>
      <c r="AE94" s="222">
        <v>0.92600000000000005</v>
      </c>
      <c r="AF94" s="171" t="s">
        <v>573</v>
      </c>
      <c r="AG94" s="171" t="s">
        <v>548</v>
      </c>
      <c r="AH94" s="222">
        <v>0.91700000000000004</v>
      </c>
      <c r="AI94" s="171" t="s">
        <v>573</v>
      </c>
      <c r="AJ94" s="171" t="s">
        <v>548</v>
      </c>
      <c r="AK94" s="222">
        <v>0.90300000000000002</v>
      </c>
      <c r="AL94" s="171" t="s">
        <v>573</v>
      </c>
      <c r="AM94" s="171" t="s">
        <v>548</v>
      </c>
      <c r="AN94" s="222">
        <v>0.88800000000000001</v>
      </c>
      <c r="AO94" s="171" t="s">
        <v>573</v>
      </c>
      <c r="AP94" s="171" t="s">
        <v>548</v>
      </c>
      <c r="AQ94" s="222">
        <v>0.878</v>
      </c>
      <c r="AR94" s="171" t="s">
        <v>573</v>
      </c>
      <c r="AS94" s="171" t="s">
        <v>548</v>
      </c>
      <c r="AT94" s="222">
        <v>0.875</v>
      </c>
      <c r="AU94" s="171" t="s">
        <v>573</v>
      </c>
      <c r="AV94" s="171" t="s">
        <v>548</v>
      </c>
      <c r="AW94" s="222">
        <v>0.87</v>
      </c>
      <c r="AX94" s="171" t="s">
        <v>573</v>
      </c>
      <c r="AY94" s="171" t="s">
        <v>548</v>
      </c>
      <c r="AZ94" s="222">
        <v>0.86299999999999999</v>
      </c>
      <c r="BA94" s="171" t="s">
        <v>573</v>
      </c>
      <c r="BB94" s="171" t="s">
        <v>548</v>
      </c>
      <c r="BC94" s="222">
        <v>0.86599999999999999</v>
      </c>
      <c r="BD94" s="171" t="s">
        <v>573</v>
      </c>
      <c r="BE94" s="171" t="s">
        <v>548</v>
      </c>
      <c r="BF94" s="222">
        <v>0.86899999999999999</v>
      </c>
      <c r="BG94" s="330" t="s">
        <v>573</v>
      </c>
      <c r="BH94" s="171" t="s">
        <v>548</v>
      </c>
      <c r="BI94" s="222">
        <v>0.871</v>
      </c>
      <c r="BJ94" s="171" t="s">
        <v>573</v>
      </c>
      <c r="BK94" s="171" t="s">
        <v>548</v>
      </c>
      <c r="BL94" s="222">
        <v>0.87</v>
      </c>
      <c r="BM94" s="171" t="s">
        <v>573</v>
      </c>
      <c r="BN94" s="171" t="s">
        <v>548</v>
      </c>
      <c r="BO94" s="222">
        <v>0.86799999999999999</v>
      </c>
      <c r="BP94" s="171" t="s">
        <v>573</v>
      </c>
      <c r="BQ94" s="171" t="s">
        <v>548</v>
      </c>
      <c r="BR94" s="225"/>
      <c r="BS94" s="226"/>
      <c r="BT94" s="226"/>
      <c r="BU94" s="306"/>
      <c r="BV94" s="306"/>
    </row>
    <row r="95" spans="1:74" x14ac:dyDescent="0.2">
      <c r="A95" s="306" t="s">
        <v>626</v>
      </c>
      <c r="B95" s="5" t="s">
        <v>477</v>
      </c>
      <c r="C95" s="5" t="s">
        <v>404</v>
      </c>
      <c r="D95" s="5" t="s">
        <v>422</v>
      </c>
      <c r="E95" s="5" t="s">
        <v>31</v>
      </c>
      <c r="F95" s="117" t="s">
        <v>198</v>
      </c>
      <c r="G95" s="5" t="s">
        <v>199</v>
      </c>
      <c r="H95" s="36" t="s">
        <v>466</v>
      </c>
      <c r="I95" s="161" t="s">
        <v>571</v>
      </c>
      <c r="J95" s="222">
        <v>0.84499999999999997</v>
      </c>
      <c r="K95" s="171" t="s">
        <v>573</v>
      </c>
      <c r="L95" s="171" t="s">
        <v>548</v>
      </c>
      <c r="M95" s="222">
        <v>0.83499999999999996</v>
      </c>
      <c r="N95" s="262" t="s">
        <v>573</v>
      </c>
      <c r="O95" s="171" t="s">
        <v>548</v>
      </c>
      <c r="P95" s="222">
        <v>0.82599999999999996</v>
      </c>
      <c r="Q95" s="171" t="s">
        <v>573</v>
      </c>
      <c r="R95" s="171" t="s">
        <v>548</v>
      </c>
      <c r="S95" s="222">
        <v>0.81599999999999995</v>
      </c>
      <c r="T95" s="330" t="s">
        <v>573</v>
      </c>
      <c r="U95" s="171" t="s">
        <v>548</v>
      </c>
      <c r="V95" s="222">
        <v>0.80400000000000005</v>
      </c>
      <c r="W95" s="171" t="s">
        <v>573</v>
      </c>
      <c r="X95" s="171" t="s">
        <v>548</v>
      </c>
      <c r="Y95" s="222">
        <v>0.79200000000000004</v>
      </c>
      <c r="Z95" s="171" t="s">
        <v>573</v>
      </c>
      <c r="AA95" s="171" t="s">
        <v>548</v>
      </c>
      <c r="AB95" s="222">
        <v>0.78800000000000003</v>
      </c>
      <c r="AC95" s="171" t="s">
        <v>573</v>
      </c>
      <c r="AD95" s="171" t="s">
        <v>548</v>
      </c>
      <c r="AE95" s="222">
        <v>0.78100000000000003</v>
      </c>
      <c r="AF95" s="171" t="s">
        <v>573</v>
      </c>
      <c r="AG95" s="171" t="s">
        <v>548</v>
      </c>
      <c r="AH95" s="222">
        <v>0.77100000000000002</v>
      </c>
      <c r="AI95" s="171" t="s">
        <v>573</v>
      </c>
      <c r="AJ95" s="171" t="s">
        <v>548</v>
      </c>
      <c r="AK95" s="222">
        <v>0.76100000000000001</v>
      </c>
      <c r="AL95" s="171" t="s">
        <v>573</v>
      </c>
      <c r="AM95" s="171" t="s">
        <v>548</v>
      </c>
      <c r="AN95" s="222">
        <v>0.752</v>
      </c>
      <c r="AO95" s="171" t="s">
        <v>573</v>
      </c>
      <c r="AP95" s="171" t="s">
        <v>548</v>
      </c>
      <c r="AQ95" s="222">
        <v>0.74</v>
      </c>
      <c r="AR95" s="171" t="s">
        <v>573</v>
      </c>
      <c r="AS95" s="171" t="s">
        <v>548</v>
      </c>
      <c r="AT95" s="222">
        <v>0.73499999999999999</v>
      </c>
      <c r="AU95" s="171" t="s">
        <v>573</v>
      </c>
      <c r="AV95" s="171" t="s">
        <v>548</v>
      </c>
      <c r="AW95" s="222">
        <v>0.72799999999999998</v>
      </c>
      <c r="AX95" s="171" t="s">
        <v>573</v>
      </c>
      <c r="AY95" s="171" t="s">
        <v>548</v>
      </c>
      <c r="AZ95" s="222">
        <v>0.72</v>
      </c>
      <c r="BA95" s="171" t="s">
        <v>573</v>
      </c>
      <c r="BB95" s="171" t="s">
        <v>548</v>
      </c>
      <c r="BC95" s="222">
        <v>0.71699999999999997</v>
      </c>
      <c r="BD95" s="171" t="s">
        <v>573</v>
      </c>
      <c r="BE95" s="171" t="s">
        <v>548</v>
      </c>
      <c r="BF95" s="222">
        <v>0.71099999999999997</v>
      </c>
      <c r="BG95" s="330" t="s">
        <v>573</v>
      </c>
      <c r="BH95" s="171" t="s">
        <v>548</v>
      </c>
      <c r="BI95" s="222">
        <v>0.70699999999999996</v>
      </c>
      <c r="BJ95" s="171" t="s">
        <v>573</v>
      </c>
      <c r="BK95" s="171" t="s">
        <v>548</v>
      </c>
      <c r="BL95" s="222">
        <v>0.70099999999999996</v>
      </c>
      <c r="BM95" s="171" t="s">
        <v>573</v>
      </c>
      <c r="BN95" s="171" t="s">
        <v>548</v>
      </c>
      <c r="BO95" s="222">
        <v>0.69699999999999995</v>
      </c>
      <c r="BP95" s="171" t="s">
        <v>573</v>
      </c>
      <c r="BQ95" s="171" t="s">
        <v>548</v>
      </c>
      <c r="BR95" s="225"/>
      <c r="BS95" s="226"/>
      <c r="BT95" s="226"/>
      <c r="BU95" s="306"/>
      <c r="BV95" s="306"/>
    </row>
    <row r="96" spans="1:74" x14ac:dyDescent="0.2">
      <c r="A96" s="328" t="s">
        <v>502</v>
      </c>
      <c r="B96" s="5" t="s">
        <v>481</v>
      </c>
      <c r="C96" s="5" t="s">
        <v>406</v>
      </c>
      <c r="D96" s="5" t="s">
        <v>435</v>
      </c>
      <c r="E96" s="5" t="s">
        <v>111</v>
      </c>
      <c r="F96" s="117" t="s">
        <v>200</v>
      </c>
      <c r="G96" s="5" t="s">
        <v>201</v>
      </c>
      <c r="H96" s="36" t="s">
        <v>466</v>
      </c>
      <c r="I96" s="161" t="s">
        <v>571</v>
      </c>
      <c r="J96" s="222">
        <v>1.1830000000000001</v>
      </c>
      <c r="K96" s="171" t="s">
        <v>549</v>
      </c>
      <c r="L96" s="171" t="s">
        <v>549</v>
      </c>
      <c r="M96" s="222">
        <v>1.1759999999999999</v>
      </c>
      <c r="N96" s="262" t="s">
        <v>549</v>
      </c>
      <c r="O96" s="171" t="s">
        <v>549</v>
      </c>
      <c r="P96" s="222">
        <v>1.167</v>
      </c>
      <c r="Q96" s="171" t="s">
        <v>549</v>
      </c>
      <c r="R96" s="171" t="s">
        <v>549</v>
      </c>
      <c r="S96" s="222">
        <v>1.159</v>
      </c>
      <c r="T96" s="330" t="s">
        <v>572</v>
      </c>
      <c r="U96" s="171" t="s">
        <v>548</v>
      </c>
      <c r="V96" s="222">
        <v>1.149</v>
      </c>
      <c r="W96" s="171" t="s">
        <v>572</v>
      </c>
      <c r="X96" s="171" t="s">
        <v>548</v>
      </c>
      <c r="Y96" s="222">
        <v>1.139</v>
      </c>
      <c r="Z96" s="171" t="s">
        <v>572</v>
      </c>
      <c r="AA96" s="171" t="s">
        <v>548</v>
      </c>
      <c r="AB96" s="222">
        <v>1.135</v>
      </c>
      <c r="AC96" s="171" t="s">
        <v>572</v>
      </c>
      <c r="AD96" s="171" t="s">
        <v>548</v>
      </c>
      <c r="AE96" s="222">
        <v>1.1279999999999999</v>
      </c>
      <c r="AF96" s="171" t="s">
        <v>572</v>
      </c>
      <c r="AG96" s="171" t="s">
        <v>548</v>
      </c>
      <c r="AH96" s="222">
        <v>1.1180000000000001</v>
      </c>
      <c r="AI96" s="171" t="s">
        <v>572</v>
      </c>
      <c r="AJ96" s="171" t="s">
        <v>548</v>
      </c>
      <c r="AK96" s="222">
        <v>1.1000000000000001</v>
      </c>
      <c r="AL96" s="171" t="s">
        <v>572</v>
      </c>
      <c r="AM96" s="171" t="s">
        <v>548</v>
      </c>
      <c r="AN96" s="222">
        <v>1.089</v>
      </c>
      <c r="AO96" s="171" t="s">
        <v>572</v>
      </c>
      <c r="AP96" s="171" t="s">
        <v>548</v>
      </c>
      <c r="AQ96" s="222">
        <v>1.079</v>
      </c>
      <c r="AR96" s="171" t="s">
        <v>572</v>
      </c>
      <c r="AS96" s="171" t="s">
        <v>548</v>
      </c>
      <c r="AT96" s="222">
        <v>1.075</v>
      </c>
      <c r="AU96" s="171" t="s">
        <v>572</v>
      </c>
      <c r="AV96" s="171" t="s">
        <v>548</v>
      </c>
      <c r="AW96" s="222">
        <v>1.0720000000000001</v>
      </c>
      <c r="AX96" s="171" t="s">
        <v>572</v>
      </c>
      <c r="AY96" s="171" t="s">
        <v>548</v>
      </c>
      <c r="AZ96" s="222">
        <v>1.0660000000000001</v>
      </c>
      <c r="BA96" s="171" t="s">
        <v>572</v>
      </c>
      <c r="BB96" s="171" t="s">
        <v>548</v>
      </c>
      <c r="BC96" s="222">
        <v>1.0640000000000001</v>
      </c>
      <c r="BD96" s="171" t="s">
        <v>572</v>
      </c>
      <c r="BE96" s="171" t="s">
        <v>548</v>
      </c>
      <c r="BF96" s="222">
        <v>1.0640000000000001</v>
      </c>
      <c r="BG96" s="330" t="s">
        <v>572</v>
      </c>
      <c r="BH96" s="171" t="s">
        <v>548</v>
      </c>
      <c r="BI96" s="222">
        <v>1.0609999999999999</v>
      </c>
      <c r="BJ96" s="171" t="s">
        <v>572</v>
      </c>
      <c r="BK96" s="171" t="s">
        <v>548</v>
      </c>
      <c r="BL96" s="222">
        <v>1.0580000000000001</v>
      </c>
      <c r="BM96" s="171" t="s">
        <v>572</v>
      </c>
      <c r="BN96" s="171" t="s">
        <v>548</v>
      </c>
      <c r="BO96" s="222">
        <v>1.0580000000000001</v>
      </c>
      <c r="BP96" s="171" t="s">
        <v>572</v>
      </c>
      <c r="BQ96" s="171" t="s">
        <v>548</v>
      </c>
      <c r="BR96" s="225"/>
      <c r="BS96" s="226"/>
      <c r="BT96" s="226"/>
      <c r="BU96" s="306"/>
      <c r="BV96" s="306"/>
    </row>
    <row r="97" spans="1:74" x14ac:dyDescent="0.2">
      <c r="A97" s="329" t="s">
        <v>502</v>
      </c>
      <c r="B97" s="5" t="s">
        <v>481</v>
      </c>
      <c r="C97" s="5" t="s">
        <v>406</v>
      </c>
      <c r="D97" s="5" t="s">
        <v>435</v>
      </c>
      <c r="E97" s="5" t="s">
        <v>111</v>
      </c>
      <c r="F97" s="117" t="s">
        <v>202</v>
      </c>
      <c r="G97" s="5" t="s">
        <v>203</v>
      </c>
      <c r="H97" s="36" t="s">
        <v>466</v>
      </c>
      <c r="I97" s="161" t="s">
        <v>571</v>
      </c>
      <c r="J97" s="222">
        <v>1.0660000000000001</v>
      </c>
      <c r="K97" s="171" t="s">
        <v>572</v>
      </c>
      <c r="L97" s="171" t="s">
        <v>548</v>
      </c>
      <c r="M97" s="222">
        <v>1.0589999999999999</v>
      </c>
      <c r="N97" s="262" t="s">
        <v>572</v>
      </c>
      <c r="O97" s="171" t="s">
        <v>548</v>
      </c>
      <c r="P97" s="222">
        <v>1.0549999999999999</v>
      </c>
      <c r="Q97" s="171" t="s">
        <v>572</v>
      </c>
      <c r="R97" s="171" t="s">
        <v>548</v>
      </c>
      <c r="S97" s="222">
        <v>1.052</v>
      </c>
      <c r="T97" s="330" t="s">
        <v>572</v>
      </c>
      <c r="U97" s="171" t="s">
        <v>548</v>
      </c>
      <c r="V97" s="222">
        <v>1.0449999999999999</v>
      </c>
      <c r="W97" s="171" t="s">
        <v>572</v>
      </c>
      <c r="X97" s="171" t="s">
        <v>548</v>
      </c>
      <c r="Y97" s="222">
        <v>1.04</v>
      </c>
      <c r="Z97" s="171" t="s">
        <v>572</v>
      </c>
      <c r="AA97" s="171" t="s">
        <v>548</v>
      </c>
      <c r="AB97" s="222">
        <v>1.0389999999999999</v>
      </c>
      <c r="AC97" s="171" t="s">
        <v>572</v>
      </c>
      <c r="AD97" s="171" t="s">
        <v>548</v>
      </c>
      <c r="AE97" s="222">
        <v>1.038</v>
      </c>
      <c r="AF97" s="171" t="s">
        <v>572</v>
      </c>
      <c r="AG97" s="171" t="s">
        <v>548</v>
      </c>
      <c r="AH97" s="222">
        <v>1.0349999999999999</v>
      </c>
      <c r="AI97" s="171" t="s">
        <v>572</v>
      </c>
      <c r="AJ97" s="171" t="s">
        <v>548</v>
      </c>
      <c r="AK97" s="222">
        <v>1.0329999999999999</v>
      </c>
      <c r="AL97" s="171" t="s">
        <v>572</v>
      </c>
      <c r="AM97" s="171" t="s">
        <v>548</v>
      </c>
      <c r="AN97" s="222">
        <v>1.034</v>
      </c>
      <c r="AO97" s="171" t="s">
        <v>572</v>
      </c>
      <c r="AP97" s="171" t="s">
        <v>548</v>
      </c>
      <c r="AQ97" s="222">
        <v>1.0309999999999999</v>
      </c>
      <c r="AR97" s="171" t="s">
        <v>572</v>
      </c>
      <c r="AS97" s="171" t="s">
        <v>548</v>
      </c>
      <c r="AT97" s="222">
        <v>1.032</v>
      </c>
      <c r="AU97" s="171" t="s">
        <v>572</v>
      </c>
      <c r="AV97" s="171" t="s">
        <v>548</v>
      </c>
      <c r="AW97" s="222">
        <v>1.036</v>
      </c>
      <c r="AX97" s="171" t="s">
        <v>572</v>
      </c>
      <c r="AY97" s="171" t="s">
        <v>548</v>
      </c>
      <c r="AZ97" s="222">
        <v>1.0349999999999999</v>
      </c>
      <c r="BA97" s="171" t="s">
        <v>572</v>
      </c>
      <c r="BB97" s="171" t="s">
        <v>548</v>
      </c>
      <c r="BC97" s="222">
        <v>1.0409999999999999</v>
      </c>
      <c r="BD97" s="171" t="s">
        <v>572</v>
      </c>
      <c r="BE97" s="171" t="s">
        <v>548</v>
      </c>
      <c r="BF97" s="222">
        <v>1.0449999999999999</v>
      </c>
      <c r="BG97" s="330" t="s">
        <v>572</v>
      </c>
      <c r="BH97" s="171" t="s">
        <v>548</v>
      </c>
      <c r="BI97" s="222">
        <v>1.0469999999999999</v>
      </c>
      <c r="BJ97" s="171" t="s">
        <v>572</v>
      </c>
      <c r="BK97" s="171" t="s">
        <v>548</v>
      </c>
      <c r="BL97" s="222">
        <v>1.05</v>
      </c>
      <c r="BM97" s="171" t="s">
        <v>572</v>
      </c>
      <c r="BN97" s="171" t="s">
        <v>548</v>
      </c>
      <c r="BO97" s="222">
        <v>1.052</v>
      </c>
      <c r="BP97" s="171" t="s">
        <v>572</v>
      </c>
      <c r="BQ97" s="171" t="s">
        <v>548</v>
      </c>
      <c r="BR97" s="225"/>
      <c r="BS97" s="226"/>
      <c r="BT97" s="226"/>
      <c r="BU97" s="306"/>
      <c r="BV97" s="306"/>
    </row>
    <row r="98" spans="1:74" x14ac:dyDescent="0.2">
      <c r="A98" s="306" t="s">
        <v>496</v>
      </c>
      <c r="B98" s="5" t="s">
        <v>497</v>
      </c>
      <c r="C98" s="5" t="s">
        <v>411</v>
      </c>
      <c r="D98" s="5" t="s">
        <v>439</v>
      </c>
      <c r="E98" s="5" t="s">
        <v>145</v>
      </c>
      <c r="F98" s="117" t="s">
        <v>204</v>
      </c>
      <c r="G98" s="5" t="s">
        <v>205</v>
      </c>
      <c r="H98" s="36" t="s">
        <v>466</v>
      </c>
      <c r="I98" s="161" t="s">
        <v>571</v>
      </c>
      <c r="J98" s="222">
        <v>1.113</v>
      </c>
      <c r="K98" s="171" t="s">
        <v>572</v>
      </c>
      <c r="L98" s="171" t="s">
        <v>548</v>
      </c>
      <c r="M98" s="222">
        <v>1.109</v>
      </c>
      <c r="N98" s="262" t="s">
        <v>572</v>
      </c>
      <c r="O98" s="171" t="s">
        <v>548</v>
      </c>
      <c r="P98" s="222">
        <v>1.101</v>
      </c>
      <c r="Q98" s="171" t="s">
        <v>572</v>
      </c>
      <c r="R98" s="171" t="s">
        <v>548</v>
      </c>
      <c r="S98" s="222">
        <v>1.097</v>
      </c>
      <c r="T98" s="330" t="s">
        <v>572</v>
      </c>
      <c r="U98" s="171" t="s">
        <v>548</v>
      </c>
      <c r="V98" s="222">
        <v>1.089</v>
      </c>
      <c r="W98" s="171" t="s">
        <v>572</v>
      </c>
      <c r="X98" s="171" t="s">
        <v>548</v>
      </c>
      <c r="Y98" s="222">
        <v>1.08</v>
      </c>
      <c r="Z98" s="171" t="s">
        <v>572</v>
      </c>
      <c r="AA98" s="171" t="s">
        <v>548</v>
      </c>
      <c r="AB98" s="222">
        <v>1.0780000000000001</v>
      </c>
      <c r="AC98" s="171" t="s">
        <v>572</v>
      </c>
      <c r="AD98" s="171" t="s">
        <v>548</v>
      </c>
      <c r="AE98" s="222">
        <v>1.075</v>
      </c>
      <c r="AF98" s="171" t="s">
        <v>572</v>
      </c>
      <c r="AG98" s="171" t="s">
        <v>548</v>
      </c>
      <c r="AH98" s="222">
        <v>1.0649999999999999</v>
      </c>
      <c r="AI98" s="171" t="s">
        <v>572</v>
      </c>
      <c r="AJ98" s="171" t="s">
        <v>548</v>
      </c>
      <c r="AK98" s="222">
        <v>1.052</v>
      </c>
      <c r="AL98" s="171" t="s">
        <v>572</v>
      </c>
      <c r="AM98" s="171" t="s">
        <v>548</v>
      </c>
      <c r="AN98" s="222">
        <v>1.0449999999999999</v>
      </c>
      <c r="AO98" s="171" t="s">
        <v>572</v>
      </c>
      <c r="AP98" s="171" t="s">
        <v>548</v>
      </c>
      <c r="AQ98" s="222">
        <v>1.032</v>
      </c>
      <c r="AR98" s="171" t="s">
        <v>572</v>
      </c>
      <c r="AS98" s="171" t="s">
        <v>548</v>
      </c>
      <c r="AT98" s="222">
        <v>1.0249999999999999</v>
      </c>
      <c r="AU98" s="171" t="s">
        <v>572</v>
      </c>
      <c r="AV98" s="171" t="s">
        <v>548</v>
      </c>
      <c r="AW98" s="222">
        <v>1.022</v>
      </c>
      <c r="AX98" s="171" t="s">
        <v>572</v>
      </c>
      <c r="AY98" s="171" t="s">
        <v>548</v>
      </c>
      <c r="AZ98" s="222">
        <v>1.02</v>
      </c>
      <c r="BA98" s="171" t="s">
        <v>572</v>
      </c>
      <c r="BB98" s="171" t="s">
        <v>548</v>
      </c>
      <c r="BC98" s="222">
        <v>1.02</v>
      </c>
      <c r="BD98" s="171" t="s">
        <v>572</v>
      </c>
      <c r="BE98" s="171" t="s">
        <v>548</v>
      </c>
      <c r="BF98" s="222">
        <v>1.0209999999999999</v>
      </c>
      <c r="BG98" s="330" t="s">
        <v>572</v>
      </c>
      <c r="BH98" s="171" t="s">
        <v>548</v>
      </c>
      <c r="BI98" s="222">
        <v>1.02</v>
      </c>
      <c r="BJ98" s="171" t="s">
        <v>572</v>
      </c>
      <c r="BK98" s="171" t="s">
        <v>548</v>
      </c>
      <c r="BL98" s="222">
        <v>1.0189999999999999</v>
      </c>
      <c r="BM98" s="171" t="s">
        <v>572</v>
      </c>
      <c r="BN98" s="171" t="s">
        <v>548</v>
      </c>
      <c r="BO98" s="222">
        <v>1.02</v>
      </c>
      <c r="BP98" s="171" t="s">
        <v>572</v>
      </c>
      <c r="BQ98" s="171" t="s">
        <v>548</v>
      </c>
      <c r="BR98" s="225"/>
      <c r="BS98" s="226"/>
      <c r="BT98" s="226"/>
      <c r="BU98" s="306"/>
      <c r="BV98" s="306"/>
    </row>
    <row r="99" spans="1:74" x14ac:dyDescent="0.2">
      <c r="A99" s="306" t="s">
        <v>624</v>
      </c>
      <c r="B99" s="5" t="s">
        <v>481</v>
      </c>
      <c r="C99" s="5" t="s">
        <v>406</v>
      </c>
      <c r="D99" s="5" t="s">
        <v>421</v>
      </c>
      <c r="E99" s="5" t="s">
        <v>28</v>
      </c>
      <c r="F99" s="117" t="s">
        <v>206</v>
      </c>
      <c r="G99" s="5" t="s">
        <v>207</v>
      </c>
      <c r="H99" s="36" t="s">
        <v>466</v>
      </c>
      <c r="I99" s="161" t="s">
        <v>571</v>
      </c>
      <c r="J99" s="222">
        <v>1.169</v>
      </c>
      <c r="K99" s="171" t="s">
        <v>549</v>
      </c>
      <c r="L99" s="171" t="s">
        <v>549</v>
      </c>
      <c r="M99" s="222">
        <v>1.1659999999999999</v>
      </c>
      <c r="N99" s="262" t="s">
        <v>549</v>
      </c>
      <c r="O99" s="171" t="s">
        <v>549</v>
      </c>
      <c r="P99" s="222">
        <v>1.163</v>
      </c>
      <c r="Q99" s="171" t="s">
        <v>549</v>
      </c>
      <c r="R99" s="171" t="s">
        <v>549</v>
      </c>
      <c r="S99" s="222">
        <v>1.157</v>
      </c>
      <c r="T99" s="330" t="s">
        <v>572</v>
      </c>
      <c r="U99" s="171" t="s">
        <v>548</v>
      </c>
      <c r="V99" s="222">
        <v>1.1459999999999999</v>
      </c>
      <c r="W99" s="171" t="s">
        <v>572</v>
      </c>
      <c r="X99" s="171" t="s">
        <v>548</v>
      </c>
      <c r="Y99" s="222">
        <v>1.137</v>
      </c>
      <c r="Z99" s="171" t="s">
        <v>572</v>
      </c>
      <c r="AA99" s="171" t="s">
        <v>548</v>
      </c>
      <c r="AB99" s="222">
        <v>1.1319999999999999</v>
      </c>
      <c r="AC99" s="171" t="s">
        <v>572</v>
      </c>
      <c r="AD99" s="171" t="s">
        <v>548</v>
      </c>
      <c r="AE99" s="222">
        <v>1.1259999999999999</v>
      </c>
      <c r="AF99" s="171" t="s">
        <v>572</v>
      </c>
      <c r="AG99" s="171" t="s">
        <v>548</v>
      </c>
      <c r="AH99" s="222">
        <v>1.119</v>
      </c>
      <c r="AI99" s="171" t="s">
        <v>572</v>
      </c>
      <c r="AJ99" s="171" t="s">
        <v>548</v>
      </c>
      <c r="AK99" s="222">
        <v>1.1000000000000001</v>
      </c>
      <c r="AL99" s="171" t="s">
        <v>572</v>
      </c>
      <c r="AM99" s="171" t="s">
        <v>548</v>
      </c>
      <c r="AN99" s="222">
        <v>1.0880000000000001</v>
      </c>
      <c r="AO99" s="171" t="s">
        <v>572</v>
      </c>
      <c r="AP99" s="171" t="s">
        <v>548</v>
      </c>
      <c r="AQ99" s="222">
        <v>1.0780000000000001</v>
      </c>
      <c r="AR99" s="171" t="s">
        <v>572</v>
      </c>
      <c r="AS99" s="171" t="s">
        <v>548</v>
      </c>
      <c r="AT99" s="222">
        <v>1.073</v>
      </c>
      <c r="AU99" s="171" t="s">
        <v>572</v>
      </c>
      <c r="AV99" s="171" t="s">
        <v>548</v>
      </c>
      <c r="AW99" s="222">
        <v>1.0669999999999999</v>
      </c>
      <c r="AX99" s="171" t="s">
        <v>572</v>
      </c>
      <c r="AY99" s="171" t="s">
        <v>548</v>
      </c>
      <c r="AZ99" s="222">
        <v>1.0620000000000001</v>
      </c>
      <c r="BA99" s="171" t="s">
        <v>572</v>
      </c>
      <c r="BB99" s="171" t="s">
        <v>548</v>
      </c>
      <c r="BC99" s="222">
        <v>1.0640000000000001</v>
      </c>
      <c r="BD99" s="171" t="s">
        <v>572</v>
      </c>
      <c r="BE99" s="171" t="s">
        <v>548</v>
      </c>
      <c r="BF99" s="222">
        <v>1.0629999999999999</v>
      </c>
      <c r="BG99" s="330" t="s">
        <v>572</v>
      </c>
      <c r="BH99" s="171" t="s">
        <v>548</v>
      </c>
      <c r="BI99" s="222">
        <v>1.0620000000000001</v>
      </c>
      <c r="BJ99" s="171" t="s">
        <v>572</v>
      </c>
      <c r="BK99" s="171" t="s">
        <v>548</v>
      </c>
      <c r="BL99" s="222">
        <v>1.0629999999999999</v>
      </c>
      <c r="BM99" s="171" t="s">
        <v>572</v>
      </c>
      <c r="BN99" s="171" t="s">
        <v>548</v>
      </c>
      <c r="BO99" s="222">
        <v>1.0649999999999999</v>
      </c>
      <c r="BP99" s="171" t="s">
        <v>572</v>
      </c>
      <c r="BQ99" s="171" t="s">
        <v>548</v>
      </c>
      <c r="BR99" s="225"/>
      <c r="BS99" s="226"/>
      <c r="BT99" s="226"/>
      <c r="BU99" s="306"/>
      <c r="BV99" s="306"/>
    </row>
    <row r="100" spans="1:74" x14ac:dyDescent="0.2">
      <c r="A100" s="306" t="s">
        <v>628</v>
      </c>
      <c r="B100" s="5" t="s">
        <v>485</v>
      </c>
      <c r="C100" s="5" t="s">
        <v>464</v>
      </c>
      <c r="D100" s="5" t="s">
        <v>425</v>
      </c>
      <c r="E100" s="5" t="s">
        <v>40</v>
      </c>
      <c r="F100" s="117" t="s">
        <v>503</v>
      </c>
      <c r="G100" s="5" t="s">
        <v>504</v>
      </c>
      <c r="H100" s="36" t="s">
        <v>466</v>
      </c>
      <c r="I100" s="161" t="s">
        <v>571</v>
      </c>
      <c r="J100" s="222">
        <v>1.125</v>
      </c>
      <c r="K100" s="171" t="s">
        <v>572</v>
      </c>
      <c r="L100" s="171" t="s">
        <v>548</v>
      </c>
      <c r="M100" s="222">
        <v>1.119</v>
      </c>
      <c r="N100" s="262" t="s">
        <v>572</v>
      </c>
      <c r="O100" s="171" t="s">
        <v>548</v>
      </c>
      <c r="P100" s="222">
        <v>1.1100000000000001</v>
      </c>
      <c r="Q100" s="171" t="s">
        <v>572</v>
      </c>
      <c r="R100" s="171" t="s">
        <v>548</v>
      </c>
      <c r="S100" s="222">
        <v>1.1040000000000001</v>
      </c>
      <c r="T100" s="330" t="s">
        <v>572</v>
      </c>
      <c r="U100" s="171" t="s">
        <v>548</v>
      </c>
      <c r="V100" s="222">
        <v>1.099</v>
      </c>
      <c r="W100" s="171" t="s">
        <v>572</v>
      </c>
      <c r="X100" s="171" t="s">
        <v>548</v>
      </c>
      <c r="Y100" s="222">
        <v>1.095</v>
      </c>
      <c r="Z100" s="171" t="s">
        <v>572</v>
      </c>
      <c r="AA100" s="171" t="s">
        <v>548</v>
      </c>
      <c r="AB100" s="222">
        <v>1.093</v>
      </c>
      <c r="AC100" s="171" t="s">
        <v>572</v>
      </c>
      <c r="AD100" s="171" t="s">
        <v>548</v>
      </c>
      <c r="AE100" s="222">
        <v>1.0860000000000001</v>
      </c>
      <c r="AF100" s="171" t="s">
        <v>572</v>
      </c>
      <c r="AG100" s="171" t="s">
        <v>548</v>
      </c>
      <c r="AH100" s="222">
        <v>1.0780000000000001</v>
      </c>
      <c r="AI100" s="171" t="s">
        <v>572</v>
      </c>
      <c r="AJ100" s="171" t="s">
        <v>548</v>
      </c>
      <c r="AK100" s="222">
        <v>1.07</v>
      </c>
      <c r="AL100" s="171" t="s">
        <v>572</v>
      </c>
      <c r="AM100" s="171" t="s">
        <v>548</v>
      </c>
      <c r="AN100" s="222">
        <v>1.0649999999999999</v>
      </c>
      <c r="AO100" s="171" t="s">
        <v>572</v>
      </c>
      <c r="AP100" s="171" t="s">
        <v>548</v>
      </c>
      <c r="AQ100" s="222">
        <v>1.0569999999999999</v>
      </c>
      <c r="AR100" s="171" t="s">
        <v>572</v>
      </c>
      <c r="AS100" s="171" t="s">
        <v>548</v>
      </c>
      <c r="AT100" s="222">
        <v>1.0529999999999999</v>
      </c>
      <c r="AU100" s="171" t="s">
        <v>572</v>
      </c>
      <c r="AV100" s="171" t="s">
        <v>548</v>
      </c>
      <c r="AW100" s="222">
        <v>1.0509999999999999</v>
      </c>
      <c r="AX100" s="171" t="s">
        <v>572</v>
      </c>
      <c r="AY100" s="171" t="s">
        <v>548</v>
      </c>
      <c r="AZ100" s="222">
        <v>1.0509999999999999</v>
      </c>
      <c r="BA100" s="171" t="s">
        <v>572</v>
      </c>
      <c r="BB100" s="171" t="s">
        <v>548</v>
      </c>
      <c r="BC100" s="222">
        <v>1.052</v>
      </c>
      <c r="BD100" s="171" t="s">
        <v>572</v>
      </c>
      <c r="BE100" s="171" t="s">
        <v>548</v>
      </c>
      <c r="BF100" s="222">
        <v>1.054</v>
      </c>
      <c r="BG100" s="330" t="s">
        <v>572</v>
      </c>
      <c r="BH100" s="171" t="s">
        <v>548</v>
      </c>
      <c r="BI100" s="222">
        <v>1.052</v>
      </c>
      <c r="BJ100" s="171" t="s">
        <v>572</v>
      </c>
      <c r="BK100" s="171" t="s">
        <v>548</v>
      </c>
      <c r="BL100" s="222">
        <v>1.0509999999999999</v>
      </c>
      <c r="BM100" s="171" t="s">
        <v>572</v>
      </c>
      <c r="BN100" s="171" t="s">
        <v>548</v>
      </c>
      <c r="BO100" s="222">
        <v>1.0549999999999999</v>
      </c>
      <c r="BP100" s="171" t="s">
        <v>572</v>
      </c>
      <c r="BQ100" s="171" t="s">
        <v>548</v>
      </c>
      <c r="BR100" s="225"/>
      <c r="BS100" s="226"/>
      <c r="BT100" s="226"/>
      <c r="BU100" s="306"/>
      <c r="BV100" s="306"/>
    </row>
    <row r="101" spans="1:74" x14ac:dyDescent="0.2">
      <c r="A101" s="306" t="s">
        <v>642</v>
      </c>
      <c r="B101" s="5" t="s">
        <v>488</v>
      </c>
      <c r="C101" s="5" t="s">
        <v>409</v>
      </c>
      <c r="D101" s="5" t="s">
        <v>438</v>
      </c>
      <c r="E101" s="5" t="s">
        <v>128</v>
      </c>
      <c r="F101" s="117" t="s">
        <v>208</v>
      </c>
      <c r="G101" s="5" t="s">
        <v>209</v>
      </c>
      <c r="H101" s="36" t="s">
        <v>466</v>
      </c>
      <c r="I101" s="161" t="s">
        <v>571</v>
      </c>
      <c r="J101" s="222">
        <v>1.212</v>
      </c>
      <c r="K101" s="171" t="s">
        <v>549</v>
      </c>
      <c r="L101" s="171" t="s">
        <v>549</v>
      </c>
      <c r="M101" s="222">
        <v>1.21</v>
      </c>
      <c r="N101" s="262" t="s">
        <v>549</v>
      </c>
      <c r="O101" s="171" t="s">
        <v>549</v>
      </c>
      <c r="P101" s="222">
        <v>1.2</v>
      </c>
      <c r="Q101" s="171" t="s">
        <v>549</v>
      </c>
      <c r="R101" s="171" t="s">
        <v>549</v>
      </c>
      <c r="S101" s="222">
        <v>1.1970000000000001</v>
      </c>
      <c r="T101" s="330" t="s">
        <v>549</v>
      </c>
      <c r="U101" s="171" t="s">
        <v>549</v>
      </c>
      <c r="V101" s="222">
        <v>1.1919999999999999</v>
      </c>
      <c r="W101" s="171" t="s">
        <v>549</v>
      </c>
      <c r="X101" s="171" t="s">
        <v>549</v>
      </c>
      <c r="Y101" s="222">
        <v>1.1839999999999999</v>
      </c>
      <c r="Z101" s="171" t="s">
        <v>549</v>
      </c>
      <c r="AA101" s="171" t="s">
        <v>549</v>
      </c>
      <c r="AB101" s="222">
        <v>1.18</v>
      </c>
      <c r="AC101" s="171" t="s">
        <v>549</v>
      </c>
      <c r="AD101" s="171" t="s">
        <v>549</v>
      </c>
      <c r="AE101" s="222">
        <v>1.167</v>
      </c>
      <c r="AF101" s="171" t="s">
        <v>549</v>
      </c>
      <c r="AG101" s="171" t="s">
        <v>549</v>
      </c>
      <c r="AH101" s="222">
        <v>1.1519999999999999</v>
      </c>
      <c r="AI101" s="171" t="s">
        <v>572</v>
      </c>
      <c r="AJ101" s="171" t="s">
        <v>548</v>
      </c>
      <c r="AK101" s="222">
        <v>1.143</v>
      </c>
      <c r="AL101" s="171" t="s">
        <v>572</v>
      </c>
      <c r="AM101" s="171" t="s">
        <v>548</v>
      </c>
      <c r="AN101" s="222">
        <v>1.1359999999999999</v>
      </c>
      <c r="AO101" s="171" t="s">
        <v>572</v>
      </c>
      <c r="AP101" s="171" t="s">
        <v>548</v>
      </c>
      <c r="AQ101" s="222">
        <v>1.129</v>
      </c>
      <c r="AR101" s="171" t="s">
        <v>572</v>
      </c>
      <c r="AS101" s="171" t="s">
        <v>548</v>
      </c>
      <c r="AT101" s="222">
        <v>1.1259999999999999</v>
      </c>
      <c r="AU101" s="171" t="s">
        <v>572</v>
      </c>
      <c r="AV101" s="171" t="s">
        <v>548</v>
      </c>
      <c r="AW101" s="222">
        <v>1.1180000000000001</v>
      </c>
      <c r="AX101" s="171" t="s">
        <v>572</v>
      </c>
      <c r="AY101" s="171" t="s">
        <v>548</v>
      </c>
      <c r="AZ101" s="222">
        <v>1.1140000000000001</v>
      </c>
      <c r="BA101" s="171" t="s">
        <v>572</v>
      </c>
      <c r="BB101" s="171" t="s">
        <v>548</v>
      </c>
      <c r="BC101" s="222">
        <v>1.115</v>
      </c>
      <c r="BD101" s="171" t="s">
        <v>572</v>
      </c>
      <c r="BE101" s="171" t="s">
        <v>548</v>
      </c>
      <c r="BF101" s="222">
        <v>1.1140000000000001</v>
      </c>
      <c r="BG101" s="330" t="s">
        <v>572</v>
      </c>
      <c r="BH101" s="171" t="s">
        <v>548</v>
      </c>
      <c r="BI101" s="222">
        <v>1.115</v>
      </c>
      <c r="BJ101" s="171" t="s">
        <v>572</v>
      </c>
      <c r="BK101" s="171" t="s">
        <v>548</v>
      </c>
      <c r="BL101" s="222">
        <v>1.1180000000000001</v>
      </c>
      <c r="BM101" s="171" t="s">
        <v>572</v>
      </c>
      <c r="BN101" s="171" t="s">
        <v>548</v>
      </c>
      <c r="BO101" s="222">
        <v>1.121</v>
      </c>
      <c r="BP101" s="171" t="s">
        <v>572</v>
      </c>
      <c r="BQ101" s="171" t="s">
        <v>548</v>
      </c>
      <c r="BR101" s="225"/>
      <c r="BS101" s="226"/>
      <c r="BT101" s="226"/>
      <c r="BU101" s="306"/>
      <c r="BV101" s="306"/>
    </row>
    <row r="102" spans="1:74" x14ac:dyDescent="0.2">
      <c r="A102" s="306" t="s">
        <v>620</v>
      </c>
      <c r="B102" s="5" t="s">
        <v>475</v>
      </c>
      <c r="C102" s="5" t="s">
        <v>402</v>
      </c>
      <c r="D102" s="5" t="s">
        <v>416</v>
      </c>
      <c r="E102" s="5" t="s">
        <v>8</v>
      </c>
      <c r="F102" s="117" t="s">
        <v>210</v>
      </c>
      <c r="G102" s="5" t="s">
        <v>211</v>
      </c>
      <c r="H102" s="36" t="s">
        <v>466</v>
      </c>
      <c r="I102" s="161" t="s">
        <v>571</v>
      </c>
      <c r="J102" s="222">
        <v>0.96199999999999997</v>
      </c>
      <c r="K102" s="171" t="s">
        <v>573</v>
      </c>
      <c r="L102" s="171" t="s">
        <v>548</v>
      </c>
      <c r="M102" s="222">
        <v>0.95699999999999996</v>
      </c>
      <c r="N102" s="262" t="s">
        <v>573</v>
      </c>
      <c r="O102" s="171" t="s">
        <v>548</v>
      </c>
      <c r="P102" s="222">
        <v>0.95199999999999996</v>
      </c>
      <c r="Q102" s="171" t="s">
        <v>573</v>
      </c>
      <c r="R102" s="171" t="s">
        <v>548</v>
      </c>
      <c r="S102" s="222">
        <v>0.95099999999999996</v>
      </c>
      <c r="T102" s="330" t="s">
        <v>573</v>
      </c>
      <c r="U102" s="171" t="s">
        <v>548</v>
      </c>
      <c r="V102" s="222">
        <v>0.94699999999999995</v>
      </c>
      <c r="W102" s="171" t="s">
        <v>573</v>
      </c>
      <c r="X102" s="171" t="s">
        <v>548</v>
      </c>
      <c r="Y102" s="222">
        <v>0.93899999999999995</v>
      </c>
      <c r="Z102" s="171" t="s">
        <v>573</v>
      </c>
      <c r="AA102" s="171" t="s">
        <v>548</v>
      </c>
      <c r="AB102" s="222">
        <v>0.93600000000000005</v>
      </c>
      <c r="AC102" s="171" t="s">
        <v>573</v>
      </c>
      <c r="AD102" s="171" t="s">
        <v>548</v>
      </c>
      <c r="AE102" s="222">
        <v>0.93100000000000005</v>
      </c>
      <c r="AF102" s="171" t="s">
        <v>573</v>
      </c>
      <c r="AG102" s="171" t="s">
        <v>548</v>
      </c>
      <c r="AH102" s="222">
        <v>0.91500000000000004</v>
      </c>
      <c r="AI102" s="171" t="s">
        <v>573</v>
      </c>
      <c r="AJ102" s="171" t="s">
        <v>548</v>
      </c>
      <c r="AK102" s="222">
        <v>0.90200000000000002</v>
      </c>
      <c r="AL102" s="171" t="s">
        <v>573</v>
      </c>
      <c r="AM102" s="171" t="s">
        <v>548</v>
      </c>
      <c r="AN102" s="222">
        <v>0.90200000000000002</v>
      </c>
      <c r="AO102" s="171" t="s">
        <v>573</v>
      </c>
      <c r="AP102" s="171" t="s">
        <v>548</v>
      </c>
      <c r="AQ102" s="222">
        <v>0.89300000000000002</v>
      </c>
      <c r="AR102" s="171" t="s">
        <v>573</v>
      </c>
      <c r="AS102" s="171" t="s">
        <v>548</v>
      </c>
      <c r="AT102" s="222">
        <v>0.88700000000000001</v>
      </c>
      <c r="AU102" s="171" t="s">
        <v>573</v>
      </c>
      <c r="AV102" s="171" t="s">
        <v>548</v>
      </c>
      <c r="AW102" s="222">
        <v>0.88400000000000001</v>
      </c>
      <c r="AX102" s="171" t="s">
        <v>573</v>
      </c>
      <c r="AY102" s="171" t="s">
        <v>548</v>
      </c>
      <c r="AZ102" s="222">
        <v>0.88100000000000001</v>
      </c>
      <c r="BA102" s="171" t="s">
        <v>573</v>
      </c>
      <c r="BB102" s="171" t="s">
        <v>548</v>
      </c>
      <c r="BC102" s="222">
        <v>0.879</v>
      </c>
      <c r="BD102" s="171" t="s">
        <v>573</v>
      </c>
      <c r="BE102" s="171" t="s">
        <v>548</v>
      </c>
      <c r="BF102" s="222">
        <v>0.872</v>
      </c>
      <c r="BG102" s="330" t="s">
        <v>573</v>
      </c>
      <c r="BH102" s="171" t="s">
        <v>548</v>
      </c>
      <c r="BI102" s="222">
        <v>0.86899999999999999</v>
      </c>
      <c r="BJ102" s="171" t="s">
        <v>573</v>
      </c>
      <c r="BK102" s="171" t="s">
        <v>548</v>
      </c>
      <c r="BL102" s="222">
        <v>0.86299999999999999</v>
      </c>
      <c r="BM102" s="171" t="s">
        <v>573</v>
      </c>
      <c r="BN102" s="171" t="s">
        <v>548</v>
      </c>
      <c r="BO102" s="222">
        <v>0.86399999999999999</v>
      </c>
      <c r="BP102" s="171" t="s">
        <v>573</v>
      </c>
      <c r="BQ102" s="171" t="s">
        <v>548</v>
      </c>
      <c r="BR102" s="225"/>
      <c r="BS102" s="226"/>
      <c r="BT102" s="226"/>
      <c r="BU102" s="306"/>
      <c r="BV102" s="306"/>
    </row>
    <row r="103" spans="1:74" x14ac:dyDescent="0.2">
      <c r="A103" s="306" t="s">
        <v>633</v>
      </c>
      <c r="B103" s="5" t="s">
        <v>477</v>
      </c>
      <c r="C103" s="5" t="s">
        <v>404</v>
      </c>
      <c r="D103" s="5" t="s">
        <v>422</v>
      </c>
      <c r="E103" s="5" t="s">
        <v>31</v>
      </c>
      <c r="F103" s="117" t="s">
        <v>212</v>
      </c>
      <c r="G103" s="5" t="s">
        <v>213</v>
      </c>
      <c r="H103" s="36" t="s">
        <v>466</v>
      </c>
      <c r="I103" s="161" t="s">
        <v>571</v>
      </c>
      <c r="J103" s="222">
        <v>0.81699999999999995</v>
      </c>
      <c r="K103" s="171" t="s">
        <v>573</v>
      </c>
      <c r="L103" s="171" t="s">
        <v>548</v>
      </c>
      <c r="M103" s="222">
        <v>0.81299999999999994</v>
      </c>
      <c r="N103" s="262" t="s">
        <v>573</v>
      </c>
      <c r="O103" s="171" t="s">
        <v>548</v>
      </c>
      <c r="P103" s="222">
        <v>0.81299999999999994</v>
      </c>
      <c r="Q103" s="171" t="s">
        <v>573</v>
      </c>
      <c r="R103" s="171" t="s">
        <v>548</v>
      </c>
      <c r="S103" s="222">
        <v>0.80700000000000005</v>
      </c>
      <c r="T103" s="330" t="s">
        <v>573</v>
      </c>
      <c r="U103" s="171" t="s">
        <v>548</v>
      </c>
      <c r="V103" s="222">
        <v>0.8</v>
      </c>
      <c r="W103" s="171" t="s">
        <v>573</v>
      </c>
      <c r="X103" s="171" t="s">
        <v>548</v>
      </c>
      <c r="Y103" s="222">
        <v>0.79100000000000004</v>
      </c>
      <c r="Z103" s="171" t="s">
        <v>573</v>
      </c>
      <c r="AA103" s="171" t="s">
        <v>548</v>
      </c>
      <c r="AB103" s="222">
        <v>0.78200000000000003</v>
      </c>
      <c r="AC103" s="171" t="s">
        <v>573</v>
      </c>
      <c r="AD103" s="171" t="s">
        <v>548</v>
      </c>
      <c r="AE103" s="222">
        <v>0.78</v>
      </c>
      <c r="AF103" s="171" t="s">
        <v>573</v>
      </c>
      <c r="AG103" s="171" t="s">
        <v>548</v>
      </c>
      <c r="AH103" s="222">
        <v>0.77</v>
      </c>
      <c r="AI103" s="171" t="s">
        <v>573</v>
      </c>
      <c r="AJ103" s="171" t="s">
        <v>548</v>
      </c>
      <c r="AK103" s="222">
        <v>0.76100000000000001</v>
      </c>
      <c r="AL103" s="171" t="s">
        <v>573</v>
      </c>
      <c r="AM103" s="171" t="s">
        <v>548</v>
      </c>
      <c r="AN103" s="222">
        <v>0.75700000000000001</v>
      </c>
      <c r="AO103" s="171" t="s">
        <v>573</v>
      </c>
      <c r="AP103" s="171" t="s">
        <v>548</v>
      </c>
      <c r="AQ103" s="222">
        <v>0.751</v>
      </c>
      <c r="AR103" s="171" t="s">
        <v>573</v>
      </c>
      <c r="AS103" s="171" t="s">
        <v>548</v>
      </c>
      <c r="AT103" s="222">
        <v>0.753</v>
      </c>
      <c r="AU103" s="171" t="s">
        <v>573</v>
      </c>
      <c r="AV103" s="171" t="s">
        <v>548</v>
      </c>
      <c r="AW103" s="222">
        <v>0.751</v>
      </c>
      <c r="AX103" s="171" t="s">
        <v>573</v>
      </c>
      <c r="AY103" s="171" t="s">
        <v>548</v>
      </c>
      <c r="AZ103" s="222">
        <v>0.747</v>
      </c>
      <c r="BA103" s="171" t="s">
        <v>573</v>
      </c>
      <c r="BB103" s="171" t="s">
        <v>548</v>
      </c>
      <c r="BC103" s="222">
        <v>0.75</v>
      </c>
      <c r="BD103" s="171" t="s">
        <v>573</v>
      </c>
      <c r="BE103" s="171" t="s">
        <v>548</v>
      </c>
      <c r="BF103" s="222">
        <v>0.752</v>
      </c>
      <c r="BG103" s="330" t="s">
        <v>573</v>
      </c>
      <c r="BH103" s="171" t="s">
        <v>548</v>
      </c>
      <c r="BI103" s="222">
        <v>0.754</v>
      </c>
      <c r="BJ103" s="171" t="s">
        <v>573</v>
      </c>
      <c r="BK103" s="171" t="s">
        <v>548</v>
      </c>
      <c r="BL103" s="222">
        <v>0.75700000000000001</v>
      </c>
      <c r="BM103" s="171" t="s">
        <v>573</v>
      </c>
      <c r="BN103" s="171" t="s">
        <v>548</v>
      </c>
      <c r="BO103" s="222">
        <v>0.752</v>
      </c>
      <c r="BP103" s="171" t="s">
        <v>573</v>
      </c>
      <c r="BQ103" s="171" t="s">
        <v>548</v>
      </c>
      <c r="BR103" s="225"/>
      <c r="BS103" s="226"/>
      <c r="BT103" s="226"/>
      <c r="BU103" s="306"/>
      <c r="BV103" s="306"/>
    </row>
    <row r="104" spans="1:74" x14ac:dyDescent="0.2">
      <c r="A104" s="306" t="s">
        <v>479</v>
      </c>
      <c r="B104" s="5" t="s">
        <v>480</v>
      </c>
      <c r="C104" s="5" t="s">
        <v>405</v>
      </c>
      <c r="D104" s="5" t="s">
        <v>552</v>
      </c>
      <c r="E104" s="5" t="s">
        <v>20</v>
      </c>
      <c r="F104" s="117" t="s">
        <v>214</v>
      </c>
      <c r="G104" s="5" t="s">
        <v>215</v>
      </c>
      <c r="H104" s="36" t="s">
        <v>466</v>
      </c>
      <c r="I104" s="161" t="s">
        <v>571</v>
      </c>
      <c r="J104" s="222">
        <v>1.1040000000000001</v>
      </c>
      <c r="K104" s="171" t="s">
        <v>572</v>
      </c>
      <c r="L104" s="171" t="s">
        <v>548</v>
      </c>
      <c r="M104" s="222">
        <v>1.101</v>
      </c>
      <c r="N104" s="262" t="s">
        <v>572</v>
      </c>
      <c r="O104" s="171" t="s">
        <v>548</v>
      </c>
      <c r="P104" s="222">
        <v>1.0980000000000001</v>
      </c>
      <c r="Q104" s="171" t="s">
        <v>572</v>
      </c>
      <c r="R104" s="171" t="s">
        <v>548</v>
      </c>
      <c r="S104" s="222">
        <v>1.095</v>
      </c>
      <c r="T104" s="330" t="s">
        <v>572</v>
      </c>
      <c r="U104" s="171" t="s">
        <v>548</v>
      </c>
      <c r="V104" s="222">
        <v>1.083</v>
      </c>
      <c r="W104" s="171" t="s">
        <v>572</v>
      </c>
      <c r="X104" s="171" t="s">
        <v>548</v>
      </c>
      <c r="Y104" s="222">
        <v>1.075</v>
      </c>
      <c r="Z104" s="171" t="s">
        <v>572</v>
      </c>
      <c r="AA104" s="171" t="s">
        <v>548</v>
      </c>
      <c r="AB104" s="222">
        <v>1.071</v>
      </c>
      <c r="AC104" s="171" t="s">
        <v>572</v>
      </c>
      <c r="AD104" s="171" t="s">
        <v>548</v>
      </c>
      <c r="AE104" s="222">
        <v>1.0640000000000001</v>
      </c>
      <c r="AF104" s="171" t="s">
        <v>572</v>
      </c>
      <c r="AG104" s="171" t="s">
        <v>548</v>
      </c>
      <c r="AH104" s="222">
        <v>1.048</v>
      </c>
      <c r="AI104" s="171" t="s">
        <v>572</v>
      </c>
      <c r="AJ104" s="171" t="s">
        <v>548</v>
      </c>
      <c r="AK104" s="222">
        <v>1.0329999999999999</v>
      </c>
      <c r="AL104" s="171" t="s">
        <v>572</v>
      </c>
      <c r="AM104" s="171" t="s">
        <v>548</v>
      </c>
      <c r="AN104" s="222">
        <v>1.026</v>
      </c>
      <c r="AO104" s="171" t="s">
        <v>572</v>
      </c>
      <c r="AP104" s="171" t="s">
        <v>548</v>
      </c>
      <c r="AQ104" s="222">
        <v>1.014</v>
      </c>
      <c r="AR104" s="171" t="s">
        <v>572</v>
      </c>
      <c r="AS104" s="171" t="s">
        <v>548</v>
      </c>
      <c r="AT104" s="222">
        <v>1.0069999999999999</v>
      </c>
      <c r="AU104" s="171" t="s">
        <v>572</v>
      </c>
      <c r="AV104" s="171" t="s">
        <v>548</v>
      </c>
      <c r="AW104" s="222">
        <v>1</v>
      </c>
      <c r="AX104" s="171" t="s">
        <v>572</v>
      </c>
      <c r="AY104" s="171" t="s">
        <v>548</v>
      </c>
      <c r="AZ104" s="222">
        <v>0.99199999999999999</v>
      </c>
      <c r="BA104" s="171" t="s">
        <v>572</v>
      </c>
      <c r="BB104" s="171" t="s">
        <v>548</v>
      </c>
      <c r="BC104" s="222">
        <v>0.99299999999999999</v>
      </c>
      <c r="BD104" s="171" t="s">
        <v>572</v>
      </c>
      <c r="BE104" s="171" t="s">
        <v>548</v>
      </c>
      <c r="BF104" s="222">
        <v>0.99</v>
      </c>
      <c r="BG104" s="330" t="s">
        <v>572</v>
      </c>
      <c r="BH104" s="171" t="s">
        <v>548</v>
      </c>
      <c r="BI104" s="222">
        <v>0.98799999999999999</v>
      </c>
      <c r="BJ104" s="171" t="s">
        <v>572</v>
      </c>
      <c r="BK104" s="171" t="s">
        <v>548</v>
      </c>
      <c r="BL104" s="222">
        <v>0.98399999999999999</v>
      </c>
      <c r="BM104" s="171" t="s">
        <v>572</v>
      </c>
      <c r="BN104" s="171" t="s">
        <v>548</v>
      </c>
      <c r="BO104" s="222">
        <v>0.98299999999999998</v>
      </c>
      <c r="BP104" s="171" t="s">
        <v>572</v>
      </c>
      <c r="BQ104" s="171" t="s">
        <v>548</v>
      </c>
      <c r="BR104" s="225"/>
      <c r="BS104" s="226"/>
      <c r="BT104" s="226"/>
      <c r="BU104" s="306"/>
      <c r="BV104" s="306"/>
    </row>
    <row r="105" spans="1:74" x14ac:dyDescent="0.2">
      <c r="A105" s="306" t="s">
        <v>624</v>
      </c>
      <c r="B105" s="5" t="s">
        <v>481</v>
      </c>
      <c r="C105" s="5" t="s">
        <v>406</v>
      </c>
      <c r="D105" s="5" t="s">
        <v>421</v>
      </c>
      <c r="E105" s="5" t="s">
        <v>28</v>
      </c>
      <c r="F105" s="117" t="s">
        <v>216</v>
      </c>
      <c r="G105" s="5" t="s">
        <v>217</v>
      </c>
      <c r="H105" s="36" t="s">
        <v>466</v>
      </c>
      <c r="I105" s="161" t="s">
        <v>571</v>
      </c>
      <c r="J105" s="222">
        <v>1.1100000000000001</v>
      </c>
      <c r="K105" s="171" t="s">
        <v>572</v>
      </c>
      <c r="L105" s="171" t="s">
        <v>548</v>
      </c>
      <c r="M105" s="222">
        <v>1.105</v>
      </c>
      <c r="N105" s="262" t="s">
        <v>572</v>
      </c>
      <c r="O105" s="171" t="s">
        <v>548</v>
      </c>
      <c r="P105" s="222">
        <v>1.101</v>
      </c>
      <c r="Q105" s="171" t="s">
        <v>572</v>
      </c>
      <c r="R105" s="171" t="s">
        <v>548</v>
      </c>
      <c r="S105" s="222">
        <v>1.0960000000000001</v>
      </c>
      <c r="T105" s="330" t="s">
        <v>572</v>
      </c>
      <c r="U105" s="171" t="s">
        <v>548</v>
      </c>
      <c r="V105" s="222">
        <v>1.091</v>
      </c>
      <c r="W105" s="171" t="s">
        <v>572</v>
      </c>
      <c r="X105" s="171" t="s">
        <v>548</v>
      </c>
      <c r="Y105" s="222">
        <v>1.0860000000000001</v>
      </c>
      <c r="Z105" s="171" t="s">
        <v>572</v>
      </c>
      <c r="AA105" s="171" t="s">
        <v>548</v>
      </c>
      <c r="AB105" s="222">
        <v>1.083</v>
      </c>
      <c r="AC105" s="171" t="s">
        <v>572</v>
      </c>
      <c r="AD105" s="171" t="s">
        <v>548</v>
      </c>
      <c r="AE105" s="222">
        <v>1.073</v>
      </c>
      <c r="AF105" s="171" t="s">
        <v>572</v>
      </c>
      <c r="AG105" s="171" t="s">
        <v>548</v>
      </c>
      <c r="AH105" s="222">
        <v>1.06</v>
      </c>
      <c r="AI105" s="171" t="s">
        <v>572</v>
      </c>
      <c r="AJ105" s="171" t="s">
        <v>548</v>
      </c>
      <c r="AK105" s="222">
        <v>1.0489999999999999</v>
      </c>
      <c r="AL105" s="171" t="s">
        <v>572</v>
      </c>
      <c r="AM105" s="171" t="s">
        <v>548</v>
      </c>
      <c r="AN105" s="222">
        <v>1.0409999999999999</v>
      </c>
      <c r="AO105" s="171" t="s">
        <v>572</v>
      </c>
      <c r="AP105" s="171" t="s">
        <v>548</v>
      </c>
      <c r="AQ105" s="222">
        <v>1.0249999999999999</v>
      </c>
      <c r="AR105" s="171" t="s">
        <v>572</v>
      </c>
      <c r="AS105" s="171" t="s">
        <v>548</v>
      </c>
      <c r="AT105" s="222">
        <v>1.0209999999999999</v>
      </c>
      <c r="AU105" s="171" t="s">
        <v>572</v>
      </c>
      <c r="AV105" s="171" t="s">
        <v>548</v>
      </c>
      <c r="AW105" s="222">
        <v>1.0149999999999999</v>
      </c>
      <c r="AX105" s="171" t="s">
        <v>572</v>
      </c>
      <c r="AY105" s="171" t="s">
        <v>548</v>
      </c>
      <c r="AZ105" s="222">
        <v>1.0069999999999999</v>
      </c>
      <c r="BA105" s="171" t="s">
        <v>572</v>
      </c>
      <c r="BB105" s="171" t="s">
        <v>548</v>
      </c>
      <c r="BC105" s="222">
        <v>1.0049999999999999</v>
      </c>
      <c r="BD105" s="171" t="s">
        <v>572</v>
      </c>
      <c r="BE105" s="171" t="s">
        <v>548</v>
      </c>
      <c r="BF105" s="222">
        <v>0.998</v>
      </c>
      <c r="BG105" s="330" t="s">
        <v>572</v>
      </c>
      <c r="BH105" s="171" t="s">
        <v>548</v>
      </c>
      <c r="BI105" s="222">
        <v>0.99299999999999999</v>
      </c>
      <c r="BJ105" s="171" t="s">
        <v>572</v>
      </c>
      <c r="BK105" s="171" t="s">
        <v>548</v>
      </c>
      <c r="BL105" s="222">
        <v>0.98899999999999999</v>
      </c>
      <c r="BM105" s="171" t="s">
        <v>572</v>
      </c>
      <c r="BN105" s="171" t="s">
        <v>548</v>
      </c>
      <c r="BO105" s="222">
        <v>0.98799999999999999</v>
      </c>
      <c r="BP105" s="171" t="s">
        <v>572</v>
      </c>
      <c r="BQ105" s="171" t="s">
        <v>548</v>
      </c>
      <c r="BR105" s="225"/>
      <c r="BS105" s="226"/>
      <c r="BT105" s="226"/>
      <c r="BU105" s="306"/>
      <c r="BV105" s="306"/>
    </row>
    <row r="106" spans="1:74" x14ac:dyDescent="0.2">
      <c r="A106" s="306" t="s">
        <v>627</v>
      </c>
      <c r="B106" s="14" t="s">
        <v>484</v>
      </c>
      <c r="C106" s="14" t="s">
        <v>465</v>
      </c>
      <c r="D106" s="14" t="s">
        <v>424</v>
      </c>
      <c r="E106" s="14" t="s">
        <v>35</v>
      </c>
      <c r="F106" s="119" t="s">
        <v>505</v>
      </c>
      <c r="G106" s="14" t="s">
        <v>195</v>
      </c>
      <c r="H106" s="36" t="s">
        <v>466</v>
      </c>
      <c r="I106" s="161" t="s">
        <v>571</v>
      </c>
      <c r="J106" s="222">
        <v>1.022</v>
      </c>
      <c r="K106" s="171" t="s">
        <v>572</v>
      </c>
      <c r="L106" s="171" t="s">
        <v>548</v>
      </c>
      <c r="M106" s="222">
        <v>1.02</v>
      </c>
      <c r="N106" s="262" t="s">
        <v>572</v>
      </c>
      <c r="O106" s="171" t="s">
        <v>548</v>
      </c>
      <c r="P106" s="222">
        <v>1.0129999999999999</v>
      </c>
      <c r="Q106" s="171" t="s">
        <v>572</v>
      </c>
      <c r="R106" s="171" t="s">
        <v>548</v>
      </c>
      <c r="S106" s="222">
        <v>1.008</v>
      </c>
      <c r="T106" s="330" t="s">
        <v>572</v>
      </c>
      <c r="U106" s="171" t="s">
        <v>548</v>
      </c>
      <c r="V106" s="222">
        <v>1.004</v>
      </c>
      <c r="W106" s="171" t="s">
        <v>572</v>
      </c>
      <c r="X106" s="171" t="s">
        <v>548</v>
      </c>
      <c r="Y106" s="222">
        <v>0.996</v>
      </c>
      <c r="Z106" s="171" t="s">
        <v>572</v>
      </c>
      <c r="AA106" s="171" t="s">
        <v>548</v>
      </c>
      <c r="AB106" s="222">
        <v>0.996</v>
      </c>
      <c r="AC106" s="171" t="s">
        <v>572</v>
      </c>
      <c r="AD106" s="171" t="s">
        <v>548</v>
      </c>
      <c r="AE106" s="222">
        <v>0.99399999999999999</v>
      </c>
      <c r="AF106" s="171" t="s">
        <v>572</v>
      </c>
      <c r="AG106" s="171" t="s">
        <v>548</v>
      </c>
      <c r="AH106" s="222">
        <v>0.98899999999999999</v>
      </c>
      <c r="AI106" s="171" t="s">
        <v>572</v>
      </c>
      <c r="AJ106" s="171" t="s">
        <v>548</v>
      </c>
      <c r="AK106" s="222">
        <v>0.98099999999999998</v>
      </c>
      <c r="AL106" s="171" t="s">
        <v>572</v>
      </c>
      <c r="AM106" s="171" t="s">
        <v>548</v>
      </c>
      <c r="AN106" s="222">
        <v>0.97499999999999998</v>
      </c>
      <c r="AO106" s="171" t="s">
        <v>572</v>
      </c>
      <c r="AP106" s="171" t="s">
        <v>548</v>
      </c>
      <c r="AQ106" s="222">
        <v>0.96499999999999997</v>
      </c>
      <c r="AR106" s="171" t="s">
        <v>573</v>
      </c>
      <c r="AS106" s="171" t="s">
        <v>548</v>
      </c>
      <c r="AT106" s="222">
        <v>0.96</v>
      </c>
      <c r="AU106" s="171" t="s">
        <v>573</v>
      </c>
      <c r="AV106" s="171" t="s">
        <v>548</v>
      </c>
      <c r="AW106" s="222">
        <v>0.95499999999999996</v>
      </c>
      <c r="AX106" s="171" t="s">
        <v>573</v>
      </c>
      <c r="AY106" s="171" t="s">
        <v>548</v>
      </c>
      <c r="AZ106" s="222">
        <v>0.95099999999999996</v>
      </c>
      <c r="BA106" s="171" t="s">
        <v>573</v>
      </c>
      <c r="BB106" s="171" t="s">
        <v>548</v>
      </c>
      <c r="BC106" s="222">
        <v>0.95</v>
      </c>
      <c r="BD106" s="171" t="s">
        <v>573</v>
      </c>
      <c r="BE106" s="171" t="s">
        <v>548</v>
      </c>
      <c r="BF106" s="222">
        <v>0.94899999999999995</v>
      </c>
      <c r="BG106" s="330" t="s">
        <v>573</v>
      </c>
      <c r="BH106" s="171" t="s">
        <v>548</v>
      </c>
      <c r="BI106" s="222">
        <v>0.95099999999999996</v>
      </c>
      <c r="BJ106" s="171" t="s">
        <v>573</v>
      </c>
      <c r="BK106" s="171" t="s">
        <v>548</v>
      </c>
      <c r="BL106" s="222">
        <v>0.95</v>
      </c>
      <c r="BM106" s="171" t="s">
        <v>573</v>
      </c>
      <c r="BN106" s="171" t="s">
        <v>548</v>
      </c>
      <c r="BO106" s="222">
        <v>0.95099999999999996</v>
      </c>
      <c r="BP106" s="171" t="s">
        <v>573</v>
      </c>
      <c r="BQ106" s="171" t="s">
        <v>548</v>
      </c>
      <c r="BR106" s="225"/>
      <c r="BS106" s="226"/>
      <c r="BT106" s="226"/>
      <c r="BU106" s="306"/>
      <c r="BV106" s="306"/>
    </row>
    <row r="107" spans="1:74" x14ac:dyDescent="0.2">
      <c r="A107" s="306" t="s">
        <v>489</v>
      </c>
      <c r="B107" s="5" t="s">
        <v>481</v>
      </c>
      <c r="C107" s="5" t="s">
        <v>406</v>
      </c>
      <c r="D107" s="5" t="s">
        <v>421</v>
      </c>
      <c r="E107" s="5" t="s">
        <v>28</v>
      </c>
      <c r="F107" s="117" t="s">
        <v>218</v>
      </c>
      <c r="G107" s="5" t="s">
        <v>219</v>
      </c>
      <c r="H107" s="36" t="s">
        <v>466</v>
      </c>
      <c r="I107" s="161" t="s">
        <v>571</v>
      </c>
      <c r="J107" s="222">
        <v>1.1160000000000001</v>
      </c>
      <c r="K107" s="171" t="s">
        <v>572</v>
      </c>
      <c r="L107" s="171" t="s">
        <v>548</v>
      </c>
      <c r="M107" s="222">
        <v>1.111</v>
      </c>
      <c r="N107" s="262" t="s">
        <v>572</v>
      </c>
      <c r="O107" s="171" t="s">
        <v>548</v>
      </c>
      <c r="P107" s="222">
        <v>1.107</v>
      </c>
      <c r="Q107" s="171" t="s">
        <v>572</v>
      </c>
      <c r="R107" s="171" t="s">
        <v>548</v>
      </c>
      <c r="S107" s="222">
        <v>1.103</v>
      </c>
      <c r="T107" s="330" t="s">
        <v>572</v>
      </c>
      <c r="U107" s="171" t="s">
        <v>548</v>
      </c>
      <c r="V107" s="222">
        <v>1.0980000000000001</v>
      </c>
      <c r="W107" s="171" t="s">
        <v>572</v>
      </c>
      <c r="X107" s="171" t="s">
        <v>548</v>
      </c>
      <c r="Y107" s="222">
        <v>1.0900000000000001</v>
      </c>
      <c r="Z107" s="171" t="s">
        <v>572</v>
      </c>
      <c r="AA107" s="171" t="s">
        <v>548</v>
      </c>
      <c r="AB107" s="222">
        <v>1.089</v>
      </c>
      <c r="AC107" s="171" t="s">
        <v>572</v>
      </c>
      <c r="AD107" s="171" t="s">
        <v>548</v>
      </c>
      <c r="AE107" s="222">
        <v>1.0820000000000001</v>
      </c>
      <c r="AF107" s="171" t="s">
        <v>572</v>
      </c>
      <c r="AG107" s="171" t="s">
        <v>548</v>
      </c>
      <c r="AH107" s="222">
        <v>1.071</v>
      </c>
      <c r="AI107" s="171" t="s">
        <v>572</v>
      </c>
      <c r="AJ107" s="171" t="s">
        <v>548</v>
      </c>
      <c r="AK107" s="222">
        <v>1.0549999999999999</v>
      </c>
      <c r="AL107" s="171" t="s">
        <v>572</v>
      </c>
      <c r="AM107" s="171" t="s">
        <v>548</v>
      </c>
      <c r="AN107" s="222">
        <v>1.048</v>
      </c>
      <c r="AO107" s="171" t="s">
        <v>572</v>
      </c>
      <c r="AP107" s="171" t="s">
        <v>548</v>
      </c>
      <c r="AQ107" s="222">
        <v>1.04</v>
      </c>
      <c r="AR107" s="171" t="s">
        <v>572</v>
      </c>
      <c r="AS107" s="171" t="s">
        <v>548</v>
      </c>
      <c r="AT107" s="222">
        <v>1.036</v>
      </c>
      <c r="AU107" s="171" t="s">
        <v>572</v>
      </c>
      <c r="AV107" s="171" t="s">
        <v>548</v>
      </c>
      <c r="AW107" s="222">
        <v>1.03</v>
      </c>
      <c r="AX107" s="171" t="s">
        <v>572</v>
      </c>
      <c r="AY107" s="171" t="s">
        <v>548</v>
      </c>
      <c r="AZ107" s="222">
        <v>1.022</v>
      </c>
      <c r="BA107" s="171" t="s">
        <v>572</v>
      </c>
      <c r="BB107" s="171" t="s">
        <v>548</v>
      </c>
      <c r="BC107" s="222">
        <v>1.02</v>
      </c>
      <c r="BD107" s="171" t="s">
        <v>572</v>
      </c>
      <c r="BE107" s="171" t="s">
        <v>548</v>
      </c>
      <c r="BF107" s="222">
        <v>1.018</v>
      </c>
      <c r="BG107" s="330" t="s">
        <v>572</v>
      </c>
      <c r="BH107" s="171" t="s">
        <v>548</v>
      </c>
      <c r="BI107" s="222">
        <v>1.0149999999999999</v>
      </c>
      <c r="BJ107" s="171" t="s">
        <v>572</v>
      </c>
      <c r="BK107" s="171" t="s">
        <v>548</v>
      </c>
      <c r="BL107" s="222">
        <v>1.012</v>
      </c>
      <c r="BM107" s="171" t="s">
        <v>572</v>
      </c>
      <c r="BN107" s="171" t="s">
        <v>548</v>
      </c>
      <c r="BO107" s="222">
        <v>1.0089999999999999</v>
      </c>
      <c r="BP107" s="171" t="s">
        <v>572</v>
      </c>
      <c r="BQ107" s="171" t="s">
        <v>548</v>
      </c>
      <c r="BR107" s="225"/>
      <c r="BS107" s="226"/>
      <c r="BT107" s="226"/>
      <c r="BU107" s="306"/>
      <c r="BV107" s="306"/>
    </row>
    <row r="108" spans="1:74" x14ac:dyDescent="0.2">
      <c r="A108" s="306" t="s">
        <v>642</v>
      </c>
      <c r="B108" s="5" t="s">
        <v>488</v>
      </c>
      <c r="C108" s="5" t="s">
        <v>409</v>
      </c>
      <c r="D108" s="5" t="s">
        <v>438</v>
      </c>
      <c r="E108" s="5" t="s">
        <v>128</v>
      </c>
      <c r="F108" s="117" t="s">
        <v>220</v>
      </c>
      <c r="G108" s="5" t="s">
        <v>221</v>
      </c>
      <c r="H108" s="36" t="s">
        <v>466</v>
      </c>
      <c r="I108" s="161" t="s">
        <v>571</v>
      </c>
      <c r="J108" s="222">
        <v>1.05</v>
      </c>
      <c r="K108" s="171" t="s">
        <v>572</v>
      </c>
      <c r="L108" s="171" t="s">
        <v>548</v>
      </c>
      <c r="M108" s="222">
        <v>1.0449999999999999</v>
      </c>
      <c r="N108" s="262" t="s">
        <v>572</v>
      </c>
      <c r="O108" s="171" t="s">
        <v>548</v>
      </c>
      <c r="P108" s="222">
        <v>1.04</v>
      </c>
      <c r="Q108" s="171" t="s">
        <v>572</v>
      </c>
      <c r="R108" s="171" t="s">
        <v>548</v>
      </c>
      <c r="S108" s="222">
        <v>1.0329999999999999</v>
      </c>
      <c r="T108" s="330" t="s">
        <v>572</v>
      </c>
      <c r="U108" s="171" t="s">
        <v>548</v>
      </c>
      <c r="V108" s="222">
        <v>1.032</v>
      </c>
      <c r="W108" s="171" t="s">
        <v>572</v>
      </c>
      <c r="X108" s="171" t="s">
        <v>548</v>
      </c>
      <c r="Y108" s="222">
        <v>1.026</v>
      </c>
      <c r="Z108" s="171" t="s">
        <v>572</v>
      </c>
      <c r="AA108" s="171" t="s">
        <v>548</v>
      </c>
      <c r="AB108" s="222">
        <v>1.026</v>
      </c>
      <c r="AC108" s="171" t="s">
        <v>572</v>
      </c>
      <c r="AD108" s="171" t="s">
        <v>548</v>
      </c>
      <c r="AE108" s="222">
        <v>1.018</v>
      </c>
      <c r="AF108" s="171" t="s">
        <v>572</v>
      </c>
      <c r="AG108" s="171" t="s">
        <v>548</v>
      </c>
      <c r="AH108" s="222">
        <v>1.0089999999999999</v>
      </c>
      <c r="AI108" s="171" t="s">
        <v>572</v>
      </c>
      <c r="AJ108" s="171" t="s">
        <v>548</v>
      </c>
      <c r="AK108" s="222">
        <v>0.997</v>
      </c>
      <c r="AL108" s="171" t="s">
        <v>572</v>
      </c>
      <c r="AM108" s="171" t="s">
        <v>548</v>
      </c>
      <c r="AN108" s="222">
        <v>0.98899999999999999</v>
      </c>
      <c r="AO108" s="171" t="s">
        <v>572</v>
      </c>
      <c r="AP108" s="171" t="s">
        <v>548</v>
      </c>
      <c r="AQ108" s="222">
        <v>0.98199999999999998</v>
      </c>
      <c r="AR108" s="171" t="s">
        <v>572</v>
      </c>
      <c r="AS108" s="171" t="s">
        <v>548</v>
      </c>
      <c r="AT108" s="222">
        <v>0.97899999999999998</v>
      </c>
      <c r="AU108" s="171" t="s">
        <v>572</v>
      </c>
      <c r="AV108" s="171" t="s">
        <v>548</v>
      </c>
      <c r="AW108" s="222">
        <v>0.97199999999999998</v>
      </c>
      <c r="AX108" s="171" t="s">
        <v>572</v>
      </c>
      <c r="AY108" s="171" t="s">
        <v>548</v>
      </c>
      <c r="AZ108" s="222">
        <v>0.96299999999999997</v>
      </c>
      <c r="BA108" s="171" t="s">
        <v>573</v>
      </c>
      <c r="BB108" s="171" t="s">
        <v>548</v>
      </c>
      <c r="BC108" s="222">
        <v>0.96699999999999997</v>
      </c>
      <c r="BD108" s="171" t="s">
        <v>572</v>
      </c>
      <c r="BE108" s="171" t="s">
        <v>548</v>
      </c>
      <c r="BF108" s="222">
        <v>0.96399999999999997</v>
      </c>
      <c r="BG108" s="330" t="s">
        <v>573</v>
      </c>
      <c r="BH108" s="171" t="s">
        <v>548</v>
      </c>
      <c r="BI108" s="222">
        <v>0.96399999999999997</v>
      </c>
      <c r="BJ108" s="171" t="s">
        <v>573</v>
      </c>
      <c r="BK108" s="171" t="s">
        <v>548</v>
      </c>
      <c r="BL108" s="222">
        <v>0.96199999999999997</v>
      </c>
      <c r="BM108" s="171" t="s">
        <v>573</v>
      </c>
      <c r="BN108" s="171" t="s">
        <v>548</v>
      </c>
      <c r="BO108" s="222">
        <v>0.96</v>
      </c>
      <c r="BP108" s="171" t="s">
        <v>573</v>
      </c>
      <c r="BQ108" s="171" t="s">
        <v>548</v>
      </c>
      <c r="BR108" s="225"/>
      <c r="BS108" s="226"/>
      <c r="BT108" s="226"/>
      <c r="BU108" s="306"/>
      <c r="BV108" s="306"/>
    </row>
    <row r="109" spans="1:74" x14ac:dyDescent="0.2">
      <c r="A109" s="306" t="s">
        <v>634</v>
      </c>
      <c r="B109" s="5" t="s">
        <v>491</v>
      </c>
      <c r="C109" s="5" t="s">
        <v>410</v>
      </c>
      <c r="D109" s="5" t="s">
        <v>432</v>
      </c>
      <c r="E109" s="5" t="s">
        <v>89</v>
      </c>
      <c r="F109" s="117" t="s">
        <v>222</v>
      </c>
      <c r="G109" s="5" t="s">
        <v>223</v>
      </c>
      <c r="H109" s="36" t="s">
        <v>466</v>
      </c>
      <c r="I109" s="161" t="s">
        <v>571</v>
      </c>
      <c r="J109" s="222">
        <v>1.1479999999999999</v>
      </c>
      <c r="K109" s="171" t="s">
        <v>572</v>
      </c>
      <c r="L109" s="171" t="s">
        <v>548</v>
      </c>
      <c r="M109" s="222">
        <v>1.147</v>
      </c>
      <c r="N109" s="262" t="s">
        <v>572</v>
      </c>
      <c r="O109" s="171" t="s">
        <v>548</v>
      </c>
      <c r="P109" s="222">
        <v>1.141</v>
      </c>
      <c r="Q109" s="171" t="s">
        <v>572</v>
      </c>
      <c r="R109" s="171" t="s">
        <v>548</v>
      </c>
      <c r="S109" s="222">
        <v>1.1359999999999999</v>
      </c>
      <c r="T109" s="330" t="s">
        <v>572</v>
      </c>
      <c r="U109" s="171" t="s">
        <v>548</v>
      </c>
      <c r="V109" s="222">
        <v>1.1339999999999999</v>
      </c>
      <c r="W109" s="171" t="s">
        <v>572</v>
      </c>
      <c r="X109" s="171" t="s">
        <v>548</v>
      </c>
      <c r="Y109" s="222">
        <v>1.1259999999999999</v>
      </c>
      <c r="Z109" s="171" t="s">
        <v>572</v>
      </c>
      <c r="AA109" s="171" t="s">
        <v>548</v>
      </c>
      <c r="AB109" s="222">
        <v>1.1200000000000001</v>
      </c>
      <c r="AC109" s="171" t="s">
        <v>572</v>
      </c>
      <c r="AD109" s="171" t="s">
        <v>548</v>
      </c>
      <c r="AE109" s="222">
        <v>1.1100000000000001</v>
      </c>
      <c r="AF109" s="171" t="s">
        <v>572</v>
      </c>
      <c r="AG109" s="171" t="s">
        <v>548</v>
      </c>
      <c r="AH109" s="222">
        <v>1.1000000000000001</v>
      </c>
      <c r="AI109" s="171" t="s">
        <v>572</v>
      </c>
      <c r="AJ109" s="171" t="s">
        <v>548</v>
      </c>
      <c r="AK109" s="222">
        <v>1.089</v>
      </c>
      <c r="AL109" s="171" t="s">
        <v>572</v>
      </c>
      <c r="AM109" s="171" t="s">
        <v>548</v>
      </c>
      <c r="AN109" s="222">
        <v>1.083</v>
      </c>
      <c r="AO109" s="171" t="s">
        <v>572</v>
      </c>
      <c r="AP109" s="171" t="s">
        <v>548</v>
      </c>
      <c r="AQ109" s="222">
        <v>1.0720000000000001</v>
      </c>
      <c r="AR109" s="171" t="s">
        <v>572</v>
      </c>
      <c r="AS109" s="171" t="s">
        <v>548</v>
      </c>
      <c r="AT109" s="222">
        <v>1.0629999999999999</v>
      </c>
      <c r="AU109" s="171" t="s">
        <v>572</v>
      </c>
      <c r="AV109" s="171" t="s">
        <v>548</v>
      </c>
      <c r="AW109" s="222">
        <v>1.0569999999999999</v>
      </c>
      <c r="AX109" s="171" t="s">
        <v>572</v>
      </c>
      <c r="AY109" s="171" t="s">
        <v>548</v>
      </c>
      <c r="AZ109" s="222">
        <v>1.0509999999999999</v>
      </c>
      <c r="BA109" s="171" t="s">
        <v>572</v>
      </c>
      <c r="BB109" s="171" t="s">
        <v>548</v>
      </c>
      <c r="BC109" s="222">
        <v>1.048</v>
      </c>
      <c r="BD109" s="171" t="s">
        <v>572</v>
      </c>
      <c r="BE109" s="171" t="s">
        <v>548</v>
      </c>
      <c r="BF109" s="222">
        <v>1.0429999999999999</v>
      </c>
      <c r="BG109" s="330" t="s">
        <v>572</v>
      </c>
      <c r="BH109" s="171" t="s">
        <v>548</v>
      </c>
      <c r="BI109" s="222">
        <v>1.042</v>
      </c>
      <c r="BJ109" s="171" t="s">
        <v>572</v>
      </c>
      <c r="BK109" s="171" t="s">
        <v>548</v>
      </c>
      <c r="BL109" s="222">
        <v>1.0429999999999999</v>
      </c>
      <c r="BM109" s="171" t="s">
        <v>572</v>
      </c>
      <c r="BN109" s="171" t="s">
        <v>548</v>
      </c>
      <c r="BO109" s="222">
        <v>1.046</v>
      </c>
      <c r="BP109" s="171" t="s">
        <v>572</v>
      </c>
      <c r="BQ109" s="171" t="s">
        <v>548</v>
      </c>
      <c r="BR109" s="225"/>
      <c r="BS109" s="226"/>
      <c r="BT109" s="226"/>
      <c r="BU109" s="306"/>
      <c r="BV109" s="306"/>
    </row>
    <row r="110" spans="1:74" x14ac:dyDescent="0.2">
      <c r="A110" s="306" t="s">
        <v>621</v>
      </c>
      <c r="B110" s="5" t="s">
        <v>477</v>
      </c>
      <c r="C110" s="5" t="s">
        <v>404</v>
      </c>
      <c r="D110" s="5" t="s">
        <v>418</v>
      </c>
      <c r="E110" s="5" t="s">
        <v>12</v>
      </c>
      <c r="F110" s="117" t="s">
        <v>224</v>
      </c>
      <c r="G110" s="5" t="s">
        <v>225</v>
      </c>
      <c r="H110" s="36" t="s">
        <v>466</v>
      </c>
      <c r="I110" s="161" t="s">
        <v>571</v>
      </c>
      <c r="J110" s="222">
        <v>0.89900000000000002</v>
      </c>
      <c r="K110" s="171" t="s">
        <v>573</v>
      </c>
      <c r="L110" s="171" t="s">
        <v>548</v>
      </c>
      <c r="M110" s="222">
        <v>0.89600000000000002</v>
      </c>
      <c r="N110" s="262" t="s">
        <v>573</v>
      </c>
      <c r="O110" s="171" t="s">
        <v>548</v>
      </c>
      <c r="P110" s="222">
        <v>0.89400000000000002</v>
      </c>
      <c r="Q110" s="171" t="s">
        <v>573</v>
      </c>
      <c r="R110" s="171" t="s">
        <v>548</v>
      </c>
      <c r="S110" s="222">
        <v>0.88800000000000001</v>
      </c>
      <c r="T110" s="330" t="s">
        <v>573</v>
      </c>
      <c r="U110" s="171" t="s">
        <v>548</v>
      </c>
      <c r="V110" s="222">
        <v>0.88400000000000001</v>
      </c>
      <c r="W110" s="171" t="s">
        <v>573</v>
      </c>
      <c r="X110" s="171" t="s">
        <v>548</v>
      </c>
      <c r="Y110" s="222">
        <v>0.878</v>
      </c>
      <c r="Z110" s="171" t="s">
        <v>573</v>
      </c>
      <c r="AA110" s="171" t="s">
        <v>548</v>
      </c>
      <c r="AB110" s="222">
        <v>0.876</v>
      </c>
      <c r="AC110" s="171" t="s">
        <v>573</v>
      </c>
      <c r="AD110" s="171" t="s">
        <v>548</v>
      </c>
      <c r="AE110" s="222">
        <v>0.876</v>
      </c>
      <c r="AF110" s="171" t="s">
        <v>573</v>
      </c>
      <c r="AG110" s="171" t="s">
        <v>548</v>
      </c>
      <c r="AH110" s="222">
        <v>0.877</v>
      </c>
      <c r="AI110" s="171" t="s">
        <v>573</v>
      </c>
      <c r="AJ110" s="171" t="s">
        <v>548</v>
      </c>
      <c r="AK110" s="222">
        <v>0.874</v>
      </c>
      <c r="AL110" s="171" t="s">
        <v>573</v>
      </c>
      <c r="AM110" s="171" t="s">
        <v>548</v>
      </c>
      <c r="AN110" s="222">
        <v>0.872</v>
      </c>
      <c r="AO110" s="171" t="s">
        <v>573</v>
      </c>
      <c r="AP110" s="171" t="s">
        <v>548</v>
      </c>
      <c r="AQ110" s="222">
        <v>0.86599999999999999</v>
      </c>
      <c r="AR110" s="171" t="s">
        <v>573</v>
      </c>
      <c r="AS110" s="171" t="s">
        <v>548</v>
      </c>
      <c r="AT110" s="222">
        <v>0.86599999999999999</v>
      </c>
      <c r="AU110" s="171" t="s">
        <v>573</v>
      </c>
      <c r="AV110" s="171" t="s">
        <v>548</v>
      </c>
      <c r="AW110" s="222">
        <v>0.86499999999999999</v>
      </c>
      <c r="AX110" s="171" t="s">
        <v>573</v>
      </c>
      <c r="AY110" s="171" t="s">
        <v>548</v>
      </c>
      <c r="AZ110" s="222">
        <v>0.86099999999999999</v>
      </c>
      <c r="BA110" s="171" t="s">
        <v>573</v>
      </c>
      <c r="BB110" s="171" t="s">
        <v>548</v>
      </c>
      <c r="BC110" s="222">
        <v>0.86299999999999999</v>
      </c>
      <c r="BD110" s="171" t="s">
        <v>573</v>
      </c>
      <c r="BE110" s="171" t="s">
        <v>548</v>
      </c>
      <c r="BF110" s="222">
        <v>0.86199999999999999</v>
      </c>
      <c r="BG110" s="330" t="s">
        <v>573</v>
      </c>
      <c r="BH110" s="171" t="s">
        <v>548</v>
      </c>
      <c r="BI110" s="222">
        <v>0.85899999999999999</v>
      </c>
      <c r="BJ110" s="171" t="s">
        <v>573</v>
      </c>
      <c r="BK110" s="171" t="s">
        <v>548</v>
      </c>
      <c r="BL110" s="222">
        <v>0.85599999999999998</v>
      </c>
      <c r="BM110" s="171" t="s">
        <v>573</v>
      </c>
      <c r="BN110" s="171" t="s">
        <v>548</v>
      </c>
      <c r="BO110" s="222">
        <v>0.85299999999999998</v>
      </c>
      <c r="BP110" s="171" t="s">
        <v>573</v>
      </c>
      <c r="BQ110" s="171" t="s">
        <v>548</v>
      </c>
      <c r="BR110" s="225"/>
      <c r="BS110" s="226"/>
      <c r="BT110" s="226"/>
      <c r="BU110" s="306"/>
      <c r="BV110" s="306"/>
    </row>
    <row r="111" spans="1:74" x14ac:dyDescent="0.2">
      <c r="A111" s="306" t="s">
        <v>634</v>
      </c>
      <c r="B111" s="118" t="s">
        <v>491</v>
      </c>
      <c r="C111" s="118" t="s">
        <v>410</v>
      </c>
      <c r="D111" s="118" t="s">
        <v>432</v>
      </c>
      <c r="E111" s="118" t="s">
        <v>89</v>
      </c>
      <c r="F111" s="124" t="s">
        <v>509</v>
      </c>
      <c r="G111" s="14" t="s">
        <v>90</v>
      </c>
      <c r="H111" s="36" t="s">
        <v>466</v>
      </c>
      <c r="I111" s="161" t="s">
        <v>571</v>
      </c>
      <c r="J111" s="222">
        <v>1.19</v>
      </c>
      <c r="K111" s="171" t="s">
        <v>549</v>
      </c>
      <c r="L111" s="171" t="s">
        <v>549</v>
      </c>
      <c r="M111" s="222">
        <v>1.1879999999999999</v>
      </c>
      <c r="N111" s="262" t="s">
        <v>549</v>
      </c>
      <c r="O111" s="171" t="s">
        <v>549</v>
      </c>
      <c r="P111" s="222">
        <v>1.179</v>
      </c>
      <c r="Q111" s="171" t="s">
        <v>549</v>
      </c>
      <c r="R111" s="171" t="s">
        <v>549</v>
      </c>
      <c r="S111" s="222">
        <v>1.1739999999999999</v>
      </c>
      <c r="T111" s="330" t="s">
        <v>549</v>
      </c>
      <c r="U111" s="171" t="s">
        <v>549</v>
      </c>
      <c r="V111" s="222">
        <v>1.167</v>
      </c>
      <c r="W111" s="171" t="s">
        <v>549</v>
      </c>
      <c r="X111" s="171" t="s">
        <v>549</v>
      </c>
      <c r="Y111" s="222">
        <v>1.1579999999999999</v>
      </c>
      <c r="Z111" s="171" t="s">
        <v>572</v>
      </c>
      <c r="AA111" s="171" t="s">
        <v>548</v>
      </c>
      <c r="AB111" s="222">
        <v>1.1559999999999999</v>
      </c>
      <c r="AC111" s="171" t="s">
        <v>572</v>
      </c>
      <c r="AD111" s="171" t="s">
        <v>548</v>
      </c>
      <c r="AE111" s="222">
        <v>1.1479999999999999</v>
      </c>
      <c r="AF111" s="171" t="s">
        <v>572</v>
      </c>
      <c r="AG111" s="171" t="s">
        <v>548</v>
      </c>
      <c r="AH111" s="222">
        <v>1.1339999999999999</v>
      </c>
      <c r="AI111" s="171" t="s">
        <v>572</v>
      </c>
      <c r="AJ111" s="171" t="s">
        <v>548</v>
      </c>
      <c r="AK111" s="222">
        <v>1.1240000000000001</v>
      </c>
      <c r="AL111" s="171" t="s">
        <v>572</v>
      </c>
      <c r="AM111" s="171" t="s">
        <v>548</v>
      </c>
      <c r="AN111" s="222">
        <v>1.1259999999999999</v>
      </c>
      <c r="AO111" s="171" t="s">
        <v>572</v>
      </c>
      <c r="AP111" s="171" t="s">
        <v>548</v>
      </c>
      <c r="AQ111" s="222">
        <v>1.1200000000000001</v>
      </c>
      <c r="AR111" s="171" t="s">
        <v>572</v>
      </c>
      <c r="AS111" s="171" t="s">
        <v>548</v>
      </c>
      <c r="AT111" s="222">
        <v>1.111</v>
      </c>
      <c r="AU111" s="171" t="s">
        <v>572</v>
      </c>
      <c r="AV111" s="171" t="s">
        <v>548</v>
      </c>
      <c r="AW111" s="222">
        <v>1.1080000000000001</v>
      </c>
      <c r="AX111" s="171" t="s">
        <v>572</v>
      </c>
      <c r="AY111" s="171" t="s">
        <v>548</v>
      </c>
      <c r="AZ111" s="222">
        <v>1.105</v>
      </c>
      <c r="BA111" s="171" t="s">
        <v>572</v>
      </c>
      <c r="BB111" s="171" t="s">
        <v>548</v>
      </c>
      <c r="BC111" s="222">
        <v>1.105</v>
      </c>
      <c r="BD111" s="171" t="s">
        <v>572</v>
      </c>
      <c r="BE111" s="171" t="s">
        <v>548</v>
      </c>
      <c r="BF111" s="222">
        <v>1.105</v>
      </c>
      <c r="BG111" s="330" t="s">
        <v>572</v>
      </c>
      <c r="BH111" s="171" t="s">
        <v>548</v>
      </c>
      <c r="BI111" s="222">
        <v>1.107</v>
      </c>
      <c r="BJ111" s="171" t="s">
        <v>572</v>
      </c>
      <c r="BK111" s="171" t="s">
        <v>548</v>
      </c>
      <c r="BL111" s="222">
        <v>1.107</v>
      </c>
      <c r="BM111" s="171" t="s">
        <v>572</v>
      </c>
      <c r="BN111" s="171" t="s">
        <v>548</v>
      </c>
      <c r="BO111" s="222">
        <v>1.109</v>
      </c>
      <c r="BP111" s="171" t="s">
        <v>572</v>
      </c>
      <c r="BQ111" s="171" t="s">
        <v>548</v>
      </c>
      <c r="BR111" s="225"/>
      <c r="BS111" s="226"/>
      <c r="BT111" s="226"/>
      <c r="BU111" s="306"/>
      <c r="BV111" s="306"/>
    </row>
    <row r="112" spans="1:74" s="5" customFormat="1" x14ac:dyDescent="0.2">
      <c r="A112" s="306" t="s">
        <v>634</v>
      </c>
      <c r="B112" s="5" t="s">
        <v>491</v>
      </c>
      <c r="C112" s="5" t="s">
        <v>410</v>
      </c>
      <c r="D112" s="5" t="s">
        <v>433</v>
      </c>
      <c r="E112" s="5" t="s">
        <v>91</v>
      </c>
      <c r="F112" s="117" t="s">
        <v>226</v>
      </c>
      <c r="G112" s="5" t="s">
        <v>227</v>
      </c>
      <c r="H112" s="36" t="s">
        <v>466</v>
      </c>
      <c r="I112" s="161" t="s">
        <v>571</v>
      </c>
      <c r="J112" s="222">
        <v>1.171</v>
      </c>
      <c r="K112" s="171" t="s">
        <v>549</v>
      </c>
      <c r="L112" s="171" t="s">
        <v>549</v>
      </c>
      <c r="M112" s="222">
        <v>1.171</v>
      </c>
      <c r="N112" s="262" t="s">
        <v>549</v>
      </c>
      <c r="O112" s="171" t="s">
        <v>549</v>
      </c>
      <c r="P112" s="222">
        <v>1.1679999999999999</v>
      </c>
      <c r="Q112" s="171" t="s">
        <v>549</v>
      </c>
      <c r="R112" s="171" t="s">
        <v>549</v>
      </c>
      <c r="S112" s="222">
        <v>1.165</v>
      </c>
      <c r="T112" s="330" t="s">
        <v>549</v>
      </c>
      <c r="U112" s="171" t="s">
        <v>549</v>
      </c>
      <c r="V112" s="222">
        <v>1.165</v>
      </c>
      <c r="W112" s="171" t="s">
        <v>549</v>
      </c>
      <c r="X112" s="171" t="s">
        <v>549</v>
      </c>
      <c r="Y112" s="222">
        <v>1.1599999999999999</v>
      </c>
      <c r="Z112" s="171" t="s">
        <v>572</v>
      </c>
      <c r="AA112" s="171" t="s">
        <v>548</v>
      </c>
      <c r="AB112" s="222">
        <v>1.159</v>
      </c>
      <c r="AC112" s="171" t="s">
        <v>572</v>
      </c>
      <c r="AD112" s="171" t="s">
        <v>548</v>
      </c>
      <c r="AE112" s="222">
        <v>1.1519999999999999</v>
      </c>
      <c r="AF112" s="171" t="s">
        <v>572</v>
      </c>
      <c r="AG112" s="171" t="s">
        <v>548</v>
      </c>
      <c r="AH112" s="222">
        <v>1.1379999999999999</v>
      </c>
      <c r="AI112" s="171" t="s">
        <v>572</v>
      </c>
      <c r="AJ112" s="171" t="s">
        <v>548</v>
      </c>
      <c r="AK112" s="222">
        <v>1.1259999999999999</v>
      </c>
      <c r="AL112" s="171" t="s">
        <v>572</v>
      </c>
      <c r="AM112" s="171" t="s">
        <v>548</v>
      </c>
      <c r="AN112" s="222">
        <v>1.121</v>
      </c>
      <c r="AO112" s="171" t="s">
        <v>572</v>
      </c>
      <c r="AP112" s="171" t="s">
        <v>548</v>
      </c>
      <c r="AQ112" s="222">
        <v>1.113</v>
      </c>
      <c r="AR112" s="171" t="s">
        <v>572</v>
      </c>
      <c r="AS112" s="171" t="s">
        <v>548</v>
      </c>
      <c r="AT112" s="222">
        <v>1.1060000000000001</v>
      </c>
      <c r="AU112" s="171" t="s">
        <v>572</v>
      </c>
      <c r="AV112" s="171" t="s">
        <v>548</v>
      </c>
      <c r="AW112" s="222">
        <v>1.1000000000000001</v>
      </c>
      <c r="AX112" s="171" t="s">
        <v>572</v>
      </c>
      <c r="AY112" s="171" t="s">
        <v>548</v>
      </c>
      <c r="AZ112" s="222">
        <v>1.091</v>
      </c>
      <c r="BA112" s="171" t="s">
        <v>572</v>
      </c>
      <c r="BB112" s="171" t="s">
        <v>548</v>
      </c>
      <c r="BC112" s="222">
        <v>1.0900000000000001</v>
      </c>
      <c r="BD112" s="171" t="s">
        <v>572</v>
      </c>
      <c r="BE112" s="171" t="s">
        <v>548</v>
      </c>
      <c r="BF112" s="222">
        <v>1.083</v>
      </c>
      <c r="BG112" s="330" t="s">
        <v>572</v>
      </c>
      <c r="BH112" s="171" t="s">
        <v>548</v>
      </c>
      <c r="BI112" s="222">
        <v>1.0820000000000001</v>
      </c>
      <c r="BJ112" s="171" t="s">
        <v>572</v>
      </c>
      <c r="BK112" s="171" t="s">
        <v>548</v>
      </c>
      <c r="BL112" s="222">
        <v>1.079</v>
      </c>
      <c r="BM112" s="171" t="s">
        <v>572</v>
      </c>
      <c r="BN112" s="171" t="s">
        <v>548</v>
      </c>
      <c r="BO112" s="222">
        <v>1.0780000000000001</v>
      </c>
      <c r="BP112" s="171" t="s">
        <v>572</v>
      </c>
      <c r="BQ112" s="171" t="s">
        <v>548</v>
      </c>
      <c r="BR112" s="225"/>
      <c r="BS112" s="226"/>
      <c r="BT112" s="226"/>
      <c r="BU112" s="306"/>
      <c r="BV112" s="306"/>
    </row>
    <row r="113" spans="1:74" x14ac:dyDescent="0.2">
      <c r="A113" s="306" t="s">
        <v>501</v>
      </c>
      <c r="B113" s="5" t="s">
        <v>480</v>
      </c>
      <c r="C113" s="5" t="s">
        <v>405</v>
      </c>
      <c r="D113" s="5" t="s">
        <v>552</v>
      </c>
      <c r="E113" s="5" t="s">
        <v>20</v>
      </c>
      <c r="F113" s="285" t="s">
        <v>228</v>
      </c>
      <c r="G113" s="5" t="s">
        <v>229</v>
      </c>
      <c r="H113" s="36" t="s">
        <v>466</v>
      </c>
      <c r="I113" s="161" t="s">
        <v>571</v>
      </c>
      <c r="J113" s="222">
        <v>1.2609999999999999</v>
      </c>
      <c r="K113" s="171" t="s">
        <v>549</v>
      </c>
      <c r="L113" s="171" t="s">
        <v>549</v>
      </c>
      <c r="M113" s="222">
        <v>1.258</v>
      </c>
      <c r="N113" s="262" t="s">
        <v>549</v>
      </c>
      <c r="O113" s="171" t="s">
        <v>549</v>
      </c>
      <c r="P113" s="222">
        <v>1.26</v>
      </c>
      <c r="Q113" s="171" t="s">
        <v>549</v>
      </c>
      <c r="R113" s="171" t="s">
        <v>549</v>
      </c>
      <c r="S113" s="222">
        <v>1.254</v>
      </c>
      <c r="T113" s="330" t="s">
        <v>549</v>
      </c>
      <c r="U113" s="171" t="s">
        <v>549</v>
      </c>
      <c r="V113" s="222">
        <v>1.2450000000000001</v>
      </c>
      <c r="W113" s="171" t="s">
        <v>549</v>
      </c>
      <c r="X113" s="171" t="s">
        <v>549</v>
      </c>
      <c r="Y113" s="222">
        <v>1.2390000000000001</v>
      </c>
      <c r="Z113" s="171" t="s">
        <v>549</v>
      </c>
      <c r="AA113" s="171" t="s">
        <v>549</v>
      </c>
      <c r="AB113" s="222">
        <v>1.2350000000000001</v>
      </c>
      <c r="AC113" s="171" t="s">
        <v>549</v>
      </c>
      <c r="AD113" s="171" t="s">
        <v>549</v>
      </c>
      <c r="AE113" s="222">
        <v>1.2290000000000001</v>
      </c>
      <c r="AF113" s="171" t="s">
        <v>549</v>
      </c>
      <c r="AG113" s="171" t="s">
        <v>549</v>
      </c>
      <c r="AH113" s="222">
        <v>1.216</v>
      </c>
      <c r="AI113" s="171" t="s">
        <v>549</v>
      </c>
      <c r="AJ113" s="171" t="s">
        <v>549</v>
      </c>
      <c r="AK113" s="222">
        <v>1.2050000000000001</v>
      </c>
      <c r="AL113" s="171" t="s">
        <v>549</v>
      </c>
      <c r="AM113" s="171" t="s">
        <v>549</v>
      </c>
      <c r="AN113" s="222">
        <v>1.2030000000000001</v>
      </c>
      <c r="AO113" s="171" t="s">
        <v>549</v>
      </c>
      <c r="AP113" s="171" t="s">
        <v>549</v>
      </c>
      <c r="AQ113" s="222">
        <v>1.1950000000000001</v>
      </c>
      <c r="AR113" s="171" t="s">
        <v>549</v>
      </c>
      <c r="AS113" s="171" t="s">
        <v>549</v>
      </c>
      <c r="AT113" s="222">
        <v>1.1919999999999999</v>
      </c>
      <c r="AU113" s="171" t="s">
        <v>549</v>
      </c>
      <c r="AV113" s="171" t="s">
        <v>549</v>
      </c>
      <c r="AW113" s="222">
        <v>1.1859999999999999</v>
      </c>
      <c r="AX113" s="171" t="s">
        <v>549</v>
      </c>
      <c r="AY113" s="171" t="s">
        <v>549</v>
      </c>
      <c r="AZ113" s="222">
        <v>1.1779999999999999</v>
      </c>
      <c r="BA113" s="171" t="s">
        <v>549</v>
      </c>
      <c r="BB113" s="171" t="s">
        <v>549</v>
      </c>
      <c r="BC113" s="222">
        <v>1.177</v>
      </c>
      <c r="BD113" s="171" t="s">
        <v>549</v>
      </c>
      <c r="BE113" s="171" t="s">
        <v>549</v>
      </c>
      <c r="BF113" s="222">
        <v>1.171</v>
      </c>
      <c r="BG113" s="330" t="s">
        <v>549</v>
      </c>
      <c r="BH113" s="171" t="s">
        <v>549</v>
      </c>
      <c r="BI113" s="222">
        <v>1.167</v>
      </c>
      <c r="BJ113" s="171" t="s">
        <v>549</v>
      </c>
      <c r="BK113" s="171" t="s">
        <v>549</v>
      </c>
      <c r="BL113" s="222">
        <v>1.161</v>
      </c>
      <c r="BM113" s="171" t="s">
        <v>572</v>
      </c>
      <c r="BN113" s="171" t="s">
        <v>548</v>
      </c>
      <c r="BO113" s="222">
        <v>1.155</v>
      </c>
      <c r="BP113" s="171" t="s">
        <v>572</v>
      </c>
      <c r="BQ113" s="171" t="s">
        <v>548</v>
      </c>
      <c r="BR113" s="225"/>
      <c r="BS113" s="226"/>
      <c r="BT113" s="226"/>
      <c r="BU113" s="306"/>
      <c r="BV113" s="306"/>
    </row>
    <row r="114" spans="1:74" x14ac:dyDescent="0.2">
      <c r="A114" s="306" t="s">
        <v>636</v>
      </c>
      <c r="B114" s="120" t="s">
        <v>493</v>
      </c>
      <c r="C114" s="120" t="s">
        <v>98</v>
      </c>
      <c r="D114" s="120" t="s">
        <v>434</v>
      </c>
      <c r="E114" s="120" t="s">
        <v>98</v>
      </c>
      <c r="F114" s="121" t="s">
        <v>230</v>
      </c>
      <c r="G114" s="5" t="s">
        <v>231</v>
      </c>
      <c r="H114" s="36" t="s">
        <v>466</v>
      </c>
      <c r="I114" s="161" t="s">
        <v>571</v>
      </c>
      <c r="J114" s="222">
        <v>0.98599999999999999</v>
      </c>
      <c r="K114" s="171" t="s">
        <v>572</v>
      </c>
      <c r="L114" s="171" t="s">
        <v>548</v>
      </c>
      <c r="M114" s="222">
        <v>0.98599999999999999</v>
      </c>
      <c r="N114" s="262" t="s">
        <v>572</v>
      </c>
      <c r="O114" s="171" t="s">
        <v>548</v>
      </c>
      <c r="P114" s="222">
        <v>0.98199999999999998</v>
      </c>
      <c r="Q114" s="171" t="s">
        <v>572</v>
      </c>
      <c r="R114" s="171" t="s">
        <v>548</v>
      </c>
      <c r="S114" s="222">
        <v>0.98199999999999998</v>
      </c>
      <c r="T114" s="330" t="s">
        <v>572</v>
      </c>
      <c r="U114" s="171" t="s">
        <v>548</v>
      </c>
      <c r="V114" s="222">
        <v>0.97599999999999998</v>
      </c>
      <c r="W114" s="171" t="s">
        <v>572</v>
      </c>
      <c r="X114" s="171" t="s">
        <v>548</v>
      </c>
      <c r="Y114" s="222">
        <v>0.96899999999999997</v>
      </c>
      <c r="Z114" s="171" t="s">
        <v>572</v>
      </c>
      <c r="AA114" s="171" t="s">
        <v>548</v>
      </c>
      <c r="AB114" s="222">
        <v>0.96499999999999997</v>
      </c>
      <c r="AC114" s="171" t="s">
        <v>573</v>
      </c>
      <c r="AD114" s="171" t="s">
        <v>548</v>
      </c>
      <c r="AE114" s="222">
        <v>0.95699999999999996</v>
      </c>
      <c r="AF114" s="171" t="s">
        <v>573</v>
      </c>
      <c r="AG114" s="171" t="s">
        <v>548</v>
      </c>
      <c r="AH114" s="222">
        <v>0.94799999999999995</v>
      </c>
      <c r="AI114" s="171" t="s">
        <v>573</v>
      </c>
      <c r="AJ114" s="171" t="s">
        <v>548</v>
      </c>
      <c r="AK114" s="222">
        <v>0.93700000000000006</v>
      </c>
      <c r="AL114" s="171" t="s">
        <v>573</v>
      </c>
      <c r="AM114" s="171" t="s">
        <v>548</v>
      </c>
      <c r="AN114" s="222">
        <v>0.93300000000000005</v>
      </c>
      <c r="AO114" s="171" t="s">
        <v>573</v>
      </c>
      <c r="AP114" s="171" t="s">
        <v>548</v>
      </c>
      <c r="AQ114" s="222">
        <v>0.92700000000000005</v>
      </c>
      <c r="AR114" s="171" t="s">
        <v>573</v>
      </c>
      <c r="AS114" s="171" t="s">
        <v>548</v>
      </c>
      <c r="AT114" s="222">
        <v>0.92600000000000005</v>
      </c>
      <c r="AU114" s="171" t="s">
        <v>573</v>
      </c>
      <c r="AV114" s="171" t="s">
        <v>548</v>
      </c>
      <c r="AW114" s="222">
        <v>0.91600000000000004</v>
      </c>
      <c r="AX114" s="171" t="s">
        <v>573</v>
      </c>
      <c r="AY114" s="171" t="s">
        <v>548</v>
      </c>
      <c r="AZ114" s="222">
        <v>0.90700000000000003</v>
      </c>
      <c r="BA114" s="171" t="s">
        <v>573</v>
      </c>
      <c r="BB114" s="171" t="s">
        <v>548</v>
      </c>
      <c r="BC114" s="222">
        <v>0.90500000000000003</v>
      </c>
      <c r="BD114" s="171" t="s">
        <v>573</v>
      </c>
      <c r="BE114" s="171" t="s">
        <v>548</v>
      </c>
      <c r="BF114" s="222">
        <v>0.90300000000000002</v>
      </c>
      <c r="BG114" s="330" t="s">
        <v>573</v>
      </c>
      <c r="BH114" s="171" t="s">
        <v>548</v>
      </c>
      <c r="BI114" s="222">
        <v>0.90300000000000002</v>
      </c>
      <c r="BJ114" s="171" t="s">
        <v>573</v>
      </c>
      <c r="BK114" s="171" t="s">
        <v>548</v>
      </c>
      <c r="BL114" s="222">
        <v>0.90400000000000003</v>
      </c>
      <c r="BM114" s="171" t="s">
        <v>573</v>
      </c>
      <c r="BN114" s="171" t="s">
        <v>548</v>
      </c>
      <c r="BO114" s="222">
        <v>0.90600000000000003</v>
      </c>
      <c r="BP114" s="171" t="s">
        <v>573</v>
      </c>
      <c r="BQ114" s="171" t="s">
        <v>548</v>
      </c>
      <c r="BR114" s="225"/>
      <c r="BS114" s="226"/>
      <c r="BT114" s="226"/>
      <c r="BU114" s="306"/>
      <c r="BV114" s="306"/>
    </row>
    <row r="115" spans="1:74" x14ac:dyDescent="0.2">
      <c r="A115" s="306" t="s">
        <v>637</v>
      </c>
      <c r="B115" s="5" t="s">
        <v>474</v>
      </c>
      <c r="C115" s="5" t="s">
        <v>401</v>
      </c>
      <c r="D115" s="5" t="s">
        <v>436</v>
      </c>
      <c r="E115" s="5" t="s">
        <v>114</v>
      </c>
      <c r="F115" s="117" t="s">
        <v>232</v>
      </c>
      <c r="G115" s="5" t="s">
        <v>233</v>
      </c>
      <c r="H115" s="36" t="s">
        <v>466</v>
      </c>
      <c r="I115" s="161" t="s">
        <v>571</v>
      </c>
      <c r="J115" s="222">
        <v>1.1220000000000001</v>
      </c>
      <c r="K115" s="171" t="s">
        <v>572</v>
      </c>
      <c r="L115" s="171" t="s">
        <v>548</v>
      </c>
      <c r="M115" s="222">
        <v>1.119</v>
      </c>
      <c r="N115" s="262" t="s">
        <v>572</v>
      </c>
      <c r="O115" s="171" t="s">
        <v>548</v>
      </c>
      <c r="P115" s="222">
        <v>1.1160000000000001</v>
      </c>
      <c r="Q115" s="171" t="s">
        <v>572</v>
      </c>
      <c r="R115" s="171" t="s">
        <v>548</v>
      </c>
      <c r="S115" s="222">
        <v>1.1140000000000001</v>
      </c>
      <c r="T115" s="330" t="s">
        <v>572</v>
      </c>
      <c r="U115" s="171" t="s">
        <v>548</v>
      </c>
      <c r="V115" s="222">
        <v>1.107</v>
      </c>
      <c r="W115" s="171" t="s">
        <v>572</v>
      </c>
      <c r="X115" s="171" t="s">
        <v>548</v>
      </c>
      <c r="Y115" s="222">
        <v>1.101</v>
      </c>
      <c r="Z115" s="171" t="s">
        <v>572</v>
      </c>
      <c r="AA115" s="171" t="s">
        <v>548</v>
      </c>
      <c r="AB115" s="222">
        <v>1.1000000000000001</v>
      </c>
      <c r="AC115" s="171" t="s">
        <v>572</v>
      </c>
      <c r="AD115" s="171" t="s">
        <v>548</v>
      </c>
      <c r="AE115" s="222">
        <v>1.095</v>
      </c>
      <c r="AF115" s="171" t="s">
        <v>572</v>
      </c>
      <c r="AG115" s="171" t="s">
        <v>548</v>
      </c>
      <c r="AH115" s="222">
        <v>1.085</v>
      </c>
      <c r="AI115" s="171" t="s">
        <v>572</v>
      </c>
      <c r="AJ115" s="171" t="s">
        <v>548</v>
      </c>
      <c r="AK115" s="222">
        <v>1.073</v>
      </c>
      <c r="AL115" s="171" t="s">
        <v>572</v>
      </c>
      <c r="AM115" s="171" t="s">
        <v>548</v>
      </c>
      <c r="AN115" s="222">
        <v>1.0609999999999999</v>
      </c>
      <c r="AO115" s="171" t="s">
        <v>572</v>
      </c>
      <c r="AP115" s="171" t="s">
        <v>548</v>
      </c>
      <c r="AQ115" s="222">
        <v>1.0509999999999999</v>
      </c>
      <c r="AR115" s="171" t="s">
        <v>572</v>
      </c>
      <c r="AS115" s="171" t="s">
        <v>548</v>
      </c>
      <c r="AT115" s="222">
        <v>1.048</v>
      </c>
      <c r="AU115" s="171" t="s">
        <v>572</v>
      </c>
      <c r="AV115" s="171" t="s">
        <v>548</v>
      </c>
      <c r="AW115" s="222">
        <v>1.0429999999999999</v>
      </c>
      <c r="AX115" s="171" t="s">
        <v>572</v>
      </c>
      <c r="AY115" s="171" t="s">
        <v>548</v>
      </c>
      <c r="AZ115" s="222">
        <v>1.036</v>
      </c>
      <c r="BA115" s="171" t="s">
        <v>572</v>
      </c>
      <c r="BB115" s="171" t="s">
        <v>548</v>
      </c>
      <c r="BC115" s="222">
        <v>1.034</v>
      </c>
      <c r="BD115" s="171" t="s">
        <v>572</v>
      </c>
      <c r="BE115" s="171" t="s">
        <v>548</v>
      </c>
      <c r="BF115" s="222">
        <v>1.032</v>
      </c>
      <c r="BG115" s="330" t="s">
        <v>572</v>
      </c>
      <c r="BH115" s="171" t="s">
        <v>548</v>
      </c>
      <c r="BI115" s="222">
        <v>1.028</v>
      </c>
      <c r="BJ115" s="171" t="s">
        <v>572</v>
      </c>
      <c r="BK115" s="171" t="s">
        <v>548</v>
      </c>
      <c r="BL115" s="222">
        <v>1.0269999999999999</v>
      </c>
      <c r="BM115" s="171" t="s">
        <v>572</v>
      </c>
      <c r="BN115" s="171" t="s">
        <v>548</v>
      </c>
      <c r="BO115" s="222">
        <v>1.026</v>
      </c>
      <c r="BP115" s="171" t="s">
        <v>572</v>
      </c>
      <c r="BQ115" s="171" t="s">
        <v>548</v>
      </c>
      <c r="BR115" s="225"/>
      <c r="BS115" s="226"/>
      <c r="BT115" s="226"/>
      <c r="BU115" s="306"/>
      <c r="BV115" s="306"/>
    </row>
    <row r="116" spans="1:74" x14ac:dyDescent="0.2">
      <c r="A116" s="306" t="s">
        <v>498</v>
      </c>
      <c r="B116" s="5" t="s">
        <v>493</v>
      </c>
      <c r="C116" s="5" t="s">
        <v>98</v>
      </c>
      <c r="D116" s="5" t="s">
        <v>434</v>
      </c>
      <c r="E116" s="5" t="s">
        <v>98</v>
      </c>
      <c r="F116" s="117" t="s">
        <v>234</v>
      </c>
      <c r="G116" s="5" t="s">
        <v>235</v>
      </c>
      <c r="H116" s="36" t="s">
        <v>466</v>
      </c>
      <c r="I116" s="161" t="s">
        <v>571</v>
      </c>
      <c r="J116" s="222">
        <v>0.92900000000000005</v>
      </c>
      <c r="K116" s="171" t="s">
        <v>573</v>
      </c>
      <c r="L116" s="171" t="s">
        <v>548</v>
      </c>
      <c r="M116" s="222">
        <v>0.92700000000000005</v>
      </c>
      <c r="N116" s="262" t="s">
        <v>573</v>
      </c>
      <c r="O116" s="171" t="s">
        <v>548</v>
      </c>
      <c r="P116" s="222">
        <v>0.91800000000000004</v>
      </c>
      <c r="Q116" s="171" t="s">
        <v>573</v>
      </c>
      <c r="R116" s="171" t="s">
        <v>548</v>
      </c>
      <c r="S116" s="222">
        <v>0.91200000000000003</v>
      </c>
      <c r="T116" s="330" t="s">
        <v>573</v>
      </c>
      <c r="U116" s="171" t="s">
        <v>548</v>
      </c>
      <c r="V116" s="222">
        <v>0.90300000000000002</v>
      </c>
      <c r="W116" s="171" t="s">
        <v>573</v>
      </c>
      <c r="X116" s="171" t="s">
        <v>548</v>
      </c>
      <c r="Y116" s="222">
        <v>0.89400000000000002</v>
      </c>
      <c r="Z116" s="171" t="s">
        <v>573</v>
      </c>
      <c r="AA116" s="171" t="s">
        <v>548</v>
      </c>
      <c r="AB116" s="222">
        <v>0.89</v>
      </c>
      <c r="AC116" s="171" t="s">
        <v>573</v>
      </c>
      <c r="AD116" s="171" t="s">
        <v>548</v>
      </c>
      <c r="AE116" s="222">
        <v>0.88400000000000001</v>
      </c>
      <c r="AF116" s="171" t="s">
        <v>573</v>
      </c>
      <c r="AG116" s="171" t="s">
        <v>548</v>
      </c>
      <c r="AH116" s="222">
        <v>0.874</v>
      </c>
      <c r="AI116" s="171" t="s">
        <v>573</v>
      </c>
      <c r="AJ116" s="171" t="s">
        <v>548</v>
      </c>
      <c r="AK116" s="222">
        <v>0.86399999999999999</v>
      </c>
      <c r="AL116" s="171" t="s">
        <v>573</v>
      </c>
      <c r="AM116" s="171" t="s">
        <v>548</v>
      </c>
      <c r="AN116" s="222">
        <v>0.85899999999999999</v>
      </c>
      <c r="AO116" s="171" t="s">
        <v>573</v>
      </c>
      <c r="AP116" s="171" t="s">
        <v>548</v>
      </c>
      <c r="AQ116" s="222">
        <v>0.84599999999999997</v>
      </c>
      <c r="AR116" s="171" t="s">
        <v>573</v>
      </c>
      <c r="AS116" s="171" t="s">
        <v>548</v>
      </c>
      <c r="AT116" s="222">
        <v>0.83699999999999997</v>
      </c>
      <c r="AU116" s="171" t="s">
        <v>573</v>
      </c>
      <c r="AV116" s="171" t="s">
        <v>548</v>
      </c>
      <c r="AW116" s="222">
        <v>0.82899999999999996</v>
      </c>
      <c r="AX116" s="171" t="s">
        <v>573</v>
      </c>
      <c r="AY116" s="171" t="s">
        <v>548</v>
      </c>
      <c r="AZ116" s="222">
        <v>0.82499999999999996</v>
      </c>
      <c r="BA116" s="171" t="s">
        <v>573</v>
      </c>
      <c r="BB116" s="171" t="s">
        <v>548</v>
      </c>
      <c r="BC116" s="222">
        <v>0.82199999999999995</v>
      </c>
      <c r="BD116" s="171" t="s">
        <v>573</v>
      </c>
      <c r="BE116" s="171" t="s">
        <v>548</v>
      </c>
      <c r="BF116" s="222">
        <v>0.82699999999999996</v>
      </c>
      <c r="BG116" s="330" t="s">
        <v>573</v>
      </c>
      <c r="BH116" s="171" t="s">
        <v>548</v>
      </c>
      <c r="BI116" s="222">
        <v>0.82699999999999996</v>
      </c>
      <c r="BJ116" s="171" t="s">
        <v>573</v>
      </c>
      <c r="BK116" s="171" t="s">
        <v>548</v>
      </c>
      <c r="BL116" s="222">
        <v>0.83199999999999996</v>
      </c>
      <c r="BM116" s="171" t="s">
        <v>573</v>
      </c>
      <c r="BN116" s="171" t="s">
        <v>548</v>
      </c>
      <c r="BO116" s="222">
        <v>0.83399999999999996</v>
      </c>
      <c r="BP116" s="171" t="s">
        <v>573</v>
      </c>
      <c r="BQ116" s="171" t="s">
        <v>548</v>
      </c>
      <c r="BR116" s="225"/>
      <c r="BS116" s="226"/>
      <c r="BT116" s="226"/>
      <c r="BU116" s="306"/>
      <c r="BV116" s="306"/>
    </row>
    <row r="117" spans="1:74" x14ac:dyDescent="0.2">
      <c r="A117" s="306" t="s">
        <v>619</v>
      </c>
      <c r="B117" s="5" t="s">
        <v>474</v>
      </c>
      <c r="C117" s="5" t="s">
        <v>401</v>
      </c>
      <c r="D117" s="5" t="s">
        <v>415</v>
      </c>
      <c r="E117" s="5" t="s">
        <v>5</v>
      </c>
      <c r="F117" s="117" t="s">
        <v>236</v>
      </c>
      <c r="G117" s="5" t="s">
        <v>237</v>
      </c>
      <c r="H117" s="36" t="s">
        <v>466</v>
      </c>
      <c r="I117" s="161" t="s">
        <v>571</v>
      </c>
      <c r="J117" s="222">
        <v>1.1970000000000001</v>
      </c>
      <c r="K117" s="171" t="s">
        <v>549</v>
      </c>
      <c r="L117" s="171" t="s">
        <v>549</v>
      </c>
      <c r="M117" s="222">
        <v>1.1930000000000001</v>
      </c>
      <c r="N117" s="262" t="s">
        <v>549</v>
      </c>
      <c r="O117" s="171" t="s">
        <v>549</v>
      </c>
      <c r="P117" s="222">
        <v>1.1890000000000001</v>
      </c>
      <c r="Q117" s="171" t="s">
        <v>549</v>
      </c>
      <c r="R117" s="171" t="s">
        <v>549</v>
      </c>
      <c r="S117" s="222">
        <v>1.1859999999999999</v>
      </c>
      <c r="T117" s="330" t="s">
        <v>549</v>
      </c>
      <c r="U117" s="171" t="s">
        <v>549</v>
      </c>
      <c r="V117" s="222">
        <v>1.18</v>
      </c>
      <c r="W117" s="171" t="s">
        <v>549</v>
      </c>
      <c r="X117" s="171" t="s">
        <v>549</v>
      </c>
      <c r="Y117" s="222">
        <v>1.1739999999999999</v>
      </c>
      <c r="Z117" s="171" t="s">
        <v>549</v>
      </c>
      <c r="AA117" s="171" t="s">
        <v>549</v>
      </c>
      <c r="AB117" s="222">
        <v>1.175</v>
      </c>
      <c r="AC117" s="171" t="s">
        <v>549</v>
      </c>
      <c r="AD117" s="171" t="s">
        <v>549</v>
      </c>
      <c r="AE117" s="222">
        <v>1.1739999999999999</v>
      </c>
      <c r="AF117" s="171" t="s">
        <v>549</v>
      </c>
      <c r="AG117" s="171" t="s">
        <v>549</v>
      </c>
      <c r="AH117" s="222">
        <v>1.1619999999999999</v>
      </c>
      <c r="AI117" s="171" t="s">
        <v>549</v>
      </c>
      <c r="AJ117" s="171" t="s">
        <v>549</v>
      </c>
      <c r="AK117" s="222">
        <v>1.1499999999999999</v>
      </c>
      <c r="AL117" s="171" t="s">
        <v>572</v>
      </c>
      <c r="AM117" s="171" t="s">
        <v>548</v>
      </c>
      <c r="AN117" s="222">
        <v>1.139</v>
      </c>
      <c r="AO117" s="171" t="s">
        <v>572</v>
      </c>
      <c r="AP117" s="171" t="s">
        <v>548</v>
      </c>
      <c r="AQ117" s="222">
        <v>1.1299999999999999</v>
      </c>
      <c r="AR117" s="171" t="s">
        <v>572</v>
      </c>
      <c r="AS117" s="171" t="s">
        <v>548</v>
      </c>
      <c r="AT117" s="222">
        <v>1.1319999999999999</v>
      </c>
      <c r="AU117" s="171" t="s">
        <v>572</v>
      </c>
      <c r="AV117" s="171" t="s">
        <v>548</v>
      </c>
      <c r="AW117" s="222">
        <v>1.127</v>
      </c>
      <c r="AX117" s="171" t="s">
        <v>572</v>
      </c>
      <c r="AY117" s="171" t="s">
        <v>548</v>
      </c>
      <c r="AZ117" s="222">
        <v>1.1200000000000001</v>
      </c>
      <c r="BA117" s="171" t="s">
        <v>572</v>
      </c>
      <c r="BB117" s="171" t="s">
        <v>548</v>
      </c>
      <c r="BC117" s="222">
        <v>1.119</v>
      </c>
      <c r="BD117" s="171" t="s">
        <v>572</v>
      </c>
      <c r="BE117" s="171" t="s">
        <v>548</v>
      </c>
      <c r="BF117" s="222">
        <v>1.123</v>
      </c>
      <c r="BG117" s="330" t="s">
        <v>572</v>
      </c>
      <c r="BH117" s="171" t="s">
        <v>548</v>
      </c>
      <c r="BI117" s="222">
        <v>1.123</v>
      </c>
      <c r="BJ117" s="171" t="s">
        <v>572</v>
      </c>
      <c r="BK117" s="171" t="s">
        <v>548</v>
      </c>
      <c r="BL117" s="222">
        <v>1.127</v>
      </c>
      <c r="BM117" s="171" t="s">
        <v>572</v>
      </c>
      <c r="BN117" s="171" t="s">
        <v>548</v>
      </c>
      <c r="BO117" s="222">
        <v>1.1279999999999999</v>
      </c>
      <c r="BP117" s="171" t="s">
        <v>572</v>
      </c>
      <c r="BQ117" s="171" t="s">
        <v>548</v>
      </c>
      <c r="BR117" s="225"/>
      <c r="BS117" s="226"/>
      <c r="BT117" s="226"/>
      <c r="BU117" s="306"/>
      <c r="BV117" s="306"/>
    </row>
    <row r="118" spans="1:74" x14ac:dyDescent="0.2">
      <c r="A118" s="306" t="s">
        <v>637</v>
      </c>
      <c r="B118" s="5" t="s">
        <v>474</v>
      </c>
      <c r="C118" s="5" t="s">
        <v>401</v>
      </c>
      <c r="D118" s="5" t="s">
        <v>436</v>
      </c>
      <c r="E118" s="5" t="s">
        <v>114</v>
      </c>
      <c r="F118" s="117" t="s">
        <v>238</v>
      </c>
      <c r="G118" s="5" t="s">
        <v>239</v>
      </c>
      <c r="H118" s="36" t="s">
        <v>466</v>
      </c>
      <c r="I118" s="161" t="s">
        <v>571</v>
      </c>
      <c r="J118" s="222">
        <v>1.1459999999999999</v>
      </c>
      <c r="K118" s="171" t="s">
        <v>572</v>
      </c>
      <c r="L118" s="171" t="s">
        <v>548</v>
      </c>
      <c r="M118" s="222">
        <v>1.139</v>
      </c>
      <c r="N118" s="262" t="s">
        <v>572</v>
      </c>
      <c r="O118" s="171" t="s">
        <v>548</v>
      </c>
      <c r="P118" s="222">
        <v>1.1379999999999999</v>
      </c>
      <c r="Q118" s="171" t="s">
        <v>572</v>
      </c>
      <c r="R118" s="171" t="s">
        <v>548</v>
      </c>
      <c r="S118" s="222">
        <v>1.1339999999999999</v>
      </c>
      <c r="T118" s="330" t="s">
        <v>572</v>
      </c>
      <c r="U118" s="171" t="s">
        <v>548</v>
      </c>
      <c r="V118" s="222">
        <v>1.131</v>
      </c>
      <c r="W118" s="171" t="s">
        <v>572</v>
      </c>
      <c r="X118" s="171" t="s">
        <v>548</v>
      </c>
      <c r="Y118" s="222">
        <v>1.123</v>
      </c>
      <c r="Z118" s="171" t="s">
        <v>572</v>
      </c>
      <c r="AA118" s="171" t="s">
        <v>548</v>
      </c>
      <c r="AB118" s="222">
        <v>1.1200000000000001</v>
      </c>
      <c r="AC118" s="171" t="s">
        <v>572</v>
      </c>
      <c r="AD118" s="171" t="s">
        <v>548</v>
      </c>
      <c r="AE118" s="222">
        <v>1.115</v>
      </c>
      <c r="AF118" s="171" t="s">
        <v>572</v>
      </c>
      <c r="AG118" s="171" t="s">
        <v>548</v>
      </c>
      <c r="AH118" s="222">
        <v>1.1020000000000001</v>
      </c>
      <c r="AI118" s="171" t="s">
        <v>572</v>
      </c>
      <c r="AJ118" s="171" t="s">
        <v>548</v>
      </c>
      <c r="AK118" s="222">
        <v>1.0840000000000001</v>
      </c>
      <c r="AL118" s="171" t="s">
        <v>572</v>
      </c>
      <c r="AM118" s="171" t="s">
        <v>548</v>
      </c>
      <c r="AN118" s="222">
        <v>1.07</v>
      </c>
      <c r="AO118" s="171" t="s">
        <v>572</v>
      </c>
      <c r="AP118" s="171" t="s">
        <v>548</v>
      </c>
      <c r="AQ118" s="222">
        <v>1.0529999999999999</v>
      </c>
      <c r="AR118" s="171" t="s">
        <v>572</v>
      </c>
      <c r="AS118" s="171" t="s">
        <v>548</v>
      </c>
      <c r="AT118" s="222">
        <v>1.0389999999999999</v>
      </c>
      <c r="AU118" s="171" t="s">
        <v>572</v>
      </c>
      <c r="AV118" s="171" t="s">
        <v>548</v>
      </c>
      <c r="AW118" s="222">
        <v>1.032</v>
      </c>
      <c r="AX118" s="171" t="s">
        <v>572</v>
      </c>
      <c r="AY118" s="171" t="s">
        <v>548</v>
      </c>
      <c r="AZ118" s="222">
        <v>1.0189999999999999</v>
      </c>
      <c r="BA118" s="171" t="s">
        <v>572</v>
      </c>
      <c r="BB118" s="171" t="s">
        <v>548</v>
      </c>
      <c r="BC118" s="222">
        <v>1.0149999999999999</v>
      </c>
      <c r="BD118" s="171" t="s">
        <v>572</v>
      </c>
      <c r="BE118" s="171" t="s">
        <v>548</v>
      </c>
      <c r="BF118" s="222">
        <v>1.012</v>
      </c>
      <c r="BG118" s="330" t="s">
        <v>572</v>
      </c>
      <c r="BH118" s="171" t="s">
        <v>548</v>
      </c>
      <c r="BI118" s="222">
        <v>1.01</v>
      </c>
      <c r="BJ118" s="171" t="s">
        <v>572</v>
      </c>
      <c r="BK118" s="171" t="s">
        <v>548</v>
      </c>
      <c r="BL118" s="222">
        <v>1.0049999999999999</v>
      </c>
      <c r="BM118" s="171" t="s">
        <v>572</v>
      </c>
      <c r="BN118" s="171" t="s">
        <v>548</v>
      </c>
      <c r="BO118" s="222">
        <v>1.006</v>
      </c>
      <c r="BP118" s="171" t="s">
        <v>572</v>
      </c>
      <c r="BQ118" s="171" t="s">
        <v>548</v>
      </c>
      <c r="BR118" s="225"/>
      <c r="BS118" s="226"/>
      <c r="BT118" s="226"/>
      <c r="BU118" s="306"/>
      <c r="BV118" s="306"/>
    </row>
    <row r="119" spans="1:74" x14ac:dyDescent="0.2">
      <c r="A119" s="306" t="s">
        <v>639</v>
      </c>
      <c r="B119" s="5" t="s">
        <v>480</v>
      </c>
      <c r="C119" s="5" t="s">
        <v>405</v>
      </c>
      <c r="D119" s="5" t="s">
        <v>429</v>
      </c>
      <c r="E119" s="5" t="s">
        <v>60</v>
      </c>
      <c r="F119" s="117" t="s">
        <v>240</v>
      </c>
      <c r="G119" s="5" t="s">
        <v>241</v>
      </c>
      <c r="H119" s="36" t="s">
        <v>466</v>
      </c>
      <c r="I119" s="161" t="s">
        <v>571</v>
      </c>
      <c r="J119" s="222">
        <v>1.0740000000000001</v>
      </c>
      <c r="K119" s="171" t="s">
        <v>572</v>
      </c>
      <c r="L119" s="171" t="s">
        <v>548</v>
      </c>
      <c r="M119" s="222">
        <v>1.071</v>
      </c>
      <c r="N119" s="262" t="s">
        <v>572</v>
      </c>
      <c r="O119" s="171" t="s">
        <v>548</v>
      </c>
      <c r="P119" s="222">
        <v>1.0629999999999999</v>
      </c>
      <c r="Q119" s="171" t="s">
        <v>572</v>
      </c>
      <c r="R119" s="171" t="s">
        <v>548</v>
      </c>
      <c r="S119" s="222">
        <v>1.0589999999999999</v>
      </c>
      <c r="T119" s="330" t="s">
        <v>572</v>
      </c>
      <c r="U119" s="171" t="s">
        <v>548</v>
      </c>
      <c r="V119" s="222">
        <v>1.0529999999999999</v>
      </c>
      <c r="W119" s="171" t="s">
        <v>572</v>
      </c>
      <c r="X119" s="171" t="s">
        <v>548</v>
      </c>
      <c r="Y119" s="222">
        <v>1.0449999999999999</v>
      </c>
      <c r="Z119" s="171" t="s">
        <v>572</v>
      </c>
      <c r="AA119" s="171" t="s">
        <v>548</v>
      </c>
      <c r="AB119" s="222">
        <v>1.046</v>
      </c>
      <c r="AC119" s="171" t="s">
        <v>572</v>
      </c>
      <c r="AD119" s="171" t="s">
        <v>548</v>
      </c>
      <c r="AE119" s="222">
        <v>1.04</v>
      </c>
      <c r="AF119" s="171" t="s">
        <v>572</v>
      </c>
      <c r="AG119" s="171" t="s">
        <v>548</v>
      </c>
      <c r="AH119" s="222">
        <v>1.03</v>
      </c>
      <c r="AI119" s="171" t="s">
        <v>572</v>
      </c>
      <c r="AJ119" s="171" t="s">
        <v>548</v>
      </c>
      <c r="AK119" s="222">
        <v>1.014</v>
      </c>
      <c r="AL119" s="171" t="s">
        <v>572</v>
      </c>
      <c r="AM119" s="171" t="s">
        <v>548</v>
      </c>
      <c r="AN119" s="222">
        <v>1.01</v>
      </c>
      <c r="AO119" s="171" t="s">
        <v>572</v>
      </c>
      <c r="AP119" s="171" t="s">
        <v>548</v>
      </c>
      <c r="AQ119" s="222">
        <v>1.002</v>
      </c>
      <c r="AR119" s="171" t="s">
        <v>572</v>
      </c>
      <c r="AS119" s="171" t="s">
        <v>548</v>
      </c>
      <c r="AT119" s="222">
        <v>1</v>
      </c>
      <c r="AU119" s="171" t="s">
        <v>572</v>
      </c>
      <c r="AV119" s="171" t="s">
        <v>548</v>
      </c>
      <c r="AW119" s="222">
        <v>0.995</v>
      </c>
      <c r="AX119" s="171" t="s">
        <v>572</v>
      </c>
      <c r="AY119" s="171" t="s">
        <v>548</v>
      </c>
      <c r="AZ119" s="222">
        <v>0.99199999999999999</v>
      </c>
      <c r="BA119" s="171" t="s">
        <v>572</v>
      </c>
      <c r="BB119" s="171" t="s">
        <v>548</v>
      </c>
      <c r="BC119" s="222">
        <v>0.99</v>
      </c>
      <c r="BD119" s="171" t="s">
        <v>572</v>
      </c>
      <c r="BE119" s="171" t="s">
        <v>548</v>
      </c>
      <c r="BF119" s="222">
        <v>0.98699999999999999</v>
      </c>
      <c r="BG119" s="330" t="s">
        <v>572</v>
      </c>
      <c r="BH119" s="171" t="s">
        <v>548</v>
      </c>
      <c r="BI119" s="222">
        <v>0.98499999999999999</v>
      </c>
      <c r="BJ119" s="171" t="s">
        <v>572</v>
      </c>
      <c r="BK119" s="171" t="s">
        <v>548</v>
      </c>
      <c r="BL119" s="222">
        <v>0.98299999999999998</v>
      </c>
      <c r="BM119" s="171" t="s">
        <v>572</v>
      </c>
      <c r="BN119" s="171" t="s">
        <v>548</v>
      </c>
      <c r="BO119" s="222">
        <v>0.98</v>
      </c>
      <c r="BP119" s="171" t="s">
        <v>572</v>
      </c>
      <c r="BQ119" s="171" t="s">
        <v>548</v>
      </c>
      <c r="BR119" s="225"/>
      <c r="BS119" s="226"/>
      <c r="BT119" s="226"/>
      <c r="BU119" s="306"/>
      <c r="BV119" s="306"/>
    </row>
    <row r="120" spans="1:74" x14ac:dyDescent="0.2">
      <c r="A120" s="306" t="s">
        <v>632</v>
      </c>
      <c r="B120" s="5" t="s">
        <v>488</v>
      </c>
      <c r="C120" s="5" t="s">
        <v>409</v>
      </c>
      <c r="D120" s="5" t="s">
        <v>430</v>
      </c>
      <c r="E120" s="5" t="s">
        <v>65</v>
      </c>
      <c r="F120" s="117" t="s">
        <v>242</v>
      </c>
      <c r="G120" s="5" t="s">
        <v>243</v>
      </c>
      <c r="H120" s="36" t="s">
        <v>466</v>
      </c>
      <c r="I120" s="161" t="s">
        <v>571</v>
      </c>
      <c r="J120" s="222">
        <v>1.147</v>
      </c>
      <c r="K120" s="171" t="s">
        <v>572</v>
      </c>
      <c r="L120" s="171" t="s">
        <v>548</v>
      </c>
      <c r="M120" s="222">
        <v>1.1399999999999999</v>
      </c>
      <c r="N120" s="262" t="s">
        <v>572</v>
      </c>
      <c r="O120" s="171" t="s">
        <v>548</v>
      </c>
      <c r="P120" s="222">
        <v>1.1359999999999999</v>
      </c>
      <c r="Q120" s="171" t="s">
        <v>572</v>
      </c>
      <c r="R120" s="171" t="s">
        <v>548</v>
      </c>
      <c r="S120" s="222">
        <v>1.135</v>
      </c>
      <c r="T120" s="330" t="s">
        <v>572</v>
      </c>
      <c r="U120" s="171" t="s">
        <v>548</v>
      </c>
      <c r="V120" s="222">
        <v>1.1299999999999999</v>
      </c>
      <c r="W120" s="171" t="s">
        <v>572</v>
      </c>
      <c r="X120" s="171" t="s">
        <v>548</v>
      </c>
      <c r="Y120" s="222">
        <v>1.123</v>
      </c>
      <c r="Z120" s="171" t="s">
        <v>572</v>
      </c>
      <c r="AA120" s="171" t="s">
        <v>548</v>
      </c>
      <c r="AB120" s="222">
        <v>1.125</v>
      </c>
      <c r="AC120" s="171" t="s">
        <v>572</v>
      </c>
      <c r="AD120" s="171" t="s">
        <v>548</v>
      </c>
      <c r="AE120" s="222">
        <v>1.121</v>
      </c>
      <c r="AF120" s="171" t="s">
        <v>572</v>
      </c>
      <c r="AG120" s="171" t="s">
        <v>548</v>
      </c>
      <c r="AH120" s="222">
        <v>1.115</v>
      </c>
      <c r="AI120" s="171" t="s">
        <v>572</v>
      </c>
      <c r="AJ120" s="171" t="s">
        <v>548</v>
      </c>
      <c r="AK120" s="222">
        <v>1.101</v>
      </c>
      <c r="AL120" s="171" t="s">
        <v>572</v>
      </c>
      <c r="AM120" s="171" t="s">
        <v>548</v>
      </c>
      <c r="AN120" s="222">
        <v>1.0940000000000001</v>
      </c>
      <c r="AO120" s="171" t="s">
        <v>572</v>
      </c>
      <c r="AP120" s="171" t="s">
        <v>548</v>
      </c>
      <c r="AQ120" s="222">
        <v>1.0860000000000001</v>
      </c>
      <c r="AR120" s="171" t="s">
        <v>572</v>
      </c>
      <c r="AS120" s="171" t="s">
        <v>548</v>
      </c>
      <c r="AT120" s="222">
        <v>1.089</v>
      </c>
      <c r="AU120" s="171" t="s">
        <v>572</v>
      </c>
      <c r="AV120" s="171" t="s">
        <v>548</v>
      </c>
      <c r="AW120" s="222">
        <v>1.0900000000000001</v>
      </c>
      <c r="AX120" s="171" t="s">
        <v>572</v>
      </c>
      <c r="AY120" s="171" t="s">
        <v>548</v>
      </c>
      <c r="AZ120" s="222">
        <v>1.089</v>
      </c>
      <c r="BA120" s="171" t="s">
        <v>572</v>
      </c>
      <c r="BB120" s="171" t="s">
        <v>548</v>
      </c>
      <c r="BC120" s="222">
        <v>1.0900000000000001</v>
      </c>
      <c r="BD120" s="171" t="s">
        <v>572</v>
      </c>
      <c r="BE120" s="171" t="s">
        <v>548</v>
      </c>
      <c r="BF120" s="222">
        <v>1.0900000000000001</v>
      </c>
      <c r="BG120" s="330" t="s">
        <v>572</v>
      </c>
      <c r="BH120" s="171" t="s">
        <v>548</v>
      </c>
      <c r="BI120" s="222">
        <v>1.101</v>
      </c>
      <c r="BJ120" s="171" t="s">
        <v>572</v>
      </c>
      <c r="BK120" s="171" t="s">
        <v>548</v>
      </c>
      <c r="BL120" s="222">
        <v>1.1060000000000001</v>
      </c>
      <c r="BM120" s="171" t="s">
        <v>572</v>
      </c>
      <c r="BN120" s="171" t="s">
        <v>548</v>
      </c>
      <c r="BO120" s="222">
        <v>1.1140000000000001</v>
      </c>
      <c r="BP120" s="171" t="s">
        <v>572</v>
      </c>
      <c r="BQ120" s="171" t="s">
        <v>548</v>
      </c>
      <c r="BR120" s="225"/>
      <c r="BS120" s="226"/>
      <c r="BT120" s="226"/>
      <c r="BU120" s="306"/>
      <c r="BV120" s="306"/>
    </row>
    <row r="121" spans="1:74" x14ac:dyDescent="0.2">
      <c r="A121" s="306" t="s">
        <v>634</v>
      </c>
      <c r="B121" s="5" t="s">
        <v>491</v>
      </c>
      <c r="C121" s="5" t="s">
        <v>410</v>
      </c>
      <c r="D121" s="5" t="s">
        <v>432</v>
      </c>
      <c r="E121" s="5" t="s">
        <v>89</v>
      </c>
      <c r="F121" s="117" t="s">
        <v>244</v>
      </c>
      <c r="G121" s="5" t="s">
        <v>245</v>
      </c>
      <c r="H121" s="36" t="s">
        <v>466</v>
      </c>
      <c r="I121" s="161" t="s">
        <v>571</v>
      </c>
      <c r="J121" s="222">
        <v>1.1679999999999999</v>
      </c>
      <c r="K121" s="171" t="s">
        <v>549</v>
      </c>
      <c r="L121" s="171" t="s">
        <v>549</v>
      </c>
      <c r="M121" s="222">
        <v>1.1599999999999999</v>
      </c>
      <c r="N121" s="262" t="s">
        <v>572</v>
      </c>
      <c r="O121" s="171" t="s">
        <v>548</v>
      </c>
      <c r="P121" s="222">
        <v>1.151</v>
      </c>
      <c r="Q121" s="171" t="s">
        <v>572</v>
      </c>
      <c r="R121" s="171" t="s">
        <v>548</v>
      </c>
      <c r="S121" s="222">
        <v>1.1439999999999999</v>
      </c>
      <c r="T121" s="330" t="s">
        <v>572</v>
      </c>
      <c r="U121" s="171" t="s">
        <v>548</v>
      </c>
      <c r="V121" s="222">
        <v>1.137</v>
      </c>
      <c r="W121" s="171" t="s">
        <v>572</v>
      </c>
      <c r="X121" s="171" t="s">
        <v>548</v>
      </c>
      <c r="Y121" s="222">
        <v>1.1299999999999999</v>
      </c>
      <c r="Z121" s="171" t="s">
        <v>572</v>
      </c>
      <c r="AA121" s="171" t="s">
        <v>548</v>
      </c>
      <c r="AB121" s="222">
        <v>1.129</v>
      </c>
      <c r="AC121" s="171" t="s">
        <v>572</v>
      </c>
      <c r="AD121" s="171" t="s">
        <v>548</v>
      </c>
      <c r="AE121" s="222">
        <v>1.121</v>
      </c>
      <c r="AF121" s="171" t="s">
        <v>572</v>
      </c>
      <c r="AG121" s="171" t="s">
        <v>548</v>
      </c>
      <c r="AH121" s="222">
        <v>1.107</v>
      </c>
      <c r="AI121" s="171" t="s">
        <v>572</v>
      </c>
      <c r="AJ121" s="171" t="s">
        <v>548</v>
      </c>
      <c r="AK121" s="222">
        <v>1.095</v>
      </c>
      <c r="AL121" s="171" t="s">
        <v>572</v>
      </c>
      <c r="AM121" s="171" t="s">
        <v>548</v>
      </c>
      <c r="AN121" s="222">
        <v>1.091</v>
      </c>
      <c r="AO121" s="171" t="s">
        <v>572</v>
      </c>
      <c r="AP121" s="171" t="s">
        <v>548</v>
      </c>
      <c r="AQ121" s="222">
        <v>1.083</v>
      </c>
      <c r="AR121" s="171" t="s">
        <v>572</v>
      </c>
      <c r="AS121" s="171" t="s">
        <v>548</v>
      </c>
      <c r="AT121" s="222">
        <v>1.081</v>
      </c>
      <c r="AU121" s="171" t="s">
        <v>572</v>
      </c>
      <c r="AV121" s="171" t="s">
        <v>548</v>
      </c>
      <c r="AW121" s="222">
        <v>1.0760000000000001</v>
      </c>
      <c r="AX121" s="171" t="s">
        <v>572</v>
      </c>
      <c r="AY121" s="171" t="s">
        <v>548</v>
      </c>
      <c r="AZ121" s="222">
        <v>1.069</v>
      </c>
      <c r="BA121" s="171" t="s">
        <v>572</v>
      </c>
      <c r="BB121" s="171" t="s">
        <v>548</v>
      </c>
      <c r="BC121" s="222">
        <v>1.0660000000000001</v>
      </c>
      <c r="BD121" s="171" t="s">
        <v>572</v>
      </c>
      <c r="BE121" s="171" t="s">
        <v>548</v>
      </c>
      <c r="BF121" s="222">
        <v>1.0680000000000001</v>
      </c>
      <c r="BG121" s="330" t="s">
        <v>572</v>
      </c>
      <c r="BH121" s="171" t="s">
        <v>548</v>
      </c>
      <c r="BI121" s="222">
        <v>1.0680000000000001</v>
      </c>
      <c r="BJ121" s="171" t="s">
        <v>572</v>
      </c>
      <c r="BK121" s="171" t="s">
        <v>548</v>
      </c>
      <c r="BL121" s="222">
        <v>1.0680000000000001</v>
      </c>
      <c r="BM121" s="171" t="s">
        <v>572</v>
      </c>
      <c r="BN121" s="171" t="s">
        <v>548</v>
      </c>
      <c r="BO121" s="222">
        <v>1.073</v>
      </c>
      <c r="BP121" s="171" t="s">
        <v>572</v>
      </c>
      <c r="BQ121" s="171" t="s">
        <v>548</v>
      </c>
      <c r="BR121" s="225"/>
      <c r="BS121" s="226"/>
      <c r="BT121" s="226"/>
      <c r="BU121" s="306"/>
      <c r="BV121" s="306"/>
    </row>
    <row r="122" spans="1:74" x14ac:dyDescent="0.2">
      <c r="A122" s="306" t="s">
        <v>640</v>
      </c>
      <c r="B122" s="5" t="s">
        <v>475</v>
      </c>
      <c r="C122" s="5" t="s">
        <v>402</v>
      </c>
      <c r="D122" s="5" t="s">
        <v>427</v>
      </c>
      <c r="E122" s="5" t="s">
        <v>50</v>
      </c>
      <c r="F122" s="117" t="s">
        <v>246</v>
      </c>
      <c r="G122" s="5" t="s">
        <v>247</v>
      </c>
      <c r="H122" s="36" t="s">
        <v>466</v>
      </c>
      <c r="I122" s="161" t="s">
        <v>571</v>
      </c>
      <c r="J122" s="222">
        <v>0.97299999999999998</v>
      </c>
      <c r="K122" s="171" t="s">
        <v>572</v>
      </c>
      <c r="L122" s="171" t="s">
        <v>548</v>
      </c>
      <c r="M122" s="222">
        <v>0.97</v>
      </c>
      <c r="N122" s="262" t="s">
        <v>572</v>
      </c>
      <c r="O122" s="171" t="s">
        <v>548</v>
      </c>
      <c r="P122" s="222">
        <v>0.96799999999999997</v>
      </c>
      <c r="Q122" s="171" t="s">
        <v>572</v>
      </c>
      <c r="R122" s="171" t="s">
        <v>548</v>
      </c>
      <c r="S122" s="222">
        <v>0.96399999999999997</v>
      </c>
      <c r="T122" s="330" t="s">
        <v>573</v>
      </c>
      <c r="U122" s="171" t="s">
        <v>548</v>
      </c>
      <c r="V122" s="222">
        <v>0.95799999999999996</v>
      </c>
      <c r="W122" s="171" t="s">
        <v>573</v>
      </c>
      <c r="X122" s="171" t="s">
        <v>548</v>
      </c>
      <c r="Y122" s="222">
        <v>0.95099999999999996</v>
      </c>
      <c r="Z122" s="171" t="s">
        <v>573</v>
      </c>
      <c r="AA122" s="171" t="s">
        <v>548</v>
      </c>
      <c r="AB122" s="222">
        <v>0.95199999999999996</v>
      </c>
      <c r="AC122" s="171" t="s">
        <v>573</v>
      </c>
      <c r="AD122" s="171" t="s">
        <v>548</v>
      </c>
      <c r="AE122" s="222">
        <v>0.94899999999999995</v>
      </c>
      <c r="AF122" s="171" t="s">
        <v>573</v>
      </c>
      <c r="AG122" s="171" t="s">
        <v>548</v>
      </c>
      <c r="AH122" s="222">
        <v>0.93799999999999994</v>
      </c>
      <c r="AI122" s="171" t="s">
        <v>573</v>
      </c>
      <c r="AJ122" s="171" t="s">
        <v>548</v>
      </c>
      <c r="AK122" s="222">
        <v>0.92900000000000005</v>
      </c>
      <c r="AL122" s="171" t="s">
        <v>573</v>
      </c>
      <c r="AM122" s="171" t="s">
        <v>548</v>
      </c>
      <c r="AN122" s="222">
        <v>0.92700000000000005</v>
      </c>
      <c r="AO122" s="171" t="s">
        <v>573</v>
      </c>
      <c r="AP122" s="171" t="s">
        <v>548</v>
      </c>
      <c r="AQ122" s="222">
        <v>0.92</v>
      </c>
      <c r="AR122" s="171" t="s">
        <v>573</v>
      </c>
      <c r="AS122" s="171" t="s">
        <v>548</v>
      </c>
      <c r="AT122" s="222">
        <v>0.91600000000000004</v>
      </c>
      <c r="AU122" s="171" t="s">
        <v>573</v>
      </c>
      <c r="AV122" s="171" t="s">
        <v>548</v>
      </c>
      <c r="AW122" s="222">
        <v>0.91300000000000003</v>
      </c>
      <c r="AX122" s="171" t="s">
        <v>573</v>
      </c>
      <c r="AY122" s="171" t="s">
        <v>548</v>
      </c>
      <c r="AZ122" s="222">
        <v>0.90900000000000003</v>
      </c>
      <c r="BA122" s="171" t="s">
        <v>573</v>
      </c>
      <c r="BB122" s="171" t="s">
        <v>548</v>
      </c>
      <c r="BC122" s="222">
        <v>0.90900000000000003</v>
      </c>
      <c r="BD122" s="171" t="s">
        <v>573</v>
      </c>
      <c r="BE122" s="171" t="s">
        <v>548</v>
      </c>
      <c r="BF122" s="222">
        <v>0.91</v>
      </c>
      <c r="BG122" s="330" t="s">
        <v>573</v>
      </c>
      <c r="BH122" s="171" t="s">
        <v>548</v>
      </c>
      <c r="BI122" s="222">
        <v>0.91100000000000003</v>
      </c>
      <c r="BJ122" s="171" t="s">
        <v>573</v>
      </c>
      <c r="BK122" s="171" t="s">
        <v>548</v>
      </c>
      <c r="BL122" s="222">
        <v>0.90900000000000003</v>
      </c>
      <c r="BM122" s="171" t="s">
        <v>573</v>
      </c>
      <c r="BN122" s="171" t="s">
        <v>548</v>
      </c>
      <c r="BO122" s="222">
        <v>0.91100000000000003</v>
      </c>
      <c r="BP122" s="171" t="s">
        <v>573</v>
      </c>
      <c r="BQ122" s="171" t="s">
        <v>548</v>
      </c>
      <c r="BR122" s="225"/>
      <c r="BS122" s="226"/>
      <c r="BT122" s="226"/>
      <c r="BU122" s="306"/>
      <c r="BV122" s="306"/>
    </row>
    <row r="123" spans="1:74" x14ac:dyDescent="0.2">
      <c r="A123" s="306" t="s">
        <v>634</v>
      </c>
      <c r="B123" s="5" t="s">
        <v>491</v>
      </c>
      <c r="C123" s="5" t="s">
        <v>410</v>
      </c>
      <c r="D123" s="5" t="s">
        <v>432</v>
      </c>
      <c r="E123" s="5" t="s">
        <v>89</v>
      </c>
      <c r="F123" s="117" t="s">
        <v>248</v>
      </c>
      <c r="G123" s="5" t="s">
        <v>249</v>
      </c>
      <c r="H123" s="36" t="s">
        <v>466</v>
      </c>
      <c r="I123" s="161" t="s">
        <v>571</v>
      </c>
      <c r="J123" s="222">
        <v>1.153</v>
      </c>
      <c r="K123" s="171" t="s">
        <v>572</v>
      </c>
      <c r="L123" s="171" t="s">
        <v>548</v>
      </c>
      <c r="M123" s="222">
        <v>1.1499999999999999</v>
      </c>
      <c r="N123" s="262" t="s">
        <v>572</v>
      </c>
      <c r="O123" s="171" t="s">
        <v>548</v>
      </c>
      <c r="P123" s="222">
        <v>1.1439999999999999</v>
      </c>
      <c r="Q123" s="171" t="s">
        <v>572</v>
      </c>
      <c r="R123" s="171" t="s">
        <v>548</v>
      </c>
      <c r="S123" s="222">
        <v>1.1419999999999999</v>
      </c>
      <c r="T123" s="330" t="s">
        <v>572</v>
      </c>
      <c r="U123" s="171" t="s">
        <v>548</v>
      </c>
      <c r="V123" s="222">
        <v>1.139</v>
      </c>
      <c r="W123" s="171" t="s">
        <v>572</v>
      </c>
      <c r="X123" s="171" t="s">
        <v>548</v>
      </c>
      <c r="Y123" s="222">
        <v>1.135</v>
      </c>
      <c r="Z123" s="171" t="s">
        <v>572</v>
      </c>
      <c r="AA123" s="171" t="s">
        <v>548</v>
      </c>
      <c r="AB123" s="222">
        <v>1.135</v>
      </c>
      <c r="AC123" s="171" t="s">
        <v>572</v>
      </c>
      <c r="AD123" s="171" t="s">
        <v>548</v>
      </c>
      <c r="AE123" s="222">
        <v>1.131</v>
      </c>
      <c r="AF123" s="171" t="s">
        <v>572</v>
      </c>
      <c r="AG123" s="171" t="s">
        <v>548</v>
      </c>
      <c r="AH123" s="222">
        <v>1.1220000000000001</v>
      </c>
      <c r="AI123" s="171" t="s">
        <v>572</v>
      </c>
      <c r="AJ123" s="171" t="s">
        <v>548</v>
      </c>
      <c r="AK123" s="222">
        <v>1.113</v>
      </c>
      <c r="AL123" s="171" t="s">
        <v>572</v>
      </c>
      <c r="AM123" s="171" t="s">
        <v>548</v>
      </c>
      <c r="AN123" s="222">
        <v>1.111</v>
      </c>
      <c r="AO123" s="171" t="s">
        <v>572</v>
      </c>
      <c r="AP123" s="171" t="s">
        <v>548</v>
      </c>
      <c r="AQ123" s="222">
        <v>1.1040000000000001</v>
      </c>
      <c r="AR123" s="171" t="s">
        <v>572</v>
      </c>
      <c r="AS123" s="171" t="s">
        <v>548</v>
      </c>
      <c r="AT123" s="222">
        <v>1.101</v>
      </c>
      <c r="AU123" s="171" t="s">
        <v>572</v>
      </c>
      <c r="AV123" s="171" t="s">
        <v>548</v>
      </c>
      <c r="AW123" s="222">
        <v>1.099</v>
      </c>
      <c r="AX123" s="171" t="s">
        <v>572</v>
      </c>
      <c r="AY123" s="171" t="s">
        <v>548</v>
      </c>
      <c r="AZ123" s="222">
        <v>1.093</v>
      </c>
      <c r="BA123" s="171" t="s">
        <v>572</v>
      </c>
      <c r="BB123" s="171" t="s">
        <v>548</v>
      </c>
      <c r="BC123" s="222">
        <v>1.0940000000000001</v>
      </c>
      <c r="BD123" s="171" t="s">
        <v>572</v>
      </c>
      <c r="BE123" s="171" t="s">
        <v>548</v>
      </c>
      <c r="BF123" s="222">
        <v>1.0920000000000001</v>
      </c>
      <c r="BG123" s="330" t="s">
        <v>572</v>
      </c>
      <c r="BH123" s="171" t="s">
        <v>548</v>
      </c>
      <c r="BI123" s="222">
        <v>1.089</v>
      </c>
      <c r="BJ123" s="171" t="s">
        <v>572</v>
      </c>
      <c r="BK123" s="171" t="s">
        <v>548</v>
      </c>
      <c r="BL123" s="222">
        <v>1.087</v>
      </c>
      <c r="BM123" s="171" t="s">
        <v>572</v>
      </c>
      <c r="BN123" s="171" t="s">
        <v>548</v>
      </c>
      <c r="BO123" s="222">
        <v>1.0900000000000001</v>
      </c>
      <c r="BP123" s="171" t="s">
        <v>572</v>
      </c>
      <c r="BQ123" s="171" t="s">
        <v>548</v>
      </c>
      <c r="BR123" s="225"/>
      <c r="BS123" s="226"/>
      <c r="BT123" s="226"/>
      <c r="BU123" s="306"/>
      <c r="BV123" s="306"/>
    </row>
    <row r="124" spans="1:74" x14ac:dyDescent="0.2">
      <c r="A124" s="306" t="s">
        <v>639</v>
      </c>
      <c r="B124" s="5" t="s">
        <v>480</v>
      </c>
      <c r="C124" s="5" t="s">
        <v>405</v>
      </c>
      <c r="D124" s="5" t="s">
        <v>429</v>
      </c>
      <c r="E124" s="5" t="s">
        <v>60</v>
      </c>
      <c r="F124" s="117" t="s">
        <v>250</v>
      </c>
      <c r="G124" s="5" t="s">
        <v>251</v>
      </c>
      <c r="H124" s="36" t="s">
        <v>466</v>
      </c>
      <c r="I124" s="161" t="s">
        <v>571</v>
      </c>
      <c r="J124" s="222">
        <v>1.1279999999999999</v>
      </c>
      <c r="K124" s="171" t="s">
        <v>572</v>
      </c>
      <c r="L124" s="171" t="s">
        <v>548</v>
      </c>
      <c r="M124" s="222">
        <v>1.121</v>
      </c>
      <c r="N124" s="262" t="s">
        <v>572</v>
      </c>
      <c r="O124" s="171" t="s">
        <v>548</v>
      </c>
      <c r="P124" s="222">
        <v>1.115</v>
      </c>
      <c r="Q124" s="171" t="s">
        <v>572</v>
      </c>
      <c r="R124" s="171" t="s">
        <v>548</v>
      </c>
      <c r="S124" s="222">
        <v>1.109</v>
      </c>
      <c r="T124" s="330" t="s">
        <v>572</v>
      </c>
      <c r="U124" s="171" t="s">
        <v>548</v>
      </c>
      <c r="V124" s="222">
        <v>1.105</v>
      </c>
      <c r="W124" s="171" t="s">
        <v>572</v>
      </c>
      <c r="X124" s="171" t="s">
        <v>548</v>
      </c>
      <c r="Y124" s="222">
        <v>1.0980000000000001</v>
      </c>
      <c r="Z124" s="171" t="s">
        <v>572</v>
      </c>
      <c r="AA124" s="171" t="s">
        <v>548</v>
      </c>
      <c r="AB124" s="222">
        <v>1.0940000000000001</v>
      </c>
      <c r="AC124" s="171" t="s">
        <v>572</v>
      </c>
      <c r="AD124" s="171" t="s">
        <v>548</v>
      </c>
      <c r="AE124" s="222">
        <v>1.0880000000000001</v>
      </c>
      <c r="AF124" s="171" t="s">
        <v>572</v>
      </c>
      <c r="AG124" s="171" t="s">
        <v>548</v>
      </c>
      <c r="AH124" s="222">
        <v>1.0720000000000001</v>
      </c>
      <c r="AI124" s="171" t="s">
        <v>572</v>
      </c>
      <c r="AJ124" s="171" t="s">
        <v>548</v>
      </c>
      <c r="AK124" s="222">
        <v>1.0629999999999999</v>
      </c>
      <c r="AL124" s="171" t="s">
        <v>572</v>
      </c>
      <c r="AM124" s="171" t="s">
        <v>548</v>
      </c>
      <c r="AN124" s="222">
        <v>1.06</v>
      </c>
      <c r="AO124" s="171" t="s">
        <v>572</v>
      </c>
      <c r="AP124" s="171" t="s">
        <v>548</v>
      </c>
      <c r="AQ124" s="222">
        <v>1.0509999999999999</v>
      </c>
      <c r="AR124" s="171" t="s">
        <v>572</v>
      </c>
      <c r="AS124" s="171" t="s">
        <v>548</v>
      </c>
      <c r="AT124" s="222">
        <v>1.0489999999999999</v>
      </c>
      <c r="AU124" s="171" t="s">
        <v>572</v>
      </c>
      <c r="AV124" s="171" t="s">
        <v>548</v>
      </c>
      <c r="AW124" s="222">
        <v>1.042</v>
      </c>
      <c r="AX124" s="171" t="s">
        <v>572</v>
      </c>
      <c r="AY124" s="171" t="s">
        <v>548</v>
      </c>
      <c r="AZ124" s="222">
        <v>1.0389999999999999</v>
      </c>
      <c r="BA124" s="171" t="s">
        <v>572</v>
      </c>
      <c r="BB124" s="171" t="s">
        <v>548</v>
      </c>
      <c r="BC124" s="222">
        <v>1.0389999999999999</v>
      </c>
      <c r="BD124" s="171" t="s">
        <v>572</v>
      </c>
      <c r="BE124" s="171" t="s">
        <v>548</v>
      </c>
      <c r="BF124" s="222">
        <v>1.04</v>
      </c>
      <c r="BG124" s="330" t="s">
        <v>572</v>
      </c>
      <c r="BH124" s="171" t="s">
        <v>548</v>
      </c>
      <c r="BI124" s="222">
        <v>1.042</v>
      </c>
      <c r="BJ124" s="171" t="s">
        <v>572</v>
      </c>
      <c r="BK124" s="171" t="s">
        <v>548</v>
      </c>
      <c r="BL124" s="222">
        <v>1.042</v>
      </c>
      <c r="BM124" s="171" t="s">
        <v>572</v>
      </c>
      <c r="BN124" s="171" t="s">
        <v>548</v>
      </c>
      <c r="BO124" s="222">
        <v>1.042</v>
      </c>
      <c r="BP124" s="171" t="s">
        <v>572</v>
      </c>
      <c r="BQ124" s="171" t="s">
        <v>548</v>
      </c>
      <c r="BR124" s="225"/>
      <c r="BS124" s="226"/>
      <c r="BT124" s="226"/>
      <c r="BU124" s="306"/>
      <c r="BV124" s="306"/>
    </row>
    <row r="125" spans="1:74" x14ac:dyDescent="0.2">
      <c r="A125" s="306" t="s">
        <v>642</v>
      </c>
      <c r="B125" s="5" t="s">
        <v>488</v>
      </c>
      <c r="C125" s="5" t="s">
        <v>409</v>
      </c>
      <c r="D125" s="5" t="s">
        <v>438</v>
      </c>
      <c r="E125" s="5" t="s">
        <v>128</v>
      </c>
      <c r="F125" s="117" t="s">
        <v>252</v>
      </c>
      <c r="G125" s="5" t="s">
        <v>253</v>
      </c>
      <c r="H125" s="36" t="s">
        <v>466</v>
      </c>
      <c r="I125" s="161" t="s">
        <v>571</v>
      </c>
      <c r="J125" s="222">
        <v>0.94499999999999995</v>
      </c>
      <c r="K125" s="171" t="s">
        <v>573</v>
      </c>
      <c r="L125" s="171" t="s">
        <v>548</v>
      </c>
      <c r="M125" s="222">
        <v>0.94399999999999995</v>
      </c>
      <c r="N125" s="262" t="s">
        <v>573</v>
      </c>
      <c r="O125" s="171" t="s">
        <v>548</v>
      </c>
      <c r="P125" s="222">
        <v>0.94199999999999995</v>
      </c>
      <c r="Q125" s="171" t="s">
        <v>573</v>
      </c>
      <c r="R125" s="171" t="s">
        <v>548</v>
      </c>
      <c r="S125" s="222">
        <v>0.93799999999999994</v>
      </c>
      <c r="T125" s="330" t="s">
        <v>573</v>
      </c>
      <c r="U125" s="171" t="s">
        <v>548</v>
      </c>
      <c r="V125" s="222">
        <v>0.93300000000000005</v>
      </c>
      <c r="W125" s="171" t="s">
        <v>573</v>
      </c>
      <c r="X125" s="171" t="s">
        <v>548</v>
      </c>
      <c r="Y125" s="222">
        <v>0.92800000000000005</v>
      </c>
      <c r="Z125" s="171" t="s">
        <v>573</v>
      </c>
      <c r="AA125" s="171" t="s">
        <v>548</v>
      </c>
      <c r="AB125" s="222">
        <v>0.92400000000000004</v>
      </c>
      <c r="AC125" s="171" t="s">
        <v>573</v>
      </c>
      <c r="AD125" s="171" t="s">
        <v>548</v>
      </c>
      <c r="AE125" s="222">
        <v>0.91800000000000004</v>
      </c>
      <c r="AF125" s="171" t="s">
        <v>573</v>
      </c>
      <c r="AG125" s="171" t="s">
        <v>548</v>
      </c>
      <c r="AH125" s="222">
        <v>0.90900000000000003</v>
      </c>
      <c r="AI125" s="171" t="s">
        <v>573</v>
      </c>
      <c r="AJ125" s="171" t="s">
        <v>548</v>
      </c>
      <c r="AK125" s="222">
        <v>0.90100000000000002</v>
      </c>
      <c r="AL125" s="171" t="s">
        <v>573</v>
      </c>
      <c r="AM125" s="171" t="s">
        <v>548</v>
      </c>
      <c r="AN125" s="222">
        <v>0.89300000000000002</v>
      </c>
      <c r="AO125" s="171" t="s">
        <v>573</v>
      </c>
      <c r="AP125" s="171" t="s">
        <v>548</v>
      </c>
      <c r="AQ125" s="222">
        <v>0.88400000000000001</v>
      </c>
      <c r="AR125" s="171" t="s">
        <v>573</v>
      </c>
      <c r="AS125" s="171" t="s">
        <v>548</v>
      </c>
      <c r="AT125" s="222">
        <v>0.878</v>
      </c>
      <c r="AU125" s="171" t="s">
        <v>573</v>
      </c>
      <c r="AV125" s="171" t="s">
        <v>548</v>
      </c>
      <c r="AW125" s="222">
        <v>0.87</v>
      </c>
      <c r="AX125" s="171" t="s">
        <v>573</v>
      </c>
      <c r="AY125" s="171" t="s">
        <v>548</v>
      </c>
      <c r="AZ125" s="222">
        <v>0.86199999999999999</v>
      </c>
      <c r="BA125" s="171" t="s">
        <v>573</v>
      </c>
      <c r="BB125" s="171" t="s">
        <v>548</v>
      </c>
      <c r="BC125" s="222">
        <v>0.86199999999999999</v>
      </c>
      <c r="BD125" s="171" t="s">
        <v>573</v>
      </c>
      <c r="BE125" s="171" t="s">
        <v>548</v>
      </c>
      <c r="BF125" s="222">
        <v>0.86</v>
      </c>
      <c r="BG125" s="330" t="s">
        <v>573</v>
      </c>
      <c r="BH125" s="171" t="s">
        <v>548</v>
      </c>
      <c r="BI125" s="222">
        <v>0.85599999999999998</v>
      </c>
      <c r="BJ125" s="171" t="s">
        <v>573</v>
      </c>
      <c r="BK125" s="171" t="s">
        <v>548</v>
      </c>
      <c r="BL125" s="222">
        <v>0.85199999999999998</v>
      </c>
      <c r="BM125" s="171" t="s">
        <v>573</v>
      </c>
      <c r="BN125" s="171" t="s">
        <v>548</v>
      </c>
      <c r="BO125" s="222">
        <v>0.85099999999999998</v>
      </c>
      <c r="BP125" s="171" t="s">
        <v>573</v>
      </c>
      <c r="BQ125" s="171" t="s">
        <v>548</v>
      </c>
      <c r="BR125" s="225"/>
      <c r="BS125" s="226"/>
      <c r="BT125" s="226"/>
      <c r="BU125" s="306"/>
      <c r="BV125" s="306"/>
    </row>
    <row r="126" spans="1:74" x14ac:dyDescent="0.2">
      <c r="A126" s="306" t="s">
        <v>642</v>
      </c>
      <c r="B126" s="5" t="s">
        <v>488</v>
      </c>
      <c r="C126" s="5" t="s">
        <v>409</v>
      </c>
      <c r="D126" s="5" t="s">
        <v>438</v>
      </c>
      <c r="E126" s="5" t="s">
        <v>128</v>
      </c>
      <c r="F126" s="117" t="s">
        <v>254</v>
      </c>
      <c r="G126" s="5" t="s">
        <v>255</v>
      </c>
      <c r="H126" s="36" t="s">
        <v>466</v>
      </c>
      <c r="I126" s="161" t="s">
        <v>571</v>
      </c>
      <c r="J126" s="222">
        <v>1.008</v>
      </c>
      <c r="K126" s="171" t="s">
        <v>572</v>
      </c>
      <c r="L126" s="171" t="s">
        <v>548</v>
      </c>
      <c r="M126" s="222">
        <v>1.002</v>
      </c>
      <c r="N126" s="262" t="s">
        <v>572</v>
      </c>
      <c r="O126" s="171" t="s">
        <v>548</v>
      </c>
      <c r="P126" s="222">
        <v>0.995</v>
      </c>
      <c r="Q126" s="171" t="s">
        <v>572</v>
      </c>
      <c r="R126" s="171" t="s">
        <v>548</v>
      </c>
      <c r="S126" s="222">
        <v>0.98899999999999999</v>
      </c>
      <c r="T126" s="330" t="s">
        <v>572</v>
      </c>
      <c r="U126" s="171" t="s">
        <v>548</v>
      </c>
      <c r="V126" s="222">
        <v>0.98499999999999999</v>
      </c>
      <c r="W126" s="171" t="s">
        <v>572</v>
      </c>
      <c r="X126" s="171" t="s">
        <v>548</v>
      </c>
      <c r="Y126" s="222">
        <v>0.97699999999999998</v>
      </c>
      <c r="Z126" s="171" t="s">
        <v>572</v>
      </c>
      <c r="AA126" s="171" t="s">
        <v>548</v>
      </c>
      <c r="AB126" s="222">
        <v>0.97699999999999998</v>
      </c>
      <c r="AC126" s="171" t="s">
        <v>572</v>
      </c>
      <c r="AD126" s="171" t="s">
        <v>548</v>
      </c>
      <c r="AE126" s="222">
        <v>0.97199999999999998</v>
      </c>
      <c r="AF126" s="171" t="s">
        <v>572</v>
      </c>
      <c r="AG126" s="171" t="s">
        <v>548</v>
      </c>
      <c r="AH126" s="222">
        <v>0.95799999999999996</v>
      </c>
      <c r="AI126" s="171" t="s">
        <v>573</v>
      </c>
      <c r="AJ126" s="171" t="s">
        <v>548</v>
      </c>
      <c r="AK126" s="222">
        <v>0.94799999999999995</v>
      </c>
      <c r="AL126" s="171" t="s">
        <v>573</v>
      </c>
      <c r="AM126" s="171" t="s">
        <v>548</v>
      </c>
      <c r="AN126" s="222">
        <v>0.94199999999999995</v>
      </c>
      <c r="AO126" s="171" t="s">
        <v>573</v>
      </c>
      <c r="AP126" s="171" t="s">
        <v>548</v>
      </c>
      <c r="AQ126" s="222">
        <v>0.93700000000000006</v>
      </c>
      <c r="AR126" s="171" t="s">
        <v>573</v>
      </c>
      <c r="AS126" s="171" t="s">
        <v>548</v>
      </c>
      <c r="AT126" s="222">
        <v>0.93600000000000005</v>
      </c>
      <c r="AU126" s="171" t="s">
        <v>573</v>
      </c>
      <c r="AV126" s="171" t="s">
        <v>548</v>
      </c>
      <c r="AW126" s="222">
        <v>0.93799999999999994</v>
      </c>
      <c r="AX126" s="171" t="s">
        <v>573</v>
      </c>
      <c r="AY126" s="171" t="s">
        <v>548</v>
      </c>
      <c r="AZ126" s="222">
        <v>0.93400000000000005</v>
      </c>
      <c r="BA126" s="171" t="s">
        <v>573</v>
      </c>
      <c r="BB126" s="171" t="s">
        <v>548</v>
      </c>
      <c r="BC126" s="222">
        <v>0.93600000000000005</v>
      </c>
      <c r="BD126" s="171" t="s">
        <v>573</v>
      </c>
      <c r="BE126" s="171" t="s">
        <v>548</v>
      </c>
      <c r="BF126" s="222">
        <v>0.93700000000000006</v>
      </c>
      <c r="BG126" s="330" t="s">
        <v>573</v>
      </c>
      <c r="BH126" s="171" t="s">
        <v>548</v>
      </c>
      <c r="BI126" s="222">
        <v>0.94699999999999995</v>
      </c>
      <c r="BJ126" s="171" t="s">
        <v>573</v>
      </c>
      <c r="BK126" s="171" t="s">
        <v>548</v>
      </c>
      <c r="BL126" s="222">
        <v>0.94899999999999995</v>
      </c>
      <c r="BM126" s="171" t="s">
        <v>573</v>
      </c>
      <c r="BN126" s="171" t="s">
        <v>548</v>
      </c>
      <c r="BO126" s="222">
        <v>0.95199999999999996</v>
      </c>
      <c r="BP126" s="171" t="s">
        <v>573</v>
      </c>
      <c r="BQ126" s="171" t="s">
        <v>548</v>
      </c>
      <c r="BR126" s="225"/>
      <c r="BS126" s="226"/>
      <c r="BT126" s="226"/>
      <c r="BU126" s="306"/>
      <c r="BV126" s="306"/>
    </row>
    <row r="127" spans="1:74" x14ac:dyDescent="0.2">
      <c r="A127" s="306" t="s">
        <v>642</v>
      </c>
      <c r="B127" s="5" t="s">
        <v>488</v>
      </c>
      <c r="C127" s="5" t="s">
        <v>409</v>
      </c>
      <c r="D127" s="5" t="s">
        <v>438</v>
      </c>
      <c r="E127" s="5" t="s">
        <v>128</v>
      </c>
      <c r="F127" s="117" t="s">
        <v>256</v>
      </c>
      <c r="G127" s="5" t="s">
        <v>257</v>
      </c>
      <c r="H127" s="36" t="s">
        <v>466</v>
      </c>
      <c r="I127" s="161" t="s">
        <v>571</v>
      </c>
      <c r="J127" s="222">
        <v>0.89100000000000001</v>
      </c>
      <c r="K127" s="171" t="s">
        <v>573</v>
      </c>
      <c r="L127" s="171" t="s">
        <v>548</v>
      </c>
      <c r="M127" s="222">
        <v>0.88400000000000001</v>
      </c>
      <c r="N127" s="262" t="s">
        <v>573</v>
      </c>
      <c r="O127" s="171" t="s">
        <v>548</v>
      </c>
      <c r="P127" s="222">
        <v>0.879</v>
      </c>
      <c r="Q127" s="171" t="s">
        <v>573</v>
      </c>
      <c r="R127" s="171" t="s">
        <v>548</v>
      </c>
      <c r="S127" s="222">
        <v>0.878</v>
      </c>
      <c r="T127" s="330" t="s">
        <v>573</v>
      </c>
      <c r="U127" s="171" t="s">
        <v>548</v>
      </c>
      <c r="V127" s="222">
        <v>0.875</v>
      </c>
      <c r="W127" s="171" t="s">
        <v>573</v>
      </c>
      <c r="X127" s="171" t="s">
        <v>548</v>
      </c>
      <c r="Y127" s="222">
        <v>0.872</v>
      </c>
      <c r="Z127" s="171" t="s">
        <v>573</v>
      </c>
      <c r="AA127" s="171" t="s">
        <v>548</v>
      </c>
      <c r="AB127" s="222">
        <v>0.874</v>
      </c>
      <c r="AC127" s="171" t="s">
        <v>573</v>
      </c>
      <c r="AD127" s="171" t="s">
        <v>548</v>
      </c>
      <c r="AE127" s="222">
        <v>0.87</v>
      </c>
      <c r="AF127" s="171" t="s">
        <v>573</v>
      </c>
      <c r="AG127" s="171" t="s">
        <v>548</v>
      </c>
      <c r="AH127" s="222">
        <v>0.86299999999999999</v>
      </c>
      <c r="AI127" s="171" t="s">
        <v>573</v>
      </c>
      <c r="AJ127" s="171" t="s">
        <v>548</v>
      </c>
      <c r="AK127" s="222">
        <v>0.85699999999999998</v>
      </c>
      <c r="AL127" s="171" t="s">
        <v>573</v>
      </c>
      <c r="AM127" s="171" t="s">
        <v>548</v>
      </c>
      <c r="AN127" s="222">
        <v>0.85399999999999998</v>
      </c>
      <c r="AO127" s="171" t="s">
        <v>573</v>
      </c>
      <c r="AP127" s="171" t="s">
        <v>548</v>
      </c>
      <c r="AQ127" s="222">
        <v>0.84699999999999998</v>
      </c>
      <c r="AR127" s="171" t="s">
        <v>573</v>
      </c>
      <c r="AS127" s="171" t="s">
        <v>548</v>
      </c>
      <c r="AT127" s="222">
        <v>0.85899999999999999</v>
      </c>
      <c r="AU127" s="171" t="s">
        <v>573</v>
      </c>
      <c r="AV127" s="171" t="s">
        <v>548</v>
      </c>
      <c r="AW127" s="222">
        <v>0.85799999999999998</v>
      </c>
      <c r="AX127" s="171" t="s">
        <v>573</v>
      </c>
      <c r="AY127" s="171" t="s">
        <v>548</v>
      </c>
      <c r="AZ127" s="222">
        <v>0.85199999999999998</v>
      </c>
      <c r="BA127" s="171" t="s">
        <v>573</v>
      </c>
      <c r="BB127" s="171" t="s">
        <v>548</v>
      </c>
      <c r="BC127" s="222">
        <v>0.86099999999999999</v>
      </c>
      <c r="BD127" s="171" t="s">
        <v>573</v>
      </c>
      <c r="BE127" s="171" t="s">
        <v>548</v>
      </c>
      <c r="BF127" s="222">
        <v>0.85699999999999998</v>
      </c>
      <c r="BG127" s="330" t="s">
        <v>573</v>
      </c>
      <c r="BH127" s="171" t="s">
        <v>548</v>
      </c>
      <c r="BI127" s="222">
        <v>0.85899999999999999</v>
      </c>
      <c r="BJ127" s="171" t="s">
        <v>573</v>
      </c>
      <c r="BK127" s="171" t="s">
        <v>548</v>
      </c>
      <c r="BL127" s="222">
        <v>0.85899999999999999</v>
      </c>
      <c r="BM127" s="171" t="s">
        <v>573</v>
      </c>
      <c r="BN127" s="171" t="s">
        <v>548</v>
      </c>
      <c r="BO127" s="222">
        <v>0.86099999999999999</v>
      </c>
      <c r="BP127" s="171" t="s">
        <v>573</v>
      </c>
      <c r="BQ127" s="171" t="s">
        <v>548</v>
      </c>
      <c r="BR127" s="225"/>
      <c r="BS127" s="226"/>
      <c r="BT127" s="226"/>
      <c r="BU127" s="306"/>
      <c r="BV127" s="306"/>
    </row>
    <row r="128" spans="1:74" x14ac:dyDescent="0.2">
      <c r="A128" s="306" t="s">
        <v>628</v>
      </c>
      <c r="B128" s="5" t="s">
        <v>485</v>
      </c>
      <c r="C128" s="5" t="s">
        <v>464</v>
      </c>
      <c r="D128" s="5" t="s">
        <v>425</v>
      </c>
      <c r="E128" s="5" t="s">
        <v>40</v>
      </c>
      <c r="F128" s="117" t="s">
        <v>258</v>
      </c>
      <c r="G128" s="5" t="s">
        <v>259</v>
      </c>
      <c r="H128" s="36" t="s">
        <v>466</v>
      </c>
      <c r="I128" s="161" t="s">
        <v>571</v>
      </c>
      <c r="J128" s="222">
        <v>1.3460000000000001</v>
      </c>
      <c r="K128" s="171" t="s">
        <v>549</v>
      </c>
      <c r="L128" s="171" t="s">
        <v>549</v>
      </c>
      <c r="M128" s="222">
        <v>1.339</v>
      </c>
      <c r="N128" s="262" t="s">
        <v>549</v>
      </c>
      <c r="O128" s="171" t="s">
        <v>549</v>
      </c>
      <c r="P128" s="222">
        <v>1.3320000000000001</v>
      </c>
      <c r="Q128" s="171" t="s">
        <v>549</v>
      </c>
      <c r="R128" s="171" t="s">
        <v>549</v>
      </c>
      <c r="S128" s="222">
        <v>1.32</v>
      </c>
      <c r="T128" s="330" t="s">
        <v>549</v>
      </c>
      <c r="U128" s="171" t="s">
        <v>549</v>
      </c>
      <c r="V128" s="222">
        <v>1.3069999999999999</v>
      </c>
      <c r="W128" s="171" t="s">
        <v>549</v>
      </c>
      <c r="X128" s="171" t="s">
        <v>549</v>
      </c>
      <c r="Y128" s="222">
        <v>1.2969999999999999</v>
      </c>
      <c r="Z128" s="171" t="s">
        <v>549</v>
      </c>
      <c r="AA128" s="171" t="s">
        <v>549</v>
      </c>
      <c r="AB128" s="222">
        <v>1.292</v>
      </c>
      <c r="AC128" s="171" t="s">
        <v>549</v>
      </c>
      <c r="AD128" s="171" t="s">
        <v>549</v>
      </c>
      <c r="AE128" s="222">
        <v>1.2789999999999999</v>
      </c>
      <c r="AF128" s="171" t="s">
        <v>549</v>
      </c>
      <c r="AG128" s="171" t="s">
        <v>549</v>
      </c>
      <c r="AH128" s="222">
        <v>1.2569999999999999</v>
      </c>
      <c r="AI128" s="171" t="s">
        <v>549</v>
      </c>
      <c r="AJ128" s="171" t="s">
        <v>549</v>
      </c>
      <c r="AK128" s="222">
        <v>1.2490000000000001</v>
      </c>
      <c r="AL128" s="171" t="s">
        <v>549</v>
      </c>
      <c r="AM128" s="171" t="s">
        <v>549</v>
      </c>
      <c r="AN128" s="222">
        <v>1.2390000000000001</v>
      </c>
      <c r="AO128" s="171" t="s">
        <v>549</v>
      </c>
      <c r="AP128" s="171" t="s">
        <v>549</v>
      </c>
      <c r="AQ128" s="222">
        <v>1.2290000000000001</v>
      </c>
      <c r="AR128" s="171" t="s">
        <v>549</v>
      </c>
      <c r="AS128" s="171" t="s">
        <v>549</v>
      </c>
      <c r="AT128" s="222">
        <v>1.2290000000000001</v>
      </c>
      <c r="AU128" s="171" t="s">
        <v>549</v>
      </c>
      <c r="AV128" s="171" t="s">
        <v>549</v>
      </c>
      <c r="AW128" s="222">
        <v>1.222</v>
      </c>
      <c r="AX128" s="171" t="s">
        <v>549</v>
      </c>
      <c r="AY128" s="171" t="s">
        <v>549</v>
      </c>
      <c r="AZ128" s="222">
        <v>1.214</v>
      </c>
      <c r="BA128" s="171" t="s">
        <v>549</v>
      </c>
      <c r="BB128" s="171" t="s">
        <v>549</v>
      </c>
      <c r="BC128" s="222">
        <v>1.2130000000000001</v>
      </c>
      <c r="BD128" s="171" t="s">
        <v>549</v>
      </c>
      <c r="BE128" s="171" t="s">
        <v>549</v>
      </c>
      <c r="BF128" s="222">
        <v>1.2130000000000001</v>
      </c>
      <c r="BG128" s="330" t="s">
        <v>549</v>
      </c>
      <c r="BH128" s="171" t="s">
        <v>549</v>
      </c>
      <c r="BI128" s="222">
        <v>1.2090000000000001</v>
      </c>
      <c r="BJ128" s="171" t="s">
        <v>549</v>
      </c>
      <c r="BK128" s="171" t="s">
        <v>549</v>
      </c>
      <c r="BL128" s="222">
        <v>1.202</v>
      </c>
      <c r="BM128" s="171" t="s">
        <v>549</v>
      </c>
      <c r="BN128" s="171" t="s">
        <v>549</v>
      </c>
      <c r="BO128" s="222">
        <v>1.204</v>
      </c>
      <c r="BP128" s="171" t="s">
        <v>549</v>
      </c>
      <c r="BQ128" s="171" t="s">
        <v>549</v>
      </c>
      <c r="BR128" s="225"/>
      <c r="BS128" s="226"/>
      <c r="BT128" s="226"/>
      <c r="BU128" s="306"/>
      <c r="BV128" s="306"/>
    </row>
    <row r="129" spans="1:74" x14ac:dyDescent="0.2">
      <c r="A129" s="306" t="s">
        <v>625</v>
      </c>
      <c r="B129" s="5" t="s">
        <v>476</v>
      </c>
      <c r="C129" s="5" t="s">
        <v>403</v>
      </c>
      <c r="D129" s="5" t="s">
        <v>417</v>
      </c>
      <c r="E129" s="5" t="s">
        <v>11</v>
      </c>
      <c r="F129" s="117" t="s">
        <v>260</v>
      </c>
      <c r="G129" s="5" t="s">
        <v>261</v>
      </c>
      <c r="H129" s="36" t="s">
        <v>466</v>
      </c>
      <c r="I129" s="161" t="s">
        <v>571</v>
      </c>
      <c r="J129" s="222">
        <v>0.85099999999999998</v>
      </c>
      <c r="K129" s="171" t="s">
        <v>573</v>
      </c>
      <c r="L129" s="171" t="s">
        <v>548</v>
      </c>
      <c r="M129" s="222">
        <v>0.84899999999999998</v>
      </c>
      <c r="N129" s="262" t="s">
        <v>573</v>
      </c>
      <c r="O129" s="171" t="s">
        <v>548</v>
      </c>
      <c r="P129" s="222">
        <v>0.84399999999999997</v>
      </c>
      <c r="Q129" s="171" t="s">
        <v>573</v>
      </c>
      <c r="R129" s="171" t="s">
        <v>548</v>
      </c>
      <c r="S129" s="222">
        <v>0.84</v>
      </c>
      <c r="T129" s="330" t="s">
        <v>573</v>
      </c>
      <c r="U129" s="171" t="s">
        <v>548</v>
      </c>
      <c r="V129" s="222">
        <v>0.83599999999999997</v>
      </c>
      <c r="W129" s="171" t="s">
        <v>573</v>
      </c>
      <c r="X129" s="171" t="s">
        <v>548</v>
      </c>
      <c r="Y129" s="222">
        <v>0.83</v>
      </c>
      <c r="Z129" s="171" t="s">
        <v>573</v>
      </c>
      <c r="AA129" s="171" t="s">
        <v>548</v>
      </c>
      <c r="AB129" s="222">
        <v>0.82599999999999996</v>
      </c>
      <c r="AC129" s="171" t="s">
        <v>573</v>
      </c>
      <c r="AD129" s="171" t="s">
        <v>548</v>
      </c>
      <c r="AE129" s="222">
        <v>0.82</v>
      </c>
      <c r="AF129" s="171" t="s">
        <v>573</v>
      </c>
      <c r="AG129" s="171" t="s">
        <v>548</v>
      </c>
      <c r="AH129" s="222">
        <v>0.81599999999999995</v>
      </c>
      <c r="AI129" s="171" t="s">
        <v>573</v>
      </c>
      <c r="AJ129" s="171" t="s">
        <v>548</v>
      </c>
      <c r="AK129" s="222">
        <v>0.80700000000000005</v>
      </c>
      <c r="AL129" s="171" t="s">
        <v>573</v>
      </c>
      <c r="AM129" s="171" t="s">
        <v>548</v>
      </c>
      <c r="AN129" s="222">
        <v>0.80200000000000005</v>
      </c>
      <c r="AO129" s="171" t="s">
        <v>573</v>
      </c>
      <c r="AP129" s="171" t="s">
        <v>548</v>
      </c>
      <c r="AQ129" s="222">
        <v>0.79500000000000004</v>
      </c>
      <c r="AR129" s="171" t="s">
        <v>573</v>
      </c>
      <c r="AS129" s="171" t="s">
        <v>548</v>
      </c>
      <c r="AT129" s="222">
        <v>0.78700000000000003</v>
      </c>
      <c r="AU129" s="171" t="s">
        <v>573</v>
      </c>
      <c r="AV129" s="171" t="s">
        <v>548</v>
      </c>
      <c r="AW129" s="222">
        <v>0.78100000000000003</v>
      </c>
      <c r="AX129" s="171" t="s">
        <v>573</v>
      </c>
      <c r="AY129" s="171" t="s">
        <v>548</v>
      </c>
      <c r="AZ129" s="222">
        <v>0.77600000000000002</v>
      </c>
      <c r="BA129" s="171" t="s">
        <v>573</v>
      </c>
      <c r="BB129" s="171" t="s">
        <v>548</v>
      </c>
      <c r="BC129" s="222">
        <v>0.77500000000000002</v>
      </c>
      <c r="BD129" s="171" t="s">
        <v>573</v>
      </c>
      <c r="BE129" s="171" t="s">
        <v>548</v>
      </c>
      <c r="BF129" s="222">
        <v>0.77100000000000002</v>
      </c>
      <c r="BG129" s="330" t="s">
        <v>573</v>
      </c>
      <c r="BH129" s="171" t="s">
        <v>548</v>
      </c>
      <c r="BI129" s="222">
        <v>0.77</v>
      </c>
      <c r="BJ129" s="171" t="s">
        <v>573</v>
      </c>
      <c r="BK129" s="171" t="s">
        <v>548</v>
      </c>
      <c r="BL129" s="222">
        <v>0.77</v>
      </c>
      <c r="BM129" s="171" t="s">
        <v>573</v>
      </c>
      <c r="BN129" s="171" t="s">
        <v>548</v>
      </c>
      <c r="BO129" s="222">
        <v>0.77100000000000002</v>
      </c>
      <c r="BP129" s="171" t="s">
        <v>573</v>
      </c>
      <c r="BQ129" s="171" t="s">
        <v>548</v>
      </c>
      <c r="BR129" s="225"/>
      <c r="BS129" s="226"/>
      <c r="BT129" s="226"/>
      <c r="BU129" s="306"/>
      <c r="BV129" s="306"/>
    </row>
    <row r="130" spans="1:74" x14ac:dyDescent="0.2">
      <c r="A130" s="306" t="s">
        <v>498</v>
      </c>
      <c r="B130" s="5" t="s">
        <v>493</v>
      </c>
      <c r="C130" s="5" t="s">
        <v>98</v>
      </c>
      <c r="D130" s="5" t="s">
        <v>434</v>
      </c>
      <c r="E130" s="5" t="s">
        <v>98</v>
      </c>
      <c r="F130" s="117" t="s">
        <v>262</v>
      </c>
      <c r="G130" s="5" t="s">
        <v>263</v>
      </c>
      <c r="H130" s="36" t="s">
        <v>466</v>
      </c>
      <c r="I130" s="161" t="s">
        <v>571</v>
      </c>
      <c r="J130" s="222">
        <v>1.0529999999999999</v>
      </c>
      <c r="K130" s="171" t="s">
        <v>572</v>
      </c>
      <c r="L130" s="171" t="s">
        <v>548</v>
      </c>
      <c r="M130" s="222">
        <v>1.046</v>
      </c>
      <c r="N130" s="262" t="s">
        <v>572</v>
      </c>
      <c r="O130" s="171" t="s">
        <v>548</v>
      </c>
      <c r="P130" s="222">
        <v>1.0369999999999999</v>
      </c>
      <c r="Q130" s="171" t="s">
        <v>572</v>
      </c>
      <c r="R130" s="171" t="s">
        <v>548</v>
      </c>
      <c r="S130" s="222">
        <v>1.0289999999999999</v>
      </c>
      <c r="T130" s="330" t="s">
        <v>572</v>
      </c>
      <c r="U130" s="171" t="s">
        <v>548</v>
      </c>
      <c r="V130" s="222">
        <v>1.02</v>
      </c>
      <c r="W130" s="171" t="s">
        <v>572</v>
      </c>
      <c r="X130" s="171" t="s">
        <v>548</v>
      </c>
      <c r="Y130" s="222">
        <v>1.0129999999999999</v>
      </c>
      <c r="Z130" s="171" t="s">
        <v>572</v>
      </c>
      <c r="AA130" s="171" t="s">
        <v>548</v>
      </c>
      <c r="AB130" s="222">
        <v>1.0049999999999999</v>
      </c>
      <c r="AC130" s="171" t="s">
        <v>572</v>
      </c>
      <c r="AD130" s="171" t="s">
        <v>548</v>
      </c>
      <c r="AE130" s="222">
        <v>1</v>
      </c>
      <c r="AF130" s="171" t="s">
        <v>572</v>
      </c>
      <c r="AG130" s="171" t="s">
        <v>548</v>
      </c>
      <c r="AH130" s="222">
        <v>0.98099999999999998</v>
      </c>
      <c r="AI130" s="171" t="s">
        <v>572</v>
      </c>
      <c r="AJ130" s="171" t="s">
        <v>548</v>
      </c>
      <c r="AK130" s="222">
        <v>0.97199999999999998</v>
      </c>
      <c r="AL130" s="171" t="s">
        <v>572</v>
      </c>
      <c r="AM130" s="171" t="s">
        <v>548</v>
      </c>
      <c r="AN130" s="222">
        <v>0.97199999999999998</v>
      </c>
      <c r="AO130" s="171" t="s">
        <v>572</v>
      </c>
      <c r="AP130" s="171" t="s">
        <v>548</v>
      </c>
      <c r="AQ130" s="222">
        <v>0.96499999999999997</v>
      </c>
      <c r="AR130" s="171" t="s">
        <v>573</v>
      </c>
      <c r="AS130" s="171" t="s">
        <v>548</v>
      </c>
      <c r="AT130" s="222">
        <v>0.96199999999999997</v>
      </c>
      <c r="AU130" s="171" t="s">
        <v>573</v>
      </c>
      <c r="AV130" s="171" t="s">
        <v>548</v>
      </c>
      <c r="AW130" s="222">
        <v>0.95799999999999996</v>
      </c>
      <c r="AX130" s="171" t="s">
        <v>573</v>
      </c>
      <c r="AY130" s="171" t="s">
        <v>548</v>
      </c>
      <c r="AZ130" s="222">
        <v>0.95099999999999996</v>
      </c>
      <c r="BA130" s="171" t="s">
        <v>573</v>
      </c>
      <c r="BB130" s="171" t="s">
        <v>548</v>
      </c>
      <c r="BC130" s="222">
        <v>0.94699999999999995</v>
      </c>
      <c r="BD130" s="171" t="s">
        <v>573</v>
      </c>
      <c r="BE130" s="171" t="s">
        <v>548</v>
      </c>
      <c r="BF130" s="222">
        <v>0.94599999999999995</v>
      </c>
      <c r="BG130" s="330" t="s">
        <v>573</v>
      </c>
      <c r="BH130" s="171" t="s">
        <v>548</v>
      </c>
      <c r="BI130" s="222">
        <v>0.94</v>
      </c>
      <c r="BJ130" s="171" t="s">
        <v>573</v>
      </c>
      <c r="BK130" s="171" t="s">
        <v>548</v>
      </c>
      <c r="BL130" s="222">
        <v>0.93100000000000005</v>
      </c>
      <c r="BM130" s="171" t="s">
        <v>573</v>
      </c>
      <c r="BN130" s="171" t="s">
        <v>548</v>
      </c>
      <c r="BO130" s="222">
        <v>0.92200000000000004</v>
      </c>
      <c r="BP130" s="171" t="s">
        <v>573</v>
      </c>
      <c r="BQ130" s="171" t="s">
        <v>548</v>
      </c>
      <c r="BR130" s="225"/>
      <c r="BS130" s="226"/>
      <c r="BT130" s="226"/>
      <c r="BU130" s="306"/>
      <c r="BV130" s="306"/>
    </row>
    <row r="131" spans="1:74" x14ac:dyDescent="0.2">
      <c r="A131" s="306" t="s">
        <v>621</v>
      </c>
      <c r="B131" s="5" t="s">
        <v>477</v>
      </c>
      <c r="C131" s="5" t="s">
        <v>404</v>
      </c>
      <c r="D131" s="5" t="s">
        <v>418</v>
      </c>
      <c r="E131" s="5" t="s">
        <v>12</v>
      </c>
      <c r="F131" s="117" t="s">
        <v>264</v>
      </c>
      <c r="G131" s="5" t="s">
        <v>265</v>
      </c>
      <c r="H131" s="36" t="s">
        <v>466</v>
      </c>
      <c r="I131" s="161" t="s">
        <v>571</v>
      </c>
      <c r="J131" s="222">
        <v>1</v>
      </c>
      <c r="K131" s="171" t="s">
        <v>572</v>
      </c>
      <c r="L131" s="171" t="s">
        <v>548</v>
      </c>
      <c r="M131" s="222">
        <v>0.99399999999999999</v>
      </c>
      <c r="N131" s="262" t="s">
        <v>572</v>
      </c>
      <c r="O131" s="171" t="s">
        <v>548</v>
      </c>
      <c r="P131" s="222">
        <v>0.98899999999999999</v>
      </c>
      <c r="Q131" s="171" t="s">
        <v>572</v>
      </c>
      <c r="R131" s="171" t="s">
        <v>548</v>
      </c>
      <c r="S131" s="222">
        <v>0.98199999999999998</v>
      </c>
      <c r="T131" s="330" t="s">
        <v>572</v>
      </c>
      <c r="U131" s="171" t="s">
        <v>548</v>
      </c>
      <c r="V131" s="222">
        <v>0.97599999999999998</v>
      </c>
      <c r="W131" s="171" t="s">
        <v>572</v>
      </c>
      <c r="X131" s="171" t="s">
        <v>548</v>
      </c>
      <c r="Y131" s="222">
        <v>0.96899999999999997</v>
      </c>
      <c r="Z131" s="171" t="s">
        <v>572</v>
      </c>
      <c r="AA131" s="171" t="s">
        <v>548</v>
      </c>
      <c r="AB131" s="222">
        <v>0.96499999999999997</v>
      </c>
      <c r="AC131" s="171" t="s">
        <v>573</v>
      </c>
      <c r="AD131" s="171" t="s">
        <v>548</v>
      </c>
      <c r="AE131" s="222">
        <v>0.95799999999999996</v>
      </c>
      <c r="AF131" s="171" t="s">
        <v>573</v>
      </c>
      <c r="AG131" s="171" t="s">
        <v>548</v>
      </c>
      <c r="AH131" s="222">
        <v>0.95199999999999996</v>
      </c>
      <c r="AI131" s="171" t="s">
        <v>573</v>
      </c>
      <c r="AJ131" s="171" t="s">
        <v>548</v>
      </c>
      <c r="AK131" s="222">
        <v>0.94499999999999995</v>
      </c>
      <c r="AL131" s="171" t="s">
        <v>573</v>
      </c>
      <c r="AM131" s="171" t="s">
        <v>548</v>
      </c>
      <c r="AN131" s="222">
        <v>0.93899999999999995</v>
      </c>
      <c r="AO131" s="171" t="s">
        <v>573</v>
      </c>
      <c r="AP131" s="171" t="s">
        <v>548</v>
      </c>
      <c r="AQ131" s="222">
        <v>0.93300000000000005</v>
      </c>
      <c r="AR131" s="171" t="s">
        <v>573</v>
      </c>
      <c r="AS131" s="171" t="s">
        <v>548</v>
      </c>
      <c r="AT131" s="222">
        <v>0.93200000000000005</v>
      </c>
      <c r="AU131" s="171" t="s">
        <v>573</v>
      </c>
      <c r="AV131" s="171" t="s">
        <v>548</v>
      </c>
      <c r="AW131" s="222">
        <v>0.92900000000000005</v>
      </c>
      <c r="AX131" s="171" t="s">
        <v>573</v>
      </c>
      <c r="AY131" s="171" t="s">
        <v>548</v>
      </c>
      <c r="AZ131" s="222">
        <v>0.92400000000000004</v>
      </c>
      <c r="BA131" s="171" t="s">
        <v>573</v>
      </c>
      <c r="BB131" s="171" t="s">
        <v>548</v>
      </c>
      <c r="BC131" s="222">
        <v>0.92600000000000005</v>
      </c>
      <c r="BD131" s="171" t="s">
        <v>573</v>
      </c>
      <c r="BE131" s="171" t="s">
        <v>548</v>
      </c>
      <c r="BF131" s="222">
        <v>0.92600000000000005</v>
      </c>
      <c r="BG131" s="330" t="s">
        <v>573</v>
      </c>
      <c r="BH131" s="171" t="s">
        <v>548</v>
      </c>
      <c r="BI131" s="222">
        <v>0.92300000000000004</v>
      </c>
      <c r="BJ131" s="171" t="s">
        <v>573</v>
      </c>
      <c r="BK131" s="171" t="s">
        <v>548</v>
      </c>
      <c r="BL131" s="222">
        <v>0.92200000000000004</v>
      </c>
      <c r="BM131" s="171" t="s">
        <v>573</v>
      </c>
      <c r="BN131" s="171" t="s">
        <v>548</v>
      </c>
      <c r="BO131" s="222">
        <v>0.92300000000000004</v>
      </c>
      <c r="BP131" s="171" t="s">
        <v>573</v>
      </c>
      <c r="BQ131" s="171" t="s">
        <v>548</v>
      </c>
      <c r="BR131" s="225"/>
      <c r="BS131" s="226"/>
      <c r="BT131" s="226"/>
      <c r="BU131" s="306"/>
      <c r="BV131" s="306"/>
    </row>
    <row r="132" spans="1:74" x14ac:dyDescent="0.2">
      <c r="A132" s="306" t="s">
        <v>500</v>
      </c>
      <c r="B132" s="5" t="s">
        <v>483</v>
      </c>
      <c r="C132" s="5" t="s">
        <v>407</v>
      </c>
      <c r="D132" s="5" t="s">
        <v>431</v>
      </c>
      <c r="E132" s="5" t="s">
        <v>82</v>
      </c>
      <c r="F132" s="117" t="s">
        <v>266</v>
      </c>
      <c r="G132" s="5" t="s">
        <v>267</v>
      </c>
      <c r="H132" s="36" t="s">
        <v>466</v>
      </c>
      <c r="I132" s="161" t="s">
        <v>571</v>
      </c>
      <c r="J132" s="222">
        <v>1.2170000000000001</v>
      </c>
      <c r="K132" s="171" t="s">
        <v>549</v>
      </c>
      <c r="L132" s="171" t="s">
        <v>549</v>
      </c>
      <c r="M132" s="222">
        <v>1.216</v>
      </c>
      <c r="N132" s="262" t="s">
        <v>549</v>
      </c>
      <c r="O132" s="171" t="s">
        <v>549</v>
      </c>
      <c r="P132" s="222">
        <v>1.214</v>
      </c>
      <c r="Q132" s="171" t="s">
        <v>549</v>
      </c>
      <c r="R132" s="171" t="s">
        <v>549</v>
      </c>
      <c r="S132" s="222">
        <v>1.208</v>
      </c>
      <c r="T132" s="330" t="s">
        <v>549</v>
      </c>
      <c r="U132" s="171" t="s">
        <v>549</v>
      </c>
      <c r="V132" s="222">
        <v>1.2</v>
      </c>
      <c r="W132" s="171" t="s">
        <v>549</v>
      </c>
      <c r="X132" s="171" t="s">
        <v>549</v>
      </c>
      <c r="Y132" s="222">
        <v>1.1930000000000001</v>
      </c>
      <c r="Z132" s="171" t="s">
        <v>549</v>
      </c>
      <c r="AA132" s="171" t="s">
        <v>549</v>
      </c>
      <c r="AB132" s="222">
        <v>1.1879999999999999</v>
      </c>
      <c r="AC132" s="171" t="s">
        <v>549</v>
      </c>
      <c r="AD132" s="171" t="s">
        <v>549</v>
      </c>
      <c r="AE132" s="222">
        <v>1.18</v>
      </c>
      <c r="AF132" s="171" t="s">
        <v>549</v>
      </c>
      <c r="AG132" s="171" t="s">
        <v>549</v>
      </c>
      <c r="AH132" s="222">
        <v>1.1719999999999999</v>
      </c>
      <c r="AI132" s="171" t="s">
        <v>549</v>
      </c>
      <c r="AJ132" s="171" t="s">
        <v>549</v>
      </c>
      <c r="AK132" s="222">
        <v>1.157</v>
      </c>
      <c r="AL132" s="171" t="s">
        <v>572</v>
      </c>
      <c r="AM132" s="171" t="s">
        <v>548</v>
      </c>
      <c r="AN132" s="222">
        <v>1.1479999999999999</v>
      </c>
      <c r="AO132" s="171" t="s">
        <v>572</v>
      </c>
      <c r="AP132" s="171" t="s">
        <v>548</v>
      </c>
      <c r="AQ132" s="222">
        <v>1.137</v>
      </c>
      <c r="AR132" s="171" t="s">
        <v>572</v>
      </c>
      <c r="AS132" s="171" t="s">
        <v>548</v>
      </c>
      <c r="AT132" s="222">
        <v>1.1359999999999999</v>
      </c>
      <c r="AU132" s="171" t="s">
        <v>572</v>
      </c>
      <c r="AV132" s="171" t="s">
        <v>548</v>
      </c>
      <c r="AW132" s="222">
        <v>1.1299999999999999</v>
      </c>
      <c r="AX132" s="171" t="s">
        <v>572</v>
      </c>
      <c r="AY132" s="171" t="s">
        <v>548</v>
      </c>
      <c r="AZ132" s="222">
        <v>1.125</v>
      </c>
      <c r="BA132" s="171" t="s">
        <v>572</v>
      </c>
      <c r="BB132" s="171" t="s">
        <v>548</v>
      </c>
      <c r="BC132" s="222">
        <v>1.119</v>
      </c>
      <c r="BD132" s="171" t="s">
        <v>572</v>
      </c>
      <c r="BE132" s="171" t="s">
        <v>548</v>
      </c>
      <c r="BF132" s="222">
        <v>1.125</v>
      </c>
      <c r="BG132" s="330" t="s">
        <v>572</v>
      </c>
      <c r="BH132" s="171" t="s">
        <v>548</v>
      </c>
      <c r="BI132" s="222">
        <v>1.1200000000000001</v>
      </c>
      <c r="BJ132" s="171" t="s">
        <v>572</v>
      </c>
      <c r="BK132" s="171" t="s">
        <v>548</v>
      </c>
      <c r="BL132" s="222">
        <v>1.1200000000000001</v>
      </c>
      <c r="BM132" s="171" t="s">
        <v>572</v>
      </c>
      <c r="BN132" s="171" t="s">
        <v>548</v>
      </c>
      <c r="BO132" s="222">
        <v>1.119</v>
      </c>
      <c r="BP132" s="171" t="s">
        <v>572</v>
      </c>
      <c r="BQ132" s="171" t="s">
        <v>548</v>
      </c>
      <c r="BR132" s="225"/>
      <c r="BS132" s="226"/>
      <c r="BT132" s="226"/>
      <c r="BU132" s="306"/>
      <c r="BV132" s="306"/>
    </row>
    <row r="133" spans="1:74" x14ac:dyDescent="0.2">
      <c r="A133" s="306" t="s">
        <v>633</v>
      </c>
      <c r="B133" s="5" t="s">
        <v>477</v>
      </c>
      <c r="C133" s="5" t="s">
        <v>404</v>
      </c>
      <c r="D133" s="5" t="s">
        <v>422</v>
      </c>
      <c r="E133" s="5" t="s">
        <v>31</v>
      </c>
      <c r="F133" s="117" t="s">
        <v>268</v>
      </c>
      <c r="G133" s="5" t="s">
        <v>269</v>
      </c>
      <c r="H133" s="36" t="s">
        <v>466</v>
      </c>
      <c r="I133" s="161" t="s">
        <v>571</v>
      </c>
      <c r="J133" s="222">
        <v>0.81799999999999995</v>
      </c>
      <c r="K133" s="171" t="s">
        <v>573</v>
      </c>
      <c r="L133" s="171" t="s">
        <v>548</v>
      </c>
      <c r="M133" s="222">
        <v>0.81499999999999995</v>
      </c>
      <c r="N133" s="262" t="s">
        <v>573</v>
      </c>
      <c r="O133" s="171" t="s">
        <v>548</v>
      </c>
      <c r="P133" s="222">
        <v>0.81100000000000005</v>
      </c>
      <c r="Q133" s="171" t="s">
        <v>573</v>
      </c>
      <c r="R133" s="171" t="s">
        <v>548</v>
      </c>
      <c r="S133" s="222">
        <v>0.80500000000000005</v>
      </c>
      <c r="T133" s="330" t="s">
        <v>573</v>
      </c>
      <c r="U133" s="171" t="s">
        <v>548</v>
      </c>
      <c r="V133" s="222">
        <v>0.8</v>
      </c>
      <c r="W133" s="171" t="s">
        <v>573</v>
      </c>
      <c r="X133" s="171" t="s">
        <v>548</v>
      </c>
      <c r="Y133" s="222">
        <v>0.79600000000000004</v>
      </c>
      <c r="Z133" s="171" t="s">
        <v>573</v>
      </c>
      <c r="AA133" s="171" t="s">
        <v>548</v>
      </c>
      <c r="AB133" s="222">
        <v>0.79600000000000004</v>
      </c>
      <c r="AC133" s="171" t="s">
        <v>573</v>
      </c>
      <c r="AD133" s="171" t="s">
        <v>548</v>
      </c>
      <c r="AE133" s="222">
        <v>0.78900000000000003</v>
      </c>
      <c r="AF133" s="171" t="s">
        <v>573</v>
      </c>
      <c r="AG133" s="171" t="s">
        <v>548</v>
      </c>
      <c r="AH133" s="222">
        <v>0.77700000000000002</v>
      </c>
      <c r="AI133" s="171" t="s">
        <v>573</v>
      </c>
      <c r="AJ133" s="171" t="s">
        <v>548</v>
      </c>
      <c r="AK133" s="222">
        <v>0.77100000000000002</v>
      </c>
      <c r="AL133" s="171" t="s">
        <v>573</v>
      </c>
      <c r="AM133" s="171" t="s">
        <v>548</v>
      </c>
      <c r="AN133" s="222">
        <v>0.76800000000000002</v>
      </c>
      <c r="AO133" s="171" t="s">
        <v>573</v>
      </c>
      <c r="AP133" s="171" t="s">
        <v>548</v>
      </c>
      <c r="AQ133" s="222">
        <v>0.75700000000000001</v>
      </c>
      <c r="AR133" s="171" t="s">
        <v>573</v>
      </c>
      <c r="AS133" s="171" t="s">
        <v>548</v>
      </c>
      <c r="AT133" s="222">
        <v>0.754</v>
      </c>
      <c r="AU133" s="171" t="s">
        <v>573</v>
      </c>
      <c r="AV133" s="171" t="s">
        <v>548</v>
      </c>
      <c r="AW133" s="222">
        <v>0.75</v>
      </c>
      <c r="AX133" s="171" t="s">
        <v>573</v>
      </c>
      <c r="AY133" s="171" t="s">
        <v>548</v>
      </c>
      <c r="AZ133" s="222">
        <v>0.74199999999999999</v>
      </c>
      <c r="BA133" s="171" t="s">
        <v>573</v>
      </c>
      <c r="BB133" s="171" t="s">
        <v>548</v>
      </c>
      <c r="BC133" s="222">
        <v>0.74099999999999999</v>
      </c>
      <c r="BD133" s="171" t="s">
        <v>573</v>
      </c>
      <c r="BE133" s="171" t="s">
        <v>548</v>
      </c>
      <c r="BF133" s="222">
        <v>0.73899999999999999</v>
      </c>
      <c r="BG133" s="330" t="s">
        <v>573</v>
      </c>
      <c r="BH133" s="171" t="s">
        <v>548</v>
      </c>
      <c r="BI133" s="222">
        <v>0.73699999999999999</v>
      </c>
      <c r="BJ133" s="171" t="s">
        <v>573</v>
      </c>
      <c r="BK133" s="171" t="s">
        <v>548</v>
      </c>
      <c r="BL133" s="222">
        <v>0.73199999999999998</v>
      </c>
      <c r="BM133" s="171" t="s">
        <v>573</v>
      </c>
      <c r="BN133" s="171" t="s">
        <v>548</v>
      </c>
      <c r="BO133" s="222">
        <v>0.73399999999999999</v>
      </c>
      <c r="BP133" s="171" t="s">
        <v>573</v>
      </c>
      <c r="BQ133" s="171" t="s">
        <v>548</v>
      </c>
      <c r="BR133" s="225"/>
      <c r="BS133" s="226"/>
      <c r="BT133" s="226"/>
      <c r="BU133" s="306"/>
      <c r="BV133" s="306"/>
    </row>
    <row r="134" spans="1:74" x14ac:dyDescent="0.2">
      <c r="A134" s="306" t="s">
        <v>478</v>
      </c>
      <c r="B134" s="5" t="s">
        <v>474</v>
      </c>
      <c r="C134" s="5" t="s">
        <v>401</v>
      </c>
      <c r="D134" s="5" t="s">
        <v>419</v>
      </c>
      <c r="E134" s="5" t="s">
        <v>17</v>
      </c>
      <c r="F134" s="117" t="s">
        <v>270</v>
      </c>
      <c r="G134" s="5" t="s">
        <v>271</v>
      </c>
      <c r="H134" s="36" t="s">
        <v>466</v>
      </c>
      <c r="I134" s="161" t="s">
        <v>571</v>
      </c>
      <c r="J134" s="222">
        <v>1.1299999999999999</v>
      </c>
      <c r="K134" s="171" t="s">
        <v>572</v>
      </c>
      <c r="L134" s="171" t="s">
        <v>548</v>
      </c>
      <c r="M134" s="222">
        <v>1.111</v>
      </c>
      <c r="N134" s="262" t="s">
        <v>572</v>
      </c>
      <c r="O134" s="171" t="s">
        <v>548</v>
      </c>
      <c r="P134" s="222">
        <v>1.0940000000000001</v>
      </c>
      <c r="Q134" s="171" t="s">
        <v>572</v>
      </c>
      <c r="R134" s="171" t="s">
        <v>548</v>
      </c>
      <c r="S134" s="222">
        <v>1.083</v>
      </c>
      <c r="T134" s="330" t="s">
        <v>572</v>
      </c>
      <c r="U134" s="171" t="s">
        <v>548</v>
      </c>
      <c r="V134" s="222">
        <v>1.0740000000000001</v>
      </c>
      <c r="W134" s="171" t="s">
        <v>572</v>
      </c>
      <c r="X134" s="171" t="s">
        <v>548</v>
      </c>
      <c r="Y134" s="222">
        <v>1.0640000000000001</v>
      </c>
      <c r="Z134" s="171" t="s">
        <v>572</v>
      </c>
      <c r="AA134" s="171" t="s">
        <v>548</v>
      </c>
      <c r="AB134" s="222">
        <v>1.0620000000000001</v>
      </c>
      <c r="AC134" s="171" t="s">
        <v>572</v>
      </c>
      <c r="AD134" s="171" t="s">
        <v>548</v>
      </c>
      <c r="AE134" s="222">
        <v>1.0580000000000001</v>
      </c>
      <c r="AF134" s="171" t="s">
        <v>572</v>
      </c>
      <c r="AG134" s="171" t="s">
        <v>548</v>
      </c>
      <c r="AH134" s="222">
        <v>1.0509999999999999</v>
      </c>
      <c r="AI134" s="171" t="s">
        <v>572</v>
      </c>
      <c r="AJ134" s="171" t="s">
        <v>548</v>
      </c>
      <c r="AK134" s="222">
        <v>1.0449999999999999</v>
      </c>
      <c r="AL134" s="171" t="s">
        <v>572</v>
      </c>
      <c r="AM134" s="171" t="s">
        <v>548</v>
      </c>
      <c r="AN134" s="222">
        <v>1.0409999999999999</v>
      </c>
      <c r="AO134" s="171" t="s">
        <v>572</v>
      </c>
      <c r="AP134" s="171" t="s">
        <v>548</v>
      </c>
      <c r="AQ134" s="222">
        <v>1.032</v>
      </c>
      <c r="AR134" s="171" t="s">
        <v>572</v>
      </c>
      <c r="AS134" s="171" t="s">
        <v>548</v>
      </c>
      <c r="AT134" s="222">
        <v>1.0289999999999999</v>
      </c>
      <c r="AU134" s="171" t="s">
        <v>572</v>
      </c>
      <c r="AV134" s="171" t="s">
        <v>548</v>
      </c>
      <c r="AW134" s="222">
        <v>1.026</v>
      </c>
      <c r="AX134" s="171" t="s">
        <v>572</v>
      </c>
      <c r="AY134" s="171" t="s">
        <v>548</v>
      </c>
      <c r="AZ134" s="222">
        <v>1.0209999999999999</v>
      </c>
      <c r="BA134" s="171" t="s">
        <v>572</v>
      </c>
      <c r="BB134" s="171" t="s">
        <v>548</v>
      </c>
      <c r="BC134" s="222">
        <v>1.02</v>
      </c>
      <c r="BD134" s="171" t="s">
        <v>572</v>
      </c>
      <c r="BE134" s="171" t="s">
        <v>548</v>
      </c>
      <c r="BF134" s="222">
        <v>1.018</v>
      </c>
      <c r="BG134" s="330" t="s">
        <v>572</v>
      </c>
      <c r="BH134" s="171" t="s">
        <v>548</v>
      </c>
      <c r="BI134" s="222">
        <v>1.0189999999999999</v>
      </c>
      <c r="BJ134" s="171" t="s">
        <v>572</v>
      </c>
      <c r="BK134" s="171" t="s">
        <v>548</v>
      </c>
      <c r="BL134" s="222">
        <v>1.0189999999999999</v>
      </c>
      <c r="BM134" s="171" t="s">
        <v>572</v>
      </c>
      <c r="BN134" s="171" t="s">
        <v>548</v>
      </c>
      <c r="BO134" s="222">
        <v>1.022</v>
      </c>
      <c r="BP134" s="171" t="s">
        <v>572</v>
      </c>
      <c r="BQ134" s="171" t="s">
        <v>548</v>
      </c>
      <c r="BR134" s="225"/>
      <c r="BS134" s="226"/>
      <c r="BT134" s="226"/>
      <c r="BU134" s="306"/>
      <c r="BV134" s="306"/>
    </row>
    <row r="135" spans="1:74" x14ac:dyDescent="0.2">
      <c r="A135" s="306" t="s">
        <v>642</v>
      </c>
      <c r="B135" s="5" t="s">
        <v>488</v>
      </c>
      <c r="C135" s="5" t="s">
        <v>409</v>
      </c>
      <c r="D135" s="5" t="s">
        <v>438</v>
      </c>
      <c r="E135" s="5" t="s">
        <v>128</v>
      </c>
      <c r="F135" s="117" t="s">
        <v>272</v>
      </c>
      <c r="G135" s="5" t="s">
        <v>273</v>
      </c>
      <c r="H135" s="36" t="s">
        <v>466</v>
      </c>
      <c r="I135" s="161" t="s">
        <v>571</v>
      </c>
      <c r="J135" s="222">
        <v>0.88600000000000001</v>
      </c>
      <c r="K135" s="171" t="s">
        <v>573</v>
      </c>
      <c r="L135" s="171" t="s">
        <v>548</v>
      </c>
      <c r="M135" s="222">
        <v>0.88</v>
      </c>
      <c r="N135" s="262" t="s">
        <v>573</v>
      </c>
      <c r="O135" s="171" t="s">
        <v>548</v>
      </c>
      <c r="P135" s="222">
        <v>0.875</v>
      </c>
      <c r="Q135" s="171" t="s">
        <v>573</v>
      </c>
      <c r="R135" s="171" t="s">
        <v>548</v>
      </c>
      <c r="S135" s="222">
        <v>0.872</v>
      </c>
      <c r="T135" s="330" t="s">
        <v>573</v>
      </c>
      <c r="U135" s="171" t="s">
        <v>548</v>
      </c>
      <c r="V135" s="222">
        <v>0.86299999999999999</v>
      </c>
      <c r="W135" s="171" t="s">
        <v>573</v>
      </c>
      <c r="X135" s="171" t="s">
        <v>548</v>
      </c>
      <c r="Y135" s="222">
        <v>0.85699999999999998</v>
      </c>
      <c r="Z135" s="171" t="s">
        <v>573</v>
      </c>
      <c r="AA135" s="171" t="s">
        <v>548</v>
      </c>
      <c r="AB135" s="222">
        <v>0.85299999999999998</v>
      </c>
      <c r="AC135" s="171" t="s">
        <v>573</v>
      </c>
      <c r="AD135" s="171" t="s">
        <v>548</v>
      </c>
      <c r="AE135" s="222">
        <v>0.84599999999999997</v>
      </c>
      <c r="AF135" s="171" t="s">
        <v>573</v>
      </c>
      <c r="AG135" s="171" t="s">
        <v>548</v>
      </c>
      <c r="AH135" s="222">
        <v>0.83699999999999997</v>
      </c>
      <c r="AI135" s="171" t="s">
        <v>573</v>
      </c>
      <c r="AJ135" s="171" t="s">
        <v>548</v>
      </c>
      <c r="AK135" s="222">
        <v>0.82899999999999996</v>
      </c>
      <c r="AL135" s="171" t="s">
        <v>573</v>
      </c>
      <c r="AM135" s="171" t="s">
        <v>548</v>
      </c>
      <c r="AN135" s="222">
        <v>0.82199999999999995</v>
      </c>
      <c r="AO135" s="171" t="s">
        <v>573</v>
      </c>
      <c r="AP135" s="171" t="s">
        <v>548</v>
      </c>
      <c r="AQ135" s="222">
        <v>0.81100000000000005</v>
      </c>
      <c r="AR135" s="171" t="s">
        <v>573</v>
      </c>
      <c r="AS135" s="171" t="s">
        <v>548</v>
      </c>
      <c r="AT135" s="222">
        <v>0.80600000000000005</v>
      </c>
      <c r="AU135" s="171" t="s">
        <v>573</v>
      </c>
      <c r="AV135" s="171" t="s">
        <v>548</v>
      </c>
      <c r="AW135" s="222">
        <v>0.80300000000000005</v>
      </c>
      <c r="AX135" s="171" t="s">
        <v>573</v>
      </c>
      <c r="AY135" s="171" t="s">
        <v>548</v>
      </c>
      <c r="AZ135" s="222">
        <v>0.79800000000000004</v>
      </c>
      <c r="BA135" s="171" t="s">
        <v>573</v>
      </c>
      <c r="BB135" s="171" t="s">
        <v>548</v>
      </c>
      <c r="BC135" s="222">
        <v>0.80400000000000005</v>
      </c>
      <c r="BD135" s="171" t="s">
        <v>573</v>
      </c>
      <c r="BE135" s="171" t="s">
        <v>548</v>
      </c>
      <c r="BF135" s="222">
        <v>0.80700000000000005</v>
      </c>
      <c r="BG135" s="330" t="s">
        <v>573</v>
      </c>
      <c r="BH135" s="171" t="s">
        <v>548</v>
      </c>
      <c r="BI135" s="222">
        <v>0.80900000000000005</v>
      </c>
      <c r="BJ135" s="171" t="s">
        <v>573</v>
      </c>
      <c r="BK135" s="171" t="s">
        <v>548</v>
      </c>
      <c r="BL135" s="222">
        <v>0.81399999999999995</v>
      </c>
      <c r="BM135" s="171" t="s">
        <v>573</v>
      </c>
      <c r="BN135" s="171" t="s">
        <v>548</v>
      </c>
      <c r="BO135" s="222">
        <v>0.81699999999999995</v>
      </c>
      <c r="BP135" s="171" t="s">
        <v>573</v>
      </c>
      <c r="BQ135" s="171" t="s">
        <v>548</v>
      </c>
      <c r="BR135" s="225"/>
      <c r="BS135" s="226"/>
      <c r="BT135" s="226"/>
      <c r="BU135" s="306"/>
      <c r="BV135" s="306"/>
    </row>
    <row r="136" spans="1:74" x14ac:dyDescent="0.2">
      <c r="A136" s="306" t="s">
        <v>628</v>
      </c>
      <c r="B136" s="5" t="s">
        <v>485</v>
      </c>
      <c r="C136" s="5" t="s">
        <v>464</v>
      </c>
      <c r="D136" s="5" t="s">
        <v>425</v>
      </c>
      <c r="E136" s="5" t="s">
        <v>40</v>
      </c>
      <c r="F136" s="117" t="s">
        <v>274</v>
      </c>
      <c r="G136" s="5" t="s">
        <v>275</v>
      </c>
      <c r="H136" s="36" t="s">
        <v>466</v>
      </c>
      <c r="I136" s="161" t="s">
        <v>571</v>
      </c>
      <c r="J136" s="222">
        <v>1.1890000000000001</v>
      </c>
      <c r="K136" s="171" t="s">
        <v>549</v>
      </c>
      <c r="L136" s="171" t="s">
        <v>549</v>
      </c>
      <c r="M136" s="222">
        <v>1.1830000000000001</v>
      </c>
      <c r="N136" s="262" t="s">
        <v>549</v>
      </c>
      <c r="O136" s="171" t="s">
        <v>549</v>
      </c>
      <c r="P136" s="222">
        <v>1.175</v>
      </c>
      <c r="Q136" s="171" t="s">
        <v>549</v>
      </c>
      <c r="R136" s="171" t="s">
        <v>549</v>
      </c>
      <c r="S136" s="222">
        <v>1.171</v>
      </c>
      <c r="T136" s="330" t="s">
        <v>549</v>
      </c>
      <c r="U136" s="171" t="s">
        <v>549</v>
      </c>
      <c r="V136" s="222">
        <v>1.1639999999999999</v>
      </c>
      <c r="W136" s="171" t="s">
        <v>549</v>
      </c>
      <c r="X136" s="171" t="s">
        <v>549</v>
      </c>
      <c r="Y136" s="222">
        <v>1.1539999999999999</v>
      </c>
      <c r="Z136" s="171" t="s">
        <v>572</v>
      </c>
      <c r="AA136" s="171" t="s">
        <v>548</v>
      </c>
      <c r="AB136" s="222">
        <v>1.1499999999999999</v>
      </c>
      <c r="AC136" s="171" t="s">
        <v>572</v>
      </c>
      <c r="AD136" s="171" t="s">
        <v>548</v>
      </c>
      <c r="AE136" s="222">
        <v>1.1359999999999999</v>
      </c>
      <c r="AF136" s="171" t="s">
        <v>572</v>
      </c>
      <c r="AG136" s="171" t="s">
        <v>548</v>
      </c>
      <c r="AH136" s="222">
        <v>1.119</v>
      </c>
      <c r="AI136" s="171" t="s">
        <v>572</v>
      </c>
      <c r="AJ136" s="171" t="s">
        <v>548</v>
      </c>
      <c r="AK136" s="222">
        <v>1.1000000000000001</v>
      </c>
      <c r="AL136" s="171" t="s">
        <v>572</v>
      </c>
      <c r="AM136" s="171" t="s">
        <v>548</v>
      </c>
      <c r="AN136" s="222">
        <v>1.0900000000000001</v>
      </c>
      <c r="AO136" s="171" t="s">
        <v>572</v>
      </c>
      <c r="AP136" s="171" t="s">
        <v>548</v>
      </c>
      <c r="AQ136" s="222">
        <v>1.079</v>
      </c>
      <c r="AR136" s="171" t="s">
        <v>572</v>
      </c>
      <c r="AS136" s="171" t="s">
        <v>548</v>
      </c>
      <c r="AT136" s="222">
        <v>1.071</v>
      </c>
      <c r="AU136" s="171" t="s">
        <v>572</v>
      </c>
      <c r="AV136" s="171" t="s">
        <v>548</v>
      </c>
      <c r="AW136" s="222">
        <v>1.0680000000000001</v>
      </c>
      <c r="AX136" s="171" t="s">
        <v>572</v>
      </c>
      <c r="AY136" s="171" t="s">
        <v>548</v>
      </c>
      <c r="AZ136" s="222">
        <v>1.0609999999999999</v>
      </c>
      <c r="BA136" s="171" t="s">
        <v>572</v>
      </c>
      <c r="BB136" s="171" t="s">
        <v>548</v>
      </c>
      <c r="BC136" s="222">
        <v>1.056</v>
      </c>
      <c r="BD136" s="171" t="s">
        <v>572</v>
      </c>
      <c r="BE136" s="171" t="s">
        <v>548</v>
      </c>
      <c r="BF136" s="222">
        <v>1.0529999999999999</v>
      </c>
      <c r="BG136" s="330" t="s">
        <v>572</v>
      </c>
      <c r="BH136" s="171" t="s">
        <v>548</v>
      </c>
      <c r="BI136" s="222">
        <v>1.05</v>
      </c>
      <c r="BJ136" s="171" t="s">
        <v>572</v>
      </c>
      <c r="BK136" s="171" t="s">
        <v>548</v>
      </c>
      <c r="BL136" s="222">
        <v>1.0449999999999999</v>
      </c>
      <c r="BM136" s="171" t="s">
        <v>572</v>
      </c>
      <c r="BN136" s="171" t="s">
        <v>548</v>
      </c>
      <c r="BO136" s="222">
        <v>1.046</v>
      </c>
      <c r="BP136" s="171" t="s">
        <v>572</v>
      </c>
      <c r="BQ136" s="171" t="s">
        <v>548</v>
      </c>
      <c r="BR136" s="225"/>
      <c r="BS136" s="226"/>
      <c r="BT136" s="226"/>
      <c r="BU136" s="306"/>
      <c r="BV136" s="306"/>
    </row>
    <row r="137" spans="1:74" x14ac:dyDescent="0.2">
      <c r="A137" s="306" t="s">
        <v>635</v>
      </c>
      <c r="B137" s="5" t="s">
        <v>483</v>
      </c>
      <c r="C137" s="5" t="s">
        <v>407</v>
      </c>
      <c r="D137" s="5" t="s">
        <v>423</v>
      </c>
      <c r="E137" s="5" t="s">
        <v>34</v>
      </c>
      <c r="F137" s="117" t="s">
        <v>276</v>
      </c>
      <c r="G137" s="5" t="s">
        <v>277</v>
      </c>
      <c r="H137" s="36" t="s">
        <v>466</v>
      </c>
      <c r="I137" s="161" t="s">
        <v>571</v>
      </c>
      <c r="J137" s="222">
        <v>1.056</v>
      </c>
      <c r="K137" s="171" t="s">
        <v>572</v>
      </c>
      <c r="L137" s="171" t="s">
        <v>548</v>
      </c>
      <c r="M137" s="222">
        <v>1.0509999999999999</v>
      </c>
      <c r="N137" s="262" t="s">
        <v>572</v>
      </c>
      <c r="O137" s="171" t="s">
        <v>548</v>
      </c>
      <c r="P137" s="222">
        <v>1.044</v>
      </c>
      <c r="Q137" s="171" t="s">
        <v>572</v>
      </c>
      <c r="R137" s="171" t="s">
        <v>548</v>
      </c>
      <c r="S137" s="222">
        <v>1.0389999999999999</v>
      </c>
      <c r="T137" s="330" t="s">
        <v>572</v>
      </c>
      <c r="U137" s="171" t="s">
        <v>548</v>
      </c>
      <c r="V137" s="222">
        <v>1.0289999999999999</v>
      </c>
      <c r="W137" s="171" t="s">
        <v>572</v>
      </c>
      <c r="X137" s="171" t="s">
        <v>548</v>
      </c>
      <c r="Y137" s="222">
        <v>1.018</v>
      </c>
      <c r="Z137" s="171" t="s">
        <v>572</v>
      </c>
      <c r="AA137" s="171" t="s">
        <v>548</v>
      </c>
      <c r="AB137" s="222">
        <v>1.016</v>
      </c>
      <c r="AC137" s="171" t="s">
        <v>572</v>
      </c>
      <c r="AD137" s="171" t="s">
        <v>548</v>
      </c>
      <c r="AE137" s="222">
        <v>1.0049999999999999</v>
      </c>
      <c r="AF137" s="171" t="s">
        <v>572</v>
      </c>
      <c r="AG137" s="171" t="s">
        <v>548</v>
      </c>
      <c r="AH137" s="222">
        <v>0.997</v>
      </c>
      <c r="AI137" s="171" t="s">
        <v>572</v>
      </c>
      <c r="AJ137" s="171" t="s">
        <v>548</v>
      </c>
      <c r="AK137" s="222">
        <v>0.98299999999999998</v>
      </c>
      <c r="AL137" s="171" t="s">
        <v>572</v>
      </c>
      <c r="AM137" s="171" t="s">
        <v>548</v>
      </c>
      <c r="AN137" s="222">
        <v>0.97399999999999998</v>
      </c>
      <c r="AO137" s="171" t="s">
        <v>572</v>
      </c>
      <c r="AP137" s="171" t="s">
        <v>548</v>
      </c>
      <c r="AQ137" s="222">
        <v>0.96799999999999997</v>
      </c>
      <c r="AR137" s="171" t="s">
        <v>572</v>
      </c>
      <c r="AS137" s="171" t="s">
        <v>548</v>
      </c>
      <c r="AT137" s="222">
        <v>0.97199999999999998</v>
      </c>
      <c r="AU137" s="171" t="s">
        <v>572</v>
      </c>
      <c r="AV137" s="171" t="s">
        <v>548</v>
      </c>
      <c r="AW137" s="222">
        <v>0.96699999999999997</v>
      </c>
      <c r="AX137" s="171" t="s">
        <v>572</v>
      </c>
      <c r="AY137" s="171" t="s">
        <v>548</v>
      </c>
      <c r="AZ137" s="222">
        <v>0.96399999999999997</v>
      </c>
      <c r="BA137" s="171" t="s">
        <v>573</v>
      </c>
      <c r="BB137" s="171" t="s">
        <v>548</v>
      </c>
      <c r="BC137" s="222">
        <v>0.96699999999999997</v>
      </c>
      <c r="BD137" s="171" t="s">
        <v>572</v>
      </c>
      <c r="BE137" s="171" t="s">
        <v>548</v>
      </c>
      <c r="BF137" s="222">
        <v>0.96899999999999997</v>
      </c>
      <c r="BG137" s="330" t="s">
        <v>572</v>
      </c>
      <c r="BH137" s="171" t="s">
        <v>548</v>
      </c>
      <c r="BI137" s="222">
        <v>0.97199999999999998</v>
      </c>
      <c r="BJ137" s="171" t="s">
        <v>572</v>
      </c>
      <c r="BK137" s="171" t="s">
        <v>548</v>
      </c>
      <c r="BL137" s="222">
        <v>0.97299999999999998</v>
      </c>
      <c r="BM137" s="171" t="s">
        <v>572</v>
      </c>
      <c r="BN137" s="171" t="s">
        <v>548</v>
      </c>
      <c r="BO137" s="222">
        <v>0.97299999999999998</v>
      </c>
      <c r="BP137" s="171" t="s">
        <v>572</v>
      </c>
      <c r="BQ137" s="171" t="s">
        <v>548</v>
      </c>
      <c r="BR137" s="225"/>
      <c r="BS137" s="226"/>
      <c r="BT137" s="226"/>
      <c r="BU137" s="306"/>
      <c r="BV137" s="306"/>
    </row>
    <row r="138" spans="1:74" x14ac:dyDescent="0.2">
      <c r="A138" s="306" t="s">
        <v>637</v>
      </c>
      <c r="B138" s="5" t="s">
        <v>474</v>
      </c>
      <c r="C138" s="5" t="s">
        <v>401</v>
      </c>
      <c r="D138" s="5" t="s">
        <v>436</v>
      </c>
      <c r="E138" s="5" t="s">
        <v>114</v>
      </c>
      <c r="F138" s="117" t="s">
        <v>278</v>
      </c>
      <c r="G138" s="5" t="s">
        <v>279</v>
      </c>
      <c r="H138" s="36" t="s">
        <v>466</v>
      </c>
      <c r="I138" s="161" t="s">
        <v>571</v>
      </c>
      <c r="J138" s="222">
        <v>1.1559999999999999</v>
      </c>
      <c r="K138" s="171" t="s">
        <v>572</v>
      </c>
      <c r="L138" s="171" t="s">
        <v>548</v>
      </c>
      <c r="M138" s="222">
        <v>1.1439999999999999</v>
      </c>
      <c r="N138" s="262" t="s">
        <v>572</v>
      </c>
      <c r="O138" s="171" t="s">
        <v>548</v>
      </c>
      <c r="P138" s="222">
        <v>1.1359999999999999</v>
      </c>
      <c r="Q138" s="171" t="s">
        <v>572</v>
      </c>
      <c r="R138" s="171" t="s">
        <v>548</v>
      </c>
      <c r="S138" s="222">
        <v>1.1259999999999999</v>
      </c>
      <c r="T138" s="330" t="s">
        <v>572</v>
      </c>
      <c r="U138" s="171" t="s">
        <v>548</v>
      </c>
      <c r="V138" s="222">
        <v>1.113</v>
      </c>
      <c r="W138" s="171" t="s">
        <v>572</v>
      </c>
      <c r="X138" s="171" t="s">
        <v>548</v>
      </c>
      <c r="Y138" s="222">
        <v>1.105</v>
      </c>
      <c r="Z138" s="171" t="s">
        <v>572</v>
      </c>
      <c r="AA138" s="171" t="s">
        <v>548</v>
      </c>
      <c r="AB138" s="222">
        <v>1.101</v>
      </c>
      <c r="AC138" s="171" t="s">
        <v>572</v>
      </c>
      <c r="AD138" s="171" t="s">
        <v>548</v>
      </c>
      <c r="AE138" s="222">
        <v>1.095</v>
      </c>
      <c r="AF138" s="171" t="s">
        <v>572</v>
      </c>
      <c r="AG138" s="171" t="s">
        <v>548</v>
      </c>
      <c r="AH138" s="222">
        <v>1.091</v>
      </c>
      <c r="AI138" s="171" t="s">
        <v>572</v>
      </c>
      <c r="AJ138" s="171" t="s">
        <v>548</v>
      </c>
      <c r="AK138" s="222">
        <v>1.0840000000000001</v>
      </c>
      <c r="AL138" s="171" t="s">
        <v>572</v>
      </c>
      <c r="AM138" s="171" t="s">
        <v>548</v>
      </c>
      <c r="AN138" s="222">
        <v>1.0820000000000001</v>
      </c>
      <c r="AO138" s="171" t="s">
        <v>572</v>
      </c>
      <c r="AP138" s="171" t="s">
        <v>548</v>
      </c>
      <c r="AQ138" s="222">
        <v>1.0780000000000001</v>
      </c>
      <c r="AR138" s="171" t="s">
        <v>572</v>
      </c>
      <c r="AS138" s="171" t="s">
        <v>548</v>
      </c>
      <c r="AT138" s="222">
        <v>1.0720000000000001</v>
      </c>
      <c r="AU138" s="171" t="s">
        <v>572</v>
      </c>
      <c r="AV138" s="171" t="s">
        <v>548</v>
      </c>
      <c r="AW138" s="222">
        <v>1.0669999999999999</v>
      </c>
      <c r="AX138" s="171" t="s">
        <v>572</v>
      </c>
      <c r="AY138" s="171" t="s">
        <v>548</v>
      </c>
      <c r="AZ138" s="222">
        <v>1.06</v>
      </c>
      <c r="BA138" s="171" t="s">
        <v>572</v>
      </c>
      <c r="BB138" s="171" t="s">
        <v>548</v>
      </c>
      <c r="BC138" s="222">
        <v>1.0609999999999999</v>
      </c>
      <c r="BD138" s="171" t="s">
        <v>572</v>
      </c>
      <c r="BE138" s="171" t="s">
        <v>548</v>
      </c>
      <c r="BF138" s="222">
        <v>1.0549999999999999</v>
      </c>
      <c r="BG138" s="330" t="s">
        <v>572</v>
      </c>
      <c r="BH138" s="171" t="s">
        <v>548</v>
      </c>
      <c r="BI138" s="222">
        <v>1.0569999999999999</v>
      </c>
      <c r="BJ138" s="171" t="s">
        <v>572</v>
      </c>
      <c r="BK138" s="171" t="s">
        <v>548</v>
      </c>
      <c r="BL138" s="222">
        <v>1.054</v>
      </c>
      <c r="BM138" s="171" t="s">
        <v>572</v>
      </c>
      <c r="BN138" s="171" t="s">
        <v>548</v>
      </c>
      <c r="BO138" s="222">
        <v>1.054</v>
      </c>
      <c r="BP138" s="171" t="s">
        <v>572</v>
      </c>
      <c r="BQ138" s="171" t="s">
        <v>548</v>
      </c>
      <c r="BR138" s="225"/>
      <c r="BS138" s="226"/>
      <c r="BT138" s="226"/>
      <c r="BU138" s="306"/>
      <c r="BV138" s="306"/>
    </row>
    <row r="139" spans="1:74" x14ac:dyDescent="0.2">
      <c r="A139" s="306" t="s">
        <v>632</v>
      </c>
      <c r="B139" s="5" t="s">
        <v>488</v>
      </c>
      <c r="C139" s="5" t="s">
        <v>409</v>
      </c>
      <c r="D139" s="5" t="s">
        <v>430</v>
      </c>
      <c r="E139" s="5" t="s">
        <v>65</v>
      </c>
      <c r="F139" s="117" t="s">
        <v>280</v>
      </c>
      <c r="G139" s="5" t="s">
        <v>281</v>
      </c>
      <c r="H139" s="36" t="s">
        <v>466</v>
      </c>
      <c r="I139" s="161" t="s">
        <v>571</v>
      </c>
      <c r="J139" s="222">
        <v>1.054</v>
      </c>
      <c r="K139" s="171" t="s">
        <v>572</v>
      </c>
      <c r="L139" s="171" t="s">
        <v>548</v>
      </c>
      <c r="M139" s="222">
        <v>1.0509999999999999</v>
      </c>
      <c r="N139" s="262" t="s">
        <v>572</v>
      </c>
      <c r="O139" s="171" t="s">
        <v>548</v>
      </c>
      <c r="P139" s="222">
        <v>1.0469999999999999</v>
      </c>
      <c r="Q139" s="171" t="s">
        <v>572</v>
      </c>
      <c r="R139" s="171" t="s">
        <v>548</v>
      </c>
      <c r="S139" s="222">
        <v>1.0409999999999999</v>
      </c>
      <c r="T139" s="330" t="s">
        <v>572</v>
      </c>
      <c r="U139" s="171" t="s">
        <v>548</v>
      </c>
      <c r="V139" s="222">
        <v>1.0369999999999999</v>
      </c>
      <c r="W139" s="171" t="s">
        <v>572</v>
      </c>
      <c r="X139" s="171" t="s">
        <v>548</v>
      </c>
      <c r="Y139" s="222">
        <v>1.03</v>
      </c>
      <c r="Z139" s="171" t="s">
        <v>572</v>
      </c>
      <c r="AA139" s="171" t="s">
        <v>548</v>
      </c>
      <c r="AB139" s="222">
        <v>1.03</v>
      </c>
      <c r="AC139" s="171" t="s">
        <v>572</v>
      </c>
      <c r="AD139" s="171" t="s">
        <v>548</v>
      </c>
      <c r="AE139" s="222">
        <v>1.0269999999999999</v>
      </c>
      <c r="AF139" s="171" t="s">
        <v>572</v>
      </c>
      <c r="AG139" s="171" t="s">
        <v>548</v>
      </c>
      <c r="AH139" s="222">
        <v>1.02</v>
      </c>
      <c r="AI139" s="171" t="s">
        <v>572</v>
      </c>
      <c r="AJ139" s="171" t="s">
        <v>548</v>
      </c>
      <c r="AK139" s="222">
        <v>1.0069999999999999</v>
      </c>
      <c r="AL139" s="171" t="s">
        <v>572</v>
      </c>
      <c r="AM139" s="171" t="s">
        <v>548</v>
      </c>
      <c r="AN139" s="222">
        <v>1</v>
      </c>
      <c r="AO139" s="171" t="s">
        <v>572</v>
      </c>
      <c r="AP139" s="171" t="s">
        <v>548</v>
      </c>
      <c r="AQ139" s="222">
        <v>0.99399999999999999</v>
      </c>
      <c r="AR139" s="171" t="s">
        <v>572</v>
      </c>
      <c r="AS139" s="171" t="s">
        <v>548</v>
      </c>
      <c r="AT139" s="222">
        <v>0.98899999999999999</v>
      </c>
      <c r="AU139" s="171" t="s">
        <v>572</v>
      </c>
      <c r="AV139" s="171" t="s">
        <v>548</v>
      </c>
      <c r="AW139" s="222">
        <v>0.98299999999999998</v>
      </c>
      <c r="AX139" s="171" t="s">
        <v>572</v>
      </c>
      <c r="AY139" s="171" t="s">
        <v>548</v>
      </c>
      <c r="AZ139" s="222">
        <v>0.97499999999999998</v>
      </c>
      <c r="BA139" s="171" t="s">
        <v>572</v>
      </c>
      <c r="BB139" s="171" t="s">
        <v>548</v>
      </c>
      <c r="BC139" s="222">
        <v>0.97699999999999998</v>
      </c>
      <c r="BD139" s="171" t="s">
        <v>572</v>
      </c>
      <c r="BE139" s="171" t="s">
        <v>548</v>
      </c>
      <c r="BF139" s="222">
        <v>0.97599999999999998</v>
      </c>
      <c r="BG139" s="330" t="s">
        <v>572</v>
      </c>
      <c r="BH139" s="171" t="s">
        <v>548</v>
      </c>
      <c r="BI139" s="222">
        <v>0.97599999999999998</v>
      </c>
      <c r="BJ139" s="171" t="s">
        <v>572</v>
      </c>
      <c r="BK139" s="171" t="s">
        <v>548</v>
      </c>
      <c r="BL139" s="222">
        <v>0.97099999999999997</v>
      </c>
      <c r="BM139" s="171" t="s">
        <v>572</v>
      </c>
      <c r="BN139" s="171" t="s">
        <v>548</v>
      </c>
      <c r="BO139" s="222">
        <v>0.96599999999999997</v>
      </c>
      <c r="BP139" s="171" t="s">
        <v>572</v>
      </c>
      <c r="BQ139" s="171" t="s">
        <v>548</v>
      </c>
      <c r="BR139" s="225"/>
      <c r="BS139" s="226"/>
      <c r="BT139" s="226"/>
      <c r="BU139" s="306"/>
      <c r="BV139" s="306"/>
    </row>
    <row r="140" spans="1:74" x14ac:dyDescent="0.2">
      <c r="A140" s="306" t="s">
        <v>478</v>
      </c>
      <c r="B140" s="5" t="s">
        <v>474</v>
      </c>
      <c r="C140" s="5" t="s">
        <v>401</v>
      </c>
      <c r="D140" s="5" t="s">
        <v>419</v>
      </c>
      <c r="E140" s="5" t="s">
        <v>17</v>
      </c>
      <c r="F140" s="117" t="s">
        <v>282</v>
      </c>
      <c r="G140" s="5" t="s">
        <v>283</v>
      </c>
      <c r="H140" s="36" t="s">
        <v>466</v>
      </c>
      <c r="I140" s="161" t="s">
        <v>571</v>
      </c>
      <c r="J140" s="222">
        <v>1.06</v>
      </c>
      <c r="K140" s="171" t="s">
        <v>572</v>
      </c>
      <c r="L140" s="171" t="s">
        <v>548</v>
      </c>
      <c r="M140" s="222">
        <v>1.0529999999999999</v>
      </c>
      <c r="N140" s="262" t="s">
        <v>572</v>
      </c>
      <c r="O140" s="171" t="s">
        <v>548</v>
      </c>
      <c r="P140" s="222">
        <v>1.0449999999999999</v>
      </c>
      <c r="Q140" s="171" t="s">
        <v>572</v>
      </c>
      <c r="R140" s="171" t="s">
        <v>548</v>
      </c>
      <c r="S140" s="222">
        <v>1.0389999999999999</v>
      </c>
      <c r="T140" s="330" t="s">
        <v>572</v>
      </c>
      <c r="U140" s="171" t="s">
        <v>548</v>
      </c>
      <c r="V140" s="222">
        <v>1.036</v>
      </c>
      <c r="W140" s="171" t="s">
        <v>572</v>
      </c>
      <c r="X140" s="171" t="s">
        <v>548</v>
      </c>
      <c r="Y140" s="222">
        <v>1.0289999999999999</v>
      </c>
      <c r="Z140" s="171" t="s">
        <v>572</v>
      </c>
      <c r="AA140" s="171" t="s">
        <v>548</v>
      </c>
      <c r="AB140" s="222">
        <v>1.0269999999999999</v>
      </c>
      <c r="AC140" s="171" t="s">
        <v>572</v>
      </c>
      <c r="AD140" s="171" t="s">
        <v>548</v>
      </c>
      <c r="AE140" s="222">
        <v>1.0229999999999999</v>
      </c>
      <c r="AF140" s="171" t="s">
        <v>572</v>
      </c>
      <c r="AG140" s="171" t="s">
        <v>548</v>
      </c>
      <c r="AH140" s="222">
        <v>1.018</v>
      </c>
      <c r="AI140" s="171" t="s">
        <v>572</v>
      </c>
      <c r="AJ140" s="171" t="s">
        <v>548</v>
      </c>
      <c r="AK140" s="222">
        <v>1.012</v>
      </c>
      <c r="AL140" s="171" t="s">
        <v>572</v>
      </c>
      <c r="AM140" s="171" t="s">
        <v>548</v>
      </c>
      <c r="AN140" s="222">
        <v>1.008</v>
      </c>
      <c r="AO140" s="171" t="s">
        <v>572</v>
      </c>
      <c r="AP140" s="171" t="s">
        <v>548</v>
      </c>
      <c r="AQ140" s="222">
        <v>1.004</v>
      </c>
      <c r="AR140" s="171" t="s">
        <v>572</v>
      </c>
      <c r="AS140" s="171" t="s">
        <v>548</v>
      </c>
      <c r="AT140" s="222">
        <v>1.0009999999999999</v>
      </c>
      <c r="AU140" s="171" t="s">
        <v>572</v>
      </c>
      <c r="AV140" s="171" t="s">
        <v>548</v>
      </c>
      <c r="AW140" s="222">
        <v>0.999</v>
      </c>
      <c r="AX140" s="171" t="s">
        <v>572</v>
      </c>
      <c r="AY140" s="171" t="s">
        <v>548</v>
      </c>
      <c r="AZ140" s="222">
        <v>0.99399999999999999</v>
      </c>
      <c r="BA140" s="171" t="s">
        <v>572</v>
      </c>
      <c r="BB140" s="171" t="s">
        <v>548</v>
      </c>
      <c r="BC140" s="222">
        <v>0.99099999999999999</v>
      </c>
      <c r="BD140" s="171" t="s">
        <v>572</v>
      </c>
      <c r="BE140" s="171" t="s">
        <v>548</v>
      </c>
      <c r="BF140" s="222">
        <v>0.98899999999999999</v>
      </c>
      <c r="BG140" s="330" t="s">
        <v>572</v>
      </c>
      <c r="BH140" s="171" t="s">
        <v>548</v>
      </c>
      <c r="BI140" s="222">
        <v>0.98799999999999999</v>
      </c>
      <c r="BJ140" s="171" t="s">
        <v>572</v>
      </c>
      <c r="BK140" s="171" t="s">
        <v>548</v>
      </c>
      <c r="BL140" s="222">
        <v>0.98599999999999999</v>
      </c>
      <c r="BM140" s="171" t="s">
        <v>572</v>
      </c>
      <c r="BN140" s="171" t="s">
        <v>548</v>
      </c>
      <c r="BO140" s="222">
        <v>0.98799999999999999</v>
      </c>
      <c r="BP140" s="171" t="s">
        <v>572</v>
      </c>
      <c r="BQ140" s="171" t="s">
        <v>548</v>
      </c>
      <c r="BR140" s="225"/>
      <c r="BS140" s="226"/>
      <c r="BT140" s="226"/>
      <c r="BU140" s="306"/>
      <c r="BV140" s="306"/>
    </row>
    <row r="141" spans="1:74" x14ac:dyDescent="0.2">
      <c r="A141" s="306" t="s">
        <v>507</v>
      </c>
      <c r="B141" s="5" t="s">
        <v>488</v>
      </c>
      <c r="C141" s="5" t="s">
        <v>409</v>
      </c>
      <c r="D141" s="5" t="s">
        <v>430</v>
      </c>
      <c r="E141" s="5" t="s">
        <v>65</v>
      </c>
      <c r="F141" s="117" t="s">
        <v>284</v>
      </c>
      <c r="G141" s="5" t="s">
        <v>285</v>
      </c>
      <c r="H141" s="36" t="s">
        <v>466</v>
      </c>
      <c r="I141" s="161" t="s">
        <v>571</v>
      </c>
      <c r="J141" s="222">
        <v>1.016</v>
      </c>
      <c r="K141" s="171" t="s">
        <v>572</v>
      </c>
      <c r="L141" s="171" t="s">
        <v>548</v>
      </c>
      <c r="M141" s="222">
        <v>1.014</v>
      </c>
      <c r="N141" s="262" t="s">
        <v>572</v>
      </c>
      <c r="O141" s="171" t="s">
        <v>548</v>
      </c>
      <c r="P141" s="222">
        <v>1.01</v>
      </c>
      <c r="Q141" s="171" t="s">
        <v>572</v>
      </c>
      <c r="R141" s="171" t="s">
        <v>548</v>
      </c>
      <c r="S141" s="222">
        <v>1.006</v>
      </c>
      <c r="T141" s="330" t="s">
        <v>572</v>
      </c>
      <c r="U141" s="171" t="s">
        <v>548</v>
      </c>
      <c r="V141" s="222">
        <v>1.002</v>
      </c>
      <c r="W141" s="171" t="s">
        <v>572</v>
      </c>
      <c r="X141" s="171" t="s">
        <v>548</v>
      </c>
      <c r="Y141" s="222">
        <v>0.995</v>
      </c>
      <c r="Z141" s="171" t="s">
        <v>572</v>
      </c>
      <c r="AA141" s="171" t="s">
        <v>548</v>
      </c>
      <c r="AB141" s="222">
        <v>0.99399999999999999</v>
      </c>
      <c r="AC141" s="171" t="s">
        <v>572</v>
      </c>
      <c r="AD141" s="171" t="s">
        <v>548</v>
      </c>
      <c r="AE141" s="222">
        <v>0.99</v>
      </c>
      <c r="AF141" s="171" t="s">
        <v>572</v>
      </c>
      <c r="AG141" s="171" t="s">
        <v>548</v>
      </c>
      <c r="AH141" s="222">
        <v>0.98799999999999999</v>
      </c>
      <c r="AI141" s="171" t="s">
        <v>572</v>
      </c>
      <c r="AJ141" s="171" t="s">
        <v>548</v>
      </c>
      <c r="AK141" s="222">
        <v>0.97399999999999998</v>
      </c>
      <c r="AL141" s="171" t="s">
        <v>572</v>
      </c>
      <c r="AM141" s="171" t="s">
        <v>548</v>
      </c>
      <c r="AN141" s="222">
        <v>0.96899999999999997</v>
      </c>
      <c r="AO141" s="171" t="s">
        <v>572</v>
      </c>
      <c r="AP141" s="171" t="s">
        <v>548</v>
      </c>
      <c r="AQ141" s="222">
        <v>0.96</v>
      </c>
      <c r="AR141" s="171" t="s">
        <v>573</v>
      </c>
      <c r="AS141" s="171" t="s">
        <v>548</v>
      </c>
      <c r="AT141" s="222">
        <v>0.95799999999999996</v>
      </c>
      <c r="AU141" s="171" t="s">
        <v>573</v>
      </c>
      <c r="AV141" s="171" t="s">
        <v>548</v>
      </c>
      <c r="AW141" s="222">
        <v>0.95199999999999996</v>
      </c>
      <c r="AX141" s="171" t="s">
        <v>573</v>
      </c>
      <c r="AY141" s="171" t="s">
        <v>548</v>
      </c>
      <c r="AZ141" s="222">
        <v>0.94599999999999995</v>
      </c>
      <c r="BA141" s="171" t="s">
        <v>573</v>
      </c>
      <c r="BB141" s="171" t="s">
        <v>548</v>
      </c>
      <c r="BC141" s="222">
        <v>0.94799999999999995</v>
      </c>
      <c r="BD141" s="171" t="s">
        <v>573</v>
      </c>
      <c r="BE141" s="171" t="s">
        <v>548</v>
      </c>
      <c r="BF141" s="222">
        <v>0.94799999999999995</v>
      </c>
      <c r="BG141" s="330" t="s">
        <v>573</v>
      </c>
      <c r="BH141" s="171" t="s">
        <v>548</v>
      </c>
      <c r="BI141" s="222">
        <v>0.94799999999999995</v>
      </c>
      <c r="BJ141" s="171" t="s">
        <v>573</v>
      </c>
      <c r="BK141" s="171" t="s">
        <v>548</v>
      </c>
      <c r="BL141" s="222">
        <v>0.94699999999999995</v>
      </c>
      <c r="BM141" s="171" t="s">
        <v>573</v>
      </c>
      <c r="BN141" s="171" t="s">
        <v>548</v>
      </c>
      <c r="BO141" s="222">
        <v>0.94899999999999995</v>
      </c>
      <c r="BP141" s="171" t="s">
        <v>573</v>
      </c>
      <c r="BQ141" s="171" t="s">
        <v>548</v>
      </c>
      <c r="BR141" s="225"/>
      <c r="BS141" s="226"/>
      <c r="BT141" s="226"/>
      <c r="BU141" s="306"/>
      <c r="BV141" s="306"/>
    </row>
    <row r="142" spans="1:74" x14ac:dyDescent="0.2">
      <c r="A142" s="306" t="s">
        <v>508</v>
      </c>
      <c r="B142" s="5" t="s">
        <v>486</v>
      </c>
      <c r="C142" s="5" t="s">
        <v>408</v>
      </c>
      <c r="D142" s="5" t="s">
        <v>428</v>
      </c>
      <c r="E142" s="5" t="s">
        <v>53</v>
      </c>
      <c r="F142" s="117" t="s">
        <v>286</v>
      </c>
      <c r="G142" s="5" t="s">
        <v>287</v>
      </c>
      <c r="H142" s="36" t="s">
        <v>466</v>
      </c>
      <c r="I142" s="161" t="s">
        <v>571</v>
      </c>
      <c r="J142" s="222">
        <v>0.94599999999999995</v>
      </c>
      <c r="K142" s="171" t="s">
        <v>573</v>
      </c>
      <c r="L142" s="171" t="s">
        <v>548</v>
      </c>
      <c r="M142" s="222">
        <v>0.94099999999999995</v>
      </c>
      <c r="N142" s="262" t="s">
        <v>573</v>
      </c>
      <c r="O142" s="171" t="s">
        <v>548</v>
      </c>
      <c r="P142" s="222">
        <v>0.93400000000000005</v>
      </c>
      <c r="Q142" s="171" t="s">
        <v>573</v>
      </c>
      <c r="R142" s="171" t="s">
        <v>548</v>
      </c>
      <c r="S142" s="222">
        <v>0.93100000000000005</v>
      </c>
      <c r="T142" s="330" t="s">
        <v>573</v>
      </c>
      <c r="U142" s="171" t="s">
        <v>548</v>
      </c>
      <c r="V142" s="222">
        <v>0.92500000000000004</v>
      </c>
      <c r="W142" s="171" t="s">
        <v>573</v>
      </c>
      <c r="X142" s="171" t="s">
        <v>548</v>
      </c>
      <c r="Y142" s="222">
        <v>0.91800000000000004</v>
      </c>
      <c r="Z142" s="171" t="s">
        <v>573</v>
      </c>
      <c r="AA142" s="171" t="s">
        <v>548</v>
      </c>
      <c r="AB142" s="222">
        <v>0.91800000000000004</v>
      </c>
      <c r="AC142" s="171" t="s">
        <v>573</v>
      </c>
      <c r="AD142" s="171" t="s">
        <v>548</v>
      </c>
      <c r="AE142" s="222">
        <v>0.91400000000000003</v>
      </c>
      <c r="AF142" s="171" t="s">
        <v>573</v>
      </c>
      <c r="AG142" s="171" t="s">
        <v>548</v>
      </c>
      <c r="AH142" s="222">
        <v>0.90700000000000003</v>
      </c>
      <c r="AI142" s="171" t="s">
        <v>573</v>
      </c>
      <c r="AJ142" s="171" t="s">
        <v>548</v>
      </c>
      <c r="AK142" s="222">
        <v>0.90200000000000002</v>
      </c>
      <c r="AL142" s="171" t="s">
        <v>573</v>
      </c>
      <c r="AM142" s="171" t="s">
        <v>548</v>
      </c>
      <c r="AN142" s="222">
        <v>0.89700000000000002</v>
      </c>
      <c r="AO142" s="171" t="s">
        <v>573</v>
      </c>
      <c r="AP142" s="171" t="s">
        <v>548</v>
      </c>
      <c r="AQ142" s="222">
        <v>0.89200000000000002</v>
      </c>
      <c r="AR142" s="171" t="s">
        <v>573</v>
      </c>
      <c r="AS142" s="171" t="s">
        <v>548</v>
      </c>
      <c r="AT142" s="222">
        <v>0.88900000000000001</v>
      </c>
      <c r="AU142" s="171" t="s">
        <v>573</v>
      </c>
      <c r="AV142" s="171" t="s">
        <v>548</v>
      </c>
      <c r="AW142" s="222">
        <v>0.88200000000000001</v>
      </c>
      <c r="AX142" s="171" t="s">
        <v>573</v>
      </c>
      <c r="AY142" s="171" t="s">
        <v>548</v>
      </c>
      <c r="AZ142" s="222">
        <v>0.879</v>
      </c>
      <c r="BA142" s="171" t="s">
        <v>573</v>
      </c>
      <c r="BB142" s="171" t="s">
        <v>548</v>
      </c>
      <c r="BC142" s="222">
        <v>0.876</v>
      </c>
      <c r="BD142" s="171" t="s">
        <v>573</v>
      </c>
      <c r="BE142" s="171" t="s">
        <v>548</v>
      </c>
      <c r="BF142" s="222">
        <v>0.872</v>
      </c>
      <c r="BG142" s="330" t="s">
        <v>573</v>
      </c>
      <c r="BH142" s="171" t="s">
        <v>548</v>
      </c>
      <c r="BI142" s="222">
        <v>0.86799999999999999</v>
      </c>
      <c r="BJ142" s="171" t="s">
        <v>573</v>
      </c>
      <c r="BK142" s="171" t="s">
        <v>548</v>
      </c>
      <c r="BL142" s="222">
        <v>0.86499999999999999</v>
      </c>
      <c r="BM142" s="171" t="s">
        <v>573</v>
      </c>
      <c r="BN142" s="171" t="s">
        <v>548</v>
      </c>
      <c r="BO142" s="222">
        <v>0.86499999999999999</v>
      </c>
      <c r="BP142" s="171" t="s">
        <v>573</v>
      </c>
      <c r="BQ142" s="171" t="s">
        <v>548</v>
      </c>
      <c r="BR142" s="225"/>
      <c r="BS142" s="226"/>
      <c r="BT142" s="226"/>
      <c r="BU142" s="306"/>
      <c r="BV142" s="306"/>
    </row>
    <row r="143" spans="1:74" x14ac:dyDescent="0.2">
      <c r="A143" s="306" t="s">
        <v>496</v>
      </c>
      <c r="B143" s="5" t="s">
        <v>497</v>
      </c>
      <c r="C143" s="5" t="s">
        <v>411</v>
      </c>
      <c r="D143" s="5" t="s">
        <v>437</v>
      </c>
      <c r="E143" s="5" t="s">
        <v>123</v>
      </c>
      <c r="F143" s="117" t="s">
        <v>288</v>
      </c>
      <c r="G143" s="5" t="s">
        <v>289</v>
      </c>
      <c r="H143" s="36" t="s">
        <v>466</v>
      </c>
      <c r="I143" s="161" t="s">
        <v>571</v>
      </c>
      <c r="J143" s="222">
        <v>1.0529999999999999</v>
      </c>
      <c r="K143" s="171" t="s">
        <v>572</v>
      </c>
      <c r="L143" s="171" t="s">
        <v>548</v>
      </c>
      <c r="M143" s="222">
        <v>1.046</v>
      </c>
      <c r="N143" s="262" t="s">
        <v>572</v>
      </c>
      <c r="O143" s="171" t="s">
        <v>548</v>
      </c>
      <c r="P143" s="222">
        <v>1.0409999999999999</v>
      </c>
      <c r="Q143" s="171" t="s">
        <v>572</v>
      </c>
      <c r="R143" s="171" t="s">
        <v>548</v>
      </c>
      <c r="S143" s="222">
        <v>1.036</v>
      </c>
      <c r="T143" s="330" t="s">
        <v>572</v>
      </c>
      <c r="U143" s="171" t="s">
        <v>548</v>
      </c>
      <c r="V143" s="222">
        <v>1.0269999999999999</v>
      </c>
      <c r="W143" s="171" t="s">
        <v>572</v>
      </c>
      <c r="X143" s="171" t="s">
        <v>548</v>
      </c>
      <c r="Y143" s="222">
        <v>1.02</v>
      </c>
      <c r="Z143" s="171" t="s">
        <v>572</v>
      </c>
      <c r="AA143" s="171" t="s">
        <v>548</v>
      </c>
      <c r="AB143" s="222">
        <v>1.02</v>
      </c>
      <c r="AC143" s="171" t="s">
        <v>572</v>
      </c>
      <c r="AD143" s="171" t="s">
        <v>548</v>
      </c>
      <c r="AE143" s="222">
        <v>1.0149999999999999</v>
      </c>
      <c r="AF143" s="171" t="s">
        <v>572</v>
      </c>
      <c r="AG143" s="171" t="s">
        <v>548</v>
      </c>
      <c r="AH143" s="222">
        <v>1.0069999999999999</v>
      </c>
      <c r="AI143" s="171" t="s">
        <v>572</v>
      </c>
      <c r="AJ143" s="171" t="s">
        <v>548</v>
      </c>
      <c r="AK143" s="222">
        <v>0.99099999999999999</v>
      </c>
      <c r="AL143" s="171" t="s">
        <v>572</v>
      </c>
      <c r="AM143" s="171" t="s">
        <v>548</v>
      </c>
      <c r="AN143" s="222">
        <v>0.98399999999999999</v>
      </c>
      <c r="AO143" s="171" t="s">
        <v>572</v>
      </c>
      <c r="AP143" s="171" t="s">
        <v>548</v>
      </c>
      <c r="AQ143" s="222">
        <v>0.96899999999999997</v>
      </c>
      <c r="AR143" s="171" t="s">
        <v>572</v>
      </c>
      <c r="AS143" s="171" t="s">
        <v>548</v>
      </c>
      <c r="AT143" s="222">
        <v>0.96099999999999997</v>
      </c>
      <c r="AU143" s="171" t="s">
        <v>573</v>
      </c>
      <c r="AV143" s="171" t="s">
        <v>548</v>
      </c>
      <c r="AW143" s="222">
        <v>0.95799999999999996</v>
      </c>
      <c r="AX143" s="171" t="s">
        <v>573</v>
      </c>
      <c r="AY143" s="171" t="s">
        <v>548</v>
      </c>
      <c r="AZ143" s="222">
        <v>0.95499999999999996</v>
      </c>
      <c r="BA143" s="171" t="s">
        <v>573</v>
      </c>
      <c r="BB143" s="171" t="s">
        <v>548</v>
      </c>
      <c r="BC143" s="222">
        <v>0.96</v>
      </c>
      <c r="BD143" s="171" t="s">
        <v>573</v>
      </c>
      <c r="BE143" s="171" t="s">
        <v>548</v>
      </c>
      <c r="BF143" s="222">
        <v>0.95899999999999996</v>
      </c>
      <c r="BG143" s="330" t="s">
        <v>573</v>
      </c>
      <c r="BH143" s="171" t="s">
        <v>548</v>
      </c>
      <c r="BI143" s="222">
        <v>0.96</v>
      </c>
      <c r="BJ143" s="171" t="s">
        <v>573</v>
      </c>
      <c r="BK143" s="171" t="s">
        <v>548</v>
      </c>
      <c r="BL143" s="222">
        <v>0.95899999999999996</v>
      </c>
      <c r="BM143" s="171" t="s">
        <v>573</v>
      </c>
      <c r="BN143" s="171" t="s">
        <v>548</v>
      </c>
      <c r="BO143" s="222">
        <v>0.96199999999999997</v>
      </c>
      <c r="BP143" s="171" t="s">
        <v>573</v>
      </c>
      <c r="BQ143" s="171" t="s">
        <v>548</v>
      </c>
      <c r="BR143" s="225"/>
      <c r="BS143" s="226"/>
      <c r="BT143" s="226"/>
      <c r="BU143" s="306"/>
      <c r="BV143" s="306"/>
    </row>
    <row r="144" spans="1:74" x14ac:dyDescent="0.2">
      <c r="A144" s="306" t="s">
        <v>498</v>
      </c>
      <c r="B144" s="5" t="s">
        <v>493</v>
      </c>
      <c r="C144" s="5" t="s">
        <v>98</v>
      </c>
      <c r="D144" s="5" t="s">
        <v>434</v>
      </c>
      <c r="E144" s="5" t="s">
        <v>98</v>
      </c>
      <c r="F144" s="117" t="s">
        <v>290</v>
      </c>
      <c r="G144" s="5" t="s">
        <v>291</v>
      </c>
      <c r="H144" s="36" t="s">
        <v>466</v>
      </c>
      <c r="I144" s="161" t="s">
        <v>571</v>
      </c>
      <c r="J144" s="222">
        <v>0.91</v>
      </c>
      <c r="K144" s="171" t="s">
        <v>573</v>
      </c>
      <c r="L144" s="171" t="s">
        <v>548</v>
      </c>
      <c r="M144" s="222">
        <v>0.90800000000000003</v>
      </c>
      <c r="N144" s="262" t="s">
        <v>573</v>
      </c>
      <c r="O144" s="171" t="s">
        <v>548</v>
      </c>
      <c r="P144" s="222">
        <v>0.90200000000000002</v>
      </c>
      <c r="Q144" s="171" t="s">
        <v>573</v>
      </c>
      <c r="R144" s="171" t="s">
        <v>548</v>
      </c>
      <c r="S144" s="222">
        <v>0.89800000000000002</v>
      </c>
      <c r="T144" s="330" t="s">
        <v>573</v>
      </c>
      <c r="U144" s="171" t="s">
        <v>548</v>
      </c>
      <c r="V144" s="222">
        <v>0.89100000000000001</v>
      </c>
      <c r="W144" s="171" t="s">
        <v>573</v>
      </c>
      <c r="X144" s="171" t="s">
        <v>548</v>
      </c>
      <c r="Y144" s="222">
        <v>0.88500000000000001</v>
      </c>
      <c r="Z144" s="171" t="s">
        <v>573</v>
      </c>
      <c r="AA144" s="171" t="s">
        <v>548</v>
      </c>
      <c r="AB144" s="222">
        <v>0.88500000000000001</v>
      </c>
      <c r="AC144" s="171" t="s">
        <v>573</v>
      </c>
      <c r="AD144" s="171" t="s">
        <v>548</v>
      </c>
      <c r="AE144" s="222">
        <v>0.88100000000000001</v>
      </c>
      <c r="AF144" s="171" t="s">
        <v>573</v>
      </c>
      <c r="AG144" s="171" t="s">
        <v>548</v>
      </c>
      <c r="AH144" s="222">
        <v>0.87</v>
      </c>
      <c r="AI144" s="171" t="s">
        <v>573</v>
      </c>
      <c r="AJ144" s="171" t="s">
        <v>548</v>
      </c>
      <c r="AK144" s="222">
        <v>0.86199999999999999</v>
      </c>
      <c r="AL144" s="171" t="s">
        <v>573</v>
      </c>
      <c r="AM144" s="171" t="s">
        <v>548</v>
      </c>
      <c r="AN144" s="222">
        <v>0.86199999999999999</v>
      </c>
      <c r="AO144" s="171" t="s">
        <v>573</v>
      </c>
      <c r="AP144" s="171" t="s">
        <v>548</v>
      </c>
      <c r="AQ144" s="222">
        <v>0.85499999999999998</v>
      </c>
      <c r="AR144" s="171" t="s">
        <v>573</v>
      </c>
      <c r="AS144" s="171" t="s">
        <v>548</v>
      </c>
      <c r="AT144" s="222">
        <v>0.85299999999999998</v>
      </c>
      <c r="AU144" s="171" t="s">
        <v>573</v>
      </c>
      <c r="AV144" s="171" t="s">
        <v>548</v>
      </c>
      <c r="AW144" s="222">
        <v>0.85099999999999998</v>
      </c>
      <c r="AX144" s="171" t="s">
        <v>573</v>
      </c>
      <c r="AY144" s="171" t="s">
        <v>548</v>
      </c>
      <c r="AZ144" s="222">
        <v>0.84699999999999998</v>
      </c>
      <c r="BA144" s="171" t="s">
        <v>573</v>
      </c>
      <c r="BB144" s="171" t="s">
        <v>548</v>
      </c>
      <c r="BC144" s="222">
        <v>0.84899999999999998</v>
      </c>
      <c r="BD144" s="171" t="s">
        <v>573</v>
      </c>
      <c r="BE144" s="171" t="s">
        <v>548</v>
      </c>
      <c r="BF144" s="222">
        <v>0.84799999999999998</v>
      </c>
      <c r="BG144" s="330" t="s">
        <v>573</v>
      </c>
      <c r="BH144" s="171" t="s">
        <v>548</v>
      </c>
      <c r="BI144" s="222">
        <v>0.85</v>
      </c>
      <c r="BJ144" s="171" t="s">
        <v>573</v>
      </c>
      <c r="BK144" s="171" t="s">
        <v>548</v>
      </c>
      <c r="BL144" s="222">
        <v>0.84899999999999998</v>
      </c>
      <c r="BM144" s="171" t="s">
        <v>573</v>
      </c>
      <c r="BN144" s="171" t="s">
        <v>548</v>
      </c>
      <c r="BO144" s="222">
        <v>0.85099999999999998</v>
      </c>
      <c r="BP144" s="171" t="s">
        <v>573</v>
      </c>
      <c r="BQ144" s="171" t="s">
        <v>548</v>
      </c>
      <c r="BR144" s="225"/>
      <c r="BS144" s="226"/>
      <c r="BT144" s="226"/>
      <c r="BU144" s="306"/>
      <c r="BV144" s="306"/>
    </row>
    <row r="145" spans="1:74" x14ac:dyDescent="0.2">
      <c r="A145" s="306" t="s">
        <v>620</v>
      </c>
      <c r="B145" s="5" t="s">
        <v>475</v>
      </c>
      <c r="C145" s="5" t="s">
        <v>402</v>
      </c>
      <c r="D145" s="5" t="s">
        <v>416</v>
      </c>
      <c r="E145" s="5" t="s">
        <v>8</v>
      </c>
      <c r="F145" s="117" t="s">
        <v>292</v>
      </c>
      <c r="G145" s="5" t="s">
        <v>293</v>
      </c>
      <c r="H145" s="36" t="s">
        <v>466</v>
      </c>
      <c r="I145" s="161" t="s">
        <v>571</v>
      </c>
      <c r="J145" s="222">
        <v>1.125</v>
      </c>
      <c r="K145" s="171" t="s">
        <v>572</v>
      </c>
      <c r="L145" s="171" t="s">
        <v>548</v>
      </c>
      <c r="M145" s="222">
        <v>1.1200000000000001</v>
      </c>
      <c r="N145" s="262" t="s">
        <v>572</v>
      </c>
      <c r="O145" s="171" t="s">
        <v>548</v>
      </c>
      <c r="P145" s="222">
        <v>1.1160000000000001</v>
      </c>
      <c r="Q145" s="171" t="s">
        <v>572</v>
      </c>
      <c r="R145" s="171" t="s">
        <v>548</v>
      </c>
      <c r="S145" s="222">
        <v>1.115</v>
      </c>
      <c r="T145" s="330" t="s">
        <v>572</v>
      </c>
      <c r="U145" s="171" t="s">
        <v>548</v>
      </c>
      <c r="V145" s="222">
        <v>1.1080000000000001</v>
      </c>
      <c r="W145" s="171" t="s">
        <v>572</v>
      </c>
      <c r="X145" s="171" t="s">
        <v>548</v>
      </c>
      <c r="Y145" s="222">
        <v>1.1000000000000001</v>
      </c>
      <c r="Z145" s="171" t="s">
        <v>572</v>
      </c>
      <c r="AA145" s="171" t="s">
        <v>548</v>
      </c>
      <c r="AB145" s="222">
        <v>1.1000000000000001</v>
      </c>
      <c r="AC145" s="171" t="s">
        <v>572</v>
      </c>
      <c r="AD145" s="171" t="s">
        <v>548</v>
      </c>
      <c r="AE145" s="222">
        <v>1.0980000000000001</v>
      </c>
      <c r="AF145" s="171" t="s">
        <v>572</v>
      </c>
      <c r="AG145" s="171" t="s">
        <v>548</v>
      </c>
      <c r="AH145" s="222">
        <v>1.091</v>
      </c>
      <c r="AI145" s="171" t="s">
        <v>572</v>
      </c>
      <c r="AJ145" s="171" t="s">
        <v>548</v>
      </c>
      <c r="AK145" s="222">
        <v>1.083</v>
      </c>
      <c r="AL145" s="171" t="s">
        <v>572</v>
      </c>
      <c r="AM145" s="171" t="s">
        <v>548</v>
      </c>
      <c r="AN145" s="222">
        <v>1.0820000000000001</v>
      </c>
      <c r="AO145" s="171" t="s">
        <v>572</v>
      </c>
      <c r="AP145" s="171" t="s">
        <v>548</v>
      </c>
      <c r="AQ145" s="222">
        <v>1.077</v>
      </c>
      <c r="AR145" s="171" t="s">
        <v>572</v>
      </c>
      <c r="AS145" s="171" t="s">
        <v>548</v>
      </c>
      <c r="AT145" s="222">
        <v>1.079</v>
      </c>
      <c r="AU145" s="171" t="s">
        <v>572</v>
      </c>
      <c r="AV145" s="171" t="s">
        <v>548</v>
      </c>
      <c r="AW145" s="222">
        <v>1.075</v>
      </c>
      <c r="AX145" s="171" t="s">
        <v>572</v>
      </c>
      <c r="AY145" s="171" t="s">
        <v>548</v>
      </c>
      <c r="AZ145" s="222">
        <v>1.071</v>
      </c>
      <c r="BA145" s="171" t="s">
        <v>572</v>
      </c>
      <c r="BB145" s="171" t="s">
        <v>548</v>
      </c>
      <c r="BC145" s="222">
        <v>1.071</v>
      </c>
      <c r="BD145" s="171" t="s">
        <v>572</v>
      </c>
      <c r="BE145" s="171" t="s">
        <v>548</v>
      </c>
      <c r="BF145" s="222">
        <v>1.0680000000000001</v>
      </c>
      <c r="BG145" s="330" t="s">
        <v>572</v>
      </c>
      <c r="BH145" s="171" t="s">
        <v>548</v>
      </c>
      <c r="BI145" s="222">
        <v>1.0660000000000001</v>
      </c>
      <c r="BJ145" s="171" t="s">
        <v>572</v>
      </c>
      <c r="BK145" s="171" t="s">
        <v>548</v>
      </c>
      <c r="BL145" s="222">
        <v>1.0620000000000001</v>
      </c>
      <c r="BM145" s="171" t="s">
        <v>572</v>
      </c>
      <c r="BN145" s="171" t="s">
        <v>548</v>
      </c>
      <c r="BO145" s="222">
        <v>1.0640000000000001</v>
      </c>
      <c r="BP145" s="171" t="s">
        <v>572</v>
      </c>
      <c r="BQ145" s="171" t="s">
        <v>548</v>
      </c>
      <c r="BR145" s="225"/>
      <c r="BS145" s="226"/>
      <c r="BT145" s="226"/>
      <c r="BU145" s="306"/>
      <c r="BV145" s="306"/>
    </row>
    <row r="146" spans="1:74" x14ac:dyDescent="0.2">
      <c r="A146" s="329" t="s">
        <v>502</v>
      </c>
      <c r="B146" s="5" t="s">
        <v>481</v>
      </c>
      <c r="C146" s="5" t="s">
        <v>406</v>
      </c>
      <c r="D146" s="5" t="s">
        <v>435</v>
      </c>
      <c r="E146" s="5" t="s">
        <v>111</v>
      </c>
      <c r="F146" s="117" t="s">
        <v>294</v>
      </c>
      <c r="G146" s="5" t="s">
        <v>295</v>
      </c>
      <c r="H146" s="36" t="s">
        <v>466</v>
      </c>
      <c r="I146" s="161" t="s">
        <v>571</v>
      </c>
      <c r="J146" s="222">
        <v>1.157</v>
      </c>
      <c r="K146" s="171" t="s">
        <v>572</v>
      </c>
      <c r="L146" s="171" t="s">
        <v>548</v>
      </c>
      <c r="M146" s="222">
        <v>1.1479999999999999</v>
      </c>
      <c r="N146" s="262" t="s">
        <v>572</v>
      </c>
      <c r="O146" s="171" t="s">
        <v>548</v>
      </c>
      <c r="P146" s="222">
        <v>1.1359999999999999</v>
      </c>
      <c r="Q146" s="171" t="s">
        <v>572</v>
      </c>
      <c r="R146" s="171" t="s">
        <v>548</v>
      </c>
      <c r="S146" s="222">
        <v>1.1240000000000001</v>
      </c>
      <c r="T146" s="330" t="s">
        <v>572</v>
      </c>
      <c r="U146" s="171" t="s">
        <v>548</v>
      </c>
      <c r="V146" s="222">
        <v>1.111</v>
      </c>
      <c r="W146" s="171" t="s">
        <v>572</v>
      </c>
      <c r="X146" s="171" t="s">
        <v>548</v>
      </c>
      <c r="Y146" s="222">
        <v>1.1000000000000001</v>
      </c>
      <c r="Z146" s="171" t="s">
        <v>572</v>
      </c>
      <c r="AA146" s="171" t="s">
        <v>548</v>
      </c>
      <c r="AB146" s="222">
        <v>1.095</v>
      </c>
      <c r="AC146" s="171" t="s">
        <v>572</v>
      </c>
      <c r="AD146" s="171" t="s">
        <v>548</v>
      </c>
      <c r="AE146" s="222">
        <v>1.0880000000000001</v>
      </c>
      <c r="AF146" s="171" t="s">
        <v>572</v>
      </c>
      <c r="AG146" s="171" t="s">
        <v>548</v>
      </c>
      <c r="AH146" s="222">
        <v>1.079</v>
      </c>
      <c r="AI146" s="171" t="s">
        <v>572</v>
      </c>
      <c r="AJ146" s="171" t="s">
        <v>548</v>
      </c>
      <c r="AK146" s="222">
        <v>1.07</v>
      </c>
      <c r="AL146" s="171" t="s">
        <v>572</v>
      </c>
      <c r="AM146" s="171" t="s">
        <v>548</v>
      </c>
      <c r="AN146" s="222">
        <v>1.0640000000000001</v>
      </c>
      <c r="AO146" s="171" t="s">
        <v>572</v>
      </c>
      <c r="AP146" s="171" t="s">
        <v>548</v>
      </c>
      <c r="AQ146" s="222">
        <v>1.06</v>
      </c>
      <c r="AR146" s="171" t="s">
        <v>572</v>
      </c>
      <c r="AS146" s="171" t="s">
        <v>548</v>
      </c>
      <c r="AT146" s="222">
        <v>1.06</v>
      </c>
      <c r="AU146" s="171" t="s">
        <v>572</v>
      </c>
      <c r="AV146" s="171" t="s">
        <v>548</v>
      </c>
      <c r="AW146" s="222">
        <v>1.0580000000000001</v>
      </c>
      <c r="AX146" s="171" t="s">
        <v>572</v>
      </c>
      <c r="AY146" s="171" t="s">
        <v>548</v>
      </c>
      <c r="AZ146" s="222">
        <v>1.0569999999999999</v>
      </c>
      <c r="BA146" s="171" t="s">
        <v>572</v>
      </c>
      <c r="BB146" s="171" t="s">
        <v>548</v>
      </c>
      <c r="BC146" s="222">
        <v>1.0629999999999999</v>
      </c>
      <c r="BD146" s="171" t="s">
        <v>572</v>
      </c>
      <c r="BE146" s="171" t="s">
        <v>548</v>
      </c>
      <c r="BF146" s="222">
        <v>1.0669999999999999</v>
      </c>
      <c r="BG146" s="330" t="s">
        <v>572</v>
      </c>
      <c r="BH146" s="171" t="s">
        <v>548</v>
      </c>
      <c r="BI146" s="222">
        <v>1.0620000000000001</v>
      </c>
      <c r="BJ146" s="171" t="s">
        <v>572</v>
      </c>
      <c r="BK146" s="171" t="s">
        <v>548</v>
      </c>
      <c r="BL146" s="222">
        <v>1.071</v>
      </c>
      <c r="BM146" s="171" t="s">
        <v>572</v>
      </c>
      <c r="BN146" s="171" t="s">
        <v>548</v>
      </c>
      <c r="BO146" s="222">
        <v>1.0740000000000001</v>
      </c>
      <c r="BP146" s="171" t="s">
        <v>572</v>
      </c>
      <c r="BQ146" s="171" t="s">
        <v>548</v>
      </c>
      <c r="BR146" s="225"/>
      <c r="BS146" s="226"/>
      <c r="BT146" s="226"/>
      <c r="BU146" s="306"/>
      <c r="BV146" s="306"/>
    </row>
    <row r="147" spans="1:74" x14ac:dyDescent="0.2">
      <c r="A147" s="306" t="s">
        <v>639</v>
      </c>
      <c r="B147" s="5" t="s">
        <v>480</v>
      </c>
      <c r="C147" s="5" t="s">
        <v>405</v>
      </c>
      <c r="D147" s="5" t="s">
        <v>429</v>
      </c>
      <c r="E147" s="5" t="s">
        <v>60</v>
      </c>
      <c r="F147" s="117" t="s">
        <v>296</v>
      </c>
      <c r="G147" s="5" t="s">
        <v>297</v>
      </c>
      <c r="H147" s="36" t="s">
        <v>466</v>
      </c>
      <c r="I147" s="161" t="s">
        <v>571</v>
      </c>
      <c r="J147" s="222">
        <v>0.99199999999999999</v>
      </c>
      <c r="K147" s="171" t="s">
        <v>572</v>
      </c>
      <c r="L147" s="171" t="s">
        <v>548</v>
      </c>
      <c r="M147" s="222">
        <v>0.98699999999999999</v>
      </c>
      <c r="N147" s="262" t="s">
        <v>572</v>
      </c>
      <c r="O147" s="171" t="s">
        <v>548</v>
      </c>
      <c r="P147" s="222">
        <v>0.98399999999999999</v>
      </c>
      <c r="Q147" s="171" t="s">
        <v>572</v>
      </c>
      <c r="R147" s="171" t="s">
        <v>548</v>
      </c>
      <c r="S147" s="222">
        <v>0.97499999999999998</v>
      </c>
      <c r="T147" s="330" t="s">
        <v>572</v>
      </c>
      <c r="U147" s="171" t="s">
        <v>548</v>
      </c>
      <c r="V147" s="222">
        <v>0.97099999999999997</v>
      </c>
      <c r="W147" s="171" t="s">
        <v>572</v>
      </c>
      <c r="X147" s="171" t="s">
        <v>548</v>
      </c>
      <c r="Y147" s="222">
        <v>0.96499999999999997</v>
      </c>
      <c r="Z147" s="171" t="s">
        <v>573</v>
      </c>
      <c r="AA147" s="171" t="s">
        <v>548</v>
      </c>
      <c r="AB147" s="222">
        <v>0.96299999999999997</v>
      </c>
      <c r="AC147" s="171" t="s">
        <v>573</v>
      </c>
      <c r="AD147" s="171" t="s">
        <v>548</v>
      </c>
      <c r="AE147" s="222">
        <v>0.95399999999999996</v>
      </c>
      <c r="AF147" s="171" t="s">
        <v>573</v>
      </c>
      <c r="AG147" s="171" t="s">
        <v>548</v>
      </c>
      <c r="AH147" s="222">
        <v>0.93899999999999995</v>
      </c>
      <c r="AI147" s="171" t="s">
        <v>573</v>
      </c>
      <c r="AJ147" s="171" t="s">
        <v>548</v>
      </c>
      <c r="AK147" s="222">
        <v>0.92</v>
      </c>
      <c r="AL147" s="171" t="s">
        <v>573</v>
      </c>
      <c r="AM147" s="171" t="s">
        <v>548</v>
      </c>
      <c r="AN147" s="222">
        <v>0.91600000000000004</v>
      </c>
      <c r="AO147" s="171" t="s">
        <v>573</v>
      </c>
      <c r="AP147" s="171" t="s">
        <v>548</v>
      </c>
      <c r="AQ147" s="222">
        <v>0.90900000000000003</v>
      </c>
      <c r="AR147" s="171" t="s">
        <v>573</v>
      </c>
      <c r="AS147" s="171" t="s">
        <v>548</v>
      </c>
      <c r="AT147" s="222">
        <v>0.91</v>
      </c>
      <c r="AU147" s="171" t="s">
        <v>573</v>
      </c>
      <c r="AV147" s="171" t="s">
        <v>548</v>
      </c>
      <c r="AW147" s="222">
        <v>0.90400000000000003</v>
      </c>
      <c r="AX147" s="171" t="s">
        <v>573</v>
      </c>
      <c r="AY147" s="171" t="s">
        <v>548</v>
      </c>
      <c r="AZ147" s="222">
        <v>0.90400000000000003</v>
      </c>
      <c r="BA147" s="171" t="s">
        <v>573</v>
      </c>
      <c r="BB147" s="171" t="s">
        <v>548</v>
      </c>
      <c r="BC147" s="222">
        <v>0.90400000000000003</v>
      </c>
      <c r="BD147" s="171" t="s">
        <v>573</v>
      </c>
      <c r="BE147" s="171" t="s">
        <v>548</v>
      </c>
      <c r="BF147" s="222">
        <v>0.9</v>
      </c>
      <c r="BG147" s="330" t="s">
        <v>573</v>
      </c>
      <c r="BH147" s="171" t="s">
        <v>548</v>
      </c>
      <c r="BI147" s="222">
        <v>0.89700000000000002</v>
      </c>
      <c r="BJ147" s="171" t="s">
        <v>573</v>
      </c>
      <c r="BK147" s="171" t="s">
        <v>548</v>
      </c>
      <c r="BL147" s="222">
        <v>0.89200000000000002</v>
      </c>
      <c r="BM147" s="171" t="s">
        <v>573</v>
      </c>
      <c r="BN147" s="171" t="s">
        <v>548</v>
      </c>
      <c r="BO147" s="222">
        <v>0.89100000000000001</v>
      </c>
      <c r="BP147" s="171" t="s">
        <v>573</v>
      </c>
      <c r="BQ147" s="171" t="s">
        <v>548</v>
      </c>
      <c r="BR147" s="225"/>
      <c r="BS147" s="226"/>
      <c r="BT147" s="226"/>
      <c r="BU147" s="306"/>
      <c r="BV147" s="306"/>
    </row>
    <row r="148" spans="1:74" x14ac:dyDescent="0.2">
      <c r="A148" s="306" t="s">
        <v>496</v>
      </c>
      <c r="B148" s="5" t="s">
        <v>497</v>
      </c>
      <c r="C148" s="5" t="s">
        <v>411</v>
      </c>
      <c r="D148" s="5" t="s">
        <v>439</v>
      </c>
      <c r="E148" s="5" t="s">
        <v>145</v>
      </c>
      <c r="F148" s="117" t="s">
        <v>298</v>
      </c>
      <c r="G148" s="5" t="s">
        <v>299</v>
      </c>
      <c r="H148" s="36" t="s">
        <v>466</v>
      </c>
      <c r="I148" s="161" t="s">
        <v>571</v>
      </c>
      <c r="J148" s="222">
        <v>1.196</v>
      </c>
      <c r="K148" s="171" t="s">
        <v>549</v>
      </c>
      <c r="L148" s="171" t="s">
        <v>549</v>
      </c>
      <c r="M148" s="222">
        <v>1.2</v>
      </c>
      <c r="N148" s="262" t="s">
        <v>549</v>
      </c>
      <c r="O148" s="171" t="s">
        <v>549</v>
      </c>
      <c r="P148" s="222">
        <v>1.194</v>
      </c>
      <c r="Q148" s="171" t="s">
        <v>549</v>
      </c>
      <c r="R148" s="171" t="s">
        <v>549</v>
      </c>
      <c r="S148" s="222">
        <v>1.1930000000000001</v>
      </c>
      <c r="T148" s="330" t="s">
        <v>549</v>
      </c>
      <c r="U148" s="171" t="s">
        <v>549</v>
      </c>
      <c r="V148" s="222">
        <v>1.1919999999999999</v>
      </c>
      <c r="W148" s="171" t="s">
        <v>549</v>
      </c>
      <c r="X148" s="171" t="s">
        <v>549</v>
      </c>
      <c r="Y148" s="222">
        <v>1.1850000000000001</v>
      </c>
      <c r="Z148" s="171" t="s">
        <v>549</v>
      </c>
      <c r="AA148" s="171" t="s">
        <v>549</v>
      </c>
      <c r="AB148" s="222">
        <v>1.1870000000000001</v>
      </c>
      <c r="AC148" s="171" t="s">
        <v>549</v>
      </c>
      <c r="AD148" s="171" t="s">
        <v>549</v>
      </c>
      <c r="AE148" s="222">
        <v>1.1859999999999999</v>
      </c>
      <c r="AF148" s="171" t="s">
        <v>549</v>
      </c>
      <c r="AG148" s="171" t="s">
        <v>549</v>
      </c>
      <c r="AH148" s="222">
        <v>1.179</v>
      </c>
      <c r="AI148" s="171" t="s">
        <v>549</v>
      </c>
      <c r="AJ148" s="171" t="s">
        <v>549</v>
      </c>
      <c r="AK148" s="222">
        <v>1.169</v>
      </c>
      <c r="AL148" s="171" t="s">
        <v>549</v>
      </c>
      <c r="AM148" s="171" t="s">
        <v>549</v>
      </c>
      <c r="AN148" s="222">
        <v>1.163</v>
      </c>
      <c r="AO148" s="171" t="s">
        <v>549</v>
      </c>
      <c r="AP148" s="171" t="s">
        <v>549</v>
      </c>
      <c r="AQ148" s="222">
        <v>1.151</v>
      </c>
      <c r="AR148" s="171" t="s">
        <v>572</v>
      </c>
      <c r="AS148" s="171" t="s">
        <v>548</v>
      </c>
      <c r="AT148" s="222">
        <v>1.1499999999999999</v>
      </c>
      <c r="AU148" s="171" t="s">
        <v>572</v>
      </c>
      <c r="AV148" s="171" t="s">
        <v>548</v>
      </c>
      <c r="AW148" s="222">
        <v>1.1459999999999999</v>
      </c>
      <c r="AX148" s="171" t="s">
        <v>572</v>
      </c>
      <c r="AY148" s="171" t="s">
        <v>548</v>
      </c>
      <c r="AZ148" s="222">
        <v>1.153</v>
      </c>
      <c r="BA148" s="171" t="s">
        <v>572</v>
      </c>
      <c r="BB148" s="171" t="s">
        <v>548</v>
      </c>
      <c r="BC148" s="222">
        <v>1.159</v>
      </c>
      <c r="BD148" s="171" t="s">
        <v>572</v>
      </c>
      <c r="BE148" s="171" t="s">
        <v>548</v>
      </c>
      <c r="BF148" s="222">
        <v>1.159</v>
      </c>
      <c r="BG148" s="330" t="s">
        <v>572</v>
      </c>
      <c r="BH148" s="171" t="s">
        <v>548</v>
      </c>
      <c r="BI148" s="222">
        <v>1.161</v>
      </c>
      <c r="BJ148" s="171" t="s">
        <v>572</v>
      </c>
      <c r="BK148" s="171" t="s">
        <v>548</v>
      </c>
      <c r="BL148" s="222">
        <v>1.161</v>
      </c>
      <c r="BM148" s="171" t="s">
        <v>572</v>
      </c>
      <c r="BN148" s="171" t="s">
        <v>548</v>
      </c>
      <c r="BO148" s="222">
        <v>1.167</v>
      </c>
      <c r="BP148" s="171" t="s">
        <v>549</v>
      </c>
      <c r="BQ148" s="171" t="s">
        <v>549</v>
      </c>
      <c r="BR148" s="225"/>
      <c r="BS148" s="226"/>
      <c r="BT148" s="226"/>
      <c r="BU148" s="306"/>
      <c r="BV148" s="306"/>
    </row>
    <row r="149" spans="1:74" x14ac:dyDescent="0.2">
      <c r="A149" s="306" t="s">
        <v>634</v>
      </c>
      <c r="B149" s="5" t="s">
        <v>491</v>
      </c>
      <c r="C149" s="5" t="s">
        <v>410</v>
      </c>
      <c r="D149" s="5" t="s">
        <v>433</v>
      </c>
      <c r="E149" s="5" t="s">
        <v>91</v>
      </c>
      <c r="F149" s="117" t="s">
        <v>300</v>
      </c>
      <c r="G149" s="5" t="s">
        <v>301</v>
      </c>
      <c r="H149" s="36" t="s">
        <v>466</v>
      </c>
      <c r="I149" s="161" t="s">
        <v>571</v>
      </c>
      <c r="J149" s="222">
        <v>1.276</v>
      </c>
      <c r="K149" s="171" t="s">
        <v>549</v>
      </c>
      <c r="L149" s="171" t="s">
        <v>549</v>
      </c>
      <c r="M149" s="222">
        <v>1.274</v>
      </c>
      <c r="N149" s="262" t="s">
        <v>549</v>
      </c>
      <c r="O149" s="171" t="s">
        <v>549</v>
      </c>
      <c r="P149" s="222">
        <v>1.272</v>
      </c>
      <c r="Q149" s="171" t="s">
        <v>549</v>
      </c>
      <c r="R149" s="171" t="s">
        <v>549</v>
      </c>
      <c r="S149" s="222">
        <v>1.2709999999999999</v>
      </c>
      <c r="T149" s="330" t="s">
        <v>549</v>
      </c>
      <c r="U149" s="171" t="s">
        <v>549</v>
      </c>
      <c r="V149" s="222">
        <v>1.266</v>
      </c>
      <c r="W149" s="171" t="s">
        <v>549</v>
      </c>
      <c r="X149" s="171" t="s">
        <v>549</v>
      </c>
      <c r="Y149" s="222">
        <v>1.2609999999999999</v>
      </c>
      <c r="Z149" s="171" t="s">
        <v>549</v>
      </c>
      <c r="AA149" s="171" t="s">
        <v>549</v>
      </c>
      <c r="AB149" s="222">
        <v>1.264</v>
      </c>
      <c r="AC149" s="171" t="s">
        <v>549</v>
      </c>
      <c r="AD149" s="171" t="s">
        <v>549</v>
      </c>
      <c r="AE149" s="222">
        <v>1.258</v>
      </c>
      <c r="AF149" s="171" t="s">
        <v>549</v>
      </c>
      <c r="AG149" s="171" t="s">
        <v>549</v>
      </c>
      <c r="AH149" s="222">
        <v>1.2390000000000001</v>
      </c>
      <c r="AI149" s="171" t="s">
        <v>549</v>
      </c>
      <c r="AJ149" s="171" t="s">
        <v>549</v>
      </c>
      <c r="AK149" s="222">
        <v>1.2250000000000001</v>
      </c>
      <c r="AL149" s="171" t="s">
        <v>549</v>
      </c>
      <c r="AM149" s="171" t="s">
        <v>549</v>
      </c>
      <c r="AN149" s="222">
        <v>1.2250000000000001</v>
      </c>
      <c r="AO149" s="171" t="s">
        <v>549</v>
      </c>
      <c r="AP149" s="171" t="s">
        <v>549</v>
      </c>
      <c r="AQ149" s="222">
        <v>1.2190000000000001</v>
      </c>
      <c r="AR149" s="171" t="s">
        <v>549</v>
      </c>
      <c r="AS149" s="171" t="s">
        <v>549</v>
      </c>
      <c r="AT149" s="222">
        <v>1.2170000000000001</v>
      </c>
      <c r="AU149" s="171" t="s">
        <v>549</v>
      </c>
      <c r="AV149" s="171" t="s">
        <v>549</v>
      </c>
      <c r="AW149" s="222">
        <v>1.2130000000000001</v>
      </c>
      <c r="AX149" s="171" t="s">
        <v>549</v>
      </c>
      <c r="AY149" s="171" t="s">
        <v>549</v>
      </c>
      <c r="AZ149" s="222">
        <v>1.204</v>
      </c>
      <c r="BA149" s="171" t="s">
        <v>549</v>
      </c>
      <c r="BB149" s="171" t="s">
        <v>549</v>
      </c>
      <c r="BC149" s="222">
        <v>1.2</v>
      </c>
      <c r="BD149" s="171" t="s">
        <v>549</v>
      </c>
      <c r="BE149" s="171" t="s">
        <v>549</v>
      </c>
      <c r="BF149" s="222">
        <v>1.1990000000000001</v>
      </c>
      <c r="BG149" s="330" t="s">
        <v>549</v>
      </c>
      <c r="BH149" s="171" t="s">
        <v>549</v>
      </c>
      <c r="BI149" s="222">
        <v>1.194</v>
      </c>
      <c r="BJ149" s="171" t="s">
        <v>549</v>
      </c>
      <c r="BK149" s="171" t="s">
        <v>549</v>
      </c>
      <c r="BL149" s="222">
        <v>1.1830000000000001</v>
      </c>
      <c r="BM149" s="171" t="s">
        <v>549</v>
      </c>
      <c r="BN149" s="171" t="s">
        <v>549</v>
      </c>
      <c r="BO149" s="222">
        <v>1.1759999999999999</v>
      </c>
      <c r="BP149" s="171" t="s">
        <v>549</v>
      </c>
      <c r="BQ149" s="171" t="s">
        <v>549</v>
      </c>
      <c r="BR149" s="225"/>
      <c r="BS149" s="226"/>
      <c r="BT149" s="226"/>
      <c r="BU149" s="306"/>
      <c r="BV149" s="306"/>
    </row>
    <row r="150" spans="1:74" x14ac:dyDescent="0.2">
      <c r="A150" s="306" t="s">
        <v>634</v>
      </c>
      <c r="B150" s="5" t="s">
        <v>491</v>
      </c>
      <c r="C150" s="5" t="s">
        <v>410</v>
      </c>
      <c r="D150" s="5" t="s">
        <v>432</v>
      </c>
      <c r="E150" s="5" t="s">
        <v>89</v>
      </c>
      <c r="F150" s="117" t="s">
        <v>302</v>
      </c>
      <c r="G150" s="5" t="s">
        <v>303</v>
      </c>
      <c r="H150" s="36" t="s">
        <v>466</v>
      </c>
      <c r="I150" s="161" t="s">
        <v>571</v>
      </c>
      <c r="J150" s="222">
        <v>1.177</v>
      </c>
      <c r="K150" s="171" t="s">
        <v>549</v>
      </c>
      <c r="L150" s="171" t="s">
        <v>549</v>
      </c>
      <c r="M150" s="222">
        <v>1.17</v>
      </c>
      <c r="N150" s="262" t="s">
        <v>549</v>
      </c>
      <c r="O150" s="171" t="s">
        <v>549</v>
      </c>
      <c r="P150" s="222">
        <v>1.1599999999999999</v>
      </c>
      <c r="Q150" s="171" t="s">
        <v>572</v>
      </c>
      <c r="R150" s="171" t="s">
        <v>548</v>
      </c>
      <c r="S150" s="222">
        <v>1.155</v>
      </c>
      <c r="T150" s="330" t="s">
        <v>572</v>
      </c>
      <c r="U150" s="171" t="s">
        <v>548</v>
      </c>
      <c r="V150" s="222">
        <v>1.1459999999999999</v>
      </c>
      <c r="W150" s="171" t="s">
        <v>572</v>
      </c>
      <c r="X150" s="171" t="s">
        <v>548</v>
      </c>
      <c r="Y150" s="222">
        <v>1.141</v>
      </c>
      <c r="Z150" s="171" t="s">
        <v>572</v>
      </c>
      <c r="AA150" s="171" t="s">
        <v>548</v>
      </c>
      <c r="AB150" s="222">
        <v>1.1399999999999999</v>
      </c>
      <c r="AC150" s="171" t="s">
        <v>572</v>
      </c>
      <c r="AD150" s="171" t="s">
        <v>548</v>
      </c>
      <c r="AE150" s="222">
        <v>1.1339999999999999</v>
      </c>
      <c r="AF150" s="171" t="s">
        <v>572</v>
      </c>
      <c r="AG150" s="171" t="s">
        <v>548</v>
      </c>
      <c r="AH150" s="222">
        <v>1.1180000000000001</v>
      </c>
      <c r="AI150" s="171" t="s">
        <v>572</v>
      </c>
      <c r="AJ150" s="171" t="s">
        <v>548</v>
      </c>
      <c r="AK150" s="222">
        <v>1.1040000000000001</v>
      </c>
      <c r="AL150" s="171" t="s">
        <v>572</v>
      </c>
      <c r="AM150" s="171" t="s">
        <v>548</v>
      </c>
      <c r="AN150" s="222">
        <v>1.0900000000000001</v>
      </c>
      <c r="AO150" s="171" t="s">
        <v>572</v>
      </c>
      <c r="AP150" s="171" t="s">
        <v>548</v>
      </c>
      <c r="AQ150" s="222">
        <v>1.0780000000000001</v>
      </c>
      <c r="AR150" s="171" t="s">
        <v>572</v>
      </c>
      <c r="AS150" s="171" t="s">
        <v>548</v>
      </c>
      <c r="AT150" s="222">
        <v>1.069</v>
      </c>
      <c r="AU150" s="171" t="s">
        <v>572</v>
      </c>
      <c r="AV150" s="171" t="s">
        <v>548</v>
      </c>
      <c r="AW150" s="222">
        <v>1.06</v>
      </c>
      <c r="AX150" s="171" t="s">
        <v>572</v>
      </c>
      <c r="AY150" s="171" t="s">
        <v>548</v>
      </c>
      <c r="AZ150" s="222">
        <v>1.052</v>
      </c>
      <c r="BA150" s="171" t="s">
        <v>572</v>
      </c>
      <c r="BB150" s="171" t="s">
        <v>548</v>
      </c>
      <c r="BC150" s="222">
        <v>1.048</v>
      </c>
      <c r="BD150" s="171" t="s">
        <v>572</v>
      </c>
      <c r="BE150" s="171" t="s">
        <v>548</v>
      </c>
      <c r="BF150" s="222">
        <v>1.044</v>
      </c>
      <c r="BG150" s="330" t="s">
        <v>572</v>
      </c>
      <c r="BH150" s="171" t="s">
        <v>548</v>
      </c>
      <c r="BI150" s="222">
        <v>1.0389999999999999</v>
      </c>
      <c r="BJ150" s="171" t="s">
        <v>572</v>
      </c>
      <c r="BK150" s="171" t="s">
        <v>548</v>
      </c>
      <c r="BL150" s="222">
        <v>1.0389999999999999</v>
      </c>
      <c r="BM150" s="171" t="s">
        <v>572</v>
      </c>
      <c r="BN150" s="171" t="s">
        <v>548</v>
      </c>
      <c r="BO150" s="222">
        <v>1.036</v>
      </c>
      <c r="BP150" s="171" t="s">
        <v>572</v>
      </c>
      <c r="BQ150" s="171" t="s">
        <v>548</v>
      </c>
      <c r="BR150" s="225"/>
      <c r="BS150" s="226"/>
      <c r="BT150" s="226"/>
      <c r="BU150" s="306"/>
      <c r="BV150" s="306"/>
    </row>
    <row r="151" spans="1:74" x14ac:dyDescent="0.2">
      <c r="A151" s="306" t="s">
        <v>490</v>
      </c>
      <c r="B151" s="5" t="s">
        <v>483</v>
      </c>
      <c r="C151" s="5" t="s">
        <v>407</v>
      </c>
      <c r="D151" s="5" t="s">
        <v>431</v>
      </c>
      <c r="E151" s="5" t="s">
        <v>82</v>
      </c>
      <c r="F151" s="117" t="s">
        <v>304</v>
      </c>
      <c r="G151" s="5" t="s">
        <v>305</v>
      </c>
      <c r="H151" s="36" t="s">
        <v>466</v>
      </c>
      <c r="I151" s="161" t="s">
        <v>571</v>
      </c>
      <c r="J151" s="222">
        <v>1.0109999999999999</v>
      </c>
      <c r="K151" s="171" t="s">
        <v>572</v>
      </c>
      <c r="L151" s="171" t="s">
        <v>548</v>
      </c>
      <c r="M151" s="222">
        <v>1.0069999999999999</v>
      </c>
      <c r="N151" s="262" t="s">
        <v>572</v>
      </c>
      <c r="O151" s="171" t="s">
        <v>548</v>
      </c>
      <c r="P151" s="222">
        <v>1.0009999999999999</v>
      </c>
      <c r="Q151" s="171" t="s">
        <v>572</v>
      </c>
      <c r="R151" s="171" t="s">
        <v>548</v>
      </c>
      <c r="S151" s="222">
        <v>0.995</v>
      </c>
      <c r="T151" s="330" t="s">
        <v>572</v>
      </c>
      <c r="U151" s="171" t="s">
        <v>548</v>
      </c>
      <c r="V151" s="222">
        <v>0.98799999999999999</v>
      </c>
      <c r="W151" s="171" t="s">
        <v>572</v>
      </c>
      <c r="X151" s="171" t="s">
        <v>548</v>
      </c>
      <c r="Y151" s="222">
        <v>0.98</v>
      </c>
      <c r="Z151" s="171" t="s">
        <v>572</v>
      </c>
      <c r="AA151" s="171" t="s">
        <v>548</v>
      </c>
      <c r="AB151" s="222">
        <v>0.97799999999999998</v>
      </c>
      <c r="AC151" s="171" t="s">
        <v>572</v>
      </c>
      <c r="AD151" s="171" t="s">
        <v>548</v>
      </c>
      <c r="AE151" s="222">
        <v>0.97199999999999998</v>
      </c>
      <c r="AF151" s="171" t="s">
        <v>572</v>
      </c>
      <c r="AG151" s="171" t="s">
        <v>548</v>
      </c>
      <c r="AH151" s="222">
        <v>0.96299999999999997</v>
      </c>
      <c r="AI151" s="171" t="s">
        <v>573</v>
      </c>
      <c r="AJ151" s="171" t="s">
        <v>548</v>
      </c>
      <c r="AK151" s="222">
        <v>0.95299999999999996</v>
      </c>
      <c r="AL151" s="171" t="s">
        <v>573</v>
      </c>
      <c r="AM151" s="171" t="s">
        <v>548</v>
      </c>
      <c r="AN151" s="222">
        <v>0.94799999999999995</v>
      </c>
      <c r="AO151" s="171" t="s">
        <v>573</v>
      </c>
      <c r="AP151" s="171" t="s">
        <v>548</v>
      </c>
      <c r="AQ151" s="222">
        <v>0.94199999999999995</v>
      </c>
      <c r="AR151" s="171" t="s">
        <v>573</v>
      </c>
      <c r="AS151" s="171" t="s">
        <v>548</v>
      </c>
      <c r="AT151" s="222">
        <v>0.94199999999999995</v>
      </c>
      <c r="AU151" s="171" t="s">
        <v>573</v>
      </c>
      <c r="AV151" s="171" t="s">
        <v>548</v>
      </c>
      <c r="AW151" s="222">
        <v>0.93799999999999994</v>
      </c>
      <c r="AX151" s="171" t="s">
        <v>573</v>
      </c>
      <c r="AY151" s="171" t="s">
        <v>548</v>
      </c>
      <c r="AZ151" s="222">
        <v>0.93300000000000005</v>
      </c>
      <c r="BA151" s="171" t="s">
        <v>573</v>
      </c>
      <c r="BB151" s="171" t="s">
        <v>548</v>
      </c>
      <c r="BC151" s="222">
        <v>0.93500000000000005</v>
      </c>
      <c r="BD151" s="171" t="s">
        <v>573</v>
      </c>
      <c r="BE151" s="171" t="s">
        <v>548</v>
      </c>
      <c r="BF151" s="222">
        <v>0.93600000000000005</v>
      </c>
      <c r="BG151" s="330" t="s">
        <v>573</v>
      </c>
      <c r="BH151" s="171" t="s">
        <v>548</v>
      </c>
      <c r="BI151" s="222">
        <v>0.93700000000000006</v>
      </c>
      <c r="BJ151" s="171" t="s">
        <v>573</v>
      </c>
      <c r="BK151" s="171" t="s">
        <v>548</v>
      </c>
      <c r="BL151" s="222">
        <v>0.93300000000000005</v>
      </c>
      <c r="BM151" s="171" t="s">
        <v>573</v>
      </c>
      <c r="BN151" s="171" t="s">
        <v>548</v>
      </c>
      <c r="BO151" s="222">
        <v>0.93100000000000005</v>
      </c>
      <c r="BP151" s="171" t="s">
        <v>573</v>
      </c>
      <c r="BQ151" s="171" t="s">
        <v>548</v>
      </c>
      <c r="BR151" s="225"/>
      <c r="BS151" s="226"/>
      <c r="BT151" s="226"/>
      <c r="BU151" s="306"/>
      <c r="BV151" s="306"/>
    </row>
    <row r="152" spans="1:74" x14ac:dyDescent="0.2">
      <c r="A152" s="329" t="s">
        <v>502</v>
      </c>
      <c r="B152" s="5" t="s">
        <v>481</v>
      </c>
      <c r="C152" s="5" t="s">
        <v>406</v>
      </c>
      <c r="D152" s="5" t="s">
        <v>435</v>
      </c>
      <c r="E152" s="5" t="s">
        <v>111</v>
      </c>
      <c r="F152" s="117" t="s">
        <v>306</v>
      </c>
      <c r="G152" s="5" t="s">
        <v>307</v>
      </c>
      <c r="H152" s="36" t="s">
        <v>466</v>
      </c>
      <c r="I152" s="161" t="s">
        <v>571</v>
      </c>
      <c r="J152" s="222">
        <v>1.054</v>
      </c>
      <c r="K152" s="171" t="s">
        <v>572</v>
      </c>
      <c r="L152" s="171" t="s">
        <v>548</v>
      </c>
      <c r="M152" s="222">
        <v>1.05</v>
      </c>
      <c r="N152" s="262" t="s">
        <v>572</v>
      </c>
      <c r="O152" s="171" t="s">
        <v>548</v>
      </c>
      <c r="P152" s="222">
        <v>1.044</v>
      </c>
      <c r="Q152" s="171" t="s">
        <v>572</v>
      </c>
      <c r="R152" s="171" t="s">
        <v>548</v>
      </c>
      <c r="S152" s="222">
        <v>1.042</v>
      </c>
      <c r="T152" s="330" t="s">
        <v>572</v>
      </c>
      <c r="U152" s="171" t="s">
        <v>548</v>
      </c>
      <c r="V152" s="222">
        <v>1.0369999999999999</v>
      </c>
      <c r="W152" s="171" t="s">
        <v>572</v>
      </c>
      <c r="X152" s="171" t="s">
        <v>548</v>
      </c>
      <c r="Y152" s="222">
        <v>1.0289999999999999</v>
      </c>
      <c r="Z152" s="171" t="s">
        <v>572</v>
      </c>
      <c r="AA152" s="171" t="s">
        <v>548</v>
      </c>
      <c r="AB152" s="222">
        <v>1.0309999999999999</v>
      </c>
      <c r="AC152" s="171" t="s">
        <v>572</v>
      </c>
      <c r="AD152" s="171" t="s">
        <v>548</v>
      </c>
      <c r="AE152" s="222">
        <v>1.034</v>
      </c>
      <c r="AF152" s="171" t="s">
        <v>572</v>
      </c>
      <c r="AG152" s="171" t="s">
        <v>548</v>
      </c>
      <c r="AH152" s="222">
        <v>1.034</v>
      </c>
      <c r="AI152" s="171" t="s">
        <v>572</v>
      </c>
      <c r="AJ152" s="171" t="s">
        <v>548</v>
      </c>
      <c r="AK152" s="222">
        <v>1.0289999999999999</v>
      </c>
      <c r="AL152" s="171" t="s">
        <v>572</v>
      </c>
      <c r="AM152" s="171" t="s">
        <v>548</v>
      </c>
      <c r="AN152" s="222">
        <v>1.0289999999999999</v>
      </c>
      <c r="AO152" s="171" t="s">
        <v>572</v>
      </c>
      <c r="AP152" s="171" t="s">
        <v>548</v>
      </c>
      <c r="AQ152" s="222">
        <v>1.026</v>
      </c>
      <c r="AR152" s="171" t="s">
        <v>572</v>
      </c>
      <c r="AS152" s="171" t="s">
        <v>548</v>
      </c>
      <c r="AT152" s="222">
        <v>1.0289999999999999</v>
      </c>
      <c r="AU152" s="171" t="s">
        <v>572</v>
      </c>
      <c r="AV152" s="171" t="s">
        <v>548</v>
      </c>
      <c r="AW152" s="222">
        <v>1.03</v>
      </c>
      <c r="AX152" s="171" t="s">
        <v>572</v>
      </c>
      <c r="AY152" s="171" t="s">
        <v>548</v>
      </c>
      <c r="AZ152" s="222">
        <v>1.0229999999999999</v>
      </c>
      <c r="BA152" s="171" t="s">
        <v>572</v>
      </c>
      <c r="BB152" s="171" t="s">
        <v>548</v>
      </c>
      <c r="BC152" s="222">
        <v>1.028</v>
      </c>
      <c r="BD152" s="171" t="s">
        <v>572</v>
      </c>
      <c r="BE152" s="171" t="s">
        <v>548</v>
      </c>
      <c r="BF152" s="222">
        <v>1.0309999999999999</v>
      </c>
      <c r="BG152" s="330" t="s">
        <v>572</v>
      </c>
      <c r="BH152" s="171" t="s">
        <v>548</v>
      </c>
      <c r="BI152" s="222">
        <v>1.0369999999999999</v>
      </c>
      <c r="BJ152" s="171" t="s">
        <v>572</v>
      </c>
      <c r="BK152" s="171" t="s">
        <v>548</v>
      </c>
      <c r="BL152" s="222">
        <v>1.042</v>
      </c>
      <c r="BM152" s="171" t="s">
        <v>572</v>
      </c>
      <c r="BN152" s="171" t="s">
        <v>548</v>
      </c>
      <c r="BO152" s="222">
        <v>1.046</v>
      </c>
      <c r="BP152" s="171" t="s">
        <v>572</v>
      </c>
      <c r="BQ152" s="171" t="s">
        <v>548</v>
      </c>
      <c r="BR152" s="225"/>
      <c r="BS152" s="226"/>
      <c r="BT152" s="226"/>
      <c r="BU152" s="306"/>
      <c r="BV152" s="306"/>
    </row>
    <row r="153" spans="1:74" x14ac:dyDescent="0.2">
      <c r="A153" s="306" t="s">
        <v>500</v>
      </c>
      <c r="B153" s="5" t="s">
        <v>483</v>
      </c>
      <c r="C153" s="5" t="s">
        <v>407</v>
      </c>
      <c r="D153" s="5" t="s">
        <v>431</v>
      </c>
      <c r="E153" s="5" t="s">
        <v>82</v>
      </c>
      <c r="F153" s="117" t="s">
        <v>308</v>
      </c>
      <c r="G153" s="5" t="s">
        <v>309</v>
      </c>
      <c r="H153" s="36" t="s">
        <v>466</v>
      </c>
      <c r="I153" s="161" t="s">
        <v>571</v>
      </c>
      <c r="J153" s="222">
        <v>1.0920000000000001</v>
      </c>
      <c r="K153" s="171" t="s">
        <v>572</v>
      </c>
      <c r="L153" s="171" t="s">
        <v>548</v>
      </c>
      <c r="M153" s="222">
        <v>1.087</v>
      </c>
      <c r="N153" s="262" t="s">
        <v>572</v>
      </c>
      <c r="O153" s="171" t="s">
        <v>548</v>
      </c>
      <c r="P153" s="222">
        <v>1.079</v>
      </c>
      <c r="Q153" s="171" t="s">
        <v>572</v>
      </c>
      <c r="R153" s="171" t="s">
        <v>548</v>
      </c>
      <c r="S153" s="222">
        <v>1.0740000000000001</v>
      </c>
      <c r="T153" s="330" t="s">
        <v>572</v>
      </c>
      <c r="U153" s="171" t="s">
        <v>548</v>
      </c>
      <c r="V153" s="222">
        <v>1.0680000000000001</v>
      </c>
      <c r="W153" s="171" t="s">
        <v>572</v>
      </c>
      <c r="X153" s="171" t="s">
        <v>548</v>
      </c>
      <c r="Y153" s="222">
        <v>1.0589999999999999</v>
      </c>
      <c r="Z153" s="171" t="s">
        <v>572</v>
      </c>
      <c r="AA153" s="171" t="s">
        <v>548</v>
      </c>
      <c r="AB153" s="222">
        <v>1.0629999999999999</v>
      </c>
      <c r="AC153" s="171" t="s">
        <v>572</v>
      </c>
      <c r="AD153" s="171" t="s">
        <v>548</v>
      </c>
      <c r="AE153" s="222">
        <v>1.056</v>
      </c>
      <c r="AF153" s="171" t="s">
        <v>572</v>
      </c>
      <c r="AG153" s="171" t="s">
        <v>548</v>
      </c>
      <c r="AH153" s="222">
        <v>1.0509999999999999</v>
      </c>
      <c r="AI153" s="171" t="s">
        <v>572</v>
      </c>
      <c r="AJ153" s="171" t="s">
        <v>548</v>
      </c>
      <c r="AK153" s="222">
        <v>1.0449999999999999</v>
      </c>
      <c r="AL153" s="171" t="s">
        <v>572</v>
      </c>
      <c r="AM153" s="171" t="s">
        <v>548</v>
      </c>
      <c r="AN153" s="222">
        <v>1.038</v>
      </c>
      <c r="AO153" s="171" t="s">
        <v>572</v>
      </c>
      <c r="AP153" s="171" t="s">
        <v>548</v>
      </c>
      <c r="AQ153" s="222">
        <v>1.034</v>
      </c>
      <c r="AR153" s="171" t="s">
        <v>572</v>
      </c>
      <c r="AS153" s="171" t="s">
        <v>548</v>
      </c>
      <c r="AT153" s="222">
        <v>1.0329999999999999</v>
      </c>
      <c r="AU153" s="171" t="s">
        <v>572</v>
      </c>
      <c r="AV153" s="171" t="s">
        <v>548</v>
      </c>
      <c r="AW153" s="222">
        <v>1.0289999999999999</v>
      </c>
      <c r="AX153" s="171" t="s">
        <v>572</v>
      </c>
      <c r="AY153" s="171" t="s">
        <v>548</v>
      </c>
      <c r="AZ153" s="222">
        <v>1.0249999999999999</v>
      </c>
      <c r="BA153" s="171" t="s">
        <v>572</v>
      </c>
      <c r="BB153" s="171" t="s">
        <v>548</v>
      </c>
      <c r="BC153" s="222">
        <v>1.0249999999999999</v>
      </c>
      <c r="BD153" s="171" t="s">
        <v>572</v>
      </c>
      <c r="BE153" s="171" t="s">
        <v>548</v>
      </c>
      <c r="BF153" s="222">
        <v>1.028</v>
      </c>
      <c r="BG153" s="330" t="s">
        <v>572</v>
      </c>
      <c r="BH153" s="171" t="s">
        <v>548</v>
      </c>
      <c r="BI153" s="222">
        <v>1.03</v>
      </c>
      <c r="BJ153" s="171" t="s">
        <v>572</v>
      </c>
      <c r="BK153" s="171" t="s">
        <v>548</v>
      </c>
      <c r="BL153" s="222">
        <v>1.0249999999999999</v>
      </c>
      <c r="BM153" s="171" t="s">
        <v>572</v>
      </c>
      <c r="BN153" s="171" t="s">
        <v>548</v>
      </c>
      <c r="BO153" s="222">
        <v>1.0249999999999999</v>
      </c>
      <c r="BP153" s="171" t="s">
        <v>572</v>
      </c>
      <c r="BQ153" s="171" t="s">
        <v>548</v>
      </c>
      <c r="BR153" s="225"/>
      <c r="BS153" s="226"/>
      <c r="BT153" s="226"/>
      <c r="BU153" s="306"/>
      <c r="BV153" s="306"/>
    </row>
    <row r="154" spans="1:74" x14ac:dyDescent="0.2">
      <c r="A154" s="306" t="s">
        <v>498</v>
      </c>
      <c r="B154" s="5" t="s">
        <v>493</v>
      </c>
      <c r="C154" s="5" t="s">
        <v>98</v>
      </c>
      <c r="D154" s="5" t="s">
        <v>434</v>
      </c>
      <c r="E154" s="5" t="s">
        <v>98</v>
      </c>
      <c r="F154" s="117" t="s">
        <v>310</v>
      </c>
      <c r="G154" s="5" t="s">
        <v>311</v>
      </c>
      <c r="H154" s="36" t="s">
        <v>466</v>
      </c>
      <c r="I154" s="161" t="s">
        <v>571</v>
      </c>
      <c r="J154" s="222">
        <v>0.92300000000000004</v>
      </c>
      <c r="K154" s="171" t="s">
        <v>573</v>
      </c>
      <c r="L154" s="171" t="s">
        <v>548</v>
      </c>
      <c r="M154" s="222">
        <v>0.91500000000000004</v>
      </c>
      <c r="N154" s="262" t="s">
        <v>573</v>
      </c>
      <c r="O154" s="171" t="s">
        <v>548</v>
      </c>
      <c r="P154" s="222">
        <v>0.90700000000000003</v>
      </c>
      <c r="Q154" s="171" t="s">
        <v>573</v>
      </c>
      <c r="R154" s="171" t="s">
        <v>548</v>
      </c>
      <c r="S154" s="222">
        <v>0.89800000000000002</v>
      </c>
      <c r="T154" s="330" t="s">
        <v>573</v>
      </c>
      <c r="U154" s="171" t="s">
        <v>548</v>
      </c>
      <c r="V154" s="222">
        <v>0.89</v>
      </c>
      <c r="W154" s="171" t="s">
        <v>573</v>
      </c>
      <c r="X154" s="171" t="s">
        <v>548</v>
      </c>
      <c r="Y154" s="222">
        <v>0.88</v>
      </c>
      <c r="Z154" s="171" t="s">
        <v>573</v>
      </c>
      <c r="AA154" s="171" t="s">
        <v>548</v>
      </c>
      <c r="AB154" s="222">
        <v>0.872</v>
      </c>
      <c r="AC154" s="171" t="s">
        <v>573</v>
      </c>
      <c r="AD154" s="171" t="s">
        <v>548</v>
      </c>
      <c r="AE154" s="222">
        <v>0.86199999999999999</v>
      </c>
      <c r="AF154" s="171" t="s">
        <v>573</v>
      </c>
      <c r="AG154" s="171" t="s">
        <v>548</v>
      </c>
      <c r="AH154" s="222">
        <v>0.84499999999999997</v>
      </c>
      <c r="AI154" s="171" t="s">
        <v>573</v>
      </c>
      <c r="AJ154" s="171" t="s">
        <v>548</v>
      </c>
      <c r="AK154" s="222">
        <v>0.83299999999999996</v>
      </c>
      <c r="AL154" s="171" t="s">
        <v>573</v>
      </c>
      <c r="AM154" s="171" t="s">
        <v>548</v>
      </c>
      <c r="AN154" s="222">
        <v>0.83199999999999996</v>
      </c>
      <c r="AO154" s="171" t="s">
        <v>573</v>
      </c>
      <c r="AP154" s="171" t="s">
        <v>548</v>
      </c>
      <c r="AQ154" s="222">
        <v>0.82399999999999995</v>
      </c>
      <c r="AR154" s="171" t="s">
        <v>573</v>
      </c>
      <c r="AS154" s="171" t="s">
        <v>548</v>
      </c>
      <c r="AT154" s="222">
        <v>0.82</v>
      </c>
      <c r="AU154" s="171" t="s">
        <v>573</v>
      </c>
      <c r="AV154" s="171" t="s">
        <v>548</v>
      </c>
      <c r="AW154" s="222">
        <v>0.81599999999999995</v>
      </c>
      <c r="AX154" s="171" t="s">
        <v>573</v>
      </c>
      <c r="AY154" s="171" t="s">
        <v>548</v>
      </c>
      <c r="AZ154" s="222">
        <v>0.81299999999999994</v>
      </c>
      <c r="BA154" s="171" t="s">
        <v>573</v>
      </c>
      <c r="BB154" s="171" t="s">
        <v>548</v>
      </c>
      <c r="BC154" s="222">
        <v>0.81499999999999995</v>
      </c>
      <c r="BD154" s="171" t="s">
        <v>573</v>
      </c>
      <c r="BE154" s="171" t="s">
        <v>548</v>
      </c>
      <c r="BF154" s="222">
        <v>0.81699999999999995</v>
      </c>
      <c r="BG154" s="330" t="s">
        <v>573</v>
      </c>
      <c r="BH154" s="171" t="s">
        <v>548</v>
      </c>
      <c r="BI154" s="222">
        <v>0.81699999999999995</v>
      </c>
      <c r="BJ154" s="171" t="s">
        <v>573</v>
      </c>
      <c r="BK154" s="171" t="s">
        <v>548</v>
      </c>
      <c r="BL154" s="222">
        <v>0.81499999999999995</v>
      </c>
      <c r="BM154" s="171" t="s">
        <v>573</v>
      </c>
      <c r="BN154" s="171" t="s">
        <v>548</v>
      </c>
      <c r="BO154" s="222">
        <v>0.81699999999999995</v>
      </c>
      <c r="BP154" s="171" t="s">
        <v>573</v>
      </c>
      <c r="BQ154" s="171" t="s">
        <v>548</v>
      </c>
      <c r="BR154" s="225"/>
      <c r="BS154" s="226"/>
      <c r="BT154" s="226"/>
      <c r="BU154" s="306"/>
      <c r="BV154" s="306"/>
    </row>
    <row r="155" spans="1:74" x14ac:dyDescent="0.2">
      <c r="A155" s="306" t="s">
        <v>479</v>
      </c>
      <c r="B155" s="5" t="s">
        <v>480</v>
      </c>
      <c r="C155" s="5" t="s">
        <v>405</v>
      </c>
      <c r="D155" s="5" t="s">
        <v>552</v>
      </c>
      <c r="E155" s="5" t="s">
        <v>20</v>
      </c>
      <c r="F155" s="117" t="s">
        <v>312</v>
      </c>
      <c r="G155" s="5" t="s">
        <v>313</v>
      </c>
      <c r="H155" s="36" t="s">
        <v>466</v>
      </c>
      <c r="I155" s="161" t="s">
        <v>571</v>
      </c>
      <c r="J155" s="222">
        <v>1.117</v>
      </c>
      <c r="K155" s="171" t="s">
        <v>572</v>
      </c>
      <c r="L155" s="171" t="s">
        <v>548</v>
      </c>
      <c r="M155" s="222">
        <v>1.119</v>
      </c>
      <c r="N155" s="262" t="s">
        <v>572</v>
      </c>
      <c r="O155" s="171" t="s">
        <v>548</v>
      </c>
      <c r="P155" s="222">
        <v>1.1200000000000001</v>
      </c>
      <c r="Q155" s="171" t="s">
        <v>572</v>
      </c>
      <c r="R155" s="171" t="s">
        <v>548</v>
      </c>
      <c r="S155" s="222">
        <v>1.1240000000000001</v>
      </c>
      <c r="T155" s="330" t="s">
        <v>572</v>
      </c>
      <c r="U155" s="171" t="s">
        <v>548</v>
      </c>
      <c r="V155" s="222">
        <v>1.1259999999999999</v>
      </c>
      <c r="W155" s="171" t="s">
        <v>572</v>
      </c>
      <c r="X155" s="171" t="s">
        <v>548</v>
      </c>
      <c r="Y155" s="222">
        <v>1.123</v>
      </c>
      <c r="Z155" s="171" t="s">
        <v>572</v>
      </c>
      <c r="AA155" s="171" t="s">
        <v>548</v>
      </c>
      <c r="AB155" s="222">
        <v>1.125</v>
      </c>
      <c r="AC155" s="171" t="s">
        <v>572</v>
      </c>
      <c r="AD155" s="171" t="s">
        <v>548</v>
      </c>
      <c r="AE155" s="222">
        <v>1.121</v>
      </c>
      <c r="AF155" s="171" t="s">
        <v>572</v>
      </c>
      <c r="AG155" s="171" t="s">
        <v>548</v>
      </c>
      <c r="AH155" s="222">
        <v>1.109</v>
      </c>
      <c r="AI155" s="171" t="s">
        <v>572</v>
      </c>
      <c r="AJ155" s="171" t="s">
        <v>548</v>
      </c>
      <c r="AK155" s="222">
        <v>1.093</v>
      </c>
      <c r="AL155" s="171" t="s">
        <v>572</v>
      </c>
      <c r="AM155" s="171" t="s">
        <v>548</v>
      </c>
      <c r="AN155" s="222">
        <v>1.0940000000000001</v>
      </c>
      <c r="AO155" s="171" t="s">
        <v>572</v>
      </c>
      <c r="AP155" s="171" t="s">
        <v>548</v>
      </c>
      <c r="AQ155" s="222">
        <v>1.087</v>
      </c>
      <c r="AR155" s="171" t="s">
        <v>572</v>
      </c>
      <c r="AS155" s="171" t="s">
        <v>548</v>
      </c>
      <c r="AT155" s="222">
        <v>1.0820000000000001</v>
      </c>
      <c r="AU155" s="171" t="s">
        <v>572</v>
      </c>
      <c r="AV155" s="171" t="s">
        <v>548</v>
      </c>
      <c r="AW155" s="222">
        <v>1.075</v>
      </c>
      <c r="AX155" s="171" t="s">
        <v>572</v>
      </c>
      <c r="AY155" s="171" t="s">
        <v>548</v>
      </c>
      <c r="AZ155" s="222">
        <v>1.07</v>
      </c>
      <c r="BA155" s="171" t="s">
        <v>572</v>
      </c>
      <c r="BB155" s="171" t="s">
        <v>548</v>
      </c>
      <c r="BC155" s="222">
        <v>1.0680000000000001</v>
      </c>
      <c r="BD155" s="171" t="s">
        <v>572</v>
      </c>
      <c r="BE155" s="171" t="s">
        <v>548</v>
      </c>
      <c r="BF155" s="222">
        <v>1.0620000000000001</v>
      </c>
      <c r="BG155" s="330" t="s">
        <v>572</v>
      </c>
      <c r="BH155" s="171" t="s">
        <v>548</v>
      </c>
      <c r="BI155" s="222">
        <v>1.054</v>
      </c>
      <c r="BJ155" s="171" t="s">
        <v>572</v>
      </c>
      <c r="BK155" s="171" t="s">
        <v>548</v>
      </c>
      <c r="BL155" s="222">
        <v>1.056</v>
      </c>
      <c r="BM155" s="171" t="s">
        <v>572</v>
      </c>
      <c r="BN155" s="171" t="s">
        <v>548</v>
      </c>
      <c r="BO155" s="222">
        <v>1.0569999999999999</v>
      </c>
      <c r="BP155" s="171" t="s">
        <v>572</v>
      </c>
      <c r="BQ155" s="171" t="s">
        <v>548</v>
      </c>
      <c r="BR155" s="225"/>
      <c r="BS155" s="226"/>
      <c r="BT155" s="226"/>
      <c r="BU155" s="306"/>
      <c r="BV155" s="306"/>
    </row>
    <row r="156" spans="1:74" x14ac:dyDescent="0.2">
      <c r="A156" s="306" t="s">
        <v>496</v>
      </c>
      <c r="B156" s="5" t="s">
        <v>497</v>
      </c>
      <c r="C156" s="5" t="s">
        <v>411</v>
      </c>
      <c r="D156" s="5" t="s">
        <v>439</v>
      </c>
      <c r="E156" s="5" t="s">
        <v>145</v>
      </c>
      <c r="F156" s="117" t="s">
        <v>314</v>
      </c>
      <c r="G156" s="5" t="s">
        <v>315</v>
      </c>
      <c r="H156" s="36" t="s">
        <v>466</v>
      </c>
      <c r="I156" s="161" t="s">
        <v>571</v>
      </c>
      <c r="J156" s="222">
        <v>1.101</v>
      </c>
      <c r="K156" s="171" t="s">
        <v>572</v>
      </c>
      <c r="L156" s="171" t="s">
        <v>548</v>
      </c>
      <c r="M156" s="222">
        <v>1.099</v>
      </c>
      <c r="N156" s="262" t="s">
        <v>572</v>
      </c>
      <c r="O156" s="171" t="s">
        <v>548</v>
      </c>
      <c r="P156" s="222">
        <v>1.0920000000000001</v>
      </c>
      <c r="Q156" s="171" t="s">
        <v>572</v>
      </c>
      <c r="R156" s="171" t="s">
        <v>548</v>
      </c>
      <c r="S156" s="222">
        <v>1.091</v>
      </c>
      <c r="T156" s="330" t="s">
        <v>572</v>
      </c>
      <c r="U156" s="171" t="s">
        <v>548</v>
      </c>
      <c r="V156" s="222">
        <v>1.0900000000000001</v>
      </c>
      <c r="W156" s="171" t="s">
        <v>572</v>
      </c>
      <c r="X156" s="171" t="s">
        <v>548</v>
      </c>
      <c r="Y156" s="222">
        <v>1.0860000000000001</v>
      </c>
      <c r="Z156" s="171" t="s">
        <v>572</v>
      </c>
      <c r="AA156" s="171" t="s">
        <v>548</v>
      </c>
      <c r="AB156" s="222">
        <v>1.091</v>
      </c>
      <c r="AC156" s="171" t="s">
        <v>572</v>
      </c>
      <c r="AD156" s="171" t="s">
        <v>548</v>
      </c>
      <c r="AE156" s="222">
        <v>1.087</v>
      </c>
      <c r="AF156" s="171" t="s">
        <v>572</v>
      </c>
      <c r="AG156" s="171" t="s">
        <v>548</v>
      </c>
      <c r="AH156" s="222">
        <v>1.0820000000000001</v>
      </c>
      <c r="AI156" s="171" t="s">
        <v>572</v>
      </c>
      <c r="AJ156" s="171" t="s">
        <v>548</v>
      </c>
      <c r="AK156" s="222">
        <v>1.0760000000000001</v>
      </c>
      <c r="AL156" s="171" t="s">
        <v>572</v>
      </c>
      <c r="AM156" s="171" t="s">
        <v>548</v>
      </c>
      <c r="AN156" s="222">
        <v>1.069</v>
      </c>
      <c r="AO156" s="171" t="s">
        <v>572</v>
      </c>
      <c r="AP156" s="171" t="s">
        <v>548</v>
      </c>
      <c r="AQ156" s="222">
        <v>1.0569999999999999</v>
      </c>
      <c r="AR156" s="171" t="s">
        <v>572</v>
      </c>
      <c r="AS156" s="171" t="s">
        <v>548</v>
      </c>
      <c r="AT156" s="222">
        <v>1.0580000000000001</v>
      </c>
      <c r="AU156" s="171" t="s">
        <v>572</v>
      </c>
      <c r="AV156" s="171" t="s">
        <v>548</v>
      </c>
      <c r="AW156" s="222">
        <v>1.0589999999999999</v>
      </c>
      <c r="AX156" s="171" t="s">
        <v>572</v>
      </c>
      <c r="AY156" s="171" t="s">
        <v>548</v>
      </c>
      <c r="AZ156" s="222">
        <v>1.0580000000000001</v>
      </c>
      <c r="BA156" s="171" t="s">
        <v>572</v>
      </c>
      <c r="BB156" s="171" t="s">
        <v>548</v>
      </c>
      <c r="BC156" s="222">
        <v>1.06</v>
      </c>
      <c r="BD156" s="171" t="s">
        <v>572</v>
      </c>
      <c r="BE156" s="171" t="s">
        <v>548</v>
      </c>
      <c r="BF156" s="222">
        <v>1.056</v>
      </c>
      <c r="BG156" s="330" t="s">
        <v>572</v>
      </c>
      <c r="BH156" s="171" t="s">
        <v>548</v>
      </c>
      <c r="BI156" s="222">
        <v>1.0589999999999999</v>
      </c>
      <c r="BJ156" s="171" t="s">
        <v>572</v>
      </c>
      <c r="BK156" s="171" t="s">
        <v>548</v>
      </c>
      <c r="BL156" s="222">
        <v>1.0569999999999999</v>
      </c>
      <c r="BM156" s="171" t="s">
        <v>572</v>
      </c>
      <c r="BN156" s="171" t="s">
        <v>548</v>
      </c>
      <c r="BO156" s="222">
        <v>1.0609999999999999</v>
      </c>
      <c r="BP156" s="171" t="s">
        <v>572</v>
      </c>
      <c r="BQ156" s="171" t="s">
        <v>548</v>
      </c>
      <c r="BR156" s="225"/>
      <c r="BS156" s="226"/>
      <c r="BT156" s="226"/>
      <c r="BU156" s="306"/>
      <c r="BV156" s="306"/>
    </row>
    <row r="157" spans="1:74" x14ac:dyDescent="0.2">
      <c r="A157" s="306" t="s">
        <v>626</v>
      </c>
      <c r="B157" s="5" t="s">
        <v>477</v>
      </c>
      <c r="C157" s="5" t="s">
        <v>404</v>
      </c>
      <c r="D157" s="5" t="s">
        <v>422</v>
      </c>
      <c r="E157" s="5" t="s">
        <v>31</v>
      </c>
      <c r="F157" s="117" t="s">
        <v>316</v>
      </c>
      <c r="G157" s="5" t="s">
        <v>317</v>
      </c>
      <c r="H157" s="36" t="s">
        <v>466</v>
      </c>
      <c r="I157" s="161" t="s">
        <v>571</v>
      </c>
      <c r="J157" s="222">
        <v>0.68500000000000005</v>
      </c>
      <c r="K157" s="171" t="s">
        <v>573</v>
      </c>
      <c r="L157" s="171" t="s">
        <v>548</v>
      </c>
      <c r="M157" s="222">
        <v>0.67600000000000005</v>
      </c>
      <c r="N157" s="262" t="s">
        <v>573</v>
      </c>
      <c r="O157" s="171" t="s">
        <v>548</v>
      </c>
      <c r="P157" s="222">
        <v>0.67100000000000004</v>
      </c>
      <c r="Q157" s="171" t="s">
        <v>573</v>
      </c>
      <c r="R157" s="171" t="s">
        <v>548</v>
      </c>
      <c r="S157" s="222">
        <v>0.66400000000000003</v>
      </c>
      <c r="T157" s="330" t="s">
        <v>573</v>
      </c>
      <c r="U157" s="171" t="s">
        <v>548</v>
      </c>
      <c r="V157" s="222">
        <v>0.65500000000000003</v>
      </c>
      <c r="W157" s="171" t="s">
        <v>573</v>
      </c>
      <c r="X157" s="171" t="s">
        <v>548</v>
      </c>
      <c r="Y157" s="222">
        <v>0.64800000000000002</v>
      </c>
      <c r="Z157" s="171" t="s">
        <v>573</v>
      </c>
      <c r="AA157" s="171" t="s">
        <v>548</v>
      </c>
      <c r="AB157" s="222">
        <v>0.64300000000000002</v>
      </c>
      <c r="AC157" s="171" t="s">
        <v>573</v>
      </c>
      <c r="AD157" s="171" t="s">
        <v>548</v>
      </c>
      <c r="AE157" s="222">
        <v>0.63800000000000001</v>
      </c>
      <c r="AF157" s="171" t="s">
        <v>573</v>
      </c>
      <c r="AG157" s="171" t="s">
        <v>548</v>
      </c>
      <c r="AH157" s="222">
        <v>0.629</v>
      </c>
      <c r="AI157" s="171" t="s">
        <v>573</v>
      </c>
      <c r="AJ157" s="171" t="s">
        <v>548</v>
      </c>
      <c r="AK157" s="222">
        <v>0.623</v>
      </c>
      <c r="AL157" s="171" t="s">
        <v>573</v>
      </c>
      <c r="AM157" s="171" t="s">
        <v>548</v>
      </c>
      <c r="AN157" s="222">
        <v>0.621</v>
      </c>
      <c r="AO157" s="171" t="s">
        <v>573</v>
      </c>
      <c r="AP157" s="171" t="s">
        <v>548</v>
      </c>
      <c r="AQ157" s="222">
        <v>0.62</v>
      </c>
      <c r="AR157" s="171" t="s">
        <v>573</v>
      </c>
      <c r="AS157" s="171" t="s">
        <v>548</v>
      </c>
      <c r="AT157" s="222">
        <v>0.621</v>
      </c>
      <c r="AU157" s="171" t="s">
        <v>573</v>
      </c>
      <c r="AV157" s="171" t="s">
        <v>548</v>
      </c>
      <c r="AW157" s="222">
        <v>0.61899999999999999</v>
      </c>
      <c r="AX157" s="171" t="s">
        <v>573</v>
      </c>
      <c r="AY157" s="171" t="s">
        <v>548</v>
      </c>
      <c r="AZ157" s="222">
        <v>0.61499999999999999</v>
      </c>
      <c r="BA157" s="171" t="s">
        <v>573</v>
      </c>
      <c r="BB157" s="171" t="s">
        <v>548</v>
      </c>
      <c r="BC157" s="222">
        <v>0.61499999999999999</v>
      </c>
      <c r="BD157" s="171" t="s">
        <v>573</v>
      </c>
      <c r="BE157" s="171" t="s">
        <v>548</v>
      </c>
      <c r="BF157" s="222">
        <v>0.61499999999999999</v>
      </c>
      <c r="BG157" s="330" t="s">
        <v>573</v>
      </c>
      <c r="BH157" s="171" t="s">
        <v>548</v>
      </c>
      <c r="BI157" s="222">
        <v>0.61299999999999999</v>
      </c>
      <c r="BJ157" s="171" t="s">
        <v>573</v>
      </c>
      <c r="BK157" s="171" t="s">
        <v>548</v>
      </c>
      <c r="BL157" s="222">
        <v>0.61199999999999999</v>
      </c>
      <c r="BM157" s="171" t="s">
        <v>573</v>
      </c>
      <c r="BN157" s="171" t="s">
        <v>548</v>
      </c>
      <c r="BO157" s="222">
        <v>0.61199999999999999</v>
      </c>
      <c r="BP157" s="171" t="s">
        <v>573</v>
      </c>
      <c r="BQ157" s="171" t="s">
        <v>548</v>
      </c>
      <c r="BR157" s="225"/>
      <c r="BS157" s="226"/>
      <c r="BT157" s="226"/>
      <c r="BU157" s="306"/>
      <c r="BV157" s="306"/>
    </row>
    <row r="158" spans="1:74" x14ac:dyDescent="0.2">
      <c r="A158" s="306" t="s">
        <v>496</v>
      </c>
      <c r="B158" s="5" t="s">
        <v>497</v>
      </c>
      <c r="C158" s="5" t="s">
        <v>411</v>
      </c>
      <c r="D158" s="5" t="s">
        <v>439</v>
      </c>
      <c r="E158" s="5" t="s">
        <v>145</v>
      </c>
      <c r="F158" s="117" t="s">
        <v>318</v>
      </c>
      <c r="G158" s="5" t="s">
        <v>319</v>
      </c>
      <c r="H158" s="36" t="s">
        <v>466</v>
      </c>
      <c r="I158" s="161" t="s">
        <v>571</v>
      </c>
      <c r="J158" s="222">
        <v>1.355</v>
      </c>
      <c r="K158" s="171" t="s">
        <v>549</v>
      </c>
      <c r="L158" s="171" t="s">
        <v>549</v>
      </c>
      <c r="M158" s="222">
        <v>1.351</v>
      </c>
      <c r="N158" s="262" t="s">
        <v>549</v>
      </c>
      <c r="O158" s="171" t="s">
        <v>549</v>
      </c>
      <c r="P158" s="222">
        <v>1.339</v>
      </c>
      <c r="Q158" s="171" t="s">
        <v>549</v>
      </c>
      <c r="R158" s="171" t="s">
        <v>549</v>
      </c>
      <c r="S158" s="222">
        <v>1.3260000000000001</v>
      </c>
      <c r="T158" s="330" t="s">
        <v>549</v>
      </c>
      <c r="U158" s="171" t="s">
        <v>549</v>
      </c>
      <c r="V158" s="222">
        <v>1.319</v>
      </c>
      <c r="W158" s="171" t="s">
        <v>549</v>
      </c>
      <c r="X158" s="171" t="s">
        <v>549</v>
      </c>
      <c r="Y158" s="222">
        <v>1.31</v>
      </c>
      <c r="Z158" s="171" t="s">
        <v>549</v>
      </c>
      <c r="AA158" s="171" t="s">
        <v>549</v>
      </c>
      <c r="AB158" s="222">
        <v>1.3029999999999999</v>
      </c>
      <c r="AC158" s="171" t="s">
        <v>549</v>
      </c>
      <c r="AD158" s="171" t="s">
        <v>549</v>
      </c>
      <c r="AE158" s="222">
        <v>1.294</v>
      </c>
      <c r="AF158" s="171" t="s">
        <v>549</v>
      </c>
      <c r="AG158" s="171" t="s">
        <v>549</v>
      </c>
      <c r="AH158" s="222">
        <v>1.2809999999999999</v>
      </c>
      <c r="AI158" s="171" t="s">
        <v>549</v>
      </c>
      <c r="AJ158" s="171" t="s">
        <v>549</v>
      </c>
      <c r="AK158" s="222">
        <v>1.2689999999999999</v>
      </c>
      <c r="AL158" s="171" t="s">
        <v>549</v>
      </c>
      <c r="AM158" s="171" t="s">
        <v>549</v>
      </c>
      <c r="AN158" s="222">
        <v>1.262</v>
      </c>
      <c r="AO158" s="171" t="s">
        <v>549</v>
      </c>
      <c r="AP158" s="171" t="s">
        <v>549</v>
      </c>
      <c r="AQ158" s="222">
        <v>1.238</v>
      </c>
      <c r="AR158" s="171" t="s">
        <v>549</v>
      </c>
      <c r="AS158" s="171" t="s">
        <v>549</v>
      </c>
      <c r="AT158" s="222">
        <v>1.232</v>
      </c>
      <c r="AU158" s="171" t="s">
        <v>549</v>
      </c>
      <c r="AV158" s="171" t="s">
        <v>549</v>
      </c>
      <c r="AW158" s="222">
        <v>1.226</v>
      </c>
      <c r="AX158" s="171" t="s">
        <v>549</v>
      </c>
      <c r="AY158" s="171" t="s">
        <v>549</v>
      </c>
      <c r="AZ158" s="222">
        <v>1.2250000000000001</v>
      </c>
      <c r="BA158" s="171" t="s">
        <v>549</v>
      </c>
      <c r="BB158" s="171" t="s">
        <v>549</v>
      </c>
      <c r="BC158" s="222">
        <v>1.23</v>
      </c>
      <c r="BD158" s="171" t="s">
        <v>549</v>
      </c>
      <c r="BE158" s="171" t="s">
        <v>549</v>
      </c>
      <c r="BF158" s="222">
        <v>1.23</v>
      </c>
      <c r="BG158" s="330" t="s">
        <v>549</v>
      </c>
      <c r="BH158" s="171" t="s">
        <v>549</v>
      </c>
      <c r="BI158" s="222">
        <v>1.2330000000000001</v>
      </c>
      <c r="BJ158" s="171" t="s">
        <v>549</v>
      </c>
      <c r="BK158" s="171" t="s">
        <v>549</v>
      </c>
      <c r="BL158" s="222">
        <v>1.2350000000000001</v>
      </c>
      <c r="BM158" s="171" t="s">
        <v>549</v>
      </c>
      <c r="BN158" s="171" t="s">
        <v>549</v>
      </c>
      <c r="BO158" s="222">
        <v>1.24</v>
      </c>
      <c r="BP158" s="171" t="s">
        <v>549</v>
      </c>
      <c r="BQ158" s="171" t="s">
        <v>549</v>
      </c>
      <c r="BR158" s="225"/>
      <c r="BS158" s="226"/>
      <c r="BT158" s="226"/>
      <c r="BU158" s="306"/>
      <c r="BV158" s="306"/>
    </row>
    <row r="159" spans="1:74" x14ac:dyDescent="0.2">
      <c r="A159" s="306" t="s">
        <v>632</v>
      </c>
      <c r="B159" s="5" t="s">
        <v>488</v>
      </c>
      <c r="C159" s="5" t="s">
        <v>409</v>
      </c>
      <c r="D159" s="5" t="s">
        <v>430</v>
      </c>
      <c r="E159" s="5" t="s">
        <v>65</v>
      </c>
      <c r="F159" s="117" t="s">
        <v>320</v>
      </c>
      <c r="G159" s="5" t="s">
        <v>321</v>
      </c>
      <c r="H159" s="36" t="s">
        <v>466</v>
      </c>
      <c r="I159" s="161" t="s">
        <v>571</v>
      </c>
      <c r="J159" s="222">
        <v>1.1319999999999999</v>
      </c>
      <c r="K159" s="171" t="s">
        <v>572</v>
      </c>
      <c r="L159" s="171" t="s">
        <v>548</v>
      </c>
      <c r="M159" s="222">
        <v>1.1259999999999999</v>
      </c>
      <c r="N159" s="262" t="s">
        <v>572</v>
      </c>
      <c r="O159" s="171" t="s">
        <v>548</v>
      </c>
      <c r="P159" s="222">
        <v>1.1180000000000001</v>
      </c>
      <c r="Q159" s="171" t="s">
        <v>572</v>
      </c>
      <c r="R159" s="171" t="s">
        <v>548</v>
      </c>
      <c r="S159" s="222">
        <v>1.111</v>
      </c>
      <c r="T159" s="330" t="s">
        <v>572</v>
      </c>
      <c r="U159" s="171" t="s">
        <v>548</v>
      </c>
      <c r="V159" s="222">
        <v>1.101</v>
      </c>
      <c r="W159" s="171" t="s">
        <v>572</v>
      </c>
      <c r="X159" s="171" t="s">
        <v>548</v>
      </c>
      <c r="Y159" s="222">
        <v>1.089</v>
      </c>
      <c r="Z159" s="171" t="s">
        <v>572</v>
      </c>
      <c r="AA159" s="171" t="s">
        <v>548</v>
      </c>
      <c r="AB159" s="222">
        <v>1.081</v>
      </c>
      <c r="AC159" s="171" t="s">
        <v>572</v>
      </c>
      <c r="AD159" s="171" t="s">
        <v>548</v>
      </c>
      <c r="AE159" s="222">
        <v>1.071</v>
      </c>
      <c r="AF159" s="171" t="s">
        <v>572</v>
      </c>
      <c r="AG159" s="171" t="s">
        <v>548</v>
      </c>
      <c r="AH159" s="222">
        <v>1.0589999999999999</v>
      </c>
      <c r="AI159" s="171" t="s">
        <v>572</v>
      </c>
      <c r="AJ159" s="171" t="s">
        <v>548</v>
      </c>
      <c r="AK159" s="222">
        <v>1.0369999999999999</v>
      </c>
      <c r="AL159" s="171" t="s">
        <v>572</v>
      </c>
      <c r="AM159" s="171" t="s">
        <v>548</v>
      </c>
      <c r="AN159" s="222">
        <v>1.0229999999999999</v>
      </c>
      <c r="AO159" s="171" t="s">
        <v>572</v>
      </c>
      <c r="AP159" s="171" t="s">
        <v>548</v>
      </c>
      <c r="AQ159" s="222">
        <v>1.0109999999999999</v>
      </c>
      <c r="AR159" s="171" t="s">
        <v>572</v>
      </c>
      <c r="AS159" s="171" t="s">
        <v>548</v>
      </c>
      <c r="AT159" s="222">
        <v>1.0049999999999999</v>
      </c>
      <c r="AU159" s="171" t="s">
        <v>572</v>
      </c>
      <c r="AV159" s="171" t="s">
        <v>548</v>
      </c>
      <c r="AW159" s="222">
        <v>0.997</v>
      </c>
      <c r="AX159" s="171" t="s">
        <v>572</v>
      </c>
      <c r="AY159" s="171" t="s">
        <v>548</v>
      </c>
      <c r="AZ159" s="222">
        <v>0.99199999999999999</v>
      </c>
      <c r="BA159" s="171" t="s">
        <v>572</v>
      </c>
      <c r="BB159" s="171" t="s">
        <v>548</v>
      </c>
      <c r="BC159" s="222">
        <v>0.98899999999999999</v>
      </c>
      <c r="BD159" s="171" t="s">
        <v>572</v>
      </c>
      <c r="BE159" s="171" t="s">
        <v>548</v>
      </c>
      <c r="BF159" s="222">
        <v>0.99</v>
      </c>
      <c r="BG159" s="330" t="s">
        <v>572</v>
      </c>
      <c r="BH159" s="171" t="s">
        <v>548</v>
      </c>
      <c r="BI159" s="222">
        <v>0.98699999999999999</v>
      </c>
      <c r="BJ159" s="171" t="s">
        <v>572</v>
      </c>
      <c r="BK159" s="171" t="s">
        <v>548</v>
      </c>
      <c r="BL159" s="222">
        <v>0.98399999999999999</v>
      </c>
      <c r="BM159" s="171" t="s">
        <v>572</v>
      </c>
      <c r="BN159" s="171" t="s">
        <v>548</v>
      </c>
      <c r="BO159" s="222">
        <v>0.98199999999999998</v>
      </c>
      <c r="BP159" s="171" t="s">
        <v>572</v>
      </c>
      <c r="BQ159" s="171" t="s">
        <v>548</v>
      </c>
      <c r="BR159" s="225"/>
      <c r="BS159" s="226"/>
      <c r="BT159" s="226"/>
      <c r="BU159" s="306"/>
      <c r="BV159" s="306"/>
    </row>
    <row r="160" spans="1:74" x14ac:dyDescent="0.2">
      <c r="A160" s="306" t="s">
        <v>628</v>
      </c>
      <c r="B160" s="5" t="s">
        <v>485</v>
      </c>
      <c r="C160" s="5" t="s">
        <v>464</v>
      </c>
      <c r="D160" s="5" t="s">
        <v>425</v>
      </c>
      <c r="E160" s="5" t="s">
        <v>40</v>
      </c>
      <c r="F160" s="117" t="s">
        <v>322</v>
      </c>
      <c r="G160" s="5" t="s">
        <v>323</v>
      </c>
      <c r="H160" s="36" t="s">
        <v>466</v>
      </c>
      <c r="I160" s="161" t="s">
        <v>571</v>
      </c>
      <c r="J160" s="222">
        <v>1.171</v>
      </c>
      <c r="K160" s="171" t="s">
        <v>549</v>
      </c>
      <c r="L160" s="171" t="s">
        <v>549</v>
      </c>
      <c r="M160" s="222">
        <v>1.163</v>
      </c>
      <c r="N160" s="262" t="s">
        <v>549</v>
      </c>
      <c r="O160" s="171" t="s">
        <v>549</v>
      </c>
      <c r="P160" s="222">
        <v>1.1539999999999999</v>
      </c>
      <c r="Q160" s="171" t="s">
        <v>572</v>
      </c>
      <c r="R160" s="171" t="s">
        <v>548</v>
      </c>
      <c r="S160" s="222">
        <v>1.1419999999999999</v>
      </c>
      <c r="T160" s="330" t="s">
        <v>572</v>
      </c>
      <c r="U160" s="171" t="s">
        <v>548</v>
      </c>
      <c r="V160" s="222">
        <v>1.1319999999999999</v>
      </c>
      <c r="W160" s="171" t="s">
        <v>572</v>
      </c>
      <c r="X160" s="171" t="s">
        <v>548</v>
      </c>
      <c r="Y160" s="222">
        <v>1.125</v>
      </c>
      <c r="Z160" s="171" t="s">
        <v>572</v>
      </c>
      <c r="AA160" s="171" t="s">
        <v>548</v>
      </c>
      <c r="AB160" s="222">
        <v>1.121</v>
      </c>
      <c r="AC160" s="171" t="s">
        <v>572</v>
      </c>
      <c r="AD160" s="171" t="s">
        <v>548</v>
      </c>
      <c r="AE160" s="222">
        <v>1.111</v>
      </c>
      <c r="AF160" s="171" t="s">
        <v>572</v>
      </c>
      <c r="AG160" s="171" t="s">
        <v>548</v>
      </c>
      <c r="AH160" s="222">
        <v>1.097</v>
      </c>
      <c r="AI160" s="171" t="s">
        <v>572</v>
      </c>
      <c r="AJ160" s="171" t="s">
        <v>548</v>
      </c>
      <c r="AK160" s="222">
        <v>1.083</v>
      </c>
      <c r="AL160" s="171" t="s">
        <v>572</v>
      </c>
      <c r="AM160" s="171" t="s">
        <v>548</v>
      </c>
      <c r="AN160" s="222">
        <v>1.073</v>
      </c>
      <c r="AO160" s="171" t="s">
        <v>572</v>
      </c>
      <c r="AP160" s="171" t="s">
        <v>548</v>
      </c>
      <c r="AQ160" s="222">
        <v>1.056</v>
      </c>
      <c r="AR160" s="171" t="s">
        <v>572</v>
      </c>
      <c r="AS160" s="171" t="s">
        <v>548</v>
      </c>
      <c r="AT160" s="222">
        <v>1.0469999999999999</v>
      </c>
      <c r="AU160" s="171" t="s">
        <v>572</v>
      </c>
      <c r="AV160" s="171" t="s">
        <v>548</v>
      </c>
      <c r="AW160" s="222">
        <v>1.0409999999999999</v>
      </c>
      <c r="AX160" s="171" t="s">
        <v>572</v>
      </c>
      <c r="AY160" s="171" t="s">
        <v>548</v>
      </c>
      <c r="AZ160" s="222">
        <v>1.034</v>
      </c>
      <c r="BA160" s="171" t="s">
        <v>572</v>
      </c>
      <c r="BB160" s="171" t="s">
        <v>548</v>
      </c>
      <c r="BC160" s="222">
        <v>1.0329999999999999</v>
      </c>
      <c r="BD160" s="171" t="s">
        <v>572</v>
      </c>
      <c r="BE160" s="171" t="s">
        <v>548</v>
      </c>
      <c r="BF160" s="222">
        <v>1.0329999999999999</v>
      </c>
      <c r="BG160" s="330" t="s">
        <v>572</v>
      </c>
      <c r="BH160" s="171" t="s">
        <v>548</v>
      </c>
      <c r="BI160" s="222">
        <v>1.034</v>
      </c>
      <c r="BJ160" s="171" t="s">
        <v>572</v>
      </c>
      <c r="BK160" s="171" t="s">
        <v>548</v>
      </c>
      <c r="BL160" s="222">
        <v>1.028</v>
      </c>
      <c r="BM160" s="171" t="s">
        <v>572</v>
      </c>
      <c r="BN160" s="171" t="s">
        <v>548</v>
      </c>
      <c r="BO160" s="222">
        <v>1.0329999999999999</v>
      </c>
      <c r="BP160" s="171" t="s">
        <v>572</v>
      </c>
      <c r="BQ160" s="171" t="s">
        <v>548</v>
      </c>
      <c r="BR160" s="225"/>
      <c r="BS160" s="226"/>
      <c r="BT160" s="226"/>
      <c r="BU160" s="306"/>
      <c r="BV160" s="306"/>
    </row>
    <row r="161" spans="1:74" x14ac:dyDescent="0.2">
      <c r="A161" s="306" t="s">
        <v>632</v>
      </c>
      <c r="B161" s="5" t="s">
        <v>488</v>
      </c>
      <c r="C161" s="5" t="s">
        <v>409</v>
      </c>
      <c r="D161" s="5" t="s">
        <v>430</v>
      </c>
      <c r="E161" s="5" t="s">
        <v>65</v>
      </c>
      <c r="F161" s="117" t="s">
        <v>324</v>
      </c>
      <c r="G161" s="5" t="s">
        <v>325</v>
      </c>
      <c r="H161" s="36" t="s">
        <v>466</v>
      </c>
      <c r="I161" s="161" t="s">
        <v>571</v>
      </c>
      <c r="J161" s="222">
        <v>1.147</v>
      </c>
      <c r="K161" s="171" t="s">
        <v>572</v>
      </c>
      <c r="L161" s="171" t="s">
        <v>548</v>
      </c>
      <c r="M161" s="222">
        <v>1.1379999999999999</v>
      </c>
      <c r="N161" s="262" t="s">
        <v>572</v>
      </c>
      <c r="O161" s="171" t="s">
        <v>548</v>
      </c>
      <c r="P161" s="222">
        <v>1.1279999999999999</v>
      </c>
      <c r="Q161" s="171" t="s">
        <v>572</v>
      </c>
      <c r="R161" s="171" t="s">
        <v>548</v>
      </c>
      <c r="S161" s="222">
        <v>1.1220000000000001</v>
      </c>
      <c r="T161" s="330" t="s">
        <v>572</v>
      </c>
      <c r="U161" s="171" t="s">
        <v>548</v>
      </c>
      <c r="V161" s="222">
        <v>1.115</v>
      </c>
      <c r="W161" s="171" t="s">
        <v>572</v>
      </c>
      <c r="X161" s="171" t="s">
        <v>548</v>
      </c>
      <c r="Y161" s="222">
        <v>1.1020000000000001</v>
      </c>
      <c r="Z161" s="171" t="s">
        <v>572</v>
      </c>
      <c r="AA161" s="171" t="s">
        <v>548</v>
      </c>
      <c r="AB161" s="222">
        <v>1.1020000000000001</v>
      </c>
      <c r="AC161" s="171" t="s">
        <v>572</v>
      </c>
      <c r="AD161" s="171" t="s">
        <v>548</v>
      </c>
      <c r="AE161" s="222">
        <v>1.0980000000000001</v>
      </c>
      <c r="AF161" s="171" t="s">
        <v>572</v>
      </c>
      <c r="AG161" s="171" t="s">
        <v>548</v>
      </c>
      <c r="AH161" s="222">
        <v>1.097</v>
      </c>
      <c r="AI161" s="171" t="s">
        <v>572</v>
      </c>
      <c r="AJ161" s="171" t="s">
        <v>548</v>
      </c>
      <c r="AK161" s="222">
        <v>1.079</v>
      </c>
      <c r="AL161" s="171" t="s">
        <v>572</v>
      </c>
      <c r="AM161" s="171" t="s">
        <v>548</v>
      </c>
      <c r="AN161" s="222">
        <v>1.071</v>
      </c>
      <c r="AO161" s="171" t="s">
        <v>572</v>
      </c>
      <c r="AP161" s="171" t="s">
        <v>548</v>
      </c>
      <c r="AQ161" s="222">
        <v>1.0669999999999999</v>
      </c>
      <c r="AR161" s="171" t="s">
        <v>572</v>
      </c>
      <c r="AS161" s="171" t="s">
        <v>548</v>
      </c>
      <c r="AT161" s="222">
        <v>1.0660000000000001</v>
      </c>
      <c r="AU161" s="171" t="s">
        <v>572</v>
      </c>
      <c r="AV161" s="171" t="s">
        <v>548</v>
      </c>
      <c r="AW161" s="222">
        <v>1.0660000000000001</v>
      </c>
      <c r="AX161" s="171" t="s">
        <v>572</v>
      </c>
      <c r="AY161" s="171" t="s">
        <v>548</v>
      </c>
      <c r="AZ161" s="222">
        <v>1.069</v>
      </c>
      <c r="BA161" s="171" t="s">
        <v>572</v>
      </c>
      <c r="BB161" s="171" t="s">
        <v>548</v>
      </c>
      <c r="BC161" s="222">
        <v>1.071</v>
      </c>
      <c r="BD161" s="171" t="s">
        <v>572</v>
      </c>
      <c r="BE161" s="171" t="s">
        <v>548</v>
      </c>
      <c r="BF161" s="222">
        <v>1.07</v>
      </c>
      <c r="BG161" s="330" t="s">
        <v>572</v>
      </c>
      <c r="BH161" s="171" t="s">
        <v>548</v>
      </c>
      <c r="BI161" s="222">
        <v>1.073</v>
      </c>
      <c r="BJ161" s="171" t="s">
        <v>572</v>
      </c>
      <c r="BK161" s="171" t="s">
        <v>548</v>
      </c>
      <c r="BL161" s="222">
        <v>1.0720000000000001</v>
      </c>
      <c r="BM161" s="171" t="s">
        <v>572</v>
      </c>
      <c r="BN161" s="171" t="s">
        <v>548</v>
      </c>
      <c r="BO161" s="222">
        <v>1.069</v>
      </c>
      <c r="BP161" s="171" t="s">
        <v>572</v>
      </c>
      <c r="BQ161" s="171" t="s">
        <v>548</v>
      </c>
      <c r="BR161" s="225"/>
      <c r="BS161" s="226"/>
      <c r="BT161" s="226"/>
      <c r="BU161" s="306"/>
      <c r="BV161" s="306"/>
    </row>
    <row r="162" spans="1:74" x14ac:dyDescent="0.2">
      <c r="A162" s="306" t="s">
        <v>634</v>
      </c>
      <c r="B162" s="5" t="s">
        <v>491</v>
      </c>
      <c r="C162" s="5" t="s">
        <v>410</v>
      </c>
      <c r="D162" s="5" t="s">
        <v>432</v>
      </c>
      <c r="E162" s="5" t="s">
        <v>89</v>
      </c>
      <c r="F162" s="117" t="s">
        <v>326</v>
      </c>
      <c r="G162" s="5" t="s">
        <v>327</v>
      </c>
      <c r="H162" s="36" t="s">
        <v>466</v>
      </c>
      <c r="I162" s="161" t="s">
        <v>571</v>
      </c>
      <c r="J162" s="222">
        <v>1.284</v>
      </c>
      <c r="K162" s="171" t="s">
        <v>549</v>
      </c>
      <c r="L162" s="171" t="s">
        <v>549</v>
      </c>
      <c r="M162" s="222">
        <v>1.28</v>
      </c>
      <c r="N162" s="262" t="s">
        <v>549</v>
      </c>
      <c r="O162" s="171" t="s">
        <v>549</v>
      </c>
      <c r="P162" s="222">
        <v>1.2729999999999999</v>
      </c>
      <c r="Q162" s="171" t="s">
        <v>549</v>
      </c>
      <c r="R162" s="171" t="s">
        <v>549</v>
      </c>
      <c r="S162" s="222">
        <v>1.27</v>
      </c>
      <c r="T162" s="330" t="s">
        <v>549</v>
      </c>
      <c r="U162" s="171" t="s">
        <v>549</v>
      </c>
      <c r="V162" s="222">
        <v>1.2669999999999999</v>
      </c>
      <c r="W162" s="171" t="s">
        <v>549</v>
      </c>
      <c r="X162" s="171" t="s">
        <v>549</v>
      </c>
      <c r="Y162" s="222">
        <v>1.262</v>
      </c>
      <c r="Z162" s="171" t="s">
        <v>549</v>
      </c>
      <c r="AA162" s="171" t="s">
        <v>549</v>
      </c>
      <c r="AB162" s="222">
        <v>1.2609999999999999</v>
      </c>
      <c r="AC162" s="171" t="s">
        <v>549</v>
      </c>
      <c r="AD162" s="171" t="s">
        <v>549</v>
      </c>
      <c r="AE162" s="222">
        <v>1.2549999999999999</v>
      </c>
      <c r="AF162" s="171" t="s">
        <v>549</v>
      </c>
      <c r="AG162" s="171" t="s">
        <v>549</v>
      </c>
      <c r="AH162" s="222">
        <v>1.242</v>
      </c>
      <c r="AI162" s="171" t="s">
        <v>549</v>
      </c>
      <c r="AJ162" s="171" t="s">
        <v>549</v>
      </c>
      <c r="AK162" s="222">
        <v>1.2310000000000001</v>
      </c>
      <c r="AL162" s="171" t="s">
        <v>549</v>
      </c>
      <c r="AM162" s="171" t="s">
        <v>549</v>
      </c>
      <c r="AN162" s="222">
        <v>1.224</v>
      </c>
      <c r="AO162" s="171" t="s">
        <v>549</v>
      </c>
      <c r="AP162" s="171" t="s">
        <v>549</v>
      </c>
      <c r="AQ162" s="222">
        <v>1.2150000000000001</v>
      </c>
      <c r="AR162" s="171" t="s">
        <v>549</v>
      </c>
      <c r="AS162" s="171" t="s">
        <v>549</v>
      </c>
      <c r="AT162" s="222">
        <v>1.21</v>
      </c>
      <c r="AU162" s="171" t="s">
        <v>549</v>
      </c>
      <c r="AV162" s="171" t="s">
        <v>549</v>
      </c>
      <c r="AW162" s="222">
        <v>1.2050000000000001</v>
      </c>
      <c r="AX162" s="171" t="s">
        <v>549</v>
      </c>
      <c r="AY162" s="171" t="s">
        <v>549</v>
      </c>
      <c r="AZ162" s="222">
        <v>1.1970000000000001</v>
      </c>
      <c r="BA162" s="171" t="s">
        <v>549</v>
      </c>
      <c r="BB162" s="171" t="s">
        <v>549</v>
      </c>
      <c r="BC162" s="222">
        <v>1.1950000000000001</v>
      </c>
      <c r="BD162" s="171" t="s">
        <v>549</v>
      </c>
      <c r="BE162" s="171" t="s">
        <v>549</v>
      </c>
      <c r="BF162" s="222">
        <v>1.1879999999999999</v>
      </c>
      <c r="BG162" s="330" t="s">
        <v>549</v>
      </c>
      <c r="BH162" s="171" t="s">
        <v>549</v>
      </c>
      <c r="BI162" s="222">
        <v>1.1839999999999999</v>
      </c>
      <c r="BJ162" s="171" t="s">
        <v>549</v>
      </c>
      <c r="BK162" s="171" t="s">
        <v>549</v>
      </c>
      <c r="BL162" s="222">
        <v>1.18</v>
      </c>
      <c r="BM162" s="171" t="s">
        <v>549</v>
      </c>
      <c r="BN162" s="171" t="s">
        <v>549</v>
      </c>
      <c r="BO162" s="222">
        <v>1.177</v>
      </c>
      <c r="BP162" s="171" t="s">
        <v>549</v>
      </c>
      <c r="BQ162" s="171" t="s">
        <v>549</v>
      </c>
      <c r="BR162" s="225"/>
      <c r="BS162" s="226"/>
      <c r="BT162" s="226"/>
      <c r="BU162" s="306"/>
      <c r="BV162" s="306"/>
    </row>
    <row r="163" spans="1:74" x14ac:dyDescent="0.2">
      <c r="A163" s="306" t="s">
        <v>640</v>
      </c>
      <c r="B163" s="5" t="s">
        <v>475</v>
      </c>
      <c r="C163" s="5" t="s">
        <v>402</v>
      </c>
      <c r="D163" s="5" t="s">
        <v>427</v>
      </c>
      <c r="E163" s="5" t="s">
        <v>50</v>
      </c>
      <c r="F163" s="117" t="s">
        <v>328</v>
      </c>
      <c r="G163" s="5" t="s">
        <v>329</v>
      </c>
      <c r="H163" s="36" t="s">
        <v>466</v>
      </c>
      <c r="I163" s="161" t="s">
        <v>571</v>
      </c>
      <c r="J163" s="222">
        <v>0.98599999999999999</v>
      </c>
      <c r="K163" s="171" t="s">
        <v>572</v>
      </c>
      <c r="L163" s="171" t="s">
        <v>548</v>
      </c>
      <c r="M163" s="222">
        <v>0.98199999999999998</v>
      </c>
      <c r="N163" s="262" t="s">
        <v>572</v>
      </c>
      <c r="O163" s="171" t="s">
        <v>548</v>
      </c>
      <c r="P163" s="222">
        <v>0.97499999999999998</v>
      </c>
      <c r="Q163" s="171" t="s">
        <v>572</v>
      </c>
      <c r="R163" s="171" t="s">
        <v>548</v>
      </c>
      <c r="S163" s="222">
        <v>0.97099999999999997</v>
      </c>
      <c r="T163" s="330" t="s">
        <v>572</v>
      </c>
      <c r="U163" s="171" t="s">
        <v>548</v>
      </c>
      <c r="V163" s="222">
        <v>0.96499999999999997</v>
      </c>
      <c r="W163" s="171" t="s">
        <v>573</v>
      </c>
      <c r="X163" s="171" t="s">
        <v>548</v>
      </c>
      <c r="Y163" s="222">
        <v>0.96</v>
      </c>
      <c r="Z163" s="171" t="s">
        <v>573</v>
      </c>
      <c r="AA163" s="171" t="s">
        <v>548</v>
      </c>
      <c r="AB163" s="222">
        <v>0.95399999999999996</v>
      </c>
      <c r="AC163" s="171" t="s">
        <v>573</v>
      </c>
      <c r="AD163" s="171" t="s">
        <v>548</v>
      </c>
      <c r="AE163" s="222">
        <v>0.94599999999999995</v>
      </c>
      <c r="AF163" s="171" t="s">
        <v>573</v>
      </c>
      <c r="AG163" s="171" t="s">
        <v>548</v>
      </c>
      <c r="AH163" s="222">
        <v>0.93600000000000005</v>
      </c>
      <c r="AI163" s="171" t="s">
        <v>573</v>
      </c>
      <c r="AJ163" s="171" t="s">
        <v>548</v>
      </c>
      <c r="AK163" s="222">
        <v>0.92600000000000005</v>
      </c>
      <c r="AL163" s="171" t="s">
        <v>573</v>
      </c>
      <c r="AM163" s="171" t="s">
        <v>548</v>
      </c>
      <c r="AN163" s="222">
        <v>0.91900000000000004</v>
      </c>
      <c r="AO163" s="171" t="s">
        <v>573</v>
      </c>
      <c r="AP163" s="171" t="s">
        <v>548</v>
      </c>
      <c r="AQ163" s="222">
        <v>0.90600000000000003</v>
      </c>
      <c r="AR163" s="171" t="s">
        <v>573</v>
      </c>
      <c r="AS163" s="171" t="s">
        <v>548</v>
      </c>
      <c r="AT163" s="222">
        <v>0.90100000000000002</v>
      </c>
      <c r="AU163" s="171" t="s">
        <v>573</v>
      </c>
      <c r="AV163" s="171" t="s">
        <v>548</v>
      </c>
      <c r="AW163" s="222">
        <v>0.89800000000000002</v>
      </c>
      <c r="AX163" s="171" t="s">
        <v>573</v>
      </c>
      <c r="AY163" s="171" t="s">
        <v>548</v>
      </c>
      <c r="AZ163" s="222">
        <v>0.89500000000000002</v>
      </c>
      <c r="BA163" s="171" t="s">
        <v>573</v>
      </c>
      <c r="BB163" s="171" t="s">
        <v>548</v>
      </c>
      <c r="BC163" s="222">
        <v>0.89500000000000002</v>
      </c>
      <c r="BD163" s="171" t="s">
        <v>573</v>
      </c>
      <c r="BE163" s="171" t="s">
        <v>548</v>
      </c>
      <c r="BF163" s="222">
        <v>0.89200000000000002</v>
      </c>
      <c r="BG163" s="330" t="s">
        <v>573</v>
      </c>
      <c r="BH163" s="171" t="s">
        <v>548</v>
      </c>
      <c r="BI163" s="222">
        <v>0.88900000000000001</v>
      </c>
      <c r="BJ163" s="171" t="s">
        <v>573</v>
      </c>
      <c r="BK163" s="171" t="s">
        <v>548</v>
      </c>
      <c r="BL163" s="222">
        <v>0.88700000000000001</v>
      </c>
      <c r="BM163" s="171" t="s">
        <v>573</v>
      </c>
      <c r="BN163" s="171" t="s">
        <v>548</v>
      </c>
      <c r="BO163" s="222">
        <v>0.88700000000000001</v>
      </c>
      <c r="BP163" s="171" t="s">
        <v>573</v>
      </c>
      <c r="BQ163" s="171" t="s">
        <v>548</v>
      </c>
      <c r="BR163" s="225"/>
      <c r="BS163" s="226"/>
      <c r="BT163" s="226"/>
      <c r="BU163" s="306"/>
      <c r="BV163" s="306"/>
    </row>
    <row r="164" spans="1:74" x14ac:dyDescent="0.2">
      <c r="A164" s="306" t="s">
        <v>636</v>
      </c>
      <c r="B164" s="5" t="s">
        <v>475</v>
      </c>
      <c r="C164" s="5" t="s">
        <v>402</v>
      </c>
      <c r="D164" s="5" t="s">
        <v>427</v>
      </c>
      <c r="E164" s="5" t="s">
        <v>50</v>
      </c>
      <c r="F164" s="117" t="s">
        <v>330</v>
      </c>
      <c r="G164" s="5" t="s">
        <v>331</v>
      </c>
      <c r="H164" s="36" t="s">
        <v>466</v>
      </c>
      <c r="I164" s="161" t="s">
        <v>571</v>
      </c>
      <c r="J164" s="222">
        <v>0.97399999999999998</v>
      </c>
      <c r="K164" s="171" t="s">
        <v>572</v>
      </c>
      <c r="L164" s="171" t="s">
        <v>548</v>
      </c>
      <c r="M164" s="222">
        <v>0.97</v>
      </c>
      <c r="N164" s="262" t="s">
        <v>572</v>
      </c>
      <c r="O164" s="171" t="s">
        <v>548</v>
      </c>
      <c r="P164" s="222">
        <v>0.96699999999999997</v>
      </c>
      <c r="Q164" s="171" t="s">
        <v>572</v>
      </c>
      <c r="R164" s="171" t="s">
        <v>548</v>
      </c>
      <c r="S164" s="222">
        <v>0.96299999999999997</v>
      </c>
      <c r="T164" s="330" t="s">
        <v>573</v>
      </c>
      <c r="U164" s="171" t="s">
        <v>548</v>
      </c>
      <c r="V164" s="222">
        <v>0.95699999999999996</v>
      </c>
      <c r="W164" s="171" t="s">
        <v>573</v>
      </c>
      <c r="X164" s="171" t="s">
        <v>548</v>
      </c>
      <c r="Y164" s="222">
        <v>0.94499999999999995</v>
      </c>
      <c r="Z164" s="171" t="s">
        <v>573</v>
      </c>
      <c r="AA164" s="171" t="s">
        <v>548</v>
      </c>
      <c r="AB164" s="222">
        <v>0.94</v>
      </c>
      <c r="AC164" s="171" t="s">
        <v>573</v>
      </c>
      <c r="AD164" s="171" t="s">
        <v>548</v>
      </c>
      <c r="AE164" s="222">
        <v>0.93300000000000005</v>
      </c>
      <c r="AF164" s="171" t="s">
        <v>573</v>
      </c>
      <c r="AG164" s="171" t="s">
        <v>548</v>
      </c>
      <c r="AH164" s="222">
        <v>0.91900000000000004</v>
      </c>
      <c r="AI164" s="171" t="s">
        <v>573</v>
      </c>
      <c r="AJ164" s="171" t="s">
        <v>548</v>
      </c>
      <c r="AK164" s="222">
        <v>0.90400000000000003</v>
      </c>
      <c r="AL164" s="171" t="s">
        <v>573</v>
      </c>
      <c r="AM164" s="171" t="s">
        <v>548</v>
      </c>
      <c r="AN164" s="222">
        <v>0.89700000000000002</v>
      </c>
      <c r="AO164" s="171" t="s">
        <v>573</v>
      </c>
      <c r="AP164" s="171" t="s">
        <v>548</v>
      </c>
      <c r="AQ164" s="222">
        <v>0.89100000000000001</v>
      </c>
      <c r="AR164" s="171" t="s">
        <v>573</v>
      </c>
      <c r="AS164" s="171" t="s">
        <v>548</v>
      </c>
      <c r="AT164" s="222">
        <v>0.88400000000000001</v>
      </c>
      <c r="AU164" s="171" t="s">
        <v>573</v>
      </c>
      <c r="AV164" s="171" t="s">
        <v>548</v>
      </c>
      <c r="AW164" s="222">
        <v>0.88</v>
      </c>
      <c r="AX164" s="171" t="s">
        <v>573</v>
      </c>
      <c r="AY164" s="171" t="s">
        <v>548</v>
      </c>
      <c r="AZ164" s="222">
        <v>0.871</v>
      </c>
      <c r="BA164" s="171" t="s">
        <v>573</v>
      </c>
      <c r="BB164" s="171" t="s">
        <v>548</v>
      </c>
      <c r="BC164" s="222">
        <v>0.86599999999999999</v>
      </c>
      <c r="BD164" s="171" t="s">
        <v>573</v>
      </c>
      <c r="BE164" s="171" t="s">
        <v>548</v>
      </c>
      <c r="BF164" s="222">
        <v>0.872</v>
      </c>
      <c r="BG164" s="330" t="s">
        <v>573</v>
      </c>
      <c r="BH164" s="171" t="s">
        <v>548</v>
      </c>
      <c r="BI164" s="222">
        <v>0.876</v>
      </c>
      <c r="BJ164" s="171" t="s">
        <v>573</v>
      </c>
      <c r="BK164" s="171" t="s">
        <v>548</v>
      </c>
      <c r="BL164" s="222">
        <v>0.876</v>
      </c>
      <c r="BM164" s="171" t="s">
        <v>573</v>
      </c>
      <c r="BN164" s="171" t="s">
        <v>548</v>
      </c>
      <c r="BO164" s="222">
        <v>0.875</v>
      </c>
      <c r="BP164" s="171" t="s">
        <v>573</v>
      </c>
      <c r="BQ164" s="171" t="s">
        <v>548</v>
      </c>
      <c r="BR164" s="225"/>
      <c r="BS164" s="226"/>
      <c r="BT164" s="226"/>
      <c r="BU164" s="306"/>
      <c r="BV164" s="306"/>
    </row>
    <row r="165" spans="1:74" x14ac:dyDescent="0.2">
      <c r="A165" s="306" t="s">
        <v>633</v>
      </c>
      <c r="B165" s="5" t="s">
        <v>477</v>
      </c>
      <c r="C165" s="5" t="s">
        <v>404</v>
      </c>
      <c r="D165" s="5" t="s">
        <v>422</v>
      </c>
      <c r="E165" s="5" t="s">
        <v>31</v>
      </c>
      <c r="F165" s="117" t="s">
        <v>332</v>
      </c>
      <c r="G165" s="5" t="s">
        <v>333</v>
      </c>
      <c r="H165" s="36" t="s">
        <v>466</v>
      </c>
      <c r="I165" s="161" t="s">
        <v>571</v>
      </c>
      <c r="J165" s="222">
        <v>1.069</v>
      </c>
      <c r="K165" s="171" t="s">
        <v>572</v>
      </c>
      <c r="L165" s="171" t="s">
        <v>548</v>
      </c>
      <c r="M165" s="222">
        <v>1.0669999999999999</v>
      </c>
      <c r="N165" s="262" t="s">
        <v>572</v>
      </c>
      <c r="O165" s="171" t="s">
        <v>548</v>
      </c>
      <c r="P165" s="222">
        <v>1.0640000000000001</v>
      </c>
      <c r="Q165" s="171" t="s">
        <v>572</v>
      </c>
      <c r="R165" s="171" t="s">
        <v>548</v>
      </c>
      <c r="S165" s="222">
        <v>1.0640000000000001</v>
      </c>
      <c r="T165" s="330" t="s">
        <v>572</v>
      </c>
      <c r="U165" s="171" t="s">
        <v>548</v>
      </c>
      <c r="V165" s="222">
        <v>1.0629999999999999</v>
      </c>
      <c r="W165" s="171" t="s">
        <v>572</v>
      </c>
      <c r="X165" s="171" t="s">
        <v>548</v>
      </c>
      <c r="Y165" s="222">
        <v>1.0620000000000001</v>
      </c>
      <c r="Z165" s="171" t="s">
        <v>572</v>
      </c>
      <c r="AA165" s="171" t="s">
        <v>548</v>
      </c>
      <c r="AB165" s="222">
        <v>1.0629999999999999</v>
      </c>
      <c r="AC165" s="171" t="s">
        <v>572</v>
      </c>
      <c r="AD165" s="171" t="s">
        <v>548</v>
      </c>
      <c r="AE165" s="222">
        <v>1.0569999999999999</v>
      </c>
      <c r="AF165" s="171" t="s">
        <v>572</v>
      </c>
      <c r="AG165" s="171" t="s">
        <v>548</v>
      </c>
      <c r="AH165" s="222">
        <v>1.044</v>
      </c>
      <c r="AI165" s="171" t="s">
        <v>572</v>
      </c>
      <c r="AJ165" s="171" t="s">
        <v>548</v>
      </c>
      <c r="AK165" s="222">
        <v>1.0349999999999999</v>
      </c>
      <c r="AL165" s="171" t="s">
        <v>572</v>
      </c>
      <c r="AM165" s="171" t="s">
        <v>548</v>
      </c>
      <c r="AN165" s="222">
        <v>1.0309999999999999</v>
      </c>
      <c r="AO165" s="171" t="s">
        <v>572</v>
      </c>
      <c r="AP165" s="171" t="s">
        <v>548</v>
      </c>
      <c r="AQ165" s="222">
        <v>1.0189999999999999</v>
      </c>
      <c r="AR165" s="171" t="s">
        <v>572</v>
      </c>
      <c r="AS165" s="171" t="s">
        <v>548</v>
      </c>
      <c r="AT165" s="222">
        <v>1.02</v>
      </c>
      <c r="AU165" s="171" t="s">
        <v>572</v>
      </c>
      <c r="AV165" s="171" t="s">
        <v>548</v>
      </c>
      <c r="AW165" s="222">
        <v>1.014</v>
      </c>
      <c r="AX165" s="171" t="s">
        <v>572</v>
      </c>
      <c r="AY165" s="171" t="s">
        <v>548</v>
      </c>
      <c r="AZ165" s="222">
        <v>1.008</v>
      </c>
      <c r="BA165" s="171" t="s">
        <v>572</v>
      </c>
      <c r="BB165" s="171" t="s">
        <v>548</v>
      </c>
      <c r="BC165" s="222">
        <v>1.008</v>
      </c>
      <c r="BD165" s="171" t="s">
        <v>572</v>
      </c>
      <c r="BE165" s="171" t="s">
        <v>548</v>
      </c>
      <c r="BF165" s="222">
        <v>1.002</v>
      </c>
      <c r="BG165" s="330" t="s">
        <v>572</v>
      </c>
      <c r="BH165" s="171" t="s">
        <v>548</v>
      </c>
      <c r="BI165" s="222">
        <v>0.998</v>
      </c>
      <c r="BJ165" s="171" t="s">
        <v>572</v>
      </c>
      <c r="BK165" s="171" t="s">
        <v>548</v>
      </c>
      <c r="BL165" s="222">
        <v>0.996</v>
      </c>
      <c r="BM165" s="171" t="s">
        <v>572</v>
      </c>
      <c r="BN165" s="171" t="s">
        <v>548</v>
      </c>
      <c r="BO165" s="222">
        <v>1</v>
      </c>
      <c r="BP165" s="171" t="s">
        <v>572</v>
      </c>
      <c r="BQ165" s="171" t="s">
        <v>548</v>
      </c>
      <c r="BR165" s="225"/>
      <c r="BS165" s="226"/>
      <c r="BT165" s="226"/>
      <c r="BU165" s="306"/>
      <c r="BV165" s="306"/>
    </row>
    <row r="166" spans="1:74" x14ac:dyDescent="0.2">
      <c r="A166" s="306" t="s">
        <v>620</v>
      </c>
      <c r="B166" s="5" t="s">
        <v>475</v>
      </c>
      <c r="C166" s="5" t="s">
        <v>402</v>
      </c>
      <c r="D166" s="5" t="s">
        <v>416</v>
      </c>
      <c r="E166" s="5" t="s">
        <v>8</v>
      </c>
      <c r="F166" s="117" t="s">
        <v>334</v>
      </c>
      <c r="G166" s="5" t="s">
        <v>335</v>
      </c>
      <c r="H166" s="36" t="s">
        <v>466</v>
      </c>
      <c r="I166" s="161" t="s">
        <v>571</v>
      </c>
      <c r="J166" s="222">
        <v>1.161</v>
      </c>
      <c r="K166" s="171" t="s">
        <v>572</v>
      </c>
      <c r="L166" s="171" t="s">
        <v>548</v>
      </c>
      <c r="M166" s="222">
        <v>1.1499999999999999</v>
      </c>
      <c r="N166" s="262" t="s">
        <v>572</v>
      </c>
      <c r="O166" s="171" t="s">
        <v>548</v>
      </c>
      <c r="P166" s="222">
        <v>1.143</v>
      </c>
      <c r="Q166" s="171" t="s">
        <v>572</v>
      </c>
      <c r="R166" s="171" t="s">
        <v>548</v>
      </c>
      <c r="S166" s="222">
        <v>1.135</v>
      </c>
      <c r="T166" s="330" t="s">
        <v>572</v>
      </c>
      <c r="U166" s="171" t="s">
        <v>548</v>
      </c>
      <c r="V166" s="222">
        <v>1.127</v>
      </c>
      <c r="W166" s="171" t="s">
        <v>572</v>
      </c>
      <c r="X166" s="171" t="s">
        <v>548</v>
      </c>
      <c r="Y166" s="222">
        <v>1.1120000000000001</v>
      </c>
      <c r="Z166" s="171" t="s">
        <v>572</v>
      </c>
      <c r="AA166" s="171" t="s">
        <v>548</v>
      </c>
      <c r="AB166" s="222">
        <v>1.111</v>
      </c>
      <c r="AC166" s="171" t="s">
        <v>572</v>
      </c>
      <c r="AD166" s="171" t="s">
        <v>548</v>
      </c>
      <c r="AE166" s="222">
        <v>1.107</v>
      </c>
      <c r="AF166" s="171" t="s">
        <v>572</v>
      </c>
      <c r="AG166" s="171" t="s">
        <v>548</v>
      </c>
      <c r="AH166" s="222">
        <v>1.085</v>
      </c>
      <c r="AI166" s="171" t="s">
        <v>572</v>
      </c>
      <c r="AJ166" s="171" t="s">
        <v>548</v>
      </c>
      <c r="AK166" s="222">
        <v>1.0740000000000001</v>
      </c>
      <c r="AL166" s="171" t="s">
        <v>572</v>
      </c>
      <c r="AM166" s="171" t="s">
        <v>548</v>
      </c>
      <c r="AN166" s="222">
        <v>1.077</v>
      </c>
      <c r="AO166" s="171" t="s">
        <v>572</v>
      </c>
      <c r="AP166" s="171" t="s">
        <v>548</v>
      </c>
      <c r="AQ166" s="222">
        <v>1.073</v>
      </c>
      <c r="AR166" s="171" t="s">
        <v>572</v>
      </c>
      <c r="AS166" s="171" t="s">
        <v>548</v>
      </c>
      <c r="AT166" s="222">
        <v>1.069</v>
      </c>
      <c r="AU166" s="171" t="s">
        <v>572</v>
      </c>
      <c r="AV166" s="171" t="s">
        <v>548</v>
      </c>
      <c r="AW166" s="222">
        <v>1.0660000000000001</v>
      </c>
      <c r="AX166" s="171" t="s">
        <v>572</v>
      </c>
      <c r="AY166" s="171" t="s">
        <v>548</v>
      </c>
      <c r="AZ166" s="222">
        <v>1.0640000000000001</v>
      </c>
      <c r="BA166" s="171" t="s">
        <v>572</v>
      </c>
      <c r="BB166" s="171" t="s">
        <v>548</v>
      </c>
      <c r="BC166" s="222">
        <v>1.0669999999999999</v>
      </c>
      <c r="BD166" s="171" t="s">
        <v>572</v>
      </c>
      <c r="BE166" s="171" t="s">
        <v>548</v>
      </c>
      <c r="BF166" s="222">
        <v>1.0680000000000001</v>
      </c>
      <c r="BG166" s="330" t="s">
        <v>572</v>
      </c>
      <c r="BH166" s="171" t="s">
        <v>548</v>
      </c>
      <c r="BI166" s="222">
        <v>1.07</v>
      </c>
      <c r="BJ166" s="171" t="s">
        <v>572</v>
      </c>
      <c r="BK166" s="171" t="s">
        <v>548</v>
      </c>
      <c r="BL166" s="222">
        <v>1.07</v>
      </c>
      <c r="BM166" s="171" t="s">
        <v>572</v>
      </c>
      <c r="BN166" s="171" t="s">
        <v>548</v>
      </c>
      <c r="BO166" s="222">
        <v>1.0740000000000001</v>
      </c>
      <c r="BP166" s="171" t="s">
        <v>572</v>
      </c>
      <c r="BQ166" s="171" t="s">
        <v>548</v>
      </c>
      <c r="BR166" s="225"/>
      <c r="BS166" s="226"/>
      <c r="BT166" s="226"/>
      <c r="BU166" s="306"/>
      <c r="BV166" s="306"/>
    </row>
    <row r="167" spans="1:74" x14ac:dyDescent="0.2">
      <c r="A167" s="306" t="s">
        <v>623</v>
      </c>
      <c r="B167" s="5" t="s">
        <v>476</v>
      </c>
      <c r="C167" s="5" t="s">
        <v>403</v>
      </c>
      <c r="D167" s="5" t="s">
        <v>420</v>
      </c>
      <c r="E167" s="5" t="s">
        <v>25</v>
      </c>
      <c r="F167" s="117" t="s">
        <v>336</v>
      </c>
      <c r="G167" s="5" t="s">
        <v>337</v>
      </c>
      <c r="H167" s="36" t="s">
        <v>466</v>
      </c>
      <c r="I167" s="161" t="s">
        <v>571</v>
      </c>
      <c r="J167" s="222">
        <v>0.98099999999999998</v>
      </c>
      <c r="K167" s="171" t="s">
        <v>572</v>
      </c>
      <c r="L167" s="171" t="s">
        <v>548</v>
      </c>
      <c r="M167" s="222">
        <v>0.97699999999999998</v>
      </c>
      <c r="N167" s="262" t="s">
        <v>572</v>
      </c>
      <c r="O167" s="171" t="s">
        <v>548</v>
      </c>
      <c r="P167" s="222">
        <v>0.96899999999999997</v>
      </c>
      <c r="Q167" s="171" t="s">
        <v>572</v>
      </c>
      <c r="R167" s="171" t="s">
        <v>548</v>
      </c>
      <c r="S167" s="222">
        <v>0.96399999999999997</v>
      </c>
      <c r="T167" s="330" t="s">
        <v>573</v>
      </c>
      <c r="U167" s="171" t="s">
        <v>548</v>
      </c>
      <c r="V167" s="222">
        <v>0.95899999999999996</v>
      </c>
      <c r="W167" s="171" t="s">
        <v>573</v>
      </c>
      <c r="X167" s="171" t="s">
        <v>548</v>
      </c>
      <c r="Y167" s="222">
        <v>0.95199999999999996</v>
      </c>
      <c r="Z167" s="171" t="s">
        <v>573</v>
      </c>
      <c r="AA167" s="171" t="s">
        <v>548</v>
      </c>
      <c r="AB167" s="222">
        <v>0.95299999999999996</v>
      </c>
      <c r="AC167" s="171" t="s">
        <v>573</v>
      </c>
      <c r="AD167" s="171" t="s">
        <v>548</v>
      </c>
      <c r="AE167" s="222">
        <v>0.94399999999999995</v>
      </c>
      <c r="AF167" s="171" t="s">
        <v>573</v>
      </c>
      <c r="AG167" s="171" t="s">
        <v>548</v>
      </c>
      <c r="AH167" s="222">
        <v>0.93500000000000005</v>
      </c>
      <c r="AI167" s="171" t="s">
        <v>573</v>
      </c>
      <c r="AJ167" s="171" t="s">
        <v>548</v>
      </c>
      <c r="AK167" s="222">
        <v>0.92800000000000005</v>
      </c>
      <c r="AL167" s="171" t="s">
        <v>573</v>
      </c>
      <c r="AM167" s="171" t="s">
        <v>548</v>
      </c>
      <c r="AN167" s="222">
        <v>0.92400000000000004</v>
      </c>
      <c r="AO167" s="171" t="s">
        <v>573</v>
      </c>
      <c r="AP167" s="171" t="s">
        <v>548</v>
      </c>
      <c r="AQ167" s="222">
        <v>0.92100000000000004</v>
      </c>
      <c r="AR167" s="171" t="s">
        <v>573</v>
      </c>
      <c r="AS167" s="171" t="s">
        <v>548</v>
      </c>
      <c r="AT167" s="222">
        <v>0.93</v>
      </c>
      <c r="AU167" s="171" t="s">
        <v>573</v>
      </c>
      <c r="AV167" s="171" t="s">
        <v>548</v>
      </c>
      <c r="AW167" s="222">
        <v>0.93100000000000005</v>
      </c>
      <c r="AX167" s="171" t="s">
        <v>573</v>
      </c>
      <c r="AY167" s="171" t="s">
        <v>548</v>
      </c>
      <c r="AZ167" s="222">
        <v>0.93100000000000005</v>
      </c>
      <c r="BA167" s="171" t="s">
        <v>573</v>
      </c>
      <c r="BB167" s="171" t="s">
        <v>548</v>
      </c>
      <c r="BC167" s="222">
        <v>0.93100000000000005</v>
      </c>
      <c r="BD167" s="171" t="s">
        <v>573</v>
      </c>
      <c r="BE167" s="171" t="s">
        <v>548</v>
      </c>
      <c r="BF167" s="222">
        <v>0.93400000000000005</v>
      </c>
      <c r="BG167" s="330" t="s">
        <v>573</v>
      </c>
      <c r="BH167" s="171" t="s">
        <v>548</v>
      </c>
      <c r="BI167" s="222">
        <v>0.93700000000000006</v>
      </c>
      <c r="BJ167" s="171" t="s">
        <v>573</v>
      </c>
      <c r="BK167" s="171" t="s">
        <v>548</v>
      </c>
      <c r="BL167" s="222">
        <v>0.93799999999999994</v>
      </c>
      <c r="BM167" s="171" t="s">
        <v>573</v>
      </c>
      <c r="BN167" s="171" t="s">
        <v>548</v>
      </c>
      <c r="BO167" s="222">
        <v>0.94599999999999995</v>
      </c>
      <c r="BP167" s="171" t="s">
        <v>573</v>
      </c>
      <c r="BQ167" s="171" t="s">
        <v>548</v>
      </c>
      <c r="BR167" s="225"/>
      <c r="BS167" s="226"/>
      <c r="BT167" s="226"/>
      <c r="BU167" s="306"/>
      <c r="BV167" s="306"/>
    </row>
    <row r="168" spans="1:74" x14ac:dyDescent="0.2">
      <c r="A168" s="306" t="s">
        <v>628</v>
      </c>
      <c r="B168" s="5" t="s">
        <v>485</v>
      </c>
      <c r="C168" s="5" t="s">
        <v>464</v>
      </c>
      <c r="D168" s="5" t="s">
        <v>425</v>
      </c>
      <c r="E168" s="5" t="s">
        <v>40</v>
      </c>
      <c r="F168" s="117" t="s">
        <v>338</v>
      </c>
      <c r="G168" s="5" t="s">
        <v>339</v>
      </c>
      <c r="H168" s="36" t="s">
        <v>466</v>
      </c>
      <c r="I168" s="161" t="s">
        <v>571</v>
      </c>
      <c r="J168" s="222">
        <v>1.097</v>
      </c>
      <c r="K168" s="171" t="s">
        <v>572</v>
      </c>
      <c r="L168" s="171" t="s">
        <v>548</v>
      </c>
      <c r="M168" s="222">
        <v>1.0940000000000001</v>
      </c>
      <c r="N168" s="262" t="s">
        <v>572</v>
      </c>
      <c r="O168" s="171" t="s">
        <v>548</v>
      </c>
      <c r="P168" s="222">
        <v>1.0900000000000001</v>
      </c>
      <c r="Q168" s="171" t="s">
        <v>572</v>
      </c>
      <c r="R168" s="171" t="s">
        <v>548</v>
      </c>
      <c r="S168" s="222">
        <v>1.081</v>
      </c>
      <c r="T168" s="330" t="s">
        <v>572</v>
      </c>
      <c r="U168" s="171" t="s">
        <v>548</v>
      </c>
      <c r="V168" s="222">
        <v>1.079</v>
      </c>
      <c r="W168" s="171" t="s">
        <v>572</v>
      </c>
      <c r="X168" s="171" t="s">
        <v>548</v>
      </c>
      <c r="Y168" s="222">
        <v>1.073</v>
      </c>
      <c r="Z168" s="171" t="s">
        <v>572</v>
      </c>
      <c r="AA168" s="171" t="s">
        <v>548</v>
      </c>
      <c r="AB168" s="222">
        <v>1.07</v>
      </c>
      <c r="AC168" s="171" t="s">
        <v>572</v>
      </c>
      <c r="AD168" s="171" t="s">
        <v>548</v>
      </c>
      <c r="AE168" s="222">
        <v>1.0649999999999999</v>
      </c>
      <c r="AF168" s="171" t="s">
        <v>572</v>
      </c>
      <c r="AG168" s="171" t="s">
        <v>548</v>
      </c>
      <c r="AH168" s="222">
        <v>1.056</v>
      </c>
      <c r="AI168" s="171" t="s">
        <v>572</v>
      </c>
      <c r="AJ168" s="171" t="s">
        <v>548</v>
      </c>
      <c r="AK168" s="222">
        <v>1.046</v>
      </c>
      <c r="AL168" s="171" t="s">
        <v>572</v>
      </c>
      <c r="AM168" s="171" t="s">
        <v>548</v>
      </c>
      <c r="AN168" s="222">
        <v>1.0349999999999999</v>
      </c>
      <c r="AO168" s="171" t="s">
        <v>572</v>
      </c>
      <c r="AP168" s="171" t="s">
        <v>548</v>
      </c>
      <c r="AQ168" s="222">
        <v>1.03</v>
      </c>
      <c r="AR168" s="171" t="s">
        <v>572</v>
      </c>
      <c r="AS168" s="171" t="s">
        <v>548</v>
      </c>
      <c r="AT168" s="222">
        <v>1.024</v>
      </c>
      <c r="AU168" s="171" t="s">
        <v>572</v>
      </c>
      <c r="AV168" s="171" t="s">
        <v>548</v>
      </c>
      <c r="AW168" s="222">
        <v>1.01</v>
      </c>
      <c r="AX168" s="171" t="s">
        <v>572</v>
      </c>
      <c r="AY168" s="171" t="s">
        <v>548</v>
      </c>
      <c r="AZ168" s="222">
        <v>0.998</v>
      </c>
      <c r="BA168" s="171" t="s">
        <v>572</v>
      </c>
      <c r="BB168" s="171" t="s">
        <v>548</v>
      </c>
      <c r="BC168" s="222">
        <v>0.99099999999999999</v>
      </c>
      <c r="BD168" s="171" t="s">
        <v>572</v>
      </c>
      <c r="BE168" s="171" t="s">
        <v>548</v>
      </c>
      <c r="BF168" s="222">
        <v>0.98099999999999998</v>
      </c>
      <c r="BG168" s="330" t="s">
        <v>572</v>
      </c>
      <c r="BH168" s="171" t="s">
        <v>548</v>
      </c>
      <c r="BI168" s="222">
        <v>0.97199999999999998</v>
      </c>
      <c r="BJ168" s="171" t="s">
        <v>572</v>
      </c>
      <c r="BK168" s="171" t="s">
        <v>548</v>
      </c>
      <c r="BL168" s="222">
        <v>0.96099999999999997</v>
      </c>
      <c r="BM168" s="171" t="s">
        <v>573</v>
      </c>
      <c r="BN168" s="171" t="s">
        <v>548</v>
      </c>
      <c r="BO168" s="222">
        <v>0.95399999999999996</v>
      </c>
      <c r="BP168" s="171" t="s">
        <v>573</v>
      </c>
      <c r="BQ168" s="171" t="s">
        <v>548</v>
      </c>
      <c r="BR168" s="225"/>
      <c r="BS168" s="226"/>
      <c r="BT168" s="226"/>
      <c r="BU168" s="306"/>
      <c r="BV168" s="306"/>
    </row>
    <row r="169" spans="1:74" x14ac:dyDescent="0.2">
      <c r="A169" s="306" t="s">
        <v>507</v>
      </c>
      <c r="B169" s="5" t="s">
        <v>488</v>
      </c>
      <c r="C169" s="5" t="s">
        <v>409</v>
      </c>
      <c r="D169" s="5" t="s">
        <v>430</v>
      </c>
      <c r="E169" s="5" t="s">
        <v>65</v>
      </c>
      <c r="F169" s="117" t="s">
        <v>340</v>
      </c>
      <c r="G169" s="5" t="s">
        <v>341</v>
      </c>
      <c r="H169" s="36" t="s">
        <v>466</v>
      </c>
      <c r="I169" s="161" t="s">
        <v>571</v>
      </c>
      <c r="J169" s="222">
        <v>0.94299999999999995</v>
      </c>
      <c r="K169" s="171" t="s">
        <v>573</v>
      </c>
      <c r="L169" s="171" t="s">
        <v>548</v>
      </c>
      <c r="M169" s="222">
        <v>0.93799999999999994</v>
      </c>
      <c r="N169" s="262" t="s">
        <v>573</v>
      </c>
      <c r="O169" s="171" t="s">
        <v>548</v>
      </c>
      <c r="P169" s="222">
        <v>0.93</v>
      </c>
      <c r="Q169" s="171" t="s">
        <v>573</v>
      </c>
      <c r="R169" s="171" t="s">
        <v>548</v>
      </c>
      <c r="S169" s="222">
        <v>0.92600000000000005</v>
      </c>
      <c r="T169" s="330" t="s">
        <v>573</v>
      </c>
      <c r="U169" s="171" t="s">
        <v>548</v>
      </c>
      <c r="V169" s="222">
        <v>0.92</v>
      </c>
      <c r="W169" s="171" t="s">
        <v>573</v>
      </c>
      <c r="X169" s="171" t="s">
        <v>548</v>
      </c>
      <c r="Y169" s="222">
        <v>0.91500000000000004</v>
      </c>
      <c r="Z169" s="171" t="s">
        <v>573</v>
      </c>
      <c r="AA169" s="171" t="s">
        <v>548</v>
      </c>
      <c r="AB169" s="222">
        <v>0.91600000000000004</v>
      </c>
      <c r="AC169" s="171" t="s">
        <v>573</v>
      </c>
      <c r="AD169" s="171" t="s">
        <v>548</v>
      </c>
      <c r="AE169" s="222">
        <v>0.91200000000000003</v>
      </c>
      <c r="AF169" s="171" t="s">
        <v>573</v>
      </c>
      <c r="AG169" s="171" t="s">
        <v>548</v>
      </c>
      <c r="AH169" s="222">
        <v>0.90900000000000003</v>
      </c>
      <c r="AI169" s="171" t="s">
        <v>573</v>
      </c>
      <c r="AJ169" s="171" t="s">
        <v>548</v>
      </c>
      <c r="AK169" s="222">
        <v>0.89800000000000002</v>
      </c>
      <c r="AL169" s="171" t="s">
        <v>573</v>
      </c>
      <c r="AM169" s="171" t="s">
        <v>548</v>
      </c>
      <c r="AN169" s="222">
        <v>0.89300000000000002</v>
      </c>
      <c r="AO169" s="171" t="s">
        <v>573</v>
      </c>
      <c r="AP169" s="171" t="s">
        <v>548</v>
      </c>
      <c r="AQ169" s="222">
        <v>0.88</v>
      </c>
      <c r="AR169" s="171" t="s">
        <v>573</v>
      </c>
      <c r="AS169" s="171" t="s">
        <v>548</v>
      </c>
      <c r="AT169" s="222">
        <v>0.877</v>
      </c>
      <c r="AU169" s="171" t="s">
        <v>573</v>
      </c>
      <c r="AV169" s="171" t="s">
        <v>548</v>
      </c>
      <c r="AW169" s="222">
        <v>0.874</v>
      </c>
      <c r="AX169" s="171" t="s">
        <v>573</v>
      </c>
      <c r="AY169" s="171" t="s">
        <v>548</v>
      </c>
      <c r="AZ169" s="222">
        <v>0.86799999999999999</v>
      </c>
      <c r="BA169" s="171" t="s">
        <v>573</v>
      </c>
      <c r="BB169" s="171" t="s">
        <v>548</v>
      </c>
      <c r="BC169" s="222">
        <v>0.86499999999999999</v>
      </c>
      <c r="BD169" s="171" t="s">
        <v>573</v>
      </c>
      <c r="BE169" s="171" t="s">
        <v>548</v>
      </c>
      <c r="BF169" s="222">
        <v>0.86399999999999999</v>
      </c>
      <c r="BG169" s="330" t="s">
        <v>573</v>
      </c>
      <c r="BH169" s="171" t="s">
        <v>548</v>
      </c>
      <c r="BI169" s="222">
        <v>0.86299999999999999</v>
      </c>
      <c r="BJ169" s="171" t="s">
        <v>573</v>
      </c>
      <c r="BK169" s="171" t="s">
        <v>548</v>
      </c>
      <c r="BL169" s="222">
        <v>0.86399999999999999</v>
      </c>
      <c r="BM169" s="171" t="s">
        <v>573</v>
      </c>
      <c r="BN169" s="171" t="s">
        <v>548</v>
      </c>
      <c r="BO169" s="222">
        <v>0.86199999999999999</v>
      </c>
      <c r="BP169" s="171" t="s">
        <v>573</v>
      </c>
      <c r="BQ169" s="171" t="s">
        <v>548</v>
      </c>
      <c r="BR169" s="225"/>
      <c r="BS169" s="226"/>
      <c r="BT169" s="226"/>
      <c r="BU169" s="306"/>
      <c r="BV169" s="306"/>
    </row>
    <row r="170" spans="1:74" x14ac:dyDescent="0.2">
      <c r="A170" s="306" t="s">
        <v>620</v>
      </c>
      <c r="B170" s="5" t="s">
        <v>475</v>
      </c>
      <c r="C170" s="5" t="s">
        <v>402</v>
      </c>
      <c r="D170" s="5" t="s">
        <v>416</v>
      </c>
      <c r="E170" s="5" t="s">
        <v>8</v>
      </c>
      <c r="F170" s="117" t="s">
        <v>342</v>
      </c>
      <c r="G170" s="5" t="s">
        <v>343</v>
      </c>
      <c r="H170" s="36" t="s">
        <v>466</v>
      </c>
      <c r="I170" s="161" t="s">
        <v>571</v>
      </c>
      <c r="J170" s="222">
        <v>1.119</v>
      </c>
      <c r="K170" s="171" t="s">
        <v>572</v>
      </c>
      <c r="L170" s="171" t="s">
        <v>548</v>
      </c>
      <c r="M170" s="222">
        <v>1.113</v>
      </c>
      <c r="N170" s="262" t="s">
        <v>572</v>
      </c>
      <c r="O170" s="171" t="s">
        <v>548</v>
      </c>
      <c r="P170" s="222">
        <v>1.1140000000000001</v>
      </c>
      <c r="Q170" s="171" t="s">
        <v>572</v>
      </c>
      <c r="R170" s="171" t="s">
        <v>548</v>
      </c>
      <c r="S170" s="222">
        <v>1.111</v>
      </c>
      <c r="T170" s="330" t="s">
        <v>572</v>
      </c>
      <c r="U170" s="171" t="s">
        <v>548</v>
      </c>
      <c r="V170" s="222">
        <v>1.107</v>
      </c>
      <c r="W170" s="171" t="s">
        <v>572</v>
      </c>
      <c r="X170" s="171" t="s">
        <v>548</v>
      </c>
      <c r="Y170" s="222">
        <v>1.103</v>
      </c>
      <c r="Z170" s="171" t="s">
        <v>572</v>
      </c>
      <c r="AA170" s="171" t="s">
        <v>548</v>
      </c>
      <c r="AB170" s="222">
        <v>1.1020000000000001</v>
      </c>
      <c r="AC170" s="171" t="s">
        <v>572</v>
      </c>
      <c r="AD170" s="171" t="s">
        <v>548</v>
      </c>
      <c r="AE170" s="222">
        <v>1.099</v>
      </c>
      <c r="AF170" s="171" t="s">
        <v>572</v>
      </c>
      <c r="AG170" s="171" t="s">
        <v>548</v>
      </c>
      <c r="AH170" s="222">
        <v>1.085</v>
      </c>
      <c r="AI170" s="171" t="s">
        <v>572</v>
      </c>
      <c r="AJ170" s="171" t="s">
        <v>548</v>
      </c>
      <c r="AK170" s="222">
        <v>1.0629999999999999</v>
      </c>
      <c r="AL170" s="171" t="s">
        <v>572</v>
      </c>
      <c r="AM170" s="171" t="s">
        <v>548</v>
      </c>
      <c r="AN170" s="222">
        <v>1.054</v>
      </c>
      <c r="AO170" s="171" t="s">
        <v>572</v>
      </c>
      <c r="AP170" s="171" t="s">
        <v>548</v>
      </c>
      <c r="AQ170" s="222">
        <v>1.046</v>
      </c>
      <c r="AR170" s="171" t="s">
        <v>572</v>
      </c>
      <c r="AS170" s="171" t="s">
        <v>548</v>
      </c>
      <c r="AT170" s="222">
        <v>1.0409999999999999</v>
      </c>
      <c r="AU170" s="171" t="s">
        <v>572</v>
      </c>
      <c r="AV170" s="171" t="s">
        <v>548</v>
      </c>
      <c r="AW170" s="222">
        <v>1.0329999999999999</v>
      </c>
      <c r="AX170" s="171" t="s">
        <v>572</v>
      </c>
      <c r="AY170" s="171" t="s">
        <v>548</v>
      </c>
      <c r="AZ170" s="222">
        <v>1.024</v>
      </c>
      <c r="BA170" s="171" t="s">
        <v>572</v>
      </c>
      <c r="BB170" s="171" t="s">
        <v>548</v>
      </c>
      <c r="BC170" s="222">
        <v>1.024</v>
      </c>
      <c r="BD170" s="171" t="s">
        <v>572</v>
      </c>
      <c r="BE170" s="171" t="s">
        <v>548</v>
      </c>
      <c r="BF170" s="222">
        <v>1.018</v>
      </c>
      <c r="BG170" s="330" t="s">
        <v>572</v>
      </c>
      <c r="BH170" s="171" t="s">
        <v>548</v>
      </c>
      <c r="BI170" s="222">
        <v>1.0169999999999999</v>
      </c>
      <c r="BJ170" s="171" t="s">
        <v>572</v>
      </c>
      <c r="BK170" s="171" t="s">
        <v>548</v>
      </c>
      <c r="BL170" s="222">
        <v>1.01</v>
      </c>
      <c r="BM170" s="171" t="s">
        <v>572</v>
      </c>
      <c r="BN170" s="171" t="s">
        <v>548</v>
      </c>
      <c r="BO170" s="222">
        <v>1.0069999999999999</v>
      </c>
      <c r="BP170" s="171" t="s">
        <v>572</v>
      </c>
      <c r="BQ170" s="171" t="s">
        <v>548</v>
      </c>
      <c r="BR170" s="225"/>
      <c r="BS170" s="226"/>
      <c r="BT170" s="226"/>
      <c r="BU170" s="306"/>
      <c r="BV170" s="306"/>
    </row>
    <row r="171" spans="1:74" x14ac:dyDescent="0.2">
      <c r="A171" s="306" t="s">
        <v>479</v>
      </c>
      <c r="B171" s="5" t="s">
        <v>480</v>
      </c>
      <c r="C171" s="5" t="s">
        <v>405</v>
      </c>
      <c r="D171" s="5" t="s">
        <v>552</v>
      </c>
      <c r="E171" s="5" t="s">
        <v>20</v>
      </c>
      <c r="F171" s="117" t="s">
        <v>344</v>
      </c>
      <c r="G171" s="5" t="s">
        <v>345</v>
      </c>
      <c r="H171" s="36" t="s">
        <v>466</v>
      </c>
      <c r="I171" s="161" t="s">
        <v>571</v>
      </c>
      <c r="J171" s="222">
        <v>1.1200000000000001</v>
      </c>
      <c r="K171" s="171" t="s">
        <v>572</v>
      </c>
      <c r="L171" s="171" t="s">
        <v>548</v>
      </c>
      <c r="M171" s="222">
        <v>1.113</v>
      </c>
      <c r="N171" s="262" t="s">
        <v>572</v>
      </c>
      <c r="O171" s="171" t="s">
        <v>548</v>
      </c>
      <c r="P171" s="222">
        <v>1.109</v>
      </c>
      <c r="Q171" s="171" t="s">
        <v>572</v>
      </c>
      <c r="R171" s="171" t="s">
        <v>548</v>
      </c>
      <c r="S171" s="222">
        <v>1.1100000000000001</v>
      </c>
      <c r="T171" s="330" t="s">
        <v>572</v>
      </c>
      <c r="U171" s="171" t="s">
        <v>548</v>
      </c>
      <c r="V171" s="222">
        <v>1.1080000000000001</v>
      </c>
      <c r="W171" s="171" t="s">
        <v>572</v>
      </c>
      <c r="X171" s="171" t="s">
        <v>548</v>
      </c>
      <c r="Y171" s="222">
        <v>1.101</v>
      </c>
      <c r="Z171" s="171" t="s">
        <v>572</v>
      </c>
      <c r="AA171" s="171" t="s">
        <v>548</v>
      </c>
      <c r="AB171" s="222">
        <v>1.103</v>
      </c>
      <c r="AC171" s="171" t="s">
        <v>572</v>
      </c>
      <c r="AD171" s="171" t="s">
        <v>548</v>
      </c>
      <c r="AE171" s="222">
        <v>1.097</v>
      </c>
      <c r="AF171" s="171" t="s">
        <v>572</v>
      </c>
      <c r="AG171" s="171" t="s">
        <v>548</v>
      </c>
      <c r="AH171" s="222">
        <v>1.083</v>
      </c>
      <c r="AI171" s="171" t="s">
        <v>572</v>
      </c>
      <c r="AJ171" s="171" t="s">
        <v>548</v>
      </c>
      <c r="AK171" s="222">
        <v>1.0589999999999999</v>
      </c>
      <c r="AL171" s="171" t="s">
        <v>572</v>
      </c>
      <c r="AM171" s="171" t="s">
        <v>548</v>
      </c>
      <c r="AN171" s="222">
        <v>1.0529999999999999</v>
      </c>
      <c r="AO171" s="171" t="s">
        <v>572</v>
      </c>
      <c r="AP171" s="171" t="s">
        <v>548</v>
      </c>
      <c r="AQ171" s="222">
        <v>1.04</v>
      </c>
      <c r="AR171" s="171" t="s">
        <v>572</v>
      </c>
      <c r="AS171" s="171" t="s">
        <v>548</v>
      </c>
      <c r="AT171" s="222">
        <v>1.0349999999999999</v>
      </c>
      <c r="AU171" s="171" t="s">
        <v>572</v>
      </c>
      <c r="AV171" s="171" t="s">
        <v>548</v>
      </c>
      <c r="AW171" s="222">
        <v>1.0269999999999999</v>
      </c>
      <c r="AX171" s="171" t="s">
        <v>572</v>
      </c>
      <c r="AY171" s="171" t="s">
        <v>548</v>
      </c>
      <c r="AZ171" s="222">
        <v>1.0169999999999999</v>
      </c>
      <c r="BA171" s="171" t="s">
        <v>572</v>
      </c>
      <c r="BB171" s="171" t="s">
        <v>548</v>
      </c>
      <c r="BC171" s="222">
        <v>1.01</v>
      </c>
      <c r="BD171" s="171" t="s">
        <v>572</v>
      </c>
      <c r="BE171" s="171" t="s">
        <v>548</v>
      </c>
      <c r="BF171" s="222">
        <v>1.004</v>
      </c>
      <c r="BG171" s="330" t="s">
        <v>572</v>
      </c>
      <c r="BH171" s="171" t="s">
        <v>548</v>
      </c>
      <c r="BI171" s="222">
        <v>1</v>
      </c>
      <c r="BJ171" s="171" t="s">
        <v>572</v>
      </c>
      <c r="BK171" s="171" t="s">
        <v>548</v>
      </c>
      <c r="BL171" s="222">
        <v>0.996</v>
      </c>
      <c r="BM171" s="171" t="s">
        <v>572</v>
      </c>
      <c r="BN171" s="171" t="s">
        <v>548</v>
      </c>
      <c r="BO171" s="222">
        <v>0.99299999999999999</v>
      </c>
      <c r="BP171" s="171" t="s">
        <v>572</v>
      </c>
      <c r="BQ171" s="171" t="s">
        <v>548</v>
      </c>
      <c r="BR171" s="225"/>
      <c r="BS171" s="226"/>
      <c r="BT171" s="226"/>
      <c r="BU171" s="306"/>
      <c r="BV171" s="306"/>
    </row>
    <row r="172" spans="1:74" x14ac:dyDescent="0.2">
      <c r="A172" s="306" t="s">
        <v>621</v>
      </c>
      <c r="B172" s="5" t="s">
        <v>477</v>
      </c>
      <c r="C172" s="5" t="s">
        <v>404</v>
      </c>
      <c r="D172" s="5" t="s">
        <v>418</v>
      </c>
      <c r="E172" s="5" t="s">
        <v>12</v>
      </c>
      <c r="F172" s="117" t="s">
        <v>346</v>
      </c>
      <c r="G172" s="5" t="s">
        <v>347</v>
      </c>
      <c r="H172" s="36" t="s">
        <v>466</v>
      </c>
      <c r="I172" s="161" t="s">
        <v>571</v>
      </c>
      <c r="J172" s="222">
        <v>0.81699999999999995</v>
      </c>
      <c r="K172" s="171" t="s">
        <v>573</v>
      </c>
      <c r="L172" s="171" t="s">
        <v>548</v>
      </c>
      <c r="M172" s="222">
        <v>0.81200000000000006</v>
      </c>
      <c r="N172" s="262" t="s">
        <v>573</v>
      </c>
      <c r="O172" s="171" t="s">
        <v>548</v>
      </c>
      <c r="P172" s="222">
        <v>0.80800000000000005</v>
      </c>
      <c r="Q172" s="171" t="s">
        <v>573</v>
      </c>
      <c r="R172" s="171" t="s">
        <v>548</v>
      </c>
      <c r="S172" s="222">
        <v>0.80300000000000005</v>
      </c>
      <c r="T172" s="330" t="s">
        <v>573</v>
      </c>
      <c r="U172" s="171" t="s">
        <v>548</v>
      </c>
      <c r="V172" s="222">
        <v>0.79800000000000004</v>
      </c>
      <c r="W172" s="171" t="s">
        <v>573</v>
      </c>
      <c r="X172" s="171" t="s">
        <v>548</v>
      </c>
      <c r="Y172" s="222">
        <v>0.79200000000000004</v>
      </c>
      <c r="Z172" s="171" t="s">
        <v>573</v>
      </c>
      <c r="AA172" s="171" t="s">
        <v>548</v>
      </c>
      <c r="AB172" s="222">
        <v>0.78900000000000003</v>
      </c>
      <c r="AC172" s="171" t="s">
        <v>573</v>
      </c>
      <c r="AD172" s="171" t="s">
        <v>548</v>
      </c>
      <c r="AE172" s="222">
        <v>0.78200000000000003</v>
      </c>
      <c r="AF172" s="171" t="s">
        <v>573</v>
      </c>
      <c r="AG172" s="171" t="s">
        <v>548</v>
      </c>
      <c r="AH172" s="222">
        <v>0.77600000000000002</v>
      </c>
      <c r="AI172" s="171" t="s">
        <v>573</v>
      </c>
      <c r="AJ172" s="171" t="s">
        <v>548</v>
      </c>
      <c r="AK172" s="222">
        <v>0.76900000000000002</v>
      </c>
      <c r="AL172" s="171" t="s">
        <v>573</v>
      </c>
      <c r="AM172" s="171" t="s">
        <v>548</v>
      </c>
      <c r="AN172" s="222">
        <v>0.76500000000000001</v>
      </c>
      <c r="AO172" s="171" t="s">
        <v>573</v>
      </c>
      <c r="AP172" s="171" t="s">
        <v>548</v>
      </c>
      <c r="AQ172" s="222">
        <v>0.75900000000000001</v>
      </c>
      <c r="AR172" s="171" t="s">
        <v>573</v>
      </c>
      <c r="AS172" s="171" t="s">
        <v>548</v>
      </c>
      <c r="AT172" s="222">
        <v>0.755</v>
      </c>
      <c r="AU172" s="171" t="s">
        <v>573</v>
      </c>
      <c r="AV172" s="171" t="s">
        <v>548</v>
      </c>
      <c r="AW172" s="222">
        <v>0.749</v>
      </c>
      <c r="AX172" s="171" t="s">
        <v>573</v>
      </c>
      <c r="AY172" s="171" t="s">
        <v>548</v>
      </c>
      <c r="AZ172" s="222">
        <v>0.74299999999999999</v>
      </c>
      <c r="BA172" s="171" t="s">
        <v>573</v>
      </c>
      <c r="BB172" s="171" t="s">
        <v>548</v>
      </c>
      <c r="BC172" s="222">
        <v>0.74</v>
      </c>
      <c r="BD172" s="171" t="s">
        <v>573</v>
      </c>
      <c r="BE172" s="171" t="s">
        <v>548</v>
      </c>
      <c r="BF172" s="222">
        <v>0.73899999999999999</v>
      </c>
      <c r="BG172" s="330" t="s">
        <v>573</v>
      </c>
      <c r="BH172" s="171" t="s">
        <v>548</v>
      </c>
      <c r="BI172" s="222">
        <v>0.73899999999999999</v>
      </c>
      <c r="BJ172" s="171" t="s">
        <v>573</v>
      </c>
      <c r="BK172" s="171" t="s">
        <v>548</v>
      </c>
      <c r="BL172" s="222">
        <v>0.73499999999999999</v>
      </c>
      <c r="BM172" s="171" t="s">
        <v>573</v>
      </c>
      <c r="BN172" s="171" t="s">
        <v>548</v>
      </c>
      <c r="BO172" s="222">
        <v>0.73399999999999999</v>
      </c>
      <c r="BP172" s="171" t="s">
        <v>573</v>
      </c>
      <c r="BQ172" s="171" t="s">
        <v>548</v>
      </c>
      <c r="BR172" s="225"/>
      <c r="BS172" s="226"/>
      <c r="BT172" s="226"/>
      <c r="BU172" s="306"/>
      <c r="BV172" s="306"/>
    </row>
    <row r="173" spans="1:74" x14ac:dyDescent="0.2">
      <c r="A173" s="306" t="s">
        <v>628</v>
      </c>
      <c r="B173" s="5" t="s">
        <v>485</v>
      </c>
      <c r="C173" s="5" t="s">
        <v>464</v>
      </c>
      <c r="D173" s="5" t="s">
        <v>425</v>
      </c>
      <c r="E173" s="5" t="s">
        <v>40</v>
      </c>
      <c r="F173" s="117" t="s">
        <v>348</v>
      </c>
      <c r="G173" s="5" t="s">
        <v>349</v>
      </c>
      <c r="H173" s="36" t="s">
        <v>466</v>
      </c>
      <c r="I173" s="161" t="s">
        <v>571</v>
      </c>
      <c r="J173" s="222">
        <v>1.0569999999999999</v>
      </c>
      <c r="K173" s="171" t="s">
        <v>572</v>
      </c>
      <c r="L173" s="171" t="s">
        <v>548</v>
      </c>
      <c r="M173" s="222">
        <v>1.0469999999999999</v>
      </c>
      <c r="N173" s="262" t="s">
        <v>572</v>
      </c>
      <c r="O173" s="171" t="s">
        <v>548</v>
      </c>
      <c r="P173" s="222">
        <v>1.04</v>
      </c>
      <c r="Q173" s="171" t="s">
        <v>572</v>
      </c>
      <c r="R173" s="171" t="s">
        <v>548</v>
      </c>
      <c r="S173" s="222">
        <v>1.034</v>
      </c>
      <c r="T173" s="330" t="s">
        <v>572</v>
      </c>
      <c r="U173" s="171" t="s">
        <v>548</v>
      </c>
      <c r="V173" s="222">
        <v>1.032</v>
      </c>
      <c r="W173" s="171" t="s">
        <v>572</v>
      </c>
      <c r="X173" s="171" t="s">
        <v>548</v>
      </c>
      <c r="Y173" s="222">
        <v>1.028</v>
      </c>
      <c r="Z173" s="171" t="s">
        <v>572</v>
      </c>
      <c r="AA173" s="171" t="s">
        <v>548</v>
      </c>
      <c r="AB173" s="222">
        <v>1.0289999999999999</v>
      </c>
      <c r="AC173" s="171" t="s">
        <v>572</v>
      </c>
      <c r="AD173" s="171" t="s">
        <v>548</v>
      </c>
      <c r="AE173" s="222">
        <v>1.02</v>
      </c>
      <c r="AF173" s="171" t="s">
        <v>572</v>
      </c>
      <c r="AG173" s="171" t="s">
        <v>548</v>
      </c>
      <c r="AH173" s="222">
        <v>1.01</v>
      </c>
      <c r="AI173" s="171" t="s">
        <v>572</v>
      </c>
      <c r="AJ173" s="171" t="s">
        <v>548</v>
      </c>
      <c r="AK173" s="222">
        <v>0.997</v>
      </c>
      <c r="AL173" s="171" t="s">
        <v>572</v>
      </c>
      <c r="AM173" s="171" t="s">
        <v>548</v>
      </c>
      <c r="AN173" s="222">
        <v>0.99099999999999999</v>
      </c>
      <c r="AO173" s="171" t="s">
        <v>572</v>
      </c>
      <c r="AP173" s="171" t="s">
        <v>548</v>
      </c>
      <c r="AQ173" s="222">
        <v>0.97799999999999998</v>
      </c>
      <c r="AR173" s="171" t="s">
        <v>572</v>
      </c>
      <c r="AS173" s="171" t="s">
        <v>548</v>
      </c>
      <c r="AT173" s="222">
        <v>0.97799999999999998</v>
      </c>
      <c r="AU173" s="171" t="s">
        <v>572</v>
      </c>
      <c r="AV173" s="171" t="s">
        <v>548</v>
      </c>
      <c r="AW173" s="222">
        <v>0.98099999999999998</v>
      </c>
      <c r="AX173" s="171" t="s">
        <v>572</v>
      </c>
      <c r="AY173" s="171" t="s">
        <v>548</v>
      </c>
      <c r="AZ173" s="222">
        <v>0.98</v>
      </c>
      <c r="BA173" s="171" t="s">
        <v>572</v>
      </c>
      <c r="BB173" s="171" t="s">
        <v>548</v>
      </c>
      <c r="BC173" s="222">
        <v>0.98299999999999998</v>
      </c>
      <c r="BD173" s="171" t="s">
        <v>572</v>
      </c>
      <c r="BE173" s="171" t="s">
        <v>548</v>
      </c>
      <c r="BF173" s="222">
        <v>0.98299999999999998</v>
      </c>
      <c r="BG173" s="330" t="s">
        <v>572</v>
      </c>
      <c r="BH173" s="171" t="s">
        <v>548</v>
      </c>
      <c r="BI173" s="222">
        <v>0.98799999999999999</v>
      </c>
      <c r="BJ173" s="171" t="s">
        <v>572</v>
      </c>
      <c r="BK173" s="171" t="s">
        <v>548</v>
      </c>
      <c r="BL173" s="222">
        <v>0.98699999999999999</v>
      </c>
      <c r="BM173" s="171" t="s">
        <v>572</v>
      </c>
      <c r="BN173" s="171" t="s">
        <v>548</v>
      </c>
      <c r="BO173" s="222">
        <v>0.99199999999999999</v>
      </c>
      <c r="BP173" s="171" t="s">
        <v>572</v>
      </c>
      <c r="BQ173" s="171" t="s">
        <v>548</v>
      </c>
      <c r="BR173" s="225"/>
      <c r="BS173" s="226"/>
      <c r="BT173" s="226"/>
      <c r="BU173" s="306"/>
      <c r="BV173" s="306"/>
    </row>
    <row r="174" spans="1:74" x14ac:dyDescent="0.2">
      <c r="A174" s="306" t="s">
        <v>637</v>
      </c>
      <c r="B174" s="5" t="s">
        <v>474</v>
      </c>
      <c r="C174" s="5" t="s">
        <v>401</v>
      </c>
      <c r="D174" s="5" t="s">
        <v>436</v>
      </c>
      <c r="E174" s="5" t="s">
        <v>114</v>
      </c>
      <c r="F174" s="117" t="s">
        <v>350</v>
      </c>
      <c r="G174" s="5" t="s">
        <v>351</v>
      </c>
      <c r="H174" s="36" t="s">
        <v>466</v>
      </c>
      <c r="I174" s="161" t="s">
        <v>571</v>
      </c>
      <c r="J174" s="222">
        <v>0.93899999999999995</v>
      </c>
      <c r="K174" s="171" t="s">
        <v>573</v>
      </c>
      <c r="L174" s="171" t="s">
        <v>548</v>
      </c>
      <c r="M174" s="222">
        <v>0.93400000000000005</v>
      </c>
      <c r="N174" s="262" t="s">
        <v>573</v>
      </c>
      <c r="O174" s="171" t="s">
        <v>548</v>
      </c>
      <c r="P174" s="222">
        <v>0.92900000000000005</v>
      </c>
      <c r="Q174" s="171" t="s">
        <v>573</v>
      </c>
      <c r="R174" s="171" t="s">
        <v>548</v>
      </c>
      <c r="S174" s="222">
        <v>0.92400000000000004</v>
      </c>
      <c r="T174" s="330" t="s">
        <v>573</v>
      </c>
      <c r="U174" s="171" t="s">
        <v>548</v>
      </c>
      <c r="V174" s="222">
        <v>0.91800000000000004</v>
      </c>
      <c r="W174" s="171" t="s">
        <v>573</v>
      </c>
      <c r="X174" s="171" t="s">
        <v>548</v>
      </c>
      <c r="Y174" s="222">
        <v>0.91</v>
      </c>
      <c r="Z174" s="171" t="s">
        <v>573</v>
      </c>
      <c r="AA174" s="171" t="s">
        <v>548</v>
      </c>
      <c r="AB174" s="222">
        <v>0.90900000000000003</v>
      </c>
      <c r="AC174" s="171" t="s">
        <v>573</v>
      </c>
      <c r="AD174" s="171" t="s">
        <v>548</v>
      </c>
      <c r="AE174" s="222">
        <v>0.90300000000000002</v>
      </c>
      <c r="AF174" s="171" t="s">
        <v>573</v>
      </c>
      <c r="AG174" s="171" t="s">
        <v>548</v>
      </c>
      <c r="AH174" s="222">
        <v>0.89</v>
      </c>
      <c r="AI174" s="171" t="s">
        <v>573</v>
      </c>
      <c r="AJ174" s="171" t="s">
        <v>548</v>
      </c>
      <c r="AK174" s="222">
        <v>0.876</v>
      </c>
      <c r="AL174" s="171" t="s">
        <v>573</v>
      </c>
      <c r="AM174" s="171" t="s">
        <v>548</v>
      </c>
      <c r="AN174" s="222">
        <v>0.86799999999999999</v>
      </c>
      <c r="AO174" s="171" t="s">
        <v>573</v>
      </c>
      <c r="AP174" s="171" t="s">
        <v>548</v>
      </c>
      <c r="AQ174" s="222">
        <v>0.85899999999999999</v>
      </c>
      <c r="AR174" s="171" t="s">
        <v>573</v>
      </c>
      <c r="AS174" s="171" t="s">
        <v>548</v>
      </c>
      <c r="AT174" s="222">
        <v>0.85199999999999998</v>
      </c>
      <c r="AU174" s="171" t="s">
        <v>573</v>
      </c>
      <c r="AV174" s="171" t="s">
        <v>548</v>
      </c>
      <c r="AW174" s="222">
        <v>0.84699999999999998</v>
      </c>
      <c r="AX174" s="171" t="s">
        <v>573</v>
      </c>
      <c r="AY174" s="171" t="s">
        <v>548</v>
      </c>
      <c r="AZ174" s="222">
        <v>0.84</v>
      </c>
      <c r="BA174" s="171" t="s">
        <v>573</v>
      </c>
      <c r="BB174" s="171" t="s">
        <v>548</v>
      </c>
      <c r="BC174" s="222">
        <v>0.83899999999999997</v>
      </c>
      <c r="BD174" s="171" t="s">
        <v>573</v>
      </c>
      <c r="BE174" s="171" t="s">
        <v>548</v>
      </c>
      <c r="BF174" s="222">
        <v>0.83699999999999997</v>
      </c>
      <c r="BG174" s="330" t="s">
        <v>573</v>
      </c>
      <c r="BH174" s="171" t="s">
        <v>548</v>
      </c>
      <c r="BI174" s="222">
        <v>0.83499999999999996</v>
      </c>
      <c r="BJ174" s="171" t="s">
        <v>573</v>
      </c>
      <c r="BK174" s="171" t="s">
        <v>548</v>
      </c>
      <c r="BL174" s="222">
        <v>0.83499999999999996</v>
      </c>
      <c r="BM174" s="171" t="s">
        <v>573</v>
      </c>
      <c r="BN174" s="171" t="s">
        <v>548</v>
      </c>
      <c r="BO174" s="222">
        <v>0.83299999999999996</v>
      </c>
      <c r="BP174" s="171" t="s">
        <v>573</v>
      </c>
      <c r="BQ174" s="171" t="s">
        <v>548</v>
      </c>
      <c r="BR174" s="225"/>
      <c r="BS174" s="226"/>
      <c r="BT174" s="226"/>
      <c r="BU174" s="306"/>
      <c r="BV174" s="306"/>
    </row>
    <row r="175" spans="1:74" x14ac:dyDescent="0.2">
      <c r="A175" s="306" t="s">
        <v>496</v>
      </c>
      <c r="B175" s="5" t="s">
        <v>497</v>
      </c>
      <c r="C175" s="5" t="s">
        <v>411</v>
      </c>
      <c r="D175" s="5" t="s">
        <v>437</v>
      </c>
      <c r="E175" s="5" t="s">
        <v>123</v>
      </c>
      <c r="F175" s="117" t="s">
        <v>352</v>
      </c>
      <c r="G175" s="5" t="s">
        <v>353</v>
      </c>
      <c r="H175" s="36" t="s">
        <v>466</v>
      </c>
      <c r="I175" s="161" t="s">
        <v>571</v>
      </c>
      <c r="J175" s="222">
        <v>0.94099999999999995</v>
      </c>
      <c r="K175" s="171" t="s">
        <v>573</v>
      </c>
      <c r="L175" s="171" t="s">
        <v>548</v>
      </c>
      <c r="M175" s="222">
        <v>0.93700000000000006</v>
      </c>
      <c r="N175" s="262" t="s">
        <v>573</v>
      </c>
      <c r="O175" s="171" t="s">
        <v>548</v>
      </c>
      <c r="P175" s="222">
        <v>0.93200000000000005</v>
      </c>
      <c r="Q175" s="171" t="s">
        <v>573</v>
      </c>
      <c r="R175" s="171" t="s">
        <v>548</v>
      </c>
      <c r="S175" s="222">
        <v>0.92900000000000005</v>
      </c>
      <c r="T175" s="330" t="s">
        <v>573</v>
      </c>
      <c r="U175" s="171" t="s">
        <v>548</v>
      </c>
      <c r="V175" s="222">
        <v>0.92</v>
      </c>
      <c r="W175" s="171" t="s">
        <v>573</v>
      </c>
      <c r="X175" s="171" t="s">
        <v>548</v>
      </c>
      <c r="Y175" s="222">
        <v>0.91100000000000003</v>
      </c>
      <c r="Z175" s="171" t="s">
        <v>573</v>
      </c>
      <c r="AA175" s="171" t="s">
        <v>548</v>
      </c>
      <c r="AB175" s="222">
        <v>0.91400000000000003</v>
      </c>
      <c r="AC175" s="171" t="s">
        <v>573</v>
      </c>
      <c r="AD175" s="171" t="s">
        <v>548</v>
      </c>
      <c r="AE175" s="222">
        <v>0.90700000000000003</v>
      </c>
      <c r="AF175" s="171" t="s">
        <v>573</v>
      </c>
      <c r="AG175" s="171" t="s">
        <v>548</v>
      </c>
      <c r="AH175" s="222">
        <v>0.9</v>
      </c>
      <c r="AI175" s="171" t="s">
        <v>573</v>
      </c>
      <c r="AJ175" s="171" t="s">
        <v>548</v>
      </c>
      <c r="AK175" s="222">
        <v>0.89800000000000002</v>
      </c>
      <c r="AL175" s="171" t="s">
        <v>573</v>
      </c>
      <c r="AM175" s="171" t="s">
        <v>548</v>
      </c>
      <c r="AN175" s="222">
        <v>0.89900000000000002</v>
      </c>
      <c r="AO175" s="171" t="s">
        <v>573</v>
      </c>
      <c r="AP175" s="171" t="s">
        <v>548</v>
      </c>
      <c r="AQ175" s="222">
        <v>0.89</v>
      </c>
      <c r="AR175" s="171" t="s">
        <v>573</v>
      </c>
      <c r="AS175" s="171" t="s">
        <v>548</v>
      </c>
      <c r="AT175" s="222">
        <v>0.88900000000000001</v>
      </c>
      <c r="AU175" s="171" t="s">
        <v>573</v>
      </c>
      <c r="AV175" s="171" t="s">
        <v>548</v>
      </c>
      <c r="AW175" s="222">
        <v>0.88700000000000001</v>
      </c>
      <c r="AX175" s="171" t="s">
        <v>573</v>
      </c>
      <c r="AY175" s="171" t="s">
        <v>548</v>
      </c>
      <c r="AZ175" s="222">
        <v>0.88300000000000001</v>
      </c>
      <c r="BA175" s="171" t="s">
        <v>573</v>
      </c>
      <c r="BB175" s="171" t="s">
        <v>548</v>
      </c>
      <c r="BC175" s="222">
        <v>0.88500000000000001</v>
      </c>
      <c r="BD175" s="171" t="s">
        <v>573</v>
      </c>
      <c r="BE175" s="171" t="s">
        <v>548</v>
      </c>
      <c r="BF175" s="222">
        <v>0.89</v>
      </c>
      <c r="BG175" s="330" t="s">
        <v>573</v>
      </c>
      <c r="BH175" s="171" t="s">
        <v>548</v>
      </c>
      <c r="BI175" s="222">
        <v>0.89600000000000002</v>
      </c>
      <c r="BJ175" s="171" t="s">
        <v>573</v>
      </c>
      <c r="BK175" s="171" t="s">
        <v>548</v>
      </c>
      <c r="BL175" s="222">
        <v>0.89600000000000002</v>
      </c>
      <c r="BM175" s="171" t="s">
        <v>573</v>
      </c>
      <c r="BN175" s="171" t="s">
        <v>548</v>
      </c>
      <c r="BO175" s="222">
        <v>0.90300000000000002</v>
      </c>
      <c r="BP175" s="171" t="s">
        <v>573</v>
      </c>
      <c r="BQ175" s="171" t="s">
        <v>548</v>
      </c>
      <c r="BR175" s="225"/>
      <c r="BS175" s="226"/>
      <c r="BT175" s="226"/>
      <c r="BU175" s="306"/>
      <c r="BV175" s="306"/>
    </row>
    <row r="176" spans="1:74" x14ac:dyDescent="0.2">
      <c r="A176" s="306" t="s">
        <v>619</v>
      </c>
      <c r="B176" s="5" t="s">
        <v>474</v>
      </c>
      <c r="C176" s="5" t="s">
        <v>401</v>
      </c>
      <c r="D176" s="5" t="s">
        <v>415</v>
      </c>
      <c r="E176" s="5" t="s">
        <v>5</v>
      </c>
      <c r="F176" s="117" t="s">
        <v>354</v>
      </c>
      <c r="G176" s="5" t="s">
        <v>355</v>
      </c>
      <c r="H176" s="36" t="s">
        <v>466</v>
      </c>
      <c r="I176" s="161" t="s">
        <v>571</v>
      </c>
      <c r="J176" s="222">
        <v>1.1819999999999999</v>
      </c>
      <c r="K176" s="171" t="s">
        <v>549</v>
      </c>
      <c r="L176" s="171" t="s">
        <v>549</v>
      </c>
      <c r="M176" s="222">
        <v>1.177</v>
      </c>
      <c r="N176" s="262" t="s">
        <v>549</v>
      </c>
      <c r="O176" s="171" t="s">
        <v>549</v>
      </c>
      <c r="P176" s="222">
        <v>1.175</v>
      </c>
      <c r="Q176" s="171" t="s">
        <v>549</v>
      </c>
      <c r="R176" s="171" t="s">
        <v>549</v>
      </c>
      <c r="S176" s="222">
        <v>1.173</v>
      </c>
      <c r="T176" s="330" t="s">
        <v>549</v>
      </c>
      <c r="U176" s="171" t="s">
        <v>549</v>
      </c>
      <c r="V176" s="222">
        <v>1.1679999999999999</v>
      </c>
      <c r="W176" s="171" t="s">
        <v>549</v>
      </c>
      <c r="X176" s="171" t="s">
        <v>549</v>
      </c>
      <c r="Y176" s="222">
        <v>1.163</v>
      </c>
      <c r="Z176" s="171" t="s">
        <v>549</v>
      </c>
      <c r="AA176" s="171" t="s">
        <v>549</v>
      </c>
      <c r="AB176" s="222">
        <v>1.1619999999999999</v>
      </c>
      <c r="AC176" s="171" t="s">
        <v>549</v>
      </c>
      <c r="AD176" s="171" t="s">
        <v>549</v>
      </c>
      <c r="AE176" s="222">
        <v>1.1579999999999999</v>
      </c>
      <c r="AF176" s="171" t="s">
        <v>572</v>
      </c>
      <c r="AG176" s="171" t="s">
        <v>548</v>
      </c>
      <c r="AH176" s="222">
        <v>1.149</v>
      </c>
      <c r="AI176" s="171" t="s">
        <v>572</v>
      </c>
      <c r="AJ176" s="171" t="s">
        <v>548</v>
      </c>
      <c r="AK176" s="222">
        <v>1.1379999999999999</v>
      </c>
      <c r="AL176" s="171" t="s">
        <v>572</v>
      </c>
      <c r="AM176" s="171" t="s">
        <v>548</v>
      </c>
      <c r="AN176" s="222">
        <v>1.1339999999999999</v>
      </c>
      <c r="AO176" s="171" t="s">
        <v>572</v>
      </c>
      <c r="AP176" s="171" t="s">
        <v>548</v>
      </c>
      <c r="AQ176" s="222">
        <v>1.1240000000000001</v>
      </c>
      <c r="AR176" s="171" t="s">
        <v>572</v>
      </c>
      <c r="AS176" s="171" t="s">
        <v>548</v>
      </c>
      <c r="AT176" s="222">
        <v>1.1160000000000001</v>
      </c>
      <c r="AU176" s="171" t="s">
        <v>572</v>
      </c>
      <c r="AV176" s="171" t="s">
        <v>548</v>
      </c>
      <c r="AW176" s="222">
        <v>1.109</v>
      </c>
      <c r="AX176" s="171" t="s">
        <v>572</v>
      </c>
      <c r="AY176" s="171" t="s">
        <v>548</v>
      </c>
      <c r="AZ176" s="222">
        <v>1.101</v>
      </c>
      <c r="BA176" s="171" t="s">
        <v>572</v>
      </c>
      <c r="BB176" s="171" t="s">
        <v>548</v>
      </c>
      <c r="BC176" s="222">
        <v>1.095</v>
      </c>
      <c r="BD176" s="171" t="s">
        <v>572</v>
      </c>
      <c r="BE176" s="171" t="s">
        <v>548</v>
      </c>
      <c r="BF176" s="222">
        <v>1.0900000000000001</v>
      </c>
      <c r="BG176" s="330" t="s">
        <v>572</v>
      </c>
      <c r="BH176" s="171" t="s">
        <v>548</v>
      </c>
      <c r="BI176" s="222">
        <v>1.0860000000000001</v>
      </c>
      <c r="BJ176" s="171" t="s">
        <v>572</v>
      </c>
      <c r="BK176" s="171" t="s">
        <v>548</v>
      </c>
      <c r="BL176" s="222">
        <v>1.0820000000000001</v>
      </c>
      <c r="BM176" s="171" t="s">
        <v>572</v>
      </c>
      <c r="BN176" s="171" t="s">
        <v>548</v>
      </c>
      <c r="BO176" s="222">
        <v>1.08</v>
      </c>
      <c r="BP176" s="171" t="s">
        <v>572</v>
      </c>
      <c r="BQ176" s="171" t="s">
        <v>548</v>
      </c>
      <c r="BR176" s="225"/>
      <c r="BS176" s="226"/>
      <c r="BT176" s="226"/>
      <c r="BU176" s="306"/>
      <c r="BV176" s="306"/>
    </row>
    <row r="177" spans="1:74" x14ac:dyDescent="0.2">
      <c r="A177" s="306" t="s">
        <v>635</v>
      </c>
      <c r="B177" s="5" t="s">
        <v>483</v>
      </c>
      <c r="C177" s="5" t="s">
        <v>407</v>
      </c>
      <c r="D177" s="5" t="s">
        <v>423</v>
      </c>
      <c r="E177" s="5" t="s">
        <v>34</v>
      </c>
      <c r="F177" s="117" t="s">
        <v>356</v>
      </c>
      <c r="G177" s="5" t="s">
        <v>357</v>
      </c>
      <c r="H177" s="36" t="s">
        <v>466</v>
      </c>
      <c r="I177" s="161" t="s">
        <v>571</v>
      </c>
      <c r="J177" s="222">
        <v>1.2</v>
      </c>
      <c r="K177" s="171" t="s">
        <v>549</v>
      </c>
      <c r="L177" s="171" t="s">
        <v>549</v>
      </c>
      <c r="M177" s="222">
        <v>1.1910000000000001</v>
      </c>
      <c r="N177" s="262" t="s">
        <v>549</v>
      </c>
      <c r="O177" s="171" t="s">
        <v>549</v>
      </c>
      <c r="P177" s="222">
        <v>1.1879999999999999</v>
      </c>
      <c r="Q177" s="171" t="s">
        <v>549</v>
      </c>
      <c r="R177" s="171" t="s">
        <v>549</v>
      </c>
      <c r="S177" s="222">
        <v>1.181</v>
      </c>
      <c r="T177" s="330" t="s">
        <v>549</v>
      </c>
      <c r="U177" s="171" t="s">
        <v>549</v>
      </c>
      <c r="V177" s="222">
        <v>1.173</v>
      </c>
      <c r="W177" s="171" t="s">
        <v>549</v>
      </c>
      <c r="X177" s="171" t="s">
        <v>549</v>
      </c>
      <c r="Y177" s="222">
        <v>1.1679999999999999</v>
      </c>
      <c r="Z177" s="171" t="s">
        <v>549</v>
      </c>
      <c r="AA177" s="171" t="s">
        <v>549</v>
      </c>
      <c r="AB177" s="222">
        <v>1.167</v>
      </c>
      <c r="AC177" s="171" t="s">
        <v>549</v>
      </c>
      <c r="AD177" s="171" t="s">
        <v>549</v>
      </c>
      <c r="AE177" s="222">
        <v>1.1579999999999999</v>
      </c>
      <c r="AF177" s="171" t="s">
        <v>572</v>
      </c>
      <c r="AG177" s="171" t="s">
        <v>548</v>
      </c>
      <c r="AH177" s="222">
        <v>1.1519999999999999</v>
      </c>
      <c r="AI177" s="171" t="s">
        <v>572</v>
      </c>
      <c r="AJ177" s="171" t="s">
        <v>548</v>
      </c>
      <c r="AK177" s="222">
        <v>1.1419999999999999</v>
      </c>
      <c r="AL177" s="171" t="s">
        <v>572</v>
      </c>
      <c r="AM177" s="171" t="s">
        <v>548</v>
      </c>
      <c r="AN177" s="222">
        <v>1.135</v>
      </c>
      <c r="AO177" s="171" t="s">
        <v>572</v>
      </c>
      <c r="AP177" s="171" t="s">
        <v>548</v>
      </c>
      <c r="AQ177" s="222">
        <v>1.131</v>
      </c>
      <c r="AR177" s="171" t="s">
        <v>572</v>
      </c>
      <c r="AS177" s="171" t="s">
        <v>548</v>
      </c>
      <c r="AT177" s="222">
        <v>1.1339999999999999</v>
      </c>
      <c r="AU177" s="171" t="s">
        <v>572</v>
      </c>
      <c r="AV177" s="171" t="s">
        <v>548</v>
      </c>
      <c r="AW177" s="222">
        <v>1.129</v>
      </c>
      <c r="AX177" s="171" t="s">
        <v>572</v>
      </c>
      <c r="AY177" s="171" t="s">
        <v>548</v>
      </c>
      <c r="AZ177" s="222">
        <v>1.1200000000000001</v>
      </c>
      <c r="BA177" s="171" t="s">
        <v>572</v>
      </c>
      <c r="BB177" s="171" t="s">
        <v>548</v>
      </c>
      <c r="BC177" s="222">
        <v>1.117</v>
      </c>
      <c r="BD177" s="171" t="s">
        <v>572</v>
      </c>
      <c r="BE177" s="171" t="s">
        <v>548</v>
      </c>
      <c r="BF177" s="222">
        <v>1.1160000000000001</v>
      </c>
      <c r="BG177" s="330" t="s">
        <v>572</v>
      </c>
      <c r="BH177" s="171" t="s">
        <v>548</v>
      </c>
      <c r="BI177" s="222">
        <v>1.115</v>
      </c>
      <c r="BJ177" s="171" t="s">
        <v>572</v>
      </c>
      <c r="BK177" s="171" t="s">
        <v>548</v>
      </c>
      <c r="BL177" s="222">
        <v>1.1120000000000001</v>
      </c>
      <c r="BM177" s="171" t="s">
        <v>572</v>
      </c>
      <c r="BN177" s="171" t="s">
        <v>548</v>
      </c>
      <c r="BO177" s="222">
        <v>1.111</v>
      </c>
      <c r="BP177" s="171" t="s">
        <v>572</v>
      </c>
      <c r="BQ177" s="171" t="s">
        <v>548</v>
      </c>
      <c r="BR177" s="225"/>
      <c r="BS177" s="226"/>
      <c r="BT177" s="226"/>
      <c r="BU177" s="306"/>
      <c r="BV177" s="306"/>
    </row>
    <row r="178" spans="1:74" x14ac:dyDescent="0.2">
      <c r="A178" s="306" t="s">
        <v>621</v>
      </c>
      <c r="B178" s="5" t="s">
        <v>477</v>
      </c>
      <c r="C178" s="5" t="s">
        <v>404</v>
      </c>
      <c r="D178" s="5" t="s">
        <v>418</v>
      </c>
      <c r="E178" s="5" t="s">
        <v>12</v>
      </c>
      <c r="F178" s="117" t="s">
        <v>358</v>
      </c>
      <c r="G178" s="5" t="s">
        <v>359</v>
      </c>
      <c r="H178" s="36" t="s">
        <v>466</v>
      </c>
      <c r="I178" s="161" t="s">
        <v>571</v>
      </c>
      <c r="J178" s="222">
        <v>0.86499999999999999</v>
      </c>
      <c r="K178" s="171" t="s">
        <v>573</v>
      </c>
      <c r="L178" s="171" t="s">
        <v>548</v>
      </c>
      <c r="M178" s="222">
        <v>0.85799999999999998</v>
      </c>
      <c r="N178" s="262" t="s">
        <v>573</v>
      </c>
      <c r="O178" s="171" t="s">
        <v>548</v>
      </c>
      <c r="P178" s="222">
        <v>0.85099999999999998</v>
      </c>
      <c r="Q178" s="171" t="s">
        <v>573</v>
      </c>
      <c r="R178" s="171" t="s">
        <v>548</v>
      </c>
      <c r="S178" s="222">
        <v>0.84299999999999997</v>
      </c>
      <c r="T178" s="330" t="s">
        <v>573</v>
      </c>
      <c r="U178" s="171" t="s">
        <v>548</v>
      </c>
      <c r="V178" s="222">
        <v>0.83699999999999997</v>
      </c>
      <c r="W178" s="171" t="s">
        <v>573</v>
      </c>
      <c r="X178" s="171" t="s">
        <v>548</v>
      </c>
      <c r="Y178" s="222">
        <v>0.83099999999999996</v>
      </c>
      <c r="Z178" s="171" t="s">
        <v>573</v>
      </c>
      <c r="AA178" s="171" t="s">
        <v>548</v>
      </c>
      <c r="AB178" s="222">
        <v>0.82499999999999996</v>
      </c>
      <c r="AC178" s="171" t="s">
        <v>573</v>
      </c>
      <c r="AD178" s="171" t="s">
        <v>548</v>
      </c>
      <c r="AE178" s="222">
        <v>0.82</v>
      </c>
      <c r="AF178" s="171" t="s">
        <v>573</v>
      </c>
      <c r="AG178" s="171" t="s">
        <v>548</v>
      </c>
      <c r="AH178" s="222">
        <v>0.81200000000000006</v>
      </c>
      <c r="AI178" s="171" t="s">
        <v>573</v>
      </c>
      <c r="AJ178" s="171" t="s">
        <v>548</v>
      </c>
      <c r="AK178" s="222">
        <v>0.80300000000000005</v>
      </c>
      <c r="AL178" s="171" t="s">
        <v>573</v>
      </c>
      <c r="AM178" s="171" t="s">
        <v>548</v>
      </c>
      <c r="AN178" s="222">
        <v>0.79200000000000004</v>
      </c>
      <c r="AO178" s="171" t="s">
        <v>573</v>
      </c>
      <c r="AP178" s="171" t="s">
        <v>548</v>
      </c>
      <c r="AQ178" s="222">
        <v>0.78400000000000003</v>
      </c>
      <c r="AR178" s="171" t="s">
        <v>573</v>
      </c>
      <c r="AS178" s="171" t="s">
        <v>548</v>
      </c>
      <c r="AT178" s="222">
        <v>0.78400000000000003</v>
      </c>
      <c r="AU178" s="171" t="s">
        <v>573</v>
      </c>
      <c r="AV178" s="171" t="s">
        <v>548</v>
      </c>
      <c r="AW178" s="222">
        <v>0.78</v>
      </c>
      <c r="AX178" s="171" t="s">
        <v>573</v>
      </c>
      <c r="AY178" s="171" t="s">
        <v>548</v>
      </c>
      <c r="AZ178" s="222">
        <v>0.77400000000000002</v>
      </c>
      <c r="BA178" s="171" t="s">
        <v>573</v>
      </c>
      <c r="BB178" s="171" t="s">
        <v>548</v>
      </c>
      <c r="BC178" s="222">
        <v>0.77500000000000002</v>
      </c>
      <c r="BD178" s="171" t="s">
        <v>573</v>
      </c>
      <c r="BE178" s="171" t="s">
        <v>548</v>
      </c>
      <c r="BF178" s="222">
        <v>0.77200000000000002</v>
      </c>
      <c r="BG178" s="330" t="s">
        <v>573</v>
      </c>
      <c r="BH178" s="171" t="s">
        <v>548</v>
      </c>
      <c r="BI178" s="222">
        <v>0.76800000000000002</v>
      </c>
      <c r="BJ178" s="171" t="s">
        <v>573</v>
      </c>
      <c r="BK178" s="171" t="s">
        <v>548</v>
      </c>
      <c r="BL178" s="222">
        <v>0.76600000000000001</v>
      </c>
      <c r="BM178" s="171" t="s">
        <v>573</v>
      </c>
      <c r="BN178" s="171" t="s">
        <v>548</v>
      </c>
      <c r="BO178" s="222">
        <v>0.76800000000000002</v>
      </c>
      <c r="BP178" s="171" t="s">
        <v>573</v>
      </c>
      <c r="BQ178" s="171" t="s">
        <v>548</v>
      </c>
      <c r="BR178" s="225"/>
      <c r="BS178" s="226"/>
      <c r="BT178" s="226"/>
      <c r="BU178" s="306"/>
      <c r="BV178" s="306"/>
    </row>
    <row r="179" spans="1:74" x14ac:dyDescent="0.2">
      <c r="A179" s="306" t="s">
        <v>633</v>
      </c>
      <c r="B179" s="5" t="s">
        <v>477</v>
      </c>
      <c r="C179" s="5" t="s">
        <v>404</v>
      </c>
      <c r="D179" s="5" t="s">
        <v>422</v>
      </c>
      <c r="E179" s="5" t="s">
        <v>31</v>
      </c>
      <c r="F179" s="117" t="s">
        <v>360</v>
      </c>
      <c r="G179" s="5" t="s">
        <v>361</v>
      </c>
      <c r="H179" s="36" t="s">
        <v>466</v>
      </c>
      <c r="I179" s="161" t="s">
        <v>571</v>
      </c>
      <c r="J179" s="222">
        <v>0.83599999999999997</v>
      </c>
      <c r="K179" s="171" t="s">
        <v>573</v>
      </c>
      <c r="L179" s="171" t="s">
        <v>548</v>
      </c>
      <c r="M179" s="222">
        <v>0.83099999999999996</v>
      </c>
      <c r="N179" s="262" t="s">
        <v>573</v>
      </c>
      <c r="O179" s="171" t="s">
        <v>548</v>
      </c>
      <c r="P179" s="222">
        <v>0.82499999999999996</v>
      </c>
      <c r="Q179" s="171" t="s">
        <v>573</v>
      </c>
      <c r="R179" s="171" t="s">
        <v>548</v>
      </c>
      <c r="S179" s="222">
        <v>0.82</v>
      </c>
      <c r="T179" s="330" t="s">
        <v>573</v>
      </c>
      <c r="U179" s="171" t="s">
        <v>548</v>
      </c>
      <c r="V179" s="222">
        <v>0.81299999999999994</v>
      </c>
      <c r="W179" s="171" t="s">
        <v>573</v>
      </c>
      <c r="X179" s="171" t="s">
        <v>548</v>
      </c>
      <c r="Y179" s="222">
        <v>0.80600000000000005</v>
      </c>
      <c r="Z179" s="171" t="s">
        <v>573</v>
      </c>
      <c r="AA179" s="171" t="s">
        <v>548</v>
      </c>
      <c r="AB179" s="222">
        <v>0.80200000000000005</v>
      </c>
      <c r="AC179" s="171" t="s">
        <v>573</v>
      </c>
      <c r="AD179" s="171" t="s">
        <v>548</v>
      </c>
      <c r="AE179" s="222">
        <v>0.79800000000000004</v>
      </c>
      <c r="AF179" s="171" t="s">
        <v>573</v>
      </c>
      <c r="AG179" s="171" t="s">
        <v>548</v>
      </c>
      <c r="AH179" s="222">
        <v>0.79200000000000004</v>
      </c>
      <c r="AI179" s="171" t="s">
        <v>573</v>
      </c>
      <c r="AJ179" s="171" t="s">
        <v>548</v>
      </c>
      <c r="AK179" s="222">
        <v>0.78700000000000003</v>
      </c>
      <c r="AL179" s="171" t="s">
        <v>573</v>
      </c>
      <c r="AM179" s="171" t="s">
        <v>548</v>
      </c>
      <c r="AN179" s="222">
        <v>0.78400000000000003</v>
      </c>
      <c r="AO179" s="171" t="s">
        <v>573</v>
      </c>
      <c r="AP179" s="171" t="s">
        <v>548</v>
      </c>
      <c r="AQ179" s="222">
        <v>0.77600000000000002</v>
      </c>
      <c r="AR179" s="171" t="s">
        <v>573</v>
      </c>
      <c r="AS179" s="171" t="s">
        <v>548</v>
      </c>
      <c r="AT179" s="222">
        <v>0.77400000000000002</v>
      </c>
      <c r="AU179" s="171" t="s">
        <v>573</v>
      </c>
      <c r="AV179" s="171" t="s">
        <v>548</v>
      </c>
      <c r="AW179" s="222">
        <v>0.77100000000000002</v>
      </c>
      <c r="AX179" s="171" t="s">
        <v>573</v>
      </c>
      <c r="AY179" s="171" t="s">
        <v>548</v>
      </c>
      <c r="AZ179" s="222">
        <v>0.76700000000000002</v>
      </c>
      <c r="BA179" s="171" t="s">
        <v>573</v>
      </c>
      <c r="BB179" s="171" t="s">
        <v>548</v>
      </c>
      <c r="BC179" s="222">
        <v>0.76900000000000002</v>
      </c>
      <c r="BD179" s="171" t="s">
        <v>573</v>
      </c>
      <c r="BE179" s="171" t="s">
        <v>548</v>
      </c>
      <c r="BF179" s="222">
        <v>0.76400000000000001</v>
      </c>
      <c r="BG179" s="330" t="s">
        <v>573</v>
      </c>
      <c r="BH179" s="171" t="s">
        <v>548</v>
      </c>
      <c r="BI179" s="222">
        <v>0.76500000000000001</v>
      </c>
      <c r="BJ179" s="171" t="s">
        <v>573</v>
      </c>
      <c r="BK179" s="171" t="s">
        <v>548</v>
      </c>
      <c r="BL179" s="222">
        <v>0.76300000000000001</v>
      </c>
      <c r="BM179" s="171" t="s">
        <v>573</v>
      </c>
      <c r="BN179" s="171" t="s">
        <v>548</v>
      </c>
      <c r="BO179" s="222">
        <v>0.76300000000000001</v>
      </c>
      <c r="BP179" s="171" t="s">
        <v>573</v>
      </c>
      <c r="BQ179" s="171" t="s">
        <v>548</v>
      </c>
      <c r="BR179" s="225"/>
      <c r="BS179" s="226"/>
      <c r="BT179" s="226"/>
      <c r="BU179" s="306"/>
      <c r="BV179" s="306"/>
    </row>
    <row r="180" spans="1:74" x14ac:dyDescent="0.2">
      <c r="A180" s="306" t="s">
        <v>496</v>
      </c>
      <c r="B180" s="5" t="s">
        <v>497</v>
      </c>
      <c r="C180" s="5" t="s">
        <v>411</v>
      </c>
      <c r="D180" s="5" t="s">
        <v>437</v>
      </c>
      <c r="E180" s="5" t="s">
        <v>123</v>
      </c>
      <c r="F180" s="117" t="s">
        <v>362</v>
      </c>
      <c r="G180" s="5" t="s">
        <v>363</v>
      </c>
      <c r="H180" s="36" t="s">
        <v>466</v>
      </c>
      <c r="I180" s="161" t="s">
        <v>571</v>
      </c>
      <c r="J180" s="222">
        <v>1.03</v>
      </c>
      <c r="K180" s="171" t="s">
        <v>572</v>
      </c>
      <c r="L180" s="171" t="s">
        <v>548</v>
      </c>
      <c r="M180" s="222">
        <v>1.0289999999999999</v>
      </c>
      <c r="N180" s="262" t="s">
        <v>572</v>
      </c>
      <c r="O180" s="171" t="s">
        <v>548</v>
      </c>
      <c r="P180" s="222">
        <v>1.022</v>
      </c>
      <c r="Q180" s="171" t="s">
        <v>572</v>
      </c>
      <c r="R180" s="171" t="s">
        <v>548</v>
      </c>
      <c r="S180" s="222">
        <v>1.0189999999999999</v>
      </c>
      <c r="T180" s="330" t="s">
        <v>572</v>
      </c>
      <c r="U180" s="171" t="s">
        <v>548</v>
      </c>
      <c r="V180" s="222">
        <v>1.0109999999999999</v>
      </c>
      <c r="W180" s="171" t="s">
        <v>572</v>
      </c>
      <c r="X180" s="171" t="s">
        <v>548</v>
      </c>
      <c r="Y180" s="222">
        <v>1.0029999999999999</v>
      </c>
      <c r="Z180" s="171" t="s">
        <v>572</v>
      </c>
      <c r="AA180" s="171" t="s">
        <v>548</v>
      </c>
      <c r="AB180" s="222">
        <v>1.0049999999999999</v>
      </c>
      <c r="AC180" s="171" t="s">
        <v>572</v>
      </c>
      <c r="AD180" s="171" t="s">
        <v>548</v>
      </c>
      <c r="AE180" s="222">
        <v>0.997</v>
      </c>
      <c r="AF180" s="171" t="s">
        <v>572</v>
      </c>
      <c r="AG180" s="171" t="s">
        <v>548</v>
      </c>
      <c r="AH180" s="222">
        <v>0.98099999999999998</v>
      </c>
      <c r="AI180" s="171" t="s">
        <v>572</v>
      </c>
      <c r="AJ180" s="171" t="s">
        <v>548</v>
      </c>
      <c r="AK180" s="222">
        <v>0.96399999999999997</v>
      </c>
      <c r="AL180" s="171" t="s">
        <v>573</v>
      </c>
      <c r="AM180" s="171" t="s">
        <v>548</v>
      </c>
      <c r="AN180" s="222">
        <v>0.96</v>
      </c>
      <c r="AO180" s="171" t="s">
        <v>573</v>
      </c>
      <c r="AP180" s="171" t="s">
        <v>548</v>
      </c>
      <c r="AQ180" s="222">
        <v>0.94499999999999995</v>
      </c>
      <c r="AR180" s="171" t="s">
        <v>573</v>
      </c>
      <c r="AS180" s="171" t="s">
        <v>548</v>
      </c>
      <c r="AT180" s="222">
        <v>0.94199999999999995</v>
      </c>
      <c r="AU180" s="171" t="s">
        <v>573</v>
      </c>
      <c r="AV180" s="171" t="s">
        <v>548</v>
      </c>
      <c r="AW180" s="222">
        <v>0.93700000000000006</v>
      </c>
      <c r="AX180" s="171" t="s">
        <v>573</v>
      </c>
      <c r="AY180" s="171" t="s">
        <v>548</v>
      </c>
      <c r="AZ180" s="222">
        <v>0.93799999999999994</v>
      </c>
      <c r="BA180" s="171" t="s">
        <v>573</v>
      </c>
      <c r="BB180" s="171" t="s">
        <v>548</v>
      </c>
      <c r="BC180" s="222">
        <v>0.93899999999999995</v>
      </c>
      <c r="BD180" s="171" t="s">
        <v>573</v>
      </c>
      <c r="BE180" s="171" t="s">
        <v>548</v>
      </c>
      <c r="BF180" s="222">
        <v>0.94</v>
      </c>
      <c r="BG180" s="330" t="s">
        <v>573</v>
      </c>
      <c r="BH180" s="171" t="s">
        <v>548</v>
      </c>
      <c r="BI180" s="222">
        <v>0.94399999999999995</v>
      </c>
      <c r="BJ180" s="171" t="s">
        <v>573</v>
      </c>
      <c r="BK180" s="171" t="s">
        <v>548</v>
      </c>
      <c r="BL180" s="222">
        <v>0.94099999999999995</v>
      </c>
      <c r="BM180" s="171" t="s">
        <v>573</v>
      </c>
      <c r="BN180" s="171" t="s">
        <v>548</v>
      </c>
      <c r="BO180" s="222">
        <v>0.94199999999999995</v>
      </c>
      <c r="BP180" s="171" t="s">
        <v>573</v>
      </c>
      <c r="BQ180" s="171" t="s">
        <v>548</v>
      </c>
      <c r="BR180" s="225"/>
      <c r="BS180" s="226"/>
      <c r="BT180" s="226"/>
      <c r="BU180" s="306"/>
      <c r="BV180" s="306"/>
    </row>
    <row r="181" spans="1:74" x14ac:dyDescent="0.2">
      <c r="A181" s="306" t="s">
        <v>490</v>
      </c>
      <c r="B181" s="5" t="s">
        <v>483</v>
      </c>
      <c r="C181" s="5" t="s">
        <v>407</v>
      </c>
      <c r="D181" s="5" t="s">
        <v>431</v>
      </c>
      <c r="E181" s="5" t="s">
        <v>82</v>
      </c>
      <c r="F181" s="117" t="s">
        <v>364</v>
      </c>
      <c r="G181" s="5" t="s">
        <v>365</v>
      </c>
      <c r="H181" s="36" t="s">
        <v>466</v>
      </c>
      <c r="I181" s="161" t="s">
        <v>571</v>
      </c>
      <c r="J181" s="222">
        <v>1.1259999999999999</v>
      </c>
      <c r="K181" s="171" t="s">
        <v>572</v>
      </c>
      <c r="L181" s="171" t="s">
        <v>548</v>
      </c>
      <c r="M181" s="222">
        <v>1.1200000000000001</v>
      </c>
      <c r="N181" s="262" t="s">
        <v>572</v>
      </c>
      <c r="O181" s="171" t="s">
        <v>548</v>
      </c>
      <c r="P181" s="222">
        <v>1.113</v>
      </c>
      <c r="Q181" s="171" t="s">
        <v>572</v>
      </c>
      <c r="R181" s="171" t="s">
        <v>548</v>
      </c>
      <c r="S181" s="222">
        <v>1.1060000000000001</v>
      </c>
      <c r="T181" s="330" t="s">
        <v>572</v>
      </c>
      <c r="U181" s="171" t="s">
        <v>548</v>
      </c>
      <c r="V181" s="222">
        <v>1.0980000000000001</v>
      </c>
      <c r="W181" s="171" t="s">
        <v>572</v>
      </c>
      <c r="X181" s="171" t="s">
        <v>548</v>
      </c>
      <c r="Y181" s="222">
        <v>1.0880000000000001</v>
      </c>
      <c r="Z181" s="171" t="s">
        <v>572</v>
      </c>
      <c r="AA181" s="171" t="s">
        <v>548</v>
      </c>
      <c r="AB181" s="222">
        <v>1.085</v>
      </c>
      <c r="AC181" s="171" t="s">
        <v>572</v>
      </c>
      <c r="AD181" s="171" t="s">
        <v>548</v>
      </c>
      <c r="AE181" s="222">
        <v>1.0760000000000001</v>
      </c>
      <c r="AF181" s="171" t="s">
        <v>572</v>
      </c>
      <c r="AG181" s="171" t="s">
        <v>548</v>
      </c>
      <c r="AH181" s="222">
        <v>1.0640000000000001</v>
      </c>
      <c r="AI181" s="171" t="s">
        <v>572</v>
      </c>
      <c r="AJ181" s="171" t="s">
        <v>548</v>
      </c>
      <c r="AK181" s="222">
        <v>1.0449999999999999</v>
      </c>
      <c r="AL181" s="171" t="s">
        <v>572</v>
      </c>
      <c r="AM181" s="171" t="s">
        <v>548</v>
      </c>
      <c r="AN181" s="222">
        <v>1.0309999999999999</v>
      </c>
      <c r="AO181" s="171" t="s">
        <v>572</v>
      </c>
      <c r="AP181" s="171" t="s">
        <v>548</v>
      </c>
      <c r="AQ181" s="222">
        <v>1.018</v>
      </c>
      <c r="AR181" s="171" t="s">
        <v>572</v>
      </c>
      <c r="AS181" s="171" t="s">
        <v>548</v>
      </c>
      <c r="AT181" s="222">
        <v>1.014</v>
      </c>
      <c r="AU181" s="171" t="s">
        <v>572</v>
      </c>
      <c r="AV181" s="171" t="s">
        <v>548</v>
      </c>
      <c r="AW181" s="222">
        <v>1.0029999999999999</v>
      </c>
      <c r="AX181" s="171" t="s">
        <v>572</v>
      </c>
      <c r="AY181" s="171" t="s">
        <v>548</v>
      </c>
      <c r="AZ181" s="222">
        <v>0.997</v>
      </c>
      <c r="BA181" s="171" t="s">
        <v>572</v>
      </c>
      <c r="BB181" s="171" t="s">
        <v>548</v>
      </c>
      <c r="BC181" s="222">
        <v>0.995</v>
      </c>
      <c r="BD181" s="171" t="s">
        <v>572</v>
      </c>
      <c r="BE181" s="171" t="s">
        <v>548</v>
      </c>
      <c r="BF181" s="222">
        <v>0.998</v>
      </c>
      <c r="BG181" s="330" t="s">
        <v>572</v>
      </c>
      <c r="BH181" s="171" t="s">
        <v>548</v>
      </c>
      <c r="BI181" s="222">
        <v>0.996</v>
      </c>
      <c r="BJ181" s="171" t="s">
        <v>572</v>
      </c>
      <c r="BK181" s="171" t="s">
        <v>548</v>
      </c>
      <c r="BL181" s="222">
        <v>0.99</v>
      </c>
      <c r="BM181" s="171" t="s">
        <v>572</v>
      </c>
      <c r="BN181" s="171" t="s">
        <v>548</v>
      </c>
      <c r="BO181" s="222">
        <v>0.98899999999999999</v>
      </c>
      <c r="BP181" s="171" t="s">
        <v>572</v>
      </c>
      <c r="BQ181" s="171" t="s">
        <v>548</v>
      </c>
      <c r="BR181" s="225"/>
      <c r="BS181" s="226"/>
      <c r="BT181" s="226"/>
      <c r="BU181" s="306"/>
      <c r="BV181" s="306"/>
    </row>
    <row r="182" spans="1:74" x14ac:dyDescent="0.2">
      <c r="A182" s="306" t="s">
        <v>496</v>
      </c>
      <c r="B182" s="5" t="s">
        <v>497</v>
      </c>
      <c r="C182" s="5" t="s">
        <v>411</v>
      </c>
      <c r="D182" s="5" t="s">
        <v>437</v>
      </c>
      <c r="E182" s="5" t="s">
        <v>123</v>
      </c>
      <c r="F182" s="117" t="s">
        <v>366</v>
      </c>
      <c r="G182" s="5" t="s">
        <v>367</v>
      </c>
      <c r="H182" s="36" t="s">
        <v>466</v>
      </c>
      <c r="I182" s="161" t="s">
        <v>571</v>
      </c>
      <c r="J182" s="222">
        <v>1.05</v>
      </c>
      <c r="K182" s="171" t="s">
        <v>572</v>
      </c>
      <c r="L182" s="171" t="s">
        <v>548</v>
      </c>
      <c r="M182" s="222">
        <v>1.05</v>
      </c>
      <c r="N182" s="262" t="s">
        <v>572</v>
      </c>
      <c r="O182" s="171" t="s">
        <v>548</v>
      </c>
      <c r="P182" s="222">
        <v>1.0449999999999999</v>
      </c>
      <c r="Q182" s="171" t="s">
        <v>572</v>
      </c>
      <c r="R182" s="171" t="s">
        <v>548</v>
      </c>
      <c r="S182" s="222">
        <v>1.0389999999999999</v>
      </c>
      <c r="T182" s="330" t="s">
        <v>572</v>
      </c>
      <c r="U182" s="171" t="s">
        <v>548</v>
      </c>
      <c r="V182" s="222">
        <v>1.0369999999999999</v>
      </c>
      <c r="W182" s="171" t="s">
        <v>572</v>
      </c>
      <c r="X182" s="171" t="s">
        <v>548</v>
      </c>
      <c r="Y182" s="222">
        <v>1.0269999999999999</v>
      </c>
      <c r="Z182" s="171" t="s">
        <v>572</v>
      </c>
      <c r="AA182" s="171" t="s">
        <v>548</v>
      </c>
      <c r="AB182" s="222">
        <v>1.024</v>
      </c>
      <c r="AC182" s="171" t="s">
        <v>572</v>
      </c>
      <c r="AD182" s="171" t="s">
        <v>548</v>
      </c>
      <c r="AE182" s="222">
        <v>1.0189999999999999</v>
      </c>
      <c r="AF182" s="171" t="s">
        <v>572</v>
      </c>
      <c r="AG182" s="171" t="s">
        <v>548</v>
      </c>
      <c r="AH182" s="222">
        <v>1.0069999999999999</v>
      </c>
      <c r="AI182" s="171" t="s">
        <v>572</v>
      </c>
      <c r="AJ182" s="171" t="s">
        <v>548</v>
      </c>
      <c r="AK182" s="222">
        <v>0.998</v>
      </c>
      <c r="AL182" s="171" t="s">
        <v>572</v>
      </c>
      <c r="AM182" s="171" t="s">
        <v>548</v>
      </c>
      <c r="AN182" s="222">
        <v>0.99199999999999999</v>
      </c>
      <c r="AO182" s="171" t="s">
        <v>572</v>
      </c>
      <c r="AP182" s="171" t="s">
        <v>548</v>
      </c>
      <c r="AQ182" s="222">
        <v>0.97499999999999998</v>
      </c>
      <c r="AR182" s="171" t="s">
        <v>572</v>
      </c>
      <c r="AS182" s="171" t="s">
        <v>548</v>
      </c>
      <c r="AT182" s="222">
        <v>0.96399999999999997</v>
      </c>
      <c r="AU182" s="171" t="s">
        <v>573</v>
      </c>
      <c r="AV182" s="171" t="s">
        <v>548</v>
      </c>
      <c r="AW182" s="222">
        <v>0.95699999999999996</v>
      </c>
      <c r="AX182" s="171" t="s">
        <v>573</v>
      </c>
      <c r="AY182" s="171" t="s">
        <v>548</v>
      </c>
      <c r="AZ182" s="222">
        <v>0.95299999999999996</v>
      </c>
      <c r="BA182" s="171" t="s">
        <v>573</v>
      </c>
      <c r="BB182" s="171" t="s">
        <v>548</v>
      </c>
      <c r="BC182" s="222">
        <v>0.95699999999999996</v>
      </c>
      <c r="BD182" s="171" t="s">
        <v>573</v>
      </c>
      <c r="BE182" s="171" t="s">
        <v>548</v>
      </c>
      <c r="BF182" s="222">
        <v>0.95399999999999996</v>
      </c>
      <c r="BG182" s="330" t="s">
        <v>573</v>
      </c>
      <c r="BH182" s="171" t="s">
        <v>548</v>
      </c>
      <c r="BI182" s="222">
        <v>0.95399999999999996</v>
      </c>
      <c r="BJ182" s="171" t="s">
        <v>573</v>
      </c>
      <c r="BK182" s="171" t="s">
        <v>548</v>
      </c>
      <c r="BL182" s="222">
        <v>0.95199999999999996</v>
      </c>
      <c r="BM182" s="171" t="s">
        <v>573</v>
      </c>
      <c r="BN182" s="171" t="s">
        <v>548</v>
      </c>
      <c r="BO182" s="222">
        <v>0.95199999999999996</v>
      </c>
      <c r="BP182" s="171" t="s">
        <v>573</v>
      </c>
      <c r="BQ182" s="171" t="s">
        <v>548</v>
      </c>
      <c r="BR182" s="225"/>
      <c r="BS182" s="226"/>
      <c r="BT182" s="226"/>
      <c r="BU182" s="306"/>
      <c r="BV182" s="306"/>
    </row>
    <row r="183" spans="1:74" x14ac:dyDescent="0.2">
      <c r="A183" s="306" t="s">
        <v>494</v>
      </c>
      <c r="B183" s="5" t="s">
        <v>480</v>
      </c>
      <c r="C183" s="5" t="s">
        <v>405</v>
      </c>
      <c r="D183" s="5" t="s">
        <v>552</v>
      </c>
      <c r="E183" s="5" t="s">
        <v>20</v>
      </c>
      <c r="F183" s="117" t="s">
        <v>368</v>
      </c>
      <c r="G183" s="5" t="s">
        <v>369</v>
      </c>
      <c r="H183" s="36" t="s">
        <v>466</v>
      </c>
      <c r="I183" s="161" t="s">
        <v>571</v>
      </c>
      <c r="J183" s="222">
        <v>1.137</v>
      </c>
      <c r="K183" s="171" t="s">
        <v>572</v>
      </c>
      <c r="L183" s="171" t="s">
        <v>548</v>
      </c>
      <c r="M183" s="222">
        <v>1.1319999999999999</v>
      </c>
      <c r="N183" s="262" t="s">
        <v>572</v>
      </c>
      <c r="O183" s="171" t="s">
        <v>548</v>
      </c>
      <c r="P183" s="222">
        <v>1.1259999999999999</v>
      </c>
      <c r="Q183" s="171" t="s">
        <v>572</v>
      </c>
      <c r="R183" s="171" t="s">
        <v>548</v>
      </c>
      <c r="S183" s="222">
        <v>1.1220000000000001</v>
      </c>
      <c r="T183" s="330" t="s">
        <v>572</v>
      </c>
      <c r="U183" s="171" t="s">
        <v>548</v>
      </c>
      <c r="V183" s="222">
        <v>1.1160000000000001</v>
      </c>
      <c r="W183" s="171" t="s">
        <v>572</v>
      </c>
      <c r="X183" s="171" t="s">
        <v>548</v>
      </c>
      <c r="Y183" s="222">
        <v>1.1080000000000001</v>
      </c>
      <c r="Z183" s="171" t="s">
        <v>572</v>
      </c>
      <c r="AA183" s="171" t="s">
        <v>548</v>
      </c>
      <c r="AB183" s="222">
        <v>1.107</v>
      </c>
      <c r="AC183" s="171" t="s">
        <v>572</v>
      </c>
      <c r="AD183" s="171" t="s">
        <v>548</v>
      </c>
      <c r="AE183" s="222">
        <v>1.103</v>
      </c>
      <c r="AF183" s="171" t="s">
        <v>572</v>
      </c>
      <c r="AG183" s="171" t="s">
        <v>548</v>
      </c>
      <c r="AH183" s="222">
        <v>1.0980000000000001</v>
      </c>
      <c r="AI183" s="171" t="s">
        <v>572</v>
      </c>
      <c r="AJ183" s="171" t="s">
        <v>548</v>
      </c>
      <c r="AK183" s="222">
        <v>1.091</v>
      </c>
      <c r="AL183" s="171" t="s">
        <v>572</v>
      </c>
      <c r="AM183" s="171" t="s">
        <v>548</v>
      </c>
      <c r="AN183" s="222">
        <v>1.089</v>
      </c>
      <c r="AO183" s="171" t="s">
        <v>572</v>
      </c>
      <c r="AP183" s="171" t="s">
        <v>548</v>
      </c>
      <c r="AQ183" s="222">
        <v>1.08</v>
      </c>
      <c r="AR183" s="171" t="s">
        <v>572</v>
      </c>
      <c r="AS183" s="171" t="s">
        <v>548</v>
      </c>
      <c r="AT183" s="222">
        <v>1.075</v>
      </c>
      <c r="AU183" s="171" t="s">
        <v>572</v>
      </c>
      <c r="AV183" s="171" t="s">
        <v>548</v>
      </c>
      <c r="AW183" s="222">
        <v>1.0680000000000001</v>
      </c>
      <c r="AX183" s="171" t="s">
        <v>572</v>
      </c>
      <c r="AY183" s="171" t="s">
        <v>548</v>
      </c>
      <c r="AZ183" s="222">
        <v>1.0609999999999999</v>
      </c>
      <c r="BA183" s="171" t="s">
        <v>572</v>
      </c>
      <c r="BB183" s="171" t="s">
        <v>548</v>
      </c>
      <c r="BC183" s="222">
        <v>1.0589999999999999</v>
      </c>
      <c r="BD183" s="171" t="s">
        <v>572</v>
      </c>
      <c r="BE183" s="171" t="s">
        <v>548</v>
      </c>
      <c r="BF183" s="222">
        <v>1.056</v>
      </c>
      <c r="BG183" s="330" t="s">
        <v>572</v>
      </c>
      <c r="BH183" s="171" t="s">
        <v>548</v>
      </c>
      <c r="BI183" s="222">
        <v>1.0529999999999999</v>
      </c>
      <c r="BJ183" s="171" t="s">
        <v>572</v>
      </c>
      <c r="BK183" s="171" t="s">
        <v>548</v>
      </c>
      <c r="BL183" s="222">
        <v>1.0489999999999999</v>
      </c>
      <c r="BM183" s="171" t="s">
        <v>572</v>
      </c>
      <c r="BN183" s="171" t="s">
        <v>548</v>
      </c>
      <c r="BO183" s="222">
        <v>1.0469999999999999</v>
      </c>
      <c r="BP183" s="171" t="s">
        <v>572</v>
      </c>
      <c r="BQ183" s="171" t="s">
        <v>548</v>
      </c>
      <c r="BR183" s="225"/>
      <c r="BS183" s="226"/>
      <c r="BT183" s="226"/>
      <c r="BU183" s="306"/>
      <c r="BV183" s="306"/>
    </row>
    <row r="184" spans="1:74" x14ac:dyDescent="0.2">
      <c r="A184" s="306" t="s">
        <v>498</v>
      </c>
      <c r="B184" s="5" t="s">
        <v>493</v>
      </c>
      <c r="C184" s="5" t="s">
        <v>98</v>
      </c>
      <c r="D184" s="5" t="s">
        <v>434</v>
      </c>
      <c r="E184" s="5" t="s">
        <v>98</v>
      </c>
      <c r="F184" s="117" t="s">
        <v>370</v>
      </c>
      <c r="G184" s="5" t="s">
        <v>371</v>
      </c>
      <c r="H184" s="36" t="s">
        <v>466</v>
      </c>
      <c r="I184" s="161" t="s">
        <v>571</v>
      </c>
      <c r="J184" s="222">
        <v>0.93899999999999995</v>
      </c>
      <c r="K184" s="171" t="s">
        <v>573</v>
      </c>
      <c r="L184" s="171" t="s">
        <v>548</v>
      </c>
      <c r="M184" s="222">
        <v>0.93500000000000005</v>
      </c>
      <c r="N184" s="262" t="s">
        <v>573</v>
      </c>
      <c r="O184" s="171" t="s">
        <v>548</v>
      </c>
      <c r="P184" s="222">
        <v>0.92900000000000005</v>
      </c>
      <c r="Q184" s="171" t="s">
        <v>573</v>
      </c>
      <c r="R184" s="171" t="s">
        <v>548</v>
      </c>
      <c r="S184" s="222">
        <v>0.92500000000000004</v>
      </c>
      <c r="T184" s="330" t="s">
        <v>573</v>
      </c>
      <c r="U184" s="171" t="s">
        <v>548</v>
      </c>
      <c r="V184" s="222">
        <v>0.91800000000000004</v>
      </c>
      <c r="W184" s="171" t="s">
        <v>573</v>
      </c>
      <c r="X184" s="171" t="s">
        <v>548</v>
      </c>
      <c r="Y184" s="222">
        <v>0.91</v>
      </c>
      <c r="Z184" s="171" t="s">
        <v>573</v>
      </c>
      <c r="AA184" s="171" t="s">
        <v>548</v>
      </c>
      <c r="AB184" s="222">
        <v>0.90600000000000003</v>
      </c>
      <c r="AC184" s="171" t="s">
        <v>573</v>
      </c>
      <c r="AD184" s="171" t="s">
        <v>548</v>
      </c>
      <c r="AE184" s="222">
        <v>0.89800000000000002</v>
      </c>
      <c r="AF184" s="171" t="s">
        <v>573</v>
      </c>
      <c r="AG184" s="171" t="s">
        <v>548</v>
      </c>
      <c r="AH184" s="222">
        <v>0.88200000000000001</v>
      </c>
      <c r="AI184" s="171" t="s">
        <v>573</v>
      </c>
      <c r="AJ184" s="171" t="s">
        <v>548</v>
      </c>
      <c r="AK184" s="222">
        <v>0.86799999999999999</v>
      </c>
      <c r="AL184" s="171" t="s">
        <v>573</v>
      </c>
      <c r="AM184" s="171" t="s">
        <v>548</v>
      </c>
      <c r="AN184" s="222">
        <v>0.86399999999999999</v>
      </c>
      <c r="AO184" s="171" t="s">
        <v>573</v>
      </c>
      <c r="AP184" s="171" t="s">
        <v>548</v>
      </c>
      <c r="AQ184" s="222">
        <v>0.85599999999999998</v>
      </c>
      <c r="AR184" s="171" t="s">
        <v>573</v>
      </c>
      <c r="AS184" s="171" t="s">
        <v>548</v>
      </c>
      <c r="AT184" s="222">
        <v>0.85199999999999998</v>
      </c>
      <c r="AU184" s="171" t="s">
        <v>573</v>
      </c>
      <c r="AV184" s="171" t="s">
        <v>548</v>
      </c>
      <c r="AW184" s="222">
        <v>0.84599999999999997</v>
      </c>
      <c r="AX184" s="171" t="s">
        <v>573</v>
      </c>
      <c r="AY184" s="171" t="s">
        <v>548</v>
      </c>
      <c r="AZ184" s="222">
        <v>0.84</v>
      </c>
      <c r="BA184" s="171" t="s">
        <v>573</v>
      </c>
      <c r="BB184" s="171" t="s">
        <v>548</v>
      </c>
      <c r="BC184" s="222">
        <v>0.83599999999999997</v>
      </c>
      <c r="BD184" s="171" t="s">
        <v>573</v>
      </c>
      <c r="BE184" s="171" t="s">
        <v>548</v>
      </c>
      <c r="BF184" s="222">
        <v>0.83299999999999996</v>
      </c>
      <c r="BG184" s="330" t="s">
        <v>573</v>
      </c>
      <c r="BH184" s="171" t="s">
        <v>548</v>
      </c>
      <c r="BI184" s="222">
        <v>0.83</v>
      </c>
      <c r="BJ184" s="171" t="s">
        <v>573</v>
      </c>
      <c r="BK184" s="171" t="s">
        <v>548</v>
      </c>
      <c r="BL184" s="222">
        <v>0.82899999999999996</v>
      </c>
      <c r="BM184" s="171" t="s">
        <v>573</v>
      </c>
      <c r="BN184" s="171" t="s">
        <v>548</v>
      </c>
      <c r="BO184" s="222">
        <v>0.82899999999999996</v>
      </c>
      <c r="BP184" s="171" t="s">
        <v>573</v>
      </c>
      <c r="BQ184" s="171" t="s">
        <v>548</v>
      </c>
      <c r="BR184" s="225"/>
      <c r="BS184" s="226"/>
      <c r="BT184" s="226"/>
      <c r="BU184" s="306"/>
      <c r="BV184" s="306"/>
    </row>
    <row r="185" spans="1:74" x14ac:dyDescent="0.2">
      <c r="A185" s="306" t="s">
        <v>620</v>
      </c>
      <c r="B185" s="5" t="s">
        <v>475</v>
      </c>
      <c r="C185" s="5" t="s">
        <v>402</v>
      </c>
      <c r="D185" s="5" t="s">
        <v>416</v>
      </c>
      <c r="E185" s="5" t="s">
        <v>8</v>
      </c>
      <c r="F185" s="117" t="s">
        <v>372</v>
      </c>
      <c r="G185" s="5" t="s">
        <v>373</v>
      </c>
      <c r="H185" s="36" t="s">
        <v>466</v>
      </c>
      <c r="I185" s="161" t="s">
        <v>571</v>
      </c>
      <c r="J185" s="222">
        <v>1.0720000000000001</v>
      </c>
      <c r="K185" s="171" t="s">
        <v>572</v>
      </c>
      <c r="L185" s="171" t="s">
        <v>548</v>
      </c>
      <c r="M185" s="222">
        <v>1.0669999999999999</v>
      </c>
      <c r="N185" s="262" t="s">
        <v>572</v>
      </c>
      <c r="O185" s="171" t="s">
        <v>548</v>
      </c>
      <c r="P185" s="222">
        <v>1.0580000000000001</v>
      </c>
      <c r="Q185" s="171" t="s">
        <v>572</v>
      </c>
      <c r="R185" s="171" t="s">
        <v>548</v>
      </c>
      <c r="S185" s="222">
        <v>1.0529999999999999</v>
      </c>
      <c r="T185" s="330" t="s">
        <v>572</v>
      </c>
      <c r="U185" s="171" t="s">
        <v>548</v>
      </c>
      <c r="V185" s="222">
        <v>1.0489999999999999</v>
      </c>
      <c r="W185" s="171" t="s">
        <v>572</v>
      </c>
      <c r="X185" s="171" t="s">
        <v>548</v>
      </c>
      <c r="Y185" s="222">
        <v>1.04</v>
      </c>
      <c r="Z185" s="171" t="s">
        <v>572</v>
      </c>
      <c r="AA185" s="171" t="s">
        <v>548</v>
      </c>
      <c r="AB185" s="222">
        <v>1.036</v>
      </c>
      <c r="AC185" s="171" t="s">
        <v>572</v>
      </c>
      <c r="AD185" s="171" t="s">
        <v>548</v>
      </c>
      <c r="AE185" s="222">
        <v>1.0329999999999999</v>
      </c>
      <c r="AF185" s="171" t="s">
        <v>572</v>
      </c>
      <c r="AG185" s="171" t="s">
        <v>548</v>
      </c>
      <c r="AH185" s="222">
        <v>1.0189999999999999</v>
      </c>
      <c r="AI185" s="171" t="s">
        <v>572</v>
      </c>
      <c r="AJ185" s="171" t="s">
        <v>548</v>
      </c>
      <c r="AK185" s="222">
        <v>1.008</v>
      </c>
      <c r="AL185" s="171" t="s">
        <v>572</v>
      </c>
      <c r="AM185" s="171" t="s">
        <v>548</v>
      </c>
      <c r="AN185" s="222">
        <v>1.0049999999999999</v>
      </c>
      <c r="AO185" s="171" t="s">
        <v>572</v>
      </c>
      <c r="AP185" s="171" t="s">
        <v>548</v>
      </c>
      <c r="AQ185" s="222">
        <v>0.995</v>
      </c>
      <c r="AR185" s="171" t="s">
        <v>572</v>
      </c>
      <c r="AS185" s="171" t="s">
        <v>548</v>
      </c>
      <c r="AT185" s="222">
        <v>0.99199999999999999</v>
      </c>
      <c r="AU185" s="171" t="s">
        <v>572</v>
      </c>
      <c r="AV185" s="171" t="s">
        <v>548</v>
      </c>
      <c r="AW185" s="222">
        <v>0.98699999999999999</v>
      </c>
      <c r="AX185" s="171" t="s">
        <v>572</v>
      </c>
      <c r="AY185" s="171" t="s">
        <v>548</v>
      </c>
      <c r="AZ185" s="222">
        <v>0.98199999999999998</v>
      </c>
      <c r="BA185" s="171" t="s">
        <v>572</v>
      </c>
      <c r="BB185" s="171" t="s">
        <v>548</v>
      </c>
      <c r="BC185" s="222">
        <v>0.98399999999999999</v>
      </c>
      <c r="BD185" s="171" t="s">
        <v>572</v>
      </c>
      <c r="BE185" s="171" t="s">
        <v>548</v>
      </c>
      <c r="BF185" s="222">
        <v>0.98299999999999998</v>
      </c>
      <c r="BG185" s="330" t="s">
        <v>572</v>
      </c>
      <c r="BH185" s="171" t="s">
        <v>548</v>
      </c>
      <c r="BI185" s="222">
        <v>0.98099999999999998</v>
      </c>
      <c r="BJ185" s="171" t="s">
        <v>572</v>
      </c>
      <c r="BK185" s="171" t="s">
        <v>548</v>
      </c>
      <c r="BL185" s="222">
        <v>0.97499999999999998</v>
      </c>
      <c r="BM185" s="171" t="s">
        <v>572</v>
      </c>
      <c r="BN185" s="171" t="s">
        <v>548</v>
      </c>
      <c r="BO185" s="222">
        <v>0.97599999999999998</v>
      </c>
      <c r="BP185" s="171" t="s">
        <v>572</v>
      </c>
      <c r="BQ185" s="171" t="s">
        <v>548</v>
      </c>
      <c r="BR185" s="225"/>
      <c r="BS185" s="226"/>
      <c r="BT185" s="226"/>
      <c r="BU185" s="306"/>
      <c r="BV185" s="306"/>
    </row>
    <row r="186" spans="1:74" x14ac:dyDescent="0.2">
      <c r="A186" s="306" t="s">
        <v>627</v>
      </c>
      <c r="B186" s="5" t="s">
        <v>484</v>
      </c>
      <c r="C186" s="5" t="s">
        <v>465</v>
      </c>
      <c r="D186" s="5" t="s">
        <v>424</v>
      </c>
      <c r="E186" s="5" t="s">
        <v>35</v>
      </c>
      <c r="F186" s="117" t="s">
        <v>374</v>
      </c>
      <c r="G186" s="5" t="s">
        <v>375</v>
      </c>
      <c r="H186" s="36" t="s">
        <v>466</v>
      </c>
      <c r="I186" s="161" t="s">
        <v>571</v>
      </c>
      <c r="J186" s="222">
        <v>0.91600000000000004</v>
      </c>
      <c r="K186" s="171" t="s">
        <v>573</v>
      </c>
      <c r="L186" s="171" t="s">
        <v>548</v>
      </c>
      <c r="M186" s="222">
        <v>0.90600000000000003</v>
      </c>
      <c r="N186" s="262" t="s">
        <v>573</v>
      </c>
      <c r="O186" s="171" t="s">
        <v>548</v>
      </c>
      <c r="P186" s="222">
        <v>0.88900000000000001</v>
      </c>
      <c r="Q186" s="171" t="s">
        <v>573</v>
      </c>
      <c r="R186" s="171" t="s">
        <v>548</v>
      </c>
      <c r="S186" s="222">
        <v>0.88200000000000001</v>
      </c>
      <c r="T186" s="330" t="s">
        <v>573</v>
      </c>
      <c r="U186" s="171" t="s">
        <v>548</v>
      </c>
      <c r="V186" s="222">
        <v>0.876</v>
      </c>
      <c r="W186" s="171" t="s">
        <v>573</v>
      </c>
      <c r="X186" s="171" t="s">
        <v>548</v>
      </c>
      <c r="Y186" s="222">
        <v>0.87</v>
      </c>
      <c r="Z186" s="171" t="s">
        <v>573</v>
      </c>
      <c r="AA186" s="171" t="s">
        <v>548</v>
      </c>
      <c r="AB186" s="222">
        <v>0.87</v>
      </c>
      <c r="AC186" s="171" t="s">
        <v>573</v>
      </c>
      <c r="AD186" s="171" t="s">
        <v>548</v>
      </c>
      <c r="AE186" s="222">
        <v>0.86799999999999999</v>
      </c>
      <c r="AF186" s="171" t="s">
        <v>573</v>
      </c>
      <c r="AG186" s="171" t="s">
        <v>548</v>
      </c>
      <c r="AH186" s="222">
        <v>0.85699999999999998</v>
      </c>
      <c r="AI186" s="171" t="s">
        <v>573</v>
      </c>
      <c r="AJ186" s="171" t="s">
        <v>548</v>
      </c>
      <c r="AK186" s="222">
        <v>0.84299999999999997</v>
      </c>
      <c r="AL186" s="171" t="s">
        <v>573</v>
      </c>
      <c r="AM186" s="171" t="s">
        <v>548</v>
      </c>
      <c r="AN186" s="222">
        <v>0.83899999999999997</v>
      </c>
      <c r="AO186" s="171" t="s">
        <v>573</v>
      </c>
      <c r="AP186" s="171" t="s">
        <v>548</v>
      </c>
      <c r="AQ186" s="222">
        <v>0.83</v>
      </c>
      <c r="AR186" s="171" t="s">
        <v>573</v>
      </c>
      <c r="AS186" s="171" t="s">
        <v>548</v>
      </c>
      <c r="AT186" s="222">
        <v>0.82899999999999996</v>
      </c>
      <c r="AU186" s="171" t="s">
        <v>573</v>
      </c>
      <c r="AV186" s="171" t="s">
        <v>548</v>
      </c>
      <c r="AW186" s="222">
        <v>0.83099999999999996</v>
      </c>
      <c r="AX186" s="171" t="s">
        <v>573</v>
      </c>
      <c r="AY186" s="171" t="s">
        <v>548</v>
      </c>
      <c r="AZ186" s="222">
        <v>0.83499999999999996</v>
      </c>
      <c r="BA186" s="171" t="s">
        <v>573</v>
      </c>
      <c r="BB186" s="171" t="s">
        <v>548</v>
      </c>
      <c r="BC186" s="222">
        <v>0.83899999999999997</v>
      </c>
      <c r="BD186" s="171" t="s">
        <v>573</v>
      </c>
      <c r="BE186" s="171" t="s">
        <v>548</v>
      </c>
      <c r="BF186" s="222">
        <v>0.84099999999999997</v>
      </c>
      <c r="BG186" s="330" t="s">
        <v>573</v>
      </c>
      <c r="BH186" s="171" t="s">
        <v>548</v>
      </c>
      <c r="BI186" s="222">
        <v>0.84199999999999997</v>
      </c>
      <c r="BJ186" s="171" t="s">
        <v>573</v>
      </c>
      <c r="BK186" s="171" t="s">
        <v>548</v>
      </c>
      <c r="BL186" s="222">
        <v>0.84399999999999997</v>
      </c>
      <c r="BM186" s="171" t="s">
        <v>573</v>
      </c>
      <c r="BN186" s="171" t="s">
        <v>548</v>
      </c>
      <c r="BO186" s="222">
        <v>0.84499999999999997</v>
      </c>
      <c r="BP186" s="171" t="s">
        <v>573</v>
      </c>
      <c r="BQ186" s="171" t="s">
        <v>548</v>
      </c>
      <c r="BR186" s="225"/>
      <c r="BS186" s="226"/>
      <c r="BT186" s="226"/>
      <c r="BU186" s="306"/>
      <c r="BV186" s="306"/>
    </row>
    <row r="187" spans="1:74" x14ac:dyDescent="0.2">
      <c r="A187" s="306" t="s">
        <v>495</v>
      </c>
      <c r="B187" s="5" t="s">
        <v>481</v>
      </c>
      <c r="C187" s="5" t="s">
        <v>406</v>
      </c>
      <c r="D187" s="5" t="s">
        <v>435</v>
      </c>
      <c r="E187" s="5" t="s">
        <v>111</v>
      </c>
      <c r="F187" s="117" t="s">
        <v>376</v>
      </c>
      <c r="G187" s="5" t="s">
        <v>377</v>
      </c>
      <c r="H187" s="36" t="s">
        <v>466</v>
      </c>
      <c r="I187" s="161" t="s">
        <v>571</v>
      </c>
      <c r="J187" s="222">
        <v>1.032</v>
      </c>
      <c r="K187" s="171" t="s">
        <v>572</v>
      </c>
      <c r="L187" s="171" t="s">
        <v>548</v>
      </c>
      <c r="M187" s="222">
        <v>1.03</v>
      </c>
      <c r="N187" s="262" t="s">
        <v>572</v>
      </c>
      <c r="O187" s="171" t="s">
        <v>548</v>
      </c>
      <c r="P187" s="222">
        <v>1.026</v>
      </c>
      <c r="Q187" s="171" t="s">
        <v>572</v>
      </c>
      <c r="R187" s="171" t="s">
        <v>548</v>
      </c>
      <c r="S187" s="222">
        <v>1.0209999999999999</v>
      </c>
      <c r="T187" s="330" t="s">
        <v>572</v>
      </c>
      <c r="U187" s="171" t="s">
        <v>548</v>
      </c>
      <c r="V187" s="222">
        <v>1.0169999999999999</v>
      </c>
      <c r="W187" s="171" t="s">
        <v>572</v>
      </c>
      <c r="X187" s="171" t="s">
        <v>548</v>
      </c>
      <c r="Y187" s="222">
        <v>1.008</v>
      </c>
      <c r="Z187" s="171" t="s">
        <v>572</v>
      </c>
      <c r="AA187" s="171" t="s">
        <v>548</v>
      </c>
      <c r="AB187" s="222">
        <v>1.0009999999999999</v>
      </c>
      <c r="AC187" s="171" t="s">
        <v>572</v>
      </c>
      <c r="AD187" s="171" t="s">
        <v>548</v>
      </c>
      <c r="AE187" s="222">
        <v>0.995</v>
      </c>
      <c r="AF187" s="171" t="s">
        <v>572</v>
      </c>
      <c r="AG187" s="171" t="s">
        <v>548</v>
      </c>
      <c r="AH187" s="222">
        <v>0.98899999999999999</v>
      </c>
      <c r="AI187" s="171" t="s">
        <v>572</v>
      </c>
      <c r="AJ187" s="171" t="s">
        <v>548</v>
      </c>
      <c r="AK187" s="222">
        <v>0.97399999999999998</v>
      </c>
      <c r="AL187" s="171" t="s">
        <v>572</v>
      </c>
      <c r="AM187" s="171" t="s">
        <v>548</v>
      </c>
      <c r="AN187" s="222">
        <v>0.96199999999999997</v>
      </c>
      <c r="AO187" s="171" t="s">
        <v>573</v>
      </c>
      <c r="AP187" s="171" t="s">
        <v>548</v>
      </c>
      <c r="AQ187" s="222">
        <v>0.95399999999999996</v>
      </c>
      <c r="AR187" s="171" t="s">
        <v>573</v>
      </c>
      <c r="AS187" s="171" t="s">
        <v>548</v>
      </c>
      <c r="AT187" s="222">
        <v>0.94799999999999995</v>
      </c>
      <c r="AU187" s="171" t="s">
        <v>573</v>
      </c>
      <c r="AV187" s="171" t="s">
        <v>548</v>
      </c>
      <c r="AW187" s="222">
        <v>0.94099999999999995</v>
      </c>
      <c r="AX187" s="171" t="s">
        <v>573</v>
      </c>
      <c r="AY187" s="171" t="s">
        <v>548</v>
      </c>
      <c r="AZ187" s="222">
        <v>0.93400000000000005</v>
      </c>
      <c r="BA187" s="171" t="s">
        <v>573</v>
      </c>
      <c r="BB187" s="171" t="s">
        <v>548</v>
      </c>
      <c r="BC187" s="222">
        <v>0.93799999999999994</v>
      </c>
      <c r="BD187" s="171" t="s">
        <v>573</v>
      </c>
      <c r="BE187" s="171" t="s">
        <v>548</v>
      </c>
      <c r="BF187" s="222">
        <v>0.94199999999999995</v>
      </c>
      <c r="BG187" s="330" t="s">
        <v>573</v>
      </c>
      <c r="BH187" s="171" t="s">
        <v>548</v>
      </c>
      <c r="BI187" s="222">
        <v>0.94399999999999995</v>
      </c>
      <c r="BJ187" s="171" t="s">
        <v>573</v>
      </c>
      <c r="BK187" s="171" t="s">
        <v>548</v>
      </c>
      <c r="BL187" s="222">
        <v>0.94299999999999995</v>
      </c>
      <c r="BM187" s="171" t="s">
        <v>573</v>
      </c>
      <c r="BN187" s="171" t="s">
        <v>548</v>
      </c>
      <c r="BO187" s="222">
        <v>0.94199999999999995</v>
      </c>
      <c r="BP187" s="171" t="s">
        <v>573</v>
      </c>
      <c r="BQ187" s="171" t="s">
        <v>548</v>
      </c>
      <c r="BR187" s="225"/>
      <c r="BS187" s="226"/>
      <c r="BT187" s="226"/>
      <c r="BU187" s="306"/>
      <c r="BV187" s="306"/>
    </row>
    <row r="188" spans="1:74" x14ac:dyDescent="0.2">
      <c r="A188" s="306" t="s">
        <v>629</v>
      </c>
      <c r="B188" s="5" t="s">
        <v>477</v>
      </c>
      <c r="C188" s="5" t="s">
        <v>404</v>
      </c>
      <c r="D188" s="5" t="s">
        <v>426</v>
      </c>
      <c r="E188" s="5" t="s">
        <v>47</v>
      </c>
      <c r="F188" s="117" t="s">
        <v>378</v>
      </c>
      <c r="G188" s="5" t="s">
        <v>379</v>
      </c>
      <c r="H188" s="36" t="s">
        <v>466</v>
      </c>
      <c r="I188" s="161" t="s">
        <v>571</v>
      </c>
      <c r="J188" s="222">
        <v>0.64200000000000002</v>
      </c>
      <c r="K188" s="171" t="s">
        <v>573</v>
      </c>
      <c r="L188" s="171" t="s">
        <v>548</v>
      </c>
      <c r="M188" s="222">
        <v>0.63300000000000001</v>
      </c>
      <c r="N188" s="262" t="s">
        <v>573</v>
      </c>
      <c r="O188" s="171" t="s">
        <v>548</v>
      </c>
      <c r="P188" s="222">
        <v>0.627</v>
      </c>
      <c r="Q188" s="171" t="s">
        <v>573</v>
      </c>
      <c r="R188" s="171" t="s">
        <v>548</v>
      </c>
      <c r="S188" s="222">
        <v>0.621</v>
      </c>
      <c r="T188" s="330" t="s">
        <v>573</v>
      </c>
      <c r="U188" s="171" t="s">
        <v>548</v>
      </c>
      <c r="V188" s="222">
        <v>0.61599999999999999</v>
      </c>
      <c r="W188" s="171" t="s">
        <v>573</v>
      </c>
      <c r="X188" s="171" t="s">
        <v>548</v>
      </c>
      <c r="Y188" s="222">
        <v>0.60899999999999999</v>
      </c>
      <c r="Z188" s="171" t="s">
        <v>573</v>
      </c>
      <c r="AA188" s="171" t="s">
        <v>548</v>
      </c>
      <c r="AB188" s="222">
        <v>0.60199999999999998</v>
      </c>
      <c r="AC188" s="171" t="s">
        <v>573</v>
      </c>
      <c r="AD188" s="171" t="s">
        <v>548</v>
      </c>
      <c r="AE188" s="222">
        <v>0.59799999999999998</v>
      </c>
      <c r="AF188" s="171" t="s">
        <v>573</v>
      </c>
      <c r="AG188" s="171" t="s">
        <v>548</v>
      </c>
      <c r="AH188" s="222">
        <v>0.59</v>
      </c>
      <c r="AI188" s="171" t="s">
        <v>573</v>
      </c>
      <c r="AJ188" s="171" t="s">
        <v>548</v>
      </c>
      <c r="AK188" s="222">
        <v>0.58099999999999996</v>
      </c>
      <c r="AL188" s="171" t="s">
        <v>573</v>
      </c>
      <c r="AM188" s="171" t="s">
        <v>548</v>
      </c>
      <c r="AN188" s="222">
        <v>0.57499999999999996</v>
      </c>
      <c r="AO188" s="171" t="s">
        <v>573</v>
      </c>
      <c r="AP188" s="171" t="s">
        <v>548</v>
      </c>
      <c r="AQ188" s="222">
        <v>0.56799999999999995</v>
      </c>
      <c r="AR188" s="171" t="s">
        <v>573</v>
      </c>
      <c r="AS188" s="171" t="s">
        <v>548</v>
      </c>
      <c r="AT188" s="222">
        <v>0.56499999999999995</v>
      </c>
      <c r="AU188" s="171" t="s">
        <v>573</v>
      </c>
      <c r="AV188" s="171" t="s">
        <v>548</v>
      </c>
      <c r="AW188" s="222">
        <v>0.56100000000000005</v>
      </c>
      <c r="AX188" s="171" t="s">
        <v>573</v>
      </c>
      <c r="AY188" s="171" t="s">
        <v>548</v>
      </c>
      <c r="AZ188" s="222">
        <v>0.55800000000000005</v>
      </c>
      <c r="BA188" s="171" t="s">
        <v>573</v>
      </c>
      <c r="BB188" s="171" t="s">
        <v>548</v>
      </c>
      <c r="BC188" s="222">
        <v>0.55600000000000005</v>
      </c>
      <c r="BD188" s="171" t="s">
        <v>573</v>
      </c>
      <c r="BE188" s="171" t="s">
        <v>548</v>
      </c>
      <c r="BF188" s="222">
        <v>0.55300000000000005</v>
      </c>
      <c r="BG188" s="330" t="s">
        <v>573</v>
      </c>
      <c r="BH188" s="171" t="s">
        <v>548</v>
      </c>
      <c r="BI188" s="222">
        <v>0.55100000000000005</v>
      </c>
      <c r="BJ188" s="171" t="s">
        <v>573</v>
      </c>
      <c r="BK188" s="171" t="s">
        <v>548</v>
      </c>
      <c r="BL188" s="222">
        <v>0.55300000000000005</v>
      </c>
      <c r="BM188" s="171" t="s">
        <v>573</v>
      </c>
      <c r="BN188" s="171" t="s">
        <v>548</v>
      </c>
      <c r="BO188" s="222">
        <v>0.55200000000000005</v>
      </c>
      <c r="BP188" s="171" t="s">
        <v>573</v>
      </c>
      <c r="BQ188" s="171" t="s">
        <v>548</v>
      </c>
      <c r="BR188" s="225"/>
      <c r="BS188" s="226"/>
      <c r="BT188" s="226"/>
      <c r="BU188" s="306"/>
      <c r="BV188" s="306"/>
    </row>
    <row r="189" spans="1:74" x14ac:dyDescent="0.2">
      <c r="A189" s="306" t="s">
        <v>639</v>
      </c>
      <c r="B189" s="5" t="s">
        <v>480</v>
      </c>
      <c r="C189" s="5" t="s">
        <v>405</v>
      </c>
      <c r="D189" s="5" t="s">
        <v>429</v>
      </c>
      <c r="E189" s="5" t="s">
        <v>60</v>
      </c>
      <c r="F189" s="117" t="s">
        <v>380</v>
      </c>
      <c r="G189" s="5" t="s">
        <v>381</v>
      </c>
      <c r="H189" s="36" t="s">
        <v>466</v>
      </c>
      <c r="I189" s="161" t="s">
        <v>571</v>
      </c>
      <c r="J189" s="222">
        <v>1.1910000000000001</v>
      </c>
      <c r="K189" s="171" t="s">
        <v>549</v>
      </c>
      <c r="L189" s="171" t="s">
        <v>549</v>
      </c>
      <c r="M189" s="222">
        <v>1.1859999999999999</v>
      </c>
      <c r="N189" s="262" t="s">
        <v>549</v>
      </c>
      <c r="O189" s="171" t="s">
        <v>549</v>
      </c>
      <c r="P189" s="222">
        <v>1.18</v>
      </c>
      <c r="Q189" s="171" t="s">
        <v>549</v>
      </c>
      <c r="R189" s="171" t="s">
        <v>549</v>
      </c>
      <c r="S189" s="222">
        <v>1.17</v>
      </c>
      <c r="T189" s="330" t="s">
        <v>549</v>
      </c>
      <c r="U189" s="171" t="s">
        <v>549</v>
      </c>
      <c r="V189" s="222">
        <v>1.165</v>
      </c>
      <c r="W189" s="171" t="s">
        <v>549</v>
      </c>
      <c r="X189" s="171" t="s">
        <v>549</v>
      </c>
      <c r="Y189" s="222">
        <v>1.1539999999999999</v>
      </c>
      <c r="Z189" s="171" t="s">
        <v>572</v>
      </c>
      <c r="AA189" s="171" t="s">
        <v>548</v>
      </c>
      <c r="AB189" s="222">
        <v>1.151</v>
      </c>
      <c r="AC189" s="171" t="s">
        <v>572</v>
      </c>
      <c r="AD189" s="171" t="s">
        <v>548</v>
      </c>
      <c r="AE189" s="222">
        <v>1.1459999999999999</v>
      </c>
      <c r="AF189" s="171" t="s">
        <v>572</v>
      </c>
      <c r="AG189" s="171" t="s">
        <v>548</v>
      </c>
      <c r="AH189" s="222">
        <v>1.1299999999999999</v>
      </c>
      <c r="AI189" s="171" t="s">
        <v>572</v>
      </c>
      <c r="AJ189" s="171" t="s">
        <v>548</v>
      </c>
      <c r="AK189" s="222">
        <v>1.111</v>
      </c>
      <c r="AL189" s="171" t="s">
        <v>572</v>
      </c>
      <c r="AM189" s="171" t="s">
        <v>548</v>
      </c>
      <c r="AN189" s="222">
        <v>1.107</v>
      </c>
      <c r="AO189" s="171" t="s">
        <v>572</v>
      </c>
      <c r="AP189" s="171" t="s">
        <v>548</v>
      </c>
      <c r="AQ189" s="222">
        <v>1.097</v>
      </c>
      <c r="AR189" s="171" t="s">
        <v>572</v>
      </c>
      <c r="AS189" s="171" t="s">
        <v>548</v>
      </c>
      <c r="AT189" s="222">
        <v>1.091</v>
      </c>
      <c r="AU189" s="171" t="s">
        <v>572</v>
      </c>
      <c r="AV189" s="171" t="s">
        <v>548</v>
      </c>
      <c r="AW189" s="222">
        <v>1.0860000000000001</v>
      </c>
      <c r="AX189" s="171" t="s">
        <v>572</v>
      </c>
      <c r="AY189" s="171" t="s">
        <v>548</v>
      </c>
      <c r="AZ189" s="222">
        <v>1.081</v>
      </c>
      <c r="BA189" s="171" t="s">
        <v>572</v>
      </c>
      <c r="BB189" s="171" t="s">
        <v>548</v>
      </c>
      <c r="BC189" s="222">
        <v>1.087</v>
      </c>
      <c r="BD189" s="171" t="s">
        <v>572</v>
      </c>
      <c r="BE189" s="171" t="s">
        <v>548</v>
      </c>
      <c r="BF189" s="222">
        <v>1.0840000000000001</v>
      </c>
      <c r="BG189" s="330" t="s">
        <v>572</v>
      </c>
      <c r="BH189" s="171" t="s">
        <v>548</v>
      </c>
      <c r="BI189" s="222">
        <v>1.0840000000000001</v>
      </c>
      <c r="BJ189" s="171" t="s">
        <v>572</v>
      </c>
      <c r="BK189" s="171" t="s">
        <v>548</v>
      </c>
      <c r="BL189" s="222">
        <v>1.085</v>
      </c>
      <c r="BM189" s="171" t="s">
        <v>572</v>
      </c>
      <c r="BN189" s="171" t="s">
        <v>548</v>
      </c>
      <c r="BO189" s="222">
        <v>1.0860000000000001</v>
      </c>
      <c r="BP189" s="171" t="s">
        <v>572</v>
      </c>
      <c r="BQ189" s="171" t="s">
        <v>548</v>
      </c>
      <c r="BR189" s="225"/>
      <c r="BS189" s="226"/>
      <c r="BT189" s="226"/>
      <c r="BU189" s="306"/>
      <c r="BV189" s="306"/>
    </row>
    <row r="190" spans="1:74" x14ac:dyDescent="0.2">
      <c r="A190" s="306" t="s">
        <v>501</v>
      </c>
      <c r="B190" s="5" t="s">
        <v>480</v>
      </c>
      <c r="C190" s="5" t="s">
        <v>405</v>
      </c>
      <c r="D190" s="5" t="s">
        <v>429</v>
      </c>
      <c r="E190" s="5" t="s">
        <v>60</v>
      </c>
      <c r="F190" s="117" t="s">
        <v>382</v>
      </c>
      <c r="G190" s="5" t="s">
        <v>383</v>
      </c>
      <c r="H190" s="36" t="s">
        <v>466</v>
      </c>
      <c r="I190" s="161" t="s">
        <v>571</v>
      </c>
      <c r="J190" s="222">
        <v>1.1379999999999999</v>
      </c>
      <c r="K190" s="171" t="s">
        <v>572</v>
      </c>
      <c r="L190" s="171" t="s">
        <v>548</v>
      </c>
      <c r="M190" s="222">
        <v>1.1359999999999999</v>
      </c>
      <c r="N190" s="262" t="s">
        <v>572</v>
      </c>
      <c r="O190" s="171" t="s">
        <v>548</v>
      </c>
      <c r="P190" s="222">
        <v>1.131</v>
      </c>
      <c r="Q190" s="171" t="s">
        <v>572</v>
      </c>
      <c r="R190" s="171" t="s">
        <v>548</v>
      </c>
      <c r="S190" s="222">
        <v>1.127</v>
      </c>
      <c r="T190" s="330" t="s">
        <v>572</v>
      </c>
      <c r="U190" s="171" t="s">
        <v>548</v>
      </c>
      <c r="V190" s="222">
        <v>1.1220000000000001</v>
      </c>
      <c r="W190" s="171" t="s">
        <v>572</v>
      </c>
      <c r="X190" s="171" t="s">
        <v>548</v>
      </c>
      <c r="Y190" s="222">
        <v>1.115</v>
      </c>
      <c r="Z190" s="171" t="s">
        <v>572</v>
      </c>
      <c r="AA190" s="171" t="s">
        <v>548</v>
      </c>
      <c r="AB190" s="222">
        <v>1.117</v>
      </c>
      <c r="AC190" s="171" t="s">
        <v>572</v>
      </c>
      <c r="AD190" s="171" t="s">
        <v>548</v>
      </c>
      <c r="AE190" s="222">
        <v>1.1140000000000001</v>
      </c>
      <c r="AF190" s="171" t="s">
        <v>572</v>
      </c>
      <c r="AG190" s="171" t="s">
        <v>548</v>
      </c>
      <c r="AH190" s="222">
        <v>1.1040000000000001</v>
      </c>
      <c r="AI190" s="171" t="s">
        <v>572</v>
      </c>
      <c r="AJ190" s="171" t="s">
        <v>548</v>
      </c>
      <c r="AK190" s="222">
        <v>1.089</v>
      </c>
      <c r="AL190" s="171" t="s">
        <v>572</v>
      </c>
      <c r="AM190" s="171" t="s">
        <v>548</v>
      </c>
      <c r="AN190" s="222">
        <v>1.079</v>
      </c>
      <c r="AO190" s="171" t="s">
        <v>572</v>
      </c>
      <c r="AP190" s="171" t="s">
        <v>548</v>
      </c>
      <c r="AQ190" s="222">
        <v>1.069</v>
      </c>
      <c r="AR190" s="171" t="s">
        <v>572</v>
      </c>
      <c r="AS190" s="171" t="s">
        <v>548</v>
      </c>
      <c r="AT190" s="222">
        <v>1.0609999999999999</v>
      </c>
      <c r="AU190" s="171" t="s">
        <v>572</v>
      </c>
      <c r="AV190" s="171" t="s">
        <v>548</v>
      </c>
      <c r="AW190" s="222">
        <v>1.056</v>
      </c>
      <c r="AX190" s="171" t="s">
        <v>572</v>
      </c>
      <c r="AY190" s="171" t="s">
        <v>548</v>
      </c>
      <c r="AZ190" s="222">
        <v>1.054</v>
      </c>
      <c r="BA190" s="171" t="s">
        <v>572</v>
      </c>
      <c r="BB190" s="171" t="s">
        <v>548</v>
      </c>
      <c r="BC190" s="222">
        <v>1.0549999999999999</v>
      </c>
      <c r="BD190" s="171" t="s">
        <v>572</v>
      </c>
      <c r="BE190" s="171" t="s">
        <v>548</v>
      </c>
      <c r="BF190" s="222">
        <v>1.0569999999999999</v>
      </c>
      <c r="BG190" s="330" t="s">
        <v>572</v>
      </c>
      <c r="BH190" s="171" t="s">
        <v>548</v>
      </c>
      <c r="BI190" s="222">
        <v>1.0549999999999999</v>
      </c>
      <c r="BJ190" s="171" t="s">
        <v>572</v>
      </c>
      <c r="BK190" s="171" t="s">
        <v>548</v>
      </c>
      <c r="BL190" s="222">
        <v>1.0489999999999999</v>
      </c>
      <c r="BM190" s="171" t="s">
        <v>572</v>
      </c>
      <c r="BN190" s="171" t="s">
        <v>548</v>
      </c>
      <c r="BO190" s="222">
        <v>1.046</v>
      </c>
      <c r="BP190" s="171" t="s">
        <v>572</v>
      </c>
      <c r="BQ190" s="171" t="s">
        <v>548</v>
      </c>
      <c r="BR190" s="225"/>
      <c r="BS190" s="226"/>
      <c r="BT190" s="226"/>
      <c r="BU190" s="306"/>
      <c r="BV190" s="306"/>
    </row>
    <row r="191" spans="1:74" x14ac:dyDescent="0.2">
      <c r="A191" s="306" t="s">
        <v>628</v>
      </c>
      <c r="B191" s="5" t="s">
        <v>485</v>
      </c>
      <c r="C191" s="5" t="s">
        <v>464</v>
      </c>
      <c r="D191" s="5" t="s">
        <v>425</v>
      </c>
      <c r="E191" s="5" t="s">
        <v>40</v>
      </c>
      <c r="F191" s="117" t="s">
        <v>384</v>
      </c>
      <c r="G191" s="5" t="s">
        <v>385</v>
      </c>
      <c r="H191" s="36" t="s">
        <v>466</v>
      </c>
      <c r="I191" s="161" t="s">
        <v>571</v>
      </c>
      <c r="J191" s="222">
        <v>1.1379999999999999</v>
      </c>
      <c r="K191" s="171" t="s">
        <v>572</v>
      </c>
      <c r="L191" s="171" t="s">
        <v>548</v>
      </c>
      <c r="M191" s="222">
        <v>1.137</v>
      </c>
      <c r="N191" s="262" t="s">
        <v>572</v>
      </c>
      <c r="O191" s="171" t="s">
        <v>548</v>
      </c>
      <c r="P191" s="222">
        <v>1.1299999999999999</v>
      </c>
      <c r="Q191" s="171" t="s">
        <v>572</v>
      </c>
      <c r="R191" s="171" t="s">
        <v>548</v>
      </c>
      <c r="S191" s="222">
        <v>1.123</v>
      </c>
      <c r="T191" s="330" t="s">
        <v>572</v>
      </c>
      <c r="U191" s="171" t="s">
        <v>548</v>
      </c>
      <c r="V191" s="222">
        <v>1.1220000000000001</v>
      </c>
      <c r="W191" s="171" t="s">
        <v>572</v>
      </c>
      <c r="X191" s="171" t="s">
        <v>548</v>
      </c>
      <c r="Y191" s="222">
        <v>1.119</v>
      </c>
      <c r="Z191" s="171" t="s">
        <v>572</v>
      </c>
      <c r="AA191" s="171" t="s">
        <v>548</v>
      </c>
      <c r="AB191" s="222">
        <v>1.1240000000000001</v>
      </c>
      <c r="AC191" s="171" t="s">
        <v>572</v>
      </c>
      <c r="AD191" s="171" t="s">
        <v>548</v>
      </c>
      <c r="AE191" s="222">
        <v>1.1240000000000001</v>
      </c>
      <c r="AF191" s="171" t="s">
        <v>572</v>
      </c>
      <c r="AG191" s="171" t="s">
        <v>548</v>
      </c>
      <c r="AH191" s="222">
        <v>1.113</v>
      </c>
      <c r="AI191" s="171" t="s">
        <v>572</v>
      </c>
      <c r="AJ191" s="171" t="s">
        <v>548</v>
      </c>
      <c r="AK191" s="222">
        <v>1.1020000000000001</v>
      </c>
      <c r="AL191" s="171" t="s">
        <v>572</v>
      </c>
      <c r="AM191" s="171" t="s">
        <v>548</v>
      </c>
      <c r="AN191" s="222">
        <v>1.0960000000000001</v>
      </c>
      <c r="AO191" s="171" t="s">
        <v>572</v>
      </c>
      <c r="AP191" s="171" t="s">
        <v>548</v>
      </c>
      <c r="AQ191" s="222">
        <v>1.0900000000000001</v>
      </c>
      <c r="AR191" s="171" t="s">
        <v>572</v>
      </c>
      <c r="AS191" s="171" t="s">
        <v>548</v>
      </c>
      <c r="AT191" s="222">
        <v>1.0860000000000001</v>
      </c>
      <c r="AU191" s="171" t="s">
        <v>572</v>
      </c>
      <c r="AV191" s="171" t="s">
        <v>548</v>
      </c>
      <c r="AW191" s="222">
        <v>1.0840000000000001</v>
      </c>
      <c r="AX191" s="171" t="s">
        <v>572</v>
      </c>
      <c r="AY191" s="171" t="s">
        <v>548</v>
      </c>
      <c r="AZ191" s="222">
        <v>1.083</v>
      </c>
      <c r="BA191" s="171" t="s">
        <v>572</v>
      </c>
      <c r="BB191" s="171" t="s">
        <v>548</v>
      </c>
      <c r="BC191" s="222">
        <v>1.0880000000000001</v>
      </c>
      <c r="BD191" s="171" t="s">
        <v>572</v>
      </c>
      <c r="BE191" s="171" t="s">
        <v>548</v>
      </c>
      <c r="BF191" s="222">
        <v>1.089</v>
      </c>
      <c r="BG191" s="330" t="s">
        <v>572</v>
      </c>
      <c r="BH191" s="171" t="s">
        <v>548</v>
      </c>
      <c r="BI191" s="222">
        <v>1.087</v>
      </c>
      <c r="BJ191" s="171" t="s">
        <v>572</v>
      </c>
      <c r="BK191" s="171" t="s">
        <v>548</v>
      </c>
      <c r="BL191" s="222">
        <v>1.085</v>
      </c>
      <c r="BM191" s="171" t="s">
        <v>572</v>
      </c>
      <c r="BN191" s="171" t="s">
        <v>548</v>
      </c>
      <c r="BO191" s="222">
        <v>1.083</v>
      </c>
      <c r="BP191" s="171" t="s">
        <v>572</v>
      </c>
      <c r="BQ191" s="171" t="s">
        <v>548</v>
      </c>
      <c r="BR191" s="225"/>
      <c r="BS191" s="226"/>
      <c r="BT191" s="226"/>
      <c r="BU191" s="306"/>
      <c r="BV191" s="306"/>
    </row>
    <row r="192" spans="1:74" x14ac:dyDescent="0.2">
      <c r="A192" s="306" t="s">
        <v>623</v>
      </c>
      <c r="B192" s="5" t="s">
        <v>476</v>
      </c>
      <c r="C192" s="5" t="s">
        <v>403</v>
      </c>
      <c r="D192" s="5" t="s">
        <v>420</v>
      </c>
      <c r="E192" s="5" t="s">
        <v>25</v>
      </c>
      <c r="F192" s="117" t="s">
        <v>386</v>
      </c>
      <c r="G192" s="5" t="s">
        <v>387</v>
      </c>
      <c r="H192" s="36" t="s">
        <v>466</v>
      </c>
      <c r="I192" s="161" t="s">
        <v>571</v>
      </c>
      <c r="J192" s="222">
        <v>1.0209999999999999</v>
      </c>
      <c r="K192" s="171" t="s">
        <v>572</v>
      </c>
      <c r="L192" s="171" t="s">
        <v>548</v>
      </c>
      <c r="M192" s="222">
        <v>1.0209999999999999</v>
      </c>
      <c r="N192" s="262" t="s">
        <v>572</v>
      </c>
      <c r="O192" s="171" t="s">
        <v>548</v>
      </c>
      <c r="P192" s="222">
        <v>1.0149999999999999</v>
      </c>
      <c r="Q192" s="171" t="s">
        <v>572</v>
      </c>
      <c r="R192" s="171" t="s">
        <v>548</v>
      </c>
      <c r="S192" s="222">
        <v>1.01</v>
      </c>
      <c r="T192" s="330" t="s">
        <v>572</v>
      </c>
      <c r="U192" s="171" t="s">
        <v>548</v>
      </c>
      <c r="V192" s="222">
        <v>1.002</v>
      </c>
      <c r="W192" s="171" t="s">
        <v>572</v>
      </c>
      <c r="X192" s="171" t="s">
        <v>548</v>
      </c>
      <c r="Y192" s="222">
        <v>0.99099999999999999</v>
      </c>
      <c r="Z192" s="171" t="s">
        <v>572</v>
      </c>
      <c r="AA192" s="171" t="s">
        <v>548</v>
      </c>
      <c r="AB192" s="222">
        <v>0.98899999999999999</v>
      </c>
      <c r="AC192" s="171" t="s">
        <v>572</v>
      </c>
      <c r="AD192" s="171" t="s">
        <v>548</v>
      </c>
      <c r="AE192" s="222">
        <v>0.98199999999999998</v>
      </c>
      <c r="AF192" s="171" t="s">
        <v>572</v>
      </c>
      <c r="AG192" s="171" t="s">
        <v>548</v>
      </c>
      <c r="AH192" s="222">
        <v>0.96799999999999997</v>
      </c>
      <c r="AI192" s="171" t="s">
        <v>572</v>
      </c>
      <c r="AJ192" s="171" t="s">
        <v>548</v>
      </c>
      <c r="AK192" s="222">
        <v>0.95299999999999996</v>
      </c>
      <c r="AL192" s="171" t="s">
        <v>573</v>
      </c>
      <c r="AM192" s="171" t="s">
        <v>548</v>
      </c>
      <c r="AN192" s="222">
        <v>0.94699999999999995</v>
      </c>
      <c r="AO192" s="171" t="s">
        <v>573</v>
      </c>
      <c r="AP192" s="171" t="s">
        <v>548</v>
      </c>
      <c r="AQ192" s="222">
        <v>0.93400000000000005</v>
      </c>
      <c r="AR192" s="171" t="s">
        <v>573</v>
      </c>
      <c r="AS192" s="171" t="s">
        <v>548</v>
      </c>
      <c r="AT192" s="222">
        <v>0.92400000000000004</v>
      </c>
      <c r="AU192" s="171" t="s">
        <v>573</v>
      </c>
      <c r="AV192" s="171" t="s">
        <v>548</v>
      </c>
      <c r="AW192" s="222">
        <v>0.91100000000000003</v>
      </c>
      <c r="AX192" s="171" t="s">
        <v>573</v>
      </c>
      <c r="AY192" s="171" t="s">
        <v>548</v>
      </c>
      <c r="AZ192" s="222">
        <v>0.90100000000000002</v>
      </c>
      <c r="BA192" s="171" t="s">
        <v>573</v>
      </c>
      <c r="BB192" s="171" t="s">
        <v>548</v>
      </c>
      <c r="BC192" s="222">
        <v>0.89300000000000002</v>
      </c>
      <c r="BD192" s="171" t="s">
        <v>573</v>
      </c>
      <c r="BE192" s="171" t="s">
        <v>548</v>
      </c>
      <c r="BF192" s="222">
        <v>0.88800000000000001</v>
      </c>
      <c r="BG192" s="330" t="s">
        <v>573</v>
      </c>
      <c r="BH192" s="171" t="s">
        <v>548</v>
      </c>
      <c r="BI192" s="222">
        <v>0.88500000000000001</v>
      </c>
      <c r="BJ192" s="171" t="s">
        <v>573</v>
      </c>
      <c r="BK192" s="171" t="s">
        <v>548</v>
      </c>
      <c r="BL192" s="222">
        <v>0.879</v>
      </c>
      <c r="BM192" s="171" t="s">
        <v>573</v>
      </c>
      <c r="BN192" s="171" t="s">
        <v>548</v>
      </c>
      <c r="BO192" s="222">
        <v>0.876</v>
      </c>
      <c r="BP192" s="171" t="s">
        <v>573</v>
      </c>
      <c r="BQ192" s="171" t="s">
        <v>548</v>
      </c>
      <c r="BR192" s="225"/>
      <c r="BS192" s="226"/>
      <c r="BT192" s="226"/>
      <c r="BU192" s="306"/>
      <c r="BV192" s="306"/>
    </row>
    <row r="193" spans="1:74" x14ac:dyDescent="0.2">
      <c r="A193" s="306" t="s">
        <v>496</v>
      </c>
      <c r="B193" s="5" t="s">
        <v>497</v>
      </c>
      <c r="C193" s="5" t="s">
        <v>411</v>
      </c>
      <c r="D193" s="5" t="s">
        <v>437</v>
      </c>
      <c r="E193" s="5" t="s">
        <v>123</v>
      </c>
      <c r="F193" s="117" t="s">
        <v>388</v>
      </c>
      <c r="G193" s="5" t="s">
        <v>389</v>
      </c>
      <c r="H193" s="36" t="s">
        <v>466</v>
      </c>
      <c r="I193" s="161" t="s">
        <v>571</v>
      </c>
      <c r="J193" s="222">
        <v>1.1559999999999999</v>
      </c>
      <c r="K193" s="171" t="s">
        <v>572</v>
      </c>
      <c r="L193" s="171" t="s">
        <v>548</v>
      </c>
      <c r="M193" s="222">
        <v>1.1539999999999999</v>
      </c>
      <c r="N193" s="262" t="s">
        <v>572</v>
      </c>
      <c r="O193" s="171" t="s">
        <v>548</v>
      </c>
      <c r="P193" s="222">
        <v>1.1459999999999999</v>
      </c>
      <c r="Q193" s="171" t="s">
        <v>572</v>
      </c>
      <c r="R193" s="171" t="s">
        <v>548</v>
      </c>
      <c r="S193" s="222">
        <v>1.143</v>
      </c>
      <c r="T193" s="330" t="s">
        <v>572</v>
      </c>
      <c r="U193" s="171" t="s">
        <v>548</v>
      </c>
      <c r="V193" s="222">
        <v>1.1399999999999999</v>
      </c>
      <c r="W193" s="171" t="s">
        <v>572</v>
      </c>
      <c r="X193" s="171" t="s">
        <v>548</v>
      </c>
      <c r="Y193" s="222">
        <v>1.135</v>
      </c>
      <c r="Z193" s="171" t="s">
        <v>572</v>
      </c>
      <c r="AA193" s="171" t="s">
        <v>548</v>
      </c>
      <c r="AB193" s="222">
        <v>1.139</v>
      </c>
      <c r="AC193" s="171" t="s">
        <v>572</v>
      </c>
      <c r="AD193" s="171" t="s">
        <v>548</v>
      </c>
      <c r="AE193" s="222">
        <v>1.1399999999999999</v>
      </c>
      <c r="AF193" s="171" t="s">
        <v>572</v>
      </c>
      <c r="AG193" s="171" t="s">
        <v>548</v>
      </c>
      <c r="AH193" s="222">
        <v>1.135</v>
      </c>
      <c r="AI193" s="171" t="s">
        <v>572</v>
      </c>
      <c r="AJ193" s="171" t="s">
        <v>548</v>
      </c>
      <c r="AK193" s="222">
        <v>1.1279999999999999</v>
      </c>
      <c r="AL193" s="171" t="s">
        <v>572</v>
      </c>
      <c r="AM193" s="171" t="s">
        <v>548</v>
      </c>
      <c r="AN193" s="222">
        <v>1.1220000000000001</v>
      </c>
      <c r="AO193" s="171" t="s">
        <v>572</v>
      </c>
      <c r="AP193" s="171" t="s">
        <v>548</v>
      </c>
      <c r="AQ193" s="222">
        <v>1.1100000000000001</v>
      </c>
      <c r="AR193" s="171" t="s">
        <v>572</v>
      </c>
      <c r="AS193" s="171" t="s">
        <v>548</v>
      </c>
      <c r="AT193" s="222">
        <v>1.105</v>
      </c>
      <c r="AU193" s="171" t="s">
        <v>572</v>
      </c>
      <c r="AV193" s="171" t="s">
        <v>548</v>
      </c>
      <c r="AW193" s="222">
        <v>1.103</v>
      </c>
      <c r="AX193" s="171" t="s">
        <v>572</v>
      </c>
      <c r="AY193" s="171" t="s">
        <v>548</v>
      </c>
      <c r="AZ193" s="222">
        <v>1.1000000000000001</v>
      </c>
      <c r="BA193" s="171" t="s">
        <v>572</v>
      </c>
      <c r="BB193" s="171" t="s">
        <v>548</v>
      </c>
      <c r="BC193" s="222">
        <v>1.103</v>
      </c>
      <c r="BD193" s="171" t="s">
        <v>572</v>
      </c>
      <c r="BE193" s="171" t="s">
        <v>548</v>
      </c>
      <c r="BF193" s="222">
        <v>1.103</v>
      </c>
      <c r="BG193" s="330" t="s">
        <v>572</v>
      </c>
      <c r="BH193" s="171" t="s">
        <v>548</v>
      </c>
      <c r="BI193" s="222">
        <v>1.105</v>
      </c>
      <c r="BJ193" s="171" t="s">
        <v>572</v>
      </c>
      <c r="BK193" s="171" t="s">
        <v>548</v>
      </c>
      <c r="BL193" s="222">
        <v>1.103</v>
      </c>
      <c r="BM193" s="171" t="s">
        <v>572</v>
      </c>
      <c r="BN193" s="171" t="s">
        <v>548</v>
      </c>
      <c r="BO193" s="222">
        <v>1.1040000000000001</v>
      </c>
      <c r="BP193" s="171" t="s">
        <v>572</v>
      </c>
      <c r="BQ193" s="171" t="s">
        <v>548</v>
      </c>
      <c r="BR193" s="225"/>
      <c r="BS193" s="226"/>
      <c r="BT193" s="226"/>
      <c r="BU193" s="306"/>
      <c r="BV193" s="306"/>
    </row>
    <row r="194" spans="1:74" x14ac:dyDescent="0.2">
      <c r="A194" s="306" t="s">
        <v>635</v>
      </c>
      <c r="B194" s="5" t="s">
        <v>483</v>
      </c>
      <c r="C194" s="5" t="s">
        <v>407</v>
      </c>
      <c r="D194" s="5" t="s">
        <v>423</v>
      </c>
      <c r="E194" s="5" t="s">
        <v>34</v>
      </c>
      <c r="F194" s="117" t="s">
        <v>390</v>
      </c>
      <c r="G194" s="5" t="s">
        <v>391</v>
      </c>
      <c r="H194" s="36" t="s">
        <v>466</v>
      </c>
      <c r="I194" s="161" t="s">
        <v>571</v>
      </c>
      <c r="J194" s="222">
        <v>0.998</v>
      </c>
      <c r="K194" s="171" t="s">
        <v>572</v>
      </c>
      <c r="L194" s="171" t="s">
        <v>548</v>
      </c>
      <c r="M194" s="222">
        <v>0.99399999999999999</v>
      </c>
      <c r="N194" s="262" t="s">
        <v>572</v>
      </c>
      <c r="O194" s="171" t="s">
        <v>548</v>
      </c>
      <c r="P194" s="222">
        <v>0.98399999999999999</v>
      </c>
      <c r="Q194" s="171" t="s">
        <v>572</v>
      </c>
      <c r="R194" s="171" t="s">
        <v>548</v>
      </c>
      <c r="S194" s="222">
        <v>0.97499999999999998</v>
      </c>
      <c r="T194" s="330" t="s">
        <v>572</v>
      </c>
      <c r="U194" s="171" t="s">
        <v>548</v>
      </c>
      <c r="V194" s="222">
        <v>0.96899999999999997</v>
      </c>
      <c r="W194" s="171" t="s">
        <v>572</v>
      </c>
      <c r="X194" s="171" t="s">
        <v>548</v>
      </c>
      <c r="Y194" s="222">
        <v>0.96099999999999997</v>
      </c>
      <c r="Z194" s="171" t="s">
        <v>573</v>
      </c>
      <c r="AA194" s="171" t="s">
        <v>548</v>
      </c>
      <c r="AB194" s="222">
        <v>0.95399999999999996</v>
      </c>
      <c r="AC194" s="171" t="s">
        <v>573</v>
      </c>
      <c r="AD194" s="171" t="s">
        <v>548</v>
      </c>
      <c r="AE194" s="222">
        <v>0.94399999999999995</v>
      </c>
      <c r="AF194" s="171" t="s">
        <v>573</v>
      </c>
      <c r="AG194" s="171" t="s">
        <v>548</v>
      </c>
      <c r="AH194" s="222">
        <v>0.92900000000000005</v>
      </c>
      <c r="AI194" s="171" t="s">
        <v>573</v>
      </c>
      <c r="AJ194" s="171" t="s">
        <v>548</v>
      </c>
      <c r="AK194" s="222">
        <v>0.91200000000000003</v>
      </c>
      <c r="AL194" s="171" t="s">
        <v>573</v>
      </c>
      <c r="AM194" s="171" t="s">
        <v>548</v>
      </c>
      <c r="AN194" s="222">
        <v>0.90400000000000003</v>
      </c>
      <c r="AO194" s="171" t="s">
        <v>573</v>
      </c>
      <c r="AP194" s="171" t="s">
        <v>548</v>
      </c>
      <c r="AQ194" s="222">
        <v>0.89100000000000001</v>
      </c>
      <c r="AR194" s="171" t="s">
        <v>573</v>
      </c>
      <c r="AS194" s="171" t="s">
        <v>548</v>
      </c>
      <c r="AT194" s="222">
        <v>0.89</v>
      </c>
      <c r="AU194" s="171" t="s">
        <v>573</v>
      </c>
      <c r="AV194" s="171" t="s">
        <v>548</v>
      </c>
      <c r="AW194" s="222">
        <v>0.88600000000000001</v>
      </c>
      <c r="AX194" s="171" t="s">
        <v>573</v>
      </c>
      <c r="AY194" s="171" t="s">
        <v>548</v>
      </c>
      <c r="AZ194" s="222">
        <v>0.88300000000000001</v>
      </c>
      <c r="BA194" s="171" t="s">
        <v>573</v>
      </c>
      <c r="BB194" s="171" t="s">
        <v>548</v>
      </c>
      <c r="BC194" s="222">
        <v>0.88900000000000001</v>
      </c>
      <c r="BD194" s="171" t="s">
        <v>573</v>
      </c>
      <c r="BE194" s="171" t="s">
        <v>548</v>
      </c>
      <c r="BF194" s="222">
        <v>0.89200000000000002</v>
      </c>
      <c r="BG194" s="330" t="s">
        <v>573</v>
      </c>
      <c r="BH194" s="171" t="s">
        <v>548</v>
      </c>
      <c r="BI194" s="222">
        <v>0.89</v>
      </c>
      <c r="BJ194" s="171" t="s">
        <v>573</v>
      </c>
      <c r="BK194" s="171" t="s">
        <v>548</v>
      </c>
      <c r="BL194" s="222">
        <v>0.88900000000000001</v>
      </c>
      <c r="BM194" s="171" t="s">
        <v>573</v>
      </c>
      <c r="BN194" s="171" t="s">
        <v>548</v>
      </c>
      <c r="BO194" s="222">
        <v>0.89100000000000001</v>
      </c>
      <c r="BP194" s="171" t="s">
        <v>573</v>
      </c>
      <c r="BQ194" s="171" t="s">
        <v>548</v>
      </c>
      <c r="BR194" s="225"/>
      <c r="BS194" s="226"/>
      <c r="BT194" s="226"/>
      <c r="BU194" s="306"/>
      <c r="BV194" s="306"/>
    </row>
    <row r="195" spans="1:74" x14ac:dyDescent="0.2">
      <c r="A195" s="306" t="s">
        <v>500</v>
      </c>
      <c r="B195" s="5" t="s">
        <v>483</v>
      </c>
      <c r="C195" s="5" t="s">
        <v>407</v>
      </c>
      <c r="D195" s="5" t="s">
        <v>431</v>
      </c>
      <c r="E195" s="5" t="s">
        <v>82</v>
      </c>
      <c r="F195" s="117" t="s">
        <v>392</v>
      </c>
      <c r="G195" s="5" t="s">
        <v>393</v>
      </c>
      <c r="H195" s="36" t="s">
        <v>466</v>
      </c>
      <c r="I195" s="161" t="s">
        <v>571</v>
      </c>
      <c r="J195" s="222">
        <v>1.0629999999999999</v>
      </c>
      <c r="K195" s="171" t="s">
        <v>572</v>
      </c>
      <c r="L195" s="171" t="s">
        <v>548</v>
      </c>
      <c r="M195" s="222">
        <v>1.0620000000000001</v>
      </c>
      <c r="N195" s="262" t="s">
        <v>572</v>
      </c>
      <c r="O195" s="171" t="s">
        <v>548</v>
      </c>
      <c r="P195" s="222">
        <v>1.056</v>
      </c>
      <c r="Q195" s="171" t="s">
        <v>572</v>
      </c>
      <c r="R195" s="171" t="s">
        <v>548</v>
      </c>
      <c r="S195" s="222">
        <v>1.0549999999999999</v>
      </c>
      <c r="T195" s="330" t="s">
        <v>572</v>
      </c>
      <c r="U195" s="171" t="s">
        <v>548</v>
      </c>
      <c r="V195" s="222">
        <v>1.0509999999999999</v>
      </c>
      <c r="W195" s="171" t="s">
        <v>572</v>
      </c>
      <c r="X195" s="171" t="s">
        <v>548</v>
      </c>
      <c r="Y195" s="222">
        <v>1.0449999999999999</v>
      </c>
      <c r="Z195" s="171" t="s">
        <v>572</v>
      </c>
      <c r="AA195" s="171" t="s">
        <v>548</v>
      </c>
      <c r="AB195" s="222">
        <v>1.0449999999999999</v>
      </c>
      <c r="AC195" s="171" t="s">
        <v>572</v>
      </c>
      <c r="AD195" s="171" t="s">
        <v>548</v>
      </c>
      <c r="AE195" s="222">
        <v>1.0449999999999999</v>
      </c>
      <c r="AF195" s="171" t="s">
        <v>572</v>
      </c>
      <c r="AG195" s="171" t="s">
        <v>548</v>
      </c>
      <c r="AH195" s="222">
        <v>1.0449999999999999</v>
      </c>
      <c r="AI195" s="171" t="s">
        <v>572</v>
      </c>
      <c r="AJ195" s="171" t="s">
        <v>548</v>
      </c>
      <c r="AK195" s="222">
        <v>1.036</v>
      </c>
      <c r="AL195" s="171" t="s">
        <v>572</v>
      </c>
      <c r="AM195" s="171" t="s">
        <v>548</v>
      </c>
      <c r="AN195" s="222">
        <v>1.0389999999999999</v>
      </c>
      <c r="AO195" s="171" t="s">
        <v>572</v>
      </c>
      <c r="AP195" s="171" t="s">
        <v>548</v>
      </c>
      <c r="AQ195" s="222">
        <v>1.0309999999999999</v>
      </c>
      <c r="AR195" s="171" t="s">
        <v>572</v>
      </c>
      <c r="AS195" s="171" t="s">
        <v>548</v>
      </c>
      <c r="AT195" s="222">
        <v>1.028</v>
      </c>
      <c r="AU195" s="171" t="s">
        <v>572</v>
      </c>
      <c r="AV195" s="171" t="s">
        <v>548</v>
      </c>
      <c r="AW195" s="222">
        <v>1.0249999999999999</v>
      </c>
      <c r="AX195" s="171" t="s">
        <v>572</v>
      </c>
      <c r="AY195" s="171" t="s">
        <v>548</v>
      </c>
      <c r="AZ195" s="222">
        <v>1.0209999999999999</v>
      </c>
      <c r="BA195" s="171" t="s">
        <v>572</v>
      </c>
      <c r="BB195" s="171" t="s">
        <v>548</v>
      </c>
      <c r="BC195" s="222">
        <v>1.024</v>
      </c>
      <c r="BD195" s="171" t="s">
        <v>572</v>
      </c>
      <c r="BE195" s="171" t="s">
        <v>548</v>
      </c>
      <c r="BF195" s="222">
        <v>1.0229999999999999</v>
      </c>
      <c r="BG195" s="330" t="s">
        <v>572</v>
      </c>
      <c r="BH195" s="171" t="s">
        <v>548</v>
      </c>
      <c r="BI195" s="222">
        <v>1.0209999999999999</v>
      </c>
      <c r="BJ195" s="171" t="s">
        <v>572</v>
      </c>
      <c r="BK195" s="171" t="s">
        <v>548</v>
      </c>
      <c r="BL195" s="222">
        <v>1.018</v>
      </c>
      <c r="BM195" s="171" t="s">
        <v>572</v>
      </c>
      <c r="BN195" s="171" t="s">
        <v>548</v>
      </c>
      <c r="BO195" s="222">
        <v>1.0169999999999999</v>
      </c>
      <c r="BP195" s="171" t="s">
        <v>572</v>
      </c>
      <c r="BQ195" s="171" t="s">
        <v>548</v>
      </c>
      <c r="BR195" s="225"/>
      <c r="BS195" s="226"/>
      <c r="BT195" s="226"/>
      <c r="BU195" s="306"/>
      <c r="BV195" s="306"/>
    </row>
    <row r="196" spans="1:74" x14ac:dyDescent="0.2">
      <c r="H196" s="3"/>
      <c r="I196" s="8"/>
      <c r="BS196" s="103"/>
    </row>
    <row r="197" spans="1:74" x14ac:dyDescent="0.2">
      <c r="F197" s="24" t="s">
        <v>412</v>
      </c>
      <c r="H197" s="3"/>
      <c r="I197" s="8"/>
      <c r="J197" s="113">
        <v>1.0229999999999999</v>
      </c>
      <c r="M197" s="221">
        <v>1.0189999999999999</v>
      </c>
      <c r="P197" s="203">
        <v>1.0129999999999999</v>
      </c>
      <c r="S197" s="330">
        <v>1.008</v>
      </c>
      <c r="V197" s="221">
        <v>1.002</v>
      </c>
      <c r="Y197" s="299">
        <v>0.995</v>
      </c>
      <c r="AB197" s="171">
        <v>0.99299999999999999</v>
      </c>
      <c r="AE197" s="171">
        <v>0.98699999999999999</v>
      </c>
      <c r="AH197" s="221">
        <v>0.97699999999999998</v>
      </c>
      <c r="AK197" s="171">
        <v>0.96699999999999997</v>
      </c>
      <c r="AL197" s="221"/>
      <c r="AN197" s="221">
        <v>0.96199999999999997</v>
      </c>
      <c r="AQ197" s="221">
        <v>0.95299999999999996</v>
      </c>
      <c r="AT197" s="221">
        <v>0.95</v>
      </c>
      <c r="AW197" s="203">
        <v>0.94499999999999995</v>
      </c>
      <c r="AZ197" s="221">
        <v>0.94</v>
      </c>
      <c r="BC197" s="221">
        <v>0.94</v>
      </c>
      <c r="BF197" s="330">
        <v>0.93799999999999994</v>
      </c>
      <c r="BI197" s="222">
        <v>0.93700000000000006</v>
      </c>
      <c r="BL197" s="221">
        <v>0.93500000000000005</v>
      </c>
      <c r="BO197" s="299">
        <v>0.93500000000000005</v>
      </c>
    </row>
    <row r="198" spans="1:74" x14ac:dyDescent="0.2">
      <c r="D198" s="26"/>
      <c r="E198" s="8"/>
      <c r="F198" t="s">
        <v>413</v>
      </c>
      <c r="H198" s="3"/>
      <c r="I198" s="8"/>
      <c r="J198" s="99">
        <f>MEDIAN(J5:J195)</f>
        <v>1.05</v>
      </c>
      <c r="K198" s="99"/>
      <c r="L198" s="221"/>
      <c r="M198" s="99">
        <f>MEDIAN(M5:M195)</f>
        <v>1.046</v>
      </c>
      <c r="N198" s="221"/>
      <c r="O198" s="221"/>
      <c r="P198" s="221">
        <f>MEDIAN(P5:P195)</f>
        <v>1.04</v>
      </c>
      <c r="Q198" s="221"/>
      <c r="R198" s="221"/>
      <c r="S198" s="221">
        <f>MEDIAN(S5:S195)</f>
        <v>1.034</v>
      </c>
      <c r="T198" s="334"/>
      <c r="U198" s="334"/>
      <c r="V198" s="221">
        <f>MEDIAN(V5:V195)</f>
        <v>1.0289999999999999</v>
      </c>
      <c r="W198" s="221"/>
      <c r="X198" s="221"/>
      <c r="Y198" s="221">
        <f>MEDIAN(Y5:Y195)</f>
        <v>1.02</v>
      </c>
      <c r="Z198" s="221"/>
      <c r="AA198" s="221"/>
      <c r="AB198" s="221">
        <f>MEDIAN(AB5:AB195)</f>
        <v>1.0189999999999999</v>
      </c>
      <c r="AC198" s="221"/>
      <c r="AD198" s="221"/>
      <c r="AE198" s="221">
        <f>MEDIAN(AE5:AE195)</f>
        <v>1.0129999999999999</v>
      </c>
      <c r="AF198" s="221"/>
      <c r="AG198" s="221"/>
      <c r="AH198" s="221">
        <f>MEDIAN(AH5:AH195)</f>
        <v>1.0049999999999999</v>
      </c>
      <c r="AI198" s="221"/>
      <c r="AJ198" s="221"/>
      <c r="AK198" s="221">
        <f>MEDIAN(AK5:AK195)</f>
        <v>0.99099999999999999</v>
      </c>
      <c r="AL198" s="221"/>
      <c r="AM198" s="221"/>
      <c r="AN198" s="221">
        <f>MEDIAN(AN5:AN195)</f>
        <v>0.98399999999999999</v>
      </c>
      <c r="AO198" s="221"/>
      <c r="AP198" s="221"/>
      <c r="AQ198" s="221">
        <f>MEDIAN(AQ5:AQ195)</f>
        <v>0.97499999999999998</v>
      </c>
      <c r="AR198" s="221"/>
      <c r="AS198" s="221"/>
      <c r="AT198" s="221">
        <f t="shared" ref="AT198:AW198" si="0">MEDIAN(AT5:AT195)</f>
        <v>0.97499999999999998</v>
      </c>
      <c r="AU198" s="221"/>
      <c r="AV198" s="221"/>
      <c r="AW198" s="221">
        <f t="shared" si="0"/>
        <v>0.97</v>
      </c>
      <c r="AX198" s="221"/>
      <c r="AY198" s="221"/>
      <c r="AZ198" s="221">
        <f t="shared" ref="AZ198:BI198" si="1">MEDIAN(AZ5:AZ195)</f>
        <v>0.96499999999999997</v>
      </c>
      <c r="BA198" s="221"/>
      <c r="BB198" s="221"/>
      <c r="BC198" s="221">
        <f t="shared" si="1"/>
        <v>0.96699999999999997</v>
      </c>
      <c r="BD198" s="221"/>
      <c r="BE198" s="221"/>
      <c r="BF198" s="221">
        <f t="shared" si="1"/>
        <v>0.96399999999999997</v>
      </c>
      <c r="BG198" s="221"/>
      <c r="BH198" s="221"/>
      <c r="BI198" s="221">
        <f t="shared" si="1"/>
        <v>0.96399999999999997</v>
      </c>
      <c r="BJ198" s="221"/>
      <c r="BK198" s="221"/>
      <c r="BL198" s="221">
        <f t="shared" ref="BL198:BO198" si="2">MEDIAN(BL5:BL195)</f>
        <v>0.96099999999999997</v>
      </c>
      <c r="BM198" s="221"/>
      <c r="BN198" s="221"/>
      <c r="BO198" s="221">
        <f t="shared" si="2"/>
        <v>0.95699999999999996</v>
      </c>
      <c r="BP198" s="221"/>
      <c r="BQ198" s="221"/>
    </row>
    <row r="199" spans="1:74" x14ac:dyDescent="0.2">
      <c r="D199" s="27"/>
      <c r="E199" s="28"/>
      <c r="F199" s="29" t="s">
        <v>590</v>
      </c>
      <c r="H199" s="3"/>
      <c r="I199" s="8"/>
      <c r="J199" s="29">
        <f>COUNTIF(K5:K195,"yes1")</f>
        <v>109</v>
      </c>
      <c r="K199" s="29"/>
      <c r="L199" s="233"/>
      <c r="M199" s="233">
        <f>COUNTIF(N5:N195,"yes1")</f>
        <v>110</v>
      </c>
      <c r="N199" s="233"/>
      <c r="O199" s="233"/>
      <c r="P199" s="233">
        <f>COUNTIF(Q5:Q195,"yes1")</f>
        <v>109</v>
      </c>
      <c r="Q199" s="233"/>
      <c r="R199" s="233"/>
      <c r="S199" s="333">
        <f>COUNTIF(T5:T195,"yes1")</f>
        <v>107</v>
      </c>
      <c r="T199" s="234"/>
      <c r="U199" s="234"/>
      <c r="V199" s="233">
        <f>COUNTIF(W5:W195,"yes1")</f>
        <v>105</v>
      </c>
      <c r="W199" s="234"/>
      <c r="X199" s="234"/>
      <c r="Y199" s="336">
        <f>COUNTIF(Z5:Z195,"yes1")</f>
        <v>107</v>
      </c>
      <c r="Z199" s="336"/>
      <c r="AA199" s="336"/>
      <c r="AB199" s="336">
        <f>COUNTIF(AC5:AC195,"yes1")</f>
        <v>103</v>
      </c>
      <c r="AC199" s="233"/>
      <c r="AD199" s="233"/>
      <c r="AE199" s="233">
        <f>COUNTIF(AF5:AF195,"yes1")</f>
        <v>103</v>
      </c>
      <c r="AF199" s="339"/>
      <c r="AG199" s="339"/>
      <c r="AH199" s="233">
        <f>COUNTIF(AI5:AI195,"yes1")</f>
        <v>104</v>
      </c>
      <c r="AI199" s="233"/>
      <c r="AJ199" s="233"/>
      <c r="AK199" s="233">
        <f>COUNTIF(AL5:AL195,"yes1")</f>
        <v>100</v>
      </c>
      <c r="AL199" s="233"/>
      <c r="AM199" s="233"/>
      <c r="AN199" s="233">
        <f>COUNTIF(AO5:AO195,"yes1")</f>
        <v>97</v>
      </c>
      <c r="AO199" s="233"/>
      <c r="AP199" s="233"/>
      <c r="AQ199" s="233">
        <f>COUNTIF(AR5:AR195,"yes1")</f>
        <v>92</v>
      </c>
      <c r="AR199" s="233"/>
      <c r="AS199" s="233"/>
      <c r="AT199" s="233">
        <f t="shared" ref="AT199" si="3">COUNTIF(AU5:AU195,"yes1")</f>
        <v>90</v>
      </c>
      <c r="AU199" s="282"/>
      <c r="AV199" s="282"/>
      <c r="AW199" s="233">
        <f t="shared" ref="AW199" si="4">COUNTIF(AX5:AX195,"yes1")</f>
        <v>91</v>
      </c>
      <c r="AX199" s="282"/>
      <c r="AY199" s="282"/>
      <c r="AZ199" s="233">
        <f t="shared" ref="AZ199" si="5">COUNTIF(BA5:BA195,"yes1")</f>
        <v>88</v>
      </c>
      <c r="BA199" s="233"/>
      <c r="BB199" s="233"/>
      <c r="BC199" s="233">
        <f t="shared" ref="BC199" si="6">COUNTIF(BD5:BD195,"yes1")</f>
        <v>89</v>
      </c>
      <c r="BD199" s="233"/>
      <c r="BE199" s="233"/>
      <c r="BF199" s="233">
        <f t="shared" ref="BF199" si="7">COUNTIF(BG5:BG195,"yes1")</f>
        <v>88</v>
      </c>
      <c r="BG199" s="233"/>
      <c r="BH199" s="233"/>
      <c r="BI199" s="233">
        <f t="shared" ref="BI199" si="8">COUNTIF(BJ5:BJ195,"yes1")</f>
        <v>87</v>
      </c>
      <c r="BJ199" s="282"/>
      <c r="BK199" s="282"/>
      <c r="BL199" s="233">
        <f t="shared" ref="BL199" si="9">COUNTIF(BM5:BM195,"yes1")</f>
        <v>87</v>
      </c>
      <c r="BM199" s="233"/>
      <c r="BN199" s="233"/>
      <c r="BO199" s="233">
        <f t="shared" ref="BO199" si="10">COUNTIF(BP5:BP195,"yes1")</f>
        <v>85</v>
      </c>
      <c r="BP199" s="282"/>
      <c r="BQ199" s="282"/>
    </row>
    <row r="200" spans="1:74" x14ac:dyDescent="0.2">
      <c r="D200" s="27"/>
      <c r="E200" s="28"/>
      <c r="F200" s="29" t="s">
        <v>591</v>
      </c>
      <c r="H200" s="3"/>
      <c r="I200" s="8"/>
      <c r="J200" s="29">
        <f>COUNTIF(K5:K195,"yes2")</f>
        <v>52</v>
      </c>
      <c r="K200" s="29"/>
      <c r="L200" s="233"/>
      <c r="M200" s="233">
        <f>COUNTIF(N5:N195,"yes2")</f>
        <v>53</v>
      </c>
      <c r="N200" s="233"/>
      <c r="O200" s="233"/>
      <c r="P200" s="233">
        <f>COUNTIF(Q5:Q195,"yes2")</f>
        <v>56</v>
      </c>
      <c r="Q200" s="233"/>
      <c r="R200" s="233"/>
      <c r="S200" s="333">
        <f>COUNTIF(T5:T195,"yes2")</f>
        <v>60</v>
      </c>
      <c r="T200" s="234"/>
      <c r="U200" s="234"/>
      <c r="V200" s="233">
        <f>COUNTIF(W5:W195,"yes2")</f>
        <v>63</v>
      </c>
      <c r="W200" s="234"/>
      <c r="X200" s="234"/>
      <c r="Y200" s="336">
        <f>COUNTIF(Z5:Z195,"yes2")</f>
        <v>67</v>
      </c>
      <c r="Z200" s="336"/>
      <c r="AA200" s="336"/>
      <c r="AB200" s="336">
        <f>COUNTIF(AC5:AC195,"yes2")</f>
        <v>71</v>
      </c>
      <c r="AC200" s="233"/>
      <c r="AD200" s="233"/>
      <c r="AE200" s="233">
        <f>COUNTIF(AF5:AF195,"yes2")</f>
        <v>72</v>
      </c>
      <c r="AF200" s="339"/>
      <c r="AG200" s="339"/>
      <c r="AH200" s="233">
        <f>COUNTIF(AI5:AI195,"yes2")</f>
        <v>75</v>
      </c>
      <c r="AI200" s="233"/>
      <c r="AJ200" s="233"/>
      <c r="AK200" s="233">
        <f>COUNTIF(AL5:AL195,"yes2")</f>
        <v>81</v>
      </c>
      <c r="AL200" s="233"/>
      <c r="AM200" s="233"/>
      <c r="AN200" s="233">
        <f>COUNTIF(AO5:AO195,"yes2")</f>
        <v>84</v>
      </c>
      <c r="AO200" s="233"/>
      <c r="AP200" s="233"/>
      <c r="AQ200" s="233">
        <f>COUNTIF(AR5:AR195,"yes2")</f>
        <v>90</v>
      </c>
      <c r="AR200" s="233"/>
      <c r="AS200" s="233"/>
      <c r="AT200" s="233">
        <f t="shared" ref="AT200" si="11">COUNTIF(AU5:AU195,"yes2")</f>
        <v>92</v>
      </c>
      <c r="AU200" s="282"/>
      <c r="AV200" s="282"/>
      <c r="AW200" s="233">
        <f t="shared" ref="AW200" si="12">COUNTIF(AX5:AX195,"yes2")</f>
        <v>92</v>
      </c>
      <c r="AX200" s="282"/>
      <c r="AY200" s="282"/>
      <c r="AZ200" s="233">
        <f t="shared" ref="AZ200" si="13">COUNTIF(BA5:BA195,"yes2")</f>
        <v>96</v>
      </c>
      <c r="BA200" s="233"/>
      <c r="BB200" s="233"/>
      <c r="BC200" s="233">
        <f t="shared" ref="BC200" si="14">COUNTIF(BD5:BD195,"yes2")</f>
        <v>94</v>
      </c>
      <c r="BD200" s="233"/>
      <c r="BE200" s="233"/>
      <c r="BF200" s="233">
        <f t="shared" ref="BF200" si="15">COUNTIF(BG5:BG195,"yes2")</f>
        <v>96</v>
      </c>
      <c r="BG200" s="233"/>
      <c r="BH200" s="233"/>
      <c r="BI200" s="233">
        <f t="shared" ref="BI200" si="16">COUNTIF(BJ5:BJ195,"yes2")</f>
        <v>96</v>
      </c>
      <c r="BJ200" s="282"/>
      <c r="BK200" s="282"/>
      <c r="BL200" s="233">
        <f t="shared" ref="BL200" si="17">COUNTIF(BM5:BM195,"yes2")</f>
        <v>97</v>
      </c>
      <c r="BM200" s="233"/>
      <c r="BN200" s="233"/>
      <c r="BO200" s="233">
        <f t="shared" ref="BO200" si="18">COUNTIF(BP5:BP195,"yes2")</f>
        <v>98</v>
      </c>
      <c r="BP200" s="282"/>
      <c r="BQ200" s="282"/>
    </row>
    <row r="201" spans="1:74" x14ac:dyDescent="0.2">
      <c r="D201" s="26"/>
      <c r="E201" s="8"/>
      <c r="F201" s="306"/>
      <c r="H201" s="3"/>
      <c r="I201" s="8"/>
    </row>
    <row r="202" spans="1:74" x14ac:dyDescent="0.2">
      <c r="F202" s="306"/>
      <c r="H202" s="3"/>
      <c r="I202" s="8"/>
    </row>
    <row r="203" spans="1:74" x14ac:dyDescent="0.2">
      <c r="F203" s="306"/>
      <c r="H203" s="3"/>
      <c r="I203" s="8"/>
    </row>
    <row r="204" spans="1:74" x14ac:dyDescent="0.2">
      <c r="H204" s="3"/>
      <c r="I204" s="8"/>
    </row>
    <row r="205" spans="1:74" x14ac:dyDescent="0.2">
      <c r="H205" s="3"/>
      <c r="I205" s="8"/>
      <c r="J205" s="10">
        <f>SUBTOTAL(2,J5:J195)</f>
        <v>191</v>
      </c>
      <c r="M205" s="10">
        <f>SUBTOTAL(2,M5:M195)</f>
        <v>191</v>
      </c>
      <c r="N205" s="203"/>
      <c r="P205" s="203">
        <f>SUBTOTAL(2,P5:P195)</f>
        <v>191</v>
      </c>
      <c r="S205" s="203">
        <f>SUBTOTAL(2,S5:S195)</f>
        <v>191</v>
      </c>
      <c r="T205" s="203">
        <f>SUBTOTAL(2,T5:T195)</f>
        <v>0</v>
      </c>
      <c r="U205" s="203">
        <f>SUBTOTAL(2,U5:U195)</f>
        <v>0</v>
      </c>
      <c r="V205" s="203">
        <f>SUBTOTAL(2,V5:V195)</f>
        <v>191</v>
      </c>
      <c r="Y205" s="203">
        <f>SUBTOTAL(2,Y5:Y195)</f>
        <v>191</v>
      </c>
      <c r="AB205" s="203">
        <f>SUBTOTAL(2,AB5:AB195)</f>
        <v>191</v>
      </c>
      <c r="AE205" s="203">
        <f t="shared" ref="AE205:BI205" si="19">SUBTOTAL(2,AE5:AE195)</f>
        <v>191</v>
      </c>
      <c r="AH205" s="203">
        <f t="shared" si="19"/>
        <v>191</v>
      </c>
      <c r="AI205" s="203">
        <f t="shared" si="19"/>
        <v>0</v>
      </c>
      <c r="AJ205" s="203">
        <f t="shared" si="19"/>
        <v>0</v>
      </c>
      <c r="AK205" s="203">
        <f t="shared" si="19"/>
        <v>191</v>
      </c>
      <c r="AN205" s="203">
        <f t="shared" si="19"/>
        <v>191</v>
      </c>
      <c r="AQ205" s="203">
        <f t="shared" si="19"/>
        <v>191</v>
      </c>
      <c r="AT205" s="203">
        <f t="shared" si="19"/>
        <v>191</v>
      </c>
      <c r="AW205" s="203">
        <f t="shared" si="19"/>
        <v>191</v>
      </c>
      <c r="AZ205" s="203">
        <f t="shared" si="19"/>
        <v>191</v>
      </c>
      <c r="BC205" s="203">
        <f t="shared" si="19"/>
        <v>191</v>
      </c>
      <c r="BD205" s="203">
        <f t="shared" si="19"/>
        <v>0</v>
      </c>
      <c r="BE205" s="203">
        <f t="shared" si="19"/>
        <v>0</v>
      </c>
      <c r="BF205" s="203">
        <f t="shared" si="19"/>
        <v>191</v>
      </c>
      <c r="BG205" s="203">
        <f t="shared" si="19"/>
        <v>0</v>
      </c>
      <c r="BH205" s="203">
        <f t="shared" si="19"/>
        <v>0</v>
      </c>
      <c r="BI205" s="203">
        <f t="shared" si="19"/>
        <v>191</v>
      </c>
    </row>
  </sheetData>
  <autoFilter ref="A4:BV195"/>
  <customSheetViews>
    <customSheetView guid="{460C675D-EB01-4F1F-8F6F-F3410AC9815E}" showAutoFilter="1" hiddenColumns="1">
      <pageMargins left="0.7" right="0.7" top="0.75" bottom="0.75" header="0.3" footer="0.3"/>
      <pageSetup paperSize="9" orientation="portrait" r:id="rId1"/>
      <autoFilter ref="A4:AY199"/>
    </customSheetView>
    <customSheetView guid="{0B466410-FB7E-451A-AFD3-95886095C000}" showAutoFilter="1" hiddenColumns="1">
      <pane ySplit="4" topLeftCell="A5" activePane="bottomLeft" state="frozen"/>
      <selection pane="bottomLeft" activeCell="T2" sqref="T2"/>
      <pageMargins left="0.7" right="0.7" top="0.75" bottom="0.75" header="0.3" footer="0.3"/>
      <pageSetup paperSize="9" orientation="portrait" r:id="rId2"/>
      <autoFilter ref="A4:O213"/>
    </customSheetView>
  </customSheetViews>
  <conditionalFormatting sqref="AT5:AT195">
    <cfRule type="expression" dxfId="203" priority="39">
      <formula>AU5="yes1"</formula>
    </cfRule>
    <cfRule type="expression" dxfId="202" priority="40">
      <formula>AU5="yes2"</formula>
    </cfRule>
  </conditionalFormatting>
  <conditionalFormatting sqref="AQ5:AQ195">
    <cfRule type="expression" dxfId="201" priority="65">
      <formula>AR5="yes1"</formula>
    </cfRule>
    <cfRule type="expression" dxfId="200" priority="70">
      <formula>AR5="yes2"</formula>
    </cfRule>
  </conditionalFormatting>
  <conditionalFormatting sqref="J5:J195">
    <cfRule type="expression" dxfId="199" priority="15">
      <formula>K5="yes1"</formula>
    </cfRule>
    <cfRule type="expression" dxfId="198" priority="16">
      <formula>K5="yes2"</formula>
    </cfRule>
  </conditionalFormatting>
  <conditionalFormatting sqref="AN5:AN195">
    <cfRule type="expression" dxfId="197" priority="35">
      <formula>AO5="yes1"</formula>
    </cfRule>
    <cfRule type="expression" dxfId="196" priority="36">
      <formula>AO5="yes2"</formula>
    </cfRule>
  </conditionalFormatting>
  <conditionalFormatting sqref="AK5:AK195">
    <cfRule type="expression" dxfId="195" priority="33">
      <formula>AL5="yes1"</formula>
    </cfRule>
    <cfRule type="expression" dxfId="194" priority="34">
      <formula>AL5="yes2"</formula>
    </cfRule>
  </conditionalFormatting>
  <conditionalFormatting sqref="AH5:AH195">
    <cfRule type="expression" dxfId="193" priority="31">
      <formula>AI5="yes1"</formula>
    </cfRule>
    <cfRule type="expression" dxfId="192" priority="32">
      <formula>AI5="yes2"</formula>
    </cfRule>
  </conditionalFormatting>
  <conditionalFormatting sqref="AE5:AE195">
    <cfRule type="expression" dxfId="191" priority="29">
      <formula>AF5="yes1"</formula>
    </cfRule>
    <cfRule type="expression" dxfId="190" priority="30">
      <formula>AF5="yes2"</formula>
    </cfRule>
  </conditionalFormatting>
  <conditionalFormatting sqref="AB5:AB195">
    <cfRule type="expression" dxfId="189" priority="27">
      <formula>AC5="yes1"</formula>
    </cfRule>
    <cfRule type="expression" dxfId="188" priority="28">
      <formula>AC5="yes2"</formula>
    </cfRule>
  </conditionalFormatting>
  <conditionalFormatting sqref="Y5:Y195">
    <cfRule type="expression" dxfId="187" priority="25">
      <formula>Z5="yes1"</formula>
    </cfRule>
    <cfRule type="expression" dxfId="186" priority="26">
      <formula>Z5="yes2"</formula>
    </cfRule>
  </conditionalFormatting>
  <conditionalFormatting sqref="V5:V195">
    <cfRule type="expression" dxfId="185" priority="23">
      <formula>W5="yes1"</formula>
    </cfRule>
    <cfRule type="expression" dxfId="184" priority="24">
      <formula>W5="yes2"</formula>
    </cfRule>
  </conditionalFormatting>
  <conditionalFormatting sqref="S5:S195">
    <cfRule type="expression" dxfId="183" priority="21">
      <formula>T5="yes1"</formula>
    </cfRule>
    <cfRule type="expression" dxfId="182" priority="22">
      <formula>T5="yes2"</formula>
    </cfRule>
  </conditionalFormatting>
  <conditionalFormatting sqref="P5:P195">
    <cfRule type="expression" dxfId="181" priority="19">
      <formula>Q5="yes1"</formula>
    </cfRule>
    <cfRule type="expression" dxfId="180" priority="20">
      <formula>Q5="yes2"</formula>
    </cfRule>
  </conditionalFormatting>
  <conditionalFormatting sqref="M5:M195">
    <cfRule type="expression" dxfId="179" priority="17">
      <formula>N5="yes1"</formula>
    </cfRule>
    <cfRule type="expression" dxfId="178" priority="18">
      <formula>N5="yes2"</formula>
    </cfRule>
  </conditionalFormatting>
  <conditionalFormatting sqref="F5:F195">
    <cfRule type="expression" dxfId="177" priority="129">
      <formula>BP5="yes1"</formula>
    </cfRule>
    <cfRule type="expression" dxfId="176" priority="130">
      <formula>$BP5="yes2"</formula>
    </cfRule>
  </conditionalFormatting>
  <conditionalFormatting sqref="AW5:AW195">
    <cfRule type="expression" dxfId="175" priority="13">
      <formula>AX5="yes1"</formula>
    </cfRule>
    <cfRule type="expression" dxfId="174" priority="14">
      <formula>AX5="yes2"</formula>
    </cfRule>
  </conditionalFormatting>
  <conditionalFormatting sqref="AZ5:AZ195">
    <cfRule type="expression" dxfId="173" priority="11">
      <formula>BA5="yes1"</formula>
    </cfRule>
    <cfRule type="expression" dxfId="172" priority="12">
      <formula>BA5="yes2"</formula>
    </cfRule>
  </conditionalFormatting>
  <conditionalFormatting sqref="BC5:BC195">
    <cfRule type="expression" dxfId="171" priority="9">
      <formula>BD5="yes1"</formula>
    </cfRule>
    <cfRule type="expression" dxfId="170" priority="10">
      <formula>BD5="yes2"</formula>
    </cfRule>
  </conditionalFormatting>
  <conditionalFormatting sqref="BF5:BF195">
    <cfRule type="expression" dxfId="169" priority="7">
      <formula>BG5="yes1"</formula>
    </cfRule>
    <cfRule type="expression" dxfId="168" priority="8">
      <formula>BG5="yes2"</formula>
    </cfRule>
  </conditionalFormatting>
  <conditionalFormatting sqref="BI5:BI195">
    <cfRule type="expression" dxfId="167" priority="5">
      <formula>BJ5="yes1"</formula>
    </cfRule>
    <cfRule type="expression" dxfId="166" priority="6">
      <formula>BJ5="yes2"</formula>
    </cfRule>
  </conditionalFormatting>
  <conditionalFormatting sqref="BL5:BL195">
    <cfRule type="expression" dxfId="165" priority="3">
      <formula>BM5="yes1"</formula>
    </cfRule>
    <cfRule type="expression" dxfId="164" priority="4">
      <formula>BM5="yes2"</formula>
    </cfRule>
  </conditionalFormatting>
  <conditionalFormatting sqref="BO5:BO195">
    <cfRule type="expression" dxfId="163" priority="1">
      <formula>BP5="yes1"</formula>
    </cfRule>
    <cfRule type="expression" dxfId="162" priority="2">
      <formula>BP5="yes2"</formula>
    </cfRule>
  </conditionalFormatting>
  <pageMargins left="0.7" right="0.7" top="0.75" bottom="0.75" header="0.3" footer="0.3"/>
  <pageSetup paperSize="9"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A207"/>
  <sheetViews>
    <sheetView zoomScaleNormal="100" workbookViewId="0">
      <pane ySplit="4" topLeftCell="A5" activePane="bottomLeft" state="frozen"/>
      <selection pane="bottomLeft" activeCell="A2" sqref="A2"/>
    </sheetView>
  </sheetViews>
  <sheetFormatPr defaultRowHeight="11.25" x14ac:dyDescent="0.2"/>
  <cols>
    <col min="1" max="1" width="57.83203125" bestFit="1" customWidth="1"/>
    <col min="2" max="2" width="42.83203125" bestFit="1" customWidth="1"/>
    <col min="3" max="3" width="9.83203125" customWidth="1"/>
    <col min="4" max="4" width="35" customWidth="1"/>
    <col min="5" max="5" width="8.1640625" customWidth="1"/>
    <col min="6" max="6" width="46.1640625" customWidth="1"/>
    <col min="7" max="7" width="9.33203125" customWidth="1"/>
    <col min="8" max="8" width="16.33203125" customWidth="1"/>
    <col min="9" max="9" width="18" style="10" customWidth="1"/>
    <col min="10" max="10" width="16" style="10" hidden="1" customWidth="1"/>
    <col min="11" max="11" width="18.33203125" style="10" customWidth="1"/>
    <col min="12" max="12" width="15.1640625" style="10" hidden="1" customWidth="1"/>
    <col min="13" max="13" width="18" style="203" customWidth="1"/>
    <col min="14" max="14" width="15.1640625" style="203" hidden="1" customWidth="1"/>
    <col min="15" max="15" width="17.83203125" style="203" customWidth="1"/>
    <col min="16" max="16" width="17.83203125" style="203" hidden="1" customWidth="1"/>
    <col min="17" max="17" width="17.83203125" style="203" customWidth="1"/>
    <col min="18" max="18" width="17.83203125" style="203" hidden="1" customWidth="1"/>
    <col min="19" max="19" width="17.83203125" style="203" customWidth="1"/>
    <col min="20" max="20" width="17.83203125" style="203" hidden="1" customWidth="1"/>
    <col min="21" max="21" width="17.83203125" style="203" customWidth="1"/>
    <col min="22" max="22" width="16.83203125" style="203" hidden="1" customWidth="1"/>
    <col min="23" max="23" width="16.83203125" style="203" customWidth="1"/>
    <col min="24" max="24" width="16.83203125" style="203" hidden="1" customWidth="1"/>
    <col min="25" max="25" width="16.83203125" style="203" customWidth="1"/>
    <col min="26" max="26" width="16.83203125" style="203" hidden="1" customWidth="1"/>
    <col min="27" max="27" width="16.83203125" style="203" customWidth="1"/>
    <col min="28" max="28" width="16.83203125" style="203" hidden="1" customWidth="1"/>
    <col min="29" max="29" width="16.83203125" style="203" customWidth="1"/>
    <col min="30" max="30" width="16.83203125" style="203" hidden="1" customWidth="1"/>
    <col min="31" max="31" width="16.83203125" style="203" customWidth="1"/>
    <col min="32" max="32" width="16.83203125" style="203" hidden="1" customWidth="1"/>
    <col min="33" max="33" width="16.83203125" style="203" customWidth="1"/>
    <col min="34" max="34" width="16.83203125" style="203" hidden="1" customWidth="1"/>
    <col min="35" max="35" width="16.83203125" style="203" customWidth="1"/>
    <col min="36" max="36" width="16.83203125" style="203" hidden="1" customWidth="1"/>
    <col min="37" max="37" width="16.83203125" style="203" customWidth="1"/>
    <col min="38" max="38" width="16.83203125" style="203" hidden="1" customWidth="1"/>
    <col min="39" max="39" width="16.83203125" style="203" customWidth="1"/>
    <col min="40" max="40" width="16.83203125" style="203" hidden="1" customWidth="1"/>
    <col min="41" max="41" width="16.83203125" style="203" customWidth="1"/>
    <col min="42" max="42" width="16.83203125" style="203" hidden="1" customWidth="1"/>
    <col min="43" max="43" width="16.83203125" style="203" customWidth="1"/>
    <col min="44" max="44" width="16.83203125" style="203" hidden="1" customWidth="1"/>
    <col min="45" max="45" width="16.83203125" style="203" customWidth="1"/>
    <col min="46" max="46" width="16.83203125" style="203" hidden="1" customWidth="1"/>
    <col min="47" max="47" width="16.83203125" style="203" customWidth="1"/>
    <col min="48" max="48" width="16.83203125" style="203" hidden="1" customWidth="1"/>
  </cols>
  <sheetData>
    <row r="1" spans="1:53" x14ac:dyDescent="0.2">
      <c r="A1" s="141" t="s">
        <v>516</v>
      </c>
      <c r="E1" s="22"/>
      <c r="F1" s="23"/>
      <c r="G1" s="23"/>
      <c r="I1" s="34"/>
      <c r="J1" s="34"/>
      <c r="K1" s="34"/>
      <c r="L1" s="3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row>
    <row r="2" spans="1:53" ht="21.75" customHeight="1" x14ac:dyDescent="0.2">
      <c r="A2" s="35"/>
      <c r="B2" s="94"/>
      <c r="E2" s="31"/>
      <c r="F2" s="317" t="s">
        <v>586</v>
      </c>
      <c r="G2" s="32"/>
      <c r="I2" s="81"/>
      <c r="J2" s="81"/>
      <c r="K2" s="81"/>
      <c r="L2" s="81"/>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row>
    <row r="3" spans="1:53" ht="22.5" x14ac:dyDescent="0.2">
      <c r="B3" s="30"/>
      <c r="E3" s="31"/>
      <c r="F3" s="82" t="s">
        <v>802</v>
      </c>
      <c r="G3" s="32"/>
      <c r="I3" s="34" t="s">
        <v>550</v>
      </c>
      <c r="J3" s="33"/>
      <c r="K3" s="34" t="s">
        <v>551</v>
      </c>
      <c r="L3" s="33"/>
      <c r="M3" s="214" t="s">
        <v>616</v>
      </c>
      <c r="N3" s="213"/>
      <c r="O3" s="214" t="s">
        <v>644</v>
      </c>
      <c r="P3" s="213"/>
      <c r="Q3" s="214" t="s">
        <v>647</v>
      </c>
      <c r="R3" s="213"/>
      <c r="S3" s="214" t="s">
        <v>651</v>
      </c>
      <c r="T3" s="213"/>
      <c r="U3" s="214" t="s">
        <v>654</v>
      </c>
      <c r="V3" s="213"/>
      <c r="W3" s="214" t="s">
        <v>661</v>
      </c>
      <c r="X3" s="213"/>
      <c r="Y3" s="214" t="s">
        <v>666</v>
      </c>
      <c r="Z3" s="213"/>
      <c r="AA3" s="214" t="s">
        <v>671</v>
      </c>
      <c r="AB3" s="213"/>
      <c r="AC3" s="214" t="s">
        <v>675</v>
      </c>
      <c r="AD3" s="213"/>
      <c r="AE3" s="214" t="s">
        <v>678</v>
      </c>
      <c r="AF3" s="213"/>
      <c r="AG3" s="214" t="s">
        <v>685</v>
      </c>
      <c r="AH3" s="213"/>
      <c r="AI3" s="214" t="s">
        <v>753</v>
      </c>
      <c r="AJ3" s="213"/>
      <c r="AK3" s="214" t="s">
        <v>755</v>
      </c>
      <c r="AL3" s="213"/>
      <c r="AM3" s="214" t="s">
        <v>780</v>
      </c>
      <c r="AN3" s="213"/>
      <c r="AO3" s="214" t="s">
        <v>786</v>
      </c>
      <c r="AP3" s="213"/>
      <c r="AQ3" s="214" t="s">
        <v>790</v>
      </c>
      <c r="AR3" s="213"/>
      <c r="AS3" s="214" t="s">
        <v>796</v>
      </c>
      <c r="AT3" s="213"/>
      <c r="AU3" s="214" t="s">
        <v>802</v>
      </c>
      <c r="AV3" s="213"/>
    </row>
    <row r="4" spans="1:53" ht="56.25" x14ac:dyDescent="0.2">
      <c r="A4" s="6" t="s">
        <v>473</v>
      </c>
      <c r="B4" s="6" t="s">
        <v>469</v>
      </c>
      <c r="C4" s="6" t="s">
        <v>470</v>
      </c>
      <c r="D4" s="6" t="s">
        <v>455</v>
      </c>
      <c r="E4" s="6" t="s">
        <v>454</v>
      </c>
      <c r="F4" s="6" t="s">
        <v>0</v>
      </c>
      <c r="G4" s="6" t="s">
        <v>1</v>
      </c>
      <c r="H4" s="111" t="s">
        <v>570</v>
      </c>
      <c r="I4" s="6" t="s">
        <v>518</v>
      </c>
      <c r="J4" s="111" t="s">
        <v>564</v>
      </c>
      <c r="K4" s="6" t="s">
        <v>518</v>
      </c>
      <c r="L4" s="111" t="s">
        <v>563</v>
      </c>
      <c r="M4" s="201" t="s">
        <v>518</v>
      </c>
      <c r="N4" s="111" t="s">
        <v>617</v>
      </c>
      <c r="O4" s="201" t="s">
        <v>518</v>
      </c>
      <c r="P4" s="111" t="s">
        <v>643</v>
      </c>
      <c r="Q4" s="201" t="s">
        <v>518</v>
      </c>
      <c r="R4" s="111" t="s">
        <v>648</v>
      </c>
      <c r="S4" s="201" t="s">
        <v>518</v>
      </c>
      <c r="T4" s="111" t="s">
        <v>650</v>
      </c>
      <c r="U4" s="201" t="s">
        <v>518</v>
      </c>
      <c r="V4" s="111" t="s">
        <v>653</v>
      </c>
      <c r="W4" s="201" t="s">
        <v>518</v>
      </c>
      <c r="X4" s="111" t="s">
        <v>662</v>
      </c>
      <c r="Y4" s="201" t="s">
        <v>518</v>
      </c>
      <c r="Z4" s="111" t="s">
        <v>667</v>
      </c>
      <c r="AA4" s="201" t="s">
        <v>518</v>
      </c>
      <c r="AB4" s="111" t="s">
        <v>670</v>
      </c>
      <c r="AC4" s="201" t="s">
        <v>518</v>
      </c>
      <c r="AD4" s="111" t="s">
        <v>674</v>
      </c>
      <c r="AE4" s="201" t="s">
        <v>518</v>
      </c>
      <c r="AF4" s="111" t="s">
        <v>679</v>
      </c>
      <c r="AG4" s="201" t="s">
        <v>518</v>
      </c>
      <c r="AH4" s="387" t="s">
        <v>725</v>
      </c>
      <c r="AI4" s="201" t="s">
        <v>518</v>
      </c>
      <c r="AJ4" s="387" t="s">
        <v>759</v>
      </c>
      <c r="AK4" s="201" t="s">
        <v>518</v>
      </c>
      <c r="AL4" s="387" t="s">
        <v>760</v>
      </c>
      <c r="AM4" s="201" t="s">
        <v>518</v>
      </c>
      <c r="AN4" s="387" t="s">
        <v>784</v>
      </c>
      <c r="AO4" s="201" t="s">
        <v>518</v>
      </c>
      <c r="AP4" s="387" t="s">
        <v>789</v>
      </c>
      <c r="AQ4" s="201" t="s">
        <v>518</v>
      </c>
      <c r="AR4" s="387" t="s">
        <v>795</v>
      </c>
      <c r="AS4" s="201" t="s">
        <v>518</v>
      </c>
      <c r="AT4" s="387" t="s">
        <v>800</v>
      </c>
      <c r="AU4" s="201" t="s">
        <v>518</v>
      </c>
      <c r="AV4" s="387" t="s">
        <v>814</v>
      </c>
    </row>
    <row r="5" spans="1:53" x14ac:dyDescent="0.2">
      <c r="A5" s="306" t="s">
        <v>619</v>
      </c>
      <c r="B5" s="5" t="s">
        <v>474</v>
      </c>
      <c r="C5" s="5" t="s">
        <v>401</v>
      </c>
      <c r="D5" s="5" t="s">
        <v>415</v>
      </c>
      <c r="E5" s="5" t="s">
        <v>5</v>
      </c>
      <c r="F5" s="117" t="s">
        <v>6</v>
      </c>
      <c r="G5" s="5" t="s">
        <v>7</v>
      </c>
      <c r="H5" s="151">
        <v>3779</v>
      </c>
      <c r="I5" s="155">
        <v>3119</v>
      </c>
      <c r="J5" s="187" t="s">
        <v>548</v>
      </c>
      <c r="K5" s="155">
        <v>3053</v>
      </c>
      <c r="L5" s="262" t="s">
        <v>548</v>
      </c>
      <c r="M5" s="155">
        <v>2970</v>
      </c>
      <c r="N5" s="306" t="s">
        <v>548</v>
      </c>
      <c r="O5" s="155">
        <v>2912</v>
      </c>
      <c r="P5" s="306" t="s">
        <v>548</v>
      </c>
      <c r="Q5" s="155">
        <v>2882</v>
      </c>
      <c r="R5" s="306" t="s">
        <v>548</v>
      </c>
      <c r="S5" s="155">
        <v>2812</v>
      </c>
      <c r="T5" s="306" t="s">
        <v>548</v>
      </c>
      <c r="U5" s="155">
        <v>2767</v>
      </c>
      <c r="V5" s="203" t="s">
        <v>548</v>
      </c>
      <c r="W5" s="155">
        <v>2734</v>
      </c>
      <c r="X5" s="203" t="s">
        <v>548</v>
      </c>
      <c r="Y5" s="155">
        <v>2675</v>
      </c>
      <c r="Z5" s="203" t="s">
        <v>548</v>
      </c>
      <c r="AA5" s="155">
        <v>2593</v>
      </c>
      <c r="AB5" s="203" t="s">
        <v>548</v>
      </c>
      <c r="AC5" s="155">
        <v>2506</v>
      </c>
      <c r="AD5" s="203" t="s">
        <v>548</v>
      </c>
      <c r="AE5" s="155">
        <v>2434</v>
      </c>
      <c r="AF5" s="203" t="s">
        <v>548</v>
      </c>
      <c r="AG5" s="155">
        <v>2331</v>
      </c>
      <c r="AH5" s="203" t="s">
        <v>548</v>
      </c>
      <c r="AI5" s="155">
        <v>2302</v>
      </c>
      <c r="AJ5" s="203" t="s">
        <v>548</v>
      </c>
      <c r="AK5" s="155">
        <v>2239</v>
      </c>
      <c r="AL5" s="203" t="s">
        <v>548</v>
      </c>
      <c r="AM5" s="155">
        <v>2183</v>
      </c>
      <c r="AN5" s="410" t="s">
        <v>548</v>
      </c>
      <c r="AO5" s="155">
        <v>2086</v>
      </c>
      <c r="AP5" s="410" t="s">
        <v>548</v>
      </c>
      <c r="AQ5" s="155">
        <v>2050</v>
      </c>
      <c r="AR5" s="203" t="s">
        <v>548</v>
      </c>
      <c r="AS5" s="155">
        <v>1990</v>
      </c>
      <c r="AT5" s="203" t="s">
        <v>548</v>
      </c>
      <c r="AU5" s="155">
        <v>1957</v>
      </c>
      <c r="AV5" s="203" t="s">
        <v>548</v>
      </c>
      <c r="AW5" s="25"/>
      <c r="AX5" s="155"/>
      <c r="AY5" s="155"/>
    </row>
    <row r="6" spans="1:53" x14ac:dyDescent="0.2">
      <c r="A6" s="306" t="s">
        <v>620</v>
      </c>
      <c r="B6" s="5" t="s">
        <v>475</v>
      </c>
      <c r="C6" s="5" t="s">
        <v>402</v>
      </c>
      <c r="D6" s="5" t="s">
        <v>416</v>
      </c>
      <c r="E6" s="5" t="s">
        <v>8</v>
      </c>
      <c r="F6" s="117" t="s">
        <v>9</v>
      </c>
      <c r="G6" s="5" t="s">
        <v>10</v>
      </c>
      <c r="H6" s="151">
        <v>2285</v>
      </c>
      <c r="I6" s="155">
        <v>2931</v>
      </c>
      <c r="J6" s="187" t="s">
        <v>549</v>
      </c>
      <c r="K6" s="155">
        <v>2815</v>
      </c>
      <c r="L6" s="262" t="s">
        <v>549</v>
      </c>
      <c r="M6" s="155">
        <v>2739</v>
      </c>
      <c r="N6" s="306" t="s">
        <v>549</v>
      </c>
      <c r="O6" s="155">
        <v>2681</v>
      </c>
      <c r="P6" s="306" t="s">
        <v>549</v>
      </c>
      <c r="Q6" s="155">
        <v>2639</v>
      </c>
      <c r="R6" s="306" t="s">
        <v>549</v>
      </c>
      <c r="S6" s="155">
        <v>2558</v>
      </c>
      <c r="T6" s="306" t="s">
        <v>549</v>
      </c>
      <c r="U6" s="155">
        <v>2497</v>
      </c>
      <c r="V6" s="203" t="s">
        <v>549</v>
      </c>
      <c r="W6" s="155">
        <v>2450</v>
      </c>
      <c r="X6" s="203" t="s">
        <v>549</v>
      </c>
      <c r="Y6" s="155">
        <v>2406</v>
      </c>
      <c r="Z6" s="203" t="s">
        <v>549</v>
      </c>
      <c r="AA6" s="155">
        <v>2362</v>
      </c>
      <c r="AB6" s="203" t="s">
        <v>549</v>
      </c>
      <c r="AC6" s="155">
        <v>2313</v>
      </c>
      <c r="AD6" s="203" t="s">
        <v>549</v>
      </c>
      <c r="AE6" s="155">
        <v>2292</v>
      </c>
      <c r="AF6" s="203" t="s">
        <v>549</v>
      </c>
      <c r="AG6" s="155">
        <v>2280</v>
      </c>
      <c r="AH6" s="203" t="s">
        <v>548</v>
      </c>
      <c r="AI6" s="155">
        <v>2219</v>
      </c>
      <c r="AJ6" s="203" t="s">
        <v>548</v>
      </c>
      <c r="AK6" s="155">
        <v>2216</v>
      </c>
      <c r="AL6" s="203" t="s">
        <v>548</v>
      </c>
      <c r="AM6" s="155">
        <v>2167</v>
      </c>
      <c r="AN6" s="410" t="s">
        <v>548</v>
      </c>
      <c r="AO6" s="155">
        <v>2114</v>
      </c>
      <c r="AP6" s="410" t="s">
        <v>548</v>
      </c>
      <c r="AQ6" s="155">
        <v>2085</v>
      </c>
      <c r="AR6" s="203" t="s">
        <v>548</v>
      </c>
      <c r="AS6" s="155">
        <v>2038</v>
      </c>
      <c r="AT6" s="203" t="s">
        <v>548</v>
      </c>
      <c r="AU6" s="155">
        <v>1998</v>
      </c>
      <c r="AV6" s="203" t="s">
        <v>548</v>
      </c>
      <c r="AW6" s="225"/>
      <c r="AX6" s="155"/>
      <c r="AY6" s="155"/>
      <c r="AZ6" s="306"/>
      <c r="BA6" s="306"/>
    </row>
    <row r="7" spans="1:53" x14ac:dyDescent="0.2">
      <c r="A7" s="306" t="s">
        <v>621</v>
      </c>
      <c r="B7" s="5" t="s">
        <v>477</v>
      </c>
      <c r="C7" s="5" t="s">
        <v>404</v>
      </c>
      <c r="D7" s="5" t="s">
        <v>418</v>
      </c>
      <c r="E7" s="5" t="s">
        <v>12</v>
      </c>
      <c r="F7" s="117" t="s">
        <v>13</v>
      </c>
      <c r="G7" s="5" t="s">
        <v>14</v>
      </c>
      <c r="H7" s="151">
        <v>2014</v>
      </c>
      <c r="I7" s="155">
        <v>2026</v>
      </c>
      <c r="J7" s="187" t="s">
        <v>549</v>
      </c>
      <c r="K7" s="155">
        <v>1935</v>
      </c>
      <c r="L7" s="262" t="s">
        <v>548</v>
      </c>
      <c r="M7" s="155">
        <v>1894</v>
      </c>
      <c r="N7" s="306" t="s">
        <v>548</v>
      </c>
      <c r="O7" s="155">
        <v>1832</v>
      </c>
      <c r="P7" s="306" t="s">
        <v>548</v>
      </c>
      <c r="Q7" s="155">
        <v>1770</v>
      </c>
      <c r="R7" s="306" t="s">
        <v>548</v>
      </c>
      <c r="S7" s="155">
        <v>1729</v>
      </c>
      <c r="T7" s="306" t="s">
        <v>548</v>
      </c>
      <c r="U7" s="155">
        <v>1691</v>
      </c>
      <c r="V7" s="203" t="s">
        <v>548</v>
      </c>
      <c r="W7" s="155">
        <v>1645</v>
      </c>
      <c r="X7" s="203" t="s">
        <v>548</v>
      </c>
      <c r="Y7" s="155">
        <v>1624</v>
      </c>
      <c r="Z7" s="203" t="s">
        <v>548</v>
      </c>
      <c r="AA7" s="155">
        <v>1604</v>
      </c>
      <c r="AB7" s="203" t="s">
        <v>548</v>
      </c>
      <c r="AC7" s="155">
        <v>1559</v>
      </c>
      <c r="AD7" s="203" t="s">
        <v>548</v>
      </c>
      <c r="AE7" s="155">
        <v>1506</v>
      </c>
      <c r="AF7" s="203" t="s">
        <v>548</v>
      </c>
      <c r="AG7" s="155">
        <v>1458</v>
      </c>
      <c r="AH7" s="203" t="s">
        <v>548</v>
      </c>
      <c r="AI7" s="155">
        <v>1445</v>
      </c>
      <c r="AJ7" s="203" t="s">
        <v>548</v>
      </c>
      <c r="AK7" s="155">
        <v>1376</v>
      </c>
      <c r="AL7" s="203" t="s">
        <v>548</v>
      </c>
      <c r="AM7" s="155">
        <v>1352</v>
      </c>
      <c r="AN7" s="410" t="s">
        <v>548</v>
      </c>
      <c r="AO7" s="155">
        <v>1323</v>
      </c>
      <c r="AP7" s="410" t="s">
        <v>548</v>
      </c>
      <c r="AQ7" s="155">
        <v>1280</v>
      </c>
      <c r="AR7" s="203" t="s">
        <v>548</v>
      </c>
      <c r="AS7" s="155">
        <v>1259</v>
      </c>
      <c r="AT7" s="203" t="s">
        <v>548</v>
      </c>
      <c r="AU7" s="155">
        <v>1228</v>
      </c>
      <c r="AV7" s="203" t="s">
        <v>548</v>
      </c>
      <c r="AW7" s="225"/>
      <c r="AX7" s="155"/>
      <c r="AY7" s="155"/>
      <c r="AZ7" s="306"/>
      <c r="BA7" s="306"/>
    </row>
    <row r="8" spans="1:53" x14ac:dyDescent="0.2">
      <c r="A8" s="306" t="s">
        <v>622</v>
      </c>
      <c r="B8" s="5" t="s">
        <v>477</v>
      </c>
      <c r="C8" s="5" t="s">
        <v>404</v>
      </c>
      <c r="D8" s="5" t="s">
        <v>418</v>
      </c>
      <c r="E8" s="5" t="s">
        <v>12</v>
      </c>
      <c r="F8" s="117" t="s">
        <v>15</v>
      </c>
      <c r="G8" s="5" t="s">
        <v>16</v>
      </c>
      <c r="H8" s="151">
        <v>4141</v>
      </c>
      <c r="I8" s="155">
        <v>4455</v>
      </c>
      <c r="J8" s="187" t="s">
        <v>549</v>
      </c>
      <c r="K8" s="155">
        <v>4288</v>
      </c>
      <c r="L8" s="262" t="s">
        <v>549</v>
      </c>
      <c r="M8" s="155">
        <v>4225</v>
      </c>
      <c r="N8" s="306" t="s">
        <v>549</v>
      </c>
      <c r="O8" s="155">
        <v>4099</v>
      </c>
      <c r="P8" s="306" t="s">
        <v>548</v>
      </c>
      <c r="Q8" s="155">
        <v>3928</v>
      </c>
      <c r="R8" s="306" t="s">
        <v>548</v>
      </c>
      <c r="S8" s="155">
        <v>3827</v>
      </c>
      <c r="T8" s="306" t="s">
        <v>548</v>
      </c>
      <c r="U8" s="155">
        <v>3763</v>
      </c>
      <c r="V8" s="203" t="s">
        <v>548</v>
      </c>
      <c r="W8" s="155">
        <v>3777</v>
      </c>
      <c r="X8" s="203" t="s">
        <v>548</v>
      </c>
      <c r="Y8" s="155">
        <v>3706</v>
      </c>
      <c r="Z8" s="203" t="s">
        <v>548</v>
      </c>
      <c r="AA8" s="155">
        <v>3639</v>
      </c>
      <c r="AB8" s="203" t="s">
        <v>548</v>
      </c>
      <c r="AC8" s="155">
        <v>3603</v>
      </c>
      <c r="AD8" s="203" t="s">
        <v>548</v>
      </c>
      <c r="AE8" s="155">
        <v>3631</v>
      </c>
      <c r="AF8" s="203" t="s">
        <v>548</v>
      </c>
      <c r="AG8" s="155">
        <v>3601</v>
      </c>
      <c r="AH8" s="203" t="s">
        <v>548</v>
      </c>
      <c r="AI8" s="155">
        <v>3638</v>
      </c>
      <c r="AJ8" s="203" t="s">
        <v>548</v>
      </c>
      <c r="AK8" s="155">
        <v>3617</v>
      </c>
      <c r="AL8" s="203" t="s">
        <v>548</v>
      </c>
      <c r="AM8" s="155">
        <v>3645</v>
      </c>
      <c r="AN8" s="410" t="s">
        <v>548</v>
      </c>
      <c r="AO8" s="155">
        <v>3686</v>
      </c>
      <c r="AP8" s="410" t="s">
        <v>548</v>
      </c>
      <c r="AQ8" s="155">
        <v>3695</v>
      </c>
      <c r="AR8" s="203" t="s">
        <v>548</v>
      </c>
      <c r="AS8" s="155">
        <v>3741</v>
      </c>
      <c r="AT8" s="203" t="s">
        <v>548</v>
      </c>
      <c r="AU8" s="155">
        <v>3757</v>
      </c>
      <c r="AV8" s="203" t="s">
        <v>548</v>
      </c>
      <c r="AW8" s="225"/>
      <c r="AX8" s="155"/>
      <c r="AY8" s="155"/>
      <c r="AZ8" s="306"/>
      <c r="BA8" s="306"/>
    </row>
    <row r="9" spans="1:53" x14ac:dyDescent="0.2">
      <c r="A9" s="306" t="s">
        <v>478</v>
      </c>
      <c r="B9" s="5" t="s">
        <v>474</v>
      </c>
      <c r="C9" s="5" t="s">
        <v>401</v>
      </c>
      <c r="D9" s="5" t="s">
        <v>419</v>
      </c>
      <c r="E9" s="5" t="s">
        <v>17</v>
      </c>
      <c r="F9" s="117" t="s">
        <v>18</v>
      </c>
      <c r="G9" s="5" t="s">
        <v>19</v>
      </c>
      <c r="H9" s="151">
        <v>3379</v>
      </c>
      <c r="I9" s="155">
        <v>4277</v>
      </c>
      <c r="J9" s="187" t="s">
        <v>549</v>
      </c>
      <c r="K9" s="155">
        <v>4193</v>
      </c>
      <c r="L9" s="262" t="s">
        <v>549</v>
      </c>
      <c r="M9" s="155">
        <v>4076</v>
      </c>
      <c r="N9" s="306" t="s">
        <v>549</v>
      </c>
      <c r="O9" s="155">
        <v>3985</v>
      </c>
      <c r="P9" s="306" t="s">
        <v>549</v>
      </c>
      <c r="Q9" s="155">
        <v>3957</v>
      </c>
      <c r="R9" s="306" t="s">
        <v>549</v>
      </c>
      <c r="S9" s="155">
        <v>3833</v>
      </c>
      <c r="T9" s="306" t="s">
        <v>549</v>
      </c>
      <c r="U9" s="155">
        <v>3775</v>
      </c>
      <c r="V9" s="203" t="s">
        <v>549</v>
      </c>
      <c r="W9" s="155">
        <v>3719</v>
      </c>
      <c r="X9" s="203" t="s">
        <v>549</v>
      </c>
      <c r="Y9" s="155">
        <v>3686</v>
      </c>
      <c r="Z9" s="203" t="s">
        <v>549</v>
      </c>
      <c r="AA9" s="155">
        <v>3659</v>
      </c>
      <c r="AB9" s="203" t="s">
        <v>549</v>
      </c>
      <c r="AC9" s="155">
        <v>3651</v>
      </c>
      <c r="AD9" s="203" t="s">
        <v>549</v>
      </c>
      <c r="AE9" s="155">
        <v>3612</v>
      </c>
      <c r="AF9" s="203" t="s">
        <v>549</v>
      </c>
      <c r="AG9" s="155">
        <v>3540</v>
      </c>
      <c r="AH9" s="203" t="s">
        <v>549</v>
      </c>
      <c r="AI9" s="155">
        <v>3497</v>
      </c>
      <c r="AJ9" s="203" t="s">
        <v>549</v>
      </c>
      <c r="AK9" s="155">
        <v>3447</v>
      </c>
      <c r="AL9" s="203" t="s">
        <v>549</v>
      </c>
      <c r="AM9" s="155">
        <v>3386</v>
      </c>
      <c r="AN9" s="410" t="s">
        <v>549</v>
      </c>
      <c r="AO9" s="155">
        <v>3305</v>
      </c>
      <c r="AP9" s="410" t="s">
        <v>548</v>
      </c>
      <c r="AQ9" s="155">
        <v>3278</v>
      </c>
      <c r="AR9" s="203" t="s">
        <v>548</v>
      </c>
      <c r="AS9" s="155">
        <v>3231</v>
      </c>
      <c r="AT9" s="203" t="s">
        <v>548</v>
      </c>
      <c r="AU9" s="155">
        <v>3201</v>
      </c>
      <c r="AV9" s="203" t="s">
        <v>548</v>
      </c>
      <c r="AW9" s="225"/>
      <c r="AX9" s="155"/>
      <c r="AY9" s="155"/>
      <c r="AZ9" s="306"/>
      <c r="BA9" s="306"/>
    </row>
    <row r="10" spans="1:53" x14ac:dyDescent="0.2">
      <c r="A10" s="306" t="s">
        <v>479</v>
      </c>
      <c r="B10" s="5" t="s">
        <v>480</v>
      </c>
      <c r="C10" s="5" t="s">
        <v>405</v>
      </c>
      <c r="D10" s="5" t="s">
        <v>552</v>
      </c>
      <c r="E10" s="5" t="s">
        <v>20</v>
      </c>
      <c r="F10" s="117" t="s">
        <v>21</v>
      </c>
      <c r="G10" s="5" t="s">
        <v>22</v>
      </c>
      <c r="H10" s="151">
        <v>5367</v>
      </c>
      <c r="I10" s="155">
        <v>7172</v>
      </c>
      <c r="J10" s="187" t="s">
        <v>549</v>
      </c>
      <c r="K10" s="155">
        <v>7076</v>
      </c>
      <c r="L10" s="262" t="s">
        <v>549</v>
      </c>
      <c r="M10" s="155">
        <v>7058</v>
      </c>
      <c r="N10" s="306" t="s">
        <v>549</v>
      </c>
      <c r="O10" s="155">
        <v>6917</v>
      </c>
      <c r="P10" s="306" t="s">
        <v>549</v>
      </c>
      <c r="Q10" s="155">
        <v>6821</v>
      </c>
      <c r="R10" s="306" t="s">
        <v>549</v>
      </c>
      <c r="S10" s="155">
        <v>6640</v>
      </c>
      <c r="T10" s="306" t="s">
        <v>549</v>
      </c>
      <c r="U10" s="155">
        <v>6516</v>
      </c>
      <c r="V10" s="203" t="s">
        <v>549</v>
      </c>
      <c r="W10" s="155">
        <v>6390</v>
      </c>
      <c r="X10" s="203" t="s">
        <v>549</v>
      </c>
      <c r="Y10" s="155">
        <v>6322</v>
      </c>
      <c r="Z10" s="203" t="s">
        <v>549</v>
      </c>
      <c r="AA10" s="155">
        <v>6092</v>
      </c>
      <c r="AB10" s="203" t="s">
        <v>549</v>
      </c>
      <c r="AC10" s="155">
        <v>5953</v>
      </c>
      <c r="AD10" s="203" t="s">
        <v>549</v>
      </c>
      <c r="AE10" s="155">
        <v>5780</v>
      </c>
      <c r="AF10" s="203" t="s">
        <v>549</v>
      </c>
      <c r="AG10" s="155">
        <v>5647</v>
      </c>
      <c r="AH10" s="203" t="s">
        <v>549</v>
      </c>
      <c r="AI10" s="155">
        <v>5554</v>
      </c>
      <c r="AJ10" s="203" t="s">
        <v>549</v>
      </c>
      <c r="AK10" s="155">
        <v>5371</v>
      </c>
      <c r="AL10" s="203" t="s">
        <v>549</v>
      </c>
      <c r="AM10" s="155">
        <v>5209</v>
      </c>
      <c r="AN10" s="410" t="s">
        <v>548</v>
      </c>
      <c r="AO10" s="155">
        <v>5108</v>
      </c>
      <c r="AP10" s="410" t="s">
        <v>548</v>
      </c>
      <c r="AQ10" s="155">
        <v>5042</v>
      </c>
      <c r="AR10" s="203" t="s">
        <v>548</v>
      </c>
      <c r="AS10" s="155">
        <v>4947</v>
      </c>
      <c r="AT10" s="203" t="s">
        <v>548</v>
      </c>
      <c r="AU10" s="155">
        <v>4857</v>
      </c>
      <c r="AV10" s="203" t="s">
        <v>548</v>
      </c>
      <c r="AW10" s="225"/>
      <c r="AX10" s="155"/>
      <c r="AY10" s="155"/>
      <c r="AZ10" s="306"/>
      <c r="BA10" s="306"/>
    </row>
    <row r="11" spans="1:53" x14ac:dyDescent="0.2">
      <c r="A11" s="306" t="s">
        <v>478</v>
      </c>
      <c r="B11" s="5" t="s">
        <v>474</v>
      </c>
      <c r="C11" s="5" t="s">
        <v>401</v>
      </c>
      <c r="D11" s="5" t="s">
        <v>419</v>
      </c>
      <c r="E11" s="5" t="s">
        <v>17</v>
      </c>
      <c r="F11" s="117" t="s">
        <v>23</v>
      </c>
      <c r="G11" s="5" t="s">
        <v>24</v>
      </c>
      <c r="H11" s="151">
        <v>2031</v>
      </c>
      <c r="I11" s="155">
        <v>1899</v>
      </c>
      <c r="J11" s="187" t="s">
        <v>548</v>
      </c>
      <c r="K11" s="155">
        <v>1832</v>
      </c>
      <c r="L11" s="262" t="s">
        <v>548</v>
      </c>
      <c r="M11" s="155">
        <v>1805</v>
      </c>
      <c r="N11" s="306" t="s">
        <v>548</v>
      </c>
      <c r="O11" s="155">
        <v>1751</v>
      </c>
      <c r="P11" s="306" t="s">
        <v>548</v>
      </c>
      <c r="Q11" s="155">
        <v>1726</v>
      </c>
      <c r="R11" s="306" t="s">
        <v>548</v>
      </c>
      <c r="S11" s="155">
        <v>1685</v>
      </c>
      <c r="T11" s="306" t="s">
        <v>548</v>
      </c>
      <c r="U11" s="155">
        <v>1668</v>
      </c>
      <c r="V11" s="203" t="s">
        <v>548</v>
      </c>
      <c r="W11" s="155">
        <v>1655</v>
      </c>
      <c r="X11" s="203" t="s">
        <v>548</v>
      </c>
      <c r="Y11" s="155">
        <v>1661</v>
      </c>
      <c r="Z11" s="203" t="s">
        <v>548</v>
      </c>
      <c r="AA11" s="155">
        <v>1627</v>
      </c>
      <c r="AB11" s="203" t="s">
        <v>548</v>
      </c>
      <c r="AC11" s="155">
        <v>1631</v>
      </c>
      <c r="AD11" s="203" t="s">
        <v>548</v>
      </c>
      <c r="AE11" s="155">
        <v>1626</v>
      </c>
      <c r="AF11" s="203" t="s">
        <v>548</v>
      </c>
      <c r="AG11" s="155">
        <v>1630</v>
      </c>
      <c r="AH11" s="203" t="s">
        <v>548</v>
      </c>
      <c r="AI11" s="155">
        <v>1628</v>
      </c>
      <c r="AJ11" s="203" t="s">
        <v>548</v>
      </c>
      <c r="AK11" s="155">
        <v>1618</v>
      </c>
      <c r="AL11" s="203" t="s">
        <v>548</v>
      </c>
      <c r="AM11" s="155">
        <v>1633</v>
      </c>
      <c r="AN11" s="410" t="s">
        <v>548</v>
      </c>
      <c r="AO11" s="155">
        <v>1581</v>
      </c>
      <c r="AP11" s="410" t="s">
        <v>548</v>
      </c>
      <c r="AQ11" s="155">
        <v>1598</v>
      </c>
      <c r="AR11" s="203" t="s">
        <v>548</v>
      </c>
      <c r="AS11" s="155">
        <v>1580</v>
      </c>
      <c r="AT11" s="203" t="s">
        <v>548</v>
      </c>
      <c r="AU11" s="155">
        <v>1575</v>
      </c>
      <c r="AV11" s="203" t="s">
        <v>548</v>
      </c>
      <c r="AW11" s="225"/>
      <c r="AX11" s="155"/>
      <c r="AY11" s="155"/>
      <c r="AZ11" s="306"/>
      <c r="BA11" s="306"/>
    </row>
    <row r="12" spans="1:53" x14ac:dyDescent="0.2">
      <c r="A12" s="306" t="s">
        <v>623</v>
      </c>
      <c r="B12" s="5" t="s">
        <v>476</v>
      </c>
      <c r="C12" s="5" t="s">
        <v>403</v>
      </c>
      <c r="D12" s="5" t="s">
        <v>420</v>
      </c>
      <c r="E12" s="5" t="s">
        <v>25</v>
      </c>
      <c r="F12" s="117" t="s">
        <v>26</v>
      </c>
      <c r="G12" s="5" t="s">
        <v>27</v>
      </c>
      <c r="H12" s="151">
        <v>4078</v>
      </c>
      <c r="I12" s="155">
        <v>3580</v>
      </c>
      <c r="J12" s="187" t="s">
        <v>548</v>
      </c>
      <c r="K12" s="155">
        <v>3480</v>
      </c>
      <c r="L12" s="262" t="s">
        <v>548</v>
      </c>
      <c r="M12" s="155">
        <v>3362</v>
      </c>
      <c r="N12" s="306" t="s">
        <v>548</v>
      </c>
      <c r="O12" s="155">
        <v>3294</v>
      </c>
      <c r="P12" s="306" t="s">
        <v>548</v>
      </c>
      <c r="Q12" s="155">
        <v>3189</v>
      </c>
      <c r="R12" s="306" t="s">
        <v>548</v>
      </c>
      <c r="S12" s="155">
        <v>3166</v>
      </c>
      <c r="T12" s="306" t="s">
        <v>548</v>
      </c>
      <c r="U12" s="155">
        <v>3133</v>
      </c>
      <c r="V12" s="203" t="s">
        <v>548</v>
      </c>
      <c r="W12" s="155">
        <v>3078</v>
      </c>
      <c r="X12" s="203" t="s">
        <v>548</v>
      </c>
      <c r="Y12" s="155">
        <v>3043</v>
      </c>
      <c r="Z12" s="203" t="s">
        <v>548</v>
      </c>
      <c r="AA12" s="155">
        <v>3021</v>
      </c>
      <c r="AB12" s="203" t="s">
        <v>548</v>
      </c>
      <c r="AC12" s="155">
        <v>2992</v>
      </c>
      <c r="AD12" s="203" t="s">
        <v>548</v>
      </c>
      <c r="AE12" s="155">
        <v>2977</v>
      </c>
      <c r="AF12" s="203" t="s">
        <v>548</v>
      </c>
      <c r="AG12" s="155">
        <v>2923</v>
      </c>
      <c r="AH12" s="203" t="s">
        <v>548</v>
      </c>
      <c r="AI12" s="155">
        <v>2933</v>
      </c>
      <c r="AJ12" s="203" t="s">
        <v>548</v>
      </c>
      <c r="AK12" s="155">
        <v>2907</v>
      </c>
      <c r="AL12" s="203" t="s">
        <v>548</v>
      </c>
      <c r="AM12" s="155">
        <v>2903</v>
      </c>
      <c r="AN12" s="410" t="s">
        <v>548</v>
      </c>
      <c r="AO12" s="155">
        <v>2909</v>
      </c>
      <c r="AP12" s="410" t="s">
        <v>548</v>
      </c>
      <c r="AQ12" s="155">
        <v>2853</v>
      </c>
      <c r="AR12" s="203" t="s">
        <v>548</v>
      </c>
      <c r="AS12" s="155">
        <v>2817</v>
      </c>
      <c r="AT12" s="203" t="s">
        <v>548</v>
      </c>
      <c r="AU12" s="155">
        <v>2810</v>
      </c>
      <c r="AV12" s="203" t="s">
        <v>548</v>
      </c>
      <c r="AW12" s="225"/>
      <c r="AX12" s="155"/>
      <c r="AY12" s="155"/>
      <c r="AZ12" s="306"/>
      <c r="BA12" s="306"/>
    </row>
    <row r="13" spans="1:53" x14ac:dyDescent="0.2">
      <c r="A13" s="306" t="s">
        <v>624</v>
      </c>
      <c r="B13" s="5" t="s">
        <v>481</v>
      </c>
      <c r="C13" s="5" t="s">
        <v>406</v>
      </c>
      <c r="D13" s="5" t="s">
        <v>421</v>
      </c>
      <c r="E13" s="5" t="s">
        <v>28</v>
      </c>
      <c r="F13" s="117" t="s">
        <v>29</v>
      </c>
      <c r="G13" s="5" t="s">
        <v>30</v>
      </c>
      <c r="H13" s="151">
        <v>5426</v>
      </c>
      <c r="I13" s="155">
        <v>5033</v>
      </c>
      <c r="J13" s="187" t="s">
        <v>548</v>
      </c>
      <c r="K13" s="155">
        <v>4910</v>
      </c>
      <c r="L13" s="262" t="s">
        <v>548</v>
      </c>
      <c r="M13" s="155">
        <v>4776</v>
      </c>
      <c r="N13" s="306" t="s">
        <v>548</v>
      </c>
      <c r="O13" s="155">
        <v>4672</v>
      </c>
      <c r="P13" s="306" t="s">
        <v>548</v>
      </c>
      <c r="Q13" s="155">
        <v>4573</v>
      </c>
      <c r="R13" s="306" t="s">
        <v>548</v>
      </c>
      <c r="S13" s="155">
        <v>4480</v>
      </c>
      <c r="T13" s="306" t="s">
        <v>548</v>
      </c>
      <c r="U13" s="155">
        <v>4364</v>
      </c>
      <c r="V13" s="203" t="s">
        <v>548</v>
      </c>
      <c r="W13" s="155">
        <v>4287</v>
      </c>
      <c r="X13" s="203" t="s">
        <v>548</v>
      </c>
      <c r="Y13" s="155">
        <v>4256</v>
      </c>
      <c r="Z13" s="203" t="s">
        <v>548</v>
      </c>
      <c r="AA13" s="155">
        <v>4200</v>
      </c>
      <c r="AB13" s="203" t="s">
        <v>548</v>
      </c>
      <c r="AC13" s="155">
        <v>4194</v>
      </c>
      <c r="AD13" s="203" t="s">
        <v>548</v>
      </c>
      <c r="AE13" s="155">
        <v>4143</v>
      </c>
      <c r="AF13" s="203" t="s">
        <v>548</v>
      </c>
      <c r="AG13" s="155">
        <v>4129</v>
      </c>
      <c r="AH13" s="203" t="s">
        <v>548</v>
      </c>
      <c r="AI13" s="155">
        <v>4089</v>
      </c>
      <c r="AJ13" s="203" t="s">
        <v>548</v>
      </c>
      <c r="AK13" s="155">
        <v>4082</v>
      </c>
      <c r="AL13" s="203" t="s">
        <v>548</v>
      </c>
      <c r="AM13" s="155">
        <v>4058</v>
      </c>
      <c r="AN13" s="410" t="s">
        <v>548</v>
      </c>
      <c r="AO13" s="155">
        <v>4012</v>
      </c>
      <c r="AP13" s="410" t="s">
        <v>548</v>
      </c>
      <c r="AQ13" s="155">
        <v>3995</v>
      </c>
      <c r="AR13" s="203" t="s">
        <v>548</v>
      </c>
      <c r="AS13" s="155">
        <v>4010</v>
      </c>
      <c r="AT13" s="203" t="s">
        <v>548</v>
      </c>
      <c r="AU13" s="155">
        <v>4060</v>
      </c>
      <c r="AV13" s="203" t="s">
        <v>548</v>
      </c>
      <c r="AW13" s="225"/>
      <c r="AX13" s="155"/>
      <c r="AY13" s="155"/>
      <c r="AZ13" s="306"/>
      <c r="BA13" s="306"/>
    </row>
    <row r="14" spans="1:53" x14ac:dyDescent="0.2">
      <c r="A14" s="306" t="s">
        <v>625</v>
      </c>
      <c r="B14" s="5" t="s">
        <v>476</v>
      </c>
      <c r="C14" s="5" t="s">
        <v>403</v>
      </c>
      <c r="D14" s="5" t="s">
        <v>417</v>
      </c>
      <c r="E14" s="5" t="s">
        <v>11</v>
      </c>
      <c r="F14" s="2" t="s">
        <v>553</v>
      </c>
      <c r="G14" s="2" t="s">
        <v>554</v>
      </c>
      <c r="H14" s="151">
        <v>6725</v>
      </c>
      <c r="I14" s="155">
        <v>4983</v>
      </c>
      <c r="J14" s="187" t="s">
        <v>548</v>
      </c>
      <c r="K14" s="155">
        <v>4796</v>
      </c>
      <c r="L14" s="262" t="s">
        <v>548</v>
      </c>
      <c r="M14" s="155">
        <v>4600</v>
      </c>
      <c r="N14" s="306" t="s">
        <v>548</v>
      </c>
      <c r="O14" s="155">
        <v>4445</v>
      </c>
      <c r="P14" s="306" t="s">
        <v>548</v>
      </c>
      <c r="Q14" s="155">
        <v>4331</v>
      </c>
      <c r="R14" s="306" t="s">
        <v>548</v>
      </c>
      <c r="S14" s="155">
        <v>4241</v>
      </c>
      <c r="T14" s="306" t="s">
        <v>548</v>
      </c>
      <c r="U14" s="155">
        <v>4223</v>
      </c>
      <c r="V14" s="203" t="s">
        <v>548</v>
      </c>
      <c r="W14" s="155">
        <v>4140</v>
      </c>
      <c r="X14" s="203" t="s">
        <v>548</v>
      </c>
      <c r="Y14" s="155">
        <v>4064</v>
      </c>
      <c r="Z14" s="203" t="s">
        <v>548</v>
      </c>
      <c r="AA14" s="155">
        <v>3990</v>
      </c>
      <c r="AB14" s="203" t="s">
        <v>548</v>
      </c>
      <c r="AC14" s="155">
        <v>3903</v>
      </c>
      <c r="AD14" s="203" t="s">
        <v>548</v>
      </c>
      <c r="AE14" s="155">
        <v>3838</v>
      </c>
      <c r="AF14" s="203" t="s">
        <v>548</v>
      </c>
      <c r="AG14" s="155">
        <v>3761</v>
      </c>
      <c r="AH14" s="203" t="s">
        <v>548</v>
      </c>
      <c r="AI14" s="155">
        <v>3700</v>
      </c>
      <c r="AJ14" s="203" t="s">
        <v>548</v>
      </c>
      <c r="AK14" s="155">
        <v>3580</v>
      </c>
      <c r="AL14" s="203" t="s">
        <v>548</v>
      </c>
      <c r="AM14" s="155">
        <v>3530</v>
      </c>
      <c r="AN14" s="410" t="s">
        <v>548</v>
      </c>
      <c r="AO14" s="155">
        <v>3448</v>
      </c>
      <c r="AP14" s="410" t="s">
        <v>548</v>
      </c>
      <c r="AQ14" s="155">
        <v>3372</v>
      </c>
      <c r="AR14" s="203" t="s">
        <v>548</v>
      </c>
      <c r="AS14" s="155">
        <v>3297</v>
      </c>
      <c r="AT14" s="203" t="s">
        <v>548</v>
      </c>
      <c r="AU14" s="155">
        <v>3318</v>
      </c>
      <c r="AV14" s="203" t="s">
        <v>548</v>
      </c>
      <c r="AW14" s="225"/>
      <c r="AX14" s="155"/>
      <c r="AY14" s="155"/>
      <c r="AZ14" s="306"/>
      <c r="BA14" s="306"/>
    </row>
    <row r="15" spans="1:53" x14ac:dyDescent="0.2">
      <c r="A15" s="306" t="s">
        <v>626</v>
      </c>
      <c r="B15" s="5" t="s">
        <v>477</v>
      </c>
      <c r="C15" s="5" t="s">
        <v>404</v>
      </c>
      <c r="D15" s="5" t="s">
        <v>422</v>
      </c>
      <c r="E15" s="5" t="s">
        <v>31</v>
      </c>
      <c r="F15" s="117" t="s">
        <v>32</v>
      </c>
      <c r="G15" s="5" t="s">
        <v>33</v>
      </c>
      <c r="H15" s="151">
        <v>5167</v>
      </c>
      <c r="I15" s="155">
        <v>5767</v>
      </c>
      <c r="J15" s="187" t="s">
        <v>549</v>
      </c>
      <c r="K15" s="155">
        <v>5762</v>
      </c>
      <c r="L15" s="262" t="s">
        <v>549</v>
      </c>
      <c r="M15" s="155">
        <v>5568</v>
      </c>
      <c r="N15" s="306" t="s">
        <v>549</v>
      </c>
      <c r="O15" s="155">
        <v>5442</v>
      </c>
      <c r="P15" s="306" t="s">
        <v>549</v>
      </c>
      <c r="Q15" s="155">
        <v>5316</v>
      </c>
      <c r="R15" s="306" t="s">
        <v>549</v>
      </c>
      <c r="S15" s="155">
        <v>5116</v>
      </c>
      <c r="T15" s="306" t="s">
        <v>548</v>
      </c>
      <c r="U15" s="155">
        <v>4956</v>
      </c>
      <c r="V15" s="203" t="s">
        <v>548</v>
      </c>
      <c r="W15" s="155">
        <v>4789</v>
      </c>
      <c r="X15" s="203" t="s">
        <v>548</v>
      </c>
      <c r="Y15" s="155">
        <v>4648</v>
      </c>
      <c r="Z15" s="203" t="s">
        <v>548</v>
      </c>
      <c r="AA15" s="155">
        <v>4504</v>
      </c>
      <c r="AB15" s="203" t="s">
        <v>548</v>
      </c>
      <c r="AC15" s="155">
        <v>4321</v>
      </c>
      <c r="AD15" s="203" t="s">
        <v>548</v>
      </c>
      <c r="AE15" s="155">
        <v>4162</v>
      </c>
      <c r="AF15" s="203" t="s">
        <v>548</v>
      </c>
      <c r="AG15" s="155">
        <v>4060</v>
      </c>
      <c r="AH15" s="203" t="s">
        <v>548</v>
      </c>
      <c r="AI15" s="155">
        <v>3874</v>
      </c>
      <c r="AJ15" s="203" t="s">
        <v>548</v>
      </c>
      <c r="AK15" s="155">
        <v>3815</v>
      </c>
      <c r="AL15" s="203" t="s">
        <v>548</v>
      </c>
      <c r="AM15" s="155">
        <v>3680</v>
      </c>
      <c r="AN15" s="410" t="s">
        <v>548</v>
      </c>
      <c r="AO15" s="155">
        <v>3583</v>
      </c>
      <c r="AP15" s="410" t="s">
        <v>548</v>
      </c>
      <c r="AQ15" s="155">
        <v>3492</v>
      </c>
      <c r="AR15" s="203" t="s">
        <v>548</v>
      </c>
      <c r="AS15" s="155">
        <v>3374</v>
      </c>
      <c r="AT15" s="203" t="s">
        <v>548</v>
      </c>
      <c r="AU15" s="155">
        <v>3278</v>
      </c>
      <c r="AV15" s="203" t="s">
        <v>548</v>
      </c>
      <c r="AW15" s="225"/>
      <c r="AX15" s="155"/>
      <c r="AY15" s="155"/>
      <c r="AZ15" s="306"/>
      <c r="BA15" s="306"/>
    </row>
    <row r="16" spans="1:53" x14ac:dyDescent="0.2">
      <c r="A16" s="306" t="s">
        <v>482</v>
      </c>
      <c r="B16" s="5" t="s">
        <v>483</v>
      </c>
      <c r="C16" s="5" t="s">
        <v>407</v>
      </c>
      <c r="D16" s="5" t="s">
        <v>423</v>
      </c>
      <c r="E16" s="5" t="s">
        <v>34</v>
      </c>
      <c r="F16" s="2" t="s">
        <v>577</v>
      </c>
      <c r="G16" s="170" t="s">
        <v>555</v>
      </c>
      <c r="H16" s="151">
        <v>14008</v>
      </c>
      <c r="I16" s="155">
        <v>13187</v>
      </c>
      <c r="J16" s="187" t="s">
        <v>548</v>
      </c>
      <c r="K16" s="155">
        <v>13041</v>
      </c>
      <c r="L16" s="262" t="s">
        <v>548</v>
      </c>
      <c r="M16" s="155">
        <v>12785</v>
      </c>
      <c r="N16" s="306" t="s">
        <v>548</v>
      </c>
      <c r="O16" s="155">
        <v>12502</v>
      </c>
      <c r="P16" s="306" t="s">
        <v>548</v>
      </c>
      <c r="Q16" s="155">
        <v>12371</v>
      </c>
      <c r="R16" s="306" t="s">
        <v>548</v>
      </c>
      <c r="S16" s="155">
        <v>12176</v>
      </c>
      <c r="T16" s="306" t="s">
        <v>548</v>
      </c>
      <c r="U16" s="155">
        <v>12040</v>
      </c>
      <c r="V16" s="203" t="s">
        <v>548</v>
      </c>
      <c r="W16" s="155">
        <v>11937</v>
      </c>
      <c r="X16" s="203" t="s">
        <v>548</v>
      </c>
      <c r="Y16" s="155">
        <v>11880</v>
      </c>
      <c r="Z16" s="203" t="s">
        <v>548</v>
      </c>
      <c r="AA16" s="155">
        <v>11747</v>
      </c>
      <c r="AB16" s="203" t="s">
        <v>548</v>
      </c>
      <c r="AC16" s="155">
        <v>11613</v>
      </c>
      <c r="AD16" s="203" t="s">
        <v>548</v>
      </c>
      <c r="AE16" s="155">
        <v>11461</v>
      </c>
      <c r="AF16" s="203" t="s">
        <v>548</v>
      </c>
      <c r="AG16" s="155">
        <v>11383</v>
      </c>
      <c r="AH16" s="203" t="s">
        <v>548</v>
      </c>
      <c r="AI16" s="155">
        <v>11234</v>
      </c>
      <c r="AJ16" s="203" t="s">
        <v>548</v>
      </c>
      <c r="AK16" s="155">
        <v>11192</v>
      </c>
      <c r="AL16" s="203" t="s">
        <v>548</v>
      </c>
      <c r="AM16" s="155">
        <v>11205</v>
      </c>
      <c r="AN16" s="410" t="s">
        <v>548</v>
      </c>
      <c r="AO16" s="155">
        <v>11157</v>
      </c>
      <c r="AP16" s="410" t="s">
        <v>548</v>
      </c>
      <c r="AQ16" s="155">
        <v>11040</v>
      </c>
      <c r="AR16" s="203" t="s">
        <v>548</v>
      </c>
      <c r="AS16" s="155">
        <v>11036</v>
      </c>
      <c r="AT16" s="203" t="s">
        <v>548</v>
      </c>
      <c r="AU16" s="155">
        <v>10996</v>
      </c>
      <c r="AV16" s="203" t="s">
        <v>548</v>
      </c>
      <c r="AW16" s="225"/>
      <c r="AX16" s="155"/>
      <c r="AY16" s="155"/>
      <c r="AZ16" s="306"/>
      <c r="BA16" s="306"/>
    </row>
    <row r="17" spans="1:53" x14ac:dyDescent="0.2">
      <c r="A17" s="306" t="s">
        <v>627</v>
      </c>
      <c r="B17" s="5" t="s">
        <v>484</v>
      </c>
      <c r="C17" s="5" t="s">
        <v>465</v>
      </c>
      <c r="D17" s="5" t="s">
        <v>424</v>
      </c>
      <c r="E17" s="5" t="s">
        <v>35</v>
      </c>
      <c r="F17" s="117" t="s">
        <v>36</v>
      </c>
      <c r="G17" s="5" t="s">
        <v>37</v>
      </c>
      <c r="H17" s="151">
        <v>2445</v>
      </c>
      <c r="I17" s="155">
        <v>2045</v>
      </c>
      <c r="J17" s="187" t="s">
        <v>548</v>
      </c>
      <c r="K17" s="155">
        <v>2023</v>
      </c>
      <c r="L17" s="262" t="s">
        <v>548</v>
      </c>
      <c r="M17" s="155">
        <v>2017</v>
      </c>
      <c r="N17" s="306" t="s">
        <v>548</v>
      </c>
      <c r="O17" s="155">
        <v>1980</v>
      </c>
      <c r="P17" s="306" t="s">
        <v>548</v>
      </c>
      <c r="Q17" s="155">
        <v>1975</v>
      </c>
      <c r="R17" s="306" t="s">
        <v>548</v>
      </c>
      <c r="S17" s="155">
        <v>1972</v>
      </c>
      <c r="T17" s="306" t="s">
        <v>548</v>
      </c>
      <c r="U17" s="155">
        <v>1926</v>
      </c>
      <c r="V17" s="203" t="s">
        <v>548</v>
      </c>
      <c r="W17" s="155">
        <v>1900</v>
      </c>
      <c r="X17" s="203" t="s">
        <v>548</v>
      </c>
      <c r="Y17" s="155">
        <v>1873</v>
      </c>
      <c r="Z17" s="203" t="s">
        <v>548</v>
      </c>
      <c r="AA17" s="155">
        <v>1854</v>
      </c>
      <c r="AB17" s="203" t="s">
        <v>548</v>
      </c>
      <c r="AC17" s="155">
        <v>1821</v>
      </c>
      <c r="AD17" s="203" t="s">
        <v>548</v>
      </c>
      <c r="AE17" s="155">
        <v>1775</v>
      </c>
      <c r="AF17" s="203" t="s">
        <v>548</v>
      </c>
      <c r="AG17" s="155">
        <v>1751</v>
      </c>
      <c r="AH17" s="203" t="s">
        <v>548</v>
      </c>
      <c r="AI17" s="155">
        <v>1741</v>
      </c>
      <c r="AJ17" s="203" t="s">
        <v>548</v>
      </c>
      <c r="AK17" s="155">
        <v>1698</v>
      </c>
      <c r="AL17" s="203" t="s">
        <v>548</v>
      </c>
      <c r="AM17" s="155">
        <v>1683</v>
      </c>
      <c r="AN17" s="410" t="s">
        <v>548</v>
      </c>
      <c r="AO17" s="155">
        <v>1622</v>
      </c>
      <c r="AP17" s="410" t="s">
        <v>548</v>
      </c>
      <c r="AQ17" s="155">
        <v>1595</v>
      </c>
      <c r="AR17" s="203" t="s">
        <v>548</v>
      </c>
      <c r="AS17" s="155">
        <v>1578</v>
      </c>
      <c r="AT17" s="203" t="s">
        <v>548</v>
      </c>
      <c r="AU17" s="155">
        <v>1548</v>
      </c>
      <c r="AV17" s="203" t="s">
        <v>548</v>
      </c>
      <c r="AW17" s="225"/>
      <c r="AX17" s="155"/>
      <c r="AY17" s="155"/>
      <c r="AZ17" s="306"/>
      <c r="BA17" s="306"/>
    </row>
    <row r="18" spans="1:53" x14ac:dyDescent="0.2">
      <c r="A18" s="306" t="s">
        <v>627</v>
      </c>
      <c r="B18" s="5" t="s">
        <v>484</v>
      </c>
      <c r="C18" s="5" t="s">
        <v>465</v>
      </c>
      <c r="D18" s="5" t="s">
        <v>424</v>
      </c>
      <c r="E18" s="5" t="s">
        <v>35</v>
      </c>
      <c r="F18" s="117" t="s">
        <v>38</v>
      </c>
      <c r="G18" s="5" t="s">
        <v>39</v>
      </c>
      <c r="H18" s="151">
        <v>3623</v>
      </c>
      <c r="I18" s="155">
        <v>3521</v>
      </c>
      <c r="J18" s="187" t="s">
        <v>548</v>
      </c>
      <c r="K18" s="155">
        <v>3426</v>
      </c>
      <c r="L18" s="262" t="s">
        <v>548</v>
      </c>
      <c r="M18" s="155">
        <v>3355</v>
      </c>
      <c r="N18" s="306" t="s">
        <v>548</v>
      </c>
      <c r="O18" s="155">
        <v>3274</v>
      </c>
      <c r="P18" s="306" t="s">
        <v>548</v>
      </c>
      <c r="Q18" s="155">
        <v>3168</v>
      </c>
      <c r="R18" s="306" t="s">
        <v>548</v>
      </c>
      <c r="S18" s="155">
        <v>3093</v>
      </c>
      <c r="T18" s="306" t="s">
        <v>548</v>
      </c>
      <c r="U18" s="155">
        <v>3046</v>
      </c>
      <c r="V18" s="203" t="s">
        <v>548</v>
      </c>
      <c r="W18" s="155">
        <v>2961</v>
      </c>
      <c r="X18" s="203" t="s">
        <v>548</v>
      </c>
      <c r="Y18" s="155">
        <v>2896</v>
      </c>
      <c r="Z18" s="203" t="s">
        <v>548</v>
      </c>
      <c r="AA18" s="155">
        <v>2831</v>
      </c>
      <c r="AB18" s="203" t="s">
        <v>548</v>
      </c>
      <c r="AC18" s="155">
        <v>2827</v>
      </c>
      <c r="AD18" s="203" t="s">
        <v>548</v>
      </c>
      <c r="AE18" s="155">
        <v>2781</v>
      </c>
      <c r="AF18" s="203" t="s">
        <v>548</v>
      </c>
      <c r="AG18" s="155">
        <v>2763</v>
      </c>
      <c r="AH18" s="203" t="s">
        <v>548</v>
      </c>
      <c r="AI18" s="155">
        <v>2723</v>
      </c>
      <c r="AJ18" s="203" t="s">
        <v>548</v>
      </c>
      <c r="AK18" s="155">
        <v>2682</v>
      </c>
      <c r="AL18" s="203" t="s">
        <v>548</v>
      </c>
      <c r="AM18" s="155">
        <v>2647</v>
      </c>
      <c r="AN18" s="410" t="s">
        <v>548</v>
      </c>
      <c r="AO18" s="155">
        <v>2608</v>
      </c>
      <c r="AP18" s="410" t="s">
        <v>548</v>
      </c>
      <c r="AQ18" s="155">
        <v>2540</v>
      </c>
      <c r="AR18" s="203" t="s">
        <v>548</v>
      </c>
      <c r="AS18" s="155">
        <v>2487</v>
      </c>
      <c r="AT18" s="203" t="s">
        <v>548</v>
      </c>
      <c r="AU18" s="155">
        <v>2439</v>
      </c>
      <c r="AV18" s="203" t="s">
        <v>548</v>
      </c>
      <c r="AW18" s="225"/>
      <c r="AX18" s="155"/>
      <c r="AY18" s="155"/>
      <c r="AZ18" s="306"/>
      <c r="BA18" s="306"/>
    </row>
    <row r="19" spans="1:53" x14ac:dyDescent="0.2">
      <c r="A19" s="306" t="s">
        <v>628</v>
      </c>
      <c r="B19" s="5" t="s">
        <v>485</v>
      </c>
      <c r="C19" s="5" t="s">
        <v>464</v>
      </c>
      <c r="D19" s="5" t="s">
        <v>425</v>
      </c>
      <c r="E19" s="5" t="s">
        <v>40</v>
      </c>
      <c r="F19" s="117" t="s">
        <v>41</v>
      </c>
      <c r="G19" s="5" t="s">
        <v>42</v>
      </c>
      <c r="H19" s="151">
        <v>5028</v>
      </c>
      <c r="I19" s="155">
        <v>5893</v>
      </c>
      <c r="J19" s="187" t="s">
        <v>549</v>
      </c>
      <c r="K19" s="155">
        <v>5859</v>
      </c>
      <c r="L19" s="262" t="s">
        <v>549</v>
      </c>
      <c r="M19" s="155">
        <v>5750</v>
      </c>
      <c r="N19" s="306" t="s">
        <v>549</v>
      </c>
      <c r="O19" s="155">
        <v>5602</v>
      </c>
      <c r="P19" s="306" t="s">
        <v>549</v>
      </c>
      <c r="Q19" s="155">
        <v>5544</v>
      </c>
      <c r="R19" s="306" t="s">
        <v>549</v>
      </c>
      <c r="S19" s="155">
        <v>5433</v>
      </c>
      <c r="T19" s="306" t="s">
        <v>549</v>
      </c>
      <c r="U19" s="155">
        <v>5329</v>
      </c>
      <c r="V19" s="203" t="s">
        <v>549</v>
      </c>
      <c r="W19" s="155">
        <v>5232</v>
      </c>
      <c r="X19" s="203" t="s">
        <v>549</v>
      </c>
      <c r="Y19" s="155">
        <v>5155</v>
      </c>
      <c r="Z19" s="203" t="s">
        <v>549</v>
      </c>
      <c r="AA19" s="155">
        <v>5024</v>
      </c>
      <c r="AB19" s="203" t="s">
        <v>548</v>
      </c>
      <c r="AC19" s="155">
        <v>4926</v>
      </c>
      <c r="AD19" s="203" t="s">
        <v>548</v>
      </c>
      <c r="AE19" s="155">
        <v>4792</v>
      </c>
      <c r="AF19" s="203" t="s">
        <v>548</v>
      </c>
      <c r="AG19" s="155">
        <v>4667</v>
      </c>
      <c r="AH19" s="203" t="s">
        <v>548</v>
      </c>
      <c r="AI19" s="155">
        <v>4522</v>
      </c>
      <c r="AJ19" s="203" t="s">
        <v>548</v>
      </c>
      <c r="AK19" s="155">
        <v>4379</v>
      </c>
      <c r="AL19" s="203" t="s">
        <v>548</v>
      </c>
      <c r="AM19" s="155">
        <v>4364</v>
      </c>
      <c r="AN19" s="410" t="s">
        <v>548</v>
      </c>
      <c r="AO19" s="155">
        <v>4247</v>
      </c>
      <c r="AP19" s="410" t="s">
        <v>548</v>
      </c>
      <c r="AQ19" s="155">
        <v>4186</v>
      </c>
      <c r="AR19" s="203" t="s">
        <v>548</v>
      </c>
      <c r="AS19" s="155">
        <v>4097</v>
      </c>
      <c r="AT19" s="203" t="s">
        <v>548</v>
      </c>
      <c r="AU19" s="155">
        <v>3969</v>
      </c>
      <c r="AV19" s="203" t="s">
        <v>548</v>
      </c>
      <c r="AW19" s="225"/>
      <c r="AX19" s="155"/>
      <c r="AY19" s="155"/>
      <c r="AZ19" s="306"/>
      <c r="BA19" s="306"/>
    </row>
    <row r="20" spans="1:53" x14ac:dyDescent="0.2">
      <c r="A20" s="306" t="s">
        <v>619</v>
      </c>
      <c r="B20" s="5" t="s">
        <v>474</v>
      </c>
      <c r="C20" s="5" t="s">
        <v>401</v>
      </c>
      <c r="D20" s="5" t="s">
        <v>415</v>
      </c>
      <c r="E20" s="5" t="s">
        <v>5</v>
      </c>
      <c r="F20" s="117" t="s">
        <v>43</v>
      </c>
      <c r="G20" s="5" t="s">
        <v>44</v>
      </c>
      <c r="H20" s="151">
        <v>695</v>
      </c>
      <c r="I20" s="155">
        <v>980</v>
      </c>
      <c r="J20" s="187" t="s">
        <v>549</v>
      </c>
      <c r="K20" s="155">
        <v>960</v>
      </c>
      <c r="L20" s="262" t="s">
        <v>549</v>
      </c>
      <c r="M20" s="155">
        <v>957</v>
      </c>
      <c r="N20" s="306" t="s">
        <v>549</v>
      </c>
      <c r="O20" s="155">
        <v>954</v>
      </c>
      <c r="P20" s="306" t="s">
        <v>549</v>
      </c>
      <c r="Q20" s="155">
        <v>963</v>
      </c>
      <c r="R20" s="306" t="s">
        <v>549</v>
      </c>
      <c r="S20" s="155">
        <v>969</v>
      </c>
      <c r="T20" s="306" t="s">
        <v>549</v>
      </c>
      <c r="U20" s="155">
        <v>983</v>
      </c>
      <c r="V20" s="203" t="s">
        <v>549</v>
      </c>
      <c r="W20" s="155">
        <v>982</v>
      </c>
      <c r="X20" s="203" t="s">
        <v>549</v>
      </c>
      <c r="Y20" s="155">
        <v>978</v>
      </c>
      <c r="Z20" s="203" t="s">
        <v>549</v>
      </c>
      <c r="AA20" s="155">
        <v>971</v>
      </c>
      <c r="AB20" s="203" t="s">
        <v>549</v>
      </c>
      <c r="AC20" s="155">
        <v>984</v>
      </c>
      <c r="AD20" s="203" t="s">
        <v>549</v>
      </c>
      <c r="AE20" s="155">
        <v>966</v>
      </c>
      <c r="AF20" s="203" t="s">
        <v>549</v>
      </c>
      <c r="AG20" s="155">
        <v>1049</v>
      </c>
      <c r="AH20" s="203" t="s">
        <v>549</v>
      </c>
      <c r="AI20" s="155">
        <v>1052</v>
      </c>
      <c r="AJ20" s="203" t="s">
        <v>549</v>
      </c>
      <c r="AK20" s="155">
        <v>1027</v>
      </c>
      <c r="AL20" s="203" t="s">
        <v>549</v>
      </c>
      <c r="AM20" s="155">
        <v>1007</v>
      </c>
      <c r="AN20" s="410" t="s">
        <v>549</v>
      </c>
      <c r="AO20" s="155">
        <v>974</v>
      </c>
      <c r="AP20" s="410" t="s">
        <v>549</v>
      </c>
      <c r="AQ20" s="155">
        <v>941</v>
      </c>
      <c r="AR20" s="203" t="s">
        <v>549</v>
      </c>
      <c r="AS20" s="155">
        <v>925</v>
      </c>
      <c r="AT20" s="203" t="s">
        <v>549</v>
      </c>
      <c r="AU20" s="155">
        <v>907</v>
      </c>
      <c r="AV20" s="203" t="s">
        <v>549</v>
      </c>
      <c r="AW20" s="225"/>
      <c r="AX20" s="155"/>
      <c r="AY20" s="155"/>
      <c r="AZ20" s="306"/>
      <c r="BA20" s="306"/>
    </row>
    <row r="21" spans="1:53" x14ac:dyDescent="0.2">
      <c r="A21" s="306" t="s">
        <v>619</v>
      </c>
      <c r="B21" s="5" t="s">
        <v>474</v>
      </c>
      <c r="C21" s="5" t="s">
        <v>401</v>
      </c>
      <c r="D21" s="5" t="s">
        <v>415</v>
      </c>
      <c r="E21" s="5" t="s">
        <v>5</v>
      </c>
      <c r="F21" s="117" t="s">
        <v>45</v>
      </c>
      <c r="G21" s="5" t="s">
        <v>46</v>
      </c>
      <c r="H21" s="151">
        <v>5846</v>
      </c>
      <c r="I21" s="155">
        <v>6411</v>
      </c>
      <c r="J21" s="187" t="s">
        <v>549</v>
      </c>
      <c r="K21" s="155">
        <v>6283</v>
      </c>
      <c r="L21" s="262" t="s">
        <v>549</v>
      </c>
      <c r="M21" s="155">
        <v>6153</v>
      </c>
      <c r="N21" s="306" t="s">
        <v>549</v>
      </c>
      <c r="O21" s="155">
        <v>6012</v>
      </c>
      <c r="P21" s="306" t="s">
        <v>549</v>
      </c>
      <c r="Q21" s="155">
        <v>5980</v>
      </c>
      <c r="R21" s="306" t="s">
        <v>549</v>
      </c>
      <c r="S21" s="155">
        <v>5857</v>
      </c>
      <c r="T21" s="306" t="s">
        <v>549</v>
      </c>
      <c r="U21" s="155">
        <v>5813</v>
      </c>
      <c r="V21" s="203" t="s">
        <v>548</v>
      </c>
      <c r="W21" s="155">
        <v>5677</v>
      </c>
      <c r="X21" s="203" t="s">
        <v>548</v>
      </c>
      <c r="Y21" s="155">
        <v>5581</v>
      </c>
      <c r="Z21" s="203" t="s">
        <v>548</v>
      </c>
      <c r="AA21" s="155">
        <v>5503</v>
      </c>
      <c r="AB21" s="203" t="s">
        <v>548</v>
      </c>
      <c r="AC21" s="155">
        <v>5468</v>
      </c>
      <c r="AD21" s="203" t="s">
        <v>548</v>
      </c>
      <c r="AE21" s="155">
        <v>5441</v>
      </c>
      <c r="AF21" s="203" t="s">
        <v>548</v>
      </c>
      <c r="AG21" s="155">
        <v>5264</v>
      </c>
      <c r="AH21" s="203" t="s">
        <v>548</v>
      </c>
      <c r="AI21" s="155">
        <v>5250</v>
      </c>
      <c r="AJ21" s="203" t="s">
        <v>548</v>
      </c>
      <c r="AK21" s="155">
        <v>5154</v>
      </c>
      <c r="AL21" s="203" t="s">
        <v>548</v>
      </c>
      <c r="AM21" s="155">
        <v>5114</v>
      </c>
      <c r="AN21" s="410" t="s">
        <v>548</v>
      </c>
      <c r="AO21" s="155">
        <v>5034</v>
      </c>
      <c r="AP21" s="410" t="s">
        <v>548</v>
      </c>
      <c r="AQ21" s="155">
        <v>5017</v>
      </c>
      <c r="AR21" s="203" t="s">
        <v>548</v>
      </c>
      <c r="AS21" s="155">
        <v>4903</v>
      </c>
      <c r="AT21" s="203" t="s">
        <v>548</v>
      </c>
      <c r="AU21" s="155">
        <v>4868</v>
      </c>
      <c r="AV21" s="203" t="s">
        <v>548</v>
      </c>
      <c r="AW21" s="225"/>
      <c r="AX21" s="155"/>
      <c r="AY21" s="155"/>
      <c r="AZ21" s="306"/>
      <c r="BA21" s="306"/>
    </row>
    <row r="22" spans="1:53" x14ac:dyDescent="0.2">
      <c r="A22" s="306" t="s">
        <v>629</v>
      </c>
      <c r="B22" s="5" t="s">
        <v>477</v>
      </c>
      <c r="C22" s="5" t="s">
        <v>404</v>
      </c>
      <c r="D22" s="5" t="s">
        <v>426</v>
      </c>
      <c r="E22" s="5" t="s">
        <v>47</v>
      </c>
      <c r="F22" s="117" t="s">
        <v>48</v>
      </c>
      <c r="G22" s="5" t="s">
        <v>49</v>
      </c>
      <c r="H22" s="151">
        <v>2157</v>
      </c>
      <c r="I22" s="155">
        <v>1639</v>
      </c>
      <c r="J22" s="187" t="s">
        <v>548</v>
      </c>
      <c r="K22" s="155">
        <v>1582</v>
      </c>
      <c r="L22" s="262" t="s">
        <v>548</v>
      </c>
      <c r="M22" s="155">
        <v>1510</v>
      </c>
      <c r="N22" s="306" t="s">
        <v>548</v>
      </c>
      <c r="O22" s="155">
        <v>1482</v>
      </c>
      <c r="P22" s="306" t="s">
        <v>548</v>
      </c>
      <c r="Q22" s="155">
        <v>1431</v>
      </c>
      <c r="R22" s="306" t="s">
        <v>548</v>
      </c>
      <c r="S22" s="155">
        <v>1373</v>
      </c>
      <c r="T22" s="306" t="s">
        <v>548</v>
      </c>
      <c r="U22" s="155">
        <v>1351</v>
      </c>
      <c r="V22" s="203" t="s">
        <v>548</v>
      </c>
      <c r="W22" s="155">
        <v>1321</v>
      </c>
      <c r="X22" s="203" t="s">
        <v>548</v>
      </c>
      <c r="Y22" s="155">
        <v>1264</v>
      </c>
      <c r="Z22" s="203" t="s">
        <v>548</v>
      </c>
      <c r="AA22" s="155">
        <v>1232</v>
      </c>
      <c r="AB22" s="203" t="s">
        <v>548</v>
      </c>
      <c r="AC22" s="155">
        <v>1220</v>
      </c>
      <c r="AD22" s="203" t="s">
        <v>548</v>
      </c>
      <c r="AE22" s="155">
        <v>1218</v>
      </c>
      <c r="AF22" s="203" t="s">
        <v>548</v>
      </c>
      <c r="AG22" s="155">
        <v>1215</v>
      </c>
      <c r="AH22" s="203" t="s">
        <v>548</v>
      </c>
      <c r="AI22" s="155">
        <v>1197</v>
      </c>
      <c r="AJ22" s="203" t="s">
        <v>548</v>
      </c>
      <c r="AK22" s="155">
        <v>1190</v>
      </c>
      <c r="AL22" s="203" t="s">
        <v>548</v>
      </c>
      <c r="AM22" s="155">
        <v>1184</v>
      </c>
      <c r="AN22" s="410" t="s">
        <v>548</v>
      </c>
      <c r="AO22" s="155">
        <v>1183</v>
      </c>
      <c r="AP22" s="410" t="s">
        <v>548</v>
      </c>
      <c r="AQ22" s="155">
        <v>1200</v>
      </c>
      <c r="AR22" s="203" t="s">
        <v>548</v>
      </c>
      <c r="AS22" s="155">
        <v>1198</v>
      </c>
      <c r="AT22" s="203" t="s">
        <v>548</v>
      </c>
      <c r="AU22" s="155">
        <v>1216</v>
      </c>
      <c r="AV22" s="203" t="s">
        <v>548</v>
      </c>
      <c r="AW22" s="225"/>
      <c r="AX22" s="155"/>
      <c r="AY22" s="155"/>
      <c r="AZ22" s="306"/>
      <c r="BA22" s="306"/>
    </row>
    <row r="23" spans="1:53" x14ac:dyDescent="0.2">
      <c r="A23" s="306" t="s">
        <v>630</v>
      </c>
      <c r="B23" s="5" t="s">
        <v>475</v>
      </c>
      <c r="C23" s="5" t="s">
        <v>402</v>
      </c>
      <c r="D23" s="5" t="s">
        <v>427</v>
      </c>
      <c r="E23" s="5" t="s">
        <v>50</v>
      </c>
      <c r="F23" s="117" t="s">
        <v>51</v>
      </c>
      <c r="G23" s="5" t="s">
        <v>52</v>
      </c>
      <c r="H23" s="151">
        <v>4316</v>
      </c>
      <c r="I23" s="155">
        <v>3753</v>
      </c>
      <c r="J23" s="187" t="s">
        <v>548</v>
      </c>
      <c r="K23" s="155">
        <v>3601</v>
      </c>
      <c r="L23" s="262" t="s">
        <v>548</v>
      </c>
      <c r="M23" s="155">
        <v>3434</v>
      </c>
      <c r="N23" s="306" t="s">
        <v>548</v>
      </c>
      <c r="O23" s="155">
        <v>3334</v>
      </c>
      <c r="P23" s="306" t="s">
        <v>548</v>
      </c>
      <c r="Q23" s="155">
        <v>3213</v>
      </c>
      <c r="R23" s="306" t="s">
        <v>548</v>
      </c>
      <c r="S23" s="155">
        <v>3116</v>
      </c>
      <c r="T23" s="306" t="s">
        <v>548</v>
      </c>
      <c r="U23" s="155">
        <v>3041</v>
      </c>
      <c r="V23" s="203" t="s">
        <v>548</v>
      </c>
      <c r="W23" s="155">
        <v>3009</v>
      </c>
      <c r="X23" s="203" t="s">
        <v>548</v>
      </c>
      <c r="Y23" s="155">
        <v>2939</v>
      </c>
      <c r="Z23" s="203" t="s">
        <v>548</v>
      </c>
      <c r="AA23" s="155">
        <v>2852</v>
      </c>
      <c r="AB23" s="203" t="s">
        <v>548</v>
      </c>
      <c r="AC23" s="155">
        <v>2783</v>
      </c>
      <c r="AD23" s="203" t="s">
        <v>548</v>
      </c>
      <c r="AE23" s="155">
        <v>2724</v>
      </c>
      <c r="AF23" s="203" t="s">
        <v>548</v>
      </c>
      <c r="AG23" s="155">
        <v>2652</v>
      </c>
      <c r="AH23" s="203" t="s">
        <v>548</v>
      </c>
      <c r="AI23" s="155">
        <v>2607</v>
      </c>
      <c r="AJ23" s="203" t="s">
        <v>548</v>
      </c>
      <c r="AK23" s="155">
        <v>2560</v>
      </c>
      <c r="AL23" s="203" t="s">
        <v>548</v>
      </c>
      <c r="AM23" s="155">
        <v>2521</v>
      </c>
      <c r="AN23" s="410" t="s">
        <v>548</v>
      </c>
      <c r="AO23" s="155">
        <v>2489</v>
      </c>
      <c r="AP23" s="410" t="s">
        <v>548</v>
      </c>
      <c r="AQ23" s="155">
        <v>2444</v>
      </c>
      <c r="AR23" s="203" t="s">
        <v>548</v>
      </c>
      <c r="AS23" s="155">
        <v>2445</v>
      </c>
      <c r="AT23" s="203" t="s">
        <v>548</v>
      </c>
      <c r="AU23" s="155">
        <v>2403</v>
      </c>
      <c r="AV23" s="203" t="s">
        <v>548</v>
      </c>
      <c r="AW23" s="225"/>
      <c r="AX23" s="155"/>
      <c r="AY23" s="155"/>
      <c r="AZ23" s="306"/>
      <c r="BA23" s="306"/>
    </row>
    <row r="24" spans="1:53" x14ac:dyDescent="0.2">
      <c r="A24" s="306" t="s">
        <v>631</v>
      </c>
      <c r="B24" s="5" t="s">
        <v>486</v>
      </c>
      <c r="C24" s="5" t="s">
        <v>408</v>
      </c>
      <c r="D24" s="5" t="s">
        <v>428</v>
      </c>
      <c r="E24" s="5" t="s">
        <v>53</v>
      </c>
      <c r="F24" s="2" t="s">
        <v>578</v>
      </c>
      <c r="G24" s="2" t="s">
        <v>556</v>
      </c>
      <c r="H24" s="151">
        <v>19406</v>
      </c>
      <c r="I24" s="155">
        <v>19390</v>
      </c>
      <c r="J24" s="187" t="s">
        <v>548</v>
      </c>
      <c r="K24" s="155">
        <v>18724</v>
      </c>
      <c r="L24" s="262" t="s">
        <v>548</v>
      </c>
      <c r="M24" s="155">
        <v>17995</v>
      </c>
      <c r="N24" s="306" t="s">
        <v>548</v>
      </c>
      <c r="O24" s="155">
        <v>17480</v>
      </c>
      <c r="P24" s="306" t="s">
        <v>548</v>
      </c>
      <c r="Q24" s="155">
        <v>16888</v>
      </c>
      <c r="R24" s="306" t="s">
        <v>548</v>
      </c>
      <c r="S24" s="155">
        <v>16271</v>
      </c>
      <c r="T24" s="306" t="s">
        <v>548</v>
      </c>
      <c r="U24" s="155">
        <v>15731</v>
      </c>
      <c r="V24" s="203" t="s">
        <v>548</v>
      </c>
      <c r="W24" s="155">
        <v>15210</v>
      </c>
      <c r="X24" s="203" t="s">
        <v>548</v>
      </c>
      <c r="Y24" s="155">
        <v>14728</v>
      </c>
      <c r="Z24" s="203" t="s">
        <v>548</v>
      </c>
      <c r="AA24" s="155">
        <v>14195</v>
      </c>
      <c r="AB24" s="203" t="s">
        <v>548</v>
      </c>
      <c r="AC24" s="155">
        <v>13677</v>
      </c>
      <c r="AD24" s="203" t="s">
        <v>548</v>
      </c>
      <c r="AE24" s="155">
        <v>13268</v>
      </c>
      <c r="AF24" s="203" t="s">
        <v>548</v>
      </c>
      <c r="AG24" s="155">
        <v>12850</v>
      </c>
      <c r="AH24" s="203" t="s">
        <v>548</v>
      </c>
      <c r="AI24" s="155">
        <v>12532</v>
      </c>
      <c r="AJ24" s="203" t="s">
        <v>548</v>
      </c>
      <c r="AK24" s="155">
        <v>12175</v>
      </c>
      <c r="AL24" s="203" t="s">
        <v>548</v>
      </c>
      <c r="AM24" s="155">
        <v>11817</v>
      </c>
      <c r="AN24" s="410" t="s">
        <v>548</v>
      </c>
      <c r="AO24" s="155">
        <v>11632</v>
      </c>
      <c r="AP24" s="410" t="s">
        <v>548</v>
      </c>
      <c r="AQ24" s="155">
        <v>11455</v>
      </c>
      <c r="AR24" s="203" t="s">
        <v>548</v>
      </c>
      <c r="AS24" s="155">
        <v>11259</v>
      </c>
      <c r="AT24" s="203" t="s">
        <v>548</v>
      </c>
      <c r="AU24" s="155">
        <v>11033</v>
      </c>
      <c r="AV24" s="203" t="s">
        <v>548</v>
      </c>
      <c r="AW24" s="225"/>
      <c r="AX24" s="155"/>
      <c r="AY24" s="155"/>
      <c r="AZ24" s="306"/>
      <c r="BA24" s="306"/>
    </row>
    <row r="25" spans="1:53" x14ac:dyDescent="0.2">
      <c r="A25" s="306" t="s">
        <v>626</v>
      </c>
      <c r="B25" s="5" t="s">
        <v>477</v>
      </c>
      <c r="C25" s="5" t="s">
        <v>404</v>
      </c>
      <c r="D25" s="5" t="s">
        <v>422</v>
      </c>
      <c r="E25" s="5" t="s">
        <v>31</v>
      </c>
      <c r="F25" s="117" t="s">
        <v>54</v>
      </c>
      <c r="G25" s="5" t="s">
        <v>55</v>
      </c>
      <c r="H25" s="151">
        <v>5363</v>
      </c>
      <c r="I25" s="155">
        <v>3744</v>
      </c>
      <c r="J25" s="187" t="s">
        <v>548</v>
      </c>
      <c r="K25" s="155">
        <v>3520</v>
      </c>
      <c r="L25" s="262" t="s">
        <v>548</v>
      </c>
      <c r="M25" s="155">
        <v>3394</v>
      </c>
      <c r="N25" s="306" t="s">
        <v>548</v>
      </c>
      <c r="O25" s="155">
        <v>3247</v>
      </c>
      <c r="P25" s="306" t="s">
        <v>548</v>
      </c>
      <c r="Q25" s="155">
        <v>3163</v>
      </c>
      <c r="R25" s="306" t="s">
        <v>548</v>
      </c>
      <c r="S25" s="155">
        <v>3088</v>
      </c>
      <c r="T25" s="306" t="s">
        <v>548</v>
      </c>
      <c r="U25" s="155">
        <v>3090</v>
      </c>
      <c r="V25" s="203" t="s">
        <v>548</v>
      </c>
      <c r="W25" s="155">
        <v>3049</v>
      </c>
      <c r="X25" s="203" t="s">
        <v>548</v>
      </c>
      <c r="Y25" s="155">
        <v>3041</v>
      </c>
      <c r="Z25" s="203" t="s">
        <v>548</v>
      </c>
      <c r="AA25" s="155">
        <v>3033</v>
      </c>
      <c r="AB25" s="203" t="s">
        <v>548</v>
      </c>
      <c r="AC25" s="155">
        <v>2997</v>
      </c>
      <c r="AD25" s="203" t="s">
        <v>548</v>
      </c>
      <c r="AE25" s="155">
        <v>2950</v>
      </c>
      <c r="AF25" s="203" t="s">
        <v>548</v>
      </c>
      <c r="AG25" s="155">
        <v>2912</v>
      </c>
      <c r="AH25" s="203" t="s">
        <v>548</v>
      </c>
      <c r="AI25" s="155">
        <v>2894</v>
      </c>
      <c r="AJ25" s="203" t="s">
        <v>548</v>
      </c>
      <c r="AK25" s="155">
        <v>2838</v>
      </c>
      <c r="AL25" s="203" t="s">
        <v>548</v>
      </c>
      <c r="AM25" s="155">
        <v>2864</v>
      </c>
      <c r="AN25" s="410" t="s">
        <v>548</v>
      </c>
      <c r="AO25" s="155">
        <v>2855</v>
      </c>
      <c r="AP25" s="410" t="s">
        <v>548</v>
      </c>
      <c r="AQ25" s="155">
        <v>2847</v>
      </c>
      <c r="AR25" s="203" t="s">
        <v>548</v>
      </c>
      <c r="AS25" s="155">
        <v>2796</v>
      </c>
      <c r="AT25" s="203" t="s">
        <v>548</v>
      </c>
      <c r="AU25" s="155">
        <v>2769</v>
      </c>
      <c r="AV25" s="203" t="s">
        <v>548</v>
      </c>
      <c r="AW25" s="225"/>
      <c r="AX25" s="155"/>
      <c r="AY25" s="155"/>
      <c r="AZ25" s="306"/>
      <c r="BA25" s="306"/>
    </row>
    <row r="26" spans="1:53" x14ac:dyDescent="0.2">
      <c r="A26" s="306" t="s">
        <v>625</v>
      </c>
      <c r="B26" s="5" t="s">
        <v>476</v>
      </c>
      <c r="C26" s="5" t="s">
        <v>403</v>
      </c>
      <c r="D26" s="5" t="s">
        <v>417</v>
      </c>
      <c r="E26" s="5" t="s">
        <v>11</v>
      </c>
      <c r="F26" s="2" t="s">
        <v>557</v>
      </c>
      <c r="G26" s="2" t="s">
        <v>558</v>
      </c>
      <c r="H26" s="151">
        <v>10272</v>
      </c>
      <c r="I26" s="155">
        <v>7436</v>
      </c>
      <c r="J26" s="187" t="s">
        <v>548</v>
      </c>
      <c r="K26" s="155">
        <v>7167</v>
      </c>
      <c r="L26" s="262" t="s">
        <v>548</v>
      </c>
      <c r="M26" s="155">
        <v>6844</v>
      </c>
      <c r="N26" s="306" t="s">
        <v>548</v>
      </c>
      <c r="O26" s="155">
        <v>6653</v>
      </c>
      <c r="P26" s="306" t="s">
        <v>548</v>
      </c>
      <c r="Q26" s="155">
        <v>6489</v>
      </c>
      <c r="R26" s="306" t="s">
        <v>548</v>
      </c>
      <c r="S26" s="155">
        <v>6327</v>
      </c>
      <c r="T26" s="306" t="s">
        <v>548</v>
      </c>
      <c r="U26" s="155">
        <v>6197</v>
      </c>
      <c r="V26" s="203" t="s">
        <v>548</v>
      </c>
      <c r="W26" s="155">
        <v>6041</v>
      </c>
      <c r="X26" s="203" t="s">
        <v>548</v>
      </c>
      <c r="Y26" s="155">
        <v>5911</v>
      </c>
      <c r="Z26" s="203" t="s">
        <v>548</v>
      </c>
      <c r="AA26" s="155">
        <v>5757</v>
      </c>
      <c r="AB26" s="203" t="s">
        <v>548</v>
      </c>
      <c r="AC26" s="155">
        <v>5672</v>
      </c>
      <c r="AD26" s="203" t="s">
        <v>548</v>
      </c>
      <c r="AE26" s="155">
        <v>5537</v>
      </c>
      <c r="AF26" s="203" t="s">
        <v>548</v>
      </c>
      <c r="AG26" s="155">
        <v>5451</v>
      </c>
      <c r="AH26" s="203" t="s">
        <v>548</v>
      </c>
      <c r="AI26" s="155">
        <v>5341</v>
      </c>
      <c r="AJ26" s="203" t="s">
        <v>548</v>
      </c>
      <c r="AK26" s="155">
        <v>5328</v>
      </c>
      <c r="AL26" s="203" t="s">
        <v>548</v>
      </c>
      <c r="AM26" s="155">
        <v>5289</v>
      </c>
      <c r="AN26" s="410" t="s">
        <v>548</v>
      </c>
      <c r="AO26" s="155">
        <v>5223</v>
      </c>
      <c r="AP26" s="410" t="s">
        <v>548</v>
      </c>
      <c r="AQ26" s="155">
        <v>5247</v>
      </c>
      <c r="AR26" s="203" t="s">
        <v>548</v>
      </c>
      <c r="AS26" s="155">
        <v>5221</v>
      </c>
      <c r="AT26" s="203" t="s">
        <v>548</v>
      </c>
      <c r="AU26" s="155">
        <v>5206</v>
      </c>
      <c r="AV26" s="203" t="s">
        <v>548</v>
      </c>
      <c r="AW26" s="225"/>
      <c r="AX26" s="155"/>
      <c r="AY26" s="155"/>
      <c r="AZ26" s="306"/>
      <c r="BA26" s="306"/>
    </row>
    <row r="27" spans="1:53" x14ac:dyDescent="0.2">
      <c r="A27" s="306" t="s">
        <v>628</v>
      </c>
      <c r="B27" s="5" t="s">
        <v>485</v>
      </c>
      <c r="C27" s="5" t="s">
        <v>464</v>
      </c>
      <c r="D27" s="5" t="s">
        <v>425</v>
      </c>
      <c r="E27" s="5" t="s">
        <v>40</v>
      </c>
      <c r="F27" s="117" t="s">
        <v>56</v>
      </c>
      <c r="G27" s="5" t="s">
        <v>57</v>
      </c>
      <c r="H27" s="151">
        <v>3382</v>
      </c>
      <c r="I27" s="155">
        <v>2512</v>
      </c>
      <c r="J27" s="187" t="s">
        <v>548</v>
      </c>
      <c r="K27" s="155">
        <v>2436</v>
      </c>
      <c r="L27" s="262" t="s">
        <v>548</v>
      </c>
      <c r="M27" s="155">
        <v>2310</v>
      </c>
      <c r="N27" s="306" t="s">
        <v>548</v>
      </c>
      <c r="O27" s="155">
        <v>2176</v>
      </c>
      <c r="P27" s="306" t="s">
        <v>548</v>
      </c>
      <c r="Q27" s="155">
        <v>2062</v>
      </c>
      <c r="R27" s="306" t="s">
        <v>548</v>
      </c>
      <c r="S27" s="155">
        <v>2029</v>
      </c>
      <c r="T27" s="306" t="s">
        <v>548</v>
      </c>
      <c r="U27" s="155">
        <v>1976</v>
      </c>
      <c r="V27" s="203" t="s">
        <v>548</v>
      </c>
      <c r="W27" s="155">
        <v>1976</v>
      </c>
      <c r="X27" s="203" t="s">
        <v>548</v>
      </c>
      <c r="Y27" s="155">
        <v>1928</v>
      </c>
      <c r="Z27" s="203" t="s">
        <v>548</v>
      </c>
      <c r="AA27" s="155">
        <v>1889</v>
      </c>
      <c r="AB27" s="203" t="s">
        <v>548</v>
      </c>
      <c r="AC27" s="155">
        <v>1870</v>
      </c>
      <c r="AD27" s="203" t="s">
        <v>548</v>
      </c>
      <c r="AE27" s="155">
        <v>1861</v>
      </c>
      <c r="AF27" s="203" t="s">
        <v>548</v>
      </c>
      <c r="AG27" s="155">
        <v>1828</v>
      </c>
      <c r="AH27" s="203" t="s">
        <v>548</v>
      </c>
      <c r="AI27" s="155">
        <v>1801</v>
      </c>
      <c r="AJ27" s="203" t="s">
        <v>548</v>
      </c>
      <c r="AK27" s="155">
        <v>1792</v>
      </c>
      <c r="AL27" s="203" t="s">
        <v>548</v>
      </c>
      <c r="AM27" s="155">
        <v>1778</v>
      </c>
      <c r="AN27" s="410" t="s">
        <v>548</v>
      </c>
      <c r="AO27" s="155">
        <v>1784</v>
      </c>
      <c r="AP27" s="410" t="s">
        <v>548</v>
      </c>
      <c r="AQ27" s="155">
        <v>1784</v>
      </c>
      <c r="AR27" s="203" t="s">
        <v>548</v>
      </c>
      <c r="AS27" s="155">
        <v>1790</v>
      </c>
      <c r="AT27" s="203" t="s">
        <v>548</v>
      </c>
      <c r="AU27" s="155">
        <v>1757</v>
      </c>
      <c r="AV27" s="203" t="s">
        <v>548</v>
      </c>
      <c r="AW27" s="225"/>
      <c r="AX27" s="155"/>
      <c r="AY27" s="155"/>
      <c r="AZ27" s="306"/>
      <c r="BA27" s="306"/>
    </row>
    <row r="28" spans="1:53" x14ac:dyDescent="0.2">
      <c r="A28" s="306" t="s">
        <v>619</v>
      </c>
      <c r="B28" s="5" t="s">
        <v>474</v>
      </c>
      <c r="C28" s="5" t="s">
        <v>401</v>
      </c>
      <c r="D28" s="5" t="s">
        <v>415</v>
      </c>
      <c r="E28" s="5" t="s">
        <v>5</v>
      </c>
      <c r="F28" s="117" t="s">
        <v>58</v>
      </c>
      <c r="G28" s="5" t="s">
        <v>59</v>
      </c>
      <c r="H28" s="151">
        <v>3900</v>
      </c>
      <c r="I28" s="155">
        <v>4359</v>
      </c>
      <c r="J28" s="187" t="s">
        <v>549</v>
      </c>
      <c r="K28" s="155">
        <v>4308</v>
      </c>
      <c r="L28" s="262" t="s">
        <v>549</v>
      </c>
      <c r="M28" s="155">
        <v>4227</v>
      </c>
      <c r="N28" s="306" t="s">
        <v>549</v>
      </c>
      <c r="O28" s="155">
        <v>4099</v>
      </c>
      <c r="P28" s="306" t="s">
        <v>549</v>
      </c>
      <c r="Q28" s="155">
        <v>4015</v>
      </c>
      <c r="R28" s="306" t="s">
        <v>549</v>
      </c>
      <c r="S28" s="155">
        <v>3961</v>
      </c>
      <c r="T28" s="306" t="s">
        <v>549</v>
      </c>
      <c r="U28" s="155">
        <v>3934</v>
      </c>
      <c r="V28" s="203" t="s">
        <v>549</v>
      </c>
      <c r="W28" s="155">
        <v>3901</v>
      </c>
      <c r="X28" s="203" t="s">
        <v>549</v>
      </c>
      <c r="Y28" s="155">
        <v>3841</v>
      </c>
      <c r="Z28" s="203" t="s">
        <v>548</v>
      </c>
      <c r="AA28" s="155">
        <v>3734</v>
      </c>
      <c r="AB28" s="203" t="s">
        <v>548</v>
      </c>
      <c r="AC28" s="155">
        <v>3609</v>
      </c>
      <c r="AD28" s="203" t="s">
        <v>548</v>
      </c>
      <c r="AE28" s="155">
        <v>3509</v>
      </c>
      <c r="AF28" s="203" t="s">
        <v>548</v>
      </c>
      <c r="AG28" s="155">
        <v>3419</v>
      </c>
      <c r="AH28" s="203" t="s">
        <v>548</v>
      </c>
      <c r="AI28" s="155">
        <v>3363</v>
      </c>
      <c r="AJ28" s="203" t="s">
        <v>548</v>
      </c>
      <c r="AK28" s="155">
        <v>3308</v>
      </c>
      <c r="AL28" s="203" t="s">
        <v>548</v>
      </c>
      <c r="AM28" s="155">
        <v>3290</v>
      </c>
      <c r="AN28" s="410" t="s">
        <v>548</v>
      </c>
      <c r="AO28" s="155">
        <v>3255</v>
      </c>
      <c r="AP28" s="410" t="s">
        <v>548</v>
      </c>
      <c r="AQ28" s="155">
        <v>3233</v>
      </c>
      <c r="AR28" s="203" t="s">
        <v>548</v>
      </c>
      <c r="AS28" s="155">
        <v>3180</v>
      </c>
      <c r="AT28" s="203" t="s">
        <v>548</v>
      </c>
      <c r="AU28" s="155">
        <v>3145</v>
      </c>
      <c r="AV28" s="203" t="s">
        <v>548</v>
      </c>
      <c r="AW28" s="225"/>
      <c r="AX28" s="155"/>
      <c r="AY28" s="155"/>
      <c r="AZ28" s="306"/>
      <c r="BA28" s="306"/>
    </row>
    <row r="29" spans="1:53" x14ac:dyDescent="0.2">
      <c r="A29" s="306" t="s">
        <v>487</v>
      </c>
      <c r="B29" s="5" t="s">
        <v>480</v>
      </c>
      <c r="C29" s="5" t="s">
        <v>405</v>
      </c>
      <c r="D29" s="5" t="s">
        <v>429</v>
      </c>
      <c r="E29" s="5" t="s">
        <v>60</v>
      </c>
      <c r="F29" s="117" t="s">
        <v>61</v>
      </c>
      <c r="G29" s="5" t="s">
        <v>62</v>
      </c>
      <c r="H29" s="151">
        <v>16952</v>
      </c>
      <c r="I29" s="155">
        <v>19163</v>
      </c>
      <c r="J29" s="187" t="s">
        <v>549</v>
      </c>
      <c r="K29" s="155">
        <v>18701</v>
      </c>
      <c r="L29" s="262" t="s">
        <v>549</v>
      </c>
      <c r="M29" s="155">
        <v>18026</v>
      </c>
      <c r="N29" s="306" t="s">
        <v>549</v>
      </c>
      <c r="O29" s="155">
        <v>17500</v>
      </c>
      <c r="P29" s="306" t="s">
        <v>549</v>
      </c>
      <c r="Q29" s="155">
        <v>17118</v>
      </c>
      <c r="R29" s="306" t="s">
        <v>549</v>
      </c>
      <c r="S29" s="155">
        <v>16556</v>
      </c>
      <c r="T29" s="306" t="s">
        <v>548</v>
      </c>
      <c r="U29" s="155">
        <v>16104</v>
      </c>
      <c r="V29" s="203" t="s">
        <v>548</v>
      </c>
      <c r="W29" s="155">
        <v>15691</v>
      </c>
      <c r="X29" s="203" t="s">
        <v>548</v>
      </c>
      <c r="Y29" s="155">
        <v>15306</v>
      </c>
      <c r="Z29" s="203" t="s">
        <v>548</v>
      </c>
      <c r="AA29" s="155">
        <v>14869</v>
      </c>
      <c r="AB29" s="203" t="s">
        <v>548</v>
      </c>
      <c r="AC29" s="155">
        <v>14530</v>
      </c>
      <c r="AD29" s="203" t="s">
        <v>548</v>
      </c>
      <c r="AE29" s="155">
        <v>14107</v>
      </c>
      <c r="AF29" s="203" t="s">
        <v>548</v>
      </c>
      <c r="AG29" s="155">
        <v>13644</v>
      </c>
      <c r="AH29" s="203" t="s">
        <v>548</v>
      </c>
      <c r="AI29" s="155">
        <v>13276</v>
      </c>
      <c r="AJ29" s="203" t="s">
        <v>548</v>
      </c>
      <c r="AK29" s="155">
        <v>12998</v>
      </c>
      <c r="AL29" s="203" t="s">
        <v>548</v>
      </c>
      <c r="AM29" s="155">
        <v>12673</v>
      </c>
      <c r="AN29" s="410" t="s">
        <v>548</v>
      </c>
      <c r="AO29" s="155">
        <v>12334</v>
      </c>
      <c r="AP29" s="410" t="s">
        <v>548</v>
      </c>
      <c r="AQ29" s="155">
        <v>12046</v>
      </c>
      <c r="AR29" s="203" t="s">
        <v>548</v>
      </c>
      <c r="AS29" s="155">
        <v>11764</v>
      </c>
      <c r="AT29" s="203" t="s">
        <v>548</v>
      </c>
      <c r="AU29" s="155">
        <v>11528</v>
      </c>
      <c r="AV29" s="203" t="s">
        <v>548</v>
      </c>
      <c r="AW29" s="225"/>
      <c r="AX29" s="155"/>
      <c r="AY29" s="155"/>
      <c r="AZ29" s="306"/>
      <c r="BA29" s="306"/>
    </row>
    <row r="30" spans="1:53" x14ac:dyDescent="0.2">
      <c r="A30" s="306" t="s">
        <v>622</v>
      </c>
      <c r="B30" s="5" t="s">
        <v>477</v>
      </c>
      <c r="C30" s="5" t="s">
        <v>404</v>
      </c>
      <c r="D30" s="5" t="s">
        <v>418</v>
      </c>
      <c r="E30" s="5" t="s">
        <v>12</v>
      </c>
      <c r="F30" s="117" t="s">
        <v>63</v>
      </c>
      <c r="G30" s="5" t="s">
        <v>64</v>
      </c>
      <c r="H30" s="151">
        <v>1658</v>
      </c>
      <c r="I30" s="155">
        <v>1434</v>
      </c>
      <c r="J30" s="187" t="s">
        <v>548</v>
      </c>
      <c r="K30" s="155">
        <v>1400</v>
      </c>
      <c r="L30" s="262" t="s">
        <v>548</v>
      </c>
      <c r="M30" s="155">
        <v>1369</v>
      </c>
      <c r="N30" s="306" t="s">
        <v>548</v>
      </c>
      <c r="O30" s="155">
        <v>1349</v>
      </c>
      <c r="P30" s="306" t="s">
        <v>548</v>
      </c>
      <c r="Q30" s="155">
        <v>1331</v>
      </c>
      <c r="R30" s="306" t="s">
        <v>548</v>
      </c>
      <c r="S30" s="155">
        <v>1304</v>
      </c>
      <c r="T30" s="306" t="s">
        <v>548</v>
      </c>
      <c r="U30" s="155">
        <v>1301</v>
      </c>
      <c r="V30" s="203" t="s">
        <v>548</v>
      </c>
      <c r="W30" s="155">
        <v>1291</v>
      </c>
      <c r="X30" s="203" t="s">
        <v>548</v>
      </c>
      <c r="Y30" s="155">
        <v>1282</v>
      </c>
      <c r="Z30" s="203" t="s">
        <v>548</v>
      </c>
      <c r="AA30" s="155">
        <v>1293</v>
      </c>
      <c r="AB30" s="203" t="s">
        <v>548</v>
      </c>
      <c r="AC30" s="155">
        <v>1272</v>
      </c>
      <c r="AD30" s="203" t="s">
        <v>548</v>
      </c>
      <c r="AE30" s="155">
        <v>1254</v>
      </c>
      <c r="AF30" s="203" t="s">
        <v>548</v>
      </c>
      <c r="AG30" s="155">
        <v>1256</v>
      </c>
      <c r="AH30" s="203" t="s">
        <v>548</v>
      </c>
      <c r="AI30" s="155">
        <v>1247</v>
      </c>
      <c r="AJ30" s="203" t="s">
        <v>548</v>
      </c>
      <c r="AK30" s="155">
        <v>1244</v>
      </c>
      <c r="AL30" s="203" t="s">
        <v>548</v>
      </c>
      <c r="AM30" s="155">
        <v>1218</v>
      </c>
      <c r="AN30" s="410" t="s">
        <v>548</v>
      </c>
      <c r="AO30" s="155">
        <v>1220</v>
      </c>
      <c r="AP30" s="410" t="s">
        <v>548</v>
      </c>
      <c r="AQ30" s="155">
        <v>1219</v>
      </c>
      <c r="AR30" s="203" t="s">
        <v>548</v>
      </c>
      <c r="AS30" s="155">
        <v>1203</v>
      </c>
      <c r="AT30" s="203" t="s">
        <v>548</v>
      </c>
      <c r="AU30" s="155">
        <v>1200</v>
      </c>
      <c r="AV30" s="203" t="s">
        <v>548</v>
      </c>
      <c r="AW30" s="225"/>
      <c r="AX30" s="155"/>
      <c r="AY30" s="155"/>
      <c r="AZ30" s="306"/>
      <c r="BA30" s="306"/>
    </row>
    <row r="31" spans="1:53" x14ac:dyDescent="0.2">
      <c r="A31" s="306" t="s">
        <v>632</v>
      </c>
      <c r="B31" s="5" t="s">
        <v>488</v>
      </c>
      <c r="C31" s="5" t="s">
        <v>409</v>
      </c>
      <c r="D31" s="5" t="s">
        <v>430</v>
      </c>
      <c r="E31" s="5" t="s">
        <v>65</v>
      </c>
      <c r="F31" s="117" t="s">
        <v>66</v>
      </c>
      <c r="G31" s="5" t="s">
        <v>67</v>
      </c>
      <c r="H31" s="151">
        <v>3352</v>
      </c>
      <c r="I31" s="155">
        <v>3133</v>
      </c>
      <c r="J31" s="187" t="s">
        <v>548</v>
      </c>
      <c r="K31" s="155">
        <v>3101</v>
      </c>
      <c r="L31" s="262" t="s">
        <v>548</v>
      </c>
      <c r="M31" s="155">
        <v>3031</v>
      </c>
      <c r="N31" s="306" t="s">
        <v>548</v>
      </c>
      <c r="O31" s="155">
        <v>2992</v>
      </c>
      <c r="P31" s="306" t="s">
        <v>548</v>
      </c>
      <c r="Q31" s="155">
        <v>2956</v>
      </c>
      <c r="R31" s="306" t="s">
        <v>548</v>
      </c>
      <c r="S31" s="155">
        <v>2917</v>
      </c>
      <c r="T31" s="306" t="s">
        <v>548</v>
      </c>
      <c r="U31" s="155">
        <v>2925</v>
      </c>
      <c r="V31" s="203" t="s">
        <v>548</v>
      </c>
      <c r="W31" s="155">
        <v>2842</v>
      </c>
      <c r="X31" s="203" t="s">
        <v>548</v>
      </c>
      <c r="Y31" s="155">
        <v>2818</v>
      </c>
      <c r="Z31" s="203" t="s">
        <v>548</v>
      </c>
      <c r="AA31" s="155">
        <v>2754</v>
      </c>
      <c r="AB31" s="203" t="s">
        <v>548</v>
      </c>
      <c r="AC31" s="155">
        <v>2745</v>
      </c>
      <c r="AD31" s="203" t="s">
        <v>548</v>
      </c>
      <c r="AE31" s="155">
        <v>2711</v>
      </c>
      <c r="AF31" s="203" t="s">
        <v>548</v>
      </c>
      <c r="AG31" s="155">
        <v>2663</v>
      </c>
      <c r="AH31" s="203" t="s">
        <v>548</v>
      </c>
      <c r="AI31" s="155">
        <v>2653</v>
      </c>
      <c r="AJ31" s="203" t="s">
        <v>548</v>
      </c>
      <c r="AK31" s="155">
        <v>2623</v>
      </c>
      <c r="AL31" s="203" t="s">
        <v>548</v>
      </c>
      <c r="AM31" s="155">
        <v>2611</v>
      </c>
      <c r="AN31" s="410" t="s">
        <v>548</v>
      </c>
      <c r="AO31" s="155">
        <v>2578</v>
      </c>
      <c r="AP31" s="410" t="s">
        <v>548</v>
      </c>
      <c r="AQ31" s="155">
        <v>2539</v>
      </c>
      <c r="AR31" s="203" t="s">
        <v>548</v>
      </c>
      <c r="AS31" s="155">
        <v>2441</v>
      </c>
      <c r="AT31" s="203" t="s">
        <v>548</v>
      </c>
      <c r="AU31" s="155">
        <v>2448</v>
      </c>
      <c r="AV31" s="203" t="s">
        <v>548</v>
      </c>
      <c r="AW31" s="225"/>
      <c r="AX31" s="155"/>
      <c r="AY31" s="155"/>
      <c r="AZ31" s="306"/>
      <c r="BA31" s="306"/>
    </row>
    <row r="32" spans="1:53" x14ac:dyDescent="0.2">
      <c r="A32" s="306" t="s">
        <v>620</v>
      </c>
      <c r="B32" s="5" t="s">
        <v>475</v>
      </c>
      <c r="C32" s="5" t="s">
        <v>402</v>
      </c>
      <c r="D32" s="5" t="s">
        <v>416</v>
      </c>
      <c r="E32" s="5" t="s">
        <v>8</v>
      </c>
      <c r="F32" s="117" t="s">
        <v>68</v>
      </c>
      <c r="G32" s="5" t="s">
        <v>69</v>
      </c>
      <c r="H32" s="151">
        <v>5668</v>
      </c>
      <c r="I32" s="155">
        <v>4983</v>
      </c>
      <c r="J32" s="187" t="s">
        <v>548</v>
      </c>
      <c r="K32" s="155">
        <v>4761</v>
      </c>
      <c r="L32" s="262" t="s">
        <v>548</v>
      </c>
      <c r="M32" s="155">
        <v>4570</v>
      </c>
      <c r="N32" s="306" t="s">
        <v>548</v>
      </c>
      <c r="O32" s="155">
        <v>4377</v>
      </c>
      <c r="P32" s="306" t="s">
        <v>548</v>
      </c>
      <c r="Q32" s="155">
        <v>4208</v>
      </c>
      <c r="R32" s="306" t="s">
        <v>548</v>
      </c>
      <c r="S32" s="155">
        <v>4080</v>
      </c>
      <c r="T32" s="306" t="s">
        <v>548</v>
      </c>
      <c r="U32" s="155">
        <v>3950</v>
      </c>
      <c r="V32" s="203" t="s">
        <v>548</v>
      </c>
      <c r="W32" s="155">
        <v>3846</v>
      </c>
      <c r="X32" s="203" t="s">
        <v>548</v>
      </c>
      <c r="Y32" s="155">
        <v>3755</v>
      </c>
      <c r="Z32" s="203" t="s">
        <v>548</v>
      </c>
      <c r="AA32" s="155">
        <v>3665</v>
      </c>
      <c r="AB32" s="203" t="s">
        <v>548</v>
      </c>
      <c r="AC32" s="155">
        <v>3588</v>
      </c>
      <c r="AD32" s="203" t="s">
        <v>548</v>
      </c>
      <c r="AE32" s="155">
        <v>3511</v>
      </c>
      <c r="AF32" s="203" t="s">
        <v>548</v>
      </c>
      <c r="AG32" s="155">
        <v>3421</v>
      </c>
      <c r="AH32" s="203" t="s">
        <v>548</v>
      </c>
      <c r="AI32" s="155">
        <v>3377</v>
      </c>
      <c r="AJ32" s="203" t="s">
        <v>548</v>
      </c>
      <c r="AK32" s="155">
        <v>3322</v>
      </c>
      <c r="AL32" s="203" t="s">
        <v>548</v>
      </c>
      <c r="AM32" s="155">
        <v>3308</v>
      </c>
      <c r="AN32" s="410" t="s">
        <v>548</v>
      </c>
      <c r="AO32" s="155">
        <v>3245</v>
      </c>
      <c r="AP32" s="410" t="s">
        <v>548</v>
      </c>
      <c r="AQ32" s="155">
        <v>3159</v>
      </c>
      <c r="AR32" s="203" t="s">
        <v>548</v>
      </c>
      <c r="AS32" s="155">
        <v>3141</v>
      </c>
      <c r="AT32" s="203" t="s">
        <v>548</v>
      </c>
      <c r="AU32" s="155">
        <v>3135</v>
      </c>
      <c r="AV32" s="203" t="s">
        <v>548</v>
      </c>
      <c r="AW32" s="225"/>
      <c r="AX32" s="155"/>
      <c r="AY32" s="155"/>
      <c r="AZ32" s="306"/>
      <c r="BA32" s="306"/>
    </row>
    <row r="33" spans="1:53" x14ac:dyDescent="0.2">
      <c r="A33" s="306" t="s">
        <v>479</v>
      </c>
      <c r="B33" s="5" t="s">
        <v>480</v>
      </c>
      <c r="C33" s="5" t="s">
        <v>405</v>
      </c>
      <c r="D33" s="5" t="s">
        <v>552</v>
      </c>
      <c r="E33" s="5" t="s">
        <v>20</v>
      </c>
      <c r="F33" s="117" t="s">
        <v>70</v>
      </c>
      <c r="G33" s="5" t="s">
        <v>71</v>
      </c>
      <c r="H33" s="151">
        <v>3930</v>
      </c>
      <c r="I33" s="155">
        <v>4787</v>
      </c>
      <c r="J33" s="187" t="s">
        <v>549</v>
      </c>
      <c r="K33" s="155">
        <v>4634</v>
      </c>
      <c r="L33" s="262" t="s">
        <v>549</v>
      </c>
      <c r="M33" s="155">
        <v>4594</v>
      </c>
      <c r="N33" s="306" t="s">
        <v>549</v>
      </c>
      <c r="O33" s="155">
        <v>4549</v>
      </c>
      <c r="P33" s="306" t="s">
        <v>549</v>
      </c>
      <c r="Q33" s="155">
        <v>4465</v>
      </c>
      <c r="R33" s="306" t="s">
        <v>549</v>
      </c>
      <c r="S33" s="155">
        <v>4392</v>
      </c>
      <c r="T33" s="306" t="s">
        <v>549</v>
      </c>
      <c r="U33" s="155">
        <v>4269</v>
      </c>
      <c r="V33" s="203" t="s">
        <v>549</v>
      </c>
      <c r="W33" s="155">
        <v>4164</v>
      </c>
      <c r="X33" s="203" t="s">
        <v>549</v>
      </c>
      <c r="Y33" s="155">
        <v>4128</v>
      </c>
      <c r="Z33" s="203" t="s">
        <v>549</v>
      </c>
      <c r="AA33" s="155">
        <v>4057</v>
      </c>
      <c r="AB33" s="203" t="s">
        <v>549</v>
      </c>
      <c r="AC33" s="155">
        <v>3998</v>
      </c>
      <c r="AD33" s="203" t="s">
        <v>549</v>
      </c>
      <c r="AE33" s="155">
        <v>3832</v>
      </c>
      <c r="AF33" s="203" t="s">
        <v>548</v>
      </c>
      <c r="AG33" s="155">
        <v>3742</v>
      </c>
      <c r="AH33" s="203" t="s">
        <v>548</v>
      </c>
      <c r="AI33" s="155">
        <v>3706</v>
      </c>
      <c r="AJ33" s="203" t="s">
        <v>548</v>
      </c>
      <c r="AK33" s="155">
        <v>3573</v>
      </c>
      <c r="AL33" s="203" t="s">
        <v>548</v>
      </c>
      <c r="AM33" s="155">
        <v>3493</v>
      </c>
      <c r="AN33" s="410" t="s">
        <v>548</v>
      </c>
      <c r="AO33" s="155">
        <v>3441</v>
      </c>
      <c r="AP33" s="410" t="s">
        <v>548</v>
      </c>
      <c r="AQ33" s="155">
        <v>3334</v>
      </c>
      <c r="AR33" s="203" t="s">
        <v>548</v>
      </c>
      <c r="AS33" s="155">
        <v>3355</v>
      </c>
      <c r="AT33" s="203" t="s">
        <v>548</v>
      </c>
      <c r="AU33" s="155">
        <v>3326</v>
      </c>
      <c r="AV33" s="203" t="s">
        <v>548</v>
      </c>
      <c r="AW33" s="225"/>
      <c r="AX33" s="155"/>
      <c r="AY33" s="155"/>
      <c r="AZ33" s="306"/>
      <c r="BA33" s="306"/>
    </row>
    <row r="34" spans="1:53" x14ac:dyDescent="0.2">
      <c r="A34" s="306" t="s">
        <v>629</v>
      </c>
      <c r="B34" s="5" t="s">
        <v>477</v>
      </c>
      <c r="C34" s="5" t="s">
        <v>404</v>
      </c>
      <c r="D34" s="5" t="s">
        <v>426</v>
      </c>
      <c r="E34" s="5" t="s">
        <v>47</v>
      </c>
      <c r="F34" s="117" t="s">
        <v>72</v>
      </c>
      <c r="G34" s="5" t="s">
        <v>73</v>
      </c>
      <c r="H34" s="151">
        <v>1682</v>
      </c>
      <c r="I34" s="155">
        <v>1727</v>
      </c>
      <c r="J34" s="187" t="s">
        <v>549</v>
      </c>
      <c r="K34" s="155">
        <v>1670</v>
      </c>
      <c r="L34" s="262" t="s">
        <v>548</v>
      </c>
      <c r="M34" s="155">
        <v>1673</v>
      </c>
      <c r="N34" s="306" t="s">
        <v>548</v>
      </c>
      <c r="O34" s="155">
        <v>1642</v>
      </c>
      <c r="P34" s="306" t="s">
        <v>548</v>
      </c>
      <c r="Q34" s="155">
        <v>1637</v>
      </c>
      <c r="R34" s="306" t="s">
        <v>548</v>
      </c>
      <c r="S34" s="155">
        <v>1609</v>
      </c>
      <c r="T34" s="306" t="s">
        <v>548</v>
      </c>
      <c r="U34" s="155">
        <v>1599</v>
      </c>
      <c r="V34" s="203" t="s">
        <v>548</v>
      </c>
      <c r="W34" s="155">
        <v>1587</v>
      </c>
      <c r="X34" s="203" t="s">
        <v>548</v>
      </c>
      <c r="Y34" s="155">
        <v>1573</v>
      </c>
      <c r="Z34" s="203" t="s">
        <v>548</v>
      </c>
      <c r="AA34" s="155">
        <v>1596</v>
      </c>
      <c r="AB34" s="203" t="s">
        <v>548</v>
      </c>
      <c r="AC34" s="155">
        <v>1576</v>
      </c>
      <c r="AD34" s="203" t="s">
        <v>548</v>
      </c>
      <c r="AE34" s="155">
        <v>1554</v>
      </c>
      <c r="AF34" s="203" t="s">
        <v>548</v>
      </c>
      <c r="AG34" s="155">
        <v>1544</v>
      </c>
      <c r="AH34" s="203" t="s">
        <v>548</v>
      </c>
      <c r="AI34" s="155">
        <v>1527</v>
      </c>
      <c r="AJ34" s="203" t="s">
        <v>548</v>
      </c>
      <c r="AK34" s="155">
        <v>1458</v>
      </c>
      <c r="AL34" s="203" t="s">
        <v>548</v>
      </c>
      <c r="AM34" s="155">
        <v>1448</v>
      </c>
      <c r="AN34" s="410" t="s">
        <v>548</v>
      </c>
      <c r="AO34" s="155">
        <v>1411</v>
      </c>
      <c r="AP34" s="410" t="s">
        <v>548</v>
      </c>
      <c r="AQ34" s="155">
        <v>1368</v>
      </c>
      <c r="AR34" s="203" t="s">
        <v>548</v>
      </c>
      <c r="AS34" s="155">
        <v>1346</v>
      </c>
      <c r="AT34" s="203" t="s">
        <v>548</v>
      </c>
      <c r="AU34" s="155">
        <v>1332</v>
      </c>
      <c r="AV34" s="203" t="s">
        <v>548</v>
      </c>
      <c r="AW34" s="225"/>
      <c r="AX34" s="155"/>
      <c r="AY34" s="155"/>
      <c r="AZ34" s="306"/>
      <c r="BA34" s="306"/>
    </row>
    <row r="35" spans="1:53" x14ac:dyDescent="0.2">
      <c r="A35" s="306" t="s">
        <v>627</v>
      </c>
      <c r="B35" s="5" t="s">
        <v>484</v>
      </c>
      <c r="C35" s="5" t="s">
        <v>465</v>
      </c>
      <c r="D35" s="5" t="s">
        <v>424</v>
      </c>
      <c r="E35" s="5" t="s">
        <v>35</v>
      </c>
      <c r="F35" s="117" t="s">
        <v>74</v>
      </c>
      <c r="G35" s="5" t="s">
        <v>75</v>
      </c>
      <c r="H35" s="151">
        <v>3022</v>
      </c>
      <c r="I35" s="155">
        <v>3035</v>
      </c>
      <c r="J35" s="187" t="s">
        <v>549</v>
      </c>
      <c r="K35" s="155">
        <v>2944</v>
      </c>
      <c r="L35" s="262" t="s">
        <v>548</v>
      </c>
      <c r="M35" s="155">
        <v>2840</v>
      </c>
      <c r="N35" s="306" t="s">
        <v>548</v>
      </c>
      <c r="O35" s="155">
        <v>2757</v>
      </c>
      <c r="P35" s="306" t="s">
        <v>548</v>
      </c>
      <c r="Q35" s="155">
        <v>2693</v>
      </c>
      <c r="R35" s="306" t="s">
        <v>548</v>
      </c>
      <c r="S35" s="155">
        <v>2631</v>
      </c>
      <c r="T35" s="306" t="s">
        <v>548</v>
      </c>
      <c r="U35" s="155">
        <v>2582</v>
      </c>
      <c r="V35" s="203" t="s">
        <v>548</v>
      </c>
      <c r="W35" s="155">
        <v>2484</v>
      </c>
      <c r="X35" s="203" t="s">
        <v>548</v>
      </c>
      <c r="Y35" s="155">
        <v>2421</v>
      </c>
      <c r="Z35" s="203" t="s">
        <v>548</v>
      </c>
      <c r="AA35" s="155">
        <v>2321</v>
      </c>
      <c r="AB35" s="203" t="s">
        <v>548</v>
      </c>
      <c r="AC35" s="155">
        <v>2276</v>
      </c>
      <c r="AD35" s="203" t="s">
        <v>548</v>
      </c>
      <c r="AE35" s="155">
        <v>2176</v>
      </c>
      <c r="AF35" s="203" t="s">
        <v>548</v>
      </c>
      <c r="AG35" s="155">
        <v>2130</v>
      </c>
      <c r="AH35" s="203" t="s">
        <v>548</v>
      </c>
      <c r="AI35" s="155">
        <v>2068</v>
      </c>
      <c r="AJ35" s="203" t="s">
        <v>548</v>
      </c>
      <c r="AK35" s="155">
        <v>2038</v>
      </c>
      <c r="AL35" s="203" t="s">
        <v>548</v>
      </c>
      <c r="AM35" s="155">
        <v>1998</v>
      </c>
      <c r="AN35" s="410" t="s">
        <v>548</v>
      </c>
      <c r="AO35" s="155">
        <v>1956</v>
      </c>
      <c r="AP35" s="410" t="s">
        <v>548</v>
      </c>
      <c r="AQ35" s="155">
        <v>1927</v>
      </c>
      <c r="AR35" s="203" t="s">
        <v>548</v>
      </c>
      <c r="AS35" s="155">
        <v>1877</v>
      </c>
      <c r="AT35" s="203" t="s">
        <v>548</v>
      </c>
      <c r="AU35" s="155">
        <v>1865</v>
      </c>
      <c r="AV35" s="203" t="s">
        <v>548</v>
      </c>
      <c r="AW35" s="225"/>
      <c r="AX35" s="155"/>
      <c r="AY35" s="155"/>
      <c r="AZ35" s="306"/>
      <c r="BA35" s="306"/>
    </row>
    <row r="36" spans="1:53" x14ac:dyDescent="0.2">
      <c r="A36" s="306" t="s">
        <v>621</v>
      </c>
      <c r="B36" s="5" t="s">
        <v>477</v>
      </c>
      <c r="C36" s="5" t="s">
        <v>404</v>
      </c>
      <c r="D36" s="5" t="s">
        <v>418</v>
      </c>
      <c r="E36" s="5" t="s">
        <v>12</v>
      </c>
      <c r="F36" s="117" t="s">
        <v>76</v>
      </c>
      <c r="G36" s="5" t="s">
        <v>77</v>
      </c>
      <c r="H36" s="151">
        <v>984</v>
      </c>
      <c r="I36" s="155">
        <v>932</v>
      </c>
      <c r="J36" s="187" t="s">
        <v>548</v>
      </c>
      <c r="K36" s="155">
        <v>909</v>
      </c>
      <c r="L36" s="262" t="s">
        <v>548</v>
      </c>
      <c r="M36" s="155">
        <v>898</v>
      </c>
      <c r="N36" s="306" t="s">
        <v>548</v>
      </c>
      <c r="O36" s="155">
        <v>879</v>
      </c>
      <c r="P36" s="306" t="s">
        <v>548</v>
      </c>
      <c r="Q36" s="155">
        <v>876</v>
      </c>
      <c r="R36" s="306" t="s">
        <v>548</v>
      </c>
      <c r="S36" s="155">
        <v>861</v>
      </c>
      <c r="T36" s="306" t="s">
        <v>548</v>
      </c>
      <c r="U36" s="155">
        <v>857</v>
      </c>
      <c r="V36" s="203" t="s">
        <v>548</v>
      </c>
      <c r="W36" s="155">
        <v>837</v>
      </c>
      <c r="X36" s="203" t="s">
        <v>548</v>
      </c>
      <c r="Y36" s="155">
        <v>845</v>
      </c>
      <c r="Z36" s="203" t="s">
        <v>548</v>
      </c>
      <c r="AA36" s="155">
        <v>820</v>
      </c>
      <c r="AB36" s="203" t="s">
        <v>548</v>
      </c>
      <c r="AC36" s="155">
        <v>822</v>
      </c>
      <c r="AD36" s="203" t="s">
        <v>548</v>
      </c>
      <c r="AE36" s="155">
        <v>815</v>
      </c>
      <c r="AF36" s="203" t="s">
        <v>548</v>
      </c>
      <c r="AG36" s="155">
        <v>805</v>
      </c>
      <c r="AH36" s="203" t="s">
        <v>548</v>
      </c>
      <c r="AI36" s="155">
        <v>811</v>
      </c>
      <c r="AJ36" s="203" t="s">
        <v>548</v>
      </c>
      <c r="AK36" s="155">
        <v>804</v>
      </c>
      <c r="AL36" s="203" t="s">
        <v>548</v>
      </c>
      <c r="AM36" s="155">
        <v>802</v>
      </c>
      <c r="AN36" s="410" t="s">
        <v>548</v>
      </c>
      <c r="AO36" s="155">
        <v>799</v>
      </c>
      <c r="AP36" s="410" t="s">
        <v>548</v>
      </c>
      <c r="AQ36" s="155">
        <v>803</v>
      </c>
      <c r="AR36" s="203" t="s">
        <v>548</v>
      </c>
      <c r="AS36" s="155">
        <v>790</v>
      </c>
      <c r="AT36" s="203" t="s">
        <v>548</v>
      </c>
      <c r="AU36" s="155">
        <v>794</v>
      </c>
      <c r="AV36" s="203" t="s">
        <v>548</v>
      </c>
      <c r="AW36" s="225"/>
      <c r="AX36" s="155"/>
      <c r="AY36" s="155"/>
      <c r="AZ36" s="306"/>
      <c r="BA36" s="306"/>
    </row>
    <row r="37" spans="1:53" x14ac:dyDescent="0.2">
      <c r="A37" s="306" t="s">
        <v>630</v>
      </c>
      <c r="B37" s="5" t="s">
        <v>475</v>
      </c>
      <c r="C37" s="5" t="s">
        <v>402</v>
      </c>
      <c r="D37" s="5" t="s">
        <v>427</v>
      </c>
      <c r="E37" s="5" t="s">
        <v>50</v>
      </c>
      <c r="F37" s="117" t="s">
        <v>78</v>
      </c>
      <c r="G37" s="5" t="s">
        <v>79</v>
      </c>
      <c r="H37" s="151">
        <v>15317</v>
      </c>
      <c r="I37" s="155">
        <v>16894</v>
      </c>
      <c r="J37" s="187" t="s">
        <v>549</v>
      </c>
      <c r="K37" s="155">
        <v>16515</v>
      </c>
      <c r="L37" s="262" t="s">
        <v>549</v>
      </c>
      <c r="M37" s="155">
        <v>15992</v>
      </c>
      <c r="N37" s="306" t="s">
        <v>549</v>
      </c>
      <c r="O37" s="155">
        <v>15575</v>
      </c>
      <c r="P37" s="306" t="s">
        <v>549</v>
      </c>
      <c r="Q37" s="155">
        <v>15142</v>
      </c>
      <c r="R37" s="306" t="s">
        <v>548</v>
      </c>
      <c r="S37" s="155">
        <v>14828</v>
      </c>
      <c r="T37" s="306" t="s">
        <v>548</v>
      </c>
      <c r="U37" s="155">
        <v>14754</v>
      </c>
      <c r="V37" s="203" t="s">
        <v>548</v>
      </c>
      <c r="W37" s="155">
        <v>14521</v>
      </c>
      <c r="X37" s="203" t="s">
        <v>548</v>
      </c>
      <c r="Y37" s="155">
        <v>14288</v>
      </c>
      <c r="Z37" s="203" t="s">
        <v>548</v>
      </c>
      <c r="AA37" s="155">
        <v>14196</v>
      </c>
      <c r="AB37" s="203" t="s">
        <v>548</v>
      </c>
      <c r="AC37" s="155">
        <v>14053</v>
      </c>
      <c r="AD37" s="203" t="s">
        <v>548</v>
      </c>
      <c r="AE37" s="155">
        <v>13893</v>
      </c>
      <c r="AF37" s="203" t="s">
        <v>548</v>
      </c>
      <c r="AG37" s="155">
        <v>13719</v>
      </c>
      <c r="AH37" s="203" t="s">
        <v>548</v>
      </c>
      <c r="AI37" s="155">
        <v>13520</v>
      </c>
      <c r="AJ37" s="203" t="s">
        <v>548</v>
      </c>
      <c r="AK37" s="155">
        <v>13361</v>
      </c>
      <c r="AL37" s="203" t="s">
        <v>548</v>
      </c>
      <c r="AM37" s="155">
        <v>13181</v>
      </c>
      <c r="AN37" s="410" t="s">
        <v>548</v>
      </c>
      <c r="AO37" s="155">
        <v>13109</v>
      </c>
      <c r="AP37" s="410" t="s">
        <v>548</v>
      </c>
      <c r="AQ37" s="155">
        <v>12954</v>
      </c>
      <c r="AR37" s="203" t="s">
        <v>548</v>
      </c>
      <c r="AS37" s="155">
        <v>12869</v>
      </c>
      <c r="AT37" s="203" t="s">
        <v>548</v>
      </c>
      <c r="AU37" s="155">
        <v>12814</v>
      </c>
      <c r="AV37" s="203" t="s">
        <v>548</v>
      </c>
      <c r="AW37" s="225"/>
      <c r="AX37" s="155"/>
      <c r="AY37" s="155"/>
      <c r="AZ37" s="306"/>
      <c r="BA37" s="306"/>
    </row>
    <row r="38" spans="1:53" x14ac:dyDescent="0.2">
      <c r="A38" s="306" t="s">
        <v>489</v>
      </c>
      <c r="B38" s="5" t="s">
        <v>481</v>
      </c>
      <c r="C38" s="5" t="s">
        <v>406</v>
      </c>
      <c r="D38" s="5" t="s">
        <v>421</v>
      </c>
      <c r="E38" s="5" t="s">
        <v>28</v>
      </c>
      <c r="F38" s="117" t="s">
        <v>80</v>
      </c>
      <c r="G38" s="5" t="s">
        <v>81</v>
      </c>
      <c r="H38" s="151">
        <v>1079</v>
      </c>
      <c r="I38" s="155">
        <v>1233</v>
      </c>
      <c r="J38" s="187" t="s">
        <v>549</v>
      </c>
      <c r="K38" s="155">
        <v>1219</v>
      </c>
      <c r="L38" s="262" t="s">
        <v>549</v>
      </c>
      <c r="M38" s="155">
        <v>1206</v>
      </c>
      <c r="N38" s="306" t="s">
        <v>549</v>
      </c>
      <c r="O38" s="155">
        <v>1215</v>
      </c>
      <c r="P38" s="306" t="s">
        <v>549</v>
      </c>
      <c r="Q38" s="155">
        <v>1201</v>
      </c>
      <c r="R38" s="306" t="s">
        <v>549</v>
      </c>
      <c r="S38" s="155">
        <v>1201</v>
      </c>
      <c r="T38" s="306" t="s">
        <v>549</v>
      </c>
      <c r="U38" s="155">
        <v>1196</v>
      </c>
      <c r="V38" s="203" t="s">
        <v>549</v>
      </c>
      <c r="W38" s="155">
        <v>1172</v>
      </c>
      <c r="X38" s="203" t="s">
        <v>549</v>
      </c>
      <c r="Y38" s="155">
        <v>1159</v>
      </c>
      <c r="Z38" s="203" t="s">
        <v>549</v>
      </c>
      <c r="AA38" s="155">
        <v>1138</v>
      </c>
      <c r="AB38" s="203" t="s">
        <v>549</v>
      </c>
      <c r="AC38" s="155">
        <v>1126</v>
      </c>
      <c r="AD38" s="203" t="s">
        <v>549</v>
      </c>
      <c r="AE38" s="155">
        <v>1105</v>
      </c>
      <c r="AF38" s="203" t="s">
        <v>549</v>
      </c>
      <c r="AG38" s="155">
        <v>1099</v>
      </c>
      <c r="AH38" s="203" t="s">
        <v>549</v>
      </c>
      <c r="AI38" s="155">
        <v>1089</v>
      </c>
      <c r="AJ38" s="203" t="s">
        <v>549</v>
      </c>
      <c r="AK38" s="155">
        <v>1079</v>
      </c>
      <c r="AL38" s="203" t="s">
        <v>548</v>
      </c>
      <c r="AM38" s="155">
        <v>1066</v>
      </c>
      <c r="AN38" s="410" t="s">
        <v>548</v>
      </c>
      <c r="AO38" s="155">
        <v>1045</v>
      </c>
      <c r="AP38" s="410" t="s">
        <v>548</v>
      </c>
      <c r="AQ38" s="155">
        <v>1033</v>
      </c>
      <c r="AR38" s="203" t="s">
        <v>548</v>
      </c>
      <c r="AS38" s="155">
        <v>1025</v>
      </c>
      <c r="AT38" s="203" t="s">
        <v>548</v>
      </c>
      <c r="AU38" s="155">
        <v>1021</v>
      </c>
      <c r="AV38" s="203" t="s">
        <v>548</v>
      </c>
      <c r="AW38" s="225"/>
      <c r="AX38" s="155"/>
      <c r="AY38" s="155"/>
      <c r="AZ38" s="306"/>
      <c r="BA38" s="306"/>
    </row>
    <row r="39" spans="1:53" x14ac:dyDescent="0.2">
      <c r="A39" s="306" t="s">
        <v>490</v>
      </c>
      <c r="B39" s="5" t="s">
        <v>483</v>
      </c>
      <c r="C39" s="5" t="s">
        <v>407</v>
      </c>
      <c r="D39" s="5" t="s">
        <v>431</v>
      </c>
      <c r="E39" s="5" t="s">
        <v>82</v>
      </c>
      <c r="F39" s="117" t="s">
        <v>83</v>
      </c>
      <c r="G39" s="5" t="s">
        <v>84</v>
      </c>
      <c r="H39" s="151">
        <v>8009</v>
      </c>
      <c r="I39" s="155">
        <v>6240</v>
      </c>
      <c r="J39" s="187" t="s">
        <v>548</v>
      </c>
      <c r="K39" s="155">
        <v>6083</v>
      </c>
      <c r="L39" s="262" t="s">
        <v>548</v>
      </c>
      <c r="M39" s="155">
        <v>5860</v>
      </c>
      <c r="N39" s="306" t="s">
        <v>548</v>
      </c>
      <c r="O39" s="155">
        <v>5672</v>
      </c>
      <c r="P39" s="306" t="s">
        <v>548</v>
      </c>
      <c r="Q39" s="155">
        <v>5501</v>
      </c>
      <c r="R39" s="306" t="s">
        <v>548</v>
      </c>
      <c r="S39" s="155">
        <v>5343</v>
      </c>
      <c r="T39" s="306" t="s">
        <v>548</v>
      </c>
      <c r="U39" s="155">
        <v>5261</v>
      </c>
      <c r="V39" s="203" t="s">
        <v>548</v>
      </c>
      <c r="W39" s="155">
        <v>5106</v>
      </c>
      <c r="X39" s="203" t="s">
        <v>548</v>
      </c>
      <c r="Y39" s="155">
        <v>5009</v>
      </c>
      <c r="Z39" s="203" t="s">
        <v>548</v>
      </c>
      <c r="AA39" s="155">
        <v>4890</v>
      </c>
      <c r="AB39" s="203" t="s">
        <v>548</v>
      </c>
      <c r="AC39" s="155">
        <v>4768</v>
      </c>
      <c r="AD39" s="203" t="s">
        <v>548</v>
      </c>
      <c r="AE39" s="155">
        <v>4642</v>
      </c>
      <c r="AF39" s="203" t="s">
        <v>548</v>
      </c>
      <c r="AG39" s="155">
        <v>4558</v>
      </c>
      <c r="AH39" s="203" t="s">
        <v>548</v>
      </c>
      <c r="AI39" s="155">
        <v>4433</v>
      </c>
      <c r="AJ39" s="203" t="s">
        <v>548</v>
      </c>
      <c r="AK39" s="155">
        <v>4336</v>
      </c>
      <c r="AL39" s="203" t="s">
        <v>548</v>
      </c>
      <c r="AM39" s="155">
        <v>4269</v>
      </c>
      <c r="AN39" s="410" t="s">
        <v>548</v>
      </c>
      <c r="AO39" s="155">
        <v>4214</v>
      </c>
      <c r="AP39" s="410" t="s">
        <v>548</v>
      </c>
      <c r="AQ39" s="155">
        <v>4171</v>
      </c>
      <c r="AR39" s="203" t="s">
        <v>548</v>
      </c>
      <c r="AS39" s="155">
        <v>4082</v>
      </c>
      <c r="AT39" s="203" t="s">
        <v>548</v>
      </c>
      <c r="AU39" s="155">
        <v>3991</v>
      </c>
      <c r="AV39" s="203" t="s">
        <v>548</v>
      </c>
      <c r="AW39" s="225"/>
      <c r="AX39" s="155"/>
      <c r="AY39" s="155"/>
      <c r="AZ39" s="306"/>
      <c r="BA39" s="306"/>
    </row>
    <row r="40" spans="1:53" x14ac:dyDescent="0.2">
      <c r="A40" s="306" t="s">
        <v>630</v>
      </c>
      <c r="B40" s="5" t="s">
        <v>475</v>
      </c>
      <c r="C40" s="5" t="s">
        <v>402</v>
      </c>
      <c r="D40" s="5" t="s">
        <v>427</v>
      </c>
      <c r="E40" s="5" t="s">
        <v>50</v>
      </c>
      <c r="F40" s="117" t="s">
        <v>85</v>
      </c>
      <c r="G40" s="5" t="s">
        <v>86</v>
      </c>
      <c r="H40" s="151">
        <v>1533</v>
      </c>
      <c r="I40" s="155">
        <v>1947</v>
      </c>
      <c r="J40" s="187" t="s">
        <v>549</v>
      </c>
      <c r="K40" s="155">
        <v>1913</v>
      </c>
      <c r="L40" s="262" t="s">
        <v>549</v>
      </c>
      <c r="M40" s="155">
        <v>1895</v>
      </c>
      <c r="N40" s="306" t="s">
        <v>549</v>
      </c>
      <c r="O40" s="155">
        <v>1883</v>
      </c>
      <c r="P40" s="306" t="s">
        <v>549</v>
      </c>
      <c r="Q40" s="155">
        <v>1858</v>
      </c>
      <c r="R40" s="306" t="s">
        <v>549</v>
      </c>
      <c r="S40" s="155">
        <v>1836</v>
      </c>
      <c r="T40" s="306" t="s">
        <v>549</v>
      </c>
      <c r="U40" s="155">
        <v>1817</v>
      </c>
      <c r="V40" s="203" t="s">
        <v>549</v>
      </c>
      <c r="W40" s="155">
        <v>1812</v>
      </c>
      <c r="X40" s="203" t="s">
        <v>549</v>
      </c>
      <c r="Y40" s="155">
        <v>1771</v>
      </c>
      <c r="Z40" s="203" t="s">
        <v>549</v>
      </c>
      <c r="AA40" s="155">
        <v>1744</v>
      </c>
      <c r="AB40" s="203" t="s">
        <v>549</v>
      </c>
      <c r="AC40" s="155">
        <v>1706</v>
      </c>
      <c r="AD40" s="203" t="s">
        <v>549</v>
      </c>
      <c r="AE40" s="155">
        <v>1689</v>
      </c>
      <c r="AF40" s="203" t="s">
        <v>549</v>
      </c>
      <c r="AG40" s="155">
        <v>1686</v>
      </c>
      <c r="AH40" s="203" t="s">
        <v>549</v>
      </c>
      <c r="AI40" s="155">
        <v>1656</v>
      </c>
      <c r="AJ40" s="203" t="s">
        <v>549</v>
      </c>
      <c r="AK40" s="155">
        <v>1618</v>
      </c>
      <c r="AL40" s="203" t="s">
        <v>549</v>
      </c>
      <c r="AM40" s="155">
        <v>1568</v>
      </c>
      <c r="AN40" s="410" t="s">
        <v>549</v>
      </c>
      <c r="AO40" s="155">
        <v>1583</v>
      </c>
      <c r="AP40" s="410" t="s">
        <v>549</v>
      </c>
      <c r="AQ40" s="155">
        <v>1560</v>
      </c>
      <c r="AR40" s="203" t="s">
        <v>549</v>
      </c>
      <c r="AS40" s="155">
        <v>1540</v>
      </c>
      <c r="AT40" s="203" t="s">
        <v>549</v>
      </c>
      <c r="AU40" s="155">
        <v>1514</v>
      </c>
      <c r="AV40" s="203" t="s">
        <v>548</v>
      </c>
      <c r="AW40" s="225"/>
      <c r="AX40" s="155"/>
      <c r="AY40" s="155"/>
      <c r="AZ40" s="306"/>
      <c r="BA40" s="306"/>
    </row>
    <row r="41" spans="1:53" x14ac:dyDescent="0.2">
      <c r="A41" s="306" t="s">
        <v>633</v>
      </c>
      <c r="B41" s="5" t="s">
        <v>477</v>
      </c>
      <c r="C41" s="5" t="s">
        <v>404</v>
      </c>
      <c r="D41" s="5" t="s">
        <v>422</v>
      </c>
      <c r="E41" s="5" t="s">
        <v>31</v>
      </c>
      <c r="F41" s="117" t="s">
        <v>87</v>
      </c>
      <c r="G41" s="5" t="s">
        <v>88</v>
      </c>
      <c r="H41" s="151">
        <v>3850</v>
      </c>
      <c r="I41" s="155">
        <v>2484</v>
      </c>
      <c r="J41" s="187" t="s">
        <v>548</v>
      </c>
      <c r="K41" s="155">
        <v>2369</v>
      </c>
      <c r="L41" s="262" t="s">
        <v>548</v>
      </c>
      <c r="M41" s="155">
        <v>2294</v>
      </c>
      <c r="N41" s="306" t="s">
        <v>548</v>
      </c>
      <c r="O41" s="155">
        <v>2260</v>
      </c>
      <c r="P41" s="306" t="s">
        <v>548</v>
      </c>
      <c r="Q41" s="155">
        <v>2272</v>
      </c>
      <c r="R41" s="306" t="s">
        <v>548</v>
      </c>
      <c r="S41" s="155">
        <v>2318</v>
      </c>
      <c r="T41" s="306" t="s">
        <v>548</v>
      </c>
      <c r="U41" s="155">
        <v>2313</v>
      </c>
      <c r="V41" s="203" t="s">
        <v>548</v>
      </c>
      <c r="W41" s="155">
        <v>2326</v>
      </c>
      <c r="X41" s="203" t="s">
        <v>548</v>
      </c>
      <c r="Y41" s="155">
        <v>2336</v>
      </c>
      <c r="Z41" s="203" t="s">
        <v>548</v>
      </c>
      <c r="AA41" s="155">
        <v>2305</v>
      </c>
      <c r="AB41" s="203" t="s">
        <v>548</v>
      </c>
      <c r="AC41" s="155">
        <v>2308</v>
      </c>
      <c r="AD41" s="203" t="s">
        <v>548</v>
      </c>
      <c r="AE41" s="155">
        <v>2286</v>
      </c>
      <c r="AF41" s="203" t="s">
        <v>548</v>
      </c>
      <c r="AG41" s="155">
        <v>2265</v>
      </c>
      <c r="AH41" s="203" t="s">
        <v>548</v>
      </c>
      <c r="AI41" s="155">
        <v>2233</v>
      </c>
      <c r="AJ41" s="203" t="s">
        <v>548</v>
      </c>
      <c r="AK41" s="155">
        <v>2187</v>
      </c>
      <c r="AL41" s="203" t="s">
        <v>548</v>
      </c>
      <c r="AM41" s="155">
        <v>2170</v>
      </c>
      <c r="AN41" s="410" t="s">
        <v>548</v>
      </c>
      <c r="AO41" s="155">
        <v>2145</v>
      </c>
      <c r="AP41" s="410" t="s">
        <v>548</v>
      </c>
      <c r="AQ41" s="155">
        <v>2108</v>
      </c>
      <c r="AR41" s="203" t="s">
        <v>548</v>
      </c>
      <c r="AS41" s="155">
        <v>2094</v>
      </c>
      <c r="AT41" s="203" t="s">
        <v>548</v>
      </c>
      <c r="AU41" s="155">
        <v>2089</v>
      </c>
      <c r="AV41" s="203" t="s">
        <v>548</v>
      </c>
      <c r="AW41" s="225"/>
      <c r="AX41" s="155"/>
      <c r="AY41" s="155"/>
      <c r="AZ41" s="306"/>
      <c r="BA41" s="306"/>
    </row>
    <row r="42" spans="1:53" x14ac:dyDescent="0.2">
      <c r="A42" s="306" t="s">
        <v>634</v>
      </c>
      <c r="B42" s="5" t="s">
        <v>491</v>
      </c>
      <c r="C42" s="5" t="s">
        <v>410</v>
      </c>
      <c r="D42" s="5" t="s">
        <v>433</v>
      </c>
      <c r="E42" s="5" t="s">
        <v>91</v>
      </c>
      <c r="F42" s="117" t="s">
        <v>92</v>
      </c>
      <c r="G42" s="5" t="s">
        <v>93</v>
      </c>
      <c r="H42" s="151">
        <v>2460</v>
      </c>
      <c r="I42" s="155">
        <v>1917</v>
      </c>
      <c r="J42" s="187" t="s">
        <v>548</v>
      </c>
      <c r="K42" s="155">
        <v>1815</v>
      </c>
      <c r="L42" s="262" t="s">
        <v>548</v>
      </c>
      <c r="M42" s="155">
        <v>1743</v>
      </c>
      <c r="N42" s="306" t="s">
        <v>548</v>
      </c>
      <c r="O42" s="155">
        <v>1682</v>
      </c>
      <c r="P42" s="306" t="s">
        <v>548</v>
      </c>
      <c r="Q42" s="155">
        <v>1595</v>
      </c>
      <c r="R42" s="306" t="s">
        <v>548</v>
      </c>
      <c r="S42" s="155">
        <v>1537</v>
      </c>
      <c r="T42" s="306" t="s">
        <v>548</v>
      </c>
      <c r="U42" s="155">
        <v>1487</v>
      </c>
      <c r="V42" s="203" t="s">
        <v>548</v>
      </c>
      <c r="W42" s="155">
        <v>1433</v>
      </c>
      <c r="X42" s="203" t="s">
        <v>548</v>
      </c>
      <c r="Y42" s="155">
        <v>1404</v>
      </c>
      <c r="Z42" s="203" t="s">
        <v>548</v>
      </c>
      <c r="AA42" s="155">
        <v>1367</v>
      </c>
      <c r="AB42" s="203" t="s">
        <v>548</v>
      </c>
      <c r="AC42" s="155">
        <v>1336</v>
      </c>
      <c r="AD42" s="203" t="s">
        <v>548</v>
      </c>
      <c r="AE42" s="155">
        <v>1308</v>
      </c>
      <c r="AF42" s="203" t="s">
        <v>548</v>
      </c>
      <c r="AG42" s="155">
        <v>1279</v>
      </c>
      <c r="AH42" s="203" t="s">
        <v>548</v>
      </c>
      <c r="AI42" s="155">
        <v>1265</v>
      </c>
      <c r="AJ42" s="203" t="s">
        <v>548</v>
      </c>
      <c r="AK42" s="155">
        <v>1257</v>
      </c>
      <c r="AL42" s="203" t="s">
        <v>548</v>
      </c>
      <c r="AM42" s="155">
        <v>1241</v>
      </c>
      <c r="AN42" s="410" t="s">
        <v>548</v>
      </c>
      <c r="AO42" s="155">
        <v>1259</v>
      </c>
      <c r="AP42" s="410" t="s">
        <v>548</v>
      </c>
      <c r="AQ42" s="155">
        <v>1268</v>
      </c>
      <c r="AR42" s="203" t="s">
        <v>548</v>
      </c>
      <c r="AS42" s="155">
        <v>1249</v>
      </c>
      <c r="AT42" s="203" t="s">
        <v>548</v>
      </c>
      <c r="AU42" s="155">
        <v>1246</v>
      </c>
      <c r="AV42" s="203" t="s">
        <v>548</v>
      </c>
      <c r="AW42" s="225"/>
      <c r="AX42" s="155"/>
      <c r="AY42" s="155"/>
      <c r="AZ42" s="306"/>
      <c r="BA42" s="306"/>
    </row>
    <row r="43" spans="1:53" x14ac:dyDescent="0.2">
      <c r="A43" s="306" t="s">
        <v>620</v>
      </c>
      <c r="B43" s="5" t="s">
        <v>475</v>
      </c>
      <c r="C43" s="5" t="s">
        <v>402</v>
      </c>
      <c r="D43" s="5" t="s">
        <v>416</v>
      </c>
      <c r="E43" s="5" t="s">
        <v>8</v>
      </c>
      <c r="F43" s="117" t="s">
        <v>94</v>
      </c>
      <c r="G43" s="5" t="s">
        <v>95</v>
      </c>
      <c r="H43" s="151">
        <v>5424</v>
      </c>
      <c r="I43" s="155">
        <v>6567</v>
      </c>
      <c r="J43" s="187" t="s">
        <v>549</v>
      </c>
      <c r="K43" s="155">
        <v>6519</v>
      </c>
      <c r="L43" s="262" t="s">
        <v>549</v>
      </c>
      <c r="M43" s="155">
        <v>6375</v>
      </c>
      <c r="N43" s="306" t="s">
        <v>549</v>
      </c>
      <c r="O43" s="155">
        <v>6268</v>
      </c>
      <c r="P43" s="306" t="s">
        <v>549</v>
      </c>
      <c r="Q43" s="155">
        <v>6123</v>
      </c>
      <c r="R43" s="306" t="s">
        <v>549</v>
      </c>
      <c r="S43" s="155">
        <v>6000</v>
      </c>
      <c r="T43" s="306" t="s">
        <v>549</v>
      </c>
      <c r="U43" s="155">
        <v>5859</v>
      </c>
      <c r="V43" s="203" t="s">
        <v>549</v>
      </c>
      <c r="W43" s="155">
        <v>5729</v>
      </c>
      <c r="X43" s="203" t="s">
        <v>549</v>
      </c>
      <c r="Y43" s="155">
        <v>5655</v>
      </c>
      <c r="Z43" s="203" t="s">
        <v>549</v>
      </c>
      <c r="AA43" s="155">
        <v>5526</v>
      </c>
      <c r="AB43" s="203" t="s">
        <v>549</v>
      </c>
      <c r="AC43" s="155">
        <v>5458</v>
      </c>
      <c r="AD43" s="203" t="s">
        <v>549</v>
      </c>
      <c r="AE43" s="155">
        <v>5315</v>
      </c>
      <c r="AF43" s="203" t="s">
        <v>548</v>
      </c>
      <c r="AG43" s="155">
        <v>5259</v>
      </c>
      <c r="AH43" s="203" t="s">
        <v>548</v>
      </c>
      <c r="AI43" s="155">
        <v>5195</v>
      </c>
      <c r="AJ43" s="203" t="s">
        <v>548</v>
      </c>
      <c r="AK43" s="155">
        <v>5118</v>
      </c>
      <c r="AL43" s="203" t="s">
        <v>548</v>
      </c>
      <c r="AM43" s="155">
        <v>5091</v>
      </c>
      <c r="AN43" s="410" t="s">
        <v>548</v>
      </c>
      <c r="AO43" s="155">
        <v>5070</v>
      </c>
      <c r="AP43" s="410" t="s">
        <v>548</v>
      </c>
      <c r="AQ43" s="155">
        <v>5080</v>
      </c>
      <c r="AR43" s="203" t="s">
        <v>548</v>
      </c>
      <c r="AS43" s="155">
        <v>5119</v>
      </c>
      <c r="AT43" s="203" t="s">
        <v>548</v>
      </c>
      <c r="AU43" s="155">
        <v>5116</v>
      </c>
      <c r="AV43" s="203" t="s">
        <v>548</v>
      </c>
      <c r="AW43" s="225"/>
      <c r="AX43" s="155"/>
      <c r="AY43" s="155"/>
      <c r="AZ43" s="306"/>
      <c r="BA43" s="306"/>
    </row>
    <row r="44" spans="1:53" s="293" customFormat="1" x14ac:dyDescent="0.2">
      <c r="A44" s="293" t="s">
        <v>638</v>
      </c>
      <c r="B44" s="293" t="s">
        <v>488</v>
      </c>
      <c r="C44" s="293" t="s">
        <v>409</v>
      </c>
      <c r="D44" s="293" t="s">
        <v>438</v>
      </c>
      <c r="E44" s="293" t="s">
        <v>128</v>
      </c>
      <c r="F44" s="293" t="s">
        <v>700</v>
      </c>
      <c r="G44" s="293" t="s">
        <v>701</v>
      </c>
      <c r="H44" s="151">
        <v>14653</v>
      </c>
      <c r="I44" s="385">
        <v>11535</v>
      </c>
      <c r="J44" s="386" t="s">
        <v>548</v>
      </c>
      <c r="K44" s="385">
        <v>11535</v>
      </c>
      <c r="L44" s="293" t="s">
        <v>548</v>
      </c>
      <c r="M44" s="385">
        <v>11311</v>
      </c>
      <c r="N44" s="293" t="s">
        <v>548</v>
      </c>
      <c r="O44" s="385">
        <v>11148</v>
      </c>
      <c r="P44" s="293" t="s">
        <v>548</v>
      </c>
      <c r="Q44" s="385">
        <v>11045</v>
      </c>
      <c r="R44" s="293" t="s">
        <v>548</v>
      </c>
      <c r="S44" s="385">
        <v>10848</v>
      </c>
      <c r="T44" s="293" t="s">
        <v>548</v>
      </c>
      <c r="U44" s="385">
        <v>10761</v>
      </c>
      <c r="V44" s="286" t="s">
        <v>548</v>
      </c>
      <c r="W44" s="385">
        <v>10651</v>
      </c>
      <c r="X44" s="286" t="s">
        <v>548</v>
      </c>
      <c r="Y44" s="385">
        <v>10492</v>
      </c>
      <c r="Z44" s="286" t="s">
        <v>548</v>
      </c>
      <c r="AA44" s="385">
        <v>10277</v>
      </c>
      <c r="AB44" s="286" t="s">
        <v>548</v>
      </c>
      <c r="AC44" s="385">
        <v>10159</v>
      </c>
      <c r="AD44" s="286" t="s">
        <v>548</v>
      </c>
      <c r="AE44" s="385">
        <v>10041</v>
      </c>
      <c r="AF44" s="286" t="s">
        <v>548</v>
      </c>
      <c r="AG44" s="385">
        <v>9832</v>
      </c>
      <c r="AH44" s="286" t="s">
        <v>548</v>
      </c>
      <c r="AI44" s="155">
        <v>9641</v>
      </c>
      <c r="AJ44" s="286" t="s">
        <v>548</v>
      </c>
      <c r="AK44" s="155">
        <v>9532</v>
      </c>
      <c r="AL44" s="286" t="s">
        <v>548</v>
      </c>
      <c r="AM44" s="155">
        <v>9435</v>
      </c>
      <c r="AN44" s="410" t="s">
        <v>548</v>
      </c>
      <c r="AO44" s="155">
        <v>9291</v>
      </c>
      <c r="AP44" s="410" t="s">
        <v>548</v>
      </c>
      <c r="AQ44" s="155">
        <v>9221</v>
      </c>
      <c r="AR44" s="203" t="s">
        <v>548</v>
      </c>
      <c r="AS44" s="155">
        <v>9134</v>
      </c>
      <c r="AT44" s="203" t="s">
        <v>548</v>
      </c>
      <c r="AU44" s="155">
        <v>9048</v>
      </c>
      <c r="AV44" s="203" t="s">
        <v>548</v>
      </c>
      <c r="AW44" s="353"/>
      <c r="AX44" s="385"/>
      <c r="AY44" s="385"/>
    </row>
    <row r="45" spans="1:53" s="293" customFormat="1" x14ac:dyDescent="0.2">
      <c r="A45" s="293" t="s">
        <v>506</v>
      </c>
      <c r="B45" s="293" t="s">
        <v>486</v>
      </c>
      <c r="C45" s="293" t="s">
        <v>408</v>
      </c>
      <c r="D45" s="293" t="s">
        <v>440</v>
      </c>
      <c r="E45" s="293" t="s">
        <v>186</v>
      </c>
      <c r="F45" s="293" t="s">
        <v>702</v>
      </c>
      <c r="G45" s="293" t="s">
        <v>703</v>
      </c>
      <c r="H45" s="151">
        <v>31869</v>
      </c>
      <c r="I45" s="385">
        <v>30898</v>
      </c>
      <c r="J45" s="386" t="s">
        <v>548</v>
      </c>
      <c r="K45" s="385">
        <v>29935</v>
      </c>
      <c r="L45" s="293" t="s">
        <v>548</v>
      </c>
      <c r="M45" s="385">
        <v>28927</v>
      </c>
      <c r="N45" s="293" t="s">
        <v>548</v>
      </c>
      <c r="O45" s="385">
        <v>28159</v>
      </c>
      <c r="P45" s="293" t="s">
        <v>548</v>
      </c>
      <c r="Q45" s="385">
        <v>27557</v>
      </c>
      <c r="R45" s="293" t="s">
        <v>548</v>
      </c>
      <c r="S45" s="385">
        <v>26872</v>
      </c>
      <c r="T45" s="293" t="s">
        <v>548</v>
      </c>
      <c r="U45" s="385">
        <v>26448</v>
      </c>
      <c r="V45" s="286" t="s">
        <v>548</v>
      </c>
      <c r="W45" s="385">
        <v>25969</v>
      </c>
      <c r="X45" s="286" t="s">
        <v>548</v>
      </c>
      <c r="Y45" s="385">
        <v>25566</v>
      </c>
      <c r="Z45" s="286" t="s">
        <v>548</v>
      </c>
      <c r="AA45" s="385">
        <v>25171</v>
      </c>
      <c r="AB45" s="286" t="s">
        <v>548</v>
      </c>
      <c r="AC45" s="385">
        <v>24933</v>
      </c>
      <c r="AD45" s="286" t="s">
        <v>548</v>
      </c>
      <c r="AE45" s="385">
        <v>24666</v>
      </c>
      <c r="AF45" s="286" t="s">
        <v>548</v>
      </c>
      <c r="AG45" s="385">
        <v>24379</v>
      </c>
      <c r="AH45" s="286" t="s">
        <v>548</v>
      </c>
      <c r="AI45" s="155">
        <v>24266</v>
      </c>
      <c r="AJ45" s="286" t="s">
        <v>548</v>
      </c>
      <c r="AK45" s="155">
        <v>23997</v>
      </c>
      <c r="AL45" s="286" t="s">
        <v>548</v>
      </c>
      <c r="AM45" s="155">
        <v>23744</v>
      </c>
      <c r="AN45" s="410" t="s">
        <v>548</v>
      </c>
      <c r="AO45" s="155">
        <v>23589</v>
      </c>
      <c r="AP45" s="410" t="s">
        <v>548</v>
      </c>
      <c r="AQ45" s="155">
        <v>23316</v>
      </c>
      <c r="AR45" s="203" t="s">
        <v>548</v>
      </c>
      <c r="AS45" s="155">
        <v>23078</v>
      </c>
      <c r="AT45" s="203" t="s">
        <v>548</v>
      </c>
      <c r="AU45" s="155">
        <v>22948</v>
      </c>
      <c r="AV45" s="203" t="s">
        <v>548</v>
      </c>
      <c r="AW45" s="353"/>
      <c r="AX45" s="385"/>
      <c r="AY45" s="385"/>
    </row>
    <row r="46" spans="1:53" x14ac:dyDescent="0.2">
      <c r="A46" s="306" t="s">
        <v>478</v>
      </c>
      <c r="B46" s="5" t="s">
        <v>474</v>
      </c>
      <c r="C46" s="5" t="s">
        <v>401</v>
      </c>
      <c r="D46" s="5" t="s">
        <v>419</v>
      </c>
      <c r="E46" s="5" t="s">
        <v>17</v>
      </c>
      <c r="F46" s="117" t="s">
        <v>96</v>
      </c>
      <c r="G46" s="5" t="s">
        <v>97</v>
      </c>
      <c r="H46" s="151">
        <v>5798</v>
      </c>
      <c r="I46" s="155">
        <v>5443</v>
      </c>
      <c r="J46" s="187" t="s">
        <v>548</v>
      </c>
      <c r="K46" s="155">
        <v>5290</v>
      </c>
      <c r="L46" s="262" t="s">
        <v>548</v>
      </c>
      <c r="M46" s="155">
        <v>5171</v>
      </c>
      <c r="N46" s="306" t="s">
        <v>548</v>
      </c>
      <c r="O46" s="155">
        <v>5066</v>
      </c>
      <c r="P46" s="306" t="s">
        <v>548</v>
      </c>
      <c r="Q46" s="155">
        <v>5002</v>
      </c>
      <c r="R46" s="306" t="s">
        <v>548</v>
      </c>
      <c r="S46" s="155">
        <v>4913</v>
      </c>
      <c r="T46" s="306" t="s">
        <v>548</v>
      </c>
      <c r="U46" s="155">
        <v>4837</v>
      </c>
      <c r="V46" s="203" t="s">
        <v>548</v>
      </c>
      <c r="W46" s="155">
        <v>4808</v>
      </c>
      <c r="X46" s="203" t="s">
        <v>548</v>
      </c>
      <c r="Y46" s="155">
        <v>4726</v>
      </c>
      <c r="Z46" s="203" t="s">
        <v>548</v>
      </c>
      <c r="AA46" s="155">
        <v>4678</v>
      </c>
      <c r="AB46" s="203" t="s">
        <v>548</v>
      </c>
      <c r="AC46" s="155">
        <v>4650</v>
      </c>
      <c r="AD46" s="203" t="s">
        <v>548</v>
      </c>
      <c r="AE46" s="155">
        <v>4555</v>
      </c>
      <c r="AF46" s="203" t="s">
        <v>548</v>
      </c>
      <c r="AG46" s="155">
        <v>4458</v>
      </c>
      <c r="AH46" s="203" t="s">
        <v>548</v>
      </c>
      <c r="AI46" s="155">
        <v>4373</v>
      </c>
      <c r="AJ46" s="203" t="s">
        <v>548</v>
      </c>
      <c r="AK46" s="155">
        <v>4310</v>
      </c>
      <c r="AL46" s="203" t="s">
        <v>548</v>
      </c>
      <c r="AM46" s="155">
        <v>4224</v>
      </c>
      <c r="AN46" s="410" t="s">
        <v>548</v>
      </c>
      <c r="AO46" s="155">
        <v>4152</v>
      </c>
      <c r="AP46" s="410" t="s">
        <v>548</v>
      </c>
      <c r="AQ46" s="155">
        <v>4063</v>
      </c>
      <c r="AR46" s="203" t="s">
        <v>548</v>
      </c>
      <c r="AS46" s="155">
        <v>3973</v>
      </c>
      <c r="AT46" s="203" t="s">
        <v>548</v>
      </c>
      <c r="AU46" s="155">
        <v>3865</v>
      </c>
      <c r="AV46" s="203" t="s">
        <v>548</v>
      </c>
      <c r="AW46" s="225"/>
      <c r="AX46" s="155"/>
      <c r="AY46" s="155"/>
      <c r="AZ46" s="306"/>
      <c r="BA46" s="306"/>
    </row>
    <row r="47" spans="1:53" x14ac:dyDescent="0.2">
      <c r="A47" s="306" t="s">
        <v>492</v>
      </c>
      <c r="B47" s="5" t="s">
        <v>493</v>
      </c>
      <c r="C47" s="5" t="s">
        <v>98</v>
      </c>
      <c r="D47" s="5" t="s">
        <v>434</v>
      </c>
      <c r="E47" s="5" t="s">
        <v>98</v>
      </c>
      <c r="F47" s="117" t="s">
        <v>99</v>
      </c>
      <c r="G47" s="5" t="s">
        <v>100</v>
      </c>
      <c r="H47" s="151">
        <v>20260</v>
      </c>
      <c r="I47" s="155">
        <v>15736</v>
      </c>
      <c r="J47" s="187" t="s">
        <v>548</v>
      </c>
      <c r="K47" s="155">
        <v>15038</v>
      </c>
      <c r="L47" s="262" t="s">
        <v>548</v>
      </c>
      <c r="M47" s="155">
        <v>14370</v>
      </c>
      <c r="N47" s="306" t="s">
        <v>548</v>
      </c>
      <c r="O47" s="155">
        <v>13816</v>
      </c>
      <c r="P47" s="306" t="s">
        <v>548</v>
      </c>
      <c r="Q47" s="155">
        <v>13491</v>
      </c>
      <c r="R47" s="306" t="s">
        <v>548</v>
      </c>
      <c r="S47" s="155">
        <v>13127</v>
      </c>
      <c r="T47" s="306" t="s">
        <v>548</v>
      </c>
      <c r="U47" s="155">
        <v>12954</v>
      </c>
      <c r="V47" s="203" t="s">
        <v>548</v>
      </c>
      <c r="W47" s="155">
        <v>12725</v>
      </c>
      <c r="X47" s="203" t="s">
        <v>548</v>
      </c>
      <c r="Y47" s="155">
        <v>12547</v>
      </c>
      <c r="Z47" s="203" t="s">
        <v>548</v>
      </c>
      <c r="AA47" s="155">
        <v>12404</v>
      </c>
      <c r="AB47" s="203" t="s">
        <v>548</v>
      </c>
      <c r="AC47" s="155">
        <v>12339</v>
      </c>
      <c r="AD47" s="203" t="s">
        <v>548</v>
      </c>
      <c r="AE47" s="155">
        <v>12236</v>
      </c>
      <c r="AF47" s="203" t="s">
        <v>548</v>
      </c>
      <c r="AG47" s="155">
        <v>12141</v>
      </c>
      <c r="AH47" s="203" t="s">
        <v>548</v>
      </c>
      <c r="AI47" s="155">
        <v>12094</v>
      </c>
      <c r="AJ47" s="203" t="s">
        <v>548</v>
      </c>
      <c r="AK47" s="155">
        <v>12063</v>
      </c>
      <c r="AL47" s="203" t="s">
        <v>548</v>
      </c>
      <c r="AM47" s="155">
        <v>12045</v>
      </c>
      <c r="AN47" s="410" t="s">
        <v>548</v>
      </c>
      <c r="AO47" s="155">
        <v>11978</v>
      </c>
      <c r="AP47" s="410" t="s">
        <v>548</v>
      </c>
      <c r="AQ47" s="155">
        <v>12105</v>
      </c>
      <c r="AR47" s="203" t="s">
        <v>548</v>
      </c>
      <c r="AS47" s="155">
        <v>12124</v>
      </c>
      <c r="AT47" s="203" t="s">
        <v>548</v>
      </c>
      <c r="AU47" s="155">
        <v>12119</v>
      </c>
      <c r="AV47" s="203" t="s">
        <v>548</v>
      </c>
      <c r="AW47" s="225"/>
      <c r="AX47" s="155"/>
      <c r="AY47" s="155"/>
      <c r="AZ47" s="306"/>
      <c r="BA47" s="306"/>
    </row>
    <row r="48" spans="1:53" x14ac:dyDescent="0.2">
      <c r="A48" s="306" t="s">
        <v>635</v>
      </c>
      <c r="B48" s="5" t="s">
        <v>483</v>
      </c>
      <c r="C48" s="5" t="s">
        <v>407</v>
      </c>
      <c r="D48" s="5" t="s">
        <v>423</v>
      </c>
      <c r="E48" s="5" t="s">
        <v>34</v>
      </c>
      <c r="F48" s="117" t="s">
        <v>101</v>
      </c>
      <c r="G48" s="5" t="s">
        <v>102</v>
      </c>
      <c r="H48" s="151">
        <v>4662</v>
      </c>
      <c r="I48" s="155">
        <v>5310</v>
      </c>
      <c r="J48" s="187" t="s">
        <v>549</v>
      </c>
      <c r="K48" s="155">
        <v>5279</v>
      </c>
      <c r="L48" s="262" t="s">
        <v>549</v>
      </c>
      <c r="M48" s="155">
        <v>5275</v>
      </c>
      <c r="N48" s="306" t="s">
        <v>549</v>
      </c>
      <c r="O48" s="155">
        <v>5263</v>
      </c>
      <c r="P48" s="306" t="s">
        <v>549</v>
      </c>
      <c r="Q48" s="155">
        <v>5258</v>
      </c>
      <c r="R48" s="306" t="s">
        <v>549</v>
      </c>
      <c r="S48" s="155">
        <v>5218</v>
      </c>
      <c r="T48" s="306" t="s">
        <v>549</v>
      </c>
      <c r="U48" s="155">
        <v>5166</v>
      </c>
      <c r="V48" s="203" t="s">
        <v>549</v>
      </c>
      <c r="W48" s="155">
        <v>5111</v>
      </c>
      <c r="X48" s="203" t="s">
        <v>549</v>
      </c>
      <c r="Y48" s="155">
        <v>5088</v>
      </c>
      <c r="Z48" s="203" t="s">
        <v>549</v>
      </c>
      <c r="AA48" s="155">
        <v>5048</v>
      </c>
      <c r="AB48" s="203" t="s">
        <v>549</v>
      </c>
      <c r="AC48" s="155">
        <v>4990</v>
      </c>
      <c r="AD48" s="203" t="s">
        <v>549</v>
      </c>
      <c r="AE48" s="155">
        <v>4925</v>
      </c>
      <c r="AF48" s="203" t="s">
        <v>549</v>
      </c>
      <c r="AG48" s="155">
        <v>4895</v>
      </c>
      <c r="AH48" s="203" t="s">
        <v>549</v>
      </c>
      <c r="AI48" s="155">
        <v>4878</v>
      </c>
      <c r="AJ48" s="203" t="s">
        <v>549</v>
      </c>
      <c r="AK48" s="155">
        <v>4820</v>
      </c>
      <c r="AL48" s="203" t="s">
        <v>549</v>
      </c>
      <c r="AM48" s="155">
        <v>4703</v>
      </c>
      <c r="AN48" s="410" t="s">
        <v>549</v>
      </c>
      <c r="AO48" s="155">
        <v>4662</v>
      </c>
      <c r="AP48" s="410" t="s">
        <v>548</v>
      </c>
      <c r="AQ48" s="155">
        <v>4585</v>
      </c>
      <c r="AR48" s="203" t="s">
        <v>548</v>
      </c>
      <c r="AS48" s="155">
        <v>4527</v>
      </c>
      <c r="AT48" s="203" t="s">
        <v>548</v>
      </c>
      <c r="AU48" s="155">
        <v>4455</v>
      </c>
      <c r="AV48" s="203" t="s">
        <v>548</v>
      </c>
      <c r="AW48" s="225"/>
      <c r="AX48" s="155"/>
      <c r="AY48" s="155"/>
      <c r="AZ48" s="306"/>
      <c r="BA48" s="306"/>
    </row>
    <row r="49" spans="1:53" x14ac:dyDescent="0.2">
      <c r="A49" s="306" t="s">
        <v>634</v>
      </c>
      <c r="B49" s="5" t="s">
        <v>491</v>
      </c>
      <c r="C49" s="5" t="s">
        <v>410</v>
      </c>
      <c r="D49" s="5" t="s">
        <v>433</v>
      </c>
      <c r="E49" s="5" t="s">
        <v>91</v>
      </c>
      <c r="F49" s="117" t="s">
        <v>103</v>
      </c>
      <c r="G49" s="5" t="s">
        <v>104</v>
      </c>
      <c r="H49" s="151">
        <v>6689</v>
      </c>
      <c r="I49" s="155">
        <v>3759</v>
      </c>
      <c r="J49" s="187" t="s">
        <v>548</v>
      </c>
      <c r="K49" s="155">
        <v>3605</v>
      </c>
      <c r="L49" s="262" t="s">
        <v>548</v>
      </c>
      <c r="M49" s="155">
        <v>3421</v>
      </c>
      <c r="N49" s="306" t="s">
        <v>548</v>
      </c>
      <c r="O49" s="155">
        <v>3302</v>
      </c>
      <c r="P49" s="306" t="s">
        <v>548</v>
      </c>
      <c r="Q49" s="155">
        <v>3183</v>
      </c>
      <c r="R49" s="306" t="s">
        <v>548</v>
      </c>
      <c r="S49" s="155">
        <v>3102</v>
      </c>
      <c r="T49" s="306" t="s">
        <v>548</v>
      </c>
      <c r="U49" s="155">
        <v>3080</v>
      </c>
      <c r="V49" s="203" t="s">
        <v>548</v>
      </c>
      <c r="W49" s="155">
        <v>3047</v>
      </c>
      <c r="X49" s="203" t="s">
        <v>548</v>
      </c>
      <c r="Y49" s="155">
        <v>3041</v>
      </c>
      <c r="Z49" s="203" t="s">
        <v>548</v>
      </c>
      <c r="AA49" s="155">
        <v>2995</v>
      </c>
      <c r="AB49" s="203" t="s">
        <v>548</v>
      </c>
      <c r="AC49" s="155">
        <v>2965</v>
      </c>
      <c r="AD49" s="203" t="s">
        <v>548</v>
      </c>
      <c r="AE49" s="155">
        <v>2934</v>
      </c>
      <c r="AF49" s="203" t="s">
        <v>548</v>
      </c>
      <c r="AG49" s="155">
        <v>2891</v>
      </c>
      <c r="AH49" s="203" t="s">
        <v>548</v>
      </c>
      <c r="AI49" s="155">
        <v>2876</v>
      </c>
      <c r="AJ49" s="203" t="s">
        <v>548</v>
      </c>
      <c r="AK49" s="155">
        <v>2904</v>
      </c>
      <c r="AL49" s="203" t="s">
        <v>548</v>
      </c>
      <c r="AM49" s="155">
        <v>2906</v>
      </c>
      <c r="AN49" s="410" t="s">
        <v>548</v>
      </c>
      <c r="AO49" s="155">
        <v>2932</v>
      </c>
      <c r="AP49" s="410" t="s">
        <v>548</v>
      </c>
      <c r="AQ49" s="155">
        <v>2953</v>
      </c>
      <c r="AR49" s="203" t="s">
        <v>548</v>
      </c>
      <c r="AS49" s="155">
        <v>2973</v>
      </c>
      <c r="AT49" s="203" t="s">
        <v>548</v>
      </c>
      <c r="AU49" s="155">
        <v>2950</v>
      </c>
      <c r="AV49" s="203" t="s">
        <v>548</v>
      </c>
      <c r="AW49" s="225"/>
      <c r="AX49" s="155"/>
      <c r="AY49" s="155"/>
      <c r="AZ49" s="306"/>
      <c r="BA49" s="306"/>
    </row>
    <row r="50" spans="1:53" x14ac:dyDescent="0.2">
      <c r="A50" s="306" t="s">
        <v>629</v>
      </c>
      <c r="B50" s="5" t="s">
        <v>477</v>
      </c>
      <c r="C50" s="5" t="s">
        <v>404</v>
      </c>
      <c r="D50" s="5" t="s">
        <v>426</v>
      </c>
      <c r="E50" s="5" t="s">
        <v>47</v>
      </c>
      <c r="F50" s="117" t="s">
        <v>105</v>
      </c>
      <c r="G50" s="5" t="s">
        <v>106</v>
      </c>
      <c r="H50" s="151">
        <v>3273</v>
      </c>
      <c r="I50" s="155">
        <v>3404</v>
      </c>
      <c r="J50" s="187" t="s">
        <v>549</v>
      </c>
      <c r="K50" s="155">
        <v>3268</v>
      </c>
      <c r="L50" s="262" t="s">
        <v>548</v>
      </c>
      <c r="M50" s="155">
        <v>3182</v>
      </c>
      <c r="N50" s="306" t="s">
        <v>548</v>
      </c>
      <c r="O50" s="155">
        <v>3139</v>
      </c>
      <c r="P50" s="306" t="s">
        <v>548</v>
      </c>
      <c r="Q50" s="155">
        <v>3112</v>
      </c>
      <c r="R50" s="306" t="s">
        <v>548</v>
      </c>
      <c r="S50" s="155">
        <v>3062</v>
      </c>
      <c r="T50" s="306" t="s">
        <v>548</v>
      </c>
      <c r="U50" s="155">
        <v>3012</v>
      </c>
      <c r="V50" s="203" t="s">
        <v>548</v>
      </c>
      <c r="W50" s="155">
        <v>2975</v>
      </c>
      <c r="X50" s="203" t="s">
        <v>548</v>
      </c>
      <c r="Y50" s="155">
        <v>2953</v>
      </c>
      <c r="Z50" s="203" t="s">
        <v>548</v>
      </c>
      <c r="AA50" s="155">
        <v>2957</v>
      </c>
      <c r="AB50" s="203" t="s">
        <v>548</v>
      </c>
      <c r="AC50" s="155">
        <v>2945</v>
      </c>
      <c r="AD50" s="203" t="s">
        <v>548</v>
      </c>
      <c r="AE50" s="155">
        <v>2913</v>
      </c>
      <c r="AF50" s="203" t="s">
        <v>548</v>
      </c>
      <c r="AG50" s="155">
        <v>2898</v>
      </c>
      <c r="AH50" s="203" t="s">
        <v>548</v>
      </c>
      <c r="AI50" s="155">
        <v>2886</v>
      </c>
      <c r="AJ50" s="203" t="s">
        <v>548</v>
      </c>
      <c r="AK50" s="155">
        <v>2877</v>
      </c>
      <c r="AL50" s="203" t="s">
        <v>548</v>
      </c>
      <c r="AM50" s="155">
        <v>2830</v>
      </c>
      <c r="AN50" s="410" t="s">
        <v>548</v>
      </c>
      <c r="AO50" s="155">
        <v>2802</v>
      </c>
      <c r="AP50" s="410" t="s">
        <v>548</v>
      </c>
      <c r="AQ50" s="155">
        <v>2781</v>
      </c>
      <c r="AR50" s="203" t="s">
        <v>548</v>
      </c>
      <c r="AS50" s="155">
        <v>2753</v>
      </c>
      <c r="AT50" s="203" t="s">
        <v>548</v>
      </c>
      <c r="AU50" s="155">
        <v>2731</v>
      </c>
      <c r="AV50" s="203" t="s">
        <v>548</v>
      </c>
      <c r="AW50" s="225"/>
      <c r="AX50" s="155"/>
      <c r="AY50" s="155"/>
      <c r="AZ50" s="306"/>
      <c r="BA50" s="306"/>
    </row>
    <row r="51" spans="1:53" x14ac:dyDescent="0.2">
      <c r="A51" s="306" t="s">
        <v>494</v>
      </c>
      <c r="B51" s="5" t="s">
        <v>481</v>
      </c>
      <c r="C51" s="5" t="s">
        <v>406</v>
      </c>
      <c r="D51" s="5" t="s">
        <v>421</v>
      </c>
      <c r="E51" s="5" t="s">
        <v>28</v>
      </c>
      <c r="F51" s="117" t="s">
        <v>107</v>
      </c>
      <c r="G51" s="5" t="s">
        <v>108</v>
      </c>
      <c r="H51" s="151">
        <v>10676</v>
      </c>
      <c r="I51" s="155">
        <v>10986</v>
      </c>
      <c r="J51" s="187" t="s">
        <v>549</v>
      </c>
      <c r="K51" s="155">
        <v>10565</v>
      </c>
      <c r="L51" s="262" t="s">
        <v>548</v>
      </c>
      <c r="M51" s="155">
        <v>10120</v>
      </c>
      <c r="N51" s="306" t="s">
        <v>548</v>
      </c>
      <c r="O51" s="155">
        <v>9715</v>
      </c>
      <c r="P51" s="306" t="s">
        <v>548</v>
      </c>
      <c r="Q51" s="155">
        <v>9368</v>
      </c>
      <c r="R51" s="306" t="s">
        <v>548</v>
      </c>
      <c r="S51" s="155">
        <v>9003</v>
      </c>
      <c r="T51" s="306" t="s">
        <v>548</v>
      </c>
      <c r="U51" s="155">
        <v>8797</v>
      </c>
      <c r="V51" s="203" t="s">
        <v>548</v>
      </c>
      <c r="W51" s="155">
        <v>8537</v>
      </c>
      <c r="X51" s="203" t="s">
        <v>548</v>
      </c>
      <c r="Y51" s="155">
        <v>8367</v>
      </c>
      <c r="Z51" s="203" t="s">
        <v>548</v>
      </c>
      <c r="AA51" s="155">
        <v>8071</v>
      </c>
      <c r="AB51" s="203" t="s">
        <v>548</v>
      </c>
      <c r="AC51" s="155">
        <v>7881</v>
      </c>
      <c r="AD51" s="203" t="s">
        <v>548</v>
      </c>
      <c r="AE51" s="155">
        <v>7658</v>
      </c>
      <c r="AF51" s="203" t="s">
        <v>548</v>
      </c>
      <c r="AG51" s="155">
        <v>7392</v>
      </c>
      <c r="AH51" s="203" t="s">
        <v>548</v>
      </c>
      <c r="AI51" s="155">
        <v>7204</v>
      </c>
      <c r="AJ51" s="203" t="s">
        <v>548</v>
      </c>
      <c r="AK51" s="155">
        <v>7014</v>
      </c>
      <c r="AL51" s="203" t="s">
        <v>548</v>
      </c>
      <c r="AM51" s="155">
        <v>6895</v>
      </c>
      <c r="AN51" s="410" t="s">
        <v>548</v>
      </c>
      <c r="AO51" s="155">
        <v>6764</v>
      </c>
      <c r="AP51" s="410" t="s">
        <v>548</v>
      </c>
      <c r="AQ51" s="155">
        <v>6653</v>
      </c>
      <c r="AR51" s="203" t="s">
        <v>548</v>
      </c>
      <c r="AS51" s="155">
        <v>6526</v>
      </c>
      <c r="AT51" s="203" t="s">
        <v>548</v>
      </c>
      <c r="AU51" s="155">
        <v>6431</v>
      </c>
      <c r="AV51" s="203" t="s">
        <v>548</v>
      </c>
      <c r="AW51" s="225"/>
      <c r="AX51" s="155"/>
      <c r="AY51" s="155"/>
      <c r="AZ51" s="306"/>
      <c r="BA51" s="306"/>
    </row>
    <row r="52" spans="1:53" x14ac:dyDescent="0.2">
      <c r="A52" s="306" t="s">
        <v>636</v>
      </c>
      <c r="B52" s="5" t="s">
        <v>476</v>
      </c>
      <c r="C52" s="5" t="s">
        <v>403</v>
      </c>
      <c r="D52" s="5" t="s">
        <v>417</v>
      </c>
      <c r="E52" s="5" t="s">
        <v>11</v>
      </c>
      <c r="F52" s="2" t="s">
        <v>559</v>
      </c>
      <c r="G52" s="2" t="s">
        <v>560</v>
      </c>
      <c r="H52" s="151">
        <v>6137</v>
      </c>
      <c r="I52" s="155">
        <v>4940</v>
      </c>
      <c r="J52" s="187" t="s">
        <v>548</v>
      </c>
      <c r="K52" s="155">
        <v>4915</v>
      </c>
      <c r="L52" s="262" t="s">
        <v>548</v>
      </c>
      <c r="M52" s="155">
        <v>4830</v>
      </c>
      <c r="N52" s="306" t="s">
        <v>548</v>
      </c>
      <c r="O52" s="155">
        <v>4768</v>
      </c>
      <c r="P52" s="306" t="s">
        <v>548</v>
      </c>
      <c r="Q52" s="155">
        <v>4727</v>
      </c>
      <c r="R52" s="306" t="s">
        <v>548</v>
      </c>
      <c r="S52" s="155">
        <v>4660</v>
      </c>
      <c r="T52" s="306" t="s">
        <v>548</v>
      </c>
      <c r="U52" s="155">
        <v>4572</v>
      </c>
      <c r="V52" s="203" t="s">
        <v>548</v>
      </c>
      <c r="W52" s="155">
        <v>4482</v>
      </c>
      <c r="X52" s="203" t="s">
        <v>548</v>
      </c>
      <c r="Y52" s="155">
        <v>4416</v>
      </c>
      <c r="Z52" s="203" t="s">
        <v>548</v>
      </c>
      <c r="AA52" s="155">
        <v>4341</v>
      </c>
      <c r="AB52" s="203" t="s">
        <v>548</v>
      </c>
      <c r="AC52" s="155">
        <v>4278</v>
      </c>
      <c r="AD52" s="203" t="s">
        <v>548</v>
      </c>
      <c r="AE52" s="155">
        <v>4178</v>
      </c>
      <c r="AF52" s="203" t="s">
        <v>548</v>
      </c>
      <c r="AG52" s="155">
        <v>4056</v>
      </c>
      <c r="AH52" s="203" t="s">
        <v>548</v>
      </c>
      <c r="AI52" s="155">
        <v>3965</v>
      </c>
      <c r="AJ52" s="203" t="s">
        <v>548</v>
      </c>
      <c r="AK52" s="155">
        <v>3875</v>
      </c>
      <c r="AL52" s="203" t="s">
        <v>548</v>
      </c>
      <c r="AM52" s="155">
        <v>3846</v>
      </c>
      <c r="AN52" s="410" t="s">
        <v>548</v>
      </c>
      <c r="AO52" s="155">
        <v>3809</v>
      </c>
      <c r="AP52" s="410" t="s">
        <v>548</v>
      </c>
      <c r="AQ52" s="155">
        <v>3776</v>
      </c>
      <c r="AR52" s="203" t="s">
        <v>548</v>
      </c>
      <c r="AS52" s="155">
        <v>3754</v>
      </c>
      <c r="AT52" s="203" t="s">
        <v>548</v>
      </c>
      <c r="AU52" s="155">
        <v>3712</v>
      </c>
      <c r="AV52" s="203" t="s">
        <v>548</v>
      </c>
      <c r="AW52" s="225"/>
      <c r="AX52" s="155"/>
      <c r="AY52" s="155"/>
      <c r="AZ52" s="306"/>
      <c r="BA52" s="306"/>
    </row>
    <row r="53" spans="1:53" x14ac:dyDescent="0.2">
      <c r="A53" s="306" t="s">
        <v>627</v>
      </c>
      <c r="B53" s="5" t="s">
        <v>484</v>
      </c>
      <c r="C53" s="5" t="s">
        <v>465</v>
      </c>
      <c r="D53" s="5" t="s">
        <v>424</v>
      </c>
      <c r="E53" s="5" t="s">
        <v>35</v>
      </c>
      <c r="F53" s="117" t="s">
        <v>109</v>
      </c>
      <c r="G53" s="5" t="s">
        <v>110</v>
      </c>
      <c r="H53" s="151">
        <v>5807</v>
      </c>
      <c r="I53" s="155">
        <v>4561</v>
      </c>
      <c r="J53" s="187" t="s">
        <v>548</v>
      </c>
      <c r="K53" s="155">
        <v>4411</v>
      </c>
      <c r="L53" s="262" t="s">
        <v>548</v>
      </c>
      <c r="M53" s="155">
        <v>4282</v>
      </c>
      <c r="N53" s="306" t="s">
        <v>548</v>
      </c>
      <c r="O53" s="155">
        <v>4206</v>
      </c>
      <c r="P53" s="306" t="s">
        <v>548</v>
      </c>
      <c r="Q53" s="155">
        <v>4163</v>
      </c>
      <c r="R53" s="306" t="s">
        <v>548</v>
      </c>
      <c r="S53" s="155">
        <v>4058</v>
      </c>
      <c r="T53" s="306" t="s">
        <v>548</v>
      </c>
      <c r="U53" s="155">
        <v>3984</v>
      </c>
      <c r="V53" s="203" t="s">
        <v>548</v>
      </c>
      <c r="W53" s="155">
        <v>3953</v>
      </c>
      <c r="X53" s="203" t="s">
        <v>548</v>
      </c>
      <c r="Y53" s="155">
        <v>3915</v>
      </c>
      <c r="Z53" s="203" t="s">
        <v>548</v>
      </c>
      <c r="AA53" s="155">
        <v>3890</v>
      </c>
      <c r="AB53" s="203" t="s">
        <v>548</v>
      </c>
      <c r="AC53" s="155">
        <v>3841</v>
      </c>
      <c r="AD53" s="203" t="s">
        <v>548</v>
      </c>
      <c r="AE53" s="155">
        <v>3775</v>
      </c>
      <c r="AF53" s="203" t="s">
        <v>548</v>
      </c>
      <c r="AG53" s="155">
        <v>3707</v>
      </c>
      <c r="AH53" s="203" t="s">
        <v>548</v>
      </c>
      <c r="AI53" s="155">
        <v>3694</v>
      </c>
      <c r="AJ53" s="203" t="s">
        <v>548</v>
      </c>
      <c r="AK53" s="155">
        <v>3584</v>
      </c>
      <c r="AL53" s="203" t="s">
        <v>548</v>
      </c>
      <c r="AM53" s="155">
        <v>3586</v>
      </c>
      <c r="AN53" s="410" t="s">
        <v>548</v>
      </c>
      <c r="AO53" s="155">
        <v>3526</v>
      </c>
      <c r="AP53" s="410" t="s">
        <v>548</v>
      </c>
      <c r="AQ53" s="155">
        <v>3497</v>
      </c>
      <c r="AR53" s="203" t="s">
        <v>548</v>
      </c>
      <c r="AS53" s="155">
        <v>3497</v>
      </c>
      <c r="AT53" s="203" t="s">
        <v>548</v>
      </c>
      <c r="AU53" s="155">
        <v>3431</v>
      </c>
      <c r="AV53" s="203" t="s">
        <v>548</v>
      </c>
      <c r="AW53" s="225"/>
      <c r="AX53" s="155"/>
      <c r="AY53" s="155"/>
      <c r="AZ53" s="306"/>
      <c r="BA53" s="306"/>
    </row>
    <row r="54" spans="1:53" x14ac:dyDescent="0.2">
      <c r="A54" s="306" t="s">
        <v>495</v>
      </c>
      <c r="B54" s="5" t="s">
        <v>481</v>
      </c>
      <c r="C54" s="5" t="s">
        <v>406</v>
      </c>
      <c r="D54" s="5" t="s">
        <v>435</v>
      </c>
      <c r="E54" s="5" t="s">
        <v>111</v>
      </c>
      <c r="F54" s="117" t="s">
        <v>112</v>
      </c>
      <c r="G54" s="5" t="s">
        <v>113</v>
      </c>
      <c r="H54" s="151">
        <v>7985</v>
      </c>
      <c r="I54" s="155">
        <v>6689</v>
      </c>
      <c r="J54" s="187" t="s">
        <v>548</v>
      </c>
      <c r="K54" s="155">
        <v>6442</v>
      </c>
      <c r="L54" s="262" t="s">
        <v>548</v>
      </c>
      <c r="M54" s="155">
        <v>6283</v>
      </c>
      <c r="N54" s="306" t="s">
        <v>548</v>
      </c>
      <c r="O54" s="155">
        <v>6115</v>
      </c>
      <c r="P54" s="306" t="s">
        <v>548</v>
      </c>
      <c r="Q54" s="155">
        <v>6039</v>
      </c>
      <c r="R54" s="306" t="s">
        <v>548</v>
      </c>
      <c r="S54" s="155">
        <v>5947</v>
      </c>
      <c r="T54" s="306" t="s">
        <v>548</v>
      </c>
      <c r="U54" s="155">
        <v>5865</v>
      </c>
      <c r="V54" s="203" t="s">
        <v>548</v>
      </c>
      <c r="W54" s="155">
        <v>5777</v>
      </c>
      <c r="X54" s="203" t="s">
        <v>548</v>
      </c>
      <c r="Y54" s="155">
        <v>5745</v>
      </c>
      <c r="Z54" s="203" t="s">
        <v>548</v>
      </c>
      <c r="AA54" s="155">
        <v>5688</v>
      </c>
      <c r="AB54" s="203" t="s">
        <v>548</v>
      </c>
      <c r="AC54" s="155">
        <v>5583</v>
      </c>
      <c r="AD54" s="203" t="s">
        <v>548</v>
      </c>
      <c r="AE54" s="155">
        <v>5520</v>
      </c>
      <c r="AF54" s="203" t="s">
        <v>548</v>
      </c>
      <c r="AG54" s="155">
        <v>5496</v>
      </c>
      <c r="AH54" s="203" t="s">
        <v>548</v>
      </c>
      <c r="AI54" s="155">
        <v>5488</v>
      </c>
      <c r="AJ54" s="203" t="s">
        <v>548</v>
      </c>
      <c r="AK54" s="155">
        <v>5467</v>
      </c>
      <c r="AL54" s="203" t="s">
        <v>548</v>
      </c>
      <c r="AM54" s="155">
        <v>5433</v>
      </c>
      <c r="AN54" s="410" t="s">
        <v>548</v>
      </c>
      <c r="AO54" s="155">
        <v>5374</v>
      </c>
      <c r="AP54" s="410" t="s">
        <v>548</v>
      </c>
      <c r="AQ54" s="155">
        <v>5353</v>
      </c>
      <c r="AR54" s="203" t="s">
        <v>548</v>
      </c>
      <c r="AS54" s="155">
        <v>5330</v>
      </c>
      <c r="AT54" s="203" t="s">
        <v>548</v>
      </c>
      <c r="AU54" s="155">
        <v>5307</v>
      </c>
      <c r="AV54" s="203" t="s">
        <v>548</v>
      </c>
      <c r="AW54" s="225"/>
      <c r="AX54" s="155"/>
      <c r="AY54" s="155"/>
      <c r="AZ54" s="306"/>
      <c r="BA54" s="306"/>
    </row>
    <row r="55" spans="1:53" x14ac:dyDescent="0.2">
      <c r="A55" s="306" t="s">
        <v>637</v>
      </c>
      <c r="B55" s="5" t="s">
        <v>474</v>
      </c>
      <c r="C55" s="5" t="s">
        <v>401</v>
      </c>
      <c r="D55" s="5" t="s">
        <v>436</v>
      </c>
      <c r="E55" s="5" t="s">
        <v>114</v>
      </c>
      <c r="F55" s="117" t="s">
        <v>115</v>
      </c>
      <c r="G55" s="5" t="s">
        <v>116</v>
      </c>
      <c r="H55" s="151">
        <v>6589</v>
      </c>
      <c r="I55" s="155">
        <v>8252</v>
      </c>
      <c r="J55" s="187" t="s">
        <v>549</v>
      </c>
      <c r="K55" s="155">
        <v>8029</v>
      </c>
      <c r="L55" s="262" t="s">
        <v>549</v>
      </c>
      <c r="M55" s="155">
        <v>7780</v>
      </c>
      <c r="N55" s="306" t="s">
        <v>549</v>
      </c>
      <c r="O55" s="155">
        <v>7540</v>
      </c>
      <c r="P55" s="306" t="s">
        <v>549</v>
      </c>
      <c r="Q55" s="155">
        <v>7346</v>
      </c>
      <c r="R55" s="306" t="s">
        <v>549</v>
      </c>
      <c r="S55" s="155">
        <v>7173</v>
      </c>
      <c r="T55" s="306" t="s">
        <v>549</v>
      </c>
      <c r="U55" s="155">
        <v>6974</v>
      </c>
      <c r="V55" s="203" t="s">
        <v>549</v>
      </c>
      <c r="W55" s="155">
        <v>6779</v>
      </c>
      <c r="X55" s="203" t="s">
        <v>549</v>
      </c>
      <c r="Y55" s="155">
        <v>6584</v>
      </c>
      <c r="Z55" s="203" t="s">
        <v>548</v>
      </c>
      <c r="AA55" s="155">
        <v>6416</v>
      </c>
      <c r="AB55" s="203" t="s">
        <v>548</v>
      </c>
      <c r="AC55" s="155">
        <v>6212</v>
      </c>
      <c r="AD55" s="203" t="s">
        <v>548</v>
      </c>
      <c r="AE55" s="155">
        <v>6080</v>
      </c>
      <c r="AF55" s="203" t="s">
        <v>548</v>
      </c>
      <c r="AG55" s="155">
        <v>6029</v>
      </c>
      <c r="AH55" s="203" t="s">
        <v>548</v>
      </c>
      <c r="AI55" s="155">
        <v>5963</v>
      </c>
      <c r="AJ55" s="203" t="s">
        <v>548</v>
      </c>
      <c r="AK55" s="155">
        <v>5847</v>
      </c>
      <c r="AL55" s="203" t="s">
        <v>548</v>
      </c>
      <c r="AM55" s="155">
        <v>5783</v>
      </c>
      <c r="AN55" s="410" t="s">
        <v>548</v>
      </c>
      <c r="AO55" s="155">
        <v>5721</v>
      </c>
      <c r="AP55" s="410" t="s">
        <v>548</v>
      </c>
      <c r="AQ55" s="155">
        <v>5621</v>
      </c>
      <c r="AR55" s="203" t="s">
        <v>548</v>
      </c>
      <c r="AS55" s="155">
        <v>5568</v>
      </c>
      <c r="AT55" s="203" t="s">
        <v>548</v>
      </c>
      <c r="AU55" s="155">
        <v>5527</v>
      </c>
      <c r="AV55" s="203" t="s">
        <v>548</v>
      </c>
      <c r="AW55" s="225"/>
      <c r="AX55" s="155"/>
      <c r="AY55" s="155"/>
      <c r="AZ55" s="306"/>
      <c r="BA55" s="306"/>
    </row>
    <row r="56" spans="1:53" x14ac:dyDescent="0.2">
      <c r="A56" s="306" t="s">
        <v>632</v>
      </c>
      <c r="B56" s="5" t="s">
        <v>488</v>
      </c>
      <c r="C56" s="5" t="s">
        <v>409</v>
      </c>
      <c r="D56" s="5" t="s">
        <v>430</v>
      </c>
      <c r="E56" s="5" t="s">
        <v>65</v>
      </c>
      <c r="F56" s="117" t="s">
        <v>117</v>
      </c>
      <c r="G56" s="5" t="s">
        <v>118</v>
      </c>
      <c r="H56" s="151">
        <v>3254</v>
      </c>
      <c r="I56" s="155">
        <v>3599</v>
      </c>
      <c r="J56" s="187" t="s">
        <v>549</v>
      </c>
      <c r="K56" s="155">
        <v>3494</v>
      </c>
      <c r="L56" s="262" t="s">
        <v>549</v>
      </c>
      <c r="M56" s="155">
        <v>3432</v>
      </c>
      <c r="N56" s="306" t="s">
        <v>549</v>
      </c>
      <c r="O56" s="155">
        <v>3385</v>
      </c>
      <c r="P56" s="306" t="s">
        <v>549</v>
      </c>
      <c r="Q56" s="155">
        <v>3305</v>
      </c>
      <c r="R56" s="306" t="s">
        <v>549</v>
      </c>
      <c r="S56" s="155">
        <v>3189</v>
      </c>
      <c r="T56" s="306" t="s">
        <v>548</v>
      </c>
      <c r="U56" s="155">
        <v>3113</v>
      </c>
      <c r="V56" s="203" t="s">
        <v>548</v>
      </c>
      <c r="W56" s="155">
        <v>2988</v>
      </c>
      <c r="X56" s="203" t="s">
        <v>548</v>
      </c>
      <c r="Y56" s="155">
        <v>2936</v>
      </c>
      <c r="Z56" s="203" t="s">
        <v>548</v>
      </c>
      <c r="AA56" s="155">
        <v>2836</v>
      </c>
      <c r="AB56" s="203" t="s">
        <v>548</v>
      </c>
      <c r="AC56" s="155">
        <v>2817</v>
      </c>
      <c r="AD56" s="203" t="s">
        <v>548</v>
      </c>
      <c r="AE56" s="155">
        <v>2802</v>
      </c>
      <c r="AF56" s="203" t="s">
        <v>548</v>
      </c>
      <c r="AG56" s="155">
        <v>2755</v>
      </c>
      <c r="AH56" s="203" t="s">
        <v>548</v>
      </c>
      <c r="AI56" s="155">
        <v>2686</v>
      </c>
      <c r="AJ56" s="203" t="s">
        <v>548</v>
      </c>
      <c r="AK56" s="155">
        <v>2628</v>
      </c>
      <c r="AL56" s="203" t="s">
        <v>548</v>
      </c>
      <c r="AM56" s="155">
        <v>2577</v>
      </c>
      <c r="AN56" s="410" t="s">
        <v>548</v>
      </c>
      <c r="AO56" s="155">
        <v>2516</v>
      </c>
      <c r="AP56" s="410" t="s">
        <v>548</v>
      </c>
      <c r="AQ56" s="155">
        <v>2467</v>
      </c>
      <c r="AR56" s="203" t="s">
        <v>548</v>
      </c>
      <c r="AS56" s="155">
        <v>2434</v>
      </c>
      <c r="AT56" s="203" t="s">
        <v>548</v>
      </c>
      <c r="AU56" s="155">
        <v>2401</v>
      </c>
      <c r="AV56" s="203" t="s">
        <v>548</v>
      </c>
      <c r="AW56" s="225"/>
      <c r="AX56" s="155"/>
      <c r="AY56" s="155"/>
      <c r="AZ56" s="306"/>
      <c r="BA56" s="306"/>
    </row>
    <row r="57" spans="1:53" x14ac:dyDescent="0.2">
      <c r="A57" s="306" t="s">
        <v>630</v>
      </c>
      <c r="B57" s="5" t="s">
        <v>475</v>
      </c>
      <c r="C57" s="5" t="s">
        <v>402</v>
      </c>
      <c r="D57" s="5" t="s">
        <v>427</v>
      </c>
      <c r="E57" s="5" t="s">
        <v>50</v>
      </c>
      <c r="F57" s="117" t="s">
        <v>119</v>
      </c>
      <c r="G57" s="5" t="s">
        <v>120</v>
      </c>
      <c r="H57" s="151">
        <v>3434</v>
      </c>
      <c r="I57" s="155">
        <v>2761</v>
      </c>
      <c r="J57" s="187" t="s">
        <v>548</v>
      </c>
      <c r="K57" s="155">
        <v>2649</v>
      </c>
      <c r="L57" s="262" t="s">
        <v>548</v>
      </c>
      <c r="M57" s="155">
        <v>2553</v>
      </c>
      <c r="N57" s="306" t="s">
        <v>548</v>
      </c>
      <c r="O57" s="155">
        <v>2448</v>
      </c>
      <c r="P57" s="306" t="s">
        <v>548</v>
      </c>
      <c r="Q57" s="155">
        <v>2370</v>
      </c>
      <c r="R57" s="306" t="s">
        <v>548</v>
      </c>
      <c r="S57" s="155">
        <v>2298</v>
      </c>
      <c r="T57" s="306" t="s">
        <v>548</v>
      </c>
      <c r="U57" s="155">
        <v>2274</v>
      </c>
      <c r="V57" s="203" t="s">
        <v>548</v>
      </c>
      <c r="W57" s="155">
        <v>2228</v>
      </c>
      <c r="X57" s="203" t="s">
        <v>548</v>
      </c>
      <c r="Y57" s="155">
        <v>2218</v>
      </c>
      <c r="Z57" s="203" t="s">
        <v>548</v>
      </c>
      <c r="AA57" s="155">
        <v>2190</v>
      </c>
      <c r="AB57" s="203" t="s">
        <v>548</v>
      </c>
      <c r="AC57" s="155">
        <v>2159</v>
      </c>
      <c r="AD57" s="203" t="s">
        <v>548</v>
      </c>
      <c r="AE57" s="155">
        <v>2124</v>
      </c>
      <c r="AF57" s="203" t="s">
        <v>548</v>
      </c>
      <c r="AG57" s="155">
        <v>2074</v>
      </c>
      <c r="AH57" s="203" t="s">
        <v>548</v>
      </c>
      <c r="AI57" s="155">
        <v>2082</v>
      </c>
      <c r="AJ57" s="203" t="s">
        <v>548</v>
      </c>
      <c r="AK57" s="155">
        <v>2065</v>
      </c>
      <c r="AL57" s="203" t="s">
        <v>548</v>
      </c>
      <c r="AM57" s="155">
        <v>2065</v>
      </c>
      <c r="AN57" s="410" t="s">
        <v>548</v>
      </c>
      <c r="AO57" s="155">
        <v>2060</v>
      </c>
      <c r="AP57" s="410" t="s">
        <v>548</v>
      </c>
      <c r="AQ57" s="155">
        <v>2079</v>
      </c>
      <c r="AR57" s="203" t="s">
        <v>548</v>
      </c>
      <c r="AS57" s="155">
        <v>2051</v>
      </c>
      <c r="AT57" s="203" t="s">
        <v>548</v>
      </c>
      <c r="AU57" s="155">
        <v>2023</v>
      </c>
      <c r="AV57" s="203" t="s">
        <v>548</v>
      </c>
      <c r="AW57" s="225"/>
      <c r="AX57" s="155"/>
      <c r="AY57" s="155"/>
      <c r="AZ57" s="306"/>
      <c r="BA57" s="306"/>
    </row>
    <row r="58" spans="1:53" x14ac:dyDescent="0.2">
      <c r="A58" s="306" t="s">
        <v>630</v>
      </c>
      <c r="B58" s="5" t="s">
        <v>475</v>
      </c>
      <c r="C58" s="5" t="s">
        <v>402</v>
      </c>
      <c r="D58" s="5" t="s">
        <v>427</v>
      </c>
      <c r="E58" s="5" t="s">
        <v>50</v>
      </c>
      <c r="F58" s="117" t="s">
        <v>121</v>
      </c>
      <c r="G58" s="5" t="s">
        <v>122</v>
      </c>
      <c r="H58" s="151">
        <v>5125</v>
      </c>
      <c r="I58" s="155">
        <v>3622</v>
      </c>
      <c r="J58" s="187" t="s">
        <v>548</v>
      </c>
      <c r="K58" s="155">
        <v>3480</v>
      </c>
      <c r="L58" s="262" t="s">
        <v>548</v>
      </c>
      <c r="M58" s="155">
        <v>3372</v>
      </c>
      <c r="N58" s="306" t="s">
        <v>548</v>
      </c>
      <c r="O58" s="155">
        <v>3293</v>
      </c>
      <c r="P58" s="306" t="s">
        <v>548</v>
      </c>
      <c r="Q58" s="155">
        <v>3237</v>
      </c>
      <c r="R58" s="306" t="s">
        <v>548</v>
      </c>
      <c r="S58" s="155">
        <v>3228</v>
      </c>
      <c r="T58" s="306" t="s">
        <v>548</v>
      </c>
      <c r="U58" s="155">
        <v>3179</v>
      </c>
      <c r="V58" s="203" t="s">
        <v>548</v>
      </c>
      <c r="W58" s="155">
        <v>3165</v>
      </c>
      <c r="X58" s="203" t="s">
        <v>548</v>
      </c>
      <c r="Y58" s="155">
        <v>3175</v>
      </c>
      <c r="Z58" s="203" t="s">
        <v>548</v>
      </c>
      <c r="AA58" s="155">
        <v>3149</v>
      </c>
      <c r="AB58" s="203" t="s">
        <v>548</v>
      </c>
      <c r="AC58" s="155">
        <v>3091</v>
      </c>
      <c r="AD58" s="203" t="s">
        <v>548</v>
      </c>
      <c r="AE58" s="155">
        <v>3052</v>
      </c>
      <c r="AF58" s="203" t="s">
        <v>548</v>
      </c>
      <c r="AG58" s="155">
        <v>3049</v>
      </c>
      <c r="AH58" s="203" t="s">
        <v>548</v>
      </c>
      <c r="AI58" s="155">
        <v>3042</v>
      </c>
      <c r="AJ58" s="203" t="s">
        <v>548</v>
      </c>
      <c r="AK58" s="155">
        <v>2984</v>
      </c>
      <c r="AL58" s="203" t="s">
        <v>548</v>
      </c>
      <c r="AM58" s="155">
        <v>3013</v>
      </c>
      <c r="AN58" s="410" t="s">
        <v>548</v>
      </c>
      <c r="AO58" s="155">
        <v>3044</v>
      </c>
      <c r="AP58" s="410" t="s">
        <v>548</v>
      </c>
      <c r="AQ58" s="155">
        <v>3026</v>
      </c>
      <c r="AR58" s="203" t="s">
        <v>548</v>
      </c>
      <c r="AS58" s="155">
        <v>3011</v>
      </c>
      <c r="AT58" s="203" t="s">
        <v>548</v>
      </c>
      <c r="AU58" s="155">
        <v>3010</v>
      </c>
      <c r="AV58" s="203" t="s">
        <v>548</v>
      </c>
      <c r="AW58" s="225"/>
      <c r="AX58" s="155"/>
      <c r="AY58" s="155"/>
      <c r="AZ58" s="306"/>
      <c r="BA58" s="306"/>
    </row>
    <row r="59" spans="1:53" x14ac:dyDescent="0.2">
      <c r="A59" s="306" t="s">
        <v>496</v>
      </c>
      <c r="B59" s="5" t="s">
        <v>497</v>
      </c>
      <c r="C59" s="5" t="s">
        <v>411</v>
      </c>
      <c r="D59" s="5" t="s">
        <v>437</v>
      </c>
      <c r="E59" s="5" t="s">
        <v>123</v>
      </c>
      <c r="F59" s="117" t="s">
        <v>124</v>
      </c>
      <c r="G59" s="5" t="s">
        <v>125</v>
      </c>
      <c r="H59" s="151">
        <v>3425</v>
      </c>
      <c r="I59" s="155">
        <v>1957</v>
      </c>
      <c r="J59" s="187" t="s">
        <v>548</v>
      </c>
      <c r="K59" s="155">
        <v>1866</v>
      </c>
      <c r="L59" s="262" t="s">
        <v>548</v>
      </c>
      <c r="M59" s="155">
        <v>1745</v>
      </c>
      <c r="N59" s="306" t="s">
        <v>548</v>
      </c>
      <c r="O59" s="155">
        <v>1666</v>
      </c>
      <c r="P59" s="306" t="s">
        <v>548</v>
      </c>
      <c r="Q59" s="155">
        <v>1618</v>
      </c>
      <c r="R59" s="306" t="s">
        <v>548</v>
      </c>
      <c r="S59" s="155">
        <v>1537</v>
      </c>
      <c r="T59" s="306" t="s">
        <v>548</v>
      </c>
      <c r="U59" s="155">
        <v>1508</v>
      </c>
      <c r="V59" s="203" t="s">
        <v>548</v>
      </c>
      <c r="W59" s="155">
        <v>1478</v>
      </c>
      <c r="X59" s="203" t="s">
        <v>548</v>
      </c>
      <c r="Y59" s="155">
        <v>1474</v>
      </c>
      <c r="Z59" s="203" t="s">
        <v>548</v>
      </c>
      <c r="AA59" s="155">
        <v>1463</v>
      </c>
      <c r="AB59" s="203" t="s">
        <v>548</v>
      </c>
      <c r="AC59" s="155">
        <v>1460</v>
      </c>
      <c r="AD59" s="203" t="s">
        <v>548</v>
      </c>
      <c r="AE59" s="155">
        <v>1425</v>
      </c>
      <c r="AF59" s="203" t="s">
        <v>548</v>
      </c>
      <c r="AG59" s="155">
        <v>1398</v>
      </c>
      <c r="AH59" s="203" t="s">
        <v>548</v>
      </c>
      <c r="AI59" s="155">
        <v>1394</v>
      </c>
      <c r="AJ59" s="203" t="s">
        <v>548</v>
      </c>
      <c r="AK59" s="155">
        <v>1372</v>
      </c>
      <c r="AL59" s="203" t="s">
        <v>548</v>
      </c>
      <c r="AM59" s="155">
        <v>1369</v>
      </c>
      <c r="AN59" s="410" t="s">
        <v>548</v>
      </c>
      <c r="AO59" s="155">
        <v>1386</v>
      </c>
      <c r="AP59" s="410" t="s">
        <v>548</v>
      </c>
      <c r="AQ59" s="155">
        <v>1401</v>
      </c>
      <c r="AR59" s="203" t="s">
        <v>548</v>
      </c>
      <c r="AS59" s="155">
        <v>1394</v>
      </c>
      <c r="AT59" s="203" t="s">
        <v>548</v>
      </c>
      <c r="AU59" s="155">
        <v>1390</v>
      </c>
      <c r="AV59" s="203" t="s">
        <v>548</v>
      </c>
      <c r="AW59" s="225"/>
      <c r="AX59" s="155"/>
      <c r="AY59" s="155"/>
      <c r="AZ59" s="306"/>
      <c r="BA59" s="306"/>
    </row>
    <row r="60" spans="1:53" x14ac:dyDescent="0.2">
      <c r="A60" s="306" t="s">
        <v>622</v>
      </c>
      <c r="B60" s="5" t="s">
        <v>477</v>
      </c>
      <c r="C60" s="5" t="s">
        <v>404</v>
      </c>
      <c r="D60" s="5" t="s">
        <v>418</v>
      </c>
      <c r="E60" s="5" t="s">
        <v>12</v>
      </c>
      <c r="F60" s="117" t="s">
        <v>126</v>
      </c>
      <c r="G60" s="5" t="s">
        <v>127</v>
      </c>
      <c r="H60" s="151">
        <v>3653</v>
      </c>
      <c r="I60" s="155">
        <v>3538</v>
      </c>
      <c r="J60" s="187" t="s">
        <v>548</v>
      </c>
      <c r="K60" s="155">
        <v>3378</v>
      </c>
      <c r="L60" s="262" t="s">
        <v>548</v>
      </c>
      <c r="M60" s="155">
        <v>3262</v>
      </c>
      <c r="N60" s="306" t="s">
        <v>548</v>
      </c>
      <c r="O60" s="155">
        <v>3195</v>
      </c>
      <c r="P60" s="306" t="s">
        <v>548</v>
      </c>
      <c r="Q60" s="155">
        <v>3075</v>
      </c>
      <c r="R60" s="306" t="s">
        <v>548</v>
      </c>
      <c r="S60" s="155">
        <v>3012</v>
      </c>
      <c r="T60" s="306" t="s">
        <v>548</v>
      </c>
      <c r="U60" s="155">
        <v>2914</v>
      </c>
      <c r="V60" s="203" t="s">
        <v>548</v>
      </c>
      <c r="W60" s="155">
        <v>2803</v>
      </c>
      <c r="X60" s="203" t="s">
        <v>548</v>
      </c>
      <c r="Y60" s="155">
        <v>2774</v>
      </c>
      <c r="Z60" s="203" t="s">
        <v>548</v>
      </c>
      <c r="AA60" s="155">
        <v>2718</v>
      </c>
      <c r="AB60" s="203" t="s">
        <v>548</v>
      </c>
      <c r="AC60" s="155">
        <v>2659</v>
      </c>
      <c r="AD60" s="203" t="s">
        <v>548</v>
      </c>
      <c r="AE60" s="155">
        <v>2619</v>
      </c>
      <c r="AF60" s="203" t="s">
        <v>548</v>
      </c>
      <c r="AG60" s="155">
        <v>2556</v>
      </c>
      <c r="AH60" s="203" t="s">
        <v>548</v>
      </c>
      <c r="AI60" s="155">
        <v>2539</v>
      </c>
      <c r="AJ60" s="203" t="s">
        <v>548</v>
      </c>
      <c r="AK60" s="155">
        <v>2487</v>
      </c>
      <c r="AL60" s="203" t="s">
        <v>548</v>
      </c>
      <c r="AM60" s="155">
        <v>2450</v>
      </c>
      <c r="AN60" s="410" t="s">
        <v>548</v>
      </c>
      <c r="AO60" s="155">
        <v>2432</v>
      </c>
      <c r="AP60" s="410" t="s">
        <v>548</v>
      </c>
      <c r="AQ60" s="155">
        <v>2417</v>
      </c>
      <c r="AR60" s="203" t="s">
        <v>548</v>
      </c>
      <c r="AS60" s="155">
        <v>2422</v>
      </c>
      <c r="AT60" s="203" t="s">
        <v>548</v>
      </c>
      <c r="AU60" s="155">
        <v>2443</v>
      </c>
      <c r="AV60" s="203" t="s">
        <v>548</v>
      </c>
      <c r="AW60" s="225"/>
      <c r="AX60" s="155"/>
      <c r="AY60" s="155"/>
      <c r="AZ60" s="306"/>
      <c r="BA60" s="306"/>
    </row>
    <row r="61" spans="1:53" x14ac:dyDescent="0.2">
      <c r="A61" s="306" t="s">
        <v>498</v>
      </c>
      <c r="B61" s="5" t="s">
        <v>493</v>
      </c>
      <c r="C61" s="5" t="s">
        <v>98</v>
      </c>
      <c r="D61" s="5" t="s">
        <v>434</v>
      </c>
      <c r="E61" s="5" t="s">
        <v>98</v>
      </c>
      <c r="F61" s="117" t="s">
        <v>129</v>
      </c>
      <c r="G61" s="5" t="s">
        <v>130</v>
      </c>
      <c r="H61" s="151">
        <v>4782</v>
      </c>
      <c r="I61" s="155">
        <v>4017</v>
      </c>
      <c r="J61" s="187" t="s">
        <v>548</v>
      </c>
      <c r="K61" s="155">
        <v>3802</v>
      </c>
      <c r="L61" s="262" t="s">
        <v>548</v>
      </c>
      <c r="M61" s="155">
        <v>3627</v>
      </c>
      <c r="N61" s="306" t="s">
        <v>548</v>
      </c>
      <c r="O61" s="155">
        <v>3483</v>
      </c>
      <c r="P61" s="306" t="s">
        <v>548</v>
      </c>
      <c r="Q61" s="155">
        <v>3294</v>
      </c>
      <c r="R61" s="306" t="s">
        <v>548</v>
      </c>
      <c r="S61" s="155">
        <v>3190</v>
      </c>
      <c r="T61" s="306" t="s">
        <v>548</v>
      </c>
      <c r="U61" s="155">
        <v>3099</v>
      </c>
      <c r="V61" s="203" t="s">
        <v>548</v>
      </c>
      <c r="W61" s="155">
        <v>3035</v>
      </c>
      <c r="X61" s="203" t="s">
        <v>548</v>
      </c>
      <c r="Y61" s="155">
        <v>2997</v>
      </c>
      <c r="Z61" s="203" t="s">
        <v>548</v>
      </c>
      <c r="AA61" s="155">
        <v>2959</v>
      </c>
      <c r="AB61" s="203" t="s">
        <v>548</v>
      </c>
      <c r="AC61" s="155">
        <v>2888</v>
      </c>
      <c r="AD61" s="203" t="s">
        <v>548</v>
      </c>
      <c r="AE61" s="155">
        <v>2854</v>
      </c>
      <c r="AF61" s="203" t="s">
        <v>548</v>
      </c>
      <c r="AG61" s="155">
        <v>2801</v>
      </c>
      <c r="AH61" s="203" t="s">
        <v>548</v>
      </c>
      <c r="AI61" s="155">
        <v>2749</v>
      </c>
      <c r="AJ61" s="203" t="s">
        <v>548</v>
      </c>
      <c r="AK61" s="155">
        <v>2756</v>
      </c>
      <c r="AL61" s="203" t="s">
        <v>548</v>
      </c>
      <c r="AM61" s="155">
        <v>2728</v>
      </c>
      <c r="AN61" s="410" t="s">
        <v>548</v>
      </c>
      <c r="AO61" s="155">
        <v>2759</v>
      </c>
      <c r="AP61" s="410" t="s">
        <v>548</v>
      </c>
      <c r="AQ61" s="155">
        <v>2774</v>
      </c>
      <c r="AR61" s="203" t="s">
        <v>548</v>
      </c>
      <c r="AS61" s="155">
        <v>2800</v>
      </c>
      <c r="AT61" s="203" t="s">
        <v>548</v>
      </c>
      <c r="AU61" s="155">
        <v>2801</v>
      </c>
      <c r="AV61" s="203" t="s">
        <v>548</v>
      </c>
      <c r="AW61" s="225"/>
      <c r="AX61" s="155"/>
      <c r="AY61" s="155"/>
      <c r="AZ61" s="306"/>
      <c r="BA61" s="306"/>
    </row>
    <row r="62" spans="1:53" x14ac:dyDescent="0.2">
      <c r="A62" s="306" t="s">
        <v>627</v>
      </c>
      <c r="B62" s="5" t="s">
        <v>484</v>
      </c>
      <c r="C62" s="5" t="s">
        <v>465</v>
      </c>
      <c r="D62" s="5" t="s">
        <v>424</v>
      </c>
      <c r="E62" s="5" t="s">
        <v>35</v>
      </c>
      <c r="F62" s="117" t="s">
        <v>131</v>
      </c>
      <c r="G62" s="5" t="s">
        <v>132</v>
      </c>
      <c r="H62" s="151">
        <v>4229</v>
      </c>
      <c r="I62" s="155">
        <v>4319</v>
      </c>
      <c r="J62" s="187" t="s">
        <v>549</v>
      </c>
      <c r="K62" s="155">
        <v>4266</v>
      </c>
      <c r="L62" s="262" t="s">
        <v>549</v>
      </c>
      <c r="M62" s="155">
        <v>4170</v>
      </c>
      <c r="N62" s="306" t="s">
        <v>548</v>
      </c>
      <c r="O62" s="155">
        <v>4125</v>
      </c>
      <c r="P62" s="306" t="s">
        <v>548</v>
      </c>
      <c r="Q62" s="155">
        <v>4085</v>
      </c>
      <c r="R62" s="306" t="s">
        <v>548</v>
      </c>
      <c r="S62" s="155">
        <v>4038</v>
      </c>
      <c r="T62" s="306" t="s">
        <v>548</v>
      </c>
      <c r="U62" s="155">
        <v>4006</v>
      </c>
      <c r="V62" s="203" t="s">
        <v>548</v>
      </c>
      <c r="W62" s="155">
        <v>3996</v>
      </c>
      <c r="X62" s="203" t="s">
        <v>548</v>
      </c>
      <c r="Y62" s="155">
        <v>3944</v>
      </c>
      <c r="Z62" s="203" t="s">
        <v>548</v>
      </c>
      <c r="AA62" s="155">
        <v>3886</v>
      </c>
      <c r="AB62" s="203" t="s">
        <v>548</v>
      </c>
      <c r="AC62" s="155">
        <v>3835</v>
      </c>
      <c r="AD62" s="203" t="s">
        <v>548</v>
      </c>
      <c r="AE62" s="155">
        <v>3772</v>
      </c>
      <c r="AF62" s="203" t="s">
        <v>548</v>
      </c>
      <c r="AG62" s="155">
        <v>3724</v>
      </c>
      <c r="AH62" s="203" t="s">
        <v>548</v>
      </c>
      <c r="AI62" s="155">
        <v>3714</v>
      </c>
      <c r="AJ62" s="203" t="s">
        <v>548</v>
      </c>
      <c r="AK62" s="155">
        <v>3703</v>
      </c>
      <c r="AL62" s="203" t="s">
        <v>548</v>
      </c>
      <c r="AM62" s="155">
        <v>3664</v>
      </c>
      <c r="AN62" s="410" t="s">
        <v>548</v>
      </c>
      <c r="AO62" s="155">
        <v>3674</v>
      </c>
      <c r="AP62" s="410" t="s">
        <v>548</v>
      </c>
      <c r="AQ62" s="155">
        <v>3668</v>
      </c>
      <c r="AR62" s="203" t="s">
        <v>548</v>
      </c>
      <c r="AS62" s="155">
        <v>3620</v>
      </c>
      <c r="AT62" s="203" t="s">
        <v>548</v>
      </c>
      <c r="AU62" s="155">
        <v>3616</v>
      </c>
      <c r="AV62" s="203" t="s">
        <v>548</v>
      </c>
      <c r="AW62" s="225"/>
      <c r="AX62" s="155"/>
      <c r="AY62" s="155"/>
      <c r="AZ62" s="306"/>
      <c r="BA62" s="306"/>
    </row>
    <row r="63" spans="1:53" x14ac:dyDescent="0.2">
      <c r="A63" s="306" t="s">
        <v>499</v>
      </c>
      <c r="B63" s="5" t="s">
        <v>476</v>
      </c>
      <c r="C63" s="5" t="s">
        <v>403</v>
      </c>
      <c r="D63" s="5" t="s">
        <v>420</v>
      </c>
      <c r="E63" s="5" t="s">
        <v>25</v>
      </c>
      <c r="F63" s="117" t="s">
        <v>133</v>
      </c>
      <c r="G63" s="5" t="s">
        <v>134</v>
      </c>
      <c r="H63" s="151">
        <v>14353</v>
      </c>
      <c r="I63" s="155">
        <v>14670</v>
      </c>
      <c r="J63" s="187" t="s">
        <v>549</v>
      </c>
      <c r="K63" s="155">
        <v>14085</v>
      </c>
      <c r="L63" s="262" t="s">
        <v>548</v>
      </c>
      <c r="M63" s="155">
        <v>13620</v>
      </c>
      <c r="N63" s="306" t="s">
        <v>548</v>
      </c>
      <c r="O63" s="155">
        <v>13298</v>
      </c>
      <c r="P63" s="306" t="s">
        <v>548</v>
      </c>
      <c r="Q63" s="155">
        <v>12951</v>
      </c>
      <c r="R63" s="306" t="s">
        <v>548</v>
      </c>
      <c r="S63" s="155">
        <v>12570</v>
      </c>
      <c r="T63" s="306" t="s">
        <v>548</v>
      </c>
      <c r="U63" s="155">
        <v>12353</v>
      </c>
      <c r="V63" s="203" t="s">
        <v>548</v>
      </c>
      <c r="W63" s="155">
        <v>12077</v>
      </c>
      <c r="X63" s="203" t="s">
        <v>548</v>
      </c>
      <c r="Y63" s="155">
        <v>11892</v>
      </c>
      <c r="Z63" s="203" t="s">
        <v>548</v>
      </c>
      <c r="AA63" s="155">
        <v>11603</v>
      </c>
      <c r="AB63" s="203" t="s">
        <v>548</v>
      </c>
      <c r="AC63" s="155">
        <v>11369</v>
      </c>
      <c r="AD63" s="203" t="s">
        <v>548</v>
      </c>
      <c r="AE63" s="155">
        <v>11172</v>
      </c>
      <c r="AF63" s="203" t="s">
        <v>548</v>
      </c>
      <c r="AG63" s="155">
        <v>10985</v>
      </c>
      <c r="AH63" s="203" t="s">
        <v>548</v>
      </c>
      <c r="AI63" s="155">
        <v>10886</v>
      </c>
      <c r="AJ63" s="203" t="s">
        <v>548</v>
      </c>
      <c r="AK63" s="155">
        <v>10765</v>
      </c>
      <c r="AL63" s="203" t="s">
        <v>548</v>
      </c>
      <c r="AM63" s="155">
        <v>10594</v>
      </c>
      <c r="AN63" s="410" t="s">
        <v>548</v>
      </c>
      <c r="AO63" s="155">
        <v>10509</v>
      </c>
      <c r="AP63" s="410" t="s">
        <v>548</v>
      </c>
      <c r="AQ63" s="155">
        <v>10471</v>
      </c>
      <c r="AR63" s="203" t="s">
        <v>548</v>
      </c>
      <c r="AS63" s="155">
        <v>10381</v>
      </c>
      <c r="AT63" s="203" t="s">
        <v>548</v>
      </c>
      <c r="AU63" s="155">
        <v>10304</v>
      </c>
      <c r="AV63" s="203" t="s">
        <v>548</v>
      </c>
      <c r="AW63" s="225"/>
      <c r="AX63" s="155"/>
      <c r="AY63" s="155"/>
      <c r="AZ63" s="306"/>
      <c r="BA63" s="306"/>
    </row>
    <row r="64" spans="1:53" x14ac:dyDescent="0.2">
      <c r="A64" s="306" t="s">
        <v>639</v>
      </c>
      <c r="B64" s="5" t="s">
        <v>480</v>
      </c>
      <c r="C64" s="5" t="s">
        <v>405</v>
      </c>
      <c r="D64" s="5" t="s">
        <v>429</v>
      </c>
      <c r="E64" s="5" t="s">
        <v>60</v>
      </c>
      <c r="F64" s="117" t="s">
        <v>135</v>
      </c>
      <c r="G64" s="5" t="s">
        <v>136</v>
      </c>
      <c r="H64" s="151">
        <v>6635</v>
      </c>
      <c r="I64" s="155">
        <v>6437</v>
      </c>
      <c r="J64" s="187" t="s">
        <v>548</v>
      </c>
      <c r="K64" s="155">
        <v>6241</v>
      </c>
      <c r="L64" s="262" t="s">
        <v>548</v>
      </c>
      <c r="M64" s="155">
        <v>6083</v>
      </c>
      <c r="N64" s="306" t="s">
        <v>548</v>
      </c>
      <c r="O64" s="155">
        <v>5918</v>
      </c>
      <c r="P64" s="306" t="s">
        <v>548</v>
      </c>
      <c r="Q64" s="155">
        <v>5774</v>
      </c>
      <c r="R64" s="306" t="s">
        <v>548</v>
      </c>
      <c r="S64" s="155">
        <v>5648</v>
      </c>
      <c r="T64" s="306" t="s">
        <v>548</v>
      </c>
      <c r="U64" s="155">
        <v>5478</v>
      </c>
      <c r="V64" s="203" t="s">
        <v>548</v>
      </c>
      <c r="W64" s="155">
        <v>5324</v>
      </c>
      <c r="X64" s="203" t="s">
        <v>548</v>
      </c>
      <c r="Y64" s="155">
        <v>5195</v>
      </c>
      <c r="Z64" s="203" t="s">
        <v>548</v>
      </c>
      <c r="AA64" s="155">
        <v>5001</v>
      </c>
      <c r="AB64" s="203" t="s">
        <v>548</v>
      </c>
      <c r="AC64" s="155">
        <v>4858</v>
      </c>
      <c r="AD64" s="203" t="s">
        <v>548</v>
      </c>
      <c r="AE64" s="155">
        <v>4718</v>
      </c>
      <c r="AF64" s="203" t="s">
        <v>548</v>
      </c>
      <c r="AG64" s="155">
        <v>4621</v>
      </c>
      <c r="AH64" s="203" t="s">
        <v>548</v>
      </c>
      <c r="AI64" s="155">
        <v>4523</v>
      </c>
      <c r="AJ64" s="203" t="s">
        <v>548</v>
      </c>
      <c r="AK64" s="155">
        <v>4430</v>
      </c>
      <c r="AL64" s="203" t="s">
        <v>548</v>
      </c>
      <c r="AM64" s="155">
        <v>4360</v>
      </c>
      <c r="AN64" s="410" t="s">
        <v>548</v>
      </c>
      <c r="AO64" s="155">
        <v>4242</v>
      </c>
      <c r="AP64" s="410" t="s">
        <v>548</v>
      </c>
      <c r="AQ64" s="155">
        <v>4162</v>
      </c>
      <c r="AR64" s="203" t="s">
        <v>548</v>
      </c>
      <c r="AS64" s="155">
        <v>4137</v>
      </c>
      <c r="AT64" s="203" t="s">
        <v>548</v>
      </c>
      <c r="AU64" s="155">
        <v>4100</v>
      </c>
      <c r="AV64" s="203" t="s">
        <v>548</v>
      </c>
      <c r="AW64" s="225"/>
      <c r="AX64" s="155"/>
      <c r="AY64" s="155"/>
      <c r="AZ64" s="306"/>
      <c r="BA64" s="306"/>
    </row>
    <row r="65" spans="1:53" x14ac:dyDescent="0.2">
      <c r="A65" s="306" t="s">
        <v>619</v>
      </c>
      <c r="B65" s="5" t="s">
        <v>474</v>
      </c>
      <c r="C65" s="5" t="s">
        <v>401</v>
      </c>
      <c r="D65" s="5" t="s">
        <v>415</v>
      </c>
      <c r="E65" s="5" t="s">
        <v>5</v>
      </c>
      <c r="F65" s="117" t="s">
        <v>137</v>
      </c>
      <c r="G65" s="5" t="s">
        <v>138</v>
      </c>
      <c r="H65" s="151">
        <v>4480</v>
      </c>
      <c r="I65" s="155">
        <v>5441</v>
      </c>
      <c r="J65" s="187" t="s">
        <v>549</v>
      </c>
      <c r="K65" s="155">
        <v>5333</v>
      </c>
      <c r="L65" s="262" t="s">
        <v>549</v>
      </c>
      <c r="M65" s="155">
        <v>5226</v>
      </c>
      <c r="N65" s="306" t="s">
        <v>549</v>
      </c>
      <c r="O65" s="155">
        <v>5172</v>
      </c>
      <c r="P65" s="306" t="s">
        <v>549</v>
      </c>
      <c r="Q65" s="155">
        <v>5137</v>
      </c>
      <c r="R65" s="306" t="s">
        <v>549</v>
      </c>
      <c r="S65" s="155">
        <v>5119</v>
      </c>
      <c r="T65" s="306" t="s">
        <v>549</v>
      </c>
      <c r="U65" s="155">
        <v>5081</v>
      </c>
      <c r="V65" s="203" t="s">
        <v>549</v>
      </c>
      <c r="W65" s="155">
        <v>5008</v>
      </c>
      <c r="X65" s="203" t="s">
        <v>549</v>
      </c>
      <c r="Y65" s="155">
        <v>4980</v>
      </c>
      <c r="Z65" s="203" t="s">
        <v>549</v>
      </c>
      <c r="AA65" s="155">
        <v>4941</v>
      </c>
      <c r="AB65" s="203" t="s">
        <v>549</v>
      </c>
      <c r="AC65" s="155">
        <v>4895</v>
      </c>
      <c r="AD65" s="203" t="s">
        <v>549</v>
      </c>
      <c r="AE65" s="155">
        <v>4847</v>
      </c>
      <c r="AF65" s="203" t="s">
        <v>549</v>
      </c>
      <c r="AG65" s="155">
        <v>4773</v>
      </c>
      <c r="AH65" s="203" t="s">
        <v>549</v>
      </c>
      <c r="AI65" s="155">
        <v>4769</v>
      </c>
      <c r="AJ65" s="203" t="s">
        <v>549</v>
      </c>
      <c r="AK65" s="155">
        <v>4714</v>
      </c>
      <c r="AL65" s="203" t="s">
        <v>549</v>
      </c>
      <c r="AM65" s="155">
        <v>4646</v>
      </c>
      <c r="AN65" s="410" t="s">
        <v>549</v>
      </c>
      <c r="AO65" s="155">
        <v>4585</v>
      </c>
      <c r="AP65" s="410" t="s">
        <v>549</v>
      </c>
      <c r="AQ65" s="155">
        <v>4528</v>
      </c>
      <c r="AR65" s="203" t="s">
        <v>549</v>
      </c>
      <c r="AS65" s="155">
        <v>4424</v>
      </c>
      <c r="AT65" s="203" t="s">
        <v>548</v>
      </c>
      <c r="AU65" s="155">
        <v>4320</v>
      </c>
      <c r="AV65" s="203" t="s">
        <v>548</v>
      </c>
      <c r="AW65" s="225"/>
      <c r="AX65" s="155"/>
      <c r="AY65" s="155"/>
      <c r="AZ65" s="306"/>
      <c r="BA65" s="306"/>
    </row>
    <row r="66" spans="1:53" x14ac:dyDescent="0.2">
      <c r="A66" s="306" t="s">
        <v>627</v>
      </c>
      <c r="B66" s="5" t="s">
        <v>484</v>
      </c>
      <c r="C66" s="5" t="s">
        <v>465</v>
      </c>
      <c r="D66" s="5" t="s">
        <v>424</v>
      </c>
      <c r="E66" s="5" t="s">
        <v>35</v>
      </c>
      <c r="F66" s="117" t="s">
        <v>139</v>
      </c>
      <c r="G66" s="5" t="s">
        <v>140</v>
      </c>
      <c r="H66" s="151">
        <v>2834</v>
      </c>
      <c r="I66" s="155">
        <v>2859</v>
      </c>
      <c r="J66" s="187" t="s">
        <v>549</v>
      </c>
      <c r="K66" s="155">
        <v>2807</v>
      </c>
      <c r="L66" s="262" t="s">
        <v>548</v>
      </c>
      <c r="M66" s="155">
        <v>2749</v>
      </c>
      <c r="N66" s="306" t="s">
        <v>548</v>
      </c>
      <c r="O66" s="155">
        <v>2703</v>
      </c>
      <c r="P66" s="306" t="s">
        <v>548</v>
      </c>
      <c r="Q66" s="155">
        <v>2716</v>
      </c>
      <c r="R66" s="306" t="s">
        <v>548</v>
      </c>
      <c r="S66" s="155">
        <v>2640</v>
      </c>
      <c r="T66" s="306" t="s">
        <v>548</v>
      </c>
      <c r="U66" s="155">
        <v>2606</v>
      </c>
      <c r="V66" s="203" t="s">
        <v>548</v>
      </c>
      <c r="W66" s="155">
        <v>2584</v>
      </c>
      <c r="X66" s="203" t="s">
        <v>548</v>
      </c>
      <c r="Y66" s="155">
        <v>2580</v>
      </c>
      <c r="Z66" s="203" t="s">
        <v>548</v>
      </c>
      <c r="AA66" s="155">
        <v>2525</v>
      </c>
      <c r="AB66" s="203" t="s">
        <v>548</v>
      </c>
      <c r="AC66" s="155">
        <v>2469</v>
      </c>
      <c r="AD66" s="203" t="s">
        <v>548</v>
      </c>
      <c r="AE66" s="155">
        <v>2398</v>
      </c>
      <c r="AF66" s="203" t="s">
        <v>548</v>
      </c>
      <c r="AG66" s="155">
        <v>2351</v>
      </c>
      <c r="AH66" s="203" t="s">
        <v>548</v>
      </c>
      <c r="AI66" s="155">
        <v>2293</v>
      </c>
      <c r="AJ66" s="203" t="s">
        <v>548</v>
      </c>
      <c r="AK66" s="155">
        <v>2243</v>
      </c>
      <c r="AL66" s="203" t="s">
        <v>548</v>
      </c>
      <c r="AM66" s="155">
        <v>2191</v>
      </c>
      <c r="AN66" s="410" t="s">
        <v>548</v>
      </c>
      <c r="AO66" s="155">
        <v>2133</v>
      </c>
      <c r="AP66" s="410" t="s">
        <v>548</v>
      </c>
      <c r="AQ66" s="155">
        <v>2091</v>
      </c>
      <c r="AR66" s="203" t="s">
        <v>548</v>
      </c>
      <c r="AS66" s="155">
        <v>2047</v>
      </c>
      <c r="AT66" s="203" t="s">
        <v>548</v>
      </c>
      <c r="AU66" s="155">
        <v>2020</v>
      </c>
      <c r="AV66" s="203" t="s">
        <v>548</v>
      </c>
      <c r="AW66" s="225"/>
      <c r="AX66" s="155"/>
      <c r="AY66" s="155"/>
      <c r="AZ66" s="306"/>
      <c r="BA66" s="306"/>
    </row>
    <row r="67" spans="1:53" x14ac:dyDescent="0.2">
      <c r="A67" s="306" t="s">
        <v>626</v>
      </c>
      <c r="B67" s="5" t="s">
        <v>477</v>
      </c>
      <c r="C67" s="5" t="s">
        <v>404</v>
      </c>
      <c r="D67" s="5" t="s">
        <v>422</v>
      </c>
      <c r="E67" s="5" t="s">
        <v>31</v>
      </c>
      <c r="F67" s="117" t="s">
        <v>141</v>
      </c>
      <c r="G67" s="5" t="s">
        <v>142</v>
      </c>
      <c r="H67" s="151">
        <v>2399</v>
      </c>
      <c r="I67" s="155">
        <v>2023</v>
      </c>
      <c r="J67" s="187" t="s">
        <v>548</v>
      </c>
      <c r="K67" s="155">
        <v>1903</v>
      </c>
      <c r="L67" s="262" t="s">
        <v>548</v>
      </c>
      <c r="M67" s="155">
        <v>1845</v>
      </c>
      <c r="N67" s="306" t="s">
        <v>548</v>
      </c>
      <c r="O67" s="155">
        <v>1807</v>
      </c>
      <c r="P67" s="306" t="s">
        <v>548</v>
      </c>
      <c r="Q67" s="155">
        <v>1772</v>
      </c>
      <c r="R67" s="306" t="s">
        <v>548</v>
      </c>
      <c r="S67" s="155">
        <v>1725</v>
      </c>
      <c r="T67" s="306" t="s">
        <v>548</v>
      </c>
      <c r="U67" s="155">
        <v>1698</v>
      </c>
      <c r="V67" s="203" t="s">
        <v>548</v>
      </c>
      <c r="W67" s="155">
        <v>1673</v>
      </c>
      <c r="X67" s="203" t="s">
        <v>548</v>
      </c>
      <c r="Y67" s="155">
        <v>1605</v>
      </c>
      <c r="Z67" s="203" t="s">
        <v>548</v>
      </c>
      <c r="AA67" s="155">
        <v>1571</v>
      </c>
      <c r="AB67" s="203" t="s">
        <v>548</v>
      </c>
      <c r="AC67" s="155">
        <v>1542</v>
      </c>
      <c r="AD67" s="203" t="s">
        <v>548</v>
      </c>
      <c r="AE67" s="155">
        <v>1504</v>
      </c>
      <c r="AF67" s="203" t="s">
        <v>548</v>
      </c>
      <c r="AG67" s="155">
        <v>1454</v>
      </c>
      <c r="AH67" s="203" t="s">
        <v>548</v>
      </c>
      <c r="AI67" s="155">
        <v>1436</v>
      </c>
      <c r="AJ67" s="203" t="s">
        <v>548</v>
      </c>
      <c r="AK67" s="155">
        <v>1394</v>
      </c>
      <c r="AL67" s="203" t="s">
        <v>548</v>
      </c>
      <c r="AM67" s="155">
        <v>1356</v>
      </c>
      <c r="AN67" s="410" t="s">
        <v>548</v>
      </c>
      <c r="AO67" s="155">
        <v>1306</v>
      </c>
      <c r="AP67" s="410" t="s">
        <v>548</v>
      </c>
      <c r="AQ67" s="155">
        <v>1264</v>
      </c>
      <c r="AR67" s="203" t="s">
        <v>548</v>
      </c>
      <c r="AS67" s="155">
        <v>1237</v>
      </c>
      <c r="AT67" s="203" t="s">
        <v>548</v>
      </c>
      <c r="AU67" s="155">
        <v>1201</v>
      </c>
      <c r="AV67" s="203" t="s">
        <v>548</v>
      </c>
      <c r="AW67" s="225"/>
      <c r="AX67" s="155"/>
      <c r="AY67" s="155"/>
      <c r="AZ67" s="306"/>
      <c r="BA67" s="306"/>
    </row>
    <row r="68" spans="1:53" x14ac:dyDescent="0.2">
      <c r="A68" s="306" t="s">
        <v>640</v>
      </c>
      <c r="B68" s="5" t="s">
        <v>475</v>
      </c>
      <c r="C68" s="5" t="s">
        <v>402</v>
      </c>
      <c r="D68" s="5" t="s">
        <v>427</v>
      </c>
      <c r="E68" s="5" t="s">
        <v>50</v>
      </c>
      <c r="F68" s="117" t="s">
        <v>143</v>
      </c>
      <c r="G68" s="5" t="s">
        <v>144</v>
      </c>
      <c r="H68" s="151">
        <v>3778</v>
      </c>
      <c r="I68" s="155">
        <v>3463</v>
      </c>
      <c r="J68" s="187" t="s">
        <v>548</v>
      </c>
      <c r="K68" s="155">
        <v>3346</v>
      </c>
      <c r="L68" s="262" t="s">
        <v>548</v>
      </c>
      <c r="M68" s="155">
        <v>3241</v>
      </c>
      <c r="N68" s="306" t="s">
        <v>548</v>
      </c>
      <c r="O68" s="155">
        <v>3147</v>
      </c>
      <c r="P68" s="306" t="s">
        <v>548</v>
      </c>
      <c r="Q68" s="155">
        <v>3043</v>
      </c>
      <c r="R68" s="306" t="s">
        <v>548</v>
      </c>
      <c r="S68" s="155">
        <v>3010</v>
      </c>
      <c r="T68" s="306" t="s">
        <v>548</v>
      </c>
      <c r="U68" s="155">
        <v>2964</v>
      </c>
      <c r="V68" s="203" t="s">
        <v>548</v>
      </c>
      <c r="W68" s="155">
        <v>2909</v>
      </c>
      <c r="X68" s="203" t="s">
        <v>548</v>
      </c>
      <c r="Y68" s="155">
        <v>2872</v>
      </c>
      <c r="Z68" s="203" t="s">
        <v>548</v>
      </c>
      <c r="AA68" s="155">
        <v>2802</v>
      </c>
      <c r="AB68" s="203" t="s">
        <v>548</v>
      </c>
      <c r="AC68" s="155">
        <v>2777</v>
      </c>
      <c r="AD68" s="203" t="s">
        <v>548</v>
      </c>
      <c r="AE68" s="155">
        <v>2765</v>
      </c>
      <c r="AF68" s="203" t="s">
        <v>548</v>
      </c>
      <c r="AG68" s="155">
        <v>2735</v>
      </c>
      <c r="AH68" s="203" t="s">
        <v>548</v>
      </c>
      <c r="AI68" s="155">
        <v>2749</v>
      </c>
      <c r="AJ68" s="203" t="s">
        <v>548</v>
      </c>
      <c r="AK68" s="155">
        <v>2732</v>
      </c>
      <c r="AL68" s="203" t="s">
        <v>548</v>
      </c>
      <c r="AM68" s="155">
        <v>2705</v>
      </c>
      <c r="AN68" s="410" t="s">
        <v>548</v>
      </c>
      <c r="AO68" s="155">
        <v>2719</v>
      </c>
      <c r="AP68" s="410" t="s">
        <v>548</v>
      </c>
      <c r="AQ68" s="155">
        <v>2727</v>
      </c>
      <c r="AR68" s="203" t="s">
        <v>548</v>
      </c>
      <c r="AS68" s="155">
        <v>2731</v>
      </c>
      <c r="AT68" s="203" t="s">
        <v>548</v>
      </c>
      <c r="AU68" s="155">
        <v>2716</v>
      </c>
      <c r="AV68" s="203" t="s">
        <v>548</v>
      </c>
      <c r="AW68" s="225"/>
      <c r="AX68" s="155"/>
      <c r="AY68" s="155"/>
      <c r="AZ68" s="306"/>
      <c r="BA68" s="306"/>
    </row>
    <row r="69" spans="1:53" x14ac:dyDescent="0.2">
      <c r="A69" s="306" t="s">
        <v>496</v>
      </c>
      <c r="B69" s="5" t="s">
        <v>497</v>
      </c>
      <c r="C69" s="5" t="s">
        <v>411</v>
      </c>
      <c r="D69" s="5" t="s">
        <v>439</v>
      </c>
      <c r="E69" s="5" t="s">
        <v>145</v>
      </c>
      <c r="F69" s="117" t="s">
        <v>146</v>
      </c>
      <c r="G69" s="5" t="s">
        <v>147</v>
      </c>
      <c r="H69" s="151">
        <v>2629</v>
      </c>
      <c r="I69" s="155">
        <v>1938</v>
      </c>
      <c r="J69" s="187" t="s">
        <v>548</v>
      </c>
      <c r="K69" s="155">
        <v>1875</v>
      </c>
      <c r="L69" s="262" t="s">
        <v>548</v>
      </c>
      <c r="M69" s="155">
        <v>1793</v>
      </c>
      <c r="N69" s="306" t="s">
        <v>548</v>
      </c>
      <c r="O69" s="155">
        <v>1730</v>
      </c>
      <c r="P69" s="306" t="s">
        <v>548</v>
      </c>
      <c r="Q69" s="155">
        <v>1677</v>
      </c>
      <c r="R69" s="306" t="s">
        <v>548</v>
      </c>
      <c r="S69" s="155">
        <v>1610</v>
      </c>
      <c r="T69" s="306" t="s">
        <v>548</v>
      </c>
      <c r="U69" s="155">
        <v>1595</v>
      </c>
      <c r="V69" s="203" t="s">
        <v>548</v>
      </c>
      <c r="W69" s="155">
        <v>1542</v>
      </c>
      <c r="X69" s="203" t="s">
        <v>548</v>
      </c>
      <c r="Y69" s="155">
        <v>1510</v>
      </c>
      <c r="Z69" s="203" t="s">
        <v>548</v>
      </c>
      <c r="AA69" s="155">
        <v>1482</v>
      </c>
      <c r="AB69" s="203" t="s">
        <v>548</v>
      </c>
      <c r="AC69" s="155">
        <v>1458</v>
      </c>
      <c r="AD69" s="203" t="s">
        <v>548</v>
      </c>
      <c r="AE69" s="155">
        <v>1459</v>
      </c>
      <c r="AF69" s="203" t="s">
        <v>548</v>
      </c>
      <c r="AG69" s="155">
        <v>1437</v>
      </c>
      <c r="AH69" s="203" t="s">
        <v>548</v>
      </c>
      <c r="AI69" s="155">
        <v>1420</v>
      </c>
      <c r="AJ69" s="203" t="s">
        <v>548</v>
      </c>
      <c r="AK69" s="155">
        <v>1389</v>
      </c>
      <c r="AL69" s="203" t="s">
        <v>548</v>
      </c>
      <c r="AM69" s="155">
        <v>1345</v>
      </c>
      <c r="AN69" s="410" t="s">
        <v>548</v>
      </c>
      <c r="AO69" s="155">
        <v>1317</v>
      </c>
      <c r="AP69" s="410" t="s">
        <v>548</v>
      </c>
      <c r="AQ69" s="155">
        <v>1303</v>
      </c>
      <c r="AR69" s="203" t="s">
        <v>548</v>
      </c>
      <c r="AS69" s="155">
        <v>1298</v>
      </c>
      <c r="AT69" s="203" t="s">
        <v>548</v>
      </c>
      <c r="AU69" s="155">
        <v>1316</v>
      </c>
      <c r="AV69" s="203" t="s">
        <v>548</v>
      </c>
      <c r="AW69" s="225"/>
      <c r="AX69" s="155"/>
      <c r="AY69" s="155"/>
      <c r="AZ69" s="306"/>
      <c r="BA69" s="306"/>
    </row>
    <row r="70" spans="1:53" x14ac:dyDescent="0.2">
      <c r="A70" s="306" t="s">
        <v>634</v>
      </c>
      <c r="B70" s="5" t="s">
        <v>474</v>
      </c>
      <c r="C70" s="5" t="s">
        <v>401</v>
      </c>
      <c r="D70" s="5" t="s">
        <v>436</v>
      </c>
      <c r="E70" s="5" t="s">
        <v>114</v>
      </c>
      <c r="F70" s="117" t="s">
        <v>148</v>
      </c>
      <c r="G70" s="5" t="s">
        <v>149</v>
      </c>
      <c r="H70" s="151">
        <v>2948</v>
      </c>
      <c r="I70" s="155">
        <v>2124</v>
      </c>
      <c r="J70" s="187" t="s">
        <v>548</v>
      </c>
      <c r="K70" s="155">
        <v>2112</v>
      </c>
      <c r="L70" s="262" t="s">
        <v>548</v>
      </c>
      <c r="M70" s="155">
        <v>2066</v>
      </c>
      <c r="N70" s="306" t="s">
        <v>548</v>
      </c>
      <c r="O70" s="155">
        <v>2045</v>
      </c>
      <c r="P70" s="306" t="s">
        <v>548</v>
      </c>
      <c r="Q70" s="155">
        <v>2011</v>
      </c>
      <c r="R70" s="306" t="s">
        <v>548</v>
      </c>
      <c r="S70" s="155">
        <v>1989</v>
      </c>
      <c r="T70" s="306" t="s">
        <v>548</v>
      </c>
      <c r="U70" s="155">
        <v>1959</v>
      </c>
      <c r="V70" s="203" t="s">
        <v>548</v>
      </c>
      <c r="W70" s="155">
        <v>1948</v>
      </c>
      <c r="X70" s="203" t="s">
        <v>548</v>
      </c>
      <c r="Y70" s="155">
        <v>1956</v>
      </c>
      <c r="Z70" s="203" t="s">
        <v>548</v>
      </c>
      <c r="AA70" s="155">
        <v>1938</v>
      </c>
      <c r="AB70" s="203" t="s">
        <v>548</v>
      </c>
      <c r="AC70" s="155">
        <v>1903</v>
      </c>
      <c r="AD70" s="203" t="s">
        <v>548</v>
      </c>
      <c r="AE70" s="155">
        <v>1883</v>
      </c>
      <c r="AF70" s="203" t="s">
        <v>548</v>
      </c>
      <c r="AG70" s="155">
        <v>1837</v>
      </c>
      <c r="AH70" s="203" t="s">
        <v>548</v>
      </c>
      <c r="AI70" s="155">
        <v>1808</v>
      </c>
      <c r="AJ70" s="203" t="s">
        <v>548</v>
      </c>
      <c r="AK70" s="155">
        <v>1771</v>
      </c>
      <c r="AL70" s="203" t="s">
        <v>548</v>
      </c>
      <c r="AM70" s="155">
        <v>1750</v>
      </c>
      <c r="AN70" s="410" t="s">
        <v>548</v>
      </c>
      <c r="AO70" s="155">
        <v>1714</v>
      </c>
      <c r="AP70" s="410" t="s">
        <v>548</v>
      </c>
      <c r="AQ70" s="155">
        <v>1681</v>
      </c>
      <c r="AR70" s="203" t="s">
        <v>548</v>
      </c>
      <c r="AS70" s="155">
        <v>1661</v>
      </c>
      <c r="AT70" s="203" t="s">
        <v>548</v>
      </c>
      <c r="AU70" s="155">
        <v>1625</v>
      </c>
      <c r="AV70" s="203" t="s">
        <v>548</v>
      </c>
      <c r="AW70" s="225"/>
      <c r="AX70" s="155"/>
      <c r="AY70" s="155"/>
      <c r="AZ70" s="306"/>
      <c r="BA70" s="306"/>
    </row>
    <row r="71" spans="1:53" x14ac:dyDescent="0.2">
      <c r="A71" s="306" t="s">
        <v>629</v>
      </c>
      <c r="B71" s="5" t="s">
        <v>477</v>
      </c>
      <c r="C71" s="5" t="s">
        <v>404</v>
      </c>
      <c r="D71" s="5" t="s">
        <v>426</v>
      </c>
      <c r="E71" s="5" t="s">
        <v>47</v>
      </c>
      <c r="F71" s="117" t="s">
        <v>150</v>
      </c>
      <c r="G71" s="5" t="s">
        <v>151</v>
      </c>
      <c r="H71" s="151">
        <v>1637</v>
      </c>
      <c r="I71" s="155">
        <v>1209</v>
      </c>
      <c r="J71" s="187" t="s">
        <v>548</v>
      </c>
      <c r="K71" s="155">
        <v>1191</v>
      </c>
      <c r="L71" s="262" t="s">
        <v>548</v>
      </c>
      <c r="M71" s="155">
        <v>1170</v>
      </c>
      <c r="N71" s="306" t="s">
        <v>548</v>
      </c>
      <c r="O71" s="155">
        <v>1150</v>
      </c>
      <c r="P71" s="306" t="s">
        <v>548</v>
      </c>
      <c r="Q71" s="155">
        <v>1141</v>
      </c>
      <c r="R71" s="306" t="s">
        <v>548</v>
      </c>
      <c r="S71" s="155">
        <v>1140</v>
      </c>
      <c r="T71" s="306" t="s">
        <v>548</v>
      </c>
      <c r="U71" s="155">
        <v>1149</v>
      </c>
      <c r="V71" s="203" t="s">
        <v>548</v>
      </c>
      <c r="W71" s="155">
        <v>1127</v>
      </c>
      <c r="X71" s="203" t="s">
        <v>548</v>
      </c>
      <c r="Y71" s="155">
        <v>1122</v>
      </c>
      <c r="Z71" s="203" t="s">
        <v>548</v>
      </c>
      <c r="AA71" s="155">
        <v>1121</v>
      </c>
      <c r="AB71" s="203" t="s">
        <v>548</v>
      </c>
      <c r="AC71" s="155">
        <v>1108</v>
      </c>
      <c r="AD71" s="203" t="s">
        <v>548</v>
      </c>
      <c r="AE71" s="155">
        <v>1114</v>
      </c>
      <c r="AF71" s="203" t="s">
        <v>548</v>
      </c>
      <c r="AG71" s="155">
        <v>1091</v>
      </c>
      <c r="AH71" s="203" t="s">
        <v>548</v>
      </c>
      <c r="AI71" s="155">
        <v>1068</v>
      </c>
      <c r="AJ71" s="203" t="s">
        <v>548</v>
      </c>
      <c r="AK71" s="155">
        <v>1082</v>
      </c>
      <c r="AL71" s="203" t="s">
        <v>548</v>
      </c>
      <c r="AM71" s="155">
        <v>1091</v>
      </c>
      <c r="AN71" s="410" t="s">
        <v>548</v>
      </c>
      <c r="AO71" s="155">
        <v>1079</v>
      </c>
      <c r="AP71" s="410" t="s">
        <v>548</v>
      </c>
      <c r="AQ71" s="155">
        <v>1064</v>
      </c>
      <c r="AR71" s="203" t="s">
        <v>548</v>
      </c>
      <c r="AS71" s="155">
        <v>1060</v>
      </c>
      <c r="AT71" s="203" t="s">
        <v>548</v>
      </c>
      <c r="AU71" s="155">
        <v>1085</v>
      </c>
      <c r="AV71" s="203" t="s">
        <v>548</v>
      </c>
      <c r="AW71" s="225"/>
      <c r="AX71" s="155"/>
      <c r="AY71" s="155"/>
      <c r="AZ71" s="306"/>
      <c r="BA71" s="306"/>
    </row>
    <row r="72" spans="1:53" x14ac:dyDescent="0.2">
      <c r="A72" s="306" t="s">
        <v>622</v>
      </c>
      <c r="B72" s="5" t="s">
        <v>477</v>
      </c>
      <c r="C72" s="5" t="s">
        <v>404</v>
      </c>
      <c r="D72" s="5" t="s">
        <v>418</v>
      </c>
      <c r="E72" s="5" t="s">
        <v>12</v>
      </c>
      <c r="F72" s="117" t="s">
        <v>152</v>
      </c>
      <c r="G72" s="5" t="s">
        <v>153</v>
      </c>
      <c r="H72" s="151">
        <v>1854</v>
      </c>
      <c r="I72" s="155">
        <v>1623</v>
      </c>
      <c r="J72" s="187" t="s">
        <v>548</v>
      </c>
      <c r="K72" s="155">
        <v>1574</v>
      </c>
      <c r="L72" s="262" t="s">
        <v>548</v>
      </c>
      <c r="M72" s="155">
        <v>1557</v>
      </c>
      <c r="N72" s="306" t="s">
        <v>548</v>
      </c>
      <c r="O72" s="155">
        <v>1494</v>
      </c>
      <c r="P72" s="306" t="s">
        <v>548</v>
      </c>
      <c r="Q72" s="155">
        <v>1491</v>
      </c>
      <c r="R72" s="306" t="s">
        <v>548</v>
      </c>
      <c r="S72" s="155">
        <v>1489</v>
      </c>
      <c r="T72" s="306" t="s">
        <v>548</v>
      </c>
      <c r="U72" s="155">
        <v>1455</v>
      </c>
      <c r="V72" s="203" t="s">
        <v>548</v>
      </c>
      <c r="W72" s="155">
        <v>1422</v>
      </c>
      <c r="X72" s="203" t="s">
        <v>548</v>
      </c>
      <c r="Y72" s="155">
        <v>1375</v>
      </c>
      <c r="Z72" s="203" t="s">
        <v>548</v>
      </c>
      <c r="AA72" s="155">
        <v>1338</v>
      </c>
      <c r="AB72" s="203" t="s">
        <v>548</v>
      </c>
      <c r="AC72" s="155">
        <v>1302</v>
      </c>
      <c r="AD72" s="203" t="s">
        <v>548</v>
      </c>
      <c r="AE72" s="155">
        <v>1256</v>
      </c>
      <c r="AF72" s="203" t="s">
        <v>548</v>
      </c>
      <c r="AG72" s="155">
        <v>1228</v>
      </c>
      <c r="AH72" s="203" t="s">
        <v>548</v>
      </c>
      <c r="AI72" s="155">
        <v>1170</v>
      </c>
      <c r="AJ72" s="203" t="s">
        <v>548</v>
      </c>
      <c r="AK72" s="155">
        <v>1118</v>
      </c>
      <c r="AL72" s="203" t="s">
        <v>548</v>
      </c>
      <c r="AM72" s="155">
        <v>1127</v>
      </c>
      <c r="AN72" s="410" t="s">
        <v>548</v>
      </c>
      <c r="AO72" s="155">
        <v>1099</v>
      </c>
      <c r="AP72" s="410" t="s">
        <v>548</v>
      </c>
      <c r="AQ72" s="155">
        <v>1093</v>
      </c>
      <c r="AR72" s="203" t="s">
        <v>548</v>
      </c>
      <c r="AS72" s="155">
        <v>1070</v>
      </c>
      <c r="AT72" s="203" t="s">
        <v>548</v>
      </c>
      <c r="AU72" s="155">
        <v>1049</v>
      </c>
      <c r="AV72" s="203" t="s">
        <v>548</v>
      </c>
      <c r="AW72" s="225"/>
      <c r="AX72" s="155"/>
      <c r="AY72" s="155"/>
      <c r="AZ72" s="306"/>
      <c r="BA72" s="306"/>
    </row>
    <row r="73" spans="1:53" x14ac:dyDescent="0.2">
      <c r="A73" s="306" t="s">
        <v>619</v>
      </c>
      <c r="B73" s="5" t="s">
        <v>474</v>
      </c>
      <c r="C73" s="5" t="s">
        <v>401</v>
      </c>
      <c r="D73" s="5" t="s">
        <v>436</v>
      </c>
      <c r="E73" s="5" t="s">
        <v>114</v>
      </c>
      <c r="F73" s="117" t="s">
        <v>154</v>
      </c>
      <c r="G73" s="5" t="s">
        <v>155</v>
      </c>
      <c r="H73" s="151">
        <v>2799</v>
      </c>
      <c r="I73" s="155">
        <v>2635</v>
      </c>
      <c r="J73" s="187" t="s">
        <v>548</v>
      </c>
      <c r="K73" s="155">
        <v>2515</v>
      </c>
      <c r="L73" s="262" t="s">
        <v>548</v>
      </c>
      <c r="M73" s="155">
        <v>2448</v>
      </c>
      <c r="N73" s="306" t="s">
        <v>548</v>
      </c>
      <c r="O73" s="155">
        <v>2373</v>
      </c>
      <c r="P73" s="306" t="s">
        <v>548</v>
      </c>
      <c r="Q73" s="155">
        <v>2305</v>
      </c>
      <c r="R73" s="306" t="s">
        <v>548</v>
      </c>
      <c r="S73" s="155">
        <v>2229</v>
      </c>
      <c r="T73" s="306" t="s">
        <v>548</v>
      </c>
      <c r="U73" s="155">
        <v>2196</v>
      </c>
      <c r="V73" s="203" t="s">
        <v>548</v>
      </c>
      <c r="W73" s="155">
        <v>2134</v>
      </c>
      <c r="X73" s="203" t="s">
        <v>548</v>
      </c>
      <c r="Y73" s="155">
        <v>2060</v>
      </c>
      <c r="Z73" s="203" t="s">
        <v>548</v>
      </c>
      <c r="AA73" s="155">
        <v>2024</v>
      </c>
      <c r="AB73" s="203" t="s">
        <v>548</v>
      </c>
      <c r="AC73" s="155">
        <v>1994</v>
      </c>
      <c r="AD73" s="203" t="s">
        <v>548</v>
      </c>
      <c r="AE73" s="155">
        <v>1934</v>
      </c>
      <c r="AF73" s="203" t="s">
        <v>548</v>
      </c>
      <c r="AG73" s="155">
        <v>1920</v>
      </c>
      <c r="AH73" s="203" t="s">
        <v>548</v>
      </c>
      <c r="AI73" s="155">
        <v>1893</v>
      </c>
      <c r="AJ73" s="203" t="s">
        <v>548</v>
      </c>
      <c r="AK73" s="155">
        <v>1842</v>
      </c>
      <c r="AL73" s="203" t="s">
        <v>548</v>
      </c>
      <c r="AM73" s="155">
        <v>1809</v>
      </c>
      <c r="AN73" s="410" t="s">
        <v>548</v>
      </c>
      <c r="AO73" s="155">
        <v>1778</v>
      </c>
      <c r="AP73" s="410" t="s">
        <v>548</v>
      </c>
      <c r="AQ73" s="155">
        <v>1725</v>
      </c>
      <c r="AR73" s="203" t="s">
        <v>548</v>
      </c>
      <c r="AS73" s="155">
        <v>1663</v>
      </c>
      <c r="AT73" s="203" t="s">
        <v>548</v>
      </c>
      <c r="AU73" s="155">
        <v>1638</v>
      </c>
      <c r="AV73" s="203" t="s">
        <v>548</v>
      </c>
      <c r="AW73" s="225"/>
      <c r="AX73" s="155"/>
      <c r="AY73" s="155"/>
      <c r="AZ73" s="306"/>
      <c r="BA73" s="306"/>
    </row>
    <row r="74" spans="1:53" x14ac:dyDescent="0.2">
      <c r="A74" s="306" t="s">
        <v>629</v>
      </c>
      <c r="B74" s="5" t="s">
        <v>477</v>
      </c>
      <c r="C74" s="5" t="s">
        <v>404</v>
      </c>
      <c r="D74" s="5" t="s">
        <v>426</v>
      </c>
      <c r="E74" s="5" t="s">
        <v>47</v>
      </c>
      <c r="F74" s="117" t="s">
        <v>156</v>
      </c>
      <c r="G74" s="5" t="s">
        <v>157</v>
      </c>
      <c r="H74" s="151">
        <v>2736</v>
      </c>
      <c r="I74" s="155">
        <v>3355</v>
      </c>
      <c r="J74" s="187" t="s">
        <v>549</v>
      </c>
      <c r="K74" s="155">
        <v>3224</v>
      </c>
      <c r="L74" s="262" t="s">
        <v>549</v>
      </c>
      <c r="M74" s="155">
        <v>3105</v>
      </c>
      <c r="N74" s="306" t="s">
        <v>549</v>
      </c>
      <c r="O74" s="155">
        <v>2997</v>
      </c>
      <c r="P74" s="306" t="s">
        <v>549</v>
      </c>
      <c r="Q74" s="155">
        <v>2903</v>
      </c>
      <c r="R74" s="306" t="s">
        <v>549</v>
      </c>
      <c r="S74" s="155">
        <v>2801</v>
      </c>
      <c r="T74" s="306" t="s">
        <v>549</v>
      </c>
      <c r="U74" s="155">
        <v>2722</v>
      </c>
      <c r="V74" s="203" t="s">
        <v>548</v>
      </c>
      <c r="W74" s="155">
        <v>2643</v>
      </c>
      <c r="X74" s="203" t="s">
        <v>548</v>
      </c>
      <c r="Y74" s="155">
        <v>2511</v>
      </c>
      <c r="Z74" s="203" t="s">
        <v>548</v>
      </c>
      <c r="AA74" s="155">
        <v>2445</v>
      </c>
      <c r="AB74" s="203" t="s">
        <v>548</v>
      </c>
      <c r="AC74" s="155">
        <v>2328</v>
      </c>
      <c r="AD74" s="203" t="s">
        <v>548</v>
      </c>
      <c r="AE74" s="155">
        <v>2231</v>
      </c>
      <c r="AF74" s="203" t="s">
        <v>548</v>
      </c>
      <c r="AG74" s="155">
        <v>2148</v>
      </c>
      <c r="AH74" s="203" t="s">
        <v>548</v>
      </c>
      <c r="AI74" s="155">
        <v>2091</v>
      </c>
      <c r="AJ74" s="203" t="s">
        <v>548</v>
      </c>
      <c r="AK74" s="155">
        <v>2022</v>
      </c>
      <c r="AL74" s="203" t="s">
        <v>548</v>
      </c>
      <c r="AM74" s="155">
        <v>2012</v>
      </c>
      <c r="AN74" s="410" t="s">
        <v>548</v>
      </c>
      <c r="AO74" s="155">
        <v>2006</v>
      </c>
      <c r="AP74" s="410" t="s">
        <v>548</v>
      </c>
      <c r="AQ74" s="155">
        <v>2012</v>
      </c>
      <c r="AR74" s="203" t="s">
        <v>548</v>
      </c>
      <c r="AS74" s="155">
        <v>1986</v>
      </c>
      <c r="AT74" s="203" t="s">
        <v>548</v>
      </c>
      <c r="AU74" s="155">
        <v>1972</v>
      </c>
      <c r="AV74" s="203" t="s">
        <v>548</v>
      </c>
      <c r="AW74" s="225"/>
      <c r="AX74" s="155"/>
      <c r="AY74" s="155"/>
      <c r="AZ74" s="306"/>
      <c r="BA74" s="306"/>
    </row>
    <row r="75" spans="1:53" x14ac:dyDescent="0.2">
      <c r="A75" s="306" t="s">
        <v>634</v>
      </c>
      <c r="B75" s="5" t="s">
        <v>491</v>
      </c>
      <c r="C75" s="5" t="s">
        <v>410</v>
      </c>
      <c r="D75" s="5" t="s">
        <v>433</v>
      </c>
      <c r="E75" s="5" t="s">
        <v>91</v>
      </c>
      <c r="F75" s="117" t="s">
        <v>158</v>
      </c>
      <c r="G75" s="5" t="s">
        <v>159</v>
      </c>
      <c r="H75" s="151">
        <v>6230</v>
      </c>
      <c r="I75" s="155">
        <v>4829</v>
      </c>
      <c r="J75" s="187" t="s">
        <v>548</v>
      </c>
      <c r="K75" s="155">
        <v>4566</v>
      </c>
      <c r="L75" s="262" t="s">
        <v>548</v>
      </c>
      <c r="M75" s="155">
        <v>4403</v>
      </c>
      <c r="N75" s="306" t="s">
        <v>548</v>
      </c>
      <c r="O75" s="155">
        <v>4344</v>
      </c>
      <c r="P75" s="306" t="s">
        <v>548</v>
      </c>
      <c r="Q75" s="155">
        <v>4307</v>
      </c>
      <c r="R75" s="306" t="s">
        <v>548</v>
      </c>
      <c r="S75" s="155">
        <v>4192</v>
      </c>
      <c r="T75" s="306" t="s">
        <v>548</v>
      </c>
      <c r="U75" s="155">
        <v>4128</v>
      </c>
      <c r="V75" s="203" t="s">
        <v>548</v>
      </c>
      <c r="W75" s="155">
        <v>4076</v>
      </c>
      <c r="X75" s="203" t="s">
        <v>548</v>
      </c>
      <c r="Y75" s="155">
        <v>4022</v>
      </c>
      <c r="Z75" s="203" t="s">
        <v>548</v>
      </c>
      <c r="AA75" s="155">
        <v>3953</v>
      </c>
      <c r="AB75" s="203" t="s">
        <v>548</v>
      </c>
      <c r="AC75" s="155">
        <v>3911</v>
      </c>
      <c r="AD75" s="203" t="s">
        <v>548</v>
      </c>
      <c r="AE75" s="155">
        <v>3858</v>
      </c>
      <c r="AF75" s="203" t="s">
        <v>548</v>
      </c>
      <c r="AG75" s="155">
        <v>3812</v>
      </c>
      <c r="AH75" s="203" t="s">
        <v>548</v>
      </c>
      <c r="AI75" s="155">
        <v>3795</v>
      </c>
      <c r="AJ75" s="203" t="s">
        <v>548</v>
      </c>
      <c r="AK75" s="155">
        <v>3768</v>
      </c>
      <c r="AL75" s="203" t="s">
        <v>548</v>
      </c>
      <c r="AM75" s="155">
        <v>3719</v>
      </c>
      <c r="AN75" s="410" t="s">
        <v>548</v>
      </c>
      <c r="AO75" s="155">
        <v>3669</v>
      </c>
      <c r="AP75" s="410" t="s">
        <v>548</v>
      </c>
      <c r="AQ75" s="155">
        <v>3630</v>
      </c>
      <c r="AR75" s="203" t="s">
        <v>548</v>
      </c>
      <c r="AS75" s="155">
        <v>3616</v>
      </c>
      <c r="AT75" s="203" t="s">
        <v>548</v>
      </c>
      <c r="AU75" s="155">
        <v>3591</v>
      </c>
      <c r="AV75" s="203" t="s">
        <v>548</v>
      </c>
      <c r="AW75" s="225"/>
      <c r="AX75" s="155"/>
      <c r="AY75" s="155"/>
      <c r="AZ75" s="306"/>
      <c r="BA75" s="306"/>
    </row>
    <row r="76" spans="1:53" x14ac:dyDescent="0.2">
      <c r="A76" s="306" t="s">
        <v>630</v>
      </c>
      <c r="B76" s="5" t="s">
        <v>475</v>
      </c>
      <c r="C76" s="5" t="s">
        <v>402</v>
      </c>
      <c r="D76" s="5" t="s">
        <v>427</v>
      </c>
      <c r="E76" s="5" t="s">
        <v>50</v>
      </c>
      <c r="F76" s="117" t="s">
        <v>160</v>
      </c>
      <c r="G76" s="5" t="s">
        <v>161</v>
      </c>
      <c r="H76" s="151">
        <v>4309</v>
      </c>
      <c r="I76" s="155">
        <v>2604</v>
      </c>
      <c r="J76" s="187" t="s">
        <v>548</v>
      </c>
      <c r="K76" s="155">
        <v>2477</v>
      </c>
      <c r="L76" s="262" t="s">
        <v>548</v>
      </c>
      <c r="M76" s="155">
        <v>2394</v>
      </c>
      <c r="N76" s="306" t="s">
        <v>548</v>
      </c>
      <c r="O76" s="155">
        <v>2368</v>
      </c>
      <c r="P76" s="306" t="s">
        <v>548</v>
      </c>
      <c r="Q76" s="155">
        <v>2320</v>
      </c>
      <c r="R76" s="306" t="s">
        <v>548</v>
      </c>
      <c r="S76" s="155">
        <v>2318</v>
      </c>
      <c r="T76" s="306" t="s">
        <v>548</v>
      </c>
      <c r="U76" s="155">
        <v>2281</v>
      </c>
      <c r="V76" s="203" t="s">
        <v>548</v>
      </c>
      <c r="W76" s="155">
        <v>2276</v>
      </c>
      <c r="X76" s="203" t="s">
        <v>548</v>
      </c>
      <c r="Y76" s="155">
        <v>2258</v>
      </c>
      <c r="Z76" s="203" t="s">
        <v>548</v>
      </c>
      <c r="AA76" s="155">
        <v>2276</v>
      </c>
      <c r="AB76" s="203" t="s">
        <v>548</v>
      </c>
      <c r="AC76" s="155">
        <v>2282</v>
      </c>
      <c r="AD76" s="203" t="s">
        <v>548</v>
      </c>
      <c r="AE76" s="155">
        <v>2311</v>
      </c>
      <c r="AF76" s="203" t="s">
        <v>548</v>
      </c>
      <c r="AG76" s="155">
        <v>2301</v>
      </c>
      <c r="AH76" s="203" t="s">
        <v>548</v>
      </c>
      <c r="AI76" s="155">
        <v>2343</v>
      </c>
      <c r="AJ76" s="203" t="s">
        <v>548</v>
      </c>
      <c r="AK76" s="155">
        <v>2377</v>
      </c>
      <c r="AL76" s="203" t="s">
        <v>548</v>
      </c>
      <c r="AM76" s="155">
        <v>2408</v>
      </c>
      <c r="AN76" s="410" t="s">
        <v>548</v>
      </c>
      <c r="AO76" s="155">
        <v>2487</v>
      </c>
      <c r="AP76" s="410" t="s">
        <v>548</v>
      </c>
      <c r="AQ76" s="155">
        <v>2497</v>
      </c>
      <c r="AR76" s="203" t="s">
        <v>548</v>
      </c>
      <c r="AS76" s="155">
        <v>2514</v>
      </c>
      <c r="AT76" s="203" t="s">
        <v>548</v>
      </c>
      <c r="AU76" s="155">
        <v>2534</v>
      </c>
      <c r="AV76" s="203" t="s">
        <v>548</v>
      </c>
      <c r="AW76" s="225"/>
      <c r="AX76" s="155"/>
      <c r="AY76" s="155"/>
      <c r="AZ76" s="306"/>
      <c r="BA76" s="306"/>
    </row>
    <row r="77" spans="1:53" x14ac:dyDescent="0.2">
      <c r="A77" s="306" t="s">
        <v>621</v>
      </c>
      <c r="B77" s="5" t="s">
        <v>477</v>
      </c>
      <c r="C77" s="5" t="s">
        <v>404</v>
      </c>
      <c r="D77" s="5" t="s">
        <v>418</v>
      </c>
      <c r="E77" s="5" t="s">
        <v>12</v>
      </c>
      <c r="F77" s="117" t="s">
        <v>162</v>
      </c>
      <c r="G77" s="5" t="s">
        <v>163</v>
      </c>
      <c r="H77" s="151">
        <v>5482</v>
      </c>
      <c r="I77" s="155">
        <v>4782</v>
      </c>
      <c r="J77" s="187" t="s">
        <v>548</v>
      </c>
      <c r="K77" s="155">
        <v>4520</v>
      </c>
      <c r="L77" s="262" t="s">
        <v>548</v>
      </c>
      <c r="M77" s="155">
        <v>4336</v>
      </c>
      <c r="N77" s="306" t="s">
        <v>548</v>
      </c>
      <c r="O77" s="155">
        <v>4161</v>
      </c>
      <c r="P77" s="306" t="s">
        <v>548</v>
      </c>
      <c r="Q77" s="155">
        <v>4015</v>
      </c>
      <c r="R77" s="306" t="s">
        <v>548</v>
      </c>
      <c r="S77" s="155">
        <v>3944</v>
      </c>
      <c r="T77" s="306" t="s">
        <v>548</v>
      </c>
      <c r="U77" s="155">
        <v>3832</v>
      </c>
      <c r="V77" s="203" t="s">
        <v>548</v>
      </c>
      <c r="W77" s="155">
        <v>3751</v>
      </c>
      <c r="X77" s="203" t="s">
        <v>548</v>
      </c>
      <c r="Y77" s="155">
        <v>3610</v>
      </c>
      <c r="Z77" s="203" t="s">
        <v>548</v>
      </c>
      <c r="AA77" s="155">
        <v>3467</v>
      </c>
      <c r="AB77" s="203" t="s">
        <v>548</v>
      </c>
      <c r="AC77" s="155">
        <v>3359</v>
      </c>
      <c r="AD77" s="203" t="s">
        <v>548</v>
      </c>
      <c r="AE77" s="155">
        <v>3308</v>
      </c>
      <c r="AF77" s="203" t="s">
        <v>548</v>
      </c>
      <c r="AG77" s="155">
        <v>3232</v>
      </c>
      <c r="AH77" s="203" t="s">
        <v>548</v>
      </c>
      <c r="AI77" s="155">
        <v>3210</v>
      </c>
      <c r="AJ77" s="203" t="s">
        <v>548</v>
      </c>
      <c r="AK77" s="155">
        <v>3107</v>
      </c>
      <c r="AL77" s="203" t="s">
        <v>548</v>
      </c>
      <c r="AM77" s="155">
        <v>3088</v>
      </c>
      <c r="AN77" s="410" t="s">
        <v>548</v>
      </c>
      <c r="AO77" s="155">
        <v>3080</v>
      </c>
      <c r="AP77" s="410" t="s">
        <v>548</v>
      </c>
      <c r="AQ77" s="155">
        <v>2995</v>
      </c>
      <c r="AR77" s="203" t="s">
        <v>548</v>
      </c>
      <c r="AS77" s="155">
        <v>2968</v>
      </c>
      <c r="AT77" s="203" t="s">
        <v>548</v>
      </c>
      <c r="AU77" s="155">
        <v>2933</v>
      </c>
      <c r="AV77" s="203" t="s">
        <v>548</v>
      </c>
      <c r="AW77" s="225"/>
      <c r="AX77" s="155"/>
      <c r="AY77" s="155"/>
      <c r="AZ77" s="306"/>
      <c r="BA77" s="306"/>
    </row>
    <row r="78" spans="1:53" x14ac:dyDescent="0.2">
      <c r="A78" s="306" t="s">
        <v>500</v>
      </c>
      <c r="B78" s="5" t="s">
        <v>483</v>
      </c>
      <c r="C78" s="5" t="s">
        <v>407</v>
      </c>
      <c r="D78" s="5" t="s">
        <v>431</v>
      </c>
      <c r="E78" s="5" t="s">
        <v>82</v>
      </c>
      <c r="F78" s="117" t="s">
        <v>164</v>
      </c>
      <c r="G78" s="5" t="s">
        <v>165</v>
      </c>
      <c r="H78" s="151">
        <v>4486</v>
      </c>
      <c r="I78" s="155">
        <v>3622</v>
      </c>
      <c r="J78" s="187" t="s">
        <v>548</v>
      </c>
      <c r="K78" s="155">
        <v>3569</v>
      </c>
      <c r="L78" s="262" t="s">
        <v>548</v>
      </c>
      <c r="M78" s="155">
        <v>3489</v>
      </c>
      <c r="N78" s="306" t="s">
        <v>548</v>
      </c>
      <c r="O78" s="155">
        <v>3426</v>
      </c>
      <c r="P78" s="306" t="s">
        <v>548</v>
      </c>
      <c r="Q78" s="155">
        <v>3377</v>
      </c>
      <c r="R78" s="306" t="s">
        <v>548</v>
      </c>
      <c r="S78" s="155">
        <v>3303</v>
      </c>
      <c r="T78" s="306" t="s">
        <v>548</v>
      </c>
      <c r="U78" s="155">
        <v>3224</v>
      </c>
      <c r="V78" s="203" t="s">
        <v>548</v>
      </c>
      <c r="W78" s="155">
        <v>3173</v>
      </c>
      <c r="X78" s="203" t="s">
        <v>548</v>
      </c>
      <c r="Y78" s="155">
        <v>3114</v>
      </c>
      <c r="Z78" s="203" t="s">
        <v>548</v>
      </c>
      <c r="AA78" s="155">
        <v>3051</v>
      </c>
      <c r="AB78" s="203" t="s">
        <v>548</v>
      </c>
      <c r="AC78" s="155">
        <v>3005</v>
      </c>
      <c r="AD78" s="203" t="s">
        <v>548</v>
      </c>
      <c r="AE78" s="155">
        <v>3000</v>
      </c>
      <c r="AF78" s="203" t="s">
        <v>548</v>
      </c>
      <c r="AG78" s="155">
        <v>2947</v>
      </c>
      <c r="AH78" s="203" t="s">
        <v>548</v>
      </c>
      <c r="AI78" s="155">
        <v>2889</v>
      </c>
      <c r="AJ78" s="203" t="s">
        <v>548</v>
      </c>
      <c r="AK78" s="155">
        <v>2876</v>
      </c>
      <c r="AL78" s="203" t="s">
        <v>548</v>
      </c>
      <c r="AM78" s="155">
        <v>2874</v>
      </c>
      <c r="AN78" s="410" t="s">
        <v>548</v>
      </c>
      <c r="AO78" s="155">
        <v>2839</v>
      </c>
      <c r="AP78" s="410" t="s">
        <v>548</v>
      </c>
      <c r="AQ78" s="155">
        <v>2856</v>
      </c>
      <c r="AR78" s="203" t="s">
        <v>548</v>
      </c>
      <c r="AS78" s="155">
        <v>2898</v>
      </c>
      <c r="AT78" s="203" t="s">
        <v>548</v>
      </c>
      <c r="AU78" s="155">
        <v>2914</v>
      </c>
      <c r="AV78" s="203" t="s">
        <v>548</v>
      </c>
      <c r="AW78" s="225"/>
      <c r="AX78" s="155"/>
      <c r="AY78" s="155"/>
      <c r="AZ78" s="306"/>
      <c r="BA78" s="306"/>
    </row>
    <row r="79" spans="1:53" x14ac:dyDescent="0.2">
      <c r="A79" s="306" t="s">
        <v>494</v>
      </c>
      <c r="B79" s="5" t="s">
        <v>481</v>
      </c>
      <c r="C79" s="5" t="s">
        <v>406</v>
      </c>
      <c r="D79" s="5" t="s">
        <v>421</v>
      </c>
      <c r="E79" s="5" t="s">
        <v>28</v>
      </c>
      <c r="F79" s="117" t="s">
        <v>166</v>
      </c>
      <c r="G79" s="5" t="s">
        <v>167</v>
      </c>
      <c r="H79" s="151">
        <v>11305</v>
      </c>
      <c r="I79" s="155">
        <v>10520</v>
      </c>
      <c r="J79" s="187" t="s">
        <v>548</v>
      </c>
      <c r="K79" s="155">
        <v>10199</v>
      </c>
      <c r="L79" s="262" t="s">
        <v>548</v>
      </c>
      <c r="M79" s="155">
        <v>9951</v>
      </c>
      <c r="N79" s="306" t="s">
        <v>548</v>
      </c>
      <c r="O79" s="155">
        <v>9763</v>
      </c>
      <c r="P79" s="306" t="s">
        <v>548</v>
      </c>
      <c r="Q79" s="155">
        <v>9594</v>
      </c>
      <c r="R79" s="306" t="s">
        <v>548</v>
      </c>
      <c r="S79" s="155">
        <v>9449</v>
      </c>
      <c r="T79" s="306" t="s">
        <v>548</v>
      </c>
      <c r="U79" s="155">
        <v>9393</v>
      </c>
      <c r="V79" s="203" t="s">
        <v>548</v>
      </c>
      <c r="W79" s="155">
        <v>9271</v>
      </c>
      <c r="X79" s="203" t="s">
        <v>548</v>
      </c>
      <c r="Y79" s="155">
        <v>9195</v>
      </c>
      <c r="Z79" s="203" t="s">
        <v>548</v>
      </c>
      <c r="AA79" s="155">
        <v>9125</v>
      </c>
      <c r="AB79" s="203" t="s">
        <v>548</v>
      </c>
      <c r="AC79" s="155">
        <v>9032</v>
      </c>
      <c r="AD79" s="203" t="s">
        <v>548</v>
      </c>
      <c r="AE79" s="155">
        <v>8961</v>
      </c>
      <c r="AF79" s="203" t="s">
        <v>548</v>
      </c>
      <c r="AG79" s="155">
        <v>8915</v>
      </c>
      <c r="AH79" s="203" t="s">
        <v>548</v>
      </c>
      <c r="AI79" s="155">
        <v>8783</v>
      </c>
      <c r="AJ79" s="203" t="s">
        <v>548</v>
      </c>
      <c r="AK79" s="155">
        <v>8704</v>
      </c>
      <c r="AL79" s="203" t="s">
        <v>548</v>
      </c>
      <c r="AM79" s="155">
        <v>8623</v>
      </c>
      <c r="AN79" s="410" t="s">
        <v>548</v>
      </c>
      <c r="AO79" s="155">
        <v>8477</v>
      </c>
      <c r="AP79" s="410" t="s">
        <v>548</v>
      </c>
      <c r="AQ79" s="155">
        <v>8414</v>
      </c>
      <c r="AR79" s="203" t="s">
        <v>548</v>
      </c>
      <c r="AS79" s="155">
        <v>8332</v>
      </c>
      <c r="AT79" s="203" t="s">
        <v>548</v>
      </c>
      <c r="AU79" s="155">
        <v>8341</v>
      </c>
      <c r="AV79" s="203" t="s">
        <v>548</v>
      </c>
      <c r="AW79" s="225"/>
      <c r="AX79" s="155"/>
      <c r="AY79" s="155"/>
      <c r="AZ79" s="306"/>
      <c r="BA79" s="306"/>
    </row>
    <row r="80" spans="1:53" x14ac:dyDescent="0.2">
      <c r="A80" s="306" t="s">
        <v>628</v>
      </c>
      <c r="B80" s="5" t="s">
        <v>485</v>
      </c>
      <c r="C80" s="5" t="s">
        <v>464</v>
      </c>
      <c r="D80" s="5" t="s">
        <v>425</v>
      </c>
      <c r="E80" s="5" t="s">
        <v>40</v>
      </c>
      <c r="F80" s="117" t="s">
        <v>168</v>
      </c>
      <c r="G80" s="5" t="s">
        <v>169</v>
      </c>
      <c r="H80" s="151">
        <v>3753</v>
      </c>
      <c r="I80" s="155">
        <v>2323</v>
      </c>
      <c r="J80" s="187" t="s">
        <v>548</v>
      </c>
      <c r="K80" s="155">
        <v>2133</v>
      </c>
      <c r="L80" s="262" t="s">
        <v>548</v>
      </c>
      <c r="M80" s="155">
        <v>1955</v>
      </c>
      <c r="N80" s="306" t="s">
        <v>548</v>
      </c>
      <c r="O80" s="155">
        <v>1792</v>
      </c>
      <c r="P80" s="306" t="s">
        <v>548</v>
      </c>
      <c r="Q80" s="155">
        <v>1673</v>
      </c>
      <c r="R80" s="306" t="s">
        <v>548</v>
      </c>
      <c r="S80" s="155">
        <v>1589</v>
      </c>
      <c r="T80" s="306" t="s">
        <v>548</v>
      </c>
      <c r="U80" s="155">
        <v>1516</v>
      </c>
      <c r="V80" s="203" t="s">
        <v>548</v>
      </c>
      <c r="W80" s="155">
        <v>1483</v>
      </c>
      <c r="X80" s="203" t="s">
        <v>548</v>
      </c>
      <c r="Y80" s="155">
        <v>1444</v>
      </c>
      <c r="Z80" s="203" t="s">
        <v>548</v>
      </c>
      <c r="AA80" s="155">
        <v>1398</v>
      </c>
      <c r="AB80" s="203" t="s">
        <v>548</v>
      </c>
      <c r="AC80" s="155">
        <v>1393</v>
      </c>
      <c r="AD80" s="203" t="s">
        <v>548</v>
      </c>
      <c r="AE80" s="155">
        <v>1396</v>
      </c>
      <c r="AF80" s="203" t="s">
        <v>548</v>
      </c>
      <c r="AG80" s="155">
        <v>1369</v>
      </c>
      <c r="AH80" s="203" t="s">
        <v>548</v>
      </c>
      <c r="AI80" s="155">
        <v>1378</v>
      </c>
      <c r="AJ80" s="203" t="s">
        <v>548</v>
      </c>
      <c r="AK80" s="155">
        <v>1387</v>
      </c>
      <c r="AL80" s="203" t="s">
        <v>548</v>
      </c>
      <c r="AM80" s="155">
        <v>1389</v>
      </c>
      <c r="AN80" s="410" t="s">
        <v>548</v>
      </c>
      <c r="AO80" s="155">
        <v>1368</v>
      </c>
      <c r="AP80" s="410" t="s">
        <v>548</v>
      </c>
      <c r="AQ80" s="155">
        <v>1374</v>
      </c>
      <c r="AR80" s="203" t="s">
        <v>548</v>
      </c>
      <c r="AS80" s="155">
        <v>1370</v>
      </c>
      <c r="AT80" s="203" t="s">
        <v>548</v>
      </c>
      <c r="AU80" s="155">
        <v>1339</v>
      </c>
      <c r="AV80" s="203" t="s">
        <v>548</v>
      </c>
      <c r="AW80" s="225"/>
      <c r="AX80" s="155"/>
      <c r="AY80" s="155"/>
      <c r="AZ80" s="306"/>
      <c r="BA80" s="306"/>
    </row>
    <row r="81" spans="1:53" x14ac:dyDescent="0.2">
      <c r="A81" s="306" t="s">
        <v>630</v>
      </c>
      <c r="B81" s="5" t="s">
        <v>475</v>
      </c>
      <c r="C81" s="5" t="s">
        <v>402</v>
      </c>
      <c r="D81" s="5" t="s">
        <v>427</v>
      </c>
      <c r="E81" s="5" t="s">
        <v>50</v>
      </c>
      <c r="F81" s="117" t="s">
        <v>170</v>
      </c>
      <c r="G81" s="5" t="s">
        <v>171</v>
      </c>
      <c r="H81" s="151">
        <v>3949</v>
      </c>
      <c r="I81" s="155">
        <v>3911</v>
      </c>
      <c r="J81" s="187" t="s">
        <v>548</v>
      </c>
      <c r="K81" s="155">
        <v>3863</v>
      </c>
      <c r="L81" s="262" t="s">
        <v>548</v>
      </c>
      <c r="M81" s="155">
        <v>3744</v>
      </c>
      <c r="N81" s="306" t="s">
        <v>548</v>
      </c>
      <c r="O81" s="155">
        <v>3645</v>
      </c>
      <c r="P81" s="306" t="s">
        <v>548</v>
      </c>
      <c r="Q81" s="155">
        <v>3592</v>
      </c>
      <c r="R81" s="306" t="s">
        <v>548</v>
      </c>
      <c r="S81" s="155">
        <v>3539</v>
      </c>
      <c r="T81" s="306" t="s">
        <v>548</v>
      </c>
      <c r="U81" s="155">
        <v>3557</v>
      </c>
      <c r="V81" s="203" t="s">
        <v>548</v>
      </c>
      <c r="W81" s="155">
        <v>3540</v>
      </c>
      <c r="X81" s="203" t="s">
        <v>548</v>
      </c>
      <c r="Y81" s="155">
        <v>3537</v>
      </c>
      <c r="Z81" s="203" t="s">
        <v>548</v>
      </c>
      <c r="AA81" s="155">
        <v>3481</v>
      </c>
      <c r="AB81" s="203" t="s">
        <v>548</v>
      </c>
      <c r="AC81" s="155">
        <v>3446</v>
      </c>
      <c r="AD81" s="203" t="s">
        <v>548</v>
      </c>
      <c r="AE81" s="155">
        <v>3402</v>
      </c>
      <c r="AF81" s="203" t="s">
        <v>548</v>
      </c>
      <c r="AG81" s="155">
        <v>3345</v>
      </c>
      <c r="AH81" s="203" t="s">
        <v>548</v>
      </c>
      <c r="AI81" s="155">
        <v>3277</v>
      </c>
      <c r="AJ81" s="203" t="s">
        <v>548</v>
      </c>
      <c r="AK81" s="155">
        <v>3230</v>
      </c>
      <c r="AL81" s="203" t="s">
        <v>548</v>
      </c>
      <c r="AM81" s="155">
        <v>3189</v>
      </c>
      <c r="AN81" s="410" t="s">
        <v>548</v>
      </c>
      <c r="AO81" s="155">
        <v>3143</v>
      </c>
      <c r="AP81" s="410" t="s">
        <v>548</v>
      </c>
      <c r="AQ81" s="155">
        <v>3118</v>
      </c>
      <c r="AR81" s="203" t="s">
        <v>548</v>
      </c>
      <c r="AS81" s="155">
        <v>3086</v>
      </c>
      <c r="AT81" s="203" t="s">
        <v>548</v>
      </c>
      <c r="AU81" s="155">
        <v>3075</v>
      </c>
      <c r="AV81" s="203" t="s">
        <v>548</v>
      </c>
      <c r="AW81" s="225"/>
      <c r="AX81" s="155"/>
      <c r="AY81" s="155"/>
      <c r="AZ81" s="306"/>
      <c r="BA81" s="306"/>
    </row>
    <row r="82" spans="1:53" x14ac:dyDescent="0.2">
      <c r="A82" s="306" t="s">
        <v>629</v>
      </c>
      <c r="B82" s="5" t="s">
        <v>477</v>
      </c>
      <c r="C82" s="5" t="s">
        <v>404</v>
      </c>
      <c r="D82" s="5" t="s">
        <v>426</v>
      </c>
      <c r="E82" s="5" t="s">
        <v>47</v>
      </c>
      <c r="F82" s="117" t="s">
        <v>172</v>
      </c>
      <c r="G82" s="5" t="s">
        <v>173</v>
      </c>
      <c r="H82" s="151">
        <v>1484</v>
      </c>
      <c r="I82" s="155">
        <v>2264</v>
      </c>
      <c r="J82" s="187" t="s">
        <v>549</v>
      </c>
      <c r="K82" s="155">
        <v>2242</v>
      </c>
      <c r="L82" s="262" t="s">
        <v>549</v>
      </c>
      <c r="M82" s="155">
        <v>2204</v>
      </c>
      <c r="N82" s="306" t="s">
        <v>549</v>
      </c>
      <c r="O82" s="155">
        <v>2153</v>
      </c>
      <c r="P82" s="306" t="s">
        <v>549</v>
      </c>
      <c r="Q82" s="155">
        <v>2106</v>
      </c>
      <c r="R82" s="306" t="s">
        <v>549</v>
      </c>
      <c r="S82" s="155">
        <v>2096</v>
      </c>
      <c r="T82" s="306" t="s">
        <v>549</v>
      </c>
      <c r="U82" s="155">
        <v>2048</v>
      </c>
      <c r="V82" s="203" t="s">
        <v>549</v>
      </c>
      <c r="W82" s="155">
        <v>2001</v>
      </c>
      <c r="X82" s="203" t="s">
        <v>549</v>
      </c>
      <c r="Y82" s="155">
        <v>1968</v>
      </c>
      <c r="Z82" s="203" t="s">
        <v>549</v>
      </c>
      <c r="AA82" s="155">
        <v>1925</v>
      </c>
      <c r="AB82" s="203" t="s">
        <v>549</v>
      </c>
      <c r="AC82" s="155">
        <v>1896</v>
      </c>
      <c r="AD82" s="203" t="s">
        <v>549</v>
      </c>
      <c r="AE82" s="155">
        <v>1865</v>
      </c>
      <c r="AF82" s="203" t="s">
        <v>549</v>
      </c>
      <c r="AG82" s="155">
        <v>1835</v>
      </c>
      <c r="AH82" s="203" t="s">
        <v>549</v>
      </c>
      <c r="AI82" s="155">
        <v>1814</v>
      </c>
      <c r="AJ82" s="203" t="s">
        <v>549</v>
      </c>
      <c r="AK82" s="155">
        <v>1783</v>
      </c>
      <c r="AL82" s="203" t="s">
        <v>549</v>
      </c>
      <c r="AM82" s="155">
        <v>1770</v>
      </c>
      <c r="AN82" s="410" t="s">
        <v>549</v>
      </c>
      <c r="AO82" s="155">
        <v>1744</v>
      </c>
      <c r="AP82" s="410" t="s">
        <v>549</v>
      </c>
      <c r="AQ82" s="155">
        <v>1717</v>
      </c>
      <c r="AR82" s="203" t="s">
        <v>549</v>
      </c>
      <c r="AS82" s="155">
        <v>1697</v>
      </c>
      <c r="AT82" s="203" t="s">
        <v>549</v>
      </c>
      <c r="AU82" s="155">
        <v>1697</v>
      </c>
      <c r="AV82" s="203" t="s">
        <v>549</v>
      </c>
      <c r="AW82" s="225"/>
      <c r="AX82" s="155"/>
      <c r="AY82" s="155"/>
      <c r="AZ82" s="306"/>
      <c r="BA82" s="306"/>
    </row>
    <row r="83" spans="1:53" x14ac:dyDescent="0.2">
      <c r="A83" s="306" t="s">
        <v>630</v>
      </c>
      <c r="B83" s="5" t="s">
        <v>475</v>
      </c>
      <c r="C83" s="5" t="s">
        <v>402</v>
      </c>
      <c r="D83" s="5" t="s">
        <v>427</v>
      </c>
      <c r="E83" s="5" t="s">
        <v>50</v>
      </c>
      <c r="F83" s="117" t="s">
        <v>174</v>
      </c>
      <c r="G83" s="5" t="s">
        <v>175</v>
      </c>
      <c r="H83" s="151">
        <v>3677</v>
      </c>
      <c r="I83" s="155">
        <v>4355</v>
      </c>
      <c r="J83" s="187" t="s">
        <v>549</v>
      </c>
      <c r="K83" s="155">
        <v>4257</v>
      </c>
      <c r="L83" s="262" t="s">
        <v>549</v>
      </c>
      <c r="M83" s="155">
        <v>4129</v>
      </c>
      <c r="N83" s="306" t="s">
        <v>549</v>
      </c>
      <c r="O83" s="155">
        <v>4081</v>
      </c>
      <c r="P83" s="306" t="s">
        <v>549</v>
      </c>
      <c r="Q83" s="155">
        <v>3977</v>
      </c>
      <c r="R83" s="306" t="s">
        <v>549</v>
      </c>
      <c r="S83" s="155">
        <v>3923</v>
      </c>
      <c r="T83" s="306" t="s">
        <v>549</v>
      </c>
      <c r="U83" s="155">
        <v>3897</v>
      </c>
      <c r="V83" s="203" t="s">
        <v>549</v>
      </c>
      <c r="W83" s="155">
        <v>3860</v>
      </c>
      <c r="X83" s="203" t="s">
        <v>549</v>
      </c>
      <c r="Y83" s="155">
        <v>3812</v>
      </c>
      <c r="Z83" s="203" t="s">
        <v>549</v>
      </c>
      <c r="AA83" s="155">
        <v>3746</v>
      </c>
      <c r="AB83" s="203" t="s">
        <v>549</v>
      </c>
      <c r="AC83" s="155">
        <v>3649</v>
      </c>
      <c r="AD83" s="203" t="s">
        <v>548</v>
      </c>
      <c r="AE83" s="155">
        <v>3578</v>
      </c>
      <c r="AF83" s="203" t="s">
        <v>548</v>
      </c>
      <c r="AG83" s="155">
        <v>3508</v>
      </c>
      <c r="AH83" s="203" t="s">
        <v>548</v>
      </c>
      <c r="AI83" s="155">
        <v>3502</v>
      </c>
      <c r="AJ83" s="203" t="s">
        <v>548</v>
      </c>
      <c r="AK83" s="155">
        <v>3445</v>
      </c>
      <c r="AL83" s="203" t="s">
        <v>548</v>
      </c>
      <c r="AM83" s="155">
        <v>3362</v>
      </c>
      <c r="AN83" s="410" t="s">
        <v>548</v>
      </c>
      <c r="AO83" s="155">
        <v>3350</v>
      </c>
      <c r="AP83" s="410" t="s">
        <v>548</v>
      </c>
      <c r="AQ83" s="155">
        <v>3292</v>
      </c>
      <c r="AR83" s="203" t="s">
        <v>548</v>
      </c>
      <c r="AS83" s="155">
        <v>3273</v>
      </c>
      <c r="AT83" s="203" t="s">
        <v>548</v>
      </c>
      <c r="AU83" s="155">
        <v>3220</v>
      </c>
      <c r="AV83" s="203" t="s">
        <v>548</v>
      </c>
      <c r="AW83" s="225"/>
      <c r="AX83" s="155"/>
      <c r="AY83" s="155"/>
      <c r="AZ83" s="306"/>
      <c r="BA83" s="306"/>
    </row>
    <row r="84" spans="1:53" x14ac:dyDescent="0.2">
      <c r="A84" s="306" t="s">
        <v>629</v>
      </c>
      <c r="B84" s="5" t="s">
        <v>477</v>
      </c>
      <c r="C84" s="5" t="s">
        <v>404</v>
      </c>
      <c r="D84" s="5" t="s">
        <v>426</v>
      </c>
      <c r="E84" s="5" t="s">
        <v>47</v>
      </c>
      <c r="F84" s="117" t="s">
        <v>176</v>
      </c>
      <c r="G84" s="5" t="s">
        <v>177</v>
      </c>
      <c r="H84" s="151">
        <v>2718</v>
      </c>
      <c r="I84" s="155">
        <v>2157</v>
      </c>
      <c r="J84" s="187" t="s">
        <v>548</v>
      </c>
      <c r="K84" s="155">
        <v>2035</v>
      </c>
      <c r="L84" s="262" t="s">
        <v>548</v>
      </c>
      <c r="M84" s="155">
        <v>1919</v>
      </c>
      <c r="N84" s="306" t="s">
        <v>548</v>
      </c>
      <c r="O84" s="155">
        <v>1847</v>
      </c>
      <c r="P84" s="306" t="s">
        <v>548</v>
      </c>
      <c r="Q84" s="155">
        <v>1787</v>
      </c>
      <c r="R84" s="306" t="s">
        <v>548</v>
      </c>
      <c r="S84" s="155">
        <v>1736</v>
      </c>
      <c r="T84" s="306" t="s">
        <v>548</v>
      </c>
      <c r="U84" s="155">
        <v>1716</v>
      </c>
      <c r="V84" s="203" t="s">
        <v>548</v>
      </c>
      <c r="W84" s="155">
        <v>1665</v>
      </c>
      <c r="X84" s="203" t="s">
        <v>548</v>
      </c>
      <c r="Y84" s="155">
        <v>1681</v>
      </c>
      <c r="Z84" s="203" t="s">
        <v>548</v>
      </c>
      <c r="AA84" s="155">
        <v>1652</v>
      </c>
      <c r="AB84" s="203" t="s">
        <v>548</v>
      </c>
      <c r="AC84" s="155">
        <v>1643</v>
      </c>
      <c r="AD84" s="203" t="s">
        <v>548</v>
      </c>
      <c r="AE84" s="155">
        <v>1637</v>
      </c>
      <c r="AF84" s="203" t="s">
        <v>548</v>
      </c>
      <c r="AG84" s="155">
        <v>1609</v>
      </c>
      <c r="AH84" s="203" t="s">
        <v>548</v>
      </c>
      <c r="AI84" s="155">
        <v>1585</v>
      </c>
      <c r="AJ84" s="203" t="s">
        <v>548</v>
      </c>
      <c r="AK84" s="155">
        <v>1574</v>
      </c>
      <c r="AL84" s="203" t="s">
        <v>548</v>
      </c>
      <c r="AM84" s="155">
        <v>1572</v>
      </c>
      <c r="AN84" s="410" t="s">
        <v>548</v>
      </c>
      <c r="AO84" s="155">
        <v>1568</v>
      </c>
      <c r="AP84" s="410" t="s">
        <v>548</v>
      </c>
      <c r="AQ84" s="155">
        <v>1568</v>
      </c>
      <c r="AR84" s="203" t="s">
        <v>548</v>
      </c>
      <c r="AS84" s="155">
        <v>1537</v>
      </c>
      <c r="AT84" s="203" t="s">
        <v>548</v>
      </c>
      <c r="AU84" s="155">
        <v>1538</v>
      </c>
      <c r="AV84" s="203" t="s">
        <v>548</v>
      </c>
      <c r="AW84" s="225"/>
      <c r="AX84" s="155"/>
      <c r="AY84" s="155"/>
      <c r="AZ84" s="306"/>
      <c r="BA84" s="306"/>
    </row>
    <row r="85" spans="1:53" x14ac:dyDescent="0.2">
      <c r="A85" s="306" t="s">
        <v>637</v>
      </c>
      <c r="B85" s="5" t="s">
        <v>474</v>
      </c>
      <c r="C85" s="5" t="s">
        <v>401</v>
      </c>
      <c r="D85" s="5" t="s">
        <v>436</v>
      </c>
      <c r="E85" s="5" t="s">
        <v>114</v>
      </c>
      <c r="F85" s="117" t="s">
        <v>178</v>
      </c>
      <c r="G85" s="5" t="s">
        <v>179</v>
      </c>
      <c r="H85" s="151">
        <v>4752</v>
      </c>
      <c r="I85" s="155">
        <v>5450</v>
      </c>
      <c r="J85" s="187" t="s">
        <v>549</v>
      </c>
      <c r="K85" s="155">
        <v>5323</v>
      </c>
      <c r="L85" s="262" t="s">
        <v>549</v>
      </c>
      <c r="M85" s="155">
        <v>5137</v>
      </c>
      <c r="N85" s="306" t="s">
        <v>549</v>
      </c>
      <c r="O85" s="155">
        <v>5006</v>
      </c>
      <c r="P85" s="306" t="s">
        <v>549</v>
      </c>
      <c r="Q85" s="155">
        <v>4904</v>
      </c>
      <c r="R85" s="306" t="s">
        <v>549</v>
      </c>
      <c r="S85" s="155">
        <v>4806</v>
      </c>
      <c r="T85" s="306" t="s">
        <v>549</v>
      </c>
      <c r="U85" s="155">
        <v>4730</v>
      </c>
      <c r="V85" s="203" t="s">
        <v>548</v>
      </c>
      <c r="W85" s="155">
        <v>4591</v>
      </c>
      <c r="X85" s="203" t="s">
        <v>548</v>
      </c>
      <c r="Y85" s="155">
        <v>4493</v>
      </c>
      <c r="Z85" s="203" t="s">
        <v>548</v>
      </c>
      <c r="AA85" s="155">
        <v>4364</v>
      </c>
      <c r="AB85" s="203" t="s">
        <v>548</v>
      </c>
      <c r="AC85" s="155">
        <v>4299</v>
      </c>
      <c r="AD85" s="203" t="s">
        <v>548</v>
      </c>
      <c r="AE85" s="155">
        <v>4190</v>
      </c>
      <c r="AF85" s="203" t="s">
        <v>548</v>
      </c>
      <c r="AG85" s="155">
        <v>4092</v>
      </c>
      <c r="AH85" s="203" t="s">
        <v>548</v>
      </c>
      <c r="AI85" s="155">
        <v>4009</v>
      </c>
      <c r="AJ85" s="203" t="s">
        <v>548</v>
      </c>
      <c r="AK85" s="155">
        <v>3986</v>
      </c>
      <c r="AL85" s="203" t="s">
        <v>548</v>
      </c>
      <c r="AM85" s="155">
        <v>3946</v>
      </c>
      <c r="AN85" s="410" t="s">
        <v>548</v>
      </c>
      <c r="AO85" s="155">
        <v>3904</v>
      </c>
      <c r="AP85" s="410" t="s">
        <v>548</v>
      </c>
      <c r="AQ85" s="155">
        <v>3839</v>
      </c>
      <c r="AR85" s="203" t="s">
        <v>548</v>
      </c>
      <c r="AS85" s="155">
        <v>3776</v>
      </c>
      <c r="AT85" s="203" t="s">
        <v>548</v>
      </c>
      <c r="AU85" s="155">
        <v>3755</v>
      </c>
      <c r="AV85" s="203" t="s">
        <v>548</v>
      </c>
      <c r="AW85" s="225"/>
      <c r="AX85" s="155"/>
      <c r="AY85" s="155"/>
      <c r="AZ85" s="306"/>
      <c r="BA85" s="306"/>
    </row>
    <row r="86" spans="1:53" x14ac:dyDescent="0.2">
      <c r="A86" s="306" t="s">
        <v>501</v>
      </c>
      <c r="B86" s="5" t="s">
        <v>480</v>
      </c>
      <c r="C86" s="5" t="s">
        <v>405</v>
      </c>
      <c r="D86" s="5" t="s">
        <v>429</v>
      </c>
      <c r="E86" s="5" t="s">
        <v>60</v>
      </c>
      <c r="F86" s="117" t="s">
        <v>180</v>
      </c>
      <c r="G86" s="5" t="s">
        <v>181</v>
      </c>
      <c r="H86" s="151">
        <v>8964</v>
      </c>
      <c r="I86" s="155">
        <v>9488</v>
      </c>
      <c r="J86" s="187" t="s">
        <v>549</v>
      </c>
      <c r="K86" s="155">
        <v>9153</v>
      </c>
      <c r="L86" s="262" t="s">
        <v>549</v>
      </c>
      <c r="M86" s="155">
        <v>8880</v>
      </c>
      <c r="N86" s="306" t="s">
        <v>548</v>
      </c>
      <c r="O86" s="155">
        <v>8687</v>
      </c>
      <c r="P86" s="306" t="s">
        <v>548</v>
      </c>
      <c r="Q86" s="155">
        <v>8576</v>
      </c>
      <c r="R86" s="306" t="s">
        <v>548</v>
      </c>
      <c r="S86" s="155">
        <v>8405</v>
      </c>
      <c r="T86" s="306" t="s">
        <v>548</v>
      </c>
      <c r="U86" s="155">
        <v>8282</v>
      </c>
      <c r="V86" s="203" t="s">
        <v>548</v>
      </c>
      <c r="W86" s="155">
        <v>8163</v>
      </c>
      <c r="X86" s="203" t="s">
        <v>548</v>
      </c>
      <c r="Y86" s="155">
        <v>8071</v>
      </c>
      <c r="Z86" s="203" t="s">
        <v>548</v>
      </c>
      <c r="AA86" s="155">
        <v>7959</v>
      </c>
      <c r="AB86" s="203" t="s">
        <v>548</v>
      </c>
      <c r="AC86" s="155">
        <v>7961</v>
      </c>
      <c r="AD86" s="203" t="s">
        <v>548</v>
      </c>
      <c r="AE86" s="155">
        <v>7863</v>
      </c>
      <c r="AF86" s="203" t="s">
        <v>548</v>
      </c>
      <c r="AG86" s="155">
        <v>7800</v>
      </c>
      <c r="AH86" s="203" t="s">
        <v>548</v>
      </c>
      <c r="AI86" s="155">
        <v>7747</v>
      </c>
      <c r="AJ86" s="203" t="s">
        <v>548</v>
      </c>
      <c r="AK86" s="155">
        <v>7729</v>
      </c>
      <c r="AL86" s="203" t="s">
        <v>548</v>
      </c>
      <c r="AM86" s="155">
        <v>7670</v>
      </c>
      <c r="AN86" s="410" t="s">
        <v>548</v>
      </c>
      <c r="AO86" s="155">
        <v>7616</v>
      </c>
      <c r="AP86" s="410" t="s">
        <v>548</v>
      </c>
      <c r="AQ86" s="155">
        <v>7514</v>
      </c>
      <c r="AR86" s="203" t="s">
        <v>548</v>
      </c>
      <c r="AS86" s="155">
        <v>7483</v>
      </c>
      <c r="AT86" s="203" t="s">
        <v>548</v>
      </c>
      <c r="AU86" s="155">
        <v>7487</v>
      </c>
      <c r="AV86" s="203" t="s">
        <v>548</v>
      </c>
      <c r="AW86" s="225"/>
      <c r="AX86" s="155"/>
      <c r="AY86" s="155"/>
      <c r="AZ86" s="306"/>
      <c r="BA86" s="306"/>
    </row>
    <row r="87" spans="1:53" x14ac:dyDescent="0.2">
      <c r="A87" s="306" t="s">
        <v>498</v>
      </c>
      <c r="B87" s="5" t="s">
        <v>493</v>
      </c>
      <c r="C87" s="5" t="s">
        <v>98</v>
      </c>
      <c r="D87" s="5" t="s">
        <v>434</v>
      </c>
      <c r="E87" s="5" t="s">
        <v>98</v>
      </c>
      <c r="F87" s="117" t="s">
        <v>182</v>
      </c>
      <c r="G87" s="5" t="s">
        <v>183</v>
      </c>
      <c r="H87" s="151">
        <v>4082</v>
      </c>
      <c r="I87" s="155">
        <v>5123</v>
      </c>
      <c r="J87" s="187" t="s">
        <v>549</v>
      </c>
      <c r="K87" s="155">
        <v>5077</v>
      </c>
      <c r="L87" s="262" t="s">
        <v>549</v>
      </c>
      <c r="M87" s="155">
        <v>4943</v>
      </c>
      <c r="N87" s="306" t="s">
        <v>549</v>
      </c>
      <c r="O87" s="155">
        <v>4841</v>
      </c>
      <c r="P87" s="306" t="s">
        <v>549</v>
      </c>
      <c r="Q87" s="155">
        <v>4775</v>
      </c>
      <c r="R87" s="306" t="s">
        <v>549</v>
      </c>
      <c r="S87" s="155">
        <v>4688</v>
      </c>
      <c r="T87" s="306" t="s">
        <v>549</v>
      </c>
      <c r="U87" s="155">
        <v>4619</v>
      </c>
      <c r="V87" s="203" t="s">
        <v>549</v>
      </c>
      <c r="W87" s="155">
        <v>4549</v>
      </c>
      <c r="X87" s="203" t="s">
        <v>549</v>
      </c>
      <c r="Y87" s="155">
        <v>4527</v>
      </c>
      <c r="Z87" s="203" t="s">
        <v>549</v>
      </c>
      <c r="AA87" s="155">
        <v>4419</v>
      </c>
      <c r="AB87" s="203" t="s">
        <v>549</v>
      </c>
      <c r="AC87" s="155">
        <v>4350</v>
      </c>
      <c r="AD87" s="203" t="s">
        <v>549</v>
      </c>
      <c r="AE87" s="155">
        <v>4269</v>
      </c>
      <c r="AF87" s="203" t="s">
        <v>549</v>
      </c>
      <c r="AG87" s="155">
        <v>4180</v>
      </c>
      <c r="AH87" s="203" t="s">
        <v>549</v>
      </c>
      <c r="AI87" s="155">
        <v>4071</v>
      </c>
      <c r="AJ87" s="203" t="s">
        <v>548</v>
      </c>
      <c r="AK87" s="155">
        <v>4013</v>
      </c>
      <c r="AL87" s="203" t="s">
        <v>548</v>
      </c>
      <c r="AM87" s="155">
        <v>3904</v>
      </c>
      <c r="AN87" s="410" t="s">
        <v>548</v>
      </c>
      <c r="AO87" s="155">
        <v>3804</v>
      </c>
      <c r="AP87" s="410" t="s">
        <v>548</v>
      </c>
      <c r="AQ87" s="155">
        <v>3706</v>
      </c>
      <c r="AR87" s="203" t="s">
        <v>548</v>
      </c>
      <c r="AS87" s="155">
        <v>3626</v>
      </c>
      <c r="AT87" s="203" t="s">
        <v>548</v>
      </c>
      <c r="AU87" s="155">
        <v>3578</v>
      </c>
      <c r="AV87" s="203" t="s">
        <v>548</v>
      </c>
      <c r="AW87" s="225"/>
      <c r="AX87" s="155"/>
      <c r="AY87" s="155"/>
      <c r="AZ87" s="306"/>
      <c r="BA87" s="306"/>
    </row>
    <row r="88" spans="1:53" x14ac:dyDescent="0.2">
      <c r="A88" s="306" t="s">
        <v>622</v>
      </c>
      <c r="B88" s="5" t="s">
        <v>477</v>
      </c>
      <c r="C88" s="5" t="s">
        <v>404</v>
      </c>
      <c r="D88" s="5" t="s">
        <v>418</v>
      </c>
      <c r="E88" s="5" t="s">
        <v>12</v>
      </c>
      <c r="F88" s="117" t="s">
        <v>184</v>
      </c>
      <c r="G88" s="5" t="s">
        <v>185</v>
      </c>
      <c r="H88" s="151">
        <v>1266</v>
      </c>
      <c r="I88" s="155">
        <v>1095</v>
      </c>
      <c r="J88" s="187" t="s">
        <v>548</v>
      </c>
      <c r="K88" s="155">
        <v>1042</v>
      </c>
      <c r="L88" s="262" t="s">
        <v>548</v>
      </c>
      <c r="M88" s="155">
        <v>1016</v>
      </c>
      <c r="N88" s="306" t="s">
        <v>548</v>
      </c>
      <c r="O88" s="155">
        <v>997</v>
      </c>
      <c r="P88" s="306" t="s">
        <v>548</v>
      </c>
      <c r="Q88" s="155">
        <v>981</v>
      </c>
      <c r="R88" s="306" t="s">
        <v>548</v>
      </c>
      <c r="S88" s="155">
        <v>950</v>
      </c>
      <c r="T88" s="306" t="s">
        <v>548</v>
      </c>
      <c r="U88" s="155">
        <v>936</v>
      </c>
      <c r="V88" s="203" t="s">
        <v>548</v>
      </c>
      <c r="W88" s="155">
        <v>902</v>
      </c>
      <c r="X88" s="203" t="s">
        <v>548</v>
      </c>
      <c r="Y88" s="155">
        <v>895</v>
      </c>
      <c r="Z88" s="203" t="s">
        <v>548</v>
      </c>
      <c r="AA88" s="155">
        <v>878</v>
      </c>
      <c r="AB88" s="203" t="s">
        <v>548</v>
      </c>
      <c r="AC88" s="155">
        <v>851</v>
      </c>
      <c r="AD88" s="203" t="s">
        <v>548</v>
      </c>
      <c r="AE88" s="155">
        <v>836</v>
      </c>
      <c r="AF88" s="203" t="s">
        <v>548</v>
      </c>
      <c r="AG88" s="155">
        <v>834</v>
      </c>
      <c r="AH88" s="203" t="s">
        <v>548</v>
      </c>
      <c r="AI88" s="155">
        <v>836</v>
      </c>
      <c r="AJ88" s="203" t="s">
        <v>548</v>
      </c>
      <c r="AK88" s="155">
        <v>826</v>
      </c>
      <c r="AL88" s="203" t="s">
        <v>548</v>
      </c>
      <c r="AM88" s="155">
        <v>823</v>
      </c>
      <c r="AN88" s="410" t="s">
        <v>548</v>
      </c>
      <c r="AO88" s="155">
        <v>818</v>
      </c>
      <c r="AP88" s="410" t="s">
        <v>548</v>
      </c>
      <c r="AQ88" s="155">
        <v>813</v>
      </c>
      <c r="AR88" s="203" t="s">
        <v>548</v>
      </c>
      <c r="AS88" s="155">
        <v>821</v>
      </c>
      <c r="AT88" s="203" t="s">
        <v>548</v>
      </c>
      <c r="AU88" s="155">
        <v>823</v>
      </c>
      <c r="AV88" s="203" t="s">
        <v>548</v>
      </c>
      <c r="AW88" s="225"/>
      <c r="AX88" s="155"/>
      <c r="AY88" s="155"/>
      <c r="AZ88" s="306"/>
      <c r="BA88" s="306"/>
    </row>
    <row r="89" spans="1:53" x14ac:dyDescent="0.2">
      <c r="A89" s="306" t="s">
        <v>641</v>
      </c>
      <c r="B89" s="5" t="s">
        <v>486</v>
      </c>
      <c r="C89" s="5" t="s">
        <v>408</v>
      </c>
      <c r="D89" s="5" t="s">
        <v>440</v>
      </c>
      <c r="E89" s="5" t="s">
        <v>186</v>
      </c>
      <c r="F89" s="117" t="s">
        <v>187</v>
      </c>
      <c r="G89" s="5" t="s">
        <v>188</v>
      </c>
      <c r="H89" s="151">
        <v>13841</v>
      </c>
      <c r="I89" s="155">
        <v>12626</v>
      </c>
      <c r="J89" s="187" t="s">
        <v>548</v>
      </c>
      <c r="K89" s="155">
        <v>12424</v>
      </c>
      <c r="L89" s="262" t="s">
        <v>548</v>
      </c>
      <c r="M89" s="155">
        <v>12252</v>
      </c>
      <c r="N89" s="306" t="s">
        <v>548</v>
      </c>
      <c r="O89" s="155">
        <v>12122</v>
      </c>
      <c r="P89" s="306" t="s">
        <v>548</v>
      </c>
      <c r="Q89" s="155">
        <v>12037</v>
      </c>
      <c r="R89" s="306" t="s">
        <v>548</v>
      </c>
      <c r="S89" s="155">
        <v>11911</v>
      </c>
      <c r="T89" s="306" t="s">
        <v>548</v>
      </c>
      <c r="U89" s="155">
        <v>11759</v>
      </c>
      <c r="V89" s="203" t="s">
        <v>548</v>
      </c>
      <c r="W89" s="155">
        <v>11663</v>
      </c>
      <c r="X89" s="203" t="s">
        <v>548</v>
      </c>
      <c r="Y89" s="155">
        <v>11529</v>
      </c>
      <c r="Z89" s="203" t="s">
        <v>548</v>
      </c>
      <c r="AA89" s="155">
        <v>11394</v>
      </c>
      <c r="AB89" s="203" t="s">
        <v>548</v>
      </c>
      <c r="AC89" s="155">
        <v>11319</v>
      </c>
      <c r="AD89" s="203" t="s">
        <v>548</v>
      </c>
      <c r="AE89" s="155">
        <v>11255</v>
      </c>
      <c r="AF89" s="203" t="s">
        <v>548</v>
      </c>
      <c r="AG89" s="155">
        <v>11219</v>
      </c>
      <c r="AH89" s="203" t="s">
        <v>548</v>
      </c>
      <c r="AI89" s="155">
        <v>11142</v>
      </c>
      <c r="AJ89" s="203" t="s">
        <v>548</v>
      </c>
      <c r="AK89" s="155">
        <v>10997</v>
      </c>
      <c r="AL89" s="203" t="s">
        <v>548</v>
      </c>
      <c r="AM89" s="155">
        <v>10925</v>
      </c>
      <c r="AN89" s="410" t="s">
        <v>548</v>
      </c>
      <c r="AO89" s="155">
        <v>10797</v>
      </c>
      <c r="AP89" s="410" t="s">
        <v>548</v>
      </c>
      <c r="AQ89" s="155">
        <v>10683</v>
      </c>
      <c r="AR89" s="203" t="s">
        <v>548</v>
      </c>
      <c r="AS89" s="155">
        <v>10636</v>
      </c>
      <c r="AT89" s="203" t="s">
        <v>548</v>
      </c>
      <c r="AU89" s="155">
        <v>10549</v>
      </c>
      <c r="AV89" s="203" t="s">
        <v>548</v>
      </c>
      <c r="AW89" s="225"/>
      <c r="AX89" s="155"/>
      <c r="AY89" s="155"/>
      <c r="AZ89" s="306"/>
      <c r="BA89" s="306"/>
    </row>
    <row r="90" spans="1:53" x14ac:dyDescent="0.2">
      <c r="A90" s="306" t="s">
        <v>633</v>
      </c>
      <c r="B90" s="5" t="s">
        <v>477</v>
      </c>
      <c r="C90" s="5" t="s">
        <v>404</v>
      </c>
      <c r="D90" s="5" t="s">
        <v>422</v>
      </c>
      <c r="E90" s="5" t="s">
        <v>31</v>
      </c>
      <c r="F90" s="117" t="s">
        <v>189</v>
      </c>
      <c r="G90" s="5" t="s">
        <v>190</v>
      </c>
      <c r="H90" s="151">
        <v>2591</v>
      </c>
      <c r="I90" s="155">
        <v>2626</v>
      </c>
      <c r="J90" s="187" t="s">
        <v>549</v>
      </c>
      <c r="K90" s="155">
        <v>2556</v>
      </c>
      <c r="L90" s="262" t="s">
        <v>548</v>
      </c>
      <c r="M90" s="155">
        <v>2497</v>
      </c>
      <c r="N90" s="306" t="s">
        <v>548</v>
      </c>
      <c r="O90" s="155">
        <v>2421</v>
      </c>
      <c r="P90" s="306" t="s">
        <v>548</v>
      </c>
      <c r="Q90" s="155">
        <v>2372</v>
      </c>
      <c r="R90" s="306" t="s">
        <v>548</v>
      </c>
      <c r="S90" s="155">
        <v>2328</v>
      </c>
      <c r="T90" s="306" t="s">
        <v>548</v>
      </c>
      <c r="U90" s="155">
        <v>2282</v>
      </c>
      <c r="V90" s="203" t="s">
        <v>548</v>
      </c>
      <c r="W90" s="155">
        <v>2282</v>
      </c>
      <c r="X90" s="203" t="s">
        <v>548</v>
      </c>
      <c r="Y90" s="155">
        <v>2259</v>
      </c>
      <c r="Z90" s="203" t="s">
        <v>548</v>
      </c>
      <c r="AA90" s="155">
        <v>2250</v>
      </c>
      <c r="AB90" s="203" t="s">
        <v>548</v>
      </c>
      <c r="AC90" s="155">
        <v>2191</v>
      </c>
      <c r="AD90" s="203" t="s">
        <v>548</v>
      </c>
      <c r="AE90" s="155">
        <v>2175</v>
      </c>
      <c r="AF90" s="203" t="s">
        <v>548</v>
      </c>
      <c r="AG90" s="155">
        <v>2112</v>
      </c>
      <c r="AH90" s="203" t="s">
        <v>548</v>
      </c>
      <c r="AI90" s="155">
        <v>2085</v>
      </c>
      <c r="AJ90" s="203" t="s">
        <v>548</v>
      </c>
      <c r="AK90" s="155">
        <v>2041</v>
      </c>
      <c r="AL90" s="203" t="s">
        <v>548</v>
      </c>
      <c r="AM90" s="155">
        <v>1980</v>
      </c>
      <c r="AN90" s="410" t="s">
        <v>548</v>
      </c>
      <c r="AO90" s="155">
        <v>1954</v>
      </c>
      <c r="AP90" s="410" t="s">
        <v>548</v>
      </c>
      <c r="AQ90" s="155">
        <v>1928</v>
      </c>
      <c r="AR90" s="203" t="s">
        <v>548</v>
      </c>
      <c r="AS90" s="155">
        <v>1906</v>
      </c>
      <c r="AT90" s="203" t="s">
        <v>548</v>
      </c>
      <c r="AU90" s="155">
        <v>1843</v>
      </c>
      <c r="AV90" s="203" t="s">
        <v>548</v>
      </c>
      <c r="AW90" s="225"/>
      <c r="AX90" s="155"/>
      <c r="AY90" s="155"/>
      <c r="AZ90" s="306"/>
      <c r="BA90" s="306"/>
    </row>
    <row r="91" spans="1:53" x14ac:dyDescent="0.2">
      <c r="A91" s="306" t="s">
        <v>496</v>
      </c>
      <c r="B91" s="5" t="s">
        <v>497</v>
      </c>
      <c r="C91" s="5" t="s">
        <v>411</v>
      </c>
      <c r="D91" s="5" t="s">
        <v>439</v>
      </c>
      <c r="E91" s="5" t="s">
        <v>145</v>
      </c>
      <c r="F91" s="117" t="s">
        <v>191</v>
      </c>
      <c r="G91" s="5" t="s">
        <v>192</v>
      </c>
      <c r="H91" s="151">
        <v>2873</v>
      </c>
      <c r="I91" s="155">
        <v>2337</v>
      </c>
      <c r="J91" s="187" t="s">
        <v>548</v>
      </c>
      <c r="K91" s="155">
        <v>2258</v>
      </c>
      <c r="L91" s="262" t="s">
        <v>548</v>
      </c>
      <c r="M91" s="155">
        <v>2149</v>
      </c>
      <c r="N91" s="306" t="s">
        <v>548</v>
      </c>
      <c r="O91" s="155">
        <v>2134</v>
      </c>
      <c r="P91" s="306" t="s">
        <v>548</v>
      </c>
      <c r="Q91" s="155">
        <v>2064</v>
      </c>
      <c r="R91" s="306" t="s">
        <v>548</v>
      </c>
      <c r="S91" s="155">
        <v>2011</v>
      </c>
      <c r="T91" s="306" t="s">
        <v>548</v>
      </c>
      <c r="U91" s="155">
        <v>1958</v>
      </c>
      <c r="V91" s="203" t="s">
        <v>548</v>
      </c>
      <c r="W91" s="155">
        <v>1926</v>
      </c>
      <c r="X91" s="203" t="s">
        <v>548</v>
      </c>
      <c r="Y91" s="155">
        <v>1896</v>
      </c>
      <c r="Z91" s="203" t="s">
        <v>548</v>
      </c>
      <c r="AA91" s="155">
        <v>1859</v>
      </c>
      <c r="AB91" s="203" t="s">
        <v>548</v>
      </c>
      <c r="AC91" s="155">
        <v>1846</v>
      </c>
      <c r="AD91" s="203" t="s">
        <v>548</v>
      </c>
      <c r="AE91" s="155">
        <v>1819</v>
      </c>
      <c r="AF91" s="203" t="s">
        <v>548</v>
      </c>
      <c r="AG91" s="155">
        <v>1822</v>
      </c>
      <c r="AH91" s="203" t="s">
        <v>548</v>
      </c>
      <c r="AI91" s="155">
        <v>1805</v>
      </c>
      <c r="AJ91" s="203" t="s">
        <v>548</v>
      </c>
      <c r="AK91" s="155">
        <v>1804</v>
      </c>
      <c r="AL91" s="203" t="s">
        <v>548</v>
      </c>
      <c r="AM91" s="155">
        <v>1746</v>
      </c>
      <c r="AN91" s="410" t="s">
        <v>548</v>
      </c>
      <c r="AO91" s="155">
        <v>1729</v>
      </c>
      <c r="AP91" s="410" t="s">
        <v>548</v>
      </c>
      <c r="AQ91" s="155">
        <v>1693</v>
      </c>
      <c r="AR91" s="203" t="s">
        <v>548</v>
      </c>
      <c r="AS91" s="155">
        <v>1664</v>
      </c>
      <c r="AT91" s="203" t="s">
        <v>548</v>
      </c>
      <c r="AU91" s="155">
        <v>1677</v>
      </c>
      <c r="AV91" s="203" t="s">
        <v>548</v>
      </c>
      <c r="AW91" s="225"/>
      <c r="AX91" s="155"/>
      <c r="AY91" s="155"/>
      <c r="AZ91" s="306"/>
      <c r="BA91" s="306"/>
    </row>
    <row r="92" spans="1:53" x14ac:dyDescent="0.2">
      <c r="A92" s="306" t="s">
        <v>626</v>
      </c>
      <c r="B92" s="5" t="s">
        <v>477</v>
      </c>
      <c r="C92" s="5" t="s">
        <v>404</v>
      </c>
      <c r="D92" s="5" t="s">
        <v>422</v>
      </c>
      <c r="E92" s="5" t="s">
        <v>31</v>
      </c>
      <c r="F92" s="117" t="s">
        <v>193</v>
      </c>
      <c r="G92" s="5" t="s">
        <v>194</v>
      </c>
      <c r="H92" s="151">
        <v>2627</v>
      </c>
      <c r="I92" s="155">
        <v>2270</v>
      </c>
      <c r="J92" s="187" t="s">
        <v>548</v>
      </c>
      <c r="K92" s="155">
        <v>2187</v>
      </c>
      <c r="L92" s="262" t="s">
        <v>548</v>
      </c>
      <c r="M92" s="155">
        <v>2132</v>
      </c>
      <c r="N92" s="306" t="s">
        <v>548</v>
      </c>
      <c r="O92" s="155">
        <v>2112</v>
      </c>
      <c r="P92" s="306" t="s">
        <v>548</v>
      </c>
      <c r="Q92" s="155">
        <v>2078</v>
      </c>
      <c r="R92" s="306" t="s">
        <v>548</v>
      </c>
      <c r="S92" s="155">
        <v>2033</v>
      </c>
      <c r="T92" s="306" t="s">
        <v>548</v>
      </c>
      <c r="U92" s="155">
        <v>2013</v>
      </c>
      <c r="V92" s="203" t="s">
        <v>548</v>
      </c>
      <c r="W92" s="155">
        <v>1950</v>
      </c>
      <c r="X92" s="203" t="s">
        <v>548</v>
      </c>
      <c r="Y92" s="155">
        <v>1870</v>
      </c>
      <c r="Z92" s="203" t="s">
        <v>548</v>
      </c>
      <c r="AA92" s="155">
        <v>1866</v>
      </c>
      <c r="AB92" s="203" t="s">
        <v>548</v>
      </c>
      <c r="AC92" s="155">
        <v>1821</v>
      </c>
      <c r="AD92" s="203" t="s">
        <v>548</v>
      </c>
      <c r="AE92" s="155">
        <v>1792</v>
      </c>
      <c r="AF92" s="203" t="s">
        <v>548</v>
      </c>
      <c r="AG92" s="155">
        <v>1722</v>
      </c>
      <c r="AH92" s="203" t="s">
        <v>548</v>
      </c>
      <c r="AI92" s="155">
        <v>1702</v>
      </c>
      <c r="AJ92" s="203" t="s">
        <v>548</v>
      </c>
      <c r="AK92" s="155">
        <v>1681</v>
      </c>
      <c r="AL92" s="203" t="s">
        <v>548</v>
      </c>
      <c r="AM92" s="155">
        <v>1631</v>
      </c>
      <c r="AN92" s="410" t="s">
        <v>548</v>
      </c>
      <c r="AO92" s="155">
        <v>1607</v>
      </c>
      <c r="AP92" s="410" t="s">
        <v>548</v>
      </c>
      <c r="AQ92" s="155">
        <v>1561</v>
      </c>
      <c r="AR92" s="203" t="s">
        <v>548</v>
      </c>
      <c r="AS92" s="155">
        <v>1528</v>
      </c>
      <c r="AT92" s="203" t="s">
        <v>548</v>
      </c>
      <c r="AU92" s="155">
        <v>1525</v>
      </c>
      <c r="AV92" s="203" t="s">
        <v>548</v>
      </c>
      <c r="AW92" s="225"/>
      <c r="AX92" s="155"/>
      <c r="AY92" s="155"/>
      <c r="AZ92" s="306"/>
      <c r="BA92" s="306"/>
    </row>
    <row r="93" spans="1:53" x14ac:dyDescent="0.2">
      <c r="A93" s="306" t="s">
        <v>619</v>
      </c>
      <c r="B93" s="5" t="s">
        <v>474</v>
      </c>
      <c r="C93" s="5" t="s">
        <v>401</v>
      </c>
      <c r="D93" s="5" t="s">
        <v>415</v>
      </c>
      <c r="E93" s="5" t="s">
        <v>5</v>
      </c>
      <c r="F93" s="2" t="s">
        <v>561</v>
      </c>
      <c r="G93" s="2" t="s">
        <v>562</v>
      </c>
      <c r="H93" s="151">
        <v>9181</v>
      </c>
      <c r="I93" s="155">
        <v>6821</v>
      </c>
      <c r="J93" s="187" t="s">
        <v>548</v>
      </c>
      <c r="K93" s="155">
        <v>6595</v>
      </c>
      <c r="L93" s="262" t="s">
        <v>548</v>
      </c>
      <c r="M93" s="155">
        <v>6385</v>
      </c>
      <c r="N93" s="306" t="s">
        <v>548</v>
      </c>
      <c r="O93" s="155">
        <v>6239</v>
      </c>
      <c r="P93" s="306" t="s">
        <v>548</v>
      </c>
      <c r="Q93" s="155">
        <v>6109</v>
      </c>
      <c r="R93" s="306" t="s">
        <v>548</v>
      </c>
      <c r="S93" s="155">
        <v>5998</v>
      </c>
      <c r="T93" s="306" t="s">
        <v>548</v>
      </c>
      <c r="U93" s="155">
        <v>5973</v>
      </c>
      <c r="V93" s="203" t="s">
        <v>548</v>
      </c>
      <c r="W93" s="155">
        <v>6020</v>
      </c>
      <c r="X93" s="203" t="s">
        <v>548</v>
      </c>
      <c r="Y93" s="155">
        <v>6008</v>
      </c>
      <c r="Z93" s="203" t="s">
        <v>548</v>
      </c>
      <c r="AA93" s="155">
        <v>6064</v>
      </c>
      <c r="AB93" s="203" t="s">
        <v>548</v>
      </c>
      <c r="AC93" s="155">
        <v>6144</v>
      </c>
      <c r="AD93" s="203" t="s">
        <v>548</v>
      </c>
      <c r="AE93" s="155">
        <v>6200</v>
      </c>
      <c r="AF93" s="203" t="s">
        <v>548</v>
      </c>
      <c r="AG93" s="155">
        <v>6181</v>
      </c>
      <c r="AH93" s="203" t="s">
        <v>548</v>
      </c>
      <c r="AI93" s="155">
        <v>6238</v>
      </c>
      <c r="AJ93" s="203" t="s">
        <v>548</v>
      </c>
      <c r="AK93" s="155">
        <v>6211</v>
      </c>
      <c r="AL93" s="203" t="s">
        <v>548</v>
      </c>
      <c r="AM93" s="155">
        <v>6176</v>
      </c>
      <c r="AN93" s="410" t="s">
        <v>548</v>
      </c>
      <c r="AO93" s="155">
        <v>6147</v>
      </c>
      <c r="AP93" s="410" t="s">
        <v>548</v>
      </c>
      <c r="AQ93" s="155">
        <v>6040</v>
      </c>
      <c r="AR93" s="203" t="s">
        <v>548</v>
      </c>
      <c r="AS93" s="155">
        <v>5886</v>
      </c>
      <c r="AT93" s="203" t="s">
        <v>548</v>
      </c>
      <c r="AU93" s="155">
        <v>5729</v>
      </c>
      <c r="AV93" s="203" t="s">
        <v>548</v>
      </c>
      <c r="AW93" s="225"/>
      <c r="AX93" s="155"/>
      <c r="AY93" s="155"/>
      <c r="AZ93" s="306"/>
      <c r="BA93" s="306"/>
    </row>
    <row r="94" spans="1:53" x14ac:dyDescent="0.2">
      <c r="A94" s="306" t="s">
        <v>495</v>
      </c>
      <c r="B94" s="5" t="s">
        <v>481</v>
      </c>
      <c r="C94" s="5" t="s">
        <v>406</v>
      </c>
      <c r="D94" s="5" t="s">
        <v>435</v>
      </c>
      <c r="E94" s="5" t="s">
        <v>111</v>
      </c>
      <c r="F94" s="117" t="s">
        <v>196</v>
      </c>
      <c r="G94" s="5" t="s">
        <v>197</v>
      </c>
      <c r="H94" s="151">
        <v>4885</v>
      </c>
      <c r="I94" s="155">
        <v>4155</v>
      </c>
      <c r="J94" s="187" t="s">
        <v>548</v>
      </c>
      <c r="K94" s="155">
        <v>3952</v>
      </c>
      <c r="L94" s="262" t="s">
        <v>548</v>
      </c>
      <c r="M94" s="155">
        <v>3817</v>
      </c>
      <c r="N94" s="306" t="s">
        <v>548</v>
      </c>
      <c r="O94" s="155">
        <v>3694</v>
      </c>
      <c r="P94" s="306" t="s">
        <v>548</v>
      </c>
      <c r="Q94" s="155">
        <v>3555</v>
      </c>
      <c r="R94" s="306" t="s">
        <v>548</v>
      </c>
      <c r="S94" s="155">
        <v>3379</v>
      </c>
      <c r="T94" s="306" t="s">
        <v>548</v>
      </c>
      <c r="U94" s="155">
        <v>3295</v>
      </c>
      <c r="V94" s="203" t="s">
        <v>548</v>
      </c>
      <c r="W94" s="155">
        <v>3238</v>
      </c>
      <c r="X94" s="203" t="s">
        <v>548</v>
      </c>
      <c r="Y94" s="155">
        <v>3195</v>
      </c>
      <c r="Z94" s="203" t="s">
        <v>548</v>
      </c>
      <c r="AA94" s="155">
        <v>3119</v>
      </c>
      <c r="AB94" s="203" t="s">
        <v>548</v>
      </c>
      <c r="AC94" s="155">
        <v>3039</v>
      </c>
      <c r="AD94" s="203" t="s">
        <v>548</v>
      </c>
      <c r="AE94" s="155">
        <v>2949</v>
      </c>
      <c r="AF94" s="203" t="s">
        <v>548</v>
      </c>
      <c r="AG94" s="155">
        <v>2905</v>
      </c>
      <c r="AH94" s="203" t="s">
        <v>548</v>
      </c>
      <c r="AI94" s="155">
        <v>2889</v>
      </c>
      <c r="AJ94" s="203" t="s">
        <v>548</v>
      </c>
      <c r="AK94" s="155">
        <v>2848</v>
      </c>
      <c r="AL94" s="203" t="s">
        <v>548</v>
      </c>
      <c r="AM94" s="155">
        <v>2813</v>
      </c>
      <c r="AN94" s="410" t="s">
        <v>548</v>
      </c>
      <c r="AO94" s="155">
        <v>2787</v>
      </c>
      <c r="AP94" s="410" t="s">
        <v>548</v>
      </c>
      <c r="AQ94" s="155">
        <v>2815</v>
      </c>
      <c r="AR94" s="203" t="s">
        <v>548</v>
      </c>
      <c r="AS94" s="155">
        <v>2788</v>
      </c>
      <c r="AT94" s="203" t="s">
        <v>548</v>
      </c>
      <c r="AU94" s="155">
        <v>2741</v>
      </c>
      <c r="AV94" s="203" t="s">
        <v>548</v>
      </c>
      <c r="AW94" s="225"/>
      <c r="AX94" s="155"/>
      <c r="AY94" s="155"/>
      <c r="AZ94" s="306"/>
      <c r="BA94" s="306"/>
    </row>
    <row r="95" spans="1:53" x14ac:dyDescent="0.2">
      <c r="A95" s="306" t="s">
        <v>626</v>
      </c>
      <c r="B95" s="5" t="s">
        <v>477</v>
      </c>
      <c r="C95" s="5" t="s">
        <v>404</v>
      </c>
      <c r="D95" s="5" t="s">
        <v>422</v>
      </c>
      <c r="E95" s="5" t="s">
        <v>31</v>
      </c>
      <c r="F95" s="117" t="s">
        <v>198</v>
      </c>
      <c r="G95" s="5" t="s">
        <v>199</v>
      </c>
      <c r="H95" s="151">
        <v>1635</v>
      </c>
      <c r="I95" s="155">
        <v>2001</v>
      </c>
      <c r="J95" s="187" t="s">
        <v>549</v>
      </c>
      <c r="K95" s="155">
        <v>1970</v>
      </c>
      <c r="L95" s="262" t="s">
        <v>549</v>
      </c>
      <c r="M95" s="155">
        <v>1933</v>
      </c>
      <c r="N95" s="306" t="s">
        <v>549</v>
      </c>
      <c r="O95" s="155">
        <v>1893</v>
      </c>
      <c r="P95" s="306" t="s">
        <v>549</v>
      </c>
      <c r="Q95" s="155">
        <v>1867</v>
      </c>
      <c r="R95" s="306" t="s">
        <v>549</v>
      </c>
      <c r="S95" s="155">
        <v>1827</v>
      </c>
      <c r="T95" s="306" t="s">
        <v>549</v>
      </c>
      <c r="U95" s="155">
        <v>1790</v>
      </c>
      <c r="V95" s="203" t="s">
        <v>549</v>
      </c>
      <c r="W95" s="155">
        <v>1760</v>
      </c>
      <c r="X95" s="203" t="s">
        <v>549</v>
      </c>
      <c r="Y95" s="155">
        <v>1770</v>
      </c>
      <c r="Z95" s="203" t="s">
        <v>549</v>
      </c>
      <c r="AA95" s="155">
        <v>1743</v>
      </c>
      <c r="AB95" s="203" t="s">
        <v>549</v>
      </c>
      <c r="AC95" s="155">
        <v>1710</v>
      </c>
      <c r="AD95" s="203" t="s">
        <v>549</v>
      </c>
      <c r="AE95" s="155">
        <v>1667</v>
      </c>
      <c r="AF95" s="203" t="s">
        <v>549</v>
      </c>
      <c r="AG95" s="155">
        <v>1631</v>
      </c>
      <c r="AH95" s="203" t="s">
        <v>548</v>
      </c>
      <c r="AI95" s="155">
        <v>1601</v>
      </c>
      <c r="AJ95" s="203" t="s">
        <v>548</v>
      </c>
      <c r="AK95" s="155">
        <v>1571</v>
      </c>
      <c r="AL95" s="203" t="s">
        <v>548</v>
      </c>
      <c r="AM95" s="155">
        <v>1532</v>
      </c>
      <c r="AN95" s="410" t="s">
        <v>548</v>
      </c>
      <c r="AO95" s="155">
        <v>1493</v>
      </c>
      <c r="AP95" s="410" t="s">
        <v>548</v>
      </c>
      <c r="AQ95" s="155">
        <v>1458</v>
      </c>
      <c r="AR95" s="203" t="s">
        <v>548</v>
      </c>
      <c r="AS95" s="155">
        <v>1456</v>
      </c>
      <c r="AT95" s="203" t="s">
        <v>548</v>
      </c>
      <c r="AU95" s="155">
        <v>1441</v>
      </c>
      <c r="AV95" s="203" t="s">
        <v>548</v>
      </c>
      <c r="AW95" s="225"/>
      <c r="AX95" s="155"/>
      <c r="AY95" s="155"/>
      <c r="AZ95" s="306"/>
      <c r="BA95" s="306"/>
    </row>
    <row r="96" spans="1:53" x14ac:dyDescent="0.2">
      <c r="A96" s="328" t="s">
        <v>502</v>
      </c>
      <c r="B96" s="5" t="s">
        <v>481</v>
      </c>
      <c r="C96" s="5" t="s">
        <v>406</v>
      </c>
      <c r="D96" s="5" t="s">
        <v>435</v>
      </c>
      <c r="E96" s="5" t="s">
        <v>111</v>
      </c>
      <c r="F96" s="117" t="s">
        <v>200</v>
      </c>
      <c r="G96" s="5" t="s">
        <v>201</v>
      </c>
      <c r="H96" s="151">
        <v>7191</v>
      </c>
      <c r="I96" s="155">
        <v>9214</v>
      </c>
      <c r="J96" s="187" t="s">
        <v>549</v>
      </c>
      <c r="K96" s="155">
        <v>9152</v>
      </c>
      <c r="L96" s="262" t="s">
        <v>549</v>
      </c>
      <c r="M96" s="155">
        <v>8959</v>
      </c>
      <c r="N96" s="306" t="s">
        <v>549</v>
      </c>
      <c r="O96" s="155">
        <v>8875</v>
      </c>
      <c r="P96" s="306" t="s">
        <v>549</v>
      </c>
      <c r="Q96" s="155">
        <v>8660</v>
      </c>
      <c r="R96" s="306" t="s">
        <v>549</v>
      </c>
      <c r="S96" s="155">
        <v>8481</v>
      </c>
      <c r="T96" s="306" t="s">
        <v>549</v>
      </c>
      <c r="U96" s="155">
        <v>8300</v>
      </c>
      <c r="V96" s="203" t="s">
        <v>549</v>
      </c>
      <c r="W96" s="155">
        <v>8142</v>
      </c>
      <c r="X96" s="203" t="s">
        <v>549</v>
      </c>
      <c r="Y96" s="155">
        <v>8043</v>
      </c>
      <c r="Z96" s="203" t="s">
        <v>549</v>
      </c>
      <c r="AA96" s="155">
        <v>7916</v>
      </c>
      <c r="AB96" s="203" t="s">
        <v>549</v>
      </c>
      <c r="AC96" s="155">
        <v>7730</v>
      </c>
      <c r="AD96" s="203" t="s">
        <v>549</v>
      </c>
      <c r="AE96" s="155">
        <v>7556</v>
      </c>
      <c r="AF96" s="203" t="s">
        <v>549</v>
      </c>
      <c r="AG96" s="155">
        <v>7453</v>
      </c>
      <c r="AH96" s="203" t="s">
        <v>549</v>
      </c>
      <c r="AI96" s="155">
        <v>7376</v>
      </c>
      <c r="AJ96" s="203" t="s">
        <v>549</v>
      </c>
      <c r="AK96" s="155">
        <v>7257</v>
      </c>
      <c r="AL96" s="203" t="s">
        <v>549</v>
      </c>
      <c r="AM96" s="155">
        <v>7131</v>
      </c>
      <c r="AN96" s="410" t="s">
        <v>548</v>
      </c>
      <c r="AO96" s="155">
        <v>7047</v>
      </c>
      <c r="AP96" s="410" t="s">
        <v>548</v>
      </c>
      <c r="AQ96" s="155">
        <v>6880</v>
      </c>
      <c r="AR96" s="203" t="s">
        <v>548</v>
      </c>
      <c r="AS96" s="155">
        <v>6726</v>
      </c>
      <c r="AT96" s="203" t="s">
        <v>548</v>
      </c>
      <c r="AU96" s="155">
        <v>6581</v>
      </c>
      <c r="AV96" s="203" t="s">
        <v>548</v>
      </c>
      <c r="AW96" s="225"/>
      <c r="AX96" s="155"/>
      <c r="AY96" s="155"/>
      <c r="AZ96" s="306"/>
      <c r="BA96" s="306"/>
    </row>
    <row r="97" spans="1:53" x14ac:dyDescent="0.2">
      <c r="A97" s="329" t="s">
        <v>502</v>
      </c>
      <c r="B97" s="5" t="s">
        <v>481</v>
      </c>
      <c r="C97" s="5" t="s">
        <v>406</v>
      </c>
      <c r="D97" s="5" t="s">
        <v>435</v>
      </c>
      <c r="E97" s="5" t="s">
        <v>111</v>
      </c>
      <c r="F97" s="117" t="s">
        <v>202</v>
      </c>
      <c r="G97" s="5" t="s">
        <v>203</v>
      </c>
      <c r="H97" s="151">
        <v>5011</v>
      </c>
      <c r="I97" s="155">
        <v>5784</v>
      </c>
      <c r="J97" s="187" t="s">
        <v>549</v>
      </c>
      <c r="K97" s="155">
        <v>5638</v>
      </c>
      <c r="L97" s="262" t="s">
        <v>549</v>
      </c>
      <c r="M97" s="155">
        <v>5495</v>
      </c>
      <c r="N97" s="306" t="s">
        <v>549</v>
      </c>
      <c r="O97" s="155">
        <v>5389</v>
      </c>
      <c r="P97" s="306" t="s">
        <v>549</v>
      </c>
      <c r="Q97" s="155">
        <v>5219</v>
      </c>
      <c r="R97" s="306" t="s">
        <v>549</v>
      </c>
      <c r="S97" s="155">
        <v>5047</v>
      </c>
      <c r="T97" s="306" t="s">
        <v>549</v>
      </c>
      <c r="U97" s="155">
        <v>4868</v>
      </c>
      <c r="V97" s="203" t="s">
        <v>548</v>
      </c>
      <c r="W97" s="155">
        <v>4722</v>
      </c>
      <c r="X97" s="203" t="s">
        <v>548</v>
      </c>
      <c r="Y97" s="155">
        <v>4625</v>
      </c>
      <c r="Z97" s="203" t="s">
        <v>548</v>
      </c>
      <c r="AA97" s="155">
        <v>4547</v>
      </c>
      <c r="AB97" s="203" t="s">
        <v>548</v>
      </c>
      <c r="AC97" s="155">
        <v>4518</v>
      </c>
      <c r="AD97" s="203" t="s">
        <v>548</v>
      </c>
      <c r="AE97" s="155">
        <v>4461</v>
      </c>
      <c r="AF97" s="203" t="s">
        <v>548</v>
      </c>
      <c r="AG97" s="155">
        <v>4447</v>
      </c>
      <c r="AH97" s="203" t="s">
        <v>548</v>
      </c>
      <c r="AI97" s="155">
        <v>4455</v>
      </c>
      <c r="AJ97" s="203" t="s">
        <v>548</v>
      </c>
      <c r="AK97" s="155">
        <v>4414</v>
      </c>
      <c r="AL97" s="203" t="s">
        <v>548</v>
      </c>
      <c r="AM97" s="155">
        <v>4354</v>
      </c>
      <c r="AN97" s="410" t="s">
        <v>548</v>
      </c>
      <c r="AO97" s="155">
        <v>4300</v>
      </c>
      <c r="AP97" s="410" t="s">
        <v>548</v>
      </c>
      <c r="AQ97" s="155">
        <v>4298</v>
      </c>
      <c r="AR97" s="203" t="s">
        <v>548</v>
      </c>
      <c r="AS97" s="155">
        <v>4278</v>
      </c>
      <c r="AT97" s="203" t="s">
        <v>548</v>
      </c>
      <c r="AU97" s="155">
        <v>4281</v>
      </c>
      <c r="AV97" s="203" t="s">
        <v>548</v>
      </c>
      <c r="AW97" s="225"/>
      <c r="AX97" s="155"/>
      <c r="AY97" s="155"/>
      <c r="AZ97" s="306"/>
      <c r="BA97" s="306"/>
    </row>
    <row r="98" spans="1:53" x14ac:dyDescent="0.2">
      <c r="A98" s="306" t="s">
        <v>496</v>
      </c>
      <c r="B98" s="5" t="s">
        <v>497</v>
      </c>
      <c r="C98" s="5" t="s">
        <v>411</v>
      </c>
      <c r="D98" s="5" t="s">
        <v>439</v>
      </c>
      <c r="E98" s="5" t="s">
        <v>145</v>
      </c>
      <c r="F98" s="117" t="s">
        <v>204</v>
      </c>
      <c r="G98" s="5" t="s">
        <v>205</v>
      </c>
      <c r="H98" s="151">
        <v>6873</v>
      </c>
      <c r="I98" s="155">
        <v>5474</v>
      </c>
      <c r="J98" s="187" t="s">
        <v>548</v>
      </c>
      <c r="K98" s="155">
        <v>5343</v>
      </c>
      <c r="L98" s="262" t="s">
        <v>548</v>
      </c>
      <c r="M98" s="155">
        <v>5228</v>
      </c>
      <c r="N98" s="306" t="s">
        <v>548</v>
      </c>
      <c r="O98" s="155">
        <v>5166</v>
      </c>
      <c r="P98" s="306" t="s">
        <v>548</v>
      </c>
      <c r="Q98" s="155">
        <v>5038</v>
      </c>
      <c r="R98" s="306" t="s">
        <v>548</v>
      </c>
      <c r="S98" s="155">
        <v>4938</v>
      </c>
      <c r="T98" s="306" t="s">
        <v>548</v>
      </c>
      <c r="U98" s="155">
        <v>4869</v>
      </c>
      <c r="V98" s="203" t="s">
        <v>548</v>
      </c>
      <c r="W98" s="155">
        <v>4804</v>
      </c>
      <c r="X98" s="203" t="s">
        <v>548</v>
      </c>
      <c r="Y98" s="155">
        <v>4737</v>
      </c>
      <c r="Z98" s="203" t="s">
        <v>548</v>
      </c>
      <c r="AA98" s="155">
        <v>4683</v>
      </c>
      <c r="AB98" s="203" t="s">
        <v>548</v>
      </c>
      <c r="AC98" s="155">
        <v>4621</v>
      </c>
      <c r="AD98" s="203" t="s">
        <v>548</v>
      </c>
      <c r="AE98" s="155">
        <v>4585</v>
      </c>
      <c r="AF98" s="203" t="s">
        <v>548</v>
      </c>
      <c r="AG98" s="155">
        <v>4564</v>
      </c>
      <c r="AH98" s="203" t="s">
        <v>548</v>
      </c>
      <c r="AI98" s="155">
        <v>4585</v>
      </c>
      <c r="AJ98" s="203" t="s">
        <v>548</v>
      </c>
      <c r="AK98" s="155">
        <v>4529</v>
      </c>
      <c r="AL98" s="203" t="s">
        <v>548</v>
      </c>
      <c r="AM98" s="155">
        <v>4449</v>
      </c>
      <c r="AN98" s="410" t="s">
        <v>548</v>
      </c>
      <c r="AO98" s="155">
        <v>4390</v>
      </c>
      <c r="AP98" s="410" t="s">
        <v>548</v>
      </c>
      <c r="AQ98" s="155">
        <v>4341</v>
      </c>
      <c r="AR98" s="203" t="s">
        <v>548</v>
      </c>
      <c r="AS98" s="155">
        <v>4316</v>
      </c>
      <c r="AT98" s="203" t="s">
        <v>548</v>
      </c>
      <c r="AU98" s="155">
        <v>4267</v>
      </c>
      <c r="AV98" s="203" t="s">
        <v>548</v>
      </c>
      <c r="AW98" s="225"/>
      <c r="AX98" s="155"/>
      <c r="AY98" s="155"/>
      <c r="AZ98" s="306"/>
      <c r="BA98" s="306"/>
    </row>
    <row r="99" spans="1:53" x14ac:dyDescent="0.2">
      <c r="A99" s="306" t="s">
        <v>624</v>
      </c>
      <c r="B99" s="5" t="s">
        <v>481</v>
      </c>
      <c r="C99" s="5" t="s">
        <v>406</v>
      </c>
      <c r="D99" s="5" t="s">
        <v>421</v>
      </c>
      <c r="E99" s="5" t="s">
        <v>28</v>
      </c>
      <c r="F99" s="117" t="s">
        <v>206</v>
      </c>
      <c r="G99" s="5" t="s">
        <v>207</v>
      </c>
      <c r="H99" s="151">
        <v>2269</v>
      </c>
      <c r="I99" s="155">
        <v>2280</v>
      </c>
      <c r="J99" s="187" t="s">
        <v>549</v>
      </c>
      <c r="K99" s="155">
        <v>2256</v>
      </c>
      <c r="L99" s="262" t="s">
        <v>548</v>
      </c>
      <c r="M99" s="155">
        <v>2218</v>
      </c>
      <c r="N99" s="306" t="s">
        <v>548</v>
      </c>
      <c r="O99" s="155">
        <v>2191</v>
      </c>
      <c r="P99" s="306" t="s">
        <v>548</v>
      </c>
      <c r="Q99" s="155">
        <v>2187</v>
      </c>
      <c r="R99" s="306" t="s">
        <v>548</v>
      </c>
      <c r="S99" s="155">
        <v>2194</v>
      </c>
      <c r="T99" s="306" t="s">
        <v>548</v>
      </c>
      <c r="U99" s="155">
        <v>2175</v>
      </c>
      <c r="V99" s="203" t="s">
        <v>548</v>
      </c>
      <c r="W99" s="155">
        <v>2172</v>
      </c>
      <c r="X99" s="203" t="s">
        <v>548</v>
      </c>
      <c r="Y99" s="155">
        <v>2190</v>
      </c>
      <c r="Z99" s="203" t="s">
        <v>548</v>
      </c>
      <c r="AA99" s="155">
        <v>2230</v>
      </c>
      <c r="AB99" s="203" t="s">
        <v>548</v>
      </c>
      <c r="AC99" s="155">
        <v>2206</v>
      </c>
      <c r="AD99" s="203" t="s">
        <v>548</v>
      </c>
      <c r="AE99" s="155">
        <v>2203</v>
      </c>
      <c r="AF99" s="203" t="s">
        <v>548</v>
      </c>
      <c r="AG99" s="155">
        <v>2223</v>
      </c>
      <c r="AH99" s="203" t="s">
        <v>548</v>
      </c>
      <c r="AI99" s="155">
        <v>2222</v>
      </c>
      <c r="AJ99" s="203" t="s">
        <v>548</v>
      </c>
      <c r="AK99" s="155">
        <v>2218</v>
      </c>
      <c r="AL99" s="203" t="s">
        <v>548</v>
      </c>
      <c r="AM99" s="155">
        <v>2191</v>
      </c>
      <c r="AN99" s="410" t="s">
        <v>548</v>
      </c>
      <c r="AO99" s="155">
        <v>2180</v>
      </c>
      <c r="AP99" s="410" t="s">
        <v>548</v>
      </c>
      <c r="AQ99" s="155">
        <v>2142</v>
      </c>
      <c r="AR99" s="203" t="s">
        <v>548</v>
      </c>
      <c r="AS99" s="155">
        <v>2131</v>
      </c>
      <c r="AT99" s="203" t="s">
        <v>548</v>
      </c>
      <c r="AU99" s="155">
        <v>2088</v>
      </c>
      <c r="AV99" s="203" t="s">
        <v>548</v>
      </c>
      <c r="AW99" s="225"/>
      <c r="AX99" s="155"/>
      <c r="AY99" s="155"/>
      <c r="AZ99" s="306"/>
      <c r="BA99" s="306"/>
    </row>
    <row r="100" spans="1:53" x14ac:dyDescent="0.2">
      <c r="A100" s="306" t="s">
        <v>628</v>
      </c>
      <c r="B100" s="5" t="s">
        <v>485</v>
      </c>
      <c r="C100" s="5" t="s">
        <v>464</v>
      </c>
      <c r="D100" s="5" t="s">
        <v>425</v>
      </c>
      <c r="E100" s="5" t="s">
        <v>40</v>
      </c>
      <c r="F100" s="117" t="s">
        <v>503</v>
      </c>
      <c r="G100" s="5" t="s">
        <v>504</v>
      </c>
      <c r="H100" s="151">
        <v>6811</v>
      </c>
      <c r="I100" s="155">
        <v>7630</v>
      </c>
      <c r="J100" s="187" t="s">
        <v>549</v>
      </c>
      <c r="K100" s="155">
        <v>7526</v>
      </c>
      <c r="L100" s="262" t="s">
        <v>549</v>
      </c>
      <c r="M100" s="155">
        <v>7358</v>
      </c>
      <c r="N100" s="306" t="s">
        <v>549</v>
      </c>
      <c r="O100" s="155">
        <v>7189</v>
      </c>
      <c r="P100" s="306" t="s">
        <v>549</v>
      </c>
      <c r="Q100" s="155">
        <v>7107</v>
      </c>
      <c r="R100" s="306" t="s">
        <v>549</v>
      </c>
      <c r="S100" s="155">
        <v>7008</v>
      </c>
      <c r="T100" s="306" t="s">
        <v>549</v>
      </c>
      <c r="U100" s="155">
        <v>6866</v>
      </c>
      <c r="V100" s="203" t="s">
        <v>549</v>
      </c>
      <c r="W100" s="155">
        <v>6774</v>
      </c>
      <c r="X100" s="203" t="s">
        <v>548</v>
      </c>
      <c r="Y100" s="155">
        <v>6689</v>
      </c>
      <c r="Z100" s="203" t="s">
        <v>548</v>
      </c>
      <c r="AA100" s="155">
        <v>6596</v>
      </c>
      <c r="AB100" s="203" t="s">
        <v>548</v>
      </c>
      <c r="AC100" s="155">
        <v>6509</v>
      </c>
      <c r="AD100" s="203" t="s">
        <v>548</v>
      </c>
      <c r="AE100" s="155">
        <v>6413</v>
      </c>
      <c r="AF100" s="203" t="s">
        <v>548</v>
      </c>
      <c r="AG100" s="155">
        <v>6258</v>
      </c>
      <c r="AH100" s="203" t="s">
        <v>548</v>
      </c>
      <c r="AI100" s="155">
        <v>6175</v>
      </c>
      <c r="AJ100" s="203" t="s">
        <v>548</v>
      </c>
      <c r="AK100" s="155">
        <v>6014</v>
      </c>
      <c r="AL100" s="203" t="s">
        <v>548</v>
      </c>
      <c r="AM100" s="155">
        <v>5954</v>
      </c>
      <c r="AN100" s="410" t="s">
        <v>548</v>
      </c>
      <c r="AO100" s="155">
        <v>5875</v>
      </c>
      <c r="AP100" s="410" t="s">
        <v>548</v>
      </c>
      <c r="AQ100" s="155">
        <v>5749</v>
      </c>
      <c r="AR100" s="203" t="s">
        <v>548</v>
      </c>
      <c r="AS100" s="155">
        <v>5676</v>
      </c>
      <c r="AT100" s="203" t="s">
        <v>548</v>
      </c>
      <c r="AU100" s="155">
        <v>5626</v>
      </c>
      <c r="AV100" s="203" t="s">
        <v>548</v>
      </c>
      <c r="AW100" s="225"/>
      <c r="AX100" s="155"/>
      <c r="AY100" s="155"/>
      <c r="AZ100" s="306"/>
      <c r="BA100" s="306"/>
    </row>
    <row r="101" spans="1:53" x14ac:dyDescent="0.2">
      <c r="A101" s="306" t="s">
        <v>642</v>
      </c>
      <c r="B101" s="5" t="s">
        <v>488</v>
      </c>
      <c r="C101" s="5" t="s">
        <v>409</v>
      </c>
      <c r="D101" s="5" t="s">
        <v>438</v>
      </c>
      <c r="E101" s="5" t="s">
        <v>128</v>
      </c>
      <c r="F101" s="117" t="s">
        <v>208</v>
      </c>
      <c r="G101" s="5" t="s">
        <v>209</v>
      </c>
      <c r="H101" s="151">
        <v>2188</v>
      </c>
      <c r="I101" s="155">
        <v>2087</v>
      </c>
      <c r="J101" s="187" t="s">
        <v>548</v>
      </c>
      <c r="K101" s="155">
        <v>2068</v>
      </c>
      <c r="L101" s="262" t="s">
        <v>548</v>
      </c>
      <c r="M101" s="155">
        <v>2060</v>
      </c>
      <c r="N101" s="306" t="s">
        <v>548</v>
      </c>
      <c r="O101" s="155">
        <v>2055</v>
      </c>
      <c r="P101" s="306" t="s">
        <v>548</v>
      </c>
      <c r="Q101" s="155">
        <v>2070</v>
      </c>
      <c r="R101" s="306" t="s">
        <v>548</v>
      </c>
      <c r="S101" s="155">
        <v>2075</v>
      </c>
      <c r="T101" s="306" t="s">
        <v>548</v>
      </c>
      <c r="U101" s="155">
        <v>2067</v>
      </c>
      <c r="V101" s="203" t="s">
        <v>548</v>
      </c>
      <c r="W101" s="155">
        <v>2056</v>
      </c>
      <c r="X101" s="203" t="s">
        <v>548</v>
      </c>
      <c r="Y101" s="155">
        <v>2047</v>
      </c>
      <c r="Z101" s="203" t="s">
        <v>548</v>
      </c>
      <c r="AA101" s="155">
        <v>2055</v>
      </c>
      <c r="AB101" s="203" t="s">
        <v>548</v>
      </c>
      <c r="AC101" s="155">
        <v>2074</v>
      </c>
      <c r="AD101" s="203" t="s">
        <v>548</v>
      </c>
      <c r="AE101" s="155">
        <v>2041</v>
      </c>
      <c r="AF101" s="203" t="s">
        <v>548</v>
      </c>
      <c r="AG101" s="155">
        <v>2036</v>
      </c>
      <c r="AH101" s="203" t="s">
        <v>548</v>
      </c>
      <c r="AI101" s="155">
        <v>2027</v>
      </c>
      <c r="AJ101" s="203" t="s">
        <v>548</v>
      </c>
      <c r="AK101" s="155">
        <v>1998</v>
      </c>
      <c r="AL101" s="203" t="s">
        <v>548</v>
      </c>
      <c r="AM101" s="155">
        <v>1993</v>
      </c>
      <c r="AN101" s="410" t="s">
        <v>548</v>
      </c>
      <c r="AO101" s="155">
        <v>1951</v>
      </c>
      <c r="AP101" s="410" t="s">
        <v>548</v>
      </c>
      <c r="AQ101" s="155">
        <v>1958</v>
      </c>
      <c r="AR101" s="203" t="s">
        <v>548</v>
      </c>
      <c r="AS101" s="155">
        <v>1937</v>
      </c>
      <c r="AT101" s="203" t="s">
        <v>548</v>
      </c>
      <c r="AU101" s="155">
        <v>1915</v>
      </c>
      <c r="AV101" s="203" t="s">
        <v>548</v>
      </c>
      <c r="AW101" s="225"/>
      <c r="AX101" s="155"/>
      <c r="AY101" s="155"/>
      <c r="AZ101" s="306"/>
      <c r="BA101" s="306"/>
    </row>
    <row r="102" spans="1:53" x14ac:dyDescent="0.2">
      <c r="A102" s="306" t="s">
        <v>620</v>
      </c>
      <c r="B102" s="5" t="s">
        <v>475</v>
      </c>
      <c r="C102" s="5" t="s">
        <v>402</v>
      </c>
      <c r="D102" s="5" t="s">
        <v>416</v>
      </c>
      <c r="E102" s="5" t="s">
        <v>8</v>
      </c>
      <c r="F102" s="117" t="s">
        <v>210</v>
      </c>
      <c r="G102" s="5" t="s">
        <v>211</v>
      </c>
      <c r="H102" s="151">
        <v>3788</v>
      </c>
      <c r="I102" s="155">
        <v>5089</v>
      </c>
      <c r="J102" s="187" t="s">
        <v>549</v>
      </c>
      <c r="K102" s="155">
        <v>5006</v>
      </c>
      <c r="L102" s="262" t="s">
        <v>549</v>
      </c>
      <c r="M102" s="155">
        <v>4930</v>
      </c>
      <c r="N102" s="306" t="s">
        <v>549</v>
      </c>
      <c r="O102" s="155">
        <v>4844</v>
      </c>
      <c r="P102" s="306" t="s">
        <v>549</v>
      </c>
      <c r="Q102" s="155">
        <v>4800</v>
      </c>
      <c r="R102" s="306" t="s">
        <v>549</v>
      </c>
      <c r="S102" s="155">
        <v>4731</v>
      </c>
      <c r="T102" s="306" t="s">
        <v>549</v>
      </c>
      <c r="U102" s="155">
        <v>4684</v>
      </c>
      <c r="V102" s="203" t="s">
        <v>549</v>
      </c>
      <c r="W102" s="155">
        <v>4614</v>
      </c>
      <c r="X102" s="203" t="s">
        <v>549</v>
      </c>
      <c r="Y102" s="155">
        <v>4547</v>
      </c>
      <c r="Z102" s="203" t="s">
        <v>549</v>
      </c>
      <c r="AA102" s="155">
        <v>4491</v>
      </c>
      <c r="AB102" s="203" t="s">
        <v>549</v>
      </c>
      <c r="AC102" s="155">
        <v>4436</v>
      </c>
      <c r="AD102" s="203" t="s">
        <v>549</v>
      </c>
      <c r="AE102" s="155">
        <v>4362</v>
      </c>
      <c r="AF102" s="203" t="s">
        <v>549</v>
      </c>
      <c r="AG102" s="155">
        <v>4312</v>
      </c>
      <c r="AH102" s="203" t="s">
        <v>549</v>
      </c>
      <c r="AI102" s="155">
        <v>4276</v>
      </c>
      <c r="AJ102" s="203" t="s">
        <v>549</v>
      </c>
      <c r="AK102" s="155">
        <v>4224</v>
      </c>
      <c r="AL102" s="203" t="s">
        <v>549</v>
      </c>
      <c r="AM102" s="155">
        <v>4228</v>
      </c>
      <c r="AN102" s="410" t="s">
        <v>549</v>
      </c>
      <c r="AO102" s="155">
        <v>4107</v>
      </c>
      <c r="AP102" s="410" t="s">
        <v>549</v>
      </c>
      <c r="AQ102" s="155">
        <v>4109</v>
      </c>
      <c r="AR102" s="203" t="s">
        <v>549</v>
      </c>
      <c r="AS102" s="155">
        <v>4073</v>
      </c>
      <c r="AT102" s="203" t="s">
        <v>549</v>
      </c>
      <c r="AU102" s="155">
        <v>4086</v>
      </c>
      <c r="AV102" s="203" t="s">
        <v>549</v>
      </c>
      <c r="AW102" s="225"/>
      <c r="AX102" s="155"/>
      <c r="AY102" s="155"/>
      <c r="AZ102" s="306"/>
      <c r="BA102" s="306"/>
    </row>
    <row r="103" spans="1:53" x14ac:dyDescent="0.2">
      <c r="A103" s="306" t="s">
        <v>633</v>
      </c>
      <c r="B103" s="5" t="s">
        <v>477</v>
      </c>
      <c r="C103" s="5" t="s">
        <v>404</v>
      </c>
      <c r="D103" s="5" t="s">
        <v>422</v>
      </c>
      <c r="E103" s="5" t="s">
        <v>31</v>
      </c>
      <c r="F103" s="117" t="s">
        <v>212</v>
      </c>
      <c r="G103" s="5" t="s">
        <v>213</v>
      </c>
      <c r="H103" s="151">
        <v>2497</v>
      </c>
      <c r="I103" s="155">
        <v>2657</v>
      </c>
      <c r="J103" s="187" t="s">
        <v>549</v>
      </c>
      <c r="K103" s="155">
        <v>2603</v>
      </c>
      <c r="L103" s="262" t="s">
        <v>549</v>
      </c>
      <c r="M103" s="155">
        <v>2528</v>
      </c>
      <c r="N103" s="306" t="s">
        <v>549</v>
      </c>
      <c r="O103" s="155">
        <v>2472</v>
      </c>
      <c r="P103" s="306" t="s">
        <v>548</v>
      </c>
      <c r="Q103" s="155">
        <v>2413</v>
      </c>
      <c r="R103" s="306" t="s">
        <v>548</v>
      </c>
      <c r="S103" s="155">
        <v>2307</v>
      </c>
      <c r="T103" s="306" t="s">
        <v>548</v>
      </c>
      <c r="U103" s="155">
        <v>2279</v>
      </c>
      <c r="V103" s="203" t="s">
        <v>548</v>
      </c>
      <c r="W103" s="155">
        <v>2205</v>
      </c>
      <c r="X103" s="203" t="s">
        <v>548</v>
      </c>
      <c r="Y103" s="155">
        <v>2165</v>
      </c>
      <c r="Z103" s="203" t="s">
        <v>548</v>
      </c>
      <c r="AA103" s="155">
        <v>2082</v>
      </c>
      <c r="AB103" s="203" t="s">
        <v>548</v>
      </c>
      <c r="AC103" s="155">
        <v>2051</v>
      </c>
      <c r="AD103" s="203" t="s">
        <v>548</v>
      </c>
      <c r="AE103" s="155">
        <v>2020</v>
      </c>
      <c r="AF103" s="203" t="s">
        <v>548</v>
      </c>
      <c r="AG103" s="155">
        <v>1998</v>
      </c>
      <c r="AH103" s="203" t="s">
        <v>548</v>
      </c>
      <c r="AI103" s="155">
        <v>1975</v>
      </c>
      <c r="AJ103" s="203" t="s">
        <v>548</v>
      </c>
      <c r="AK103" s="155">
        <v>1962</v>
      </c>
      <c r="AL103" s="203" t="s">
        <v>548</v>
      </c>
      <c r="AM103" s="155">
        <v>1952</v>
      </c>
      <c r="AN103" s="410" t="s">
        <v>548</v>
      </c>
      <c r="AO103" s="155">
        <v>1936</v>
      </c>
      <c r="AP103" s="410" t="s">
        <v>548</v>
      </c>
      <c r="AQ103" s="155">
        <v>1919</v>
      </c>
      <c r="AR103" s="203" t="s">
        <v>548</v>
      </c>
      <c r="AS103" s="155">
        <v>1884</v>
      </c>
      <c r="AT103" s="203" t="s">
        <v>548</v>
      </c>
      <c r="AU103" s="155">
        <v>1849</v>
      </c>
      <c r="AV103" s="203" t="s">
        <v>548</v>
      </c>
      <c r="AW103" s="225"/>
      <c r="AX103" s="155"/>
      <c r="AY103" s="155"/>
      <c r="AZ103" s="306"/>
      <c r="BA103" s="306"/>
    </row>
    <row r="104" spans="1:53" x14ac:dyDescent="0.2">
      <c r="A104" s="306" t="s">
        <v>479</v>
      </c>
      <c r="B104" s="5" t="s">
        <v>480</v>
      </c>
      <c r="C104" s="5" t="s">
        <v>405</v>
      </c>
      <c r="D104" s="5" t="s">
        <v>552</v>
      </c>
      <c r="E104" s="5" t="s">
        <v>20</v>
      </c>
      <c r="F104" s="117" t="s">
        <v>214</v>
      </c>
      <c r="G104" s="5" t="s">
        <v>215</v>
      </c>
      <c r="H104" s="151">
        <v>7813</v>
      </c>
      <c r="I104" s="155">
        <v>9649</v>
      </c>
      <c r="J104" s="187" t="s">
        <v>549</v>
      </c>
      <c r="K104" s="155">
        <v>9417</v>
      </c>
      <c r="L104" s="262" t="s">
        <v>549</v>
      </c>
      <c r="M104" s="155">
        <v>9129</v>
      </c>
      <c r="N104" s="306" t="s">
        <v>549</v>
      </c>
      <c r="O104" s="155">
        <v>8923</v>
      </c>
      <c r="P104" s="306" t="s">
        <v>549</v>
      </c>
      <c r="Q104" s="155">
        <v>8711</v>
      </c>
      <c r="R104" s="306" t="s">
        <v>549</v>
      </c>
      <c r="S104" s="155">
        <v>8493</v>
      </c>
      <c r="T104" s="306" t="s">
        <v>549</v>
      </c>
      <c r="U104" s="155">
        <v>8255</v>
      </c>
      <c r="V104" s="203" t="s">
        <v>549</v>
      </c>
      <c r="W104" s="155">
        <v>8144</v>
      </c>
      <c r="X104" s="203" t="s">
        <v>549</v>
      </c>
      <c r="Y104" s="155">
        <v>8012</v>
      </c>
      <c r="Z104" s="203" t="s">
        <v>549</v>
      </c>
      <c r="AA104" s="155">
        <v>7818</v>
      </c>
      <c r="AB104" s="203" t="s">
        <v>549</v>
      </c>
      <c r="AC104" s="155">
        <v>7656</v>
      </c>
      <c r="AD104" s="203" t="s">
        <v>548</v>
      </c>
      <c r="AE104" s="155">
        <v>7515</v>
      </c>
      <c r="AF104" s="203" t="s">
        <v>548</v>
      </c>
      <c r="AG104" s="155">
        <v>7321</v>
      </c>
      <c r="AH104" s="203" t="s">
        <v>548</v>
      </c>
      <c r="AI104" s="155">
        <v>7159</v>
      </c>
      <c r="AJ104" s="203" t="s">
        <v>548</v>
      </c>
      <c r="AK104" s="155">
        <v>7008</v>
      </c>
      <c r="AL104" s="203" t="s">
        <v>548</v>
      </c>
      <c r="AM104" s="155">
        <v>6927</v>
      </c>
      <c r="AN104" s="410" t="s">
        <v>548</v>
      </c>
      <c r="AO104" s="155">
        <v>6778</v>
      </c>
      <c r="AP104" s="410" t="s">
        <v>548</v>
      </c>
      <c r="AQ104" s="155">
        <v>6744</v>
      </c>
      <c r="AR104" s="203" t="s">
        <v>548</v>
      </c>
      <c r="AS104" s="155">
        <v>6649</v>
      </c>
      <c r="AT104" s="203" t="s">
        <v>548</v>
      </c>
      <c r="AU104" s="155">
        <v>6521</v>
      </c>
      <c r="AV104" s="203" t="s">
        <v>548</v>
      </c>
      <c r="AW104" s="225"/>
      <c r="AX104" s="155"/>
      <c r="AY104" s="155"/>
      <c r="AZ104" s="306"/>
      <c r="BA104" s="306"/>
    </row>
    <row r="105" spans="1:53" x14ac:dyDescent="0.2">
      <c r="A105" s="306" t="s">
        <v>624</v>
      </c>
      <c r="B105" s="5" t="s">
        <v>481</v>
      </c>
      <c r="C105" s="5" t="s">
        <v>406</v>
      </c>
      <c r="D105" s="5" t="s">
        <v>421</v>
      </c>
      <c r="E105" s="5" t="s">
        <v>28</v>
      </c>
      <c r="F105" s="117" t="s">
        <v>216</v>
      </c>
      <c r="G105" s="5" t="s">
        <v>217</v>
      </c>
      <c r="H105" s="151">
        <v>3954</v>
      </c>
      <c r="I105" s="155">
        <v>3851</v>
      </c>
      <c r="J105" s="187" t="s">
        <v>548</v>
      </c>
      <c r="K105" s="155">
        <v>3745</v>
      </c>
      <c r="L105" s="262" t="s">
        <v>548</v>
      </c>
      <c r="M105" s="155">
        <v>3662</v>
      </c>
      <c r="N105" s="306" t="s">
        <v>548</v>
      </c>
      <c r="O105" s="155">
        <v>3640</v>
      </c>
      <c r="P105" s="306" t="s">
        <v>548</v>
      </c>
      <c r="Q105" s="155">
        <v>3654</v>
      </c>
      <c r="R105" s="306" t="s">
        <v>548</v>
      </c>
      <c r="S105" s="155">
        <v>3617</v>
      </c>
      <c r="T105" s="306" t="s">
        <v>548</v>
      </c>
      <c r="U105" s="155">
        <v>3586</v>
      </c>
      <c r="V105" s="203" t="s">
        <v>548</v>
      </c>
      <c r="W105" s="155">
        <v>3552</v>
      </c>
      <c r="X105" s="203" t="s">
        <v>548</v>
      </c>
      <c r="Y105" s="155">
        <v>3571</v>
      </c>
      <c r="Z105" s="203" t="s">
        <v>548</v>
      </c>
      <c r="AA105" s="155">
        <v>3551</v>
      </c>
      <c r="AB105" s="203" t="s">
        <v>548</v>
      </c>
      <c r="AC105" s="155">
        <v>3534</v>
      </c>
      <c r="AD105" s="203" t="s">
        <v>548</v>
      </c>
      <c r="AE105" s="155">
        <v>3471</v>
      </c>
      <c r="AF105" s="203" t="s">
        <v>548</v>
      </c>
      <c r="AG105" s="155">
        <v>3425</v>
      </c>
      <c r="AH105" s="203" t="s">
        <v>548</v>
      </c>
      <c r="AI105" s="155">
        <v>3416</v>
      </c>
      <c r="AJ105" s="203" t="s">
        <v>548</v>
      </c>
      <c r="AK105" s="155">
        <v>3327</v>
      </c>
      <c r="AL105" s="203" t="s">
        <v>548</v>
      </c>
      <c r="AM105" s="155">
        <v>3244</v>
      </c>
      <c r="AN105" s="410" t="s">
        <v>548</v>
      </c>
      <c r="AO105" s="155">
        <v>3171</v>
      </c>
      <c r="AP105" s="410" t="s">
        <v>548</v>
      </c>
      <c r="AQ105" s="155">
        <v>3108</v>
      </c>
      <c r="AR105" s="203" t="s">
        <v>548</v>
      </c>
      <c r="AS105" s="155">
        <v>3043</v>
      </c>
      <c r="AT105" s="203" t="s">
        <v>548</v>
      </c>
      <c r="AU105" s="155">
        <v>2969</v>
      </c>
      <c r="AV105" s="203" t="s">
        <v>548</v>
      </c>
      <c r="AW105" s="225"/>
      <c r="AX105" s="155"/>
      <c r="AY105" s="155"/>
      <c r="AZ105" s="306"/>
      <c r="BA105" s="306"/>
    </row>
    <row r="106" spans="1:53" x14ac:dyDescent="0.2">
      <c r="A106" s="306" t="s">
        <v>627</v>
      </c>
      <c r="B106" s="14" t="s">
        <v>484</v>
      </c>
      <c r="C106" s="14" t="s">
        <v>465</v>
      </c>
      <c r="D106" s="14" t="s">
        <v>424</v>
      </c>
      <c r="E106" s="14" t="s">
        <v>35</v>
      </c>
      <c r="F106" s="119" t="s">
        <v>505</v>
      </c>
      <c r="G106" s="14" t="s">
        <v>195</v>
      </c>
      <c r="H106" s="151">
        <v>6539</v>
      </c>
      <c r="I106" s="155">
        <v>5408</v>
      </c>
      <c r="J106" s="187" t="s">
        <v>548</v>
      </c>
      <c r="K106" s="155">
        <v>5080</v>
      </c>
      <c r="L106" s="262" t="s">
        <v>548</v>
      </c>
      <c r="M106" s="155">
        <v>4729</v>
      </c>
      <c r="N106" s="306" t="s">
        <v>548</v>
      </c>
      <c r="O106" s="155">
        <v>4385</v>
      </c>
      <c r="P106" s="306" t="s">
        <v>548</v>
      </c>
      <c r="Q106" s="155">
        <v>4076</v>
      </c>
      <c r="R106" s="306" t="s">
        <v>548</v>
      </c>
      <c r="S106" s="155">
        <v>3776</v>
      </c>
      <c r="T106" s="306" t="s">
        <v>548</v>
      </c>
      <c r="U106" s="155">
        <v>3638</v>
      </c>
      <c r="V106" s="203" t="s">
        <v>548</v>
      </c>
      <c r="W106" s="155">
        <v>3477</v>
      </c>
      <c r="X106" s="203" t="s">
        <v>548</v>
      </c>
      <c r="Y106" s="155">
        <v>3355</v>
      </c>
      <c r="Z106" s="203" t="s">
        <v>548</v>
      </c>
      <c r="AA106" s="155">
        <v>3264</v>
      </c>
      <c r="AB106" s="203" t="s">
        <v>548</v>
      </c>
      <c r="AC106" s="155">
        <v>3192</v>
      </c>
      <c r="AD106" s="203" t="s">
        <v>548</v>
      </c>
      <c r="AE106" s="155">
        <v>3108</v>
      </c>
      <c r="AF106" s="203" t="s">
        <v>548</v>
      </c>
      <c r="AG106" s="155">
        <v>3009</v>
      </c>
      <c r="AH106" s="203" t="s">
        <v>548</v>
      </c>
      <c r="AI106" s="155">
        <v>2956</v>
      </c>
      <c r="AJ106" s="203" t="s">
        <v>548</v>
      </c>
      <c r="AK106" s="155">
        <v>2923</v>
      </c>
      <c r="AL106" s="203" t="s">
        <v>548</v>
      </c>
      <c r="AM106" s="155">
        <v>2878</v>
      </c>
      <c r="AN106" s="410" t="s">
        <v>548</v>
      </c>
      <c r="AO106" s="155">
        <v>2841</v>
      </c>
      <c r="AP106" s="410" t="s">
        <v>548</v>
      </c>
      <c r="AQ106" s="155">
        <v>2839</v>
      </c>
      <c r="AR106" s="203" t="s">
        <v>548</v>
      </c>
      <c r="AS106" s="155">
        <v>2772</v>
      </c>
      <c r="AT106" s="203" t="s">
        <v>548</v>
      </c>
      <c r="AU106" s="155">
        <v>2743</v>
      </c>
      <c r="AV106" s="203" t="s">
        <v>548</v>
      </c>
      <c r="AW106" s="225"/>
      <c r="AX106" s="155"/>
      <c r="AY106" s="155"/>
      <c r="AZ106" s="306"/>
      <c r="BA106" s="306"/>
    </row>
    <row r="107" spans="1:53" x14ac:dyDescent="0.2">
      <c r="A107" s="306" t="s">
        <v>489</v>
      </c>
      <c r="B107" s="5" t="s">
        <v>481</v>
      </c>
      <c r="C107" s="5" t="s">
        <v>406</v>
      </c>
      <c r="D107" s="5" t="s">
        <v>421</v>
      </c>
      <c r="E107" s="5" t="s">
        <v>28</v>
      </c>
      <c r="F107" s="117" t="s">
        <v>218</v>
      </c>
      <c r="G107" s="5" t="s">
        <v>219</v>
      </c>
      <c r="H107" s="151">
        <v>12401</v>
      </c>
      <c r="I107" s="155">
        <v>12523</v>
      </c>
      <c r="J107" s="187" t="s">
        <v>549</v>
      </c>
      <c r="K107" s="155">
        <v>12351</v>
      </c>
      <c r="L107" s="262" t="s">
        <v>548</v>
      </c>
      <c r="M107" s="155">
        <v>12190</v>
      </c>
      <c r="N107" s="306" t="s">
        <v>548</v>
      </c>
      <c r="O107" s="155">
        <v>12041</v>
      </c>
      <c r="P107" s="306" t="s">
        <v>548</v>
      </c>
      <c r="Q107" s="155">
        <v>11898</v>
      </c>
      <c r="R107" s="306" t="s">
        <v>548</v>
      </c>
      <c r="S107" s="155">
        <v>11728</v>
      </c>
      <c r="T107" s="306" t="s">
        <v>548</v>
      </c>
      <c r="U107" s="155">
        <v>11613</v>
      </c>
      <c r="V107" s="203" t="s">
        <v>548</v>
      </c>
      <c r="W107" s="155">
        <v>11445</v>
      </c>
      <c r="X107" s="203" t="s">
        <v>548</v>
      </c>
      <c r="Y107" s="155">
        <v>11328</v>
      </c>
      <c r="Z107" s="203" t="s">
        <v>548</v>
      </c>
      <c r="AA107" s="155">
        <v>11150</v>
      </c>
      <c r="AB107" s="203" t="s">
        <v>548</v>
      </c>
      <c r="AC107" s="155">
        <v>11012</v>
      </c>
      <c r="AD107" s="203" t="s">
        <v>548</v>
      </c>
      <c r="AE107" s="155">
        <v>10826</v>
      </c>
      <c r="AF107" s="203" t="s">
        <v>548</v>
      </c>
      <c r="AG107" s="155">
        <v>10549</v>
      </c>
      <c r="AH107" s="203" t="s">
        <v>548</v>
      </c>
      <c r="AI107" s="155">
        <v>10288</v>
      </c>
      <c r="AJ107" s="203" t="s">
        <v>548</v>
      </c>
      <c r="AK107" s="155">
        <v>9941</v>
      </c>
      <c r="AL107" s="203" t="s">
        <v>548</v>
      </c>
      <c r="AM107" s="155">
        <v>9704</v>
      </c>
      <c r="AN107" s="410" t="s">
        <v>548</v>
      </c>
      <c r="AO107" s="155">
        <v>9486</v>
      </c>
      <c r="AP107" s="410" t="s">
        <v>548</v>
      </c>
      <c r="AQ107" s="155">
        <v>9252</v>
      </c>
      <c r="AR107" s="203" t="s">
        <v>548</v>
      </c>
      <c r="AS107" s="155">
        <v>9012</v>
      </c>
      <c r="AT107" s="203" t="s">
        <v>548</v>
      </c>
      <c r="AU107" s="155">
        <v>8709</v>
      </c>
      <c r="AV107" s="203" t="s">
        <v>548</v>
      </c>
      <c r="AW107" s="225"/>
      <c r="AX107" s="155"/>
      <c r="AY107" s="155"/>
      <c r="AZ107" s="306"/>
      <c r="BA107" s="306"/>
    </row>
    <row r="108" spans="1:53" x14ac:dyDescent="0.2">
      <c r="A108" s="306" t="s">
        <v>642</v>
      </c>
      <c r="B108" s="5" t="s">
        <v>488</v>
      </c>
      <c r="C108" s="5" t="s">
        <v>409</v>
      </c>
      <c r="D108" s="5" t="s">
        <v>438</v>
      </c>
      <c r="E108" s="5" t="s">
        <v>128</v>
      </c>
      <c r="F108" s="117" t="s">
        <v>220</v>
      </c>
      <c r="G108" s="5" t="s">
        <v>221</v>
      </c>
      <c r="H108" s="151">
        <v>1476</v>
      </c>
      <c r="I108" s="155">
        <v>1726</v>
      </c>
      <c r="J108" s="187" t="s">
        <v>549</v>
      </c>
      <c r="K108" s="155">
        <v>1749</v>
      </c>
      <c r="L108" s="262" t="s">
        <v>549</v>
      </c>
      <c r="M108" s="155">
        <v>1763</v>
      </c>
      <c r="N108" s="306" t="s">
        <v>549</v>
      </c>
      <c r="O108" s="155">
        <v>1760</v>
      </c>
      <c r="P108" s="306" t="s">
        <v>549</v>
      </c>
      <c r="Q108" s="155">
        <v>1758</v>
      </c>
      <c r="R108" s="306" t="s">
        <v>549</v>
      </c>
      <c r="S108" s="155">
        <v>1777</v>
      </c>
      <c r="T108" s="306" t="s">
        <v>549</v>
      </c>
      <c r="U108" s="155">
        <v>1770</v>
      </c>
      <c r="V108" s="203" t="s">
        <v>549</v>
      </c>
      <c r="W108" s="155">
        <v>1753</v>
      </c>
      <c r="X108" s="203" t="s">
        <v>549</v>
      </c>
      <c r="Y108" s="155">
        <v>1749</v>
      </c>
      <c r="Z108" s="203" t="s">
        <v>549</v>
      </c>
      <c r="AA108" s="155">
        <v>1745</v>
      </c>
      <c r="AB108" s="203" t="s">
        <v>549</v>
      </c>
      <c r="AC108" s="155">
        <v>1735</v>
      </c>
      <c r="AD108" s="203" t="s">
        <v>549</v>
      </c>
      <c r="AE108" s="155">
        <v>1723</v>
      </c>
      <c r="AF108" s="203" t="s">
        <v>549</v>
      </c>
      <c r="AG108" s="155">
        <v>1711</v>
      </c>
      <c r="AH108" s="203" t="s">
        <v>549</v>
      </c>
      <c r="AI108" s="155">
        <v>1687</v>
      </c>
      <c r="AJ108" s="203" t="s">
        <v>549</v>
      </c>
      <c r="AK108" s="155">
        <v>1641</v>
      </c>
      <c r="AL108" s="203" t="s">
        <v>549</v>
      </c>
      <c r="AM108" s="155">
        <v>1618</v>
      </c>
      <c r="AN108" s="410" t="s">
        <v>549</v>
      </c>
      <c r="AO108" s="155">
        <v>1609</v>
      </c>
      <c r="AP108" s="410" t="s">
        <v>549</v>
      </c>
      <c r="AQ108" s="155">
        <v>1580</v>
      </c>
      <c r="AR108" s="203" t="s">
        <v>549</v>
      </c>
      <c r="AS108" s="155">
        <v>1557</v>
      </c>
      <c r="AT108" s="203" t="s">
        <v>549</v>
      </c>
      <c r="AU108" s="155">
        <v>1534</v>
      </c>
      <c r="AV108" s="203" t="s">
        <v>549</v>
      </c>
      <c r="AW108" s="225"/>
      <c r="AX108" s="155"/>
      <c r="AY108" s="155"/>
      <c r="AZ108" s="306"/>
      <c r="BA108" s="306"/>
    </row>
    <row r="109" spans="1:53" x14ac:dyDescent="0.2">
      <c r="A109" s="306" t="s">
        <v>634</v>
      </c>
      <c r="B109" s="5" t="s">
        <v>491</v>
      </c>
      <c r="C109" s="5" t="s">
        <v>410</v>
      </c>
      <c r="D109" s="5" t="s">
        <v>432</v>
      </c>
      <c r="E109" s="5" t="s">
        <v>89</v>
      </c>
      <c r="F109" s="117" t="s">
        <v>222</v>
      </c>
      <c r="G109" s="5" t="s">
        <v>223</v>
      </c>
      <c r="H109" s="151">
        <v>9776</v>
      </c>
      <c r="I109" s="155">
        <v>7583</v>
      </c>
      <c r="J109" s="187" t="s">
        <v>548</v>
      </c>
      <c r="K109" s="155">
        <v>7299</v>
      </c>
      <c r="L109" s="262" t="s">
        <v>548</v>
      </c>
      <c r="M109" s="155">
        <v>7096</v>
      </c>
      <c r="N109" s="306" t="s">
        <v>548</v>
      </c>
      <c r="O109" s="155">
        <v>6863</v>
      </c>
      <c r="P109" s="306" t="s">
        <v>548</v>
      </c>
      <c r="Q109" s="155">
        <v>6735</v>
      </c>
      <c r="R109" s="306" t="s">
        <v>548</v>
      </c>
      <c r="S109" s="155">
        <v>6514</v>
      </c>
      <c r="T109" s="306" t="s">
        <v>548</v>
      </c>
      <c r="U109" s="155">
        <v>6301</v>
      </c>
      <c r="V109" s="203" t="s">
        <v>548</v>
      </c>
      <c r="W109" s="155">
        <v>6130</v>
      </c>
      <c r="X109" s="203" t="s">
        <v>548</v>
      </c>
      <c r="Y109" s="155">
        <v>6001</v>
      </c>
      <c r="Z109" s="203" t="s">
        <v>548</v>
      </c>
      <c r="AA109" s="155">
        <v>5750</v>
      </c>
      <c r="AB109" s="203" t="s">
        <v>548</v>
      </c>
      <c r="AC109" s="155">
        <v>5576</v>
      </c>
      <c r="AD109" s="203" t="s">
        <v>548</v>
      </c>
      <c r="AE109" s="155">
        <v>5376</v>
      </c>
      <c r="AF109" s="203" t="s">
        <v>548</v>
      </c>
      <c r="AG109" s="155">
        <v>5170</v>
      </c>
      <c r="AH109" s="203" t="s">
        <v>548</v>
      </c>
      <c r="AI109" s="155">
        <v>5077</v>
      </c>
      <c r="AJ109" s="203" t="s">
        <v>548</v>
      </c>
      <c r="AK109" s="155">
        <v>4979</v>
      </c>
      <c r="AL109" s="203" t="s">
        <v>548</v>
      </c>
      <c r="AM109" s="155">
        <v>4928</v>
      </c>
      <c r="AN109" s="410" t="s">
        <v>548</v>
      </c>
      <c r="AO109" s="155">
        <v>4873</v>
      </c>
      <c r="AP109" s="410" t="s">
        <v>548</v>
      </c>
      <c r="AQ109" s="155">
        <v>4852</v>
      </c>
      <c r="AR109" s="203" t="s">
        <v>548</v>
      </c>
      <c r="AS109" s="155">
        <v>4822</v>
      </c>
      <c r="AT109" s="203" t="s">
        <v>548</v>
      </c>
      <c r="AU109" s="155">
        <v>4787</v>
      </c>
      <c r="AV109" s="203" t="s">
        <v>548</v>
      </c>
      <c r="AW109" s="225"/>
      <c r="AX109" s="155"/>
      <c r="AY109" s="155"/>
      <c r="AZ109" s="306"/>
      <c r="BA109" s="306"/>
    </row>
    <row r="110" spans="1:53" x14ac:dyDescent="0.2">
      <c r="A110" s="306" t="s">
        <v>621</v>
      </c>
      <c r="B110" s="5" t="s">
        <v>477</v>
      </c>
      <c r="C110" s="5" t="s">
        <v>404</v>
      </c>
      <c r="D110" s="5" t="s">
        <v>418</v>
      </c>
      <c r="E110" s="5" t="s">
        <v>12</v>
      </c>
      <c r="F110" s="117" t="s">
        <v>224</v>
      </c>
      <c r="G110" s="5" t="s">
        <v>225</v>
      </c>
      <c r="H110" s="151">
        <v>2170</v>
      </c>
      <c r="I110" s="155">
        <v>1545</v>
      </c>
      <c r="J110" s="187" t="s">
        <v>548</v>
      </c>
      <c r="K110" s="155">
        <v>1498</v>
      </c>
      <c r="L110" s="262" t="s">
        <v>548</v>
      </c>
      <c r="M110" s="155">
        <v>1471</v>
      </c>
      <c r="N110" s="306" t="s">
        <v>548</v>
      </c>
      <c r="O110" s="155">
        <v>1439</v>
      </c>
      <c r="P110" s="306" t="s">
        <v>548</v>
      </c>
      <c r="Q110" s="155">
        <v>1409</v>
      </c>
      <c r="R110" s="306" t="s">
        <v>548</v>
      </c>
      <c r="S110" s="155">
        <v>1365</v>
      </c>
      <c r="T110" s="306" t="s">
        <v>548</v>
      </c>
      <c r="U110" s="155">
        <v>1311</v>
      </c>
      <c r="V110" s="203" t="s">
        <v>548</v>
      </c>
      <c r="W110" s="155">
        <v>1291</v>
      </c>
      <c r="X110" s="203" t="s">
        <v>548</v>
      </c>
      <c r="Y110" s="155">
        <v>1269</v>
      </c>
      <c r="Z110" s="203" t="s">
        <v>548</v>
      </c>
      <c r="AA110" s="155">
        <v>1252</v>
      </c>
      <c r="AB110" s="203" t="s">
        <v>548</v>
      </c>
      <c r="AC110" s="155">
        <v>1202</v>
      </c>
      <c r="AD110" s="203" t="s">
        <v>548</v>
      </c>
      <c r="AE110" s="155">
        <v>1189</v>
      </c>
      <c r="AF110" s="203" t="s">
        <v>548</v>
      </c>
      <c r="AG110" s="155">
        <v>1175</v>
      </c>
      <c r="AH110" s="203" t="s">
        <v>548</v>
      </c>
      <c r="AI110" s="155">
        <v>1125</v>
      </c>
      <c r="AJ110" s="203" t="s">
        <v>548</v>
      </c>
      <c r="AK110" s="155">
        <v>1070</v>
      </c>
      <c r="AL110" s="203" t="s">
        <v>548</v>
      </c>
      <c r="AM110" s="155">
        <v>1058</v>
      </c>
      <c r="AN110" s="410" t="s">
        <v>548</v>
      </c>
      <c r="AO110" s="155">
        <v>1049</v>
      </c>
      <c r="AP110" s="410" t="s">
        <v>548</v>
      </c>
      <c r="AQ110" s="155">
        <v>1036</v>
      </c>
      <c r="AR110" s="203" t="s">
        <v>548</v>
      </c>
      <c r="AS110" s="155">
        <v>1026</v>
      </c>
      <c r="AT110" s="203" t="s">
        <v>548</v>
      </c>
      <c r="AU110" s="155">
        <v>1001</v>
      </c>
      <c r="AV110" s="203" t="s">
        <v>548</v>
      </c>
      <c r="AW110" s="225"/>
      <c r="AX110" s="155"/>
      <c r="AY110" s="155"/>
      <c r="AZ110" s="306"/>
      <c r="BA110" s="306"/>
    </row>
    <row r="111" spans="1:53" x14ac:dyDescent="0.2">
      <c r="A111" s="306" t="s">
        <v>634</v>
      </c>
      <c r="B111" s="118" t="s">
        <v>491</v>
      </c>
      <c r="C111" s="118" t="s">
        <v>410</v>
      </c>
      <c r="D111" s="118" t="s">
        <v>432</v>
      </c>
      <c r="E111" s="118" t="s">
        <v>89</v>
      </c>
      <c r="F111" s="124" t="s">
        <v>509</v>
      </c>
      <c r="G111" s="14" t="s">
        <v>90</v>
      </c>
      <c r="H111" s="151">
        <v>7001</v>
      </c>
      <c r="I111" s="155">
        <v>4636</v>
      </c>
      <c r="J111" s="187" t="s">
        <v>548</v>
      </c>
      <c r="K111" s="155">
        <v>4237</v>
      </c>
      <c r="L111" s="262" t="s">
        <v>548</v>
      </c>
      <c r="M111" s="155">
        <v>3797</v>
      </c>
      <c r="N111" s="306" t="s">
        <v>548</v>
      </c>
      <c r="O111" s="155">
        <v>3490</v>
      </c>
      <c r="P111" s="306" t="s">
        <v>548</v>
      </c>
      <c r="Q111" s="155">
        <v>3163</v>
      </c>
      <c r="R111" s="306" t="s">
        <v>548</v>
      </c>
      <c r="S111" s="155">
        <v>2927</v>
      </c>
      <c r="T111" s="306" t="s">
        <v>548</v>
      </c>
      <c r="U111" s="155">
        <v>2799</v>
      </c>
      <c r="V111" s="203" t="s">
        <v>548</v>
      </c>
      <c r="W111" s="155">
        <v>2685</v>
      </c>
      <c r="X111" s="203" t="s">
        <v>548</v>
      </c>
      <c r="Y111" s="155">
        <v>2568</v>
      </c>
      <c r="Z111" s="203" t="s">
        <v>548</v>
      </c>
      <c r="AA111" s="155">
        <v>2516</v>
      </c>
      <c r="AB111" s="203" t="s">
        <v>548</v>
      </c>
      <c r="AC111" s="155">
        <v>2472</v>
      </c>
      <c r="AD111" s="203" t="s">
        <v>548</v>
      </c>
      <c r="AE111" s="155">
        <v>2451</v>
      </c>
      <c r="AF111" s="203" t="s">
        <v>548</v>
      </c>
      <c r="AG111" s="155">
        <v>2454</v>
      </c>
      <c r="AH111" s="203" t="s">
        <v>548</v>
      </c>
      <c r="AI111" s="155">
        <v>2443</v>
      </c>
      <c r="AJ111" s="203" t="s">
        <v>548</v>
      </c>
      <c r="AK111" s="155">
        <v>2451</v>
      </c>
      <c r="AL111" s="203" t="s">
        <v>548</v>
      </c>
      <c r="AM111" s="155">
        <v>2451</v>
      </c>
      <c r="AN111" s="410" t="s">
        <v>548</v>
      </c>
      <c r="AO111" s="155">
        <v>2481</v>
      </c>
      <c r="AP111" s="410" t="s">
        <v>548</v>
      </c>
      <c r="AQ111" s="155">
        <v>2541</v>
      </c>
      <c r="AR111" s="203" t="s">
        <v>548</v>
      </c>
      <c r="AS111" s="155">
        <v>2582</v>
      </c>
      <c r="AT111" s="203" t="s">
        <v>548</v>
      </c>
      <c r="AU111" s="155">
        <v>2634</v>
      </c>
      <c r="AV111" s="203" t="s">
        <v>548</v>
      </c>
      <c r="AW111" s="225"/>
      <c r="AX111" s="155"/>
      <c r="AY111" s="155"/>
      <c r="AZ111" s="306"/>
      <c r="BA111" s="306"/>
    </row>
    <row r="112" spans="1:53" s="5" customFormat="1" x14ac:dyDescent="0.2">
      <c r="A112" s="306" t="s">
        <v>634</v>
      </c>
      <c r="B112" s="5" t="s">
        <v>491</v>
      </c>
      <c r="C112" s="5" t="s">
        <v>410</v>
      </c>
      <c r="D112" s="5" t="s">
        <v>433</v>
      </c>
      <c r="E112" s="5" t="s">
        <v>91</v>
      </c>
      <c r="F112" s="117" t="s">
        <v>226</v>
      </c>
      <c r="G112" s="5" t="s">
        <v>227</v>
      </c>
      <c r="H112" s="151">
        <v>5603</v>
      </c>
      <c r="I112" s="155">
        <v>3804</v>
      </c>
      <c r="J112" s="187" t="s">
        <v>548</v>
      </c>
      <c r="K112" s="155">
        <v>3689</v>
      </c>
      <c r="L112" s="262" t="s">
        <v>548</v>
      </c>
      <c r="M112" s="155">
        <v>3558</v>
      </c>
      <c r="N112" s="306" t="s">
        <v>548</v>
      </c>
      <c r="O112" s="155">
        <v>3485</v>
      </c>
      <c r="P112" s="306" t="s">
        <v>548</v>
      </c>
      <c r="Q112" s="155">
        <v>3434</v>
      </c>
      <c r="R112" s="306" t="s">
        <v>548</v>
      </c>
      <c r="S112" s="155">
        <v>3368</v>
      </c>
      <c r="T112" s="306" t="s">
        <v>548</v>
      </c>
      <c r="U112" s="155">
        <v>3362</v>
      </c>
      <c r="V112" s="203" t="s">
        <v>548</v>
      </c>
      <c r="W112" s="155">
        <v>3320</v>
      </c>
      <c r="X112" s="203" t="s">
        <v>548</v>
      </c>
      <c r="Y112" s="155">
        <v>3282</v>
      </c>
      <c r="Z112" s="203" t="s">
        <v>548</v>
      </c>
      <c r="AA112" s="155">
        <v>3262</v>
      </c>
      <c r="AB112" s="203" t="s">
        <v>548</v>
      </c>
      <c r="AC112" s="155">
        <v>3220</v>
      </c>
      <c r="AD112" s="203" t="s">
        <v>548</v>
      </c>
      <c r="AE112" s="155">
        <v>3167</v>
      </c>
      <c r="AF112" s="203" t="s">
        <v>548</v>
      </c>
      <c r="AG112" s="155">
        <v>3135</v>
      </c>
      <c r="AH112" s="203" t="s">
        <v>548</v>
      </c>
      <c r="AI112" s="155">
        <v>3101</v>
      </c>
      <c r="AJ112" s="203" t="s">
        <v>548</v>
      </c>
      <c r="AK112" s="155">
        <v>3050</v>
      </c>
      <c r="AL112" s="203" t="s">
        <v>548</v>
      </c>
      <c r="AM112" s="155">
        <v>3034</v>
      </c>
      <c r="AN112" s="410" t="s">
        <v>548</v>
      </c>
      <c r="AO112" s="155">
        <v>3009</v>
      </c>
      <c r="AP112" s="410" t="s">
        <v>548</v>
      </c>
      <c r="AQ112" s="155">
        <v>3004</v>
      </c>
      <c r="AR112" s="203" t="s">
        <v>548</v>
      </c>
      <c r="AS112" s="155">
        <v>2976</v>
      </c>
      <c r="AT112" s="203" t="s">
        <v>548</v>
      </c>
      <c r="AU112" s="155">
        <v>2990</v>
      </c>
      <c r="AV112" s="203" t="s">
        <v>548</v>
      </c>
      <c r="AW112" s="225"/>
      <c r="AX112" s="155"/>
      <c r="AY112" s="155"/>
      <c r="AZ112" s="306"/>
      <c r="BA112" s="306"/>
    </row>
    <row r="113" spans="1:53" x14ac:dyDescent="0.2">
      <c r="A113" s="306" t="s">
        <v>501</v>
      </c>
      <c r="B113" s="5" t="s">
        <v>480</v>
      </c>
      <c r="C113" s="5" t="s">
        <v>405</v>
      </c>
      <c r="D113" s="5" t="s">
        <v>552</v>
      </c>
      <c r="E113" s="5" t="s">
        <v>20</v>
      </c>
      <c r="F113" s="117" t="s">
        <v>228</v>
      </c>
      <c r="G113" s="5" t="s">
        <v>229</v>
      </c>
      <c r="H113" s="151">
        <v>7358</v>
      </c>
      <c r="I113" s="155">
        <v>8847</v>
      </c>
      <c r="J113" s="187" t="s">
        <v>549</v>
      </c>
      <c r="K113" s="155">
        <v>8735</v>
      </c>
      <c r="L113" s="262" t="s">
        <v>549</v>
      </c>
      <c r="M113" s="155">
        <v>8552</v>
      </c>
      <c r="N113" s="306" t="s">
        <v>549</v>
      </c>
      <c r="O113" s="155">
        <v>8361</v>
      </c>
      <c r="P113" s="306" t="s">
        <v>549</v>
      </c>
      <c r="Q113" s="155">
        <v>8314</v>
      </c>
      <c r="R113" s="306" t="s">
        <v>549</v>
      </c>
      <c r="S113" s="155">
        <v>8186</v>
      </c>
      <c r="T113" s="306" t="s">
        <v>549</v>
      </c>
      <c r="U113" s="155">
        <v>8060</v>
      </c>
      <c r="V113" s="203" t="s">
        <v>549</v>
      </c>
      <c r="W113" s="155">
        <v>7970</v>
      </c>
      <c r="X113" s="203" t="s">
        <v>549</v>
      </c>
      <c r="Y113" s="155">
        <v>7818</v>
      </c>
      <c r="Z113" s="203" t="s">
        <v>549</v>
      </c>
      <c r="AA113" s="155">
        <v>7755</v>
      </c>
      <c r="AB113" s="203" t="s">
        <v>549</v>
      </c>
      <c r="AC113" s="155">
        <v>7601</v>
      </c>
      <c r="AD113" s="203" t="s">
        <v>549</v>
      </c>
      <c r="AE113" s="155">
        <v>7531</v>
      </c>
      <c r="AF113" s="203" t="s">
        <v>549</v>
      </c>
      <c r="AG113" s="155">
        <v>7520</v>
      </c>
      <c r="AH113" s="203" t="s">
        <v>549</v>
      </c>
      <c r="AI113" s="155">
        <v>7454</v>
      </c>
      <c r="AJ113" s="203" t="s">
        <v>549</v>
      </c>
      <c r="AK113" s="155">
        <v>7361</v>
      </c>
      <c r="AL113" s="203" t="s">
        <v>549</v>
      </c>
      <c r="AM113" s="155">
        <v>7307</v>
      </c>
      <c r="AN113" s="410" t="s">
        <v>548</v>
      </c>
      <c r="AO113" s="155">
        <v>7185</v>
      </c>
      <c r="AP113" s="410" t="s">
        <v>548</v>
      </c>
      <c r="AQ113" s="155">
        <v>7135</v>
      </c>
      <c r="AR113" s="203" t="s">
        <v>548</v>
      </c>
      <c r="AS113" s="155">
        <v>7110</v>
      </c>
      <c r="AT113" s="203" t="s">
        <v>548</v>
      </c>
      <c r="AU113" s="155">
        <v>7045</v>
      </c>
      <c r="AV113" s="203" t="s">
        <v>548</v>
      </c>
      <c r="AW113" s="225"/>
      <c r="AX113" s="155"/>
      <c r="AY113" s="155"/>
      <c r="AZ113" s="306"/>
      <c r="BA113" s="306"/>
    </row>
    <row r="114" spans="1:53" x14ac:dyDescent="0.2">
      <c r="A114" s="306" t="s">
        <v>636</v>
      </c>
      <c r="B114" s="120" t="s">
        <v>493</v>
      </c>
      <c r="C114" s="120" t="s">
        <v>98</v>
      </c>
      <c r="D114" s="120" t="s">
        <v>434</v>
      </c>
      <c r="E114" s="120" t="s">
        <v>98</v>
      </c>
      <c r="F114" s="121" t="s">
        <v>230</v>
      </c>
      <c r="G114" s="5" t="s">
        <v>231</v>
      </c>
      <c r="H114" s="151">
        <v>3437</v>
      </c>
      <c r="I114" s="155">
        <v>3764</v>
      </c>
      <c r="J114" s="187" t="s">
        <v>549</v>
      </c>
      <c r="K114" s="155">
        <v>3712</v>
      </c>
      <c r="L114" s="262" t="s">
        <v>549</v>
      </c>
      <c r="M114" s="155">
        <v>3632</v>
      </c>
      <c r="N114" s="306" t="s">
        <v>549</v>
      </c>
      <c r="O114" s="155">
        <v>3576</v>
      </c>
      <c r="P114" s="306" t="s">
        <v>549</v>
      </c>
      <c r="Q114" s="155">
        <v>3475</v>
      </c>
      <c r="R114" s="306" t="s">
        <v>549</v>
      </c>
      <c r="S114" s="155">
        <v>3379</v>
      </c>
      <c r="T114" s="306" t="s">
        <v>548</v>
      </c>
      <c r="U114" s="155">
        <v>3322</v>
      </c>
      <c r="V114" s="203" t="s">
        <v>548</v>
      </c>
      <c r="W114" s="155">
        <v>3260</v>
      </c>
      <c r="X114" s="203" t="s">
        <v>548</v>
      </c>
      <c r="Y114" s="155">
        <v>3214</v>
      </c>
      <c r="Z114" s="203" t="s">
        <v>548</v>
      </c>
      <c r="AA114" s="155">
        <v>3164</v>
      </c>
      <c r="AB114" s="203" t="s">
        <v>548</v>
      </c>
      <c r="AC114" s="155">
        <v>3110</v>
      </c>
      <c r="AD114" s="203" t="s">
        <v>548</v>
      </c>
      <c r="AE114" s="155">
        <v>3052</v>
      </c>
      <c r="AF114" s="203" t="s">
        <v>548</v>
      </c>
      <c r="AG114" s="155">
        <v>3031</v>
      </c>
      <c r="AH114" s="203" t="s">
        <v>548</v>
      </c>
      <c r="AI114" s="155">
        <v>2964</v>
      </c>
      <c r="AJ114" s="203" t="s">
        <v>548</v>
      </c>
      <c r="AK114" s="155">
        <v>2914</v>
      </c>
      <c r="AL114" s="203" t="s">
        <v>548</v>
      </c>
      <c r="AM114" s="155">
        <v>2881</v>
      </c>
      <c r="AN114" s="410" t="s">
        <v>548</v>
      </c>
      <c r="AO114" s="155">
        <v>2851</v>
      </c>
      <c r="AP114" s="410" t="s">
        <v>548</v>
      </c>
      <c r="AQ114" s="155">
        <v>2843</v>
      </c>
      <c r="AR114" s="203" t="s">
        <v>548</v>
      </c>
      <c r="AS114" s="155">
        <v>2842</v>
      </c>
      <c r="AT114" s="203" t="s">
        <v>548</v>
      </c>
      <c r="AU114" s="155">
        <v>2803</v>
      </c>
      <c r="AV114" s="203" t="s">
        <v>548</v>
      </c>
      <c r="AW114" s="225"/>
      <c r="AX114" s="155"/>
      <c r="AY114" s="155"/>
      <c r="AZ114" s="306"/>
      <c r="BA114" s="306"/>
    </row>
    <row r="115" spans="1:53" x14ac:dyDescent="0.2">
      <c r="A115" s="306" t="s">
        <v>637</v>
      </c>
      <c r="B115" s="5" t="s">
        <v>474</v>
      </c>
      <c r="C115" s="5" t="s">
        <v>401</v>
      </c>
      <c r="D115" s="5" t="s">
        <v>436</v>
      </c>
      <c r="E115" s="5" t="s">
        <v>114</v>
      </c>
      <c r="F115" s="117" t="s">
        <v>232</v>
      </c>
      <c r="G115" s="5" t="s">
        <v>233</v>
      </c>
      <c r="H115" s="151">
        <v>4252</v>
      </c>
      <c r="I115" s="155">
        <v>5485</v>
      </c>
      <c r="J115" s="187" t="s">
        <v>549</v>
      </c>
      <c r="K115" s="155">
        <v>5451</v>
      </c>
      <c r="L115" s="262" t="s">
        <v>549</v>
      </c>
      <c r="M115" s="155">
        <v>5369</v>
      </c>
      <c r="N115" s="306" t="s">
        <v>549</v>
      </c>
      <c r="O115" s="155">
        <v>5270</v>
      </c>
      <c r="P115" s="306" t="s">
        <v>549</v>
      </c>
      <c r="Q115" s="155">
        <v>5244</v>
      </c>
      <c r="R115" s="306" t="s">
        <v>549</v>
      </c>
      <c r="S115" s="155">
        <v>5186</v>
      </c>
      <c r="T115" s="306" t="s">
        <v>549</v>
      </c>
      <c r="U115" s="155">
        <v>5144</v>
      </c>
      <c r="V115" s="203" t="s">
        <v>549</v>
      </c>
      <c r="W115" s="155">
        <v>5092</v>
      </c>
      <c r="X115" s="203" t="s">
        <v>549</v>
      </c>
      <c r="Y115" s="155">
        <v>4988</v>
      </c>
      <c r="Z115" s="203" t="s">
        <v>549</v>
      </c>
      <c r="AA115" s="155">
        <v>4923</v>
      </c>
      <c r="AB115" s="203" t="s">
        <v>549</v>
      </c>
      <c r="AC115" s="155">
        <v>4805</v>
      </c>
      <c r="AD115" s="203" t="s">
        <v>549</v>
      </c>
      <c r="AE115" s="155">
        <v>4665</v>
      </c>
      <c r="AF115" s="203" t="s">
        <v>549</v>
      </c>
      <c r="AG115" s="155">
        <v>4581</v>
      </c>
      <c r="AH115" s="203" t="s">
        <v>549</v>
      </c>
      <c r="AI115" s="155">
        <v>4548</v>
      </c>
      <c r="AJ115" s="203" t="s">
        <v>549</v>
      </c>
      <c r="AK115" s="155">
        <v>4462</v>
      </c>
      <c r="AL115" s="203" t="s">
        <v>549</v>
      </c>
      <c r="AM115" s="155">
        <v>4394</v>
      </c>
      <c r="AN115" s="410" t="s">
        <v>549</v>
      </c>
      <c r="AO115" s="155">
        <v>4296</v>
      </c>
      <c r="AP115" s="410" t="s">
        <v>549</v>
      </c>
      <c r="AQ115" s="155">
        <v>4170</v>
      </c>
      <c r="AR115" s="203" t="s">
        <v>548</v>
      </c>
      <c r="AS115" s="155">
        <v>4096</v>
      </c>
      <c r="AT115" s="203" t="s">
        <v>548</v>
      </c>
      <c r="AU115" s="155">
        <v>3998</v>
      </c>
      <c r="AV115" s="203" t="s">
        <v>548</v>
      </c>
      <c r="AW115" s="225"/>
      <c r="AX115" s="155"/>
      <c r="AY115" s="155"/>
      <c r="AZ115" s="306"/>
      <c r="BA115" s="306"/>
    </row>
    <row r="116" spans="1:53" x14ac:dyDescent="0.2">
      <c r="A116" s="306" t="s">
        <v>498</v>
      </c>
      <c r="B116" s="5" t="s">
        <v>493</v>
      </c>
      <c r="C116" s="5" t="s">
        <v>98</v>
      </c>
      <c r="D116" s="5" t="s">
        <v>434</v>
      </c>
      <c r="E116" s="5" t="s">
        <v>98</v>
      </c>
      <c r="F116" s="117" t="s">
        <v>234</v>
      </c>
      <c r="G116" s="5" t="s">
        <v>235</v>
      </c>
      <c r="H116" s="151">
        <v>3603</v>
      </c>
      <c r="I116" s="155">
        <v>3247</v>
      </c>
      <c r="J116" s="187" t="s">
        <v>548</v>
      </c>
      <c r="K116" s="155">
        <v>3137</v>
      </c>
      <c r="L116" s="262" t="s">
        <v>548</v>
      </c>
      <c r="M116" s="155">
        <v>3012</v>
      </c>
      <c r="N116" s="306" t="s">
        <v>548</v>
      </c>
      <c r="O116" s="155">
        <v>2903</v>
      </c>
      <c r="P116" s="306" t="s">
        <v>548</v>
      </c>
      <c r="Q116" s="155">
        <v>2814</v>
      </c>
      <c r="R116" s="306" t="s">
        <v>548</v>
      </c>
      <c r="S116" s="155">
        <v>2782</v>
      </c>
      <c r="T116" s="306" t="s">
        <v>548</v>
      </c>
      <c r="U116" s="155">
        <v>2753</v>
      </c>
      <c r="V116" s="203" t="s">
        <v>548</v>
      </c>
      <c r="W116" s="155">
        <v>2689</v>
      </c>
      <c r="X116" s="203" t="s">
        <v>548</v>
      </c>
      <c r="Y116" s="155">
        <v>2661</v>
      </c>
      <c r="Z116" s="203" t="s">
        <v>548</v>
      </c>
      <c r="AA116" s="155">
        <v>2610</v>
      </c>
      <c r="AB116" s="203" t="s">
        <v>548</v>
      </c>
      <c r="AC116" s="155">
        <v>2573</v>
      </c>
      <c r="AD116" s="203" t="s">
        <v>548</v>
      </c>
      <c r="AE116" s="155">
        <v>2536</v>
      </c>
      <c r="AF116" s="203" t="s">
        <v>548</v>
      </c>
      <c r="AG116" s="155">
        <v>2450</v>
      </c>
      <c r="AH116" s="203" t="s">
        <v>548</v>
      </c>
      <c r="AI116" s="155">
        <v>2422</v>
      </c>
      <c r="AJ116" s="203" t="s">
        <v>548</v>
      </c>
      <c r="AK116" s="155">
        <v>2376</v>
      </c>
      <c r="AL116" s="203" t="s">
        <v>548</v>
      </c>
      <c r="AM116" s="155">
        <v>2363</v>
      </c>
      <c r="AN116" s="410" t="s">
        <v>548</v>
      </c>
      <c r="AO116" s="155">
        <v>2331</v>
      </c>
      <c r="AP116" s="410" t="s">
        <v>548</v>
      </c>
      <c r="AQ116" s="155">
        <v>2310</v>
      </c>
      <c r="AR116" s="203" t="s">
        <v>548</v>
      </c>
      <c r="AS116" s="155">
        <v>2278</v>
      </c>
      <c r="AT116" s="203" t="s">
        <v>548</v>
      </c>
      <c r="AU116" s="155">
        <v>2300</v>
      </c>
      <c r="AV116" s="203" t="s">
        <v>548</v>
      </c>
      <c r="AW116" s="225"/>
      <c r="AX116" s="155"/>
      <c r="AY116" s="155"/>
      <c r="AZ116" s="306"/>
      <c r="BA116" s="306"/>
    </row>
    <row r="117" spans="1:53" x14ac:dyDescent="0.2">
      <c r="A117" s="306" t="s">
        <v>619</v>
      </c>
      <c r="B117" s="5" t="s">
        <v>474</v>
      </c>
      <c r="C117" s="5" t="s">
        <v>401</v>
      </c>
      <c r="D117" s="5" t="s">
        <v>415</v>
      </c>
      <c r="E117" s="5" t="s">
        <v>5</v>
      </c>
      <c r="F117" s="117" t="s">
        <v>236</v>
      </c>
      <c r="G117" s="5" t="s">
        <v>237</v>
      </c>
      <c r="H117" s="151">
        <v>3252</v>
      </c>
      <c r="I117" s="155">
        <v>3783</v>
      </c>
      <c r="J117" s="187" t="s">
        <v>549</v>
      </c>
      <c r="K117" s="155">
        <v>3747</v>
      </c>
      <c r="L117" s="262" t="s">
        <v>549</v>
      </c>
      <c r="M117" s="155">
        <v>3650</v>
      </c>
      <c r="N117" s="306" t="s">
        <v>549</v>
      </c>
      <c r="O117" s="155">
        <v>3627</v>
      </c>
      <c r="P117" s="306" t="s">
        <v>549</v>
      </c>
      <c r="Q117" s="155">
        <v>3572</v>
      </c>
      <c r="R117" s="306" t="s">
        <v>549</v>
      </c>
      <c r="S117" s="155">
        <v>3541</v>
      </c>
      <c r="T117" s="306" t="s">
        <v>549</v>
      </c>
      <c r="U117" s="155">
        <v>3512</v>
      </c>
      <c r="V117" s="203" t="s">
        <v>549</v>
      </c>
      <c r="W117" s="155">
        <v>3496</v>
      </c>
      <c r="X117" s="203" t="s">
        <v>549</v>
      </c>
      <c r="Y117" s="155">
        <v>3501</v>
      </c>
      <c r="Z117" s="203" t="s">
        <v>549</v>
      </c>
      <c r="AA117" s="155">
        <v>3448</v>
      </c>
      <c r="AB117" s="203" t="s">
        <v>549</v>
      </c>
      <c r="AC117" s="155">
        <v>3403</v>
      </c>
      <c r="AD117" s="203" t="s">
        <v>549</v>
      </c>
      <c r="AE117" s="155">
        <v>3388</v>
      </c>
      <c r="AF117" s="203" t="s">
        <v>549</v>
      </c>
      <c r="AG117" s="155">
        <v>3325</v>
      </c>
      <c r="AH117" s="203" t="s">
        <v>549</v>
      </c>
      <c r="AI117" s="155">
        <v>3326</v>
      </c>
      <c r="AJ117" s="203" t="s">
        <v>549</v>
      </c>
      <c r="AK117" s="155">
        <v>3273</v>
      </c>
      <c r="AL117" s="203" t="s">
        <v>549</v>
      </c>
      <c r="AM117" s="155">
        <v>3202</v>
      </c>
      <c r="AN117" s="410" t="s">
        <v>548</v>
      </c>
      <c r="AO117" s="155">
        <v>3162</v>
      </c>
      <c r="AP117" s="410" t="s">
        <v>548</v>
      </c>
      <c r="AQ117" s="155">
        <v>3107</v>
      </c>
      <c r="AR117" s="203" t="s">
        <v>548</v>
      </c>
      <c r="AS117" s="155">
        <v>3014</v>
      </c>
      <c r="AT117" s="203" t="s">
        <v>548</v>
      </c>
      <c r="AU117" s="155">
        <v>2967</v>
      </c>
      <c r="AV117" s="203" t="s">
        <v>548</v>
      </c>
      <c r="AW117" s="225"/>
      <c r="AX117" s="155"/>
      <c r="AY117" s="155"/>
      <c r="AZ117" s="306"/>
      <c r="BA117" s="306"/>
    </row>
    <row r="118" spans="1:53" x14ac:dyDescent="0.2">
      <c r="A118" s="306" t="s">
        <v>637</v>
      </c>
      <c r="B118" s="5" t="s">
        <v>474</v>
      </c>
      <c r="C118" s="5" t="s">
        <v>401</v>
      </c>
      <c r="D118" s="5" t="s">
        <v>436</v>
      </c>
      <c r="E118" s="5" t="s">
        <v>114</v>
      </c>
      <c r="F118" s="117" t="s">
        <v>238</v>
      </c>
      <c r="G118" s="5" t="s">
        <v>239</v>
      </c>
      <c r="H118" s="151">
        <v>2818</v>
      </c>
      <c r="I118" s="155">
        <v>3847</v>
      </c>
      <c r="J118" s="187" t="s">
        <v>549</v>
      </c>
      <c r="K118" s="155">
        <v>3804</v>
      </c>
      <c r="L118" s="262" t="s">
        <v>549</v>
      </c>
      <c r="M118" s="155">
        <v>3766</v>
      </c>
      <c r="N118" s="306" t="s">
        <v>549</v>
      </c>
      <c r="O118" s="155">
        <v>3740</v>
      </c>
      <c r="P118" s="306" t="s">
        <v>549</v>
      </c>
      <c r="Q118" s="155">
        <v>3748</v>
      </c>
      <c r="R118" s="306" t="s">
        <v>549</v>
      </c>
      <c r="S118" s="155">
        <v>3747</v>
      </c>
      <c r="T118" s="306" t="s">
        <v>549</v>
      </c>
      <c r="U118" s="155">
        <v>3733</v>
      </c>
      <c r="V118" s="203" t="s">
        <v>549</v>
      </c>
      <c r="W118" s="155">
        <v>3701</v>
      </c>
      <c r="X118" s="203" t="s">
        <v>549</v>
      </c>
      <c r="Y118" s="155">
        <v>3652</v>
      </c>
      <c r="Z118" s="203" t="s">
        <v>549</v>
      </c>
      <c r="AA118" s="155">
        <v>3586</v>
      </c>
      <c r="AB118" s="203" t="s">
        <v>549</v>
      </c>
      <c r="AC118" s="155">
        <v>3514</v>
      </c>
      <c r="AD118" s="203" t="s">
        <v>549</v>
      </c>
      <c r="AE118" s="155">
        <v>3439</v>
      </c>
      <c r="AF118" s="203" t="s">
        <v>549</v>
      </c>
      <c r="AG118" s="155">
        <v>3379</v>
      </c>
      <c r="AH118" s="203" t="s">
        <v>549</v>
      </c>
      <c r="AI118" s="155">
        <v>3360</v>
      </c>
      <c r="AJ118" s="203" t="s">
        <v>549</v>
      </c>
      <c r="AK118" s="155">
        <v>3319</v>
      </c>
      <c r="AL118" s="203" t="s">
        <v>549</v>
      </c>
      <c r="AM118" s="155">
        <v>3249</v>
      </c>
      <c r="AN118" s="410" t="s">
        <v>549</v>
      </c>
      <c r="AO118" s="155">
        <v>3181</v>
      </c>
      <c r="AP118" s="410" t="s">
        <v>549</v>
      </c>
      <c r="AQ118" s="155">
        <v>3112</v>
      </c>
      <c r="AR118" s="203" t="s">
        <v>549</v>
      </c>
      <c r="AS118" s="155">
        <v>3059</v>
      </c>
      <c r="AT118" s="203" t="s">
        <v>549</v>
      </c>
      <c r="AU118" s="155">
        <v>3001</v>
      </c>
      <c r="AV118" s="203" t="s">
        <v>549</v>
      </c>
      <c r="AW118" s="225"/>
      <c r="AX118" s="155"/>
      <c r="AY118" s="155"/>
      <c r="AZ118" s="306"/>
      <c r="BA118" s="306"/>
    </row>
    <row r="119" spans="1:53" x14ac:dyDescent="0.2">
      <c r="A119" s="306" t="s">
        <v>639</v>
      </c>
      <c r="B119" s="5" t="s">
        <v>480</v>
      </c>
      <c r="C119" s="5" t="s">
        <v>405</v>
      </c>
      <c r="D119" s="5" t="s">
        <v>429</v>
      </c>
      <c r="E119" s="5" t="s">
        <v>60</v>
      </c>
      <c r="F119" s="117" t="s">
        <v>240</v>
      </c>
      <c r="G119" s="5" t="s">
        <v>241</v>
      </c>
      <c r="H119" s="151">
        <v>5781</v>
      </c>
      <c r="I119" s="155">
        <v>6867</v>
      </c>
      <c r="J119" s="187" t="s">
        <v>549</v>
      </c>
      <c r="K119" s="155">
        <v>6756</v>
      </c>
      <c r="L119" s="262" t="s">
        <v>549</v>
      </c>
      <c r="M119" s="155">
        <v>6629</v>
      </c>
      <c r="N119" s="306" t="s">
        <v>549</v>
      </c>
      <c r="O119" s="155">
        <v>6534</v>
      </c>
      <c r="P119" s="306" t="s">
        <v>549</v>
      </c>
      <c r="Q119" s="155">
        <v>6436</v>
      </c>
      <c r="R119" s="306" t="s">
        <v>549</v>
      </c>
      <c r="S119" s="155">
        <v>6295</v>
      </c>
      <c r="T119" s="306" t="s">
        <v>549</v>
      </c>
      <c r="U119" s="155">
        <v>6273</v>
      </c>
      <c r="V119" s="203" t="s">
        <v>549</v>
      </c>
      <c r="W119" s="155">
        <v>6254</v>
      </c>
      <c r="X119" s="203" t="s">
        <v>549</v>
      </c>
      <c r="Y119" s="155">
        <v>6216</v>
      </c>
      <c r="Z119" s="203" t="s">
        <v>549</v>
      </c>
      <c r="AA119" s="155">
        <v>6126</v>
      </c>
      <c r="AB119" s="203" t="s">
        <v>549</v>
      </c>
      <c r="AC119" s="155">
        <v>6022</v>
      </c>
      <c r="AD119" s="203" t="s">
        <v>549</v>
      </c>
      <c r="AE119" s="155">
        <v>5913</v>
      </c>
      <c r="AF119" s="203" t="s">
        <v>549</v>
      </c>
      <c r="AG119" s="155">
        <v>5864</v>
      </c>
      <c r="AH119" s="203" t="s">
        <v>549</v>
      </c>
      <c r="AI119" s="155">
        <v>5845</v>
      </c>
      <c r="AJ119" s="203" t="s">
        <v>549</v>
      </c>
      <c r="AK119" s="155">
        <v>5794</v>
      </c>
      <c r="AL119" s="203" t="s">
        <v>549</v>
      </c>
      <c r="AM119" s="155">
        <v>5748</v>
      </c>
      <c r="AN119" s="410" t="s">
        <v>548</v>
      </c>
      <c r="AO119" s="155">
        <v>5670</v>
      </c>
      <c r="AP119" s="410" t="s">
        <v>548</v>
      </c>
      <c r="AQ119" s="155">
        <v>5658</v>
      </c>
      <c r="AR119" s="203" t="s">
        <v>548</v>
      </c>
      <c r="AS119" s="155">
        <v>5573</v>
      </c>
      <c r="AT119" s="203" t="s">
        <v>548</v>
      </c>
      <c r="AU119" s="155">
        <v>5475</v>
      </c>
      <c r="AV119" s="203" t="s">
        <v>548</v>
      </c>
      <c r="AW119" s="225"/>
      <c r="AX119" s="155"/>
      <c r="AY119" s="155"/>
      <c r="AZ119" s="306"/>
      <c r="BA119" s="306"/>
    </row>
    <row r="120" spans="1:53" x14ac:dyDescent="0.2">
      <c r="A120" s="306" t="s">
        <v>632</v>
      </c>
      <c r="B120" s="5" t="s">
        <v>488</v>
      </c>
      <c r="C120" s="5" t="s">
        <v>409</v>
      </c>
      <c r="D120" s="5" t="s">
        <v>430</v>
      </c>
      <c r="E120" s="5" t="s">
        <v>65</v>
      </c>
      <c r="F120" s="117" t="s">
        <v>242</v>
      </c>
      <c r="G120" s="5" t="s">
        <v>243</v>
      </c>
      <c r="H120" s="151">
        <v>5495</v>
      </c>
      <c r="I120" s="155">
        <v>6392</v>
      </c>
      <c r="J120" s="187" t="s">
        <v>549</v>
      </c>
      <c r="K120" s="155">
        <v>6312</v>
      </c>
      <c r="L120" s="262" t="s">
        <v>549</v>
      </c>
      <c r="M120" s="155">
        <v>6223</v>
      </c>
      <c r="N120" s="306" t="s">
        <v>549</v>
      </c>
      <c r="O120" s="155">
        <v>6249</v>
      </c>
      <c r="P120" s="306" t="s">
        <v>549</v>
      </c>
      <c r="Q120" s="155">
        <v>6223</v>
      </c>
      <c r="R120" s="306" t="s">
        <v>549</v>
      </c>
      <c r="S120" s="155">
        <v>6161</v>
      </c>
      <c r="T120" s="306" t="s">
        <v>549</v>
      </c>
      <c r="U120" s="155">
        <v>6107</v>
      </c>
      <c r="V120" s="203" t="s">
        <v>549</v>
      </c>
      <c r="W120" s="155">
        <v>6109</v>
      </c>
      <c r="X120" s="203" t="s">
        <v>549</v>
      </c>
      <c r="Y120" s="155">
        <v>6066</v>
      </c>
      <c r="Z120" s="203" t="s">
        <v>549</v>
      </c>
      <c r="AA120" s="155">
        <v>6045</v>
      </c>
      <c r="AB120" s="203" t="s">
        <v>549</v>
      </c>
      <c r="AC120" s="155">
        <v>6033</v>
      </c>
      <c r="AD120" s="203" t="s">
        <v>549</v>
      </c>
      <c r="AE120" s="155">
        <v>5931</v>
      </c>
      <c r="AF120" s="203" t="s">
        <v>549</v>
      </c>
      <c r="AG120" s="155">
        <v>5936</v>
      </c>
      <c r="AH120" s="203" t="s">
        <v>549</v>
      </c>
      <c r="AI120" s="155">
        <v>5906</v>
      </c>
      <c r="AJ120" s="203" t="s">
        <v>549</v>
      </c>
      <c r="AK120" s="155">
        <v>5846</v>
      </c>
      <c r="AL120" s="203" t="s">
        <v>549</v>
      </c>
      <c r="AM120" s="155">
        <v>5780</v>
      </c>
      <c r="AN120" s="410" t="s">
        <v>549</v>
      </c>
      <c r="AO120" s="155">
        <v>5727</v>
      </c>
      <c r="AP120" s="410" t="s">
        <v>549</v>
      </c>
      <c r="AQ120" s="155">
        <v>5774</v>
      </c>
      <c r="AR120" s="203" t="s">
        <v>549</v>
      </c>
      <c r="AS120" s="155">
        <v>5722</v>
      </c>
      <c r="AT120" s="203" t="s">
        <v>549</v>
      </c>
      <c r="AU120" s="155">
        <v>5626</v>
      </c>
      <c r="AV120" s="203" t="s">
        <v>549</v>
      </c>
      <c r="AW120" s="225"/>
      <c r="AX120" s="155"/>
      <c r="AY120" s="155"/>
      <c r="AZ120" s="306"/>
      <c r="BA120" s="306"/>
    </row>
    <row r="121" spans="1:53" x14ac:dyDescent="0.2">
      <c r="A121" s="306" t="s">
        <v>634</v>
      </c>
      <c r="B121" s="5" t="s">
        <v>491</v>
      </c>
      <c r="C121" s="5" t="s">
        <v>410</v>
      </c>
      <c r="D121" s="5" t="s">
        <v>432</v>
      </c>
      <c r="E121" s="5" t="s">
        <v>89</v>
      </c>
      <c r="F121" s="117" t="s">
        <v>244</v>
      </c>
      <c r="G121" s="5" t="s">
        <v>245</v>
      </c>
      <c r="H121" s="151">
        <v>5065</v>
      </c>
      <c r="I121" s="155">
        <v>4604</v>
      </c>
      <c r="J121" s="187" t="s">
        <v>548</v>
      </c>
      <c r="K121" s="155">
        <v>4413</v>
      </c>
      <c r="L121" s="262" t="s">
        <v>548</v>
      </c>
      <c r="M121" s="155">
        <v>4192</v>
      </c>
      <c r="N121" s="306" t="s">
        <v>548</v>
      </c>
      <c r="O121" s="155">
        <v>4074</v>
      </c>
      <c r="P121" s="306" t="s">
        <v>548</v>
      </c>
      <c r="Q121" s="155">
        <v>3979</v>
      </c>
      <c r="R121" s="306" t="s">
        <v>548</v>
      </c>
      <c r="S121" s="155">
        <v>3866</v>
      </c>
      <c r="T121" s="306" t="s">
        <v>548</v>
      </c>
      <c r="U121" s="155">
        <v>3772</v>
      </c>
      <c r="V121" s="203" t="s">
        <v>548</v>
      </c>
      <c r="W121" s="155">
        <v>3644</v>
      </c>
      <c r="X121" s="203" t="s">
        <v>548</v>
      </c>
      <c r="Y121" s="155">
        <v>3510</v>
      </c>
      <c r="Z121" s="203" t="s">
        <v>548</v>
      </c>
      <c r="AA121" s="155">
        <v>3375</v>
      </c>
      <c r="AB121" s="203" t="s">
        <v>548</v>
      </c>
      <c r="AC121" s="155">
        <v>3289</v>
      </c>
      <c r="AD121" s="203" t="s">
        <v>548</v>
      </c>
      <c r="AE121" s="155">
        <v>3185</v>
      </c>
      <c r="AF121" s="203" t="s">
        <v>548</v>
      </c>
      <c r="AG121" s="155">
        <v>3079</v>
      </c>
      <c r="AH121" s="203" t="s">
        <v>548</v>
      </c>
      <c r="AI121" s="155">
        <v>3012</v>
      </c>
      <c r="AJ121" s="203" t="s">
        <v>548</v>
      </c>
      <c r="AK121" s="155">
        <v>2964</v>
      </c>
      <c r="AL121" s="203" t="s">
        <v>548</v>
      </c>
      <c r="AM121" s="155">
        <v>2891</v>
      </c>
      <c r="AN121" s="410" t="s">
        <v>548</v>
      </c>
      <c r="AO121" s="155">
        <v>2861</v>
      </c>
      <c r="AP121" s="410" t="s">
        <v>548</v>
      </c>
      <c r="AQ121" s="155">
        <v>2864</v>
      </c>
      <c r="AR121" s="203" t="s">
        <v>548</v>
      </c>
      <c r="AS121" s="155">
        <v>2835</v>
      </c>
      <c r="AT121" s="203" t="s">
        <v>548</v>
      </c>
      <c r="AU121" s="155">
        <v>2828</v>
      </c>
      <c r="AV121" s="203" t="s">
        <v>548</v>
      </c>
      <c r="AW121" s="225"/>
      <c r="AX121" s="155"/>
      <c r="AY121" s="155"/>
      <c r="AZ121" s="306"/>
      <c r="BA121" s="306"/>
    </row>
    <row r="122" spans="1:53" x14ac:dyDescent="0.2">
      <c r="A122" s="306" t="s">
        <v>640</v>
      </c>
      <c r="B122" s="5" t="s">
        <v>475</v>
      </c>
      <c r="C122" s="5" t="s">
        <v>402</v>
      </c>
      <c r="D122" s="5" t="s">
        <v>427</v>
      </c>
      <c r="E122" s="5" t="s">
        <v>50</v>
      </c>
      <c r="F122" s="117" t="s">
        <v>246</v>
      </c>
      <c r="G122" s="5" t="s">
        <v>247</v>
      </c>
      <c r="H122" s="151">
        <v>4993</v>
      </c>
      <c r="I122" s="155">
        <v>3565</v>
      </c>
      <c r="J122" s="187" t="s">
        <v>548</v>
      </c>
      <c r="K122" s="155">
        <v>3495</v>
      </c>
      <c r="L122" s="262" t="s">
        <v>548</v>
      </c>
      <c r="M122" s="155">
        <v>3431</v>
      </c>
      <c r="N122" s="306" t="s">
        <v>548</v>
      </c>
      <c r="O122" s="155">
        <v>3301</v>
      </c>
      <c r="P122" s="306" t="s">
        <v>548</v>
      </c>
      <c r="Q122" s="155">
        <v>3275</v>
      </c>
      <c r="R122" s="306" t="s">
        <v>548</v>
      </c>
      <c r="S122" s="155">
        <v>3204</v>
      </c>
      <c r="T122" s="306" t="s">
        <v>548</v>
      </c>
      <c r="U122" s="155">
        <v>3162</v>
      </c>
      <c r="V122" s="203" t="s">
        <v>548</v>
      </c>
      <c r="W122" s="155">
        <v>3090</v>
      </c>
      <c r="X122" s="203" t="s">
        <v>548</v>
      </c>
      <c r="Y122" s="155">
        <v>3013</v>
      </c>
      <c r="Z122" s="203" t="s">
        <v>548</v>
      </c>
      <c r="AA122" s="155">
        <v>2974</v>
      </c>
      <c r="AB122" s="203" t="s">
        <v>548</v>
      </c>
      <c r="AC122" s="155">
        <v>2969</v>
      </c>
      <c r="AD122" s="203" t="s">
        <v>548</v>
      </c>
      <c r="AE122" s="155">
        <v>2969</v>
      </c>
      <c r="AF122" s="203" t="s">
        <v>548</v>
      </c>
      <c r="AG122" s="155">
        <v>2925</v>
      </c>
      <c r="AH122" s="203" t="s">
        <v>548</v>
      </c>
      <c r="AI122" s="155">
        <v>2885</v>
      </c>
      <c r="AJ122" s="203" t="s">
        <v>548</v>
      </c>
      <c r="AK122" s="155">
        <v>2838</v>
      </c>
      <c r="AL122" s="203" t="s">
        <v>548</v>
      </c>
      <c r="AM122" s="155">
        <v>2846</v>
      </c>
      <c r="AN122" s="410" t="s">
        <v>548</v>
      </c>
      <c r="AO122" s="155">
        <v>2818</v>
      </c>
      <c r="AP122" s="410" t="s">
        <v>548</v>
      </c>
      <c r="AQ122" s="155">
        <v>2849</v>
      </c>
      <c r="AR122" s="203" t="s">
        <v>548</v>
      </c>
      <c r="AS122" s="155">
        <v>2828</v>
      </c>
      <c r="AT122" s="203" t="s">
        <v>548</v>
      </c>
      <c r="AU122" s="155">
        <v>2850</v>
      </c>
      <c r="AV122" s="203" t="s">
        <v>548</v>
      </c>
      <c r="AW122" s="225"/>
      <c r="AX122" s="155"/>
      <c r="AY122" s="155"/>
      <c r="AZ122" s="306"/>
      <c r="BA122" s="306"/>
    </row>
    <row r="123" spans="1:53" x14ac:dyDescent="0.2">
      <c r="A123" s="306" t="s">
        <v>634</v>
      </c>
      <c r="B123" s="5" t="s">
        <v>491</v>
      </c>
      <c r="C123" s="5" t="s">
        <v>410</v>
      </c>
      <c r="D123" s="5" t="s">
        <v>432</v>
      </c>
      <c r="E123" s="5" t="s">
        <v>89</v>
      </c>
      <c r="F123" s="117" t="s">
        <v>248</v>
      </c>
      <c r="G123" s="5" t="s">
        <v>249</v>
      </c>
      <c r="H123" s="151">
        <v>7111</v>
      </c>
      <c r="I123" s="155">
        <v>6300</v>
      </c>
      <c r="J123" s="187" t="s">
        <v>548</v>
      </c>
      <c r="K123" s="155">
        <v>6106</v>
      </c>
      <c r="L123" s="262" t="s">
        <v>548</v>
      </c>
      <c r="M123" s="155">
        <v>5951</v>
      </c>
      <c r="N123" s="306" t="s">
        <v>548</v>
      </c>
      <c r="O123" s="155">
        <v>5793</v>
      </c>
      <c r="P123" s="306" t="s">
        <v>548</v>
      </c>
      <c r="Q123" s="155">
        <v>5672</v>
      </c>
      <c r="R123" s="306" t="s">
        <v>548</v>
      </c>
      <c r="S123" s="155">
        <v>5542</v>
      </c>
      <c r="T123" s="306" t="s">
        <v>548</v>
      </c>
      <c r="U123" s="155">
        <v>5449</v>
      </c>
      <c r="V123" s="203" t="s">
        <v>548</v>
      </c>
      <c r="W123" s="155">
        <v>5353</v>
      </c>
      <c r="X123" s="203" t="s">
        <v>548</v>
      </c>
      <c r="Y123" s="155">
        <v>5268</v>
      </c>
      <c r="Z123" s="203" t="s">
        <v>548</v>
      </c>
      <c r="AA123" s="155">
        <v>5203</v>
      </c>
      <c r="AB123" s="203" t="s">
        <v>548</v>
      </c>
      <c r="AC123" s="155">
        <v>5087</v>
      </c>
      <c r="AD123" s="203" t="s">
        <v>548</v>
      </c>
      <c r="AE123" s="155">
        <v>5011</v>
      </c>
      <c r="AF123" s="203" t="s">
        <v>548</v>
      </c>
      <c r="AG123" s="155">
        <v>4934</v>
      </c>
      <c r="AH123" s="203" t="s">
        <v>548</v>
      </c>
      <c r="AI123" s="155">
        <v>4846</v>
      </c>
      <c r="AJ123" s="203" t="s">
        <v>548</v>
      </c>
      <c r="AK123" s="155">
        <v>4723</v>
      </c>
      <c r="AL123" s="203" t="s">
        <v>548</v>
      </c>
      <c r="AM123" s="155">
        <v>4666</v>
      </c>
      <c r="AN123" s="410" t="s">
        <v>548</v>
      </c>
      <c r="AO123" s="155">
        <v>4590</v>
      </c>
      <c r="AP123" s="410" t="s">
        <v>548</v>
      </c>
      <c r="AQ123" s="155">
        <v>4543</v>
      </c>
      <c r="AR123" s="203" t="s">
        <v>548</v>
      </c>
      <c r="AS123" s="155">
        <v>4500</v>
      </c>
      <c r="AT123" s="203" t="s">
        <v>548</v>
      </c>
      <c r="AU123" s="155">
        <v>4443</v>
      </c>
      <c r="AV123" s="203" t="s">
        <v>548</v>
      </c>
      <c r="AW123" s="225"/>
      <c r="AX123" s="155"/>
      <c r="AY123" s="155"/>
      <c r="AZ123" s="306"/>
      <c r="BA123" s="306"/>
    </row>
    <row r="124" spans="1:53" x14ac:dyDescent="0.2">
      <c r="A124" s="306" t="s">
        <v>639</v>
      </c>
      <c r="B124" s="5" t="s">
        <v>480</v>
      </c>
      <c r="C124" s="5" t="s">
        <v>405</v>
      </c>
      <c r="D124" s="5" t="s">
        <v>429</v>
      </c>
      <c r="E124" s="5" t="s">
        <v>60</v>
      </c>
      <c r="F124" s="117" t="s">
        <v>250</v>
      </c>
      <c r="G124" s="5" t="s">
        <v>251</v>
      </c>
      <c r="H124" s="151">
        <v>4210</v>
      </c>
      <c r="I124" s="155">
        <v>5142</v>
      </c>
      <c r="J124" s="187" t="s">
        <v>549</v>
      </c>
      <c r="K124" s="155">
        <v>5086</v>
      </c>
      <c r="L124" s="262" t="s">
        <v>549</v>
      </c>
      <c r="M124" s="155">
        <v>5012</v>
      </c>
      <c r="N124" s="306" t="s">
        <v>549</v>
      </c>
      <c r="O124" s="155">
        <v>4957</v>
      </c>
      <c r="P124" s="306" t="s">
        <v>549</v>
      </c>
      <c r="Q124" s="155">
        <v>4924</v>
      </c>
      <c r="R124" s="306" t="s">
        <v>549</v>
      </c>
      <c r="S124" s="155">
        <v>4811</v>
      </c>
      <c r="T124" s="306" t="s">
        <v>549</v>
      </c>
      <c r="U124" s="155">
        <v>4752</v>
      </c>
      <c r="V124" s="203" t="s">
        <v>549</v>
      </c>
      <c r="W124" s="155">
        <v>4633</v>
      </c>
      <c r="X124" s="203" t="s">
        <v>549</v>
      </c>
      <c r="Y124" s="155">
        <v>4526</v>
      </c>
      <c r="Z124" s="203" t="s">
        <v>549</v>
      </c>
      <c r="AA124" s="155">
        <v>4419</v>
      </c>
      <c r="AB124" s="203" t="s">
        <v>549</v>
      </c>
      <c r="AC124" s="155">
        <v>4378</v>
      </c>
      <c r="AD124" s="203" t="s">
        <v>549</v>
      </c>
      <c r="AE124" s="155">
        <v>4305</v>
      </c>
      <c r="AF124" s="203" t="s">
        <v>549</v>
      </c>
      <c r="AG124" s="155">
        <v>4261</v>
      </c>
      <c r="AH124" s="203" t="s">
        <v>549</v>
      </c>
      <c r="AI124" s="155">
        <v>4125</v>
      </c>
      <c r="AJ124" s="203" t="s">
        <v>548</v>
      </c>
      <c r="AK124" s="155">
        <v>4069</v>
      </c>
      <c r="AL124" s="203" t="s">
        <v>548</v>
      </c>
      <c r="AM124" s="155">
        <v>3992</v>
      </c>
      <c r="AN124" s="410" t="s">
        <v>548</v>
      </c>
      <c r="AO124" s="155">
        <v>3912</v>
      </c>
      <c r="AP124" s="410" t="s">
        <v>548</v>
      </c>
      <c r="AQ124" s="155">
        <v>3917</v>
      </c>
      <c r="AR124" s="203" t="s">
        <v>548</v>
      </c>
      <c r="AS124" s="155">
        <v>3844</v>
      </c>
      <c r="AT124" s="203" t="s">
        <v>548</v>
      </c>
      <c r="AU124" s="155">
        <v>3842</v>
      </c>
      <c r="AV124" s="203" t="s">
        <v>548</v>
      </c>
      <c r="AW124" s="225"/>
      <c r="AX124" s="155"/>
      <c r="AY124" s="155"/>
      <c r="AZ124" s="306"/>
      <c r="BA124" s="306"/>
    </row>
    <row r="125" spans="1:53" x14ac:dyDescent="0.2">
      <c r="A125" s="306" t="s">
        <v>642</v>
      </c>
      <c r="B125" s="5" t="s">
        <v>488</v>
      </c>
      <c r="C125" s="5" t="s">
        <v>409</v>
      </c>
      <c r="D125" s="5" t="s">
        <v>438</v>
      </c>
      <c r="E125" s="5" t="s">
        <v>128</v>
      </c>
      <c r="F125" s="117" t="s">
        <v>252</v>
      </c>
      <c r="G125" s="5" t="s">
        <v>253</v>
      </c>
      <c r="H125" s="151">
        <v>2280</v>
      </c>
      <c r="I125" s="155">
        <v>1708</v>
      </c>
      <c r="J125" s="187" t="s">
        <v>548</v>
      </c>
      <c r="K125" s="155">
        <v>1680</v>
      </c>
      <c r="L125" s="262" t="s">
        <v>548</v>
      </c>
      <c r="M125" s="155">
        <v>1639</v>
      </c>
      <c r="N125" s="306" t="s">
        <v>548</v>
      </c>
      <c r="O125" s="155">
        <v>1595</v>
      </c>
      <c r="P125" s="306" t="s">
        <v>548</v>
      </c>
      <c r="Q125" s="155">
        <v>1562</v>
      </c>
      <c r="R125" s="306" t="s">
        <v>548</v>
      </c>
      <c r="S125" s="155">
        <v>1529</v>
      </c>
      <c r="T125" s="306" t="s">
        <v>548</v>
      </c>
      <c r="U125" s="155">
        <v>1511</v>
      </c>
      <c r="V125" s="203" t="s">
        <v>548</v>
      </c>
      <c r="W125" s="155">
        <v>1500</v>
      </c>
      <c r="X125" s="203" t="s">
        <v>548</v>
      </c>
      <c r="Y125" s="155">
        <v>1502</v>
      </c>
      <c r="Z125" s="203" t="s">
        <v>548</v>
      </c>
      <c r="AA125" s="155">
        <v>1507</v>
      </c>
      <c r="AB125" s="203" t="s">
        <v>548</v>
      </c>
      <c r="AC125" s="155">
        <v>1494</v>
      </c>
      <c r="AD125" s="203" t="s">
        <v>548</v>
      </c>
      <c r="AE125" s="155">
        <v>1485</v>
      </c>
      <c r="AF125" s="203" t="s">
        <v>548</v>
      </c>
      <c r="AG125" s="155">
        <v>1475</v>
      </c>
      <c r="AH125" s="203" t="s">
        <v>548</v>
      </c>
      <c r="AI125" s="155">
        <v>1467</v>
      </c>
      <c r="AJ125" s="203" t="s">
        <v>548</v>
      </c>
      <c r="AK125" s="155">
        <v>1459</v>
      </c>
      <c r="AL125" s="203" t="s">
        <v>548</v>
      </c>
      <c r="AM125" s="155">
        <v>1455</v>
      </c>
      <c r="AN125" s="410" t="s">
        <v>548</v>
      </c>
      <c r="AO125" s="155">
        <v>1454</v>
      </c>
      <c r="AP125" s="410" t="s">
        <v>548</v>
      </c>
      <c r="AQ125" s="155">
        <v>1417</v>
      </c>
      <c r="AR125" s="203" t="s">
        <v>548</v>
      </c>
      <c r="AS125" s="155">
        <v>1409</v>
      </c>
      <c r="AT125" s="203" t="s">
        <v>548</v>
      </c>
      <c r="AU125" s="155">
        <v>1390</v>
      </c>
      <c r="AV125" s="203" t="s">
        <v>548</v>
      </c>
      <c r="AW125" s="225"/>
      <c r="AX125" s="155"/>
      <c r="AY125" s="155"/>
      <c r="AZ125" s="306"/>
      <c r="BA125" s="306"/>
    </row>
    <row r="126" spans="1:53" x14ac:dyDescent="0.2">
      <c r="A126" s="306" t="s">
        <v>642</v>
      </c>
      <c r="B126" s="5" t="s">
        <v>488</v>
      </c>
      <c r="C126" s="5" t="s">
        <v>409</v>
      </c>
      <c r="D126" s="5" t="s">
        <v>438</v>
      </c>
      <c r="E126" s="5" t="s">
        <v>128</v>
      </c>
      <c r="F126" s="117" t="s">
        <v>254</v>
      </c>
      <c r="G126" s="5" t="s">
        <v>255</v>
      </c>
      <c r="H126" s="151">
        <v>1526</v>
      </c>
      <c r="I126" s="155">
        <v>892</v>
      </c>
      <c r="J126" s="187" t="s">
        <v>548</v>
      </c>
      <c r="K126" s="155">
        <v>886</v>
      </c>
      <c r="L126" s="262" t="s">
        <v>548</v>
      </c>
      <c r="M126" s="155">
        <v>869</v>
      </c>
      <c r="N126" s="306" t="s">
        <v>548</v>
      </c>
      <c r="O126" s="155">
        <v>877</v>
      </c>
      <c r="P126" s="306" t="s">
        <v>548</v>
      </c>
      <c r="Q126" s="155">
        <v>884</v>
      </c>
      <c r="R126" s="306" t="s">
        <v>548</v>
      </c>
      <c r="S126" s="155">
        <v>862</v>
      </c>
      <c r="T126" s="306" t="s">
        <v>548</v>
      </c>
      <c r="U126" s="155">
        <v>856</v>
      </c>
      <c r="V126" s="203" t="s">
        <v>548</v>
      </c>
      <c r="W126" s="155">
        <v>861</v>
      </c>
      <c r="X126" s="203" t="s">
        <v>548</v>
      </c>
      <c r="Y126" s="155">
        <v>877</v>
      </c>
      <c r="Z126" s="203" t="s">
        <v>548</v>
      </c>
      <c r="AA126" s="155">
        <v>886</v>
      </c>
      <c r="AB126" s="203" t="s">
        <v>548</v>
      </c>
      <c r="AC126" s="155">
        <v>888</v>
      </c>
      <c r="AD126" s="203" t="s">
        <v>548</v>
      </c>
      <c r="AE126" s="155">
        <v>897</v>
      </c>
      <c r="AF126" s="203" t="s">
        <v>548</v>
      </c>
      <c r="AG126" s="155">
        <v>844</v>
      </c>
      <c r="AH126" s="203" t="s">
        <v>548</v>
      </c>
      <c r="AI126" s="155">
        <v>843</v>
      </c>
      <c r="AJ126" s="203" t="s">
        <v>548</v>
      </c>
      <c r="AK126" s="155">
        <v>849</v>
      </c>
      <c r="AL126" s="203" t="s">
        <v>548</v>
      </c>
      <c r="AM126" s="155">
        <v>851</v>
      </c>
      <c r="AN126" s="410" t="s">
        <v>548</v>
      </c>
      <c r="AO126" s="155">
        <v>843</v>
      </c>
      <c r="AP126" s="410" t="s">
        <v>548</v>
      </c>
      <c r="AQ126" s="155">
        <v>860</v>
      </c>
      <c r="AR126" s="203" t="s">
        <v>548</v>
      </c>
      <c r="AS126" s="155">
        <v>880</v>
      </c>
      <c r="AT126" s="203" t="s">
        <v>548</v>
      </c>
      <c r="AU126" s="155">
        <v>903</v>
      </c>
      <c r="AV126" s="203" t="s">
        <v>548</v>
      </c>
      <c r="AW126" s="225"/>
      <c r="AX126" s="155"/>
      <c r="AY126" s="155"/>
      <c r="AZ126" s="306"/>
      <c r="BA126" s="306"/>
    </row>
    <row r="127" spans="1:53" x14ac:dyDescent="0.2">
      <c r="A127" s="306" t="s">
        <v>642</v>
      </c>
      <c r="B127" s="5" t="s">
        <v>488</v>
      </c>
      <c r="C127" s="5" t="s">
        <v>409</v>
      </c>
      <c r="D127" s="5" t="s">
        <v>438</v>
      </c>
      <c r="E127" s="5" t="s">
        <v>128</v>
      </c>
      <c r="F127" s="117" t="s">
        <v>256</v>
      </c>
      <c r="G127" s="5" t="s">
        <v>257</v>
      </c>
      <c r="H127" s="151">
        <v>1010</v>
      </c>
      <c r="I127" s="155">
        <v>729</v>
      </c>
      <c r="J127" s="187" t="s">
        <v>548</v>
      </c>
      <c r="K127" s="155">
        <v>725</v>
      </c>
      <c r="L127" s="262" t="s">
        <v>548</v>
      </c>
      <c r="M127" s="155">
        <v>713</v>
      </c>
      <c r="N127" s="306" t="s">
        <v>548</v>
      </c>
      <c r="O127" s="155">
        <v>705</v>
      </c>
      <c r="P127" s="306" t="s">
        <v>548</v>
      </c>
      <c r="Q127" s="155">
        <v>685</v>
      </c>
      <c r="R127" s="306" t="s">
        <v>548</v>
      </c>
      <c r="S127" s="155">
        <v>674</v>
      </c>
      <c r="T127" s="306" t="s">
        <v>548</v>
      </c>
      <c r="U127" s="155">
        <v>683</v>
      </c>
      <c r="V127" s="203" t="s">
        <v>548</v>
      </c>
      <c r="W127" s="155">
        <v>669</v>
      </c>
      <c r="X127" s="203" t="s">
        <v>548</v>
      </c>
      <c r="Y127" s="155">
        <v>658</v>
      </c>
      <c r="Z127" s="203" t="s">
        <v>548</v>
      </c>
      <c r="AA127" s="155">
        <v>632</v>
      </c>
      <c r="AB127" s="203" t="s">
        <v>548</v>
      </c>
      <c r="AC127" s="155">
        <v>629</v>
      </c>
      <c r="AD127" s="203" t="s">
        <v>548</v>
      </c>
      <c r="AE127" s="155">
        <v>600</v>
      </c>
      <c r="AF127" s="203" t="s">
        <v>548</v>
      </c>
      <c r="AG127" s="155">
        <v>631</v>
      </c>
      <c r="AH127" s="203" t="s">
        <v>548</v>
      </c>
      <c r="AI127" s="155">
        <v>601</v>
      </c>
      <c r="AJ127" s="203" t="s">
        <v>548</v>
      </c>
      <c r="AK127" s="155">
        <v>587</v>
      </c>
      <c r="AL127" s="203" t="s">
        <v>548</v>
      </c>
      <c r="AM127" s="155">
        <v>584</v>
      </c>
      <c r="AN127" s="410" t="s">
        <v>548</v>
      </c>
      <c r="AO127" s="155">
        <v>557</v>
      </c>
      <c r="AP127" s="410" t="s">
        <v>548</v>
      </c>
      <c r="AQ127" s="155">
        <v>545</v>
      </c>
      <c r="AR127" s="203" t="s">
        <v>548</v>
      </c>
      <c r="AS127" s="155">
        <v>525</v>
      </c>
      <c r="AT127" s="203" t="s">
        <v>548</v>
      </c>
      <c r="AU127" s="155">
        <v>535</v>
      </c>
      <c r="AV127" s="203" t="s">
        <v>548</v>
      </c>
      <c r="AW127" s="225"/>
      <c r="AX127" s="155"/>
      <c r="AY127" s="155"/>
      <c r="AZ127" s="306"/>
      <c r="BA127" s="306"/>
    </row>
    <row r="128" spans="1:53" x14ac:dyDescent="0.2">
      <c r="A128" s="306" t="s">
        <v>628</v>
      </c>
      <c r="B128" s="5" t="s">
        <v>485</v>
      </c>
      <c r="C128" s="5" t="s">
        <v>464</v>
      </c>
      <c r="D128" s="5" t="s">
        <v>425</v>
      </c>
      <c r="E128" s="5" t="s">
        <v>40</v>
      </c>
      <c r="F128" s="117" t="s">
        <v>258</v>
      </c>
      <c r="G128" s="5" t="s">
        <v>259</v>
      </c>
      <c r="H128" s="151">
        <v>5234</v>
      </c>
      <c r="I128" s="155">
        <v>4556</v>
      </c>
      <c r="J128" s="187" t="s">
        <v>548</v>
      </c>
      <c r="K128" s="155">
        <v>4409</v>
      </c>
      <c r="L128" s="262" t="s">
        <v>548</v>
      </c>
      <c r="M128" s="155">
        <v>4306</v>
      </c>
      <c r="N128" s="306" t="s">
        <v>548</v>
      </c>
      <c r="O128" s="155">
        <v>4201</v>
      </c>
      <c r="P128" s="306" t="s">
        <v>548</v>
      </c>
      <c r="Q128" s="155">
        <v>4118</v>
      </c>
      <c r="R128" s="306" t="s">
        <v>548</v>
      </c>
      <c r="S128" s="155">
        <v>4057</v>
      </c>
      <c r="T128" s="306" t="s">
        <v>548</v>
      </c>
      <c r="U128" s="155">
        <v>4022</v>
      </c>
      <c r="V128" s="203" t="s">
        <v>548</v>
      </c>
      <c r="W128" s="155">
        <v>3934</v>
      </c>
      <c r="X128" s="203" t="s">
        <v>548</v>
      </c>
      <c r="Y128" s="155">
        <v>3817</v>
      </c>
      <c r="Z128" s="203" t="s">
        <v>548</v>
      </c>
      <c r="AA128" s="155">
        <v>3685</v>
      </c>
      <c r="AB128" s="203" t="s">
        <v>548</v>
      </c>
      <c r="AC128" s="155">
        <v>3630</v>
      </c>
      <c r="AD128" s="203" t="s">
        <v>548</v>
      </c>
      <c r="AE128" s="155">
        <v>3534</v>
      </c>
      <c r="AF128" s="203" t="s">
        <v>548</v>
      </c>
      <c r="AG128" s="155">
        <v>3488</v>
      </c>
      <c r="AH128" s="203" t="s">
        <v>548</v>
      </c>
      <c r="AI128" s="155">
        <v>3441</v>
      </c>
      <c r="AJ128" s="203" t="s">
        <v>548</v>
      </c>
      <c r="AK128" s="155">
        <v>3335</v>
      </c>
      <c r="AL128" s="203" t="s">
        <v>548</v>
      </c>
      <c r="AM128" s="155">
        <v>3234</v>
      </c>
      <c r="AN128" s="410" t="s">
        <v>548</v>
      </c>
      <c r="AO128" s="155">
        <v>3151</v>
      </c>
      <c r="AP128" s="410" t="s">
        <v>548</v>
      </c>
      <c r="AQ128" s="155">
        <v>3085</v>
      </c>
      <c r="AR128" s="203" t="s">
        <v>548</v>
      </c>
      <c r="AS128" s="155">
        <v>3025</v>
      </c>
      <c r="AT128" s="203" t="s">
        <v>548</v>
      </c>
      <c r="AU128" s="155">
        <v>2962</v>
      </c>
      <c r="AV128" s="203" t="s">
        <v>548</v>
      </c>
      <c r="AW128" s="225"/>
      <c r="AX128" s="155"/>
      <c r="AY128" s="155"/>
      <c r="AZ128" s="306"/>
      <c r="BA128" s="306"/>
    </row>
    <row r="129" spans="1:53" x14ac:dyDescent="0.2">
      <c r="A129" s="306" t="s">
        <v>625</v>
      </c>
      <c r="B129" s="5" t="s">
        <v>476</v>
      </c>
      <c r="C129" s="5" t="s">
        <v>403</v>
      </c>
      <c r="D129" s="5" t="s">
        <v>417</v>
      </c>
      <c r="E129" s="5" t="s">
        <v>11</v>
      </c>
      <c r="F129" s="117" t="s">
        <v>260</v>
      </c>
      <c r="G129" s="5" t="s">
        <v>261</v>
      </c>
      <c r="H129" s="151">
        <v>13302</v>
      </c>
      <c r="I129" s="155">
        <v>13030</v>
      </c>
      <c r="J129" s="187" t="s">
        <v>548</v>
      </c>
      <c r="K129" s="155">
        <v>12600</v>
      </c>
      <c r="L129" s="262" t="s">
        <v>548</v>
      </c>
      <c r="M129" s="155">
        <v>11940</v>
      </c>
      <c r="N129" s="306" t="s">
        <v>548</v>
      </c>
      <c r="O129" s="155">
        <v>11480</v>
      </c>
      <c r="P129" s="306" t="s">
        <v>548</v>
      </c>
      <c r="Q129" s="155">
        <v>11036</v>
      </c>
      <c r="R129" s="306" t="s">
        <v>548</v>
      </c>
      <c r="S129" s="155">
        <v>10593</v>
      </c>
      <c r="T129" s="306" t="s">
        <v>548</v>
      </c>
      <c r="U129" s="155">
        <v>10302</v>
      </c>
      <c r="V129" s="203" t="s">
        <v>548</v>
      </c>
      <c r="W129" s="155">
        <v>10017</v>
      </c>
      <c r="X129" s="203" t="s">
        <v>548</v>
      </c>
      <c r="Y129" s="155">
        <v>9745</v>
      </c>
      <c r="Z129" s="203" t="s">
        <v>548</v>
      </c>
      <c r="AA129" s="155">
        <v>9431</v>
      </c>
      <c r="AB129" s="203" t="s">
        <v>548</v>
      </c>
      <c r="AC129" s="155">
        <v>9192</v>
      </c>
      <c r="AD129" s="203" t="s">
        <v>548</v>
      </c>
      <c r="AE129" s="155">
        <v>8947</v>
      </c>
      <c r="AF129" s="203" t="s">
        <v>548</v>
      </c>
      <c r="AG129" s="155">
        <v>8681</v>
      </c>
      <c r="AH129" s="203" t="s">
        <v>548</v>
      </c>
      <c r="AI129" s="155">
        <v>8420</v>
      </c>
      <c r="AJ129" s="203" t="s">
        <v>548</v>
      </c>
      <c r="AK129" s="155">
        <v>8278</v>
      </c>
      <c r="AL129" s="203" t="s">
        <v>548</v>
      </c>
      <c r="AM129" s="155">
        <v>8175</v>
      </c>
      <c r="AN129" s="410" t="s">
        <v>548</v>
      </c>
      <c r="AO129" s="155">
        <v>8085</v>
      </c>
      <c r="AP129" s="410" t="s">
        <v>548</v>
      </c>
      <c r="AQ129" s="155">
        <v>8096</v>
      </c>
      <c r="AR129" s="203" t="s">
        <v>548</v>
      </c>
      <c r="AS129" s="155">
        <v>8066</v>
      </c>
      <c r="AT129" s="203" t="s">
        <v>548</v>
      </c>
      <c r="AU129" s="155">
        <v>7981</v>
      </c>
      <c r="AV129" s="203" t="s">
        <v>548</v>
      </c>
      <c r="AW129" s="225"/>
      <c r="AX129" s="155"/>
      <c r="AY129" s="155"/>
      <c r="AZ129" s="306"/>
      <c r="BA129" s="306"/>
    </row>
    <row r="130" spans="1:53" x14ac:dyDescent="0.2">
      <c r="A130" s="306" t="s">
        <v>498</v>
      </c>
      <c r="B130" s="5" t="s">
        <v>493</v>
      </c>
      <c r="C130" s="5" t="s">
        <v>98</v>
      </c>
      <c r="D130" s="5" t="s">
        <v>434</v>
      </c>
      <c r="E130" s="5" t="s">
        <v>98</v>
      </c>
      <c r="F130" s="117" t="s">
        <v>262</v>
      </c>
      <c r="G130" s="5" t="s">
        <v>263</v>
      </c>
      <c r="H130" s="151">
        <v>4236</v>
      </c>
      <c r="I130" s="155">
        <v>4119</v>
      </c>
      <c r="J130" s="187" t="s">
        <v>548</v>
      </c>
      <c r="K130" s="155">
        <v>3983</v>
      </c>
      <c r="L130" s="262" t="s">
        <v>548</v>
      </c>
      <c r="M130" s="155">
        <v>3811</v>
      </c>
      <c r="N130" s="306" t="s">
        <v>548</v>
      </c>
      <c r="O130" s="155">
        <v>3694</v>
      </c>
      <c r="P130" s="306" t="s">
        <v>548</v>
      </c>
      <c r="Q130" s="155">
        <v>3544</v>
      </c>
      <c r="R130" s="306" t="s">
        <v>548</v>
      </c>
      <c r="S130" s="155">
        <v>3409</v>
      </c>
      <c r="T130" s="306" t="s">
        <v>548</v>
      </c>
      <c r="U130" s="155">
        <v>3335</v>
      </c>
      <c r="V130" s="203" t="s">
        <v>548</v>
      </c>
      <c r="W130" s="155">
        <v>3314</v>
      </c>
      <c r="X130" s="203" t="s">
        <v>548</v>
      </c>
      <c r="Y130" s="155">
        <v>3261</v>
      </c>
      <c r="Z130" s="203" t="s">
        <v>548</v>
      </c>
      <c r="AA130" s="155">
        <v>3164</v>
      </c>
      <c r="AB130" s="203" t="s">
        <v>548</v>
      </c>
      <c r="AC130" s="155">
        <v>3103</v>
      </c>
      <c r="AD130" s="203" t="s">
        <v>548</v>
      </c>
      <c r="AE130" s="155">
        <v>3044</v>
      </c>
      <c r="AF130" s="203" t="s">
        <v>548</v>
      </c>
      <c r="AG130" s="155">
        <v>3009</v>
      </c>
      <c r="AH130" s="203" t="s">
        <v>548</v>
      </c>
      <c r="AI130" s="155">
        <v>2964</v>
      </c>
      <c r="AJ130" s="203" t="s">
        <v>548</v>
      </c>
      <c r="AK130" s="155">
        <v>2902</v>
      </c>
      <c r="AL130" s="203" t="s">
        <v>548</v>
      </c>
      <c r="AM130" s="155">
        <v>2859</v>
      </c>
      <c r="AN130" s="410" t="s">
        <v>548</v>
      </c>
      <c r="AO130" s="155">
        <v>2830</v>
      </c>
      <c r="AP130" s="410" t="s">
        <v>548</v>
      </c>
      <c r="AQ130" s="155">
        <v>2800</v>
      </c>
      <c r="AR130" s="203" t="s">
        <v>548</v>
      </c>
      <c r="AS130" s="155">
        <v>2730</v>
      </c>
      <c r="AT130" s="203" t="s">
        <v>548</v>
      </c>
      <c r="AU130" s="155">
        <v>2648</v>
      </c>
      <c r="AV130" s="203" t="s">
        <v>548</v>
      </c>
      <c r="AW130" s="225"/>
      <c r="AX130" s="155"/>
      <c r="AY130" s="155"/>
      <c r="AZ130" s="306"/>
      <c r="BA130" s="306"/>
    </row>
    <row r="131" spans="1:53" x14ac:dyDescent="0.2">
      <c r="A131" s="306" t="s">
        <v>621</v>
      </c>
      <c r="B131" s="5" t="s">
        <v>477</v>
      </c>
      <c r="C131" s="5" t="s">
        <v>404</v>
      </c>
      <c r="D131" s="5" t="s">
        <v>418</v>
      </c>
      <c r="E131" s="5" t="s">
        <v>12</v>
      </c>
      <c r="F131" s="117" t="s">
        <v>264</v>
      </c>
      <c r="G131" s="5" t="s">
        <v>265</v>
      </c>
      <c r="H131" s="151">
        <v>3032</v>
      </c>
      <c r="I131" s="155">
        <v>3367</v>
      </c>
      <c r="J131" s="187" t="s">
        <v>549</v>
      </c>
      <c r="K131" s="155">
        <v>3256</v>
      </c>
      <c r="L131" s="262" t="s">
        <v>549</v>
      </c>
      <c r="M131" s="155">
        <v>3159</v>
      </c>
      <c r="N131" s="306" t="s">
        <v>549</v>
      </c>
      <c r="O131" s="155">
        <v>3080</v>
      </c>
      <c r="P131" s="306" t="s">
        <v>549</v>
      </c>
      <c r="Q131" s="155">
        <v>2957</v>
      </c>
      <c r="R131" s="306" t="s">
        <v>548</v>
      </c>
      <c r="S131" s="155">
        <v>2863</v>
      </c>
      <c r="T131" s="306" t="s">
        <v>548</v>
      </c>
      <c r="U131" s="155">
        <v>2817</v>
      </c>
      <c r="V131" s="203" t="s">
        <v>548</v>
      </c>
      <c r="W131" s="155">
        <v>2742</v>
      </c>
      <c r="X131" s="203" t="s">
        <v>548</v>
      </c>
      <c r="Y131" s="155">
        <v>2622</v>
      </c>
      <c r="Z131" s="203" t="s">
        <v>548</v>
      </c>
      <c r="AA131" s="155">
        <v>2519</v>
      </c>
      <c r="AB131" s="203" t="s">
        <v>548</v>
      </c>
      <c r="AC131" s="155">
        <v>2424</v>
      </c>
      <c r="AD131" s="203" t="s">
        <v>548</v>
      </c>
      <c r="AE131" s="155">
        <v>2317</v>
      </c>
      <c r="AF131" s="203" t="s">
        <v>548</v>
      </c>
      <c r="AG131" s="155">
        <v>2250</v>
      </c>
      <c r="AH131" s="203" t="s">
        <v>548</v>
      </c>
      <c r="AI131" s="155">
        <v>2236</v>
      </c>
      <c r="AJ131" s="203" t="s">
        <v>548</v>
      </c>
      <c r="AK131" s="155">
        <v>2170</v>
      </c>
      <c r="AL131" s="203" t="s">
        <v>548</v>
      </c>
      <c r="AM131" s="155">
        <v>2146</v>
      </c>
      <c r="AN131" s="410" t="s">
        <v>548</v>
      </c>
      <c r="AO131" s="155">
        <v>2141</v>
      </c>
      <c r="AP131" s="410" t="s">
        <v>548</v>
      </c>
      <c r="AQ131" s="155">
        <v>2121</v>
      </c>
      <c r="AR131" s="203" t="s">
        <v>548</v>
      </c>
      <c r="AS131" s="155">
        <v>2086</v>
      </c>
      <c r="AT131" s="203" t="s">
        <v>548</v>
      </c>
      <c r="AU131" s="155">
        <v>2086</v>
      </c>
      <c r="AV131" s="203" t="s">
        <v>548</v>
      </c>
      <c r="AW131" s="225"/>
      <c r="AX131" s="155"/>
      <c r="AY131" s="155"/>
      <c r="AZ131" s="306"/>
      <c r="BA131" s="306"/>
    </row>
    <row r="132" spans="1:53" x14ac:dyDescent="0.2">
      <c r="A132" s="306" t="s">
        <v>500</v>
      </c>
      <c r="B132" s="5" t="s">
        <v>483</v>
      </c>
      <c r="C132" s="5" t="s">
        <v>407</v>
      </c>
      <c r="D132" s="5" t="s">
        <v>431</v>
      </c>
      <c r="E132" s="5" t="s">
        <v>82</v>
      </c>
      <c r="F132" s="117" t="s">
        <v>266</v>
      </c>
      <c r="G132" s="5" t="s">
        <v>267</v>
      </c>
      <c r="H132" s="151">
        <v>4610</v>
      </c>
      <c r="I132" s="155">
        <v>3685</v>
      </c>
      <c r="J132" s="187" t="s">
        <v>548</v>
      </c>
      <c r="K132" s="155">
        <v>3591</v>
      </c>
      <c r="L132" s="262" t="s">
        <v>548</v>
      </c>
      <c r="M132" s="155">
        <v>3479</v>
      </c>
      <c r="N132" s="306" t="s">
        <v>548</v>
      </c>
      <c r="O132" s="155">
        <v>3415</v>
      </c>
      <c r="P132" s="306" t="s">
        <v>548</v>
      </c>
      <c r="Q132" s="155">
        <v>3359</v>
      </c>
      <c r="R132" s="306" t="s">
        <v>548</v>
      </c>
      <c r="S132" s="155">
        <v>3287</v>
      </c>
      <c r="T132" s="306" t="s">
        <v>548</v>
      </c>
      <c r="U132" s="155">
        <v>3215</v>
      </c>
      <c r="V132" s="203" t="s">
        <v>548</v>
      </c>
      <c r="W132" s="155">
        <v>3187</v>
      </c>
      <c r="X132" s="203" t="s">
        <v>548</v>
      </c>
      <c r="Y132" s="155">
        <v>3124</v>
      </c>
      <c r="Z132" s="203" t="s">
        <v>548</v>
      </c>
      <c r="AA132" s="155">
        <v>3062</v>
      </c>
      <c r="AB132" s="203" t="s">
        <v>548</v>
      </c>
      <c r="AC132" s="155">
        <v>2981</v>
      </c>
      <c r="AD132" s="203" t="s">
        <v>548</v>
      </c>
      <c r="AE132" s="155">
        <v>2914</v>
      </c>
      <c r="AF132" s="203" t="s">
        <v>548</v>
      </c>
      <c r="AG132" s="155">
        <v>2889</v>
      </c>
      <c r="AH132" s="203" t="s">
        <v>548</v>
      </c>
      <c r="AI132" s="155">
        <v>2831</v>
      </c>
      <c r="AJ132" s="203" t="s">
        <v>548</v>
      </c>
      <c r="AK132" s="155">
        <v>2806</v>
      </c>
      <c r="AL132" s="203" t="s">
        <v>548</v>
      </c>
      <c r="AM132" s="155">
        <v>2760</v>
      </c>
      <c r="AN132" s="410" t="s">
        <v>548</v>
      </c>
      <c r="AO132" s="155">
        <v>2776</v>
      </c>
      <c r="AP132" s="410" t="s">
        <v>548</v>
      </c>
      <c r="AQ132" s="155">
        <v>2738</v>
      </c>
      <c r="AR132" s="203" t="s">
        <v>548</v>
      </c>
      <c r="AS132" s="155">
        <v>2761</v>
      </c>
      <c r="AT132" s="203" t="s">
        <v>548</v>
      </c>
      <c r="AU132" s="155">
        <v>2752</v>
      </c>
      <c r="AV132" s="203" t="s">
        <v>548</v>
      </c>
      <c r="AW132" s="225"/>
      <c r="AX132" s="155"/>
      <c r="AY132" s="155"/>
      <c r="AZ132" s="306"/>
      <c r="BA132" s="306"/>
    </row>
    <row r="133" spans="1:53" x14ac:dyDescent="0.2">
      <c r="A133" s="306" t="s">
        <v>633</v>
      </c>
      <c r="B133" s="5" t="s">
        <v>477</v>
      </c>
      <c r="C133" s="5" t="s">
        <v>404</v>
      </c>
      <c r="D133" s="5" t="s">
        <v>422</v>
      </c>
      <c r="E133" s="5" t="s">
        <v>31</v>
      </c>
      <c r="F133" s="117" t="s">
        <v>268</v>
      </c>
      <c r="G133" s="5" t="s">
        <v>269</v>
      </c>
      <c r="H133" s="151">
        <v>2994</v>
      </c>
      <c r="I133" s="155">
        <v>3379</v>
      </c>
      <c r="J133" s="187" t="s">
        <v>549</v>
      </c>
      <c r="K133" s="155">
        <v>3303</v>
      </c>
      <c r="L133" s="262" t="s">
        <v>549</v>
      </c>
      <c r="M133" s="155">
        <v>3180</v>
      </c>
      <c r="N133" s="306" t="s">
        <v>549</v>
      </c>
      <c r="O133" s="155">
        <v>3059</v>
      </c>
      <c r="P133" s="306" t="s">
        <v>549</v>
      </c>
      <c r="Q133" s="155">
        <v>2989</v>
      </c>
      <c r="R133" s="306" t="s">
        <v>548</v>
      </c>
      <c r="S133" s="155">
        <v>2941</v>
      </c>
      <c r="T133" s="306" t="s">
        <v>548</v>
      </c>
      <c r="U133" s="155">
        <v>2911</v>
      </c>
      <c r="V133" s="203" t="s">
        <v>548</v>
      </c>
      <c r="W133" s="155">
        <v>2868</v>
      </c>
      <c r="X133" s="203" t="s">
        <v>548</v>
      </c>
      <c r="Y133" s="155">
        <v>2822</v>
      </c>
      <c r="Z133" s="203" t="s">
        <v>548</v>
      </c>
      <c r="AA133" s="155">
        <v>2810</v>
      </c>
      <c r="AB133" s="203" t="s">
        <v>548</v>
      </c>
      <c r="AC133" s="155">
        <v>2790</v>
      </c>
      <c r="AD133" s="203" t="s">
        <v>548</v>
      </c>
      <c r="AE133" s="155">
        <v>2762</v>
      </c>
      <c r="AF133" s="203" t="s">
        <v>548</v>
      </c>
      <c r="AG133" s="155">
        <v>2714</v>
      </c>
      <c r="AH133" s="203" t="s">
        <v>548</v>
      </c>
      <c r="AI133" s="155">
        <v>2628</v>
      </c>
      <c r="AJ133" s="203" t="s">
        <v>548</v>
      </c>
      <c r="AK133" s="155">
        <v>2577</v>
      </c>
      <c r="AL133" s="203" t="s">
        <v>548</v>
      </c>
      <c r="AM133" s="155">
        <v>2531</v>
      </c>
      <c r="AN133" s="410" t="s">
        <v>548</v>
      </c>
      <c r="AO133" s="155">
        <v>2497</v>
      </c>
      <c r="AP133" s="410" t="s">
        <v>548</v>
      </c>
      <c r="AQ133" s="155">
        <v>2466</v>
      </c>
      <c r="AR133" s="203" t="s">
        <v>548</v>
      </c>
      <c r="AS133" s="155">
        <v>2398</v>
      </c>
      <c r="AT133" s="203" t="s">
        <v>548</v>
      </c>
      <c r="AU133" s="155">
        <v>2363</v>
      </c>
      <c r="AV133" s="203" t="s">
        <v>548</v>
      </c>
      <c r="AW133" s="225"/>
      <c r="AX133" s="155"/>
      <c r="AY133" s="155"/>
      <c r="AZ133" s="306"/>
      <c r="BA133" s="306"/>
    </row>
    <row r="134" spans="1:53" x14ac:dyDescent="0.2">
      <c r="A134" s="306" t="s">
        <v>478</v>
      </c>
      <c r="B134" s="5" t="s">
        <v>474</v>
      </c>
      <c r="C134" s="5" t="s">
        <v>401</v>
      </c>
      <c r="D134" s="5" t="s">
        <v>419</v>
      </c>
      <c r="E134" s="5" t="s">
        <v>17</v>
      </c>
      <c r="F134" s="117" t="s">
        <v>270</v>
      </c>
      <c r="G134" s="5" t="s">
        <v>271</v>
      </c>
      <c r="H134" s="151">
        <v>2894</v>
      </c>
      <c r="I134" s="155">
        <v>3279</v>
      </c>
      <c r="J134" s="187" t="s">
        <v>549</v>
      </c>
      <c r="K134" s="155">
        <v>3268</v>
      </c>
      <c r="L134" s="262" t="s">
        <v>549</v>
      </c>
      <c r="M134" s="155">
        <v>3294</v>
      </c>
      <c r="N134" s="306" t="s">
        <v>549</v>
      </c>
      <c r="O134" s="155">
        <v>3270</v>
      </c>
      <c r="P134" s="306" t="s">
        <v>549</v>
      </c>
      <c r="Q134" s="155">
        <v>3239</v>
      </c>
      <c r="R134" s="306" t="s">
        <v>549</v>
      </c>
      <c r="S134" s="155">
        <v>3215</v>
      </c>
      <c r="T134" s="306" t="s">
        <v>549</v>
      </c>
      <c r="U134" s="155">
        <v>3217</v>
      </c>
      <c r="V134" s="203" t="s">
        <v>549</v>
      </c>
      <c r="W134" s="155">
        <v>3219</v>
      </c>
      <c r="X134" s="203" t="s">
        <v>549</v>
      </c>
      <c r="Y134" s="155">
        <v>3212</v>
      </c>
      <c r="Z134" s="203" t="s">
        <v>549</v>
      </c>
      <c r="AA134" s="155">
        <v>3204</v>
      </c>
      <c r="AB134" s="203" t="s">
        <v>549</v>
      </c>
      <c r="AC134" s="155">
        <v>3220</v>
      </c>
      <c r="AD134" s="203" t="s">
        <v>549</v>
      </c>
      <c r="AE134" s="155">
        <v>3195</v>
      </c>
      <c r="AF134" s="203" t="s">
        <v>549</v>
      </c>
      <c r="AG134" s="155">
        <v>3163</v>
      </c>
      <c r="AH134" s="203" t="s">
        <v>549</v>
      </c>
      <c r="AI134" s="155">
        <v>3131</v>
      </c>
      <c r="AJ134" s="203" t="s">
        <v>549</v>
      </c>
      <c r="AK134" s="155">
        <v>3078</v>
      </c>
      <c r="AL134" s="203" t="s">
        <v>549</v>
      </c>
      <c r="AM134" s="155">
        <v>3073</v>
      </c>
      <c r="AN134" s="410" t="s">
        <v>549</v>
      </c>
      <c r="AO134" s="155">
        <v>3057</v>
      </c>
      <c r="AP134" s="410" t="s">
        <v>549</v>
      </c>
      <c r="AQ134" s="155">
        <v>3045</v>
      </c>
      <c r="AR134" s="203" t="s">
        <v>549</v>
      </c>
      <c r="AS134" s="155">
        <v>3024</v>
      </c>
      <c r="AT134" s="203" t="s">
        <v>549</v>
      </c>
      <c r="AU134" s="155">
        <v>2992</v>
      </c>
      <c r="AV134" s="203" t="s">
        <v>549</v>
      </c>
      <c r="AW134" s="225"/>
      <c r="AX134" s="155"/>
      <c r="AY134" s="155"/>
      <c r="AZ134" s="306"/>
      <c r="BA134" s="306"/>
    </row>
    <row r="135" spans="1:53" x14ac:dyDescent="0.2">
      <c r="A135" s="306" t="s">
        <v>642</v>
      </c>
      <c r="B135" s="5" t="s">
        <v>488</v>
      </c>
      <c r="C135" s="5" t="s">
        <v>409</v>
      </c>
      <c r="D135" s="5" t="s">
        <v>438</v>
      </c>
      <c r="E135" s="5" t="s">
        <v>128</v>
      </c>
      <c r="F135" s="117" t="s">
        <v>272</v>
      </c>
      <c r="G135" s="5" t="s">
        <v>273</v>
      </c>
      <c r="H135" s="151">
        <v>1295</v>
      </c>
      <c r="I135" s="155">
        <v>999</v>
      </c>
      <c r="J135" s="187" t="s">
        <v>548</v>
      </c>
      <c r="K135" s="155">
        <v>1002</v>
      </c>
      <c r="L135" s="262" t="s">
        <v>548</v>
      </c>
      <c r="M135" s="155">
        <v>981</v>
      </c>
      <c r="N135" s="306" t="s">
        <v>548</v>
      </c>
      <c r="O135" s="155">
        <v>965</v>
      </c>
      <c r="P135" s="306" t="s">
        <v>548</v>
      </c>
      <c r="Q135" s="155">
        <v>943</v>
      </c>
      <c r="R135" s="306" t="s">
        <v>548</v>
      </c>
      <c r="S135" s="155">
        <v>934</v>
      </c>
      <c r="T135" s="306" t="s">
        <v>548</v>
      </c>
      <c r="U135" s="155">
        <v>928</v>
      </c>
      <c r="V135" s="203" t="s">
        <v>548</v>
      </c>
      <c r="W135" s="155">
        <v>911</v>
      </c>
      <c r="X135" s="203" t="s">
        <v>548</v>
      </c>
      <c r="Y135" s="155">
        <v>908</v>
      </c>
      <c r="Z135" s="203" t="s">
        <v>548</v>
      </c>
      <c r="AA135" s="155">
        <v>909</v>
      </c>
      <c r="AB135" s="203" t="s">
        <v>548</v>
      </c>
      <c r="AC135" s="155">
        <v>909</v>
      </c>
      <c r="AD135" s="203" t="s">
        <v>548</v>
      </c>
      <c r="AE135" s="155">
        <v>884</v>
      </c>
      <c r="AF135" s="203" t="s">
        <v>548</v>
      </c>
      <c r="AG135" s="155">
        <v>872</v>
      </c>
      <c r="AH135" s="203" t="s">
        <v>548</v>
      </c>
      <c r="AI135" s="155">
        <v>847</v>
      </c>
      <c r="AJ135" s="203" t="s">
        <v>548</v>
      </c>
      <c r="AK135" s="155">
        <v>828</v>
      </c>
      <c r="AL135" s="203" t="s">
        <v>548</v>
      </c>
      <c r="AM135" s="155">
        <v>822</v>
      </c>
      <c r="AN135" s="410" t="s">
        <v>548</v>
      </c>
      <c r="AO135" s="155">
        <v>795</v>
      </c>
      <c r="AP135" s="410" t="s">
        <v>548</v>
      </c>
      <c r="AQ135" s="155">
        <v>783</v>
      </c>
      <c r="AR135" s="203" t="s">
        <v>548</v>
      </c>
      <c r="AS135" s="155">
        <v>774</v>
      </c>
      <c r="AT135" s="203" t="s">
        <v>548</v>
      </c>
      <c r="AU135" s="155">
        <v>785</v>
      </c>
      <c r="AV135" s="203" t="s">
        <v>548</v>
      </c>
      <c r="AW135" s="225"/>
      <c r="AX135" s="155"/>
      <c r="AY135" s="155"/>
      <c r="AZ135" s="306"/>
      <c r="BA135" s="306"/>
    </row>
    <row r="136" spans="1:53" x14ac:dyDescent="0.2">
      <c r="A136" s="306" t="s">
        <v>628</v>
      </c>
      <c r="B136" s="5" t="s">
        <v>485</v>
      </c>
      <c r="C136" s="5" t="s">
        <v>464</v>
      </c>
      <c r="D136" s="5" t="s">
        <v>425</v>
      </c>
      <c r="E136" s="5" t="s">
        <v>40</v>
      </c>
      <c r="F136" s="117" t="s">
        <v>274</v>
      </c>
      <c r="G136" s="5" t="s">
        <v>275</v>
      </c>
      <c r="H136" s="151">
        <v>3819</v>
      </c>
      <c r="I136" s="155">
        <v>4415</v>
      </c>
      <c r="J136" s="187" t="s">
        <v>549</v>
      </c>
      <c r="K136" s="155">
        <v>4316</v>
      </c>
      <c r="L136" s="262" t="s">
        <v>549</v>
      </c>
      <c r="M136" s="155">
        <v>4196</v>
      </c>
      <c r="N136" s="306" t="s">
        <v>549</v>
      </c>
      <c r="O136" s="155">
        <v>4113</v>
      </c>
      <c r="P136" s="306" t="s">
        <v>549</v>
      </c>
      <c r="Q136" s="155">
        <v>4012</v>
      </c>
      <c r="R136" s="306" t="s">
        <v>549</v>
      </c>
      <c r="S136" s="155">
        <v>3843</v>
      </c>
      <c r="T136" s="306" t="s">
        <v>549</v>
      </c>
      <c r="U136" s="155">
        <v>3759</v>
      </c>
      <c r="V136" s="203" t="s">
        <v>548</v>
      </c>
      <c r="W136" s="155">
        <v>3642</v>
      </c>
      <c r="X136" s="203" t="s">
        <v>548</v>
      </c>
      <c r="Y136" s="155">
        <v>3513</v>
      </c>
      <c r="Z136" s="203" t="s">
        <v>548</v>
      </c>
      <c r="AA136" s="155">
        <v>3419</v>
      </c>
      <c r="AB136" s="203" t="s">
        <v>548</v>
      </c>
      <c r="AC136" s="155">
        <v>3295</v>
      </c>
      <c r="AD136" s="203" t="s">
        <v>548</v>
      </c>
      <c r="AE136" s="155">
        <v>3196</v>
      </c>
      <c r="AF136" s="203" t="s">
        <v>548</v>
      </c>
      <c r="AG136" s="155">
        <v>3114</v>
      </c>
      <c r="AH136" s="203" t="s">
        <v>548</v>
      </c>
      <c r="AI136" s="155">
        <v>3006</v>
      </c>
      <c r="AJ136" s="203" t="s">
        <v>548</v>
      </c>
      <c r="AK136" s="155">
        <v>2929</v>
      </c>
      <c r="AL136" s="203" t="s">
        <v>548</v>
      </c>
      <c r="AM136" s="155">
        <v>2858</v>
      </c>
      <c r="AN136" s="410" t="s">
        <v>548</v>
      </c>
      <c r="AO136" s="155">
        <v>2799</v>
      </c>
      <c r="AP136" s="410" t="s">
        <v>548</v>
      </c>
      <c r="AQ136" s="155">
        <v>2788</v>
      </c>
      <c r="AR136" s="203" t="s">
        <v>548</v>
      </c>
      <c r="AS136" s="155">
        <v>2739</v>
      </c>
      <c r="AT136" s="203" t="s">
        <v>548</v>
      </c>
      <c r="AU136" s="155">
        <v>2721</v>
      </c>
      <c r="AV136" s="203" t="s">
        <v>548</v>
      </c>
      <c r="AW136" s="225"/>
      <c r="AX136" s="155"/>
      <c r="AY136" s="155"/>
      <c r="AZ136" s="306"/>
      <c r="BA136" s="306"/>
    </row>
    <row r="137" spans="1:53" x14ac:dyDescent="0.2">
      <c r="A137" s="306" t="s">
        <v>635</v>
      </c>
      <c r="B137" s="5" t="s">
        <v>483</v>
      </c>
      <c r="C137" s="5" t="s">
        <v>407</v>
      </c>
      <c r="D137" s="5" t="s">
        <v>423</v>
      </c>
      <c r="E137" s="5" t="s">
        <v>34</v>
      </c>
      <c r="F137" s="117" t="s">
        <v>276</v>
      </c>
      <c r="G137" s="5" t="s">
        <v>277</v>
      </c>
      <c r="H137" s="151">
        <v>5539</v>
      </c>
      <c r="I137" s="155">
        <v>6150</v>
      </c>
      <c r="J137" s="187" t="s">
        <v>549</v>
      </c>
      <c r="K137" s="155">
        <v>6045</v>
      </c>
      <c r="L137" s="262" t="s">
        <v>549</v>
      </c>
      <c r="M137" s="155">
        <v>5908</v>
      </c>
      <c r="N137" s="306" t="s">
        <v>549</v>
      </c>
      <c r="O137" s="155">
        <v>5848</v>
      </c>
      <c r="P137" s="306" t="s">
        <v>549</v>
      </c>
      <c r="Q137" s="155">
        <v>5785</v>
      </c>
      <c r="R137" s="306" t="s">
        <v>549</v>
      </c>
      <c r="S137" s="155">
        <v>5670</v>
      </c>
      <c r="T137" s="306" t="s">
        <v>549</v>
      </c>
      <c r="U137" s="155">
        <v>5601</v>
      </c>
      <c r="V137" s="203" t="s">
        <v>549</v>
      </c>
      <c r="W137" s="155">
        <v>5498</v>
      </c>
      <c r="X137" s="203" t="s">
        <v>548</v>
      </c>
      <c r="Y137" s="155">
        <v>5433</v>
      </c>
      <c r="Z137" s="203" t="s">
        <v>548</v>
      </c>
      <c r="AA137" s="155">
        <v>5340</v>
      </c>
      <c r="AB137" s="203" t="s">
        <v>548</v>
      </c>
      <c r="AC137" s="155">
        <v>5258</v>
      </c>
      <c r="AD137" s="203" t="s">
        <v>548</v>
      </c>
      <c r="AE137" s="155">
        <v>5142</v>
      </c>
      <c r="AF137" s="203" t="s">
        <v>548</v>
      </c>
      <c r="AG137" s="155">
        <v>5086</v>
      </c>
      <c r="AH137" s="203" t="s">
        <v>548</v>
      </c>
      <c r="AI137" s="155">
        <v>5034</v>
      </c>
      <c r="AJ137" s="203" t="s">
        <v>548</v>
      </c>
      <c r="AK137" s="155">
        <v>4948</v>
      </c>
      <c r="AL137" s="203" t="s">
        <v>548</v>
      </c>
      <c r="AM137" s="155">
        <v>4856</v>
      </c>
      <c r="AN137" s="410" t="s">
        <v>548</v>
      </c>
      <c r="AO137" s="155">
        <v>4779</v>
      </c>
      <c r="AP137" s="410" t="s">
        <v>548</v>
      </c>
      <c r="AQ137" s="155">
        <v>4727</v>
      </c>
      <c r="AR137" s="203" t="s">
        <v>548</v>
      </c>
      <c r="AS137" s="155">
        <v>4600</v>
      </c>
      <c r="AT137" s="203" t="s">
        <v>548</v>
      </c>
      <c r="AU137" s="155">
        <v>4566</v>
      </c>
      <c r="AV137" s="203" t="s">
        <v>548</v>
      </c>
      <c r="AW137" s="225"/>
      <c r="AX137" s="155"/>
      <c r="AY137" s="155"/>
      <c r="AZ137" s="306"/>
      <c r="BA137" s="306"/>
    </row>
    <row r="138" spans="1:53" x14ac:dyDescent="0.2">
      <c r="A138" s="306" t="s">
        <v>637</v>
      </c>
      <c r="B138" s="5" t="s">
        <v>474</v>
      </c>
      <c r="C138" s="5" t="s">
        <v>401</v>
      </c>
      <c r="D138" s="5" t="s">
        <v>436</v>
      </c>
      <c r="E138" s="5" t="s">
        <v>114</v>
      </c>
      <c r="F138" s="117" t="s">
        <v>278</v>
      </c>
      <c r="G138" s="5" t="s">
        <v>279</v>
      </c>
      <c r="H138" s="151">
        <v>2999</v>
      </c>
      <c r="I138" s="155">
        <v>3485</v>
      </c>
      <c r="J138" s="187" t="s">
        <v>549</v>
      </c>
      <c r="K138" s="155">
        <v>3408</v>
      </c>
      <c r="L138" s="262" t="s">
        <v>549</v>
      </c>
      <c r="M138" s="155">
        <v>3337</v>
      </c>
      <c r="N138" s="306" t="s">
        <v>549</v>
      </c>
      <c r="O138" s="155">
        <v>3266</v>
      </c>
      <c r="P138" s="306" t="s">
        <v>549</v>
      </c>
      <c r="Q138" s="155">
        <v>3173</v>
      </c>
      <c r="R138" s="306" t="s">
        <v>549</v>
      </c>
      <c r="S138" s="155">
        <v>3101</v>
      </c>
      <c r="T138" s="306" t="s">
        <v>549</v>
      </c>
      <c r="U138" s="155">
        <v>3014</v>
      </c>
      <c r="V138" s="203" t="s">
        <v>549</v>
      </c>
      <c r="W138" s="155">
        <v>2968</v>
      </c>
      <c r="X138" s="203" t="s">
        <v>548</v>
      </c>
      <c r="Y138" s="155">
        <v>2923</v>
      </c>
      <c r="Z138" s="203" t="s">
        <v>548</v>
      </c>
      <c r="AA138" s="155">
        <v>2884</v>
      </c>
      <c r="AB138" s="203" t="s">
        <v>548</v>
      </c>
      <c r="AC138" s="155">
        <v>2810</v>
      </c>
      <c r="AD138" s="203" t="s">
        <v>548</v>
      </c>
      <c r="AE138" s="155">
        <v>2786</v>
      </c>
      <c r="AF138" s="203" t="s">
        <v>548</v>
      </c>
      <c r="AG138" s="155">
        <v>2752</v>
      </c>
      <c r="AH138" s="203" t="s">
        <v>548</v>
      </c>
      <c r="AI138" s="155">
        <v>2727</v>
      </c>
      <c r="AJ138" s="203" t="s">
        <v>548</v>
      </c>
      <c r="AK138" s="155">
        <v>2695</v>
      </c>
      <c r="AL138" s="203" t="s">
        <v>548</v>
      </c>
      <c r="AM138" s="155">
        <v>2722</v>
      </c>
      <c r="AN138" s="410" t="s">
        <v>548</v>
      </c>
      <c r="AO138" s="155">
        <v>2732</v>
      </c>
      <c r="AP138" s="410" t="s">
        <v>548</v>
      </c>
      <c r="AQ138" s="155">
        <v>2720</v>
      </c>
      <c r="AR138" s="203" t="s">
        <v>548</v>
      </c>
      <c r="AS138" s="155">
        <v>2691</v>
      </c>
      <c r="AT138" s="203" t="s">
        <v>548</v>
      </c>
      <c r="AU138" s="155">
        <v>2665</v>
      </c>
      <c r="AV138" s="203" t="s">
        <v>548</v>
      </c>
      <c r="AW138" s="225"/>
      <c r="AX138" s="155"/>
      <c r="AY138" s="155"/>
      <c r="AZ138" s="306"/>
      <c r="BA138" s="306"/>
    </row>
    <row r="139" spans="1:53" x14ac:dyDescent="0.2">
      <c r="A139" s="306" t="s">
        <v>632</v>
      </c>
      <c r="B139" s="5" t="s">
        <v>488</v>
      </c>
      <c r="C139" s="5" t="s">
        <v>409</v>
      </c>
      <c r="D139" s="5" t="s">
        <v>430</v>
      </c>
      <c r="E139" s="5" t="s">
        <v>65</v>
      </c>
      <c r="F139" s="117" t="s">
        <v>280</v>
      </c>
      <c r="G139" s="5" t="s">
        <v>281</v>
      </c>
      <c r="H139" s="151">
        <v>5468</v>
      </c>
      <c r="I139" s="155">
        <v>6205</v>
      </c>
      <c r="J139" s="187" t="s">
        <v>549</v>
      </c>
      <c r="K139" s="155">
        <v>6157</v>
      </c>
      <c r="L139" s="262" t="s">
        <v>549</v>
      </c>
      <c r="M139" s="155">
        <v>5978</v>
      </c>
      <c r="N139" s="306" t="s">
        <v>549</v>
      </c>
      <c r="O139" s="155">
        <v>5916</v>
      </c>
      <c r="P139" s="306" t="s">
        <v>549</v>
      </c>
      <c r="Q139" s="155">
        <v>5778</v>
      </c>
      <c r="R139" s="306" t="s">
        <v>549</v>
      </c>
      <c r="S139" s="155">
        <v>5734</v>
      </c>
      <c r="T139" s="306" t="s">
        <v>549</v>
      </c>
      <c r="U139" s="155">
        <v>5646</v>
      </c>
      <c r="V139" s="203" t="s">
        <v>549</v>
      </c>
      <c r="W139" s="155">
        <v>5429</v>
      </c>
      <c r="X139" s="203" t="s">
        <v>548</v>
      </c>
      <c r="Y139" s="155">
        <v>5289</v>
      </c>
      <c r="Z139" s="203" t="s">
        <v>548</v>
      </c>
      <c r="AA139" s="155">
        <v>5073</v>
      </c>
      <c r="AB139" s="203" t="s">
        <v>548</v>
      </c>
      <c r="AC139" s="155">
        <v>4884</v>
      </c>
      <c r="AD139" s="203" t="s">
        <v>548</v>
      </c>
      <c r="AE139" s="155">
        <v>4716</v>
      </c>
      <c r="AF139" s="203" t="s">
        <v>548</v>
      </c>
      <c r="AG139" s="155">
        <v>4579</v>
      </c>
      <c r="AH139" s="203" t="s">
        <v>548</v>
      </c>
      <c r="AI139" s="155">
        <v>4413</v>
      </c>
      <c r="AJ139" s="203" t="s">
        <v>548</v>
      </c>
      <c r="AK139" s="155">
        <v>4332</v>
      </c>
      <c r="AL139" s="203" t="s">
        <v>548</v>
      </c>
      <c r="AM139" s="155">
        <v>4254</v>
      </c>
      <c r="AN139" s="410" t="s">
        <v>548</v>
      </c>
      <c r="AO139" s="155">
        <v>4215</v>
      </c>
      <c r="AP139" s="410" t="s">
        <v>548</v>
      </c>
      <c r="AQ139" s="155">
        <v>4189</v>
      </c>
      <c r="AR139" s="203" t="s">
        <v>548</v>
      </c>
      <c r="AS139" s="155">
        <v>4119</v>
      </c>
      <c r="AT139" s="203" t="s">
        <v>548</v>
      </c>
      <c r="AU139" s="155">
        <v>4087</v>
      </c>
      <c r="AV139" s="203" t="s">
        <v>548</v>
      </c>
      <c r="AW139" s="225"/>
      <c r="AX139" s="155"/>
      <c r="AY139" s="155"/>
      <c r="AZ139" s="306"/>
      <c r="BA139" s="306"/>
    </row>
    <row r="140" spans="1:53" x14ac:dyDescent="0.2">
      <c r="A140" s="306" t="s">
        <v>478</v>
      </c>
      <c r="B140" s="5" t="s">
        <v>474</v>
      </c>
      <c r="C140" s="5" t="s">
        <v>401</v>
      </c>
      <c r="D140" s="5" t="s">
        <v>419</v>
      </c>
      <c r="E140" s="5" t="s">
        <v>17</v>
      </c>
      <c r="F140" s="117" t="s">
        <v>282</v>
      </c>
      <c r="G140" s="5" t="s">
        <v>283</v>
      </c>
      <c r="H140" s="151">
        <v>9571</v>
      </c>
      <c r="I140" s="155">
        <v>9308</v>
      </c>
      <c r="J140" s="187" t="s">
        <v>548</v>
      </c>
      <c r="K140" s="155">
        <v>9065</v>
      </c>
      <c r="L140" s="262" t="s">
        <v>548</v>
      </c>
      <c r="M140" s="155">
        <v>8733</v>
      </c>
      <c r="N140" s="306" t="s">
        <v>548</v>
      </c>
      <c r="O140" s="155">
        <v>8485</v>
      </c>
      <c r="P140" s="306" t="s">
        <v>548</v>
      </c>
      <c r="Q140" s="155">
        <v>8242</v>
      </c>
      <c r="R140" s="306" t="s">
        <v>548</v>
      </c>
      <c r="S140" s="155">
        <v>7960</v>
      </c>
      <c r="T140" s="306" t="s">
        <v>548</v>
      </c>
      <c r="U140" s="155">
        <v>7695</v>
      </c>
      <c r="V140" s="203" t="s">
        <v>548</v>
      </c>
      <c r="W140" s="155">
        <v>7456</v>
      </c>
      <c r="X140" s="203" t="s">
        <v>548</v>
      </c>
      <c r="Y140" s="155">
        <v>7227</v>
      </c>
      <c r="Z140" s="203" t="s">
        <v>548</v>
      </c>
      <c r="AA140" s="155">
        <v>7014</v>
      </c>
      <c r="AB140" s="203" t="s">
        <v>548</v>
      </c>
      <c r="AC140" s="155">
        <v>6840</v>
      </c>
      <c r="AD140" s="203" t="s">
        <v>548</v>
      </c>
      <c r="AE140" s="155">
        <v>6676</v>
      </c>
      <c r="AF140" s="203" t="s">
        <v>548</v>
      </c>
      <c r="AG140" s="155">
        <v>6486</v>
      </c>
      <c r="AH140" s="203" t="s">
        <v>548</v>
      </c>
      <c r="AI140" s="155">
        <v>6282</v>
      </c>
      <c r="AJ140" s="203" t="s">
        <v>548</v>
      </c>
      <c r="AK140" s="155">
        <v>6118</v>
      </c>
      <c r="AL140" s="203" t="s">
        <v>548</v>
      </c>
      <c r="AM140" s="155">
        <v>5874</v>
      </c>
      <c r="AN140" s="410" t="s">
        <v>548</v>
      </c>
      <c r="AO140" s="155">
        <v>5721</v>
      </c>
      <c r="AP140" s="410" t="s">
        <v>548</v>
      </c>
      <c r="AQ140" s="155">
        <v>5634</v>
      </c>
      <c r="AR140" s="203" t="s">
        <v>548</v>
      </c>
      <c r="AS140" s="155">
        <v>5569</v>
      </c>
      <c r="AT140" s="203" t="s">
        <v>548</v>
      </c>
      <c r="AU140" s="155">
        <v>5510</v>
      </c>
      <c r="AV140" s="203" t="s">
        <v>548</v>
      </c>
      <c r="AW140" s="225"/>
      <c r="AX140" s="155"/>
      <c r="AY140" s="155"/>
      <c r="AZ140" s="306"/>
      <c r="BA140" s="306"/>
    </row>
    <row r="141" spans="1:53" x14ac:dyDescent="0.2">
      <c r="A141" s="306" t="s">
        <v>507</v>
      </c>
      <c r="B141" s="5" t="s">
        <v>488</v>
      </c>
      <c r="C141" s="5" t="s">
        <v>409</v>
      </c>
      <c r="D141" s="5" t="s">
        <v>430</v>
      </c>
      <c r="E141" s="5" t="s">
        <v>65</v>
      </c>
      <c r="F141" s="117" t="s">
        <v>284</v>
      </c>
      <c r="G141" s="5" t="s">
        <v>285</v>
      </c>
      <c r="H141" s="151">
        <v>8600</v>
      </c>
      <c r="I141" s="155">
        <v>9564</v>
      </c>
      <c r="J141" s="187" t="s">
        <v>549</v>
      </c>
      <c r="K141" s="155">
        <v>9395</v>
      </c>
      <c r="L141" s="262" t="s">
        <v>549</v>
      </c>
      <c r="M141" s="155">
        <v>9178</v>
      </c>
      <c r="N141" s="306" t="s">
        <v>549</v>
      </c>
      <c r="O141" s="155">
        <v>8896</v>
      </c>
      <c r="P141" s="306" t="s">
        <v>549</v>
      </c>
      <c r="Q141" s="155">
        <v>8709</v>
      </c>
      <c r="R141" s="306" t="s">
        <v>549</v>
      </c>
      <c r="S141" s="155">
        <v>8393</v>
      </c>
      <c r="T141" s="306" t="s">
        <v>548</v>
      </c>
      <c r="U141" s="155">
        <v>8110</v>
      </c>
      <c r="V141" s="203" t="s">
        <v>548</v>
      </c>
      <c r="W141" s="155">
        <v>7844</v>
      </c>
      <c r="X141" s="203" t="s">
        <v>548</v>
      </c>
      <c r="Y141" s="155">
        <v>7580</v>
      </c>
      <c r="Z141" s="203" t="s">
        <v>548</v>
      </c>
      <c r="AA141" s="155">
        <v>7303</v>
      </c>
      <c r="AB141" s="203" t="s">
        <v>548</v>
      </c>
      <c r="AC141" s="155">
        <v>7075</v>
      </c>
      <c r="AD141" s="203" t="s">
        <v>548</v>
      </c>
      <c r="AE141" s="155">
        <v>6753</v>
      </c>
      <c r="AF141" s="203" t="s">
        <v>548</v>
      </c>
      <c r="AG141" s="155">
        <v>6485</v>
      </c>
      <c r="AH141" s="203" t="s">
        <v>548</v>
      </c>
      <c r="AI141" s="155">
        <v>6357</v>
      </c>
      <c r="AJ141" s="203" t="s">
        <v>548</v>
      </c>
      <c r="AK141" s="155">
        <v>6254</v>
      </c>
      <c r="AL141" s="203" t="s">
        <v>548</v>
      </c>
      <c r="AM141" s="155">
        <v>6229</v>
      </c>
      <c r="AN141" s="410" t="s">
        <v>548</v>
      </c>
      <c r="AO141" s="155">
        <v>6153</v>
      </c>
      <c r="AP141" s="410" t="s">
        <v>548</v>
      </c>
      <c r="AQ141" s="155">
        <v>6170</v>
      </c>
      <c r="AR141" s="203" t="s">
        <v>548</v>
      </c>
      <c r="AS141" s="155">
        <v>6162</v>
      </c>
      <c r="AT141" s="203" t="s">
        <v>548</v>
      </c>
      <c r="AU141" s="155">
        <v>6050</v>
      </c>
      <c r="AV141" s="203" t="s">
        <v>548</v>
      </c>
      <c r="AW141" s="225"/>
      <c r="AX141" s="155"/>
      <c r="AY141" s="155"/>
      <c r="AZ141" s="306"/>
      <c r="BA141" s="306"/>
    </row>
    <row r="142" spans="1:53" x14ac:dyDescent="0.2">
      <c r="A142" s="306" t="s">
        <v>508</v>
      </c>
      <c r="B142" s="5" t="s">
        <v>486</v>
      </c>
      <c r="C142" s="5" t="s">
        <v>408</v>
      </c>
      <c r="D142" s="5" t="s">
        <v>428</v>
      </c>
      <c r="E142" s="5" t="s">
        <v>53</v>
      </c>
      <c r="F142" s="117" t="s">
        <v>286</v>
      </c>
      <c r="G142" s="5" t="s">
        <v>287</v>
      </c>
      <c r="H142" s="151">
        <v>12426</v>
      </c>
      <c r="I142" s="155">
        <v>8040</v>
      </c>
      <c r="J142" s="187" t="s">
        <v>548</v>
      </c>
      <c r="K142" s="155">
        <v>7560</v>
      </c>
      <c r="L142" s="262" t="s">
        <v>548</v>
      </c>
      <c r="M142" s="155">
        <v>7108</v>
      </c>
      <c r="N142" s="306" t="s">
        <v>548</v>
      </c>
      <c r="O142" s="155">
        <v>6710</v>
      </c>
      <c r="P142" s="306" t="s">
        <v>548</v>
      </c>
      <c r="Q142" s="155">
        <v>6306</v>
      </c>
      <c r="R142" s="306" t="s">
        <v>548</v>
      </c>
      <c r="S142" s="155">
        <v>5927</v>
      </c>
      <c r="T142" s="306" t="s">
        <v>548</v>
      </c>
      <c r="U142" s="155">
        <v>5622</v>
      </c>
      <c r="V142" s="203" t="s">
        <v>548</v>
      </c>
      <c r="W142" s="155">
        <v>5348</v>
      </c>
      <c r="X142" s="203" t="s">
        <v>548</v>
      </c>
      <c r="Y142" s="155">
        <v>5191</v>
      </c>
      <c r="Z142" s="203" t="s">
        <v>548</v>
      </c>
      <c r="AA142" s="155">
        <v>5144</v>
      </c>
      <c r="AB142" s="203" t="s">
        <v>548</v>
      </c>
      <c r="AC142" s="155">
        <v>5078</v>
      </c>
      <c r="AD142" s="203" t="s">
        <v>548</v>
      </c>
      <c r="AE142" s="155">
        <v>4985</v>
      </c>
      <c r="AF142" s="203" t="s">
        <v>548</v>
      </c>
      <c r="AG142" s="155">
        <v>4862</v>
      </c>
      <c r="AH142" s="203" t="s">
        <v>548</v>
      </c>
      <c r="AI142" s="155">
        <v>4835</v>
      </c>
      <c r="AJ142" s="203" t="s">
        <v>548</v>
      </c>
      <c r="AK142" s="155">
        <v>4783</v>
      </c>
      <c r="AL142" s="203" t="s">
        <v>548</v>
      </c>
      <c r="AM142" s="155">
        <v>4769</v>
      </c>
      <c r="AN142" s="410" t="s">
        <v>548</v>
      </c>
      <c r="AO142" s="155">
        <v>4705</v>
      </c>
      <c r="AP142" s="410" t="s">
        <v>548</v>
      </c>
      <c r="AQ142" s="155">
        <v>4641</v>
      </c>
      <c r="AR142" s="203" t="s">
        <v>548</v>
      </c>
      <c r="AS142" s="155">
        <v>4558</v>
      </c>
      <c r="AT142" s="203" t="s">
        <v>548</v>
      </c>
      <c r="AU142" s="155">
        <v>4519</v>
      </c>
      <c r="AV142" s="203" t="s">
        <v>548</v>
      </c>
      <c r="AW142" s="225"/>
      <c r="AX142" s="155"/>
      <c r="AY142" s="155"/>
      <c r="AZ142" s="306"/>
      <c r="BA142" s="306"/>
    </row>
    <row r="143" spans="1:53" x14ac:dyDescent="0.2">
      <c r="A143" s="306" t="s">
        <v>496</v>
      </c>
      <c r="B143" s="5" t="s">
        <v>497</v>
      </c>
      <c r="C143" s="5" t="s">
        <v>411</v>
      </c>
      <c r="D143" s="5" t="s">
        <v>437</v>
      </c>
      <c r="E143" s="5" t="s">
        <v>123</v>
      </c>
      <c r="F143" s="117" t="s">
        <v>288</v>
      </c>
      <c r="G143" s="5" t="s">
        <v>289</v>
      </c>
      <c r="H143" s="151">
        <v>2847</v>
      </c>
      <c r="I143" s="155">
        <v>1906</v>
      </c>
      <c r="J143" s="187" t="s">
        <v>548</v>
      </c>
      <c r="K143" s="155">
        <v>1789</v>
      </c>
      <c r="L143" s="262" t="s">
        <v>548</v>
      </c>
      <c r="M143" s="155">
        <v>1716</v>
      </c>
      <c r="N143" s="306" t="s">
        <v>548</v>
      </c>
      <c r="O143" s="155">
        <v>1663</v>
      </c>
      <c r="P143" s="306" t="s">
        <v>548</v>
      </c>
      <c r="Q143" s="155">
        <v>1587</v>
      </c>
      <c r="R143" s="306" t="s">
        <v>548</v>
      </c>
      <c r="S143" s="155">
        <v>1545</v>
      </c>
      <c r="T143" s="306" t="s">
        <v>548</v>
      </c>
      <c r="U143" s="155">
        <v>1536</v>
      </c>
      <c r="V143" s="203" t="s">
        <v>548</v>
      </c>
      <c r="W143" s="155">
        <v>1512</v>
      </c>
      <c r="X143" s="203" t="s">
        <v>548</v>
      </c>
      <c r="Y143" s="155">
        <v>1500</v>
      </c>
      <c r="Z143" s="203" t="s">
        <v>548</v>
      </c>
      <c r="AA143" s="155">
        <v>1450</v>
      </c>
      <c r="AB143" s="203" t="s">
        <v>548</v>
      </c>
      <c r="AC143" s="155">
        <v>1424</v>
      </c>
      <c r="AD143" s="203" t="s">
        <v>548</v>
      </c>
      <c r="AE143" s="155">
        <v>1413</v>
      </c>
      <c r="AF143" s="203" t="s">
        <v>548</v>
      </c>
      <c r="AG143" s="155">
        <v>1379</v>
      </c>
      <c r="AH143" s="203" t="s">
        <v>548</v>
      </c>
      <c r="AI143" s="155">
        <v>1377</v>
      </c>
      <c r="AJ143" s="203" t="s">
        <v>548</v>
      </c>
      <c r="AK143" s="155">
        <v>1350</v>
      </c>
      <c r="AL143" s="203" t="s">
        <v>548</v>
      </c>
      <c r="AM143" s="155">
        <v>1353</v>
      </c>
      <c r="AN143" s="410" t="s">
        <v>548</v>
      </c>
      <c r="AO143" s="155">
        <v>1330</v>
      </c>
      <c r="AP143" s="410" t="s">
        <v>548</v>
      </c>
      <c r="AQ143" s="155">
        <v>1312</v>
      </c>
      <c r="AR143" s="203" t="s">
        <v>548</v>
      </c>
      <c r="AS143" s="155">
        <v>1275</v>
      </c>
      <c r="AT143" s="203" t="s">
        <v>548</v>
      </c>
      <c r="AU143" s="155">
        <v>1245</v>
      </c>
      <c r="AV143" s="203" t="s">
        <v>548</v>
      </c>
      <c r="AW143" s="225"/>
      <c r="AX143" s="155"/>
      <c r="AY143" s="155"/>
      <c r="AZ143" s="306"/>
      <c r="BA143" s="306"/>
    </row>
    <row r="144" spans="1:53" x14ac:dyDescent="0.2">
      <c r="A144" s="306" t="s">
        <v>498</v>
      </c>
      <c r="B144" s="5" t="s">
        <v>493</v>
      </c>
      <c r="C144" s="5" t="s">
        <v>98</v>
      </c>
      <c r="D144" s="5" t="s">
        <v>434</v>
      </c>
      <c r="E144" s="5" t="s">
        <v>98</v>
      </c>
      <c r="F144" s="117" t="s">
        <v>290</v>
      </c>
      <c r="G144" s="5" t="s">
        <v>291</v>
      </c>
      <c r="H144" s="151">
        <v>5196</v>
      </c>
      <c r="I144" s="155">
        <v>4144</v>
      </c>
      <c r="J144" s="187" t="s">
        <v>548</v>
      </c>
      <c r="K144" s="155">
        <v>3953</v>
      </c>
      <c r="L144" s="262" t="s">
        <v>548</v>
      </c>
      <c r="M144" s="155">
        <v>3653</v>
      </c>
      <c r="N144" s="306" t="s">
        <v>548</v>
      </c>
      <c r="O144" s="155">
        <v>3501</v>
      </c>
      <c r="P144" s="306" t="s">
        <v>548</v>
      </c>
      <c r="Q144" s="155">
        <v>3336</v>
      </c>
      <c r="R144" s="306" t="s">
        <v>548</v>
      </c>
      <c r="S144" s="155">
        <v>3213</v>
      </c>
      <c r="T144" s="306" t="s">
        <v>548</v>
      </c>
      <c r="U144" s="155">
        <v>3155</v>
      </c>
      <c r="V144" s="203" t="s">
        <v>548</v>
      </c>
      <c r="W144" s="155">
        <v>3082</v>
      </c>
      <c r="X144" s="203" t="s">
        <v>548</v>
      </c>
      <c r="Y144" s="155">
        <v>3079</v>
      </c>
      <c r="Z144" s="203" t="s">
        <v>548</v>
      </c>
      <c r="AA144" s="155">
        <v>3069</v>
      </c>
      <c r="AB144" s="203" t="s">
        <v>548</v>
      </c>
      <c r="AC144" s="155">
        <v>3058</v>
      </c>
      <c r="AD144" s="203" t="s">
        <v>548</v>
      </c>
      <c r="AE144" s="155">
        <v>3022</v>
      </c>
      <c r="AF144" s="203" t="s">
        <v>548</v>
      </c>
      <c r="AG144" s="155">
        <v>3030</v>
      </c>
      <c r="AH144" s="203" t="s">
        <v>548</v>
      </c>
      <c r="AI144" s="155">
        <v>2997</v>
      </c>
      <c r="AJ144" s="203" t="s">
        <v>548</v>
      </c>
      <c r="AK144" s="155">
        <v>2967</v>
      </c>
      <c r="AL144" s="203" t="s">
        <v>548</v>
      </c>
      <c r="AM144" s="155">
        <v>2947</v>
      </c>
      <c r="AN144" s="410" t="s">
        <v>548</v>
      </c>
      <c r="AO144" s="155">
        <v>2953</v>
      </c>
      <c r="AP144" s="410" t="s">
        <v>548</v>
      </c>
      <c r="AQ144" s="155">
        <v>2958</v>
      </c>
      <c r="AR144" s="203" t="s">
        <v>548</v>
      </c>
      <c r="AS144" s="155">
        <v>2940</v>
      </c>
      <c r="AT144" s="203" t="s">
        <v>548</v>
      </c>
      <c r="AU144" s="155">
        <v>2939</v>
      </c>
      <c r="AV144" s="203" t="s">
        <v>548</v>
      </c>
      <c r="AW144" s="225"/>
      <c r="AX144" s="155"/>
      <c r="AY144" s="155"/>
      <c r="AZ144" s="306"/>
      <c r="BA144" s="306"/>
    </row>
    <row r="145" spans="1:53" x14ac:dyDescent="0.2">
      <c r="A145" s="306" t="s">
        <v>620</v>
      </c>
      <c r="B145" s="5" t="s">
        <v>475</v>
      </c>
      <c r="C145" s="5" t="s">
        <v>402</v>
      </c>
      <c r="D145" s="5" t="s">
        <v>416</v>
      </c>
      <c r="E145" s="5" t="s">
        <v>8</v>
      </c>
      <c r="F145" s="117" t="s">
        <v>292</v>
      </c>
      <c r="G145" s="5" t="s">
        <v>293</v>
      </c>
      <c r="H145" s="151">
        <v>5102</v>
      </c>
      <c r="I145" s="155">
        <v>4948</v>
      </c>
      <c r="J145" s="187" t="s">
        <v>548</v>
      </c>
      <c r="K145" s="155">
        <v>4824</v>
      </c>
      <c r="L145" s="262" t="s">
        <v>548</v>
      </c>
      <c r="M145" s="155">
        <v>4688</v>
      </c>
      <c r="N145" s="306" t="s">
        <v>548</v>
      </c>
      <c r="O145" s="155">
        <v>4601</v>
      </c>
      <c r="P145" s="306" t="s">
        <v>548</v>
      </c>
      <c r="Q145" s="155">
        <v>4490</v>
      </c>
      <c r="R145" s="306" t="s">
        <v>548</v>
      </c>
      <c r="S145" s="155">
        <v>4406</v>
      </c>
      <c r="T145" s="306" t="s">
        <v>548</v>
      </c>
      <c r="U145" s="155">
        <v>4323</v>
      </c>
      <c r="V145" s="203" t="s">
        <v>548</v>
      </c>
      <c r="W145" s="155">
        <v>4220</v>
      </c>
      <c r="X145" s="203" t="s">
        <v>548</v>
      </c>
      <c r="Y145" s="155">
        <v>4191</v>
      </c>
      <c r="Z145" s="203" t="s">
        <v>548</v>
      </c>
      <c r="AA145" s="155">
        <v>4104</v>
      </c>
      <c r="AB145" s="203" t="s">
        <v>548</v>
      </c>
      <c r="AC145" s="155">
        <v>4031</v>
      </c>
      <c r="AD145" s="203" t="s">
        <v>548</v>
      </c>
      <c r="AE145" s="155">
        <v>3969</v>
      </c>
      <c r="AF145" s="203" t="s">
        <v>548</v>
      </c>
      <c r="AG145" s="155">
        <v>3952</v>
      </c>
      <c r="AH145" s="203" t="s">
        <v>548</v>
      </c>
      <c r="AI145" s="155">
        <v>3977</v>
      </c>
      <c r="AJ145" s="203" t="s">
        <v>548</v>
      </c>
      <c r="AK145" s="155">
        <v>3955</v>
      </c>
      <c r="AL145" s="203" t="s">
        <v>548</v>
      </c>
      <c r="AM145" s="155">
        <v>3920</v>
      </c>
      <c r="AN145" s="410" t="s">
        <v>548</v>
      </c>
      <c r="AO145" s="155">
        <v>3901</v>
      </c>
      <c r="AP145" s="410" t="s">
        <v>548</v>
      </c>
      <c r="AQ145" s="155">
        <v>3902</v>
      </c>
      <c r="AR145" s="203" t="s">
        <v>548</v>
      </c>
      <c r="AS145" s="155">
        <v>3875</v>
      </c>
      <c r="AT145" s="203" t="s">
        <v>548</v>
      </c>
      <c r="AU145" s="155">
        <v>3864</v>
      </c>
      <c r="AV145" s="203" t="s">
        <v>548</v>
      </c>
      <c r="AW145" s="225"/>
      <c r="AX145" s="155"/>
      <c r="AY145" s="155"/>
      <c r="AZ145" s="306"/>
      <c r="BA145" s="306"/>
    </row>
    <row r="146" spans="1:53" x14ac:dyDescent="0.2">
      <c r="A146" s="329" t="s">
        <v>502</v>
      </c>
      <c r="B146" s="5" t="s">
        <v>481</v>
      </c>
      <c r="C146" s="5" t="s">
        <v>406</v>
      </c>
      <c r="D146" s="5" t="s">
        <v>435</v>
      </c>
      <c r="E146" s="5" t="s">
        <v>111</v>
      </c>
      <c r="F146" s="117" t="s">
        <v>294</v>
      </c>
      <c r="G146" s="5" t="s">
        <v>295</v>
      </c>
      <c r="H146" s="151">
        <v>4371</v>
      </c>
      <c r="I146" s="155">
        <v>4719</v>
      </c>
      <c r="J146" s="187" t="s">
        <v>549</v>
      </c>
      <c r="K146" s="155">
        <v>4525</v>
      </c>
      <c r="L146" s="262" t="s">
        <v>549</v>
      </c>
      <c r="M146" s="155">
        <v>4315</v>
      </c>
      <c r="N146" s="306" t="s">
        <v>548</v>
      </c>
      <c r="O146" s="155">
        <v>4133</v>
      </c>
      <c r="P146" s="306" t="s">
        <v>548</v>
      </c>
      <c r="Q146" s="155">
        <v>3952</v>
      </c>
      <c r="R146" s="306" t="s">
        <v>548</v>
      </c>
      <c r="S146" s="155">
        <v>3749</v>
      </c>
      <c r="T146" s="306" t="s">
        <v>548</v>
      </c>
      <c r="U146" s="155">
        <v>3602</v>
      </c>
      <c r="V146" s="203" t="s">
        <v>548</v>
      </c>
      <c r="W146" s="155">
        <v>3490</v>
      </c>
      <c r="X146" s="203" t="s">
        <v>548</v>
      </c>
      <c r="Y146" s="155">
        <v>3378</v>
      </c>
      <c r="Z146" s="203" t="s">
        <v>548</v>
      </c>
      <c r="AA146" s="155">
        <v>3308</v>
      </c>
      <c r="AB146" s="203" t="s">
        <v>548</v>
      </c>
      <c r="AC146" s="155">
        <v>3239</v>
      </c>
      <c r="AD146" s="203" t="s">
        <v>548</v>
      </c>
      <c r="AE146" s="155">
        <v>3204</v>
      </c>
      <c r="AF146" s="203" t="s">
        <v>548</v>
      </c>
      <c r="AG146" s="155">
        <v>3191</v>
      </c>
      <c r="AH146" s="203" t="s">
        <v>548</v>
      </c>
      <c r="AI146" s="155">
        <v>3191</v>
      </c>
      <c r="AJ146" s="203" t="s">
        <v>548</v>
      </c>
      <c r="AK146" s="155">
        <v>3173</v>
      </c>
      <c r="AL146" s="203" t="s">
        <v>548</v>
      </c>
      <c r="AM146" s="155">
        <v>3162</v>
      </c>
      <c r="AN146" s="410" t="s">
        <v>548</v>
      </c>
      <c r="AO146" s="155">
        <v>3167</v>
      </c>
      <c r="AP146" s="410" t="s">
        <v>548</v>
      </c>
      <c r="AQ146" s="155">
        <v>3176</v>
      </c>
      <c r="AR146" s="203" t="s">
        <v>548</v>
      </c>
      <c r="AS146" s="155">
        <v>3189</v>
      </c>
      <c r="AT146" s="203" t="s">
        <v>548</v>
      </c>
      <c r="AU146" s="155">
        <v>3182</v>
      </c>
      <c r="AV146" s="203" t="s">
        <v>548</v>
      </c>
      <c r="AW146" s="225"/>
      <c r="AX146" s="155"/>
      <c r="AY146" s="155"/>
      <c r="AZ146" s="306"/>
      <c r="BA146" s="306"/>
    </row>
    <row r="147" spans="1:53" x14ac:dyDescent="0.2">
      <c r="A147" s="306" t="s">
        <v>639</v>
      </c>
      <c r="B147" s="5" t="s">
        <v>480</v>
      </c>
      <c r="C147" s="5" t="s">
        <v>405</v>
      </c>
      <c r="D147" s="5" t="s">
        <v>429</v>
      </c>
      <c r="E147" s="5" t="s">
        <v>60</v>
      </c>
      <c r="F147" s="117" t="s">
        <v>296</v>
      </c>
      <c r="G147" s="5" t="s">
        <v>297</v>
      </c>
      <c r="H147" s="151">
        <v>4533</v>
      </c>
      <c r="I147" s="155">
        <v>5952</v>
      </c>
      <c r="J147" s="187" t="s">
        <v>549</v>
      </c>
      <c r="K147" s="155">
        <v>5926</v>
      </c>
      <c r="L147" s="262" t="s">
        <v>549</v>
      </c>
      <c r="M147" s="155">
        <v>5806</v>
      </c>
      <c r="N147" s="306" t="s">
        <v>549</v>
      </c>
      <c r="O147" s="155">
        <v>5706</v>
      </c>
      <c r="P147" s="306" t="s">
        <v>549</v>
      </c>
      <c r="Q147" s="155">
        <v>5596</v>
      </c>
      <c r="R147" s="306" t="s">
        <v>549</v>
      </c>
      <c r="S147" s="155">
        <v>5468</v>
      </c>
      <c r="T147" s="306" t="s">
        <v>549</v>
      </c>
      <c r="U147" s="155">
        <v>5317</v>
      </c>
      <c r="V147" s="203" t="s">
        <v>549</v>
      </c>
      <c r="W147" s="155">
        <v>5276</v>
      </c>
      <c r="X147" s="203" t="s">
        <v>549</v>
      </c>
      <c r="Y147" s="155">
        <v>5103</v>
      </c>
      <c r="Z147" s="203" t="s">
        <v>549</v>
      </c>
      <c r="AA147" s="155">
        <v>4937</v>
      </c>
      <c r="AB147" s="203" t="s">
        <v>549</v>
      </c>
      <c r="AC147" s="155">
        <v>4822</v>
      </c>
      <c r="AD147" s="203" t="s">
        <v>549</v>
      </c>
      <c r="AE147" s="155">
        <v>4681</v>
      </c>
      <c r="AF147" s="203" t="s">
        <v>549</v>
      </c>
      <c r="AG147" s="155">
        <v>4560</v>
      </c>
      <c r="AH147" s="203" t="s">
        <v>549</v>
      </c>
      <c r="AI147" s="155">
        <v>4408</v>
      </c>
      <c r="AJ147" s="203" t="s">
        <v>548</v>
      </c>
      <c r="AK147" s="155">
        <v>4351</v>
      </c>
      <c r="AL147" s="203" t="s">
        <v>548</v>
      </c>
      <c r="AM147" s="155">
        <v>4266</v>
      </c>
      <c r="AN147" s="410" t="s">
        <v>548</v>
      </c>
      <c r="AO147" s="155">
        <v>4225</v>
      </c>
      <c r="AP147" s="410" t="s">
        <v>548</v>
      </c>
      <c r="AQ147" s="155">
        <v>4162</v>
      </c>
      <c r="AR147" s="203" t="s">
        <v>548</v>
      </c>
      <c r="AS147" s="155">
        <v>4099</v>
      </c>
      <c r="AT147" s="203" t="s">
        <v>548</v>
      </c>
      <c r="AU147" s="155">
        <v>3998</v>
      </c>
      <c r="AV147" s="203" t="s">
        <v>548</v>
      </c>
      <c r="AW147" s="225"/>
      <c r="AX147" s="155"/>
      <c r="AY147" s="155"/>
      <c r="AZ147" s="306"/>
      <c r="BA147" s="306"/>
    </row>
    <row r="148" spans="1:53" x14ac:dyDescent="0.2">
      <c r="A148" s="306" t="s">
        <v>496</v>
      </c>
      <c r="B148" s="5" t="s">
        <v>497</v>
      </c>
      <c r="C148" s="5" t="s">
        <v>411</v>
      </c>
      <c r="D148" s="5" t="s">
        <v>439</v>
      </c>
      <c r="E148" s="5" t="s">
        <v>145</v>
      </c>
      <c r="F148" s="117" t="s">
        <v>298</v>
      </c>
      <c r="G148" s="5" t="s">
        <v>299</v>
      </c>
      <c r="H148" s="151">
        <v>2043</v>
      </c>
      <c r="I148" s="155">
        <v>1709</v>
      </c>
      <c r="J148" s="187" t="s">
        <v>548</v>
      </c>
      <c r="K148" s="155">
        <v>1683</v>
      </c>
      <c r="L148" s="262" t="s">
        <v>548</v>
      </c>
      <c r="M148" s="155">
        <v>1606</v>
      </c>
      <c r="N148" s="306" t="s">
        <v>548</v>
      </c>
      <c r="O148" s="155">
        <v>1540</v>
      </c>
      <c r="P148" s="306" t="s">
        <v>548</v>
      </c>
      <c r="Q148" s="155">
        <v>1471</v>
      </c>
      <c r="R148" s="306" t="s">
        <v>548</v>
      </c>
      <c r="S148" s="155">
        <v>1421</v>
      </c>
      <c r="T148" s="306" t="s">
        <v>548</v>
      </c>
      <c r="U148" s="155">
        <v>1380</v>
      </c>
      <c r="V148" s="203" t="s">
        <v>548</v>
      </c>
      <c r="W148" s="155">
        <v>1353</v>
      </c>
      <c r="X148" s="203" t="s">
        <v>548</v>
      </c>
      <c r="Y148" s="155">
        <v>1343</v>
      </c>
      <c r="Z148" s="203" t="s">
        <v>548</v>
      </c>
      <c r="AA148" s="155">
        <v>1306</v>
      </c>
      <c r="AB148" s="203" t="s">
        <v>548</v>
      </c>
      <c r="AC148" s="155">
        <v>1276</v>
      </c>
      <c r="AD148" s="203" t="s">
        <v>548</v>
      </c>
      <c r="AE148" s="155">
        <v>1250</v>
      </c>
      <c r="AF148" s="203" t="s">
        <v>548</v>
      </c>
      <c r="AG148" s="155">
        <v>1246</v>
      </c>
      <c r="AH148" s="203" t="s">
        <v>548</v>
      </c>
      <c r="AI148" s="155">
        <v>1232</v>
      </c>
      <c r="AJ148" s="203" t="s">
        <v>548</v>
      </c>
      <c r="AK148" s="155">
        <v>1227</v>
      </c>
      <c r="AL148" s="203" t="s">
        <v>548</v>
      </c>
      <c r="AM148" s="155">
        <v>1228</v>
      </c>
      <c r="AN148" s="410" t="s">
        <v>548</v>
      </c>
      <c r="AO148" s="155">
        <v>1251</v>
      </c>
      <c r="AP148" s="410" t="s">
        <v>548</v>
      </c>
      <c r="AQ148" s="155">
        <v>1287</v>
      </c>
      <c r="AR148" s="203" t="s">
        <v>548</v>
      </c>
      <c r="AS148" s="155">
        <v>1299</v>
      </c>
      <c r="AT148" s="203" t="s">
        <v>548</v>
      </c>
      <c r="AU148" s="155">
        <v>1290</v>
      </c>
      <c r="AV148" s="203" t="s">
        <v>548</v>
      </c>
      <c r="AW148" s="225"/>
      <c r="AX148" s="155"/>
      <c r="AY148" s="155"/>
      <c r="AZ148" s="306"/>
      <c r="BA148" s="306"/>
    </row>
    <row r="149" spans="1:53" x14ac:dyDescent="0.2">
      <c r="A149" s="306" t="s">
        <v>634</v>
      </c>
      <c r="B149" s="5" t="s">
        <v>491</v>
      </c>
      <c r="C149" s="5" t="s">
        <v>410</v>
      </c>
      <c r="D149" s="5" t="s">
        <v>433</v>
      </c>
      <c r="E149" s="5" t="s">
        <v>91</v>
      </c>
      <c r="F149" s="117" t="s">
        <v>300</v>
      </c>
      <c r="G149" s="5" t="s">
        <v>301</v>
      </c>
      <c r="H149" s="151">
        <v>6258</v>
      </c>
      <c r="I149" s="155">
        <v>4930</v>
      </c>
      <c r="J149" s="187" t="s">
        <v>548</v>
      </c>
      <c r="K149" s="155">
        <v>4739</v>
      </c>
      <c r="L149" s="262" t="s">
        <v>548</v>
      </c>
      <c r="M149" s="155">
        <v>4637</v>
      </c>
      <c r="N149" s="306" t="s">
        <v>548</v>
      </c>
      <c r="O149" s="155">
        <v>4538</v>
      </c>
      <c r="P149" s="306" t="s">
        <v>548</v>
      </c>
      <c r="Q149" s="155">
        <v>4468</v>
      </c>
      <c r="R149" s="306" t="s">
        <v>548</v>
      </c>
      <c r="S149" s="155">
        <v>4368</v>
      </c>
      <c r="T149" s="306" t="s">
        <v>548</v>
      </c>
      <c r="U149" s="155">
        <v>4356</v>
      </c>
      <c r="V149" s="203" t="s">
        <v>548</v>
      </c>
      <c r="W149" s="155">
        <v>4308</v>
      </c>
      <c r="X149" s="203" t="s">
        <v>548</v>
      </c>
      <c r="Y149" s="155">
        <v>4249</v>
      </c>
      <c r="Z149" s="203" t="s">
        <v>548</v>
      </c>
      <c r="AA149" s="155">
        <v>4188</v>
      </c>
      <c r="AB149" s="203" t="s">
        <v>548</v>
      </c>
      <c r="AC149" s="155">
        <v>4156</v>
      </c>
      <c r="AD149" s="203" t="s">
        <v>548</v>
      </c>
      <c r="AE149" s="155">
        <v>4081</v>
      </c>
      <c r="AF149" s="203" t="s">
        <v>548</v>
      </c>
      <c r="AG149" s="155">
        <v>4061</v>
      </c>
      <c r="AH149" s="203" t="s">
        <v>548</v>
      </c>
      <c r="AI149" s="155">
        <v>4035</v>
      </c>
      <c r="AJ149" s="203" t="s">
        <v>548</v>
      </c>
      <c r="AK149" s="155">
        <v>3979</v>
      </c>
      <c r="AL149" s="203" t="s">
        <v>548</v>
      </c>
      <c r="AM149" s="155">
        <v>3963</v>
      </c>
      <c r="AN149" s="410" t="s">
        <v>548</v>
      </c>
      <c r="AO149" s="155">
        <v>3931</v>
      </c>
      <c r="AP149" s="410" t="s">
        <v>548</v>
      </c>
      <c r="AQ149" s="155">
        <v>3926</v>
      </c>
      <c r="AR149" s="203" t="s">
        <v>548</v>
      </c>
      <c r="AS149" s="155">
        <v>3831</v>
      </c>
      <c r="AT149" s="203" t="s">
        <v>548</v>
      </c>
      <c r="AU149" s="155">
        <v>3773</v>
      </c>
      <c r="AV149" s="203" t="s">
        <v>548</v>
      </c>
      <c r="AW149" s="225"/>
      <c r="AX149" s="155"/>
      <c r="AY149" s="155"/>
      <c r="AZ149" s="306"/>
      <c r="BA149" s="306"/>
    </row>
    <row r="150" spans="1:53" x14ac:dyDescent="0.2">
      <c r="A150" s="306" t="s">
        <v>634</v>
      </c>
      <c r="B150" s="5" t="s">
        <v>491</v>
      </c>
      <c r="C150" s="5" t="s">
        <v>410</v>
      </c>
      <c r="D150" s="5" t="s">
        <v>432</v>
      </c>
      <c r="E150" s="5" t="s">
        <v>89</v>
      </c>
      <c r="F150" s="117" t="s">
        <v>302</v>
      </c>
      <c r="G150" s="5" t="s">
        <v>303</v>
      </c>
      <c r="H150" s="151">
        <v>4262</v>
      </c>
      <c r="I150" s="155">
        <v>3875</v>
      </c>
      <c r="J150" s="187" t="s">
        <v>548</v>
      </c>
      <c r="K150" s="155">
        <v>3673</v>
      </c>
      <c r="L150" s="262" t="s">
        <v>548</v>
      </c>
      <c r="M150" s="155">
        <v>3466</v>
      </c>
      <c r="N150" s="306" t="s">
        <v>548</v>
      </c>
      <c r="O150" s="155">
        <v>3372</v>
      </c>
      <c r="P150" s="306" t="s">
        <v>548</v>
      </c>
      <c r="Q150" s="155">
        <v>3252</v>
      </c>
      <c r="R150" s="306" t="s">
        <v>548</v>
      </c>
      <c r="S150" s="155">
        <v>3203</v>
      </c>
      <c r="T150" s="306" t="s">
        <v>548</v>
      </c>
      <c r="U150" s="155">
        <v>3089</v>
      </c>
      <c r="V150" s="203" t="s">
        <v>548</v>
      </c>
      <c r="W150" s="155">
        <v>3078</v>
      </c>
      <c r="X150" s="203" t="s">
        <v>548</v>
      </c>
      <c r="Y150" s="155">
        <v>3046</v>
      </c>
      <c r="Z150" s="203" t="s">
        <v>548</v>
      </c>
      <c r="AA150" s="155">
        <v>2988</v>
      </c>
      <c r="AB150" s="203" t="s">
        <v>548</v>
      </c>
      <c r="AC150" s="155">
        <v>2946</v>
      </c>
      <c r="AD150" s="203" t="s">
        <v>548</v>
      </c>
      <c r="AE150" s="155">
        <v>2918</v>
      </c>
      <c r="AF150" s="203" t="s">
        <v>548</v>
      </c>
      <c r="AG150" s="155">
        <v>2892</v>
      </c>
      <c r="AH150" s="203" t="s">
        <v>548</v>
      </c>
      <c r="AI150" s="155">
        <v>2884</v>
      </c>
      <c r="AJ150" s="203" t="s">
        <v>548</v>
      </c>
      <c r="AK150" s="155">
        <v>2863</v>
      </c>
      <c r="AL150" s="203" t="s">
        <v>548</v>
      </c>
      <c r="AM150" s="155">
        <v>2829</v>
      </c>
      <c r="AN150" s="410" t="s">
        <v>548</v>
      </c>
      <c r="AO150" s="155">
        <v>2817</v>
      </c>
      <c r="AP150" s="410" t="s">
        <v>548</v>
      </c>
      <c r="AQ150" s="155">
        <v>2766</v>
      </c>
      <c r="AR150" s="203" t="s">
        <v>548</v>
      </c>
      <c r="AS150" s="155">
        <v>2791</v>
      </c>
      <c r="AT150" s="203" t="s">
        <v>548</v>
      </c>
      <c r="AU150" s="155">
        <v>2734</v>
      </c>
      <c r="AV150" s="203" t="s">
        <v>548</v>
      </c>
      <c r="AW150" s="225"/>
      <c r="AX150" s="155"/>
      <c r="AY150" s="155"/>
      <c r="AZ150" s="306"/>
      <c r="BA150" s="306"/>
    </row>
    <row r="151" spans="1:53" x14ac:dyDescent="0.2">
      <c r="A151" s="306" t="s">
        <v>490</v>
      </c>
      <c r="B151" s="5" t="s">
        <v>483</v>
      </c>
      <c r="C151" s="5" t="s">
        <v>407</v>
      </c>
      <c r="D151" s="5" t="s">
        <v>431</v>
      </c>
      <c r="E151" s="5" t="s">
        <v>82</v>
      </c>
      <c r="F151" s="117" t="s">
        <v>304</v>
      </c>
      <c r="G151" s="5" t="s">
        <v>305</v>
      </c>
      <c r="H151" s="151">
        <v>6203</v>
      </c>
      <c r="I151" s="155">
        <v>5923</v>
      </c>
      <c r="J151" s="187" t="s">
        <v>548</v>
      </c>
      <c r="K151" s="155">
        <v>5906</v>
      </c>
      <c r="L151" s="262" t="s">
        <v>548</v>
      </c>
      <c r="M151" s="155">
        <v>5818</v>
      </c>
      <c r="N151" s="306" t="s">
        <v>548</v>
      </c>
      <c r="O151" s="155">
        <v>5820</v>
      </c>
      <c r="P151" s="306" t="s">
        <v>548</v>
      </c>
      <c r="Q151" s="155">
        <v>5822</v>
      </c>
      <c r="R151" s="306" t="s">
        <v>548</v>
      </c>
      <c r="S151" s="155">
        <v>5780</v>
      </c>
      <c r="T151" s="306" t="s">
        <v>548</v>
      </c>
      <c r="U151" s="155">
        <v>5728</v>
      </c>
      <c r="V151" s="203" t="s">
        <v>548</v>
      </c>
      <c r="W151" s="155">
        <v>5682</v>
      </c>
      <c r="X151" s="203" t="s">
        <v>548</v>
      </c>
      <c r="Y151" s="155">
        <v>5646</v>
      </c>
      <c r="Z151" s="203" t="s">
        <v>548</v>
      </c>
      <c r="AA151" s="155">
        <v>5583</v>
      </c>
      <c r="AB151" s="203" t="s">
        <v>548</v>
      </c>
      <c r="AC151" s="155">
        <v>5521</v>
      </c>
      <c r="AD151" s="203" t="s">
        <v>548</v>
      </c>
      <c r="AE151" s="155">
        <v>5438</v>
      </c>
      <c r="AF151" s="203" t="s">
        <v>548</v>
      </c>
      <c r="AG151" s="155">
        <v>5370</v>
      </c>
      <c r="AH151" s="203" t="s">
        <v>548</v>
      </c>
      <c r="AI151" s="155">
        <v>5263</v>
      </c>
      <c r="AJ151" s="203" t="s">
        <v>548</v>
      </c>
      <c r="AK151" s="155">
        <v>5190</v>
      </c>
      <c r="AL151" s="203" t="s">
        <v>548</v>
      </c>
      <c r="AM151" s="155">
        <v>5129</v>
      </c>
      <c r="AN151" s="410" t="s">
        <v>548</v>
      </c>
      <c r="AO151" s="155">
        <v>5037</v>
      </c>
      <c r="AP151" s="410" t="s">
        <v>548</v>
      </c>
      <c r="AQ151" s="155">
        <v>4935</v>
      </c>
      <c r="AR151" s="203" t="s">
        <v>548</v>
      </c>
      <c r="AS151" s="155">
        <v>4846</v>
      </c>
      <c r="AT151" s="203" t="s">
        <v>548</v>
      </c>
      <c r="AU151" s="155">
        <v>4722</v>
      </c>
      <c r="AV151" s="203" t="s">
        <v>548</v>
      </c>
      <c r="AW151" s="225"/>
      <c r="AX151" s="155"/>
      <c r="AY151" s="155"/>
      <c r="AZ151" s="306"/>
      <c r="BA151" s="306"/>
    </row>
    <row r="152" spans="1:53" x14ac:dyDescent="0.2">
      <c r="A152" s="329" t="s">
        <v>502</v>
      </c>
      <c r="B152" s="5" t="s">
        <v>481</v>
      </c>
      <c r="C152" s="5" t="s">
        <v>406</v>
      </c>
      <c r="D152" s="5" t="s">
        <v>435</v>
      </c>
      <c r="E152" s="5" t="s">
        <v>111</v>
      </c>
      <c r="F152" s="117" t="s">
        <v>306</v>
      </c>
      <c r="G152" s="5" t="s">
        <v>307</v>
      </c>
      <c r="H152" s="151">
        <v>2680</v>
      </c>
      <c r="I152" s="155">
        <v>3110</v>
      </c>
      <c r="J152" s="187" t="s">
        <v>549</v>
      </c>
      <c r="K152" s="155">
        <v>3012</v>
      </c>
      <c r="L152" s="262" t="s">
        <v>549</v>
      </c>
      <c r="M152" s="155">
        <v>2838</v>
      </c>
      <c r="N152" s="306" t="s">
        <v>549</v>
      </c>
      <c r="O152" s="155">
        <v>2717</v>
      </c>
      <c r="P152" s="306" t="s">
        <v>549</v>
      </c>
      <c r="Q152" s="155">
        <v>2605</v>
      </c>
      <c r="R152" s="306" t="s">
        <v>548</v>
      </c>
      <c r="S152" s="155">
        <v>2448</v>
      </c>
      <c r="T152" s="306" t="s">
        <v>548</v>
      </c>
      <c r="U152" s="155">
        <v>2318</v>
      </c>
      <c r="V152" s="203" t="s">
        <v>548</v>
      </c>
      <c r="W152" s="155">
        <v>2199</v>
      </c>
      <c r="X152" s="203" t="s">
        <v>548</v>
      </c>
      <c r="Y152" s="155">
        <v>2158</v>
      </c>
      <c r="Z152" s="203" t="s">
        <v>548</v>
      </c>
      <c r="AA152" s="155">
        <v>2160</v>
      </c>
      <c r="AB152" s="203" t="s">
        <v>548</v>
      </c>
      <c r="AC152" s="155">
        <v>2124</v>
      </c>
      <c r="AD152" s="203" t="s">
        <v>548</v>
      </c>
      <c r="AE152" s="155">
        <v>2097</v>
      </c>
      <c r="AF152" s="203" t="s">
        <v>548</v>
      </c>
      <c r="AG152" s="155">
        <v>2095</v>
      </c>
      <c r="AH152" s="203" t="s">
        <v>548</v>
      </c>
      <c r="AI152" s="155">
        <v>2099</v>
      </c>
      <c r="AJ152" s="203" t="s">
        <v>548</v>
      </c>
      <c r="AK152" s="155">
        <v>2119</v>
      </c>
      <c r="AL152" s="203" t="s">
        <v>548</v>
      </c>
      <c r="AM152" s="155">
        <v>2151</v>
      </c>
      <c r="AN152" s="410" t="s">
        <v>548</v>
      </c>
      <c r="AO152" s="155">
        <v>2113</v>
      </c>
      <c r="AP152" s="410" t="s">
        <v>548</v>
      </c>
      <c r="AQ152" s="155">
        <v>2118</v>
      </c>
      <c r="AR152" s="203" t="s">
        <v>548</v>
      </c>
      <c r="AS152" s="155">
        <v>2153</v>
      </c>
      <c r="AT152" s="203" t="s">
        <v>548</v>
      </c>
      <c r="AU152" s="155">
        <v>2180</v>
      </c>
      <c r="AV152" s="203" t="s">
        <v>548</v>
      </c>
      <c r="AW152" s="225"/>
      <c r="AX152" s="155"/>
      <c r="AY152" s="155"/>
      <c r="AZ152" s="306"/>
      <c r="BA152" s="306"/>
    </row>
    <row r="153" spans="1:53" x14ac:dyDescent="0.2">
      <c r="A153" s="306" t="s">
        <v>500</v>
      </c>
      <c r="B153" s="5" t="s">
        <v>483</v>
      </c>
      <c r="C153" s="5" t="s">
        <v>407</v>
      </c>
      <c r="D153" s="5" t="s">
        <v>431</v>
      </c>
      <c r="E153" s="5" t="s">
        <v>82</v>
      </c>
      <c r="F153" s="117" t="s">
        <v>308</v>
      </c>
      <c r="G153" s="5" t="s">
        <v>309</v>
      </c>
      <c r="H153" s="151">
        <v>7847</v>
      </c>
      <c r="I153" s="155">
        <v>6229</v>
      </c>
      <c r="J153" s="187" t="s">
        <v>548</v>
      </c>
      <c r="K153" s="155">
        <v>6027</v>
      </c>
      <c r="L153" s="262" t="s">
        <v>548</v>
      </c>
      <c r="M153" s="155">
        <v>5881</v>
      </c>
      <c r="N153" s="306" t="s">
        <v>548</v>
      </c>
      <c r="O153" s="155">
        <v>5806</v>
      </c>
      <c r="P153" s="306" t="s">
        <v>548</v>
      </c>
      <c r="Q153" s="155">
        <v>5691</v>
      </c>
      <c r="R153" s="306" t="s">
        <v>548</v>
      </c>
      <c r="S153" s="155">
        <v>5671</v>
      </c>
      <c r="T153" s="306" t="s">
        <v>548</v>
      </c>
      <c r="U153" s="155">
        <v>5695</v>
      </c>
      <c r="V153" s="203" t="s">
        <v>548</v>
      </c>
      <c r="W153" s="155">
        <v>5647</v>
      </c>
      <c r="X153" s="203" t="s">
        <v>548</v>
      </c>
      <c r="Y153" s="155">
        <v>5656</v>
      </c>
      <c r="Z153" s="203" t="s">
        <v>548</v>
      </c>
      <c r="AA153" s="155">
        <v>5638</v>
      </c>
      <c r="AB153" s="203" t="s">
        <v>548</v>
      </c>
      <c r="AC153" s="155">
        <v>5508</v>
      </c>
      <c r="AD153" s="203" t="s">
        <v>548</v>
      </c>
      <c r="AE153" s="155">
        <v>5526</v>
      </c>
      <c r="AF153" s="203" t="s">
        <v>548</v>
      </c>
      <c r="AG153" s="155">
        <v>5439</v>
      </c>
      <c r="AH153" s="203" t="s">
        <v>548</v>
      </c>
      <c r="AI153" s="155">
        <v>5467</v>
      </c>
      <c r="AJ153" s="203" t="s">
        <v>548</v>
      </c>
      <c r="AK153" s="155">
        <v>5450</v>
      </c>
      <c r="AL153" s="203" t="s">
        <v>548</v>
      </c>
      <c r="AM153" s="155">
        <v>5402</v>
      </c>
      <c r="AN153" s="410" t="s">
        <v>548</v>
      </c>
      <c r="AO153" s="155">
        <v>5417</v>
      </c>
      <c r="AP153" s="410" t="s">
        <v>548</v>
      </c>
      <c r="AQ153" s="155">
        <v>5387</v>
      </c>
      <c r="AR153" s="203" t="s">
        <v>548</v>
      </c>
      <c r="AS153" s="155">
        <v>5336</v>
      </c>
      <c r="AT153" s="203" t="s">
        <v>548</v>
      </c>
      <c r="AU153" s="155">
        <v>5348</v>
      </c>
      <c r="AV153" s="203" t="s">
        <v>548</v>
      </c>
      <c r="AW153" s="225"/>
      <c r="AX153" s="155"/>
      <c r="AY153" s="155"/>
      <c r="AZ153" s="306"/>
      <c r="BA153" s="306"/>
    </row>
    <row r="154" spans="1:53" x14ac:dyDescent="0.2">
      <c r="A154" s="306" t="s">
        <v>498</v>
      </c>
      <c r="B154" s="5" t="s">
        <v>493</v>
      </c>
      <c r="C154" s="5" t="s">
        <v>98</v>
      </c>
      <c r="D154" s="5" t="s">
        <v>434</v>
      </c>
      <c r="E154" s="5" t="s">
        <v>98</v>
      </c>
      <c r="F154" s="117" t="s">
        <v>310</v>
      </c>
      <c r="G154" s="5" t="s">
        <v>311</v>
      </c>
      <c r="H154" s="151">
        <v>3135</v>
      </c>
      <c r="I154" s="155">
        <v>3549</v>
      </c>
      <c r="J154" s="187" t="s">
        <v>549</v>
      </c>
      <c r="K154" s="155">
        <v>3414</v>
      </c>
      <c r="L154" s="262" t="s">
        <v>549</v>
      </c>
      <c r="M154" s="155">
        <v>3293</v>
      </c>
      <c r="N154" s="306" t="s">
        <v>549</v>
      </c>
      <c r="O154" s="155">
        <v>3154</v>
      </c>
      <c r="P154" s="306" t="s">
        <v>549</v>
      </c>
      <c r="Q154" s="155">
        <v>3103</v>
      </c>
      <c r="R154" s="306" t="s">
        <v>548</v>
      </c>
      <c r="S154" s="155">
        <v>2978</v>
      </c>
      <c r="T154" s="306" t="s">
        <v>548</v>
      </c>
      <c r="U154" s="155">
        <v>2894</v>
      </c>
      <c r="V154" s="203" t="s">
        <v>548</v>
      </c>
      <c r="W154" s="155">
        <v>2833</v>
      </c>
      <c r="X154" s="203" t="s">
        <v>548</v>
      </c>
      <c r="Y154" s="155">
        <v>2694</v>
      </c>
      <c r="Z154" s="203" t="s">
        <v>548</v>
      </c>
      <c r="AA154" s="155">
        <v>2648</v>
      </c>
      <c r="AB154" s="203" t="s">
        <v>548</v>
      </c>
      <c r="AC154" s="155">
        <v>2577</v>
      </c>
      <c r="AD154" s="203" t="s">
        <v>548</v>
      </c>
      <c r="AE154" s="155">
        <v>2557</v>
      </c>
      <c r="AF154" s="203" t="s">
        <v>548</v>
      </c>
      <c r="AG154" s="155">
        <v>2473</v>
      </c>
      <c r="AH154" s="203" t="s">
        <v>548</v>
      </c>
      <c r="AI154" s="155">
        <v>2474</v>
      </c>
      <c r="AJ154" s="203" t="s">
        <v>548</v>
      </c>
      <c r="AK154" s="155">
        <v>2409</v>
      </c>
      <c r="AL154" s="203" t="s">
        <v>548</v>
      </c>
      <c r="AM154" s="155">
        <v>2394</v>
      </c>
      <c r="AN154" s="410" t="s">
        <v>548</v>
      </c>
      <c r="AO154" s="155">
        <v>2377</v>
      </c>
      <c r="AP154" s="410" t="s">
        <v>548</v>
      </c>
      <c r="AQ154" s="155">
        <v>2317</v>
      </c>
      <c r="AR154" s="203" t="s">
        <v>548</v>
      </c>
      <c r="AS154" s="155">
        <v>2290</v>
      </c>
      <c r="AT154" s="203" t="s">
        <v>548</v>
      </c>
      <c r="AU154" s="155">
        <v>2248</v>
      </c>
      <c r="AV154" s="203" t="s">
        <v>548</v>
      </c>
      <c r="AW154" s="225"/>
      <c r="AX154" s="155"/>
      <c r="AY154" s="155"/>
      <c r="AZ154" s="306"/>
      <c r="BA154" s="306"/>
    </row>
    <row r="155" spans="1:53" x14ac:dyDescent="0.2">
      <c r="A155" s="306" t="s">
        <v>479</v>
      </c>
      <c r="B155" s="5" t="s">
        <v>480</v>
      </c>
      <c r="C155" s="5" t="s">
        <v>405</v>
      </c>
      <c r="D155" s="5" t="s">
        <v>552</v>
      </c>
      <c r="E155" s="5" t="s">
        <v>20</v>
      </c>
      <c r="F155" s="117" t="s">
        <v>312</v>
      </c>
      <c r="G155" s="5" t="s">
        <v>313</v>
      </c>
      <c r="H155" s="151">
        <v>3609</v>
      </c>
      <c r="I155" s="155">
        <v>3167</v>
      </c>
      <c r="J155" s="187" t="s">
        <v>548</v>
      </c>
      <c r="K155" s="155">
        <v>3125</v>
      </c>
      <c r="L155" s="262" t="s">
        <v>548</v>
      </c>
      <c r="M155" s="155">
        <v>3088</v>
      </c>
      <c r="N155" s="306" t="s">
        <v>548</v>
      </c>
      <c r="O155" s="155">
        <v>3056</v>
      </c>
      <c r="P155" s="306" t="s">
        <v>548</v>
      </c>
      <c r="Q155" s="155">
        <v>2977</v>
      </c>
      <c r="R155" s="306" t="s">
        <v>548</v>
      </c>
      <c r="S155" s="155">
        <v>2903</v>
      </c>
      <c r="T155" s="306" t="s">
        <v>548</v>
      </c>
      <c r="U155" s="155">
        <v>2859</v>
      </c>
      <c r="V155" s="203" t="s">
        <v>548</v>
      </c>
      <c r="W155" s="155">
        <v>2773</v>
      </c>
      <c r="X155" s="203" t="s">
        <v>548</v>
      </c>
      <c r="Y155" s="155">
        <v>2729</v>
      </c>
      <c r="Z155" s="203" t="s">
        <v>548</v>
      </c>
      <c r="AA155" s="155">
        <v>2648</v>
      </c>
      <c r="AB155" s="203" t="s">
        <v>548</v>
      </c>
      <c r="AC155" s="155">
        <v>2600</v>
      </c>
      <c r="AD155" s="203" t="s">
        <v>548</v>
      </c>
      <c r="AE155" s="155">
        <v>2552</v>
      </c>
      <c r="AF155" s="203" t="s">
        <v>548</v>
      </c>
      <c r="AG155" s="155">
        <v>2520</v>
      </c>
      <c r="AH155" s="203" t="s">
        <v>548</v>
      </c>
      <c r="AI155" s="155">
        <v>2491</v>
      </c>
      <c r="AJ155" s="203" t="s">
        <v>548</v>
      </c>
      <c r="AK155" s="155">
        <v>2431</v>
      </c>
      <c r="AL155" s="203" t="s">
        <v>548</v>
      </c>
      <c r="AM155" s="155">
        <v>2383</v>
      </c>
      <c r="AN155" s="410" t="s">
        <v>548</v>
      </c>
      <c r="AO155" s="155">
        <v>2319</v>
      </c>
      <c r="AP155" s="410" t="s">
        <v>548</v>
      </c>
      <c r="AQ155" s="155">
        <v>2266</v>
      </c>
      <c r="AR155" s="203" t="s">
        <v>548</v>
      </c>
      <c r="AS155" s="155">
        <v>2237</v>
      </c>
      <c r="AT155" s="203" t="s">
        <v>548</v>
      </c>
      <c r="AU155" s="155">
        <v>2241</v>
      </c>
      <c r="AV155" s="203" t="s">
        <v>548</v>
      </c>
      <c r="AW155" s="225"/>
      <c r="AX155" s="155"/>
      <c r="AY155" s="155"/>
      <c r="AZ155" s="306"/>
      <c r="BA155" s="306"/>
    </row>
    <row r="156" spans="1:53" x14ac:dyDescent="0.2">
      <c r="A156" s="306" t="s">
        <v>496</v>
      </c>
      <c r="B156" s="5" t="s">
        <v>497</v>
      </c>
      <c r="C156" s="5" t="s">
        <v>411</v>
      </c>
      <c r="D156" s="5" t="s">
        <v>439</v>
      </c>
      <c r="E156" s="5" t="s">
        <v>145</v>
      </c>
      <c r="F156" s="117" t="s">
        <v>314</v>
      </c>
      <c r="G156" s="5" t="s">
        <v>315</v>
      </c>
      <c r="H156" s="151">
        <v>3329</v>
      </c>
      <c r="I156" s="155">
        <v>3033</v>
      </c>
      <c r="J156" s="187" t="s">
        <v>548</v>
      </c>
      <c r="K156" s="155">
        <v>2950</v>
      </c>
      <c r="L156" s="262" t="s">
        <v>548</v>
      </c>
      <c r="M156" s="155">
        <v>2883</v>
      </c>
      <c r="N156" s="306" t="s">
        <v>548</v>
      </c>
      <c r="O156" s="155">
        <v>2797</v>
      </c>
      <c r="P156" s="306" t="s">
        <v>548</v>
      </c>
      <c r="Q156" s="155">
        <v>2750</v>
      </c>
      <c r="R156" s="306" t="s">
        <v>548</v>
      </c>
      <c r="S156" s="155">
        <v>2702</v>
      </c>
      <c r="T156" s="306" t="s">
        <v>548</v>
      </c>
      <c r="U156" s="155">
        <v>2642</v>
      </c>
      <c r="V156" s="203" t="s">
        <v>548</v>
      </c>
      <c r="W156" s="155">
        <v>2572</v>
      </c>
      <c r="X156" s="203" t="s">
        <v>548</v>
      </c>
      <c r="Y156" s="155">
        <v>2513</v>
      </c>
      <c r="Z156" s="203" t="s">
        <v>548</v>
      </c>
      <c r="AA156" s="155">
        <v>2439</v>
      </c>
      <c r="AB156" s="203" t="s">
        <v>548</v>
      </c>
      <c r="AC156" s="155">
        <v>2398</v>
      </c>
      <c r="AD156" s="203" t="s">
        <v>548</v>
      </c>
      <c r="AE156" s="155">
        <v>2378</v>
      </c>
      <c r="AF156" s="203" t="s">
        <v>548</v>
      </c>
      <c r="AG156" s="155">
        <v>2378</v>
      </c>
      <c r="AH156" s="203" t="s">
        <v>548</v>
      </c>
      <c r="AI156" s="155">
        <v>2404</v>
      </c>
      <c r="AJ156" s="203" t="s">
        <v>548</v>
      </c>
      <c r="AK156" s="155">
        <v>2361</v>
      </c>
      <c r="AL156" s="203" t="s">
        <v>548</v>
      </c>
      <c r="AM156" s="155">
        <v>2352</v>
      </c>
      <c r="AN156" s="410" t="s">
        <v>548</v>
      </c>
      <c r="AO156" s="155">
        <v>2286</v>
      </c>
      <c r="AP156" s="410" t="s">
        <v>548</v>
      </c>
      <c r="AQ156" s="155">
        <v>2254</v>
      </c>
      <c r="AR156" s="203" t="s">
        <v>548</v>
      </c>
      <c r="AS156" s="155">
        <v>2260</v>
      </c>
      <c r="AT156" s="203" t="s">
        <v>548</v>
      </c>
      <c r="AU156" s="155">
        <v>2290</v>
      </c>
      <c r="AV156" s="203" t="s">
        <v>548</v>
      </c>
      <c r="AW156" s="225"/>
      <c r="AX156" s="155"/>
      <c r="AY156" s="155"/>
      <c r="AZ156" s="306"/>
      <c r="BA156" s="306"/>
    </row>
    <row r="157" spans="1:53" x14ac:dyDescent="0.2">
      <c r="A157" s="306" t="s">
        <v>626</v>
      </c>
      <c r="B157" s="5" t="s">
        <v>477</v>
      </c>
      <c r="C157" s="5" t="s">
        <v>404</v>
      </c>
      <c r="D157" s="5" t="s">
        <v>422</v>
      </c>
      <c r="E157" s="5" t="s">
        <v>31</v>
      </c>
      <c r="F157" s="117" t="s">
        <v>316</v>
      </c>
      <c r="G157" s="5" t="s">
        <v>317</v>
      </c>
      <c r="H157" s="151">
        <v>1806</v>
      </c>
      <c r="I157" s="155">
        <v>1419</v>
      </c>
      <c r="J157" s="187" t="s">
        <v>548</v>
      </c>
      <c r="K157" s="155">
        <v>1352</v>
      </c>
      <c r="L157" s="262" t="s">
        <v>548</v>
      </c>
      <c r="M157" s="155">
        <v>1319</v>
      </c>
      <c r="N157" s="306" t="s">
        <v>548</v>
      </c>
      <c r="O157" s="155">
        <v>1358</v>
      </c>
      <c r="P157" s="306" t="s">
        <v>548</v>
      </c>
      <c r="Q157" s="155">
        <v>1356</v>
      </c>
      <c r="R157" s="306" t="s">
        <v>548</v>
      </c>
      <c r="S157" s="155">
        <v>1347</v>
      </c>
      <c r="T157" s="306" t="s">
        <v>548</v>
      </c>
      <c r="U157" s="155">
        <v>1382</v>
      </c>
      <c r="V157" s="203" t="s">
        <v>548</v>
      </c>
      <c r="W157" s="155">
        <v>1383</v>
      </c>
      <c r="X157" s="203" t="s">
        <v>548</v>
      </c>
      <c r="Y157" s="155">
        <v>1380</v>
      </c>
      <c r="Z157" s="203" t="s">
        <v>548</v>
      </c>
      <c r="AA157" s="155">
        <v>1365</v>
      </c>
      <c r="AB157" s="203" t="s">
        <v>548</v>
      </c>
      <c r="AC157" s="155">
        <v>1417</v>
      </c>
      <c r="AD157" s="203" t="s">
        <v>548</v>
      </c>
      <c r="AE157" s="155">
        <v>1431</v>
      </c>
      <c r="AF157" s="203" t="s">
        <v>548</v>
      </c>
      <c r="AG157" s="155">
        <v>1459</v>
      </c>
      <c r="AH157" s="203" t="s">
        <v>548</v>
      </c>
      <c r="AI157" s="155">
        <v>1450</v>
      </c>
      <c r="AJ157" s="203" t="s">
        <v>548</v>
      </c>
      <c r="AK157" s="155">
        <v>1440</v>
      </c>
      <c r="AL157" s="203" t="s">
        <v>548</v>
      </c>
      <c r="AM157" s="155">
        <v>1382</v>
      </c>
      <c r="AN157" s="410" t="s">
        <v>548</v>
      </c>
      <c r="AO157" s="155">
        <v>1344</v>
      </c>
      <c r="AP157" s="410" t="s">
        <v>548</v>
      </c>
      <c r="AQ157" s="155">
        <v>1307</v>
      </c>
      <c r="AR157" s="203" t="s">
        <v>548</v>
      </c>
      <c r="AS157" s="155">
        <v>1242</v>
      </c>
      <c r="AT157" s="203" t="s">
        <v>548</v>
      </c>
      <c r="AU157" s="155">
        <v>1216</v>
      </c>
      <c r="AV157" s="203" t="s">
        <v>548</v>
      </c>
      <c r="AW157" s="225"/>
      <c r="AX157" s="155"/>
      <c r="AY157" s="155"/>
      <c r="AZ157" s="306"/>
      <c r="BA157" s="306"/>
    </row>
    <row r="158" spans="1:53" x14ac:dyDescent="0.2">
      <c r="A158" s="306" t="s">
        <v>496</v>
      </c>
      <c r="B158" s="5" t="s">
        <v>497</v>
      </c>
      <c r="C158" s="5" t="s">
        <v>411</v>
      </c>
      <c r="D158" s="5" t="s">
        <v>439</v>
      </c>
      <c r="E158" s="5" t="s">
        <v>145</v>
      </c>
      <c r="F158" s="117" t="s">
        <v>318</v>
      </c>
      <c r="G158" s="5" t="s">
        <v>319</v>
      </c>
      <c r="H158" s="151">
        <v>4981</v>
      </c>
      <c r="I158" s="155">
        <v>4229</v>
      </c>
      <c r="J158" s="187" t="s">
        <v>548</v>
      </c>
      <c r="K158" s="155">
        <v>4094</v>
      </c>
      <c r="L158" s="262" t="s">
        <v>548</v>
      </c>
      <c r="M158" s="155">
        <v>3876</v>
      </c>
      <c r="N158" s="306" t="s">
        <v>548</v>
      </c>
      <c r="O158" s="155">
        <v>3698</v>
      </c>
      <c r="P158" s="306" t="s">
        <v>548</v>
      </c>
      <c r="Q158" s="155">
        <v>3523</v>
      </c>
      <c r="R158" s="306" t="s">
        <v>548</v>
      </c>
      <c r="S158" s="155">
        <v>3369</v>
      </c>
      <c r="T158" s="306" t="s">
        <v>548</v>
      </c>
      <c r="U158" s="155">
        <v>3238</v>
      </c>
      <c r="V158" s="203" t="s">
        <v>548</v>
      </c>
      <c r="W158" s="155">
        <v>3133</v>
      </c>
      <c r="X158" s="203" t="s">
        <v>548</v>
      </c>
      <c r="Y158" s="155">
        <v>3043</v>
      </c>
      <c r="Z158" s="203" t="s">
        <v>548</v>
      </c>
      <c r="AA158" s="155">
        <v>2974</v>
      </c>
      <c r="AB158" s="203" t="s">
        <v>548</v>
      </c>
      <c r="AC158" s="155">
        <v>2865</v>
      </c>
      <c r="AD158" s="203" t="s">
        <v>548</v>
      </c>
      <c r="AE158" s="155">
        <v>2749</v>
      </c>
      <c r="AF158" s="203" t="s">
        <v>548</v>
      </c>
      <c r="AG158" s="155">
        <v>2675</v>
      </c>
      <c r="AH158" s="203" t="s">
        <v>548</v>
      </c>
      <c r="AI158" s="155">
        <v>2588</v>
      </c>
      <c r="AJ158" s="203" t="s">
        <v>548</v>
      </c>
      <c r="AK158" s="155">
        <v>2549</v>
      </c>
      <c r="AL158" s="203" t="s">
        <v>548</v>
      </c>
      <c r="AM158" s="155">
        <v>2496</v>
      </c>
      <c r="AN158" s="410" t="s">
        <v>548</v>
      </c>
      <c r="AO158" s="155">
        <v>2438</v>
      </c>
      <c r="AP158" s="410" t="s">
        <v>548</v>
      </c>
      <c r="AQ158" s="155">
        <v>2425</v>
      </c>
      <c r="AR158" s="203" t="s">
        <v>548</v>
      </c>
      <c r="AS158" s="155">
        <v>2391</v>
      </c>
      <c r="AT158" s="203" t="s">
        <v>548</v>
      </c>
      <c r="AU158" s="155">
        <v>2322</v>
      </c>
      <c r="AV158" s="203" t="s">
        <v>548</v>
      </c>
      <c r="AW158" s="225"/>
      <c r="AX158" s="155"/>
      <c r="AY158" s="155"/>
      <c r="AZ158" s="306"/>
      <c r="BA158" s="306"/>
    </row>
    <row r="159" spans="1:53" x14ac:dyDescent="0.2">
      <c r="A159" s="306" t="s">
        <v>632</v>
      </c>
      <c r="B159" s="5" t="s">
        <v>488</v>
      </c>
      <c r="C159" s="5" t="s">
        <v>409</v>
      </c>
      <c r="D159" s="5" t="s">
        <v>430</v>
      </c>
      <c r="E159" s="5" t="s">
        <v>65</v>
      </c>
      <c r="F159" s="117" t="s">
        <v>320</v>
      </c>
      <c r="G159" s="5" t="s">
        <v>321</v>
      </c>
      <c r="H159" s="151">
        <v>3833</v>
      </c>
      <c r="I159" s="155">
        <v>4024</v>
      </c>
      <c r="J159" s="187" t="s">
        <v>549</v>
      </c>
      <c r="K159" s="155">
        <v>3924</v>
      </c>
      <c r="L159" s="262" t="s">
        <v>549</v>
      </c>
      <c r="M159" s="155">
        <v>3851</v>
      </c>
      <c r="N159" s="306" t="s">
        <v>549</v>
      </c>
      <c r="O159" s="155">
        <v>3818</v>
      </c>
      <c r="P159" s="306" t="s">
        <v>548</v>
      </c>
      <c r="Q159" s="155">
        <v>3728</v>
      </c>
      <c r="R159" s="306" t="s">
        <v>548</v>
      </c>
      <c r="S159" s="155">
        <v>3633</v>
      </c>
      <c r="T159" s="306" t="s">
        <v>548</v>
      </c>
      <c r="U159" s="155">
        <v>3563</v>
      </c>
      <c r="V159" s="203" t="s">
        <v>548</v>
      </c>
      <c r="W159" s="155">
        <v>3484</v>
      </c>
      <c r="X159" s="203" t="s">
        <v>548</v>
      </c>
      <c r="Y159" s="155">
        <v>3436</v>
      </c>
      <c r="Z159" s="203" t="s">
        <v>548</v>
      </c>
      <c r="AA159" s="155">
        <v>3338</v>
      </c>
      <c r="AB159" s="203" t="s">
        <v>548</v>
      </c>
      <c r="AC159" s="155">
        <v>3264</v>
      </c>
      <c r="AD159" s="203" t="s">
        <v>548</v>
      </c>
      <c r="AE159" s="155">
        <v>3175</v>
      </c>
      <c r="AF159" s="203" t="s">
        <v>548</v>
      </c>
      <c r="AG159" s="155">
        <v>3107</v>
      </c>
      <c r="AH159" s="203" t="s">
        <v>548</v>
      </c>
      <c r="AI159" s="155">
        <v>3074</v>
      </c>
      <c r="AJ159" s="203" t="s">
        <v>548</v>
      </c>
      <c r="AK159" s="155">
        <v>2985</v>
      </c>
      <c r="AL159" s="203" t="s">
        <v>548</v>
      </c>
      <c r="AM159" s="155">
        <v>2914</v>
      </c>
      <c r="AN159" s="410" t="s">
        <v>548</v>
      </c>
      <c r="AO159" s="155">
        <v>2839</v>
      </c>
      <c r="AP159" s="410" t="s">
        <v>548</v>
      </c>
      <c r="AQ159" s="155">
        <v>2824</v>
      </c>
      <c r="AR159" s="203" t="s">
        <v>548</v>
      </c>
      <c r="AS159" s="155">
        <v>2828</v>
      </c>
      <c r="AT159" s="203" t="s">
        <v>548</v>
      </c>
      <c r="AU159" s="155">
        <v>2768</v>
      </c>
      <c r="AV159" s="203" t="s">
        <v>548</v>
      </c>
      <c r="AW159" s="225"/>
      <c r="AX159" s="155"/>
      <c r="AY159" s="155"/>
      <c r="AZ159" s="306"/>
      <c r="BA159" s="306"/>
    </row>
    <row r="160" spans="1:53" x14ac:dyDescent="0.2">
      <c r="A160" s="306" t="s">
        <v>628</v>
      </c>
      <c r="B160" s="5" t="s">
        <v>485</v>
      </c>
      <c r="C160" s="5" t="s">
        <v>464</v>
      </c>
      <c r="D160" s="5" t="s">
        <v>425</v>
      </c>
      <c r="E160" s="5" t="s">
        <v>40</v>
      </c>
      <c r="F160" s="117" t="s">
        <v>322</v>
      </c>
      <c r="G160" s="5" t="s">
        <v>323</v>
      </c>
      <c r="H160" s="151">
        <v>6114</v>
      </c>
      <c r="I160" s="155">
        <v>5634</v>
      </c>
      <c r="J160" s="187" t="s">
        <v>548</v>
      </c>
      <c r="K160" s="155">
        <v>5472</v>
      </c>
      <c r="L160" s="262" t="s">
        <v>548</v>
      </c>
      <c r="M160" s="155">
        <v>5260</v>
      </c>
      <c r="N160" s="306" t="s">
        <v>548</v>
      </c>
      <c r="O160" s="155">
        <v>5097</v>
      </c>
      <c r="P160" s="306" t="s">
        <v>548</v>
      </c>
      <c r="Q160" s="155">
        <v>4968</v>
      </c>
      <c r="R160" s="306" t="s">
        <v>548</v>
      </c>
      <c r="S160" s="155">
        <v>4840</v>
      </c>
      <c r="T160" s="306" t="s">
        <v>548</v>
      </c>
      <c r="U160" s="155">
        <v>4696</v>
      </c>
      <c r="V160" s="203" t="s">
        <v>548</v>
      </c>
      <c r="W160" s="155">
        <v>4595</v>
      </c>
      <c r="X160" s="203" t="s">
        <v>548</v>
      </c>
      <c r="Y160" s="155">
        <v>4467</v>
      </c>
      <c r="Z160" s="203" t="s">
        <v>548</v>
      </c>
      <c r="AA160" s="155">
        <v>4342</v>
      </c>
      <c r="AB160" s="203" t="s">
        <v>548</v>
      </c>
      <c r="AC160" s="155">
        <v>4228</v>
      </c>
      <c r="AD160" s="203" t="s">
        <v>548</v>
      </c>
      <c r="AE160" s="155">
        <v>4138</v>
      </c>
      <c r="AF160" s="203" t="s">
        <v>548</v>
      </c>
      <c r="AG160" s="155">
        <v>4052</v>
      </c>
      <c r="AH160" s="203" t="s">
        <v>548</v>
      </c>
      <c r="AI160" s="155">
        <v>4011</v>
      </c>
      <c r="AJ160" s="203" t="s">
        <v>548</v>
      </c>
      <c r="AK160" s="155">
        <v>3917</v>
      </c>
      <c r="AL160" s="203" t="s">
        <v>548</v>
      </c>
      <c r="AM160" s="155">
        <v>3899</v>
      </c>
      <c r="AN160" s="410" t="s">
        <v>548</v>
      </c>
      <c r="AO160" s="155">
        <v>3813</v>
      </c>
      <c r="AP160" s="410" t="s">
        <v>548</v>
      </c>
      <c r="AQ160" s="155">
        <v>3755</v>
      </c>
      <c r="AR160" s="203" t="s">
        <v>548</v>
      </c>
      <c r="AS160" s="155">
        <v>3745</v>
      </c>
      <c r="AT160" s="203" t="s">
        <v>548</v>
      </c>
      <c r="AU160" s="155">
        <v>3696</v>
      </c>
      <c r="AV160" s="203" t="s">
        <v>548</v>
      </c>
      <c r="AW160" s="225"/>
      <c r="AX160" s="155"/>
      <c r="AY160" s="155"/>
      <c r="AZ160" s="306"/>
      <c r="BA160" s="306"/>
    </row>
    <row r="161" spans="1:53" x14ac:dyDescent="0.2">
      <c r="A161" s="306" t="s">
        <v>632</v>
      </c>
      <c r="B161" s="5" t="s">
        <v>488</v>
      </c>
      <c r="C161" s="5" t="s">
        <v>409</v>
      </c>
      <c r="D161" s="5" t="s">
        <v>430</v>
      </c>
      <c r="E161" s="5" t="s">
        <v>65</v>
      </c>
      <c r="F161" s="117" t="s">
        <v>324</v>
      </c>
      <c r="G161" s="5" t="s">
        <v>325</v>
      </c>
      <c r="H161" s="151">
        <v>6008</v>
      </c>
      <c r="I161" s="155">
        <v>6773</v>
      </c>
      <c r="J161" s="187" t="s">
        <v>549</v>
      </c>
      <c r="K161" s="155">
        <v>6718</v>
      </c>
      <c r="L161" s="262" t="s">
        <v>549</v>
      </c>
      <c r="M161" s="155">
        <v>6642</v>
      </c>
      <c r="N161" s="306" t="s">
        <v>549</v>
      </c>
      <c r="O161" s="155">
        <v>6548</v>
      </c>
      <c r="P161" s="306" t="s">
        <v>549</v>
      </c>
      <c r="Q161" s="155">
        <v>6503</v>
      </c>
      <c r="R161" s="306" t="s">
        <v>549</v>
      </c>
      <c r="S161" s="155">
        <v>6361</v>
      </c>
      <c r="T161" s="306" t="s">
        <v>549</v>
      </c>
      <c r="U161" s="155">
        <v>6345</v>
      </c>
      <c r="V161" s="203" t="s">
        <v>549</v>
      </c>
      <c r="W161" s="155">
        <v>6271</v>
      </c>
      <c r="X161" s="203" t="s">
        <v>549</v>
      </c>
      <c r="Y161" s="155">
        <v>6183</v>
      </c>
      <c r="Z161" s="203" t="s">
        <v>549</v>
      </c>
      <c r="AA161" s="155">
        <v>6117</v>
      </c>
      <c r="AB161" s="203" t="s">
        <v>549</v>
      </c>
      <c r="AC161" s="155">
        <v>6041</v>
      </c>
      <c r="AD161" s="203" t="s">
        <v>549</v>
      </c>
      <c r="AE161" s="155">
        <v>5949</v>
      </c>
      <c r="AF161" s="203" t="s">
        <v>548</v>
      </c>
      <c r="AG161" s="155">
        <v>5852</v>
      </c>
      <c r="AH161" s="203" t="s">
        <v>548</v>
      </c>
      <c r="AI161" s="155">
        <v>5805</v>
      </c>
      <c r="AJ161" s="203" t="s">
        <v>548</v>
      </c>
      <c r="AK161" s="155">
        <v>5786</v>
      </c>
      <c r="AL161" s="203" t="s">
        <v>548</v>
      </c>
      <c r="AM161" s="155">
        <v>5761</v>
      </c>
      <c r="AN161" s="410" t="s">
        <v>548</v>
      </c>
      <c r="AO161" s="155">
        <v>5655</v>
      </c>
      <c r="AP161" s="410" t="s">
        <v>548</v>
      </c>
      <c r="AQ161" s="155">
        <v>5652</v>
      </c>
      <c r="AR161" s="203" t="s">
        <v>548</v>
      </c>
      <c r="AS161" s="155">
        <v>5587</v>
      </c>
      <c r="AT161" s="203" t="s">
        <v>548</v>
      </c>
      <c r="AU161" s="155">
        <v>5497</v>
      </c>
      <c r="AV161" s="203" t="s">
        <v>548</v>
      </c>
      <c r="AW161" s="225"/>
      <c r="AX161" s="155"/>
      <c r="AY161" s="155"/>
      <c r="AZ161" s="306"/>
      <c r="BA161" s="306"/>
    </row>
    <row r="162" spans="1:53" x14ac:dyDescent="0.2">
      <c r="A162" s="306" t="s">
        <v>634</v>
      </c>
      <c r="B162" s="5" t="s">
        <v>491</v>
      </c>
      <c r="C162" s="5" t="s">
        <v>410</v>
      </c>
      <c r="D162" s="5" t="s">
        <v>432</v>
      </c>
      <c r="E162" s="5" t="s">
        <v>89</v>
      </c>
      <c r="F162" s="117" t="s">
        <v>326</v>
      </c>
      <c r="G162" s="5" t="s">
        <v>327</v>
      </c>
      <c r="H162" s="151">
        <v>6719</v>
      </c>
      <c r="I162" s="155">
        <v>5829</v>
      </c>
      <c r="J162" s="187" t="s">
        <v>548</v>
      </c>
      <c r="K162" s="155">
        <v>5610</v>
      </c>
      <c r="L162" s="262" t="s">
        <v>548</v>
      </c>
      <c r="M162" s="155">
        <v>5467</v>
      </c>
      <c r="N162" s="306" t="s">
        <v>548</v>
      </c>
      <c r="O162" s="155">
        <v>5322</v>
      </c>
      <c r="P162" s="306" t="s">
        <v>548</v>
      </c>
      <c r="Q162" s="155">
        <v>5180</v>
      </c>
      <c r="R162" s="306" t="s">
        <v>548</v>
      </c>
      <c r="S162" s="155">
        <v>5098</v>
      </c>
      <c r="T162" s="306" t="s">
        <v>548</v>
      </c>
      <c r="U162" s="155">
        <v>5018</v>
      </c>
      <c r="V162" s="203" t="s">
        <v>548</v>
      </c>
      <c r="W162" s="155">
        <v>4953</v>
      </c>
      <c r="X162" s="203" t="s">
        <v>548</v>
      </c>
      <c r="Y162" s="155">
        <v>4869</v>
      </c>
      <c r="Z162" s="203" t="s">
        <v>548</v>
      </c>
      <c r="AA162" s="155">
        <v>4787</v>
      </c>
      <c r="AB162" s="203" t="s">
        <v>548</v>
      </c>
      <c r="AC162" s="155">
        <v>4708</v>
      </c>
      <c r="AD162" s="203" t="s">
        <v>548</v>
      </c>
      <c r="AE162" s="155">
        <v>4601</v>
      </c>
      <c r="AF162" s="203" t="s">
        <v>548</v>
      </c>
      <c r="AG162" s="155">
        <v>4559</v>
      </c>
      <c r="AH162" s="203" t="s">
        <v>548</v>
      </c>
      <c r="AI162" s="155">
        <v>4513</v>
      </c>
      <c r="AJ162" s="203" t="s">
        <v>548</v>
      </c>
      <c r="AK162" s="155">
        <v>4437</v>
      </c>
      <c r="AL162" s="203" t="s">
        <v>548</v>
      </c>
      <c r="AM162" s="155">
        <v>4427</v>
      </c>
      <c r="AN162" s="410" t="s">
        <v>548</v>
      </c>
      <c r="AO162" s="155">
        <v>4413</v>
      </c>
      <c r="AP162" s="410" t="s">
        <v>548</v>
      </c>
      <c r="AQ162" s="155">
        <v>4341</v>
      </c>
      <c r="AR162" s="203" t="s">
        <v>548</v>
      </c>
      <c r="AS162" s="155">
        <v>4227</v>
      </c>
      <c r="AT162" s="203" t="s">
        <v>548</v>
      </c>
      <c r="AU162" s="155">
        <v>4129</v>
      </c>
      <c r="AV162" s="203" t="s">
        <v>548</v>
      </c>
      <c r="AW162" s="225"/>
      <c r="AX162" s="155"/>
      <c r="AY162" s="155"/>
      <c r="AZ162" s="306"/>
      <c r="BA162" s="306"/>
    </row>
    <row r="163" spans="1:53" x14ac:dyDescent="0.2">
      <c r="A163" s="306" t="s">
        <v>640</v>
      </c>
      <c r="B163" s="5" t="s">
        <v>475</v>
      </c>
      <c r="C163" s="5" t="s">
        <v>402</v>
      </c>
      <c r="D163" s="5" t="s">
        <v>427</v>
      </c>
      <c r="E163" s="5" t="s">
        <v>50</v>
      </c>
      <c r="F163" s="117" t="s">
        <v>328</v>
      </c>
      <c r="G163" s="5" t="s">
        <v>329</v>
      </c>
      <c r="H163" s="151">
        <v>6194</v>
      </c>
      <c r="I163" s="155">
        <v>5373</v>
      </c>
      <c r="J163" s="187" t="s">
        <v>548</v>
      </c>
      <c r="K163" s="155">
        <v>5149</v>
      </c>
      <c r="L163" s="262" t="s">
        <v>548</v>
      </c>
      <c r="M163" s="155">
        <v>5010</v>
      </c>
      <c r="N163" s="306" t="s">
        <v>548</v>
      </c>
      <c r="O163" s="155">
        <v>4936</v>
      </c>
      <c r="P163" s="306" t="s">
        <v>548</v>
      </c>
      <c r="Q163" s="155">
        <v>4791</v>
      </c>
      <c r="R163" s="306" t="s">
        <v>548</v>
      </c>
      <c r="S163" s="155">
        <v>4683</v>
      </c>
      <c r="T163" s="306" t="s">
        <v>548</v>
      </c>
      <c r="U163" s="155">
        <v>4602</v>
      </c>
      <c r="V163" s="203" t="s">
        <v>548</v>
      </c>
      <c r="W163" s="155">
        <v>4514</v>
      </c>
      <c r="X163" s="203" t="s">
        <v>548</v>
      </c>
      <c r="Y163" s="155">
        <v>4454</v>
      </c>
      <c r="Z163" s="203" t="s">
        <v>548</v>
      </c>
      <c r="AA163" s="155">
        <v>4390</v>
      </c>
      <c r="AB163" s="203" t="s">
        <v>548</v>
      </c>
      <c r="AC163" s="155">
        <v>4329</v>
      </c>
      <c r="AD163" s="203" t="s">
        <v>548</v>
      </c>
      <c r="AE163" s="155">
        <v>4240</v>
      </c>
      <c r="AF163" s="203" t="s">
        <v>548</v>
      </c>
      <c r="AG163" s="155">
        <v>4093</v>
      </c>
      <c r="AH163" s="203" t="s">
        <v>548</v>
      </c>
      <c r="AI163" s="155">
        <v>4061</v>
      </c>
      <c r="AJ163" s="203" t="s">
        <v>548</v>
      </c>
      <c r="AK163" s="155">
        <v>4039</v>
      </c>
      <c r="AL163" s="203" t="s">
        <v>548</v>
      </c>
      <c r="AM163" s="155">
        <v>3980</v>
      </c>
      <c r="AN163" s="410" t="s">
        <v>548</v>
      </c>
      <c r="AO163" s="155">
        <v>3944</v>
      </c>
      <c r="AP163" s="410" t="s">
        <v>548</v>
      </c>
      <c r="AQ163" s="155">
        <v>3917</v>
      </c>
      <c r="AR163" s="203" t="s">
        <v>548</v>
      </c>
      <c r="AS163" s="155">
        <v>3909</v>
      </c>
      <c r="AT163" s="203" t="s">
        <v>548</v>
      </c>
      <c r="AU163" s="155">
        <v>3860</v>
      </c>
      <c r="AV163" s="203" t="s">
        <v>548</v>
      </c>
      <c r="AW163" s="225"/>
      <c r="AX163" s="155"/>
      <c r="AY163" s="155"/>
      <c r="AZ163" s="306"/>
      <c r="BA163" s="306"/>
    </row>
    <row r="164" spans="1:53" x14ac:dyDescent="0.2">
      <c r="A164" s="306" t="s">
        <v>636</v>
      </c>
      <c r="B164" s="5" t="s">
        <v>475</v>
      </c>
      <c r="C164" s="5" t="s">
        <v>402</v>
      </c>
      <c r="D164" s="5" t="s">
        <v>427</v>
      </c>
      <c r="E164" s="5" t="s">
        <v>50</v>
      </c>
      <c r="F164" s="117" t="s">
        <v>330</v>
      </c>
      <c r="G164" s="5" t="s">
        <v>331</v>
      </c>
      <c r="H164" s="151">
        <v>1688</v>
      </c>
      <c r="I164" s="155">
        <v>1824</v>
      </c>
      <c r="J164" s="187" t="s">
        <v>549</v>
      </c>
      <c r="K164" s="155">
        <v>1795</v>
      </c>
      <c r="L164" s="262" t="s">
        <v>549</v>
      </c>
      <c r="M164" s="155">
        <v>1749</v>
      </c>
      <c r="N164" s="306" t="s">
        <v>549</v>
      </c>
      <c r="O164" s="155">
        <v>1730</v>
      </c>
      <c r="P164" s="306" t="s">
        <v>549</v>
      </c>
      <c r="Q164" s="155">
        <v>1694</v>
      </c>
      <c r="R164" s="306" t="s">
        <v>549</v>
      </c>
      <c r="S164" s="155">
        <v>1671</v>
      </c>
      <c r="T164" s="306" t="s">
        <v>548</v>
      </c>
      <c r="U164" s="155">
        <v>1661</v>
      </c>
      <c r="V164" s="203" t="s">
        <v>548</v>
      </c>
      <c r="W164" s="155">
        <v>1636</v>
      </c>
      <c r="X164" s="203" t="s">
        <v>548</v>
      </c>
      <c r="Y164" s="155">
        <v>1600</v>
      </c>
      <c r="Z164" s="203" t="s">
        <v>548</v>
      </c>
      <c r="AA164" s="155">
        <v>1544</v>
      </c>
      <c r="AB164" s="203" t="s">
        <v>548</v>
      </c>
      <c r="AC164" s="155">
        <v>1527</v>
      </c>
      <c r="AD164" s="203" t="s">
        <v>548</v>
      </c>
      <c r="AE164" s="155">
        <v>1545</v>
      </c>
      <c r="AF164" s="203" t="s">
        <v>548</v>
      </c>
      <c r="AG164" s="155">
        <v>1535</v>
      </c>
      <c r="AH164" s="203" t="s">
        <v>548</v>
      </c>
      <c r="AI164" s="155">
        <v>1542</v>
      </c>
      <c r="AJ164" s="203" t="s">
        <v>548</v>
      </c>
      <c r="AK164" s="155">
        <v>1523</v>
      </c>
      <c r="AL164" s="203" t="s">
        <v>548</v>
      </c>
      <c r="AM164" s="155">
        <v>1503</v>
      </c>
      <c r="AN164" s="410" t="s">
        <v>548</v>
      </c>
      <c r="AO164" s="155">
        <v>1505</v>
      </c>
      <c r="AP164" s="410" t="s">
        <v>548</v>
      </c>
      <c r="AQ164" s="155">
        <v>1503</v>
      </c>
      <c r="AR164" s="203" t="s">
        <v>548</v>
      </c>
      <c r="AS164" s="155">
        <v>1505</v>
      </c>
      <c r="AT164" s="203" t="s">
        <v>548</v>
      </c>
      <c r="AU164" s="155">
        <v>1472</v>
      </c>
      <c r="AV164" s="203" t="s">
        <v>548</v>
      </c>
      <c r="AW164" s="225"/>
      <c r="AX164" s="155"/>
      <c r="AY164" s="155"/>
      <c r="AZ164" s="306"/>
      <c r="BA164" s="306"/>
    </row>
    <row r="165" spans="1:53" x14ac:dyDescent="0.2">
      <c r="A165" s="306" t="s">
        <v>633</v>
      </c>
      <c r="B165" s="5" t="s">
        <v>477</v>
      </c>
      <c r="C165" s="5" t="s">
        <v>404</v>
      </c>
      <c r="D165" s="5" t="s">
        <v>422</v>
      </c>
      <c r="E165" s="5" t="s">
        <v>31</v>
      </c>
      <c r="F165" s="117" t="s">
        <v>332</v>
      </c>
      <c r="G165" s="5" t="s">
        <v>333</v>
      </c>
      <c r="H165" s="151">
        <v>3478</v>
      </c>
      <c r="I165" s="155">
        <v>2782</v>
      </c>
      <c r="J165" s="187" t="s">
        <v>548</v>
      </c>
      <c r="K165" s="155">
        <v>2725</v>
      </c>
      <c r="L165" s="262" t="s">
        <v>548</v>
      </c>
      <c r="M165" s="155">
        <v>2668</v>
      </c>
      <c r="N165" s="306" t="s">
        <v>548</v>
      </c>
      <c r="O165" s="155">
        <v>2622</v>
      </c>
      <c r="P165" s="306" t="s">
        <v>548</v>
      </c>
      <c r="Q165" s="155">
        <v>2567</v>
      </c>
      <c r="R165" s="306" t="s">
        <v>548</v>
      </c>
      <c r="S165" s="155">
        <v>2492</v>
      </c>
      <c r="T165" s="306" t="s">
        <v>548</v>
      </c>
      <c r="U165" s="155">
        <v>2442</v>
      </c>
      <c r="V165" s="203" t="s">
        <v>548</v>
      </c>
      <c r="W165" s="155">
        <v>2371</v>
      </c>
      <c r="X165" s="203" t="s">
        <v>548</v>
      </c>
      <c r="Y165" s="155">
        <v>2347</v>
      </c>
      <c r="Z165" s="203" t="s">
        <v>548</v>
      </c>
      <c r="AA165" s="155">
        <v>2325</v>
      </c>
      <c r="AB165" s="203" t="s">
        <v>548</v>
      </c>
      <c r="AC165" s="155">
        <v>2319</v>
      </c>
      <c r="AD165" s="203" t="s">
        <v>548</v>
      </c>
      <c r="AE165" s="155">
        <v>2311</v>
      </c>
      <c r="AF165" s="203" t="s">
        <v>548</v>
      </c>
      <c r="AG165" s="155">
        <v>2337</v>
      </c>
      <c r="AH165" s="203" t="s">
        <v>548</v>
      </c>
      <c r="AI165" s="155">
        <v>2315</v>
      </c>
      <c r="AJ165" s="203" t="s">
        <v>548</v>
      </c>
      <c r="AK165" s="155">
        <v>2309</v>
      </c>
      <c r="AL165" s="203" t="s">
        <v>548</v>
      </c>
      <c r="AM165" s="155">
        <v>2276</v>
      </c>
      <c r="AN165" s="410" t="s">
        <v>548</v>
      </c>
      <c r="AO165" s="155">
        <v>2248</v>
      </c>
      <c r="AP165" s="410" t="s">
        <v>548</v>
      </c>
      <c r="AQ165" s="155">
        <v>2246</v>
      </c>
      <c r="AR165" s="203" t="s">
        <v>548</v>
      </c>
      <c r="AS165" s="155">
        <v>2225</v>
      </c>
      <c r="AT165" s="203" t="s">
        <v>548</v>
      </c>
      <c r="AU165" s="155">
        <v>2260</v>
      </c>
      <c r="AV165" s="203" t="s">
        <v>548</v>
      </c>
      <c r="AW165" s="225"/>
      <c r="AX165" s="155"/>
      <c r="AY165" s="155"/>
      <c r="AZ165" s="306"/>
      <c r="BA165" s="306"/>
    </row>
    <row r="166" spans="1:53" x14ac:dyDescent="0.2">
      <c r="A166" s="306" t="s">
        <v>620</v>
      </c>
      <c r="B166" s="5" t="s">
        <v>475</v>
      </c>
      <c r="C166" s="5" t="s">
        <v>402</v>
      </c>
      <c r="D166" s="5" t="s">
        <v>416</v>
      </c>
      <c r="E166" s="5" t="s">
        <v>8</v>
      </c>
      <c r="F166" s="117" t="s">
        <v>334</v>
      </c>
      <c r="G166" s="5" t="s">
        <v>335</v>
      </c>
      <c r="H166" s="151">
        <v>1837</v>
      </c>
      <c r="I166" s="155">
        <v>2142</v>
      </c>
      <c r="J166" s="187" t="s">
        <v>549</v>
      </c>
      <c r="K166" s="155">
        <v>2091</v>
      </c>
      <c r="L166" s="262" t="s">
        <v>549</v>
      </c>
      <c r="M166" s="155">
        <v>2064</v>
      </c>
      <c r="N166" s="306" t="s">
        <v>549</v>
      </c>
      <c r="O166" s="155">
        <v>2071</v>
      </c>
      <c r="P166" s="306" t="s">
        <v>549</v>
      </c>
      <c r="Q166" s="155">
        <v>2047</v>
      </c>
      <c r="R166" s="306" t="s">
        <v>549</v>
      </c>
      <c r="S166" s="155">
        <v>2012</v>
      </c>
      <c r="T166" s="306" t="s">
        <v>549</v>
      </c>
      <c r="U166" s="155">
        <v>1997</v>
      </c>
      <c r="V166" s="203" t="s">
        <v>549</v>
      </c>
      <c r="W166" s="155">
        <v>1995</v>
      </c>
      <c r="X166" s="203" t="s">
        <v>549</v>
      </c>
      <c r="Y166" s="155">
        <v>1959</v>
      </c>
      <c r="Z166" s="203" t="s">
        <v>549</v>
      </c>
      <c r="AA166" s="155">
        <v>1955</v>
      </c>
      <c r="AB166" s="203" t="s">
        <v>549</v>
      </c>
      <c r="AC166" s="155">
        <v>1933</v>
      </c>
      <c r="AD166" s="203" t="s">
        <v>549</v>
      </c>
      <c r="AE166" s="155">
        <v>1920</v>
      </c>
      <c r="AF166" s="203" t="s">
        <v>549</v>
      </c>
      <c r="AG166" s="155">
        <v>1872</v>
      </c>
      <c r="AH166" s="203" t="s">
        <v>549</v>
      </c>
      <c r="AI166" s="155">
        <v>1834</v>
      </c>
      <c r="AJ166" s="203" t="s">
        <v>548</v>
      </c>
      <c r="AK166" s="155">
        <v>1780</v>
      </c>
      <c r="AL166" s="203" t="s">
        <v>548</v>
      </c>
      <c r="AM166" s="155">
        <v>1717</v>
      </c>
      <c r="AN166" s="410" t="s">
        <v>548</v>
      </c>
      <c r="AO166" s="155">
        <v>1667</v>
      </c>
      <c r="AP166" s="410" t="s">
        <v>548</v>
      </c>
      <c r="AQ166" s="155">
        <v>1614</v>
      </c>
      <c r="AR166" s="203" t="s">
        <v>548</v>
      </c>
      <c r="AS166" s="155">
        <v>1560</v>
      </c>
      <c r="AT166" s="203" t="s">
        <v>548</v>
      </c>
      <c r="AU166" s="155">
        <v>1516</v>
      </c>
      <c r="AV166" s="203" t="s">
        <v>548</v>
      </c>
      <c r="AW166" s="225"/>
      <c r="AX166" s="155"/>
      <c r="AY166" s="155"/>
      <c r="AZ166" s="306"/>
      <c r="BA166" s="306"/>
    </row>
    <row r="167" spans="1:53" x14ac:dyDescent="0.2">
      <c r="A167" s="306" t="s">
        <v>623</v>
      </c>
      <c r="B167" s="5" t="s">
        <v>476</v>
      </c>
      <c r="C167" s="5" t="s">
        <v>403</v>
      </c>
      <c r="D167" s="5" t="s">
        <v>420</v>
      </c>
      <c r="E167" s="5" t="s">
        <v>25</v>
      </c>
      <c r="F167" s="117" t="s">
        <v>336</v>
      </c>
      <c r="G167" s="5" t="s">
        <v>337</v>
      </c>
      <c r="H167" s="151">
        <v>3998</v>
      </c>
      <c r="I167" s="155">
        <v>3893</v>
      </c>
      <c r="J167" s="187" t="s">
        <v>548</v>
      </c>
      <c r="K167" s="155">
        <v>3795</v>
      </c>
      <c r="L167" s="262" t="s">
        <v>548</v>
      </c>
      <c r="M167" s="155">
        <v>3661</v>
      </c>
      <c r="N167" s="306" t="s">
        <v>548</v>
      </c>
      <c r="O167" s="155">
        <v>3560</v>
      </c>
      <c r="P167" s="306" t="s">
        <v>548</v>
      </c>
      <c r="Q167" s="155">
        <v>3512</v>
      </c>
      <c r="R167" s="306" t="s">
        <v>548</v>
      </c>
      <c r="S167" s="155">
        <v>3413</v>
      </c>
      <c r="T167" s="306" t="s">
        <v>548</v>
      </c>
      <c r="U167" s="155">
        <v>3369</v>
      </c>
      <c r="V167" s="203" t="s">
        <v>548</v>
      </c>
      <c r="W167" s="155">
        <v>3266</v>
      </c>
      <c r="X167" s="203" t="s">
        <v>548</v>
      </c>
      <c r="Y167" s="155">
        <v>3200</v>
      </c>
      <c r="Z167" s="203" t="s">
        <v>548</v>
      </c>
      <c r="AA167" s="155">
        <v>3123</v>
      </c>
      <c r="AB167" s="203" t="s">
        <v>548</v>
      </c>
      <c r="AC167" s="155">
        <v>3074</v>
      </c>
      <c r="AD167" s="203" t="s">
        <v>548</v>
      </c>
      <c r="AE167" s="155">
        <v>2981</v>
      </c>
      <c r="AF167" s="203" t="s">
        <v>548</v>
      </c>
      <c r="AG167" s="155">
        <v>2953</v>
      </c>
      <c r="AH167" s="203" t="s">
        <v>548</v>
      </c>
      <c r="AI167" s="155">
        <v>2911</v>
      </c>
      <c r="AJ167" s="203" t="s">
        <v>548</v>
      </c>
      <c r="AK167" s="155">
        <v>2896</v>
      </c>
      <c r="AL167" s="203" t="s">
        <v>548</v>
      </c>
      <c r="AM167" s="155">
        <v>2865</v>
      </c>
      <c r="AN167" s="410" t="s">
        <v>548</v>
      </c>
      <c r="AO167" s="155">
        <v>2818</v>
      </c>
      <c r="AP167" s="410" t="s">
        <v>548</v>
      </c>
      <c r="AQ167" s="155">
        <v>2762</v>
      </c>
      <c r="AR167" s="203" t="s">
        <v>548</v>
      </c>
      <c r="AS167" s="155">
        <v>2714</v>
      </c>
      <c r="AT167" s="203" t="s">
        <v>548</v>
      </c>
      <c r="AU167" s="155">
        <v>2692</v>
      </c>
      <c r="AV167" s="203" t="s">
        <v>548</v>
      </c>
      <c r="AW167" s="225"/>
      <c r="AX167" s="155"/>
      <c r="AY167" s="155"/>
      <c r="AZ167" s="306"/>
      <c r="BA167" s="306"/>
    </row>
    <row r="168" spans="1:53" x14ac:dyDescent="0.2">
      <c r="A168" s="306" t="s">
        <v>628</v>
      </c>
      <c r="B168" s="5" t="s">
        <v>485</v>
      </c>
      <c r="C168" s="5" t="s">
        <v>464</v>
      </c>
      <c r="D168" s="5" t="s">
        <v>425</v>
      </c>
      <c r="E168" s="5" t="s">
        <v>40</v>
      </c>
      <c r="F168" s="117" t="s">
        <v>338</v>
      </c>
      <c r="G168" s="5" t="s">
        <v>339</v>
      </c>
      <c r="H168" s="151">
        <v>2174</v>
      </c>
      <c r="I168" s="155">
        <v>1697</v>
      </c>
      <c r="J168" s="187" t="s">
        <v>548</v>
      </c>
      <c r="K168" s="155">
        <v>1654</v>
      </c>
      <c r="L168" s="262" t="s">
        <v>548</v>
      </c>
      <c r="M168" s="155">
        <v>1625</v>
      </c>
      <c r="N168" s="306" t="s">
        <v>548</v>
      </c>
      <c r="O168" s="155">
        <v>1635</v>
      </c>
      <c r="P168" s="306" t="s">
        <v>548</v>
      </c>
      <c r="Q168" s="155">
        <v>1613</v>
      </c>
      <c r="R168" s="306" t="s">
        <v>548</v>
      </c>
      <c r="S168" s="155">
        <v>1577</v>
      </c>
      <c r="T168" s="306" t="s">
        <v>548</v>
      </c>
      <c r="U168" s="155">
        <v>1596</v>
      </c>
      <c r="V168" s="203" t="s">
        <v>548</v>
      </c>
      <c r="W168" s="155">
        <v>1586</v>
      </c>
      <c r="X168" s="203" t="s">
        <v>548</v>
      </c>
      <c r="Y168" s="155">
        <v>1638</v>
      </c>
      <c r="Z168" s="203" t="s">
        <v>548</v>
      </c>
      <c r="AA168" s="155">
        <v>1623</v>
      </c>
      <c r="AB168" s="203" t="s">
        <v>548</v>
      </c>
      <c r="AC168" s="155">
        <v>1615</v>
      </c>
      <c r="AD168" s="203" t="s">
        <v>548</v>
      </c>
      <c r="AE168" s="155">
        <v>1602</v>
      </c>
      <c r="AF168" s="203" t="s">
        <v>548</v>
      </c>
      <c r="AG168" s="155">
        <v>1585</v>
      </c>
      <c r="AH168" s="203" t="s">
        <v>548</v>
      </c>
      <c r="AI168" s="155">
        <v>1530</v>
      </c>
      <c r="AJ168" s="203" t="s">
        <v>548</v>
      </c>
      <c r="AK168" s="155">
        <v>1487</v>
      </c>
      <c r="AL168" s="203" t="s">
        <v>548</v>
      </c>
      <c r="AM168" s="155">
        <v>1449</v>
      </c>
      <c r="AN168" s="410" t="s">
        <v>548</v>
      </c>
      <c r="AO168" s="155">
        <v>1422</v>
      </c>
      <c r="AP168" s="410" t="s">
        <v>548</v>
      </c>
      <c r="AQ168" s="155">
        <v>1394</v>
      </c>
      <c r="AR168" s="203" t="s">
        <v>548</v>
      </c>
      <c r="AS168" s="155">
        <v>1364</v>
      </c>
      <c r="AT168" s="203" t="s">
        <v>548</v>
      </c>
      <c r="AU168" s="155">
        <v>1354</v>
      </c>
      <c r="AV168" s="203" t="s">
        <v>548</v>
      </c>
      <c r="AW168" s="225"/>
      <c r="AX168" s="155"/>
      <c r="AY168" s="155"/>
      <c r="AZ168" s="306"/>
      <c r="BA168" s="306"/>
    </row>
    <row r="169" spans="1:53" x14ac:dyDescent="0.2">
      <c r="A169" s="306" t="s">
        <v>507</v>
      </c>
      <c r="B169" s="5" t="s">
        <v>488</v>
      </c>
      <c r="C169" s="5" t="s">
        <v>409</v>
      </c>
      <c r="D169" s="5" t="s">
        <v>430</v>
      </c>
      <c r="E169" s="5" t="s">
        <v>65</v>
      </c>
      <c r="F169" s="117" t="s">
        <v>340</v>
      </c>
      <c r="G169" s="5" t="s">
        <v>341</v>
      </c>
      <c r="H169" s="151">
        <v>2846</v>
      </c>
      <c r="I169" s="155">
        <v>3248</v>
      </c>
      <c r="J169" s="187" t="s">
        <v>549</v>
      </c>
      <c r="K169" s="155">
        <v>3251</v>
      </c>
      <c r="L169" s="262" t="s">
        <v>549</v>
      </c>
      <c r="M169" s="155">
        <v>3215</v>
      </c>
      <c r="N169" s="306" t="s">
        <v>549</v>
      </c>
      <c r="O169" s="155">
        <v>3164</v>
      </c>
      <c r="P169" s="306" t="s">
        <v>549</v>
      </c>
      <c r="Q169" s="155">
        <v>3112</v>
      </c>
      <c r="R169" s="306" t="s">
        <v>549</v>
      </c>
      <c r="S169" s="155">
        <v>3031</v>
      </c>
      <c r="T169" s="306" t="s">
        <v>549</v>
      </c>
      <c r="U169" s="155">
        <v>2945</v>
      </c>
      <c r="V169" s="203" t="s">
        <v>549</v>
      </c>
      <c r="W169" s="155">
        <v>2812</v>
      </c>
      <c r="X169" s="203" t="s">
        <v>548</v>
      </c>
      <c r="Y169" s="155">
        <v>2747</v>
      </c>
      <c r="Z169" s="203" t="s">
        <v>548</v>
      </c>
      <c r="AA169" s="155">
        <v>2658</v>
      </c>
      <c r="AB169" s="203" t="s">
        <v>548</v>
      </c>
      <c r="AC169" s="155">
        <v>2608</v>
      </c>
      <c r="AD169" s="203" t="s">
        <v>548</v>
      </c>
      <c r="AE169" s="155">
        <v>2530</v>
      </c>
      <c r="AF169" s="203" t="s">
        <v>548</v>
      </c>
      <c r="AG169" s="155">
        <v>2459</v>
      </c>
      <c r="AH169" s="203" t="s">
        <v>548</v>
      </c>
      <c r="AI169" s="155">
        <v>2404</v>
      </c>
      <c r="AJ169" s="203" t="s">
        <v>548</v>
      </c>
      <c r="AK169" s="155">
        <v>2360</v>
      </c>
      <c r="AL169" s="203" t="s">
        <v>548</v>
      </c>
      <c r="AM169" s="155">
        <v>2316</v>
      </c>
      <c r="AN169" s="410" t="s">
        <v>548</v>
      </c>
      <c r="AO169" s="155">
        <v>2282</v>
      </c>
      <c r="AP169" s="410" t="s">
        <v>548</v>
      </c>
      <c r="AQ169" s="155">
        <v>2281</v>
      </c>
      <c r="AR169" s="203" t="s">
        <v>548</v>
      </c>
      <c r="AS169" s="155">
        <v>2298</v>
      </c>
      <c r="AT169" s="203" t="s">
        <v>548</v>
      </c>
      <c r="AU169" s="155">
        <v>2302</v>
      </c>
      <c r="AV169" s="203" t="s">
        <v>548</v>
      </c>
      <c r="AW169" s="225"/>
      <c r="AX169" s="155"/>
      <c r="AY169" s="155"/>
      <c r="AZ169" s="306"/>
      <c r="BA169" s="306"/>
    </row>
    <row r="170" spans="1:53" x14ac:dyDescent="0.2">
      <c r="A170" s="306" t="s">
        <v>620</v>
      </c>
      <c r="B170" s="5" t="s">
        <v>475</v>
      </c>
      <c r="C170" s="5" t="s">
        <v>402</v>
      </c>
      <c r="D170" s="5" t="s">
        <v>416</v>
      </c>
      <c r="E170" s="5" t="s">
        <v>8</v>
      </c>
      <c r="F170" s="117" t="s">
        <v>342</v>
      </c>
      <c r="G170" s="5" t="s">
        <v>343</v>
      </c>
      <c r="H170" s="151">
        <v>3285</v>
      </c>
      <c r="I170" s="155">
        <v>3160</v>
      </c>
      <c r="J170" s="187" t="s">
        <v>548</v>
      </c>
      <c r="K170" s="155">
        <v>3103</v>
      </c>
      <c r="L170" s="262" t="s">
        <v>548</v>
      </c>
      <c r="M170" s="155">
        <v>3073</v>
      </c>
      <c r="N170" s="306" t="s">
        <v>548</v>
      </c>
      <c r="O170" s="155">
        <v>3017</v>
      </c>
      <c r="P170" s="306" t="s">
        <v>548</v>
      </c>
      <c r="Q170" s="155">
        <v>2955</v>
      </c>
      <c r="R170" s="306" t="s">
        <v>548</v>
      </c>
      <c r="S170" s="155">
        <v>2895</v>
      </c>
      <c r="T170" s="306" t="s">
        <v>548</v>
      </c>
      <c r="U170" s="155">
        <v>2857</v>
      </c>
      <c r="V170" s="203" t="s">
        <v>548</v>
      </c>
      <c r="W170" s="155">
        <v>2776</v>
      </c>
      <c r="X170" s="203" t="s">
        <v>548</v>
      </c>
      <c r="Y170" s="155">
        <v>2754</v>
      </c>
      <c r="Z170" s="203" t="s">
        <v>548</v>
      </c>
      <c r="AA170" s="155">
        <v>2728</v>
      </c>
      <c r="AB170" s="203" t="s">
        <v>548</v>
      </c>
      <c r="AC170" s="155">
        <v>2673</v>
      </c>
      <c r="AD170" s="203" t="s">
        <v>548</v>
      </c>
      <c r="AE170" s="155">
        <v>2624</v>
      </c>
      <c r="AF170" s="203" t="s">
        <v>548</v>
      </c>
      <c r="AG170" s="155">
        <v>2569</v>
      </c>
      <c r="AH170" s="203" t="s">
        <v>548</v>
      </c>
      <c r="AI170" s="155">
        <v>2548</v>
      </c>
      <c r="AJ170" s="203" t="s">
        <v>548</v>
      </c>
      <c r="AK170" s="155">
        <v>2478</v>
      </c>
      <c r="AL170" s="203" t="s">
        <v>548</v>
      </c>
      <c r="AM170" s="155">
        <v>2497</v>
      </c>
      <c r="AN170" s="410" t="s">
        <v>548</v>
      </c>
      <c r="AO170" s="155">
        <v>2470</v>
      </c>
      <c r="AP170" s="410" t="s">
        <v>548</v>
      </c>
      <c r="AQ170" s="155">
        <v>2462</v>
      </c>
      <c r="AR170" s="203" t="s">
        <v>548</v>
      </c>
      <c r="AS170" s="155">
        <v>2409</v>
      </c>
      <c r="AT170" s="203" t="s">
        <v>548</v>
      </c>
      <c r="AU170" s="155">
        <v>2405</v>
      </c>
      <c r="AV170" s="203" t="s">
        <v>548</v>
      </c>
      <c r="AW170" s="225"/>
      <c r="AX170" s="155"/>
      <c r="AY170" s="155"/>
      <c r="AZ170" s="306"/>
      <c r="BA170" s="306"/>
    </row>
    <row r="171" spans="1:53" x14ac:dyDescent="0.2">
      <c r="A171" s="306" t="s">
        <v>479</v>
      </c>
      <c r="B171" s="5" t="s">
        <v>480</v>
      </c>
      <c r="C171" s="5" t="s">
        <v>405</v>
      </c>
      <c r="D171" s="5" t="s">
        <v>552</v>
      </c>
      <c r="E171" s="5" t="s">
        <v>20</v>
      </c>
      <c r="F171" s="117" t="s">
        <v>344</v>
      </c>
      <c r="G171" s="5" t="s">
        <v>345</v>
      </c>
      <c r="H171" s="151">
        <v>2512</v>
      </c>
      <c r="I171" s="155">
        <v>3175</v>
      </c>
      <c r="J171" s="187" t="s">
        <v>549</v>
      </c>
      <c r="K171" s="155">
        <v>3104</v>
      </c>
      <c r="L171" s="262" t="s">
        <v>549</v>
      </c>
      <c r="M171" s="155">
        <v>3066</v>
      </c>
      <c r="N171" s="306" t="s">
        <v>549</v>
      </c>
      <c r="O171" s="155">
        <v>3027</v>
      </c>
      <c r="P171" s="306" t="s">
        <v>549</v>
      </c>
      <c r="Q171" s="155">
        <v>2973</v>
      </c>
      <c r="R171" s="306" t="s">
        <v>549</v>
      </c>
      <c r="S171" s="155">
        <v>2865</v>
      </c>
      <c r="T171" s="306" t="s">
        <v>549</v>
      </c>
      <c r="U171" s="155">
        <v>2760</v>
      </c>
      <c r="V171" s="203" t="s">
        <v>549</v>
      </c>
      <c r="W171" s="155">
        <v>2677</v>
      </c>
      <c r="X171" s="203" t="s">
        <v>549</v>
      </c>
      <c r="Y171" s="155">
        <v>2582</v>
      </c>
      <c r="Z171" s="203" t="s">
        <v>549</v>
      </c>
      <c r="AA171" s="155">
        <v>2524</v>
      </c>
      <c r="AB171" s="203" t="s">
        <v>549</v>
      </c>
      <c r="AC171" s="155">
        <v>2477</v>
      </c>
      <c r="AD171" s="203" t="s">
        <v>548</v>
      </c>
      <c r="AE171" s="155">
        <v>2413</v>
      </c>
      <c r="AF171" s="203" t="s">
        <v>548</v>
      </c>
      <c r="AG171" s="155">
        <v>2368</v>
      </c>
      <c r="AH171" s="203" t="s">
        <v>548</v>
      </c>
      <c r="AI171" s="155">
        <v>2359</v>
      </c>
      <c r="AJ171" s="203" t="s">
        <v>548</v>
      </c>
      <c r="AK171" s="155">
        <v>2292</v>
      </c>
      <c r="AL171" s="203" t="s">
        <v>548</v>
      </c>
      <c r="AM171" s="155">
        <v>2268</v>
      </c>
      <c r="AN171" s="410" t="s">
        <v>548</v>
      </c>
      <c r="AO171" s="155">
        <v>2243</v>
      </c>
      <c r="AP171" s="410" t="s">
        <v>548</v>
      </c>
      <c r="AQ171" s="155">
        <v>2239</v>
      </c>
      <c r="AR171" s="203" t="s">
        <v>548</v>
      </c>
      <c r="AS171" s="155">
        <v>2240</v>
      </c>
      <c r="AT171" s="203" t="s">
        <v>548</v>
      </c>
      <c r="AU171" s="155">
        <v>2221</v>
      </c>
      <c r="AV171" s="203" t="s">
        <v>548</v>
      </c>
      <c r="AW171" s="225"/>
      <c r="AX171" s="155"/>
      <c r="AY171" s="155"/>
      <c r="AZ171" s="306"/>
      <c r="BA171" s="306"/>
    </row>
    <row r="172" spans="1:53" x14ac:dyDescent="0.2">
      <c r="A172" s="306" t="s">
        <v>621</v>
      </c>
      <c r="B172" s="5" t="s">
        <v>477</v>
      </c>
      <c r="C172" s="5" t="s">
        <v>404</v>
      </c>
      <c r="D172" s="5" t="s">
        <v>418</v>
      </c>
      <c r="E172" s="5" t="s">
        <v>12</v>
      </c>
      <c r="F172" s="117" t="s">
        <v>346</v>
      </c>
      <c r="G172" s="5" t="s">
        <v>347</v>
      </c>
      <c r="H172" s="151">
        <v>1961</v>
      </c>
      <c r="I172" s="155">
        <v>1952</v>
      </c>
      <c r="J172" s="187" t="s">
        <v>548</v>
      </c>
      <c r="K172" s="155">
        <v>1894</v>
      </c>
      <c r="L172" s="262" t="s">
        <v>548</v>
      </c>
      <c r="M172" s="155">
        <v>1839</v>
      </c>
      <c r="N172" s="306" t="s">
        <v>548</v>
      </c>
      <c r="O172" s="155">
        <v>1792</v>
      </c>
      <c r="P172" s="306" t="s">
        <v>548</v>
      </c>
      <c r="Q172" s="155">
        <v>1761</v>
      </c>
      <c r="R172" s="306" t="s">
        <v>548</v>
      </c>
      <c r="S172" s="155">
        <v>1713</v>
      </c>
      <c r="T172" s="306" t="s">
        <v>548</v>
      </c>
      <c r="U172" s="155">
        <v>1683</v>
      </c>
      <c r="V172" s="203" t="s">
        <v>548</v>
      </c>
      <c r="W172" s="155">
        <v>1665</v>
      </c>
      <c r="X172" s="203" t="s">
        <v>548</v>
      </c>
      <c r="Y172" s="155">
        <v>1648</v>
      </c>
      <c r="Z172" s="203" t="s">
        <v>548</v>
      </c>
      <c r="AA172" s="155">
        <v>1640</v>
      </c>
      <c r="AB172" s="203" t="s">
        <v>548</v>
      </c>
      <c r="AC172" s="155">
        <v>1640</v>
      </c>
      <c r="AD172" s="203" t="s">
        <v>548</v>
      </c>
      <c r="AE172" s="155">
        <v>1653</v>
      </c>
      <c r="AF172" s="203" t="s">
        <v>548</v>
      </c>
      <c r="AG172" s="155">
        <v>1663</v>
      </c>
      <c r="AH172" s="203" t="s">
        <v>548</v>
      </c>
      <c r="AI172" s="155">
        <v>1631</v>
      </c>
      <c r="AJ172" s="203" t="s">
        <v>548</v>
      </c>
      <c r="AK172" s="155">
        <v>1636</v>
      </c>
      <c r="AL172" s="203" t="s">
        <v>548</v>
      </c>
      <c r="AM172" s="155">
        <v>1594</v>
      </c>
      <c r="AN172" s="410" t="s">
        <v>548</v>
      </c>
      <c r="AO172" s="155">
        <v>1562</v>
      </c>
      <c r="AP172" s="410" t="s">
        <v>548</v>
      </c>
      <c r="AQ172" s="155">
        <v>1531</v>
      </c>
      <c r="AR172" s="203" t="s">
        <v>548</v>
      </c>
      <c r="AS172" s="155">
        <v>1535</v>
      </c>
      <c r="AT172" s="203" t="s">
        <v>548</v>
      </c>
      <c r="AU172" s="155">
        <v>1507</v>
      </c>
      <c r="AV172" s="203" t="s">
        <v>548</v>
      </c>
      <c r="AW172" s="225"/>
      <c r="AX172" s="155"/>
      <c r="AY172" s="155"/>
      <c r="AZ172" s="306"/>
      <c r="BA172" s="306"/>
    </row>
    <row r="173" spans="1:53" x14ac:dyDescent="0.2">
      <c r="A173" s="306" t="s">
        <v>628</v>
      </c>
      <c r="B173" s="5" t="s">
        <v>485</v>
      </c>
      <c r="C173" s="5" t="s">
        <v>464</v>
      </c>
      <c r="D173" s="5" t="s">
        <v>425</v>
      </c>
      <c r="E173" s="5" t="s">
        <v>40</v>
      </c>
      <c r="F173" s="117" t="s">
        <v>348</v>
      </c>
      <c r="G173" s="5" t="s">
        <v>349</v>
      </c>
      <c r="H173" s="151">
        <v>4199</v>
      </c>
      <c r="I173" s="155">
        <v>4168</v>
      </c>
      <c r="J173" s="187" t="s">
        <v>548</v>
      </c>
      <c r="K173" s="155">
        <v>4006</v>
      </c>
      <c r="L173" s="262" t="s">
        <v>548</v>
      </c>
      <c r="M173" s="155">
        <v>3820</v>
      </c>
      <c r="N173" s="306" t="s">
        <v>548</v>
      </c>
      <c r="O173" s="155">
        <v>3694</v>
      </c>
      <c r="P173" s="306" t="s">
        <v>548</v>
      </c>
      <c r="Q173" s="155">
        <v>3554</v>
      </c>
      <c r="R173" s="306" t="s">
        <v>548</v>
      </c>
      <c r="S173" s="155">
        <v>3403</v>
      </c>
      <c r="T173" s="306" t="s">
        <v>548</v>
      </c>
      <c r="U173" s="155">
        <v>3245</v>
      </c>
      <c r="V173" s="203" t="s">
        <v>548</v>
      </c>
      <c r="W173" s="155">
        <v>3089</v>
      </c>
      <c r="X173" s="203" t="s">
        <v>548</v>
      </c>
      <c r="Y173" s="155">
        <v>2929</v>
      </c>
      <c r="Z173" s="203" t="s">
        <v>548</v>
      </c>
      <c r="AA173" s="155">
        <v>2796</v>
      </c>
      <c r="AB173" s="203" t="s">
        <v>548</v>
      </c>
      <c r="AC173" s="155">
        <v>2740</v>
      </c>
      <c r="AD173" s="203" t="s">
        <v>548</v>
      </c>
      <c r="AE173" s="155">
        <v>2680</v>
      </c>
      <c r="AF173" s="203" t="s">
        <v>548</v>
      </c>
      <c r="AG173" s="155">
        <v>2620</v>
      </c>
      <c r="AH173" s="203" t="s">
        <v>548</v>
      </c>
      <c r="AI173" s="155">
        <v>2594</v>
      </c>
      <c r="AJ173" s="203" t="s">
        <v>548</v>
      </c>
      <c r="AK173" s="155">
        <v>2589</v>
      </c>
      <c r="AL173" s="203" t="s">
        <v>548</v>
      </c>
      <c r="AM173" s="155">
        <v>2559</v>
      </c>
      <c r="AN173" s="410" t="s">
        <v>548</v>
      </c>
      <c r="AO173" s="155">
        <v>2563</v>
      </c>
      <c r="AP173" s="410" t="s">
        <v>548</v>
      </c>
      <c r="AQ173" s="155">
        <v>2574</v>
      </c>
      <c r="AR173" s="203" t="s">
        <v>548</v>
      </c>
      <c r="AS173" s="155">
        <v>2601</v>
      </c>
      <c r="AT173" s="203" t="s">
        <v>548</v>
      </c>
      <c r="AU173" s="155">
        <v>2595</v>
      </c>
      <c r="AV173" s="203" t="s">
        <v>548</v>
      </c>
      <c r="AW173" s="225"/>
      <c r="AX173" s="155"/>
      <c r="AY173" s="155"/>
      <c r="AZ173" s="306"/>
      <c r="BA173" s="306"/>
    </row>
    <row r="174" spans="1:53" x14ac:dyDescent="0.2">
      <c r="A174" s="306" t="s">
        <v>637</v>
      </c>
      <c r="B174" s="5" t="s">
        <v>474</v>
      </c>
      <c r="C174" s="5" t="s">
        <v>401</v>
      </c>
      <c r="D174" s="5" t="s">
        <v>436</v>
      </c>
      <c r="E174" s="5" t="s">
        <v>114</v>
      </c>
      <c r="F174" s="117" t="s">
        <v>350</v>
      </c>
      <c r="G174" s="5" t="s">
        <v>351</v>
      </c>
      <c r="H174" s="151">
        <v>6075</v>
      </c>
      <c r="I174" s="155">
        <v>6006</v>
      </c>
      <c r="J174" s="187" t="s">
        <v>548</v>
      </c>
      <c r="K174" s="155">
        <v>5764</v>
      </c>
      <c r="L174" s="262" t="s">
        <v>548</v>
      </c>
      <c r="M174" s="155">
        <v>5601</v>
      </c>
      <c r="N174" s="306" t="s">
        <v>548</v>
      </c>
      <c r="O174" s="155">
        <v>5468</v>
      </c>
      <c r="P174" s="306" t="s">
        <v>548</v>
      </c>
      <c r="Q174" s="155">
        <v>5370</v>
      </c>
      <c r="R174" s="306" t="s">
        <v>548</v>
      </c>
      <c r="S174" s="155">
        <v>5218</v>
      </c>
      <c r="T174" s="306" t="s">
        <v>548</v>
      </c>
      <c r="U174" s="155">
        <v>5178</v>
      </c>
      <c r="V174" s="203" t="s">
        <v>548</v>
      </c>
      <c r="W174" s="155">
        <v>5158</v>
      </c>
      <c r="X174" s="203" t="s">
        <v>548</v>
      </c>
      <c r="Y174" s="155">
        <v>5176</v>
      </c>
      <c r="Z174" s="203" t="s">
        <v>548</v>
      </c>
      <c r="AA174" s="155">
        <v>5093</v>
      </c>
      <c r="AB174" s="203" t="s">
        <v>548</v>
      </c>
      <c r="AC174" s="155">
        <v>5050</v>
      </c>
      <c r="AD174" s="203" t="s">
        <v>548</v>
      </c>
      <c r="AE174" s="155">
        <v>4961</v>
      </c>
      <c r="AF174" s="203" t="s">
        <v>548</v>
      </c>
      <c r="AG174" s="155">
        <v>4890</v>
      </c>
      <c r="AH174" s="203" t="s">
        <v>548</v>
      </c>
      <c r="AI174" s="155">
        <v>4849</v>
      </c>
      <c r="AJ174" s="203" t="s">
        <v>548</v>
      </c>
      <c r="AK174" s="155">
        <v>4799</v>
      </c>
      <c r="AL174" s="203" t="s">
        <v>548</v>
      </c>
      <c r="AM174" s="155">
        <v>4731</v>
      </c>
      <c r="AN174" s="410" t="s">
        <v>548</v>
      </c>
      <c r="AO174" s="155">
        <v>4648</v>
      </c>
      <c r="AP174" s="410" t="s">
        <v>548</v>
      </c>
      <c r="AQ174" s="155">
        <v>4623</v>
      </c>
      <c r="AR174" s="203" t="s">
        <v>548</v>
      </c>
      <c r="AS174" s="155">
        <v>4545</v>
      </c>
      <c r="AT174" s="203" t="s">
        <v>548</v>
      </c>
      <c r="AU174" s="155">
        <v>4460</v>
      </c>
      <c r="AV174" s="203" t="s">
        <v>548</v>
      </c>
      <c r="AW174" s="225"/>
      <c r="AX174" s="155"/>
      <c r="AY174" s="155"/>
      <c r="AZ174" s="306"/>
      <c r="BA174" s="306"/>
    </row>
    <row r="175" spans="1:53" x14ac:dyDescent="0.2">
      <c r="A175" s="306" t="s">
        <v>496</v>
      </c>
      <c r="B175" s="5" t="s">
        <v>497</v>
      </c>
      <c r="C175" s="5" t="s">
        <v>411</v>
      </c>
      <c r="D175" s="5" t="s">
        <v>437</v>
      </c>
      <c r="E175" s="5" t="s">
        <v>123</v>
      </c>
      <c r="F175" s="117" t="s">
        <v>352</v>
      </c>
      <c r="G175" s="5" t="s">
        <v>353</v>
      </c>
      <c r="H175" s="151">
        <v>1754</v>
      </c>
      <c r="I175" s="155">
        <v>1091</v>
      </c>
      <c r="J175" s="187" t="s">
        <v>548</v>
      </c>
      <c r="K175" s="155">
        <v>1030</v>
      </c>
      <c r="L175" s="262" t="s">
        <v>548</v>
      </c>
      <c r="M175" s="155">
        <v>978</v>
      </c>
      <c r="N175" s="306" t="s">
        <v>548</v>
      </c>
      <c r="O175" s="155">
        <v>941</v>
      </c>
      <c r="P175" s="306" t="s">
        <v>548</v>
      </c>
      <c r="Q175" s="155">
        <v>916</v>
      </c>
      <c r="R175" s="306" t="s">
        <v>548</v>
      </c>
      <c r="S175" s="155">
        <v>914</v>
      </c>
      <c r="T175" s="306" t="s">
        <v>548</v>
      </c>
      <c r="U175" s="155">
        <v>891</v>
      </c>
      <c r="V175" s="203" t="s">
        <v>548</v>
      </c>
      <c r="W175" s="155">
        <v>879</v>
      </c>
      <c r="X175" s="203" t="s">
        <v>548</v>
      </c>
      <c r="Y175" s="155">
        <v>879</v>
      </c>
      <c r="Z175" s="203" t="s">
        <v>548</v>
      </c>
      <c r="AA175" s="155">
        <v>900</v>
      </c>
      <c r="AB175" s="203" t="s">
        <v>548</v>
      </c>
      <c r="AC175" s="155">
        <v>893</v>
      </c>
      <c r="AD175" s="203" t="s">
        <v>548</v>
      </c>
      <c r="AE175" s="155">
        <v>874</v>
      </c>
      <c r="AF175" s="203" t="s">
        <v>548</v>
      </c>
      <c r="AG175" s="155">
        <v>888</v>
      </c>
      <c r="AH175" s="203" t="s">
        <v>548</v>
      </c>
      <c r="AI175" s="155">
        <v>905</v>
      </c>
      <c r="AJ175" s="203" t="s">
        <v>548</v>
      </c>
      <c r="AK175" s="155">
        <v>910</v>
      </c>
      <c r="AL175" s="203" t="s">
        <v>548</v>
      </c>
      <c r="AM175" s="155">
        <v>908</v>
      </c>
      <c r="AN175" s="410" t="s">
        <v>548</v>
      </c>
      <c r="AO175" s="155">
        <v>903</v>
      </c>
      <c r="AP175" s="410" t="s">
        <v>548</v>
      </c>
      <c r="AQ175" s="155">
        <v>903</v>
      </c>
      <c r="AR175" s="203" t="s">
        <v>548</v>
      </c>
      <c r="AS175" s="155">
        <v>889</v>
      </c>
      <c r="AT175" s="203" t="s">
        <v>548</v>
      </c>
      <c r="AU175" s="155">
        <v>887</v>
      </c>
      <c r="AV175" s="203" t="s">
        <v>548</v>
      </c>
      <c r="AW175" s="225"/>
      <c r="AX175" s="155"/>
      <c r="AY175" s="155"/>
      <c r="AZ175" s="306"/>
      <c r="BA175" s="306"/>
    </row>
    <row r="176" spans="1:53" x14ac:dyDescent="0.2">
      <c r="A176" s="306" t="s">
        <v>619</v>
      </c>
      <c r="B176" s="5" t="s">
        <v>474</v>
      </c>
      <c r="C176" s="5" t="s">
        <v>401</v>
      </c>
      <c r="D176" s="5" t="s">
        <v>415</v>
      </c>
      <c r="E176" s="5" t="s">
        <v>5</v>
      </c>
      <c r="F176" s="117" t="s">
        <v>354</v>
      </c>
      <c r="G176" s="5" t="s">
        <v>355</v>
      </c>
      <c r="H176" s="151">
        <v>6780</v>
      </c>
      <c r="I176" s="155">
        <v>5829</v>
      </c>
      <c r="J176" s="187" t="s">
        <v>548</v>
      </c>
      <c r="K176" s="155">
        <v>5676</v>
      </c>
      <c r="L176" s="262" t="s">
        <v>548</v>
      </c>
      <c r="M176" s="155">
        <v>5561</v>
      </c>
      <c r="N176" s="306" t="s">
        <v>548</v>
      </c>
      <c r="O176" s="155">
        <v>5463</v>
      </c>
      <c r="P176" s="306" t="s">
        <v>548</v>
      </c>
      <c r="Q176" s="155">
        <v>5385</v>
      </c>
      <c r="R176" s="306" t="s">
        <v>548</v>
      </c>
      <c r="S176" s="155">
        <v>5255</v>
      </c>
      <c r="T176" s="306" t="s">
        <v>548</v>
      </c>
      <c r="U176" s="155">
        <v>5159</v>
      </c>
      <c r="V176" s="203" t="s">
        <v>548</v>
      </c>
      <c r="W176" s="155">
        <v>5130</v>
      </c>
      <c r="X176" s="203" t="s">
        <v>548</v>
      </c>
      <c r="Y176" s="155">
        <v>5104</v>
      </c>
      <c r="Z176" s="203" t="s">
        <v>548</v>
      </c>
      <c r="AA176" s="155">
        <v>5099</v>
      </c>
      <c r="AB176" s="203" t="s">
        <v>548</v>
      </c>
      <c r="AC176" s="155">
        <v>5127</v>
      </c>
      <c r="AD176" s="203" t="s">
        <v>548</v>
      </c>
      <c r="AE176" s="155">
        <v>5080</v>
      </c>
      <c r="AF176" s="203" t="s">
        <v>548</v>
      </c>
      <c r="AG176" s="155">
        <v>5088</v>
      </c>
      <c r="AH176" s="203" t="s">
        <v>548</v>
      </c>
      <c r="AI176" s="155">
        <v>5064</v>
      </c>
      <c r="AJ176" s="203" t="s">
        <v>548</v>
      </c>
      <c r="AK176" s="155">
        <v>5014</v>
      </c>
      <c r="AL176" s="203" t="s">
        <v>548</v>
      </c>
      <c r="AM176" s="155">
        <v>4998</v>
      </c>
      <c r="AN176" s="410" t="s">
        <v>548</v>
      </c>
      <c r="AO176" s="155">
        <v>4951</v>
      </c>
      <c r="AP176" s="410" t="s">
        <v>548</v>
      </c>
      <c r="AQ176" s="155">
        <v>4929</v>
      </c>
      <c r="AR176" s="203" t="s">
        <v>548</v>
      </c>
      <c r="AS176" s="155">
        <v>4873</v>
      </c>
      <c r="AT176" s="203" t="s">
        <v>548</v>
      </c>
      <c r="AU176" s="155">
        <v>4809</v>
      </c>
      <c r="AV176" s="203" t="s">
        <v>548</v>
      </c>
      <c r="AW176" s="225"/>
      <c r="AX176" s="155"/>
      <c r="AY176" s="155"/>
      <c r="AZ176" s="306"/>
      <c r="BA176" s="306"/>
    </row>
    <row r="177" spans="1:53" x14ac:dyDescent="0.2">
      <c r="A177" s="306" t="s">
        <v>635</v>
      </c>
      <c r="B177" s="5" t="s">
        <v>483</v>
      </c>
      <c r="C177" s="5" t="s">
        <v>407</v>
      </c>
      <c r="D177" s="5" t="s">
        <v>423</v>
      </c>
      <c r="E177" s="5" t="s">
        <v>34</v>
      </c>
      <c r="F177" s="117" t="s">
        <v>356</v>
      </c>
      <c r="G177" s="5" t="s">
        <v>357</v>
      </c>
      <c r="H177" s="151">
        <v>5382</v>
      </c>
      <c r="I177" s="155">
        <v>4242</v>
      </c>
      <c r="J177" s="187" t="s">
        <v>548</v>
      </c>
      <c r="K177" s="155">
        <v>4107</v>
      </c>
      <c r="L177" s="262" t="s">
        <v>548</v>
      </c>
      <c r="M177" s="155">
        <v>3986</v>
      </c>
      <c r="N177" s="306" t="s">
        <v>548</v>
      </c>
      <c r="O177" s="155">
        <v>3860</v>
      </c>
      <c r="P177" s="306" t="s">
        <v>548</v>
      </c>
      <c r="Q177" s="155">
        <v>3746</v>
      </c>
      <c r="R177" s="306" t="s">
        <v>548</v>
      </c>
      <c r="S177" s="155">
        <v>3577</v>
      </c>
      <c r="T177" s="306" t="s">
        <v>548</v>
      </c>
      <c r="U177" s="155">
        <v>3437</v>
      </c>
      <c r="V177" s="203" t="s">
        <v>548</v>
      </c>
      <c r="W177" s="155">
        <v>3336</v>
      </c>
      <c r="X177" s="203" t="s">
        <v>548</v>
      </c>
      <c r="Y177" s="155">
        <v>3249</v>
      </c>
      <c r="Z177" s="203" t="s">
        <v>548</v>
      </c>
      <c r="AA177" s="155">
        <v>3147</v>
      </c>
      <c r="AB177" s="203" t="s">
        <v>548</v>
      </c>
      <c r="AC177" s="155">
        <v>3129</v>
      </c>
      <c r="AD177" s="203" t="s">
        <v>548</v>
      </c>
      <c r="AE177" s="155">
        <v>3132</v>
      </c>
      <c r="AF177" s="203" t="s">
        <v>548</v>
      </c>
      <c r="AG177" s="155">
        <v>3135</v>
      </c>
      <c r="AH177" s="203" t="s">
        <v>548</v>
      </c>
      <c r="AI177" s="155">
        <v>3090</v>
      </c>
      <c r="AJ177" s="203" t="s">
        <v>548</v>
      </c>
      <c r="AK177" s="155">
        <v>3051</v>
      </c>
      <c r="AL177" s="203" t="s">
        <v>548</v>
      </c>
      <c r="AM177" s="155">
        <v>3009</v>
      </c>
      <c r="AN177" s="410" t="s">
        <v>548</v>
      </c>
      <c r="AO177" s="155">
        <v>2931</v>
      </c>
      <c r="AP177" s="410" t="s">
        <v>548</v>
      </c>
      <c r="AQ177" s="155">
        <v>2948</v>
      </c>
      <c r="AR177" s="203" t="s">
        <v>548</v>
      </c>
      <c r="AS177" s="155">
        <v>2923</v>
      </c>
      <c r="AT177" s="203" t="s">
        <v>548</v>
      </c>
      <c r="AU177" s="155">
        <v>2894</v>
      </c>
      <c r="AV177" s="203" t="s">
        <v>548</v>
      </c>
      <c r="AW177" s="225"/>
      <c r="AX177" s="155"/>
      <c r="AY177" s="155"/>
      <c r="AZ177" s="306"/>
      <c r="BA177" s="306"/>
    </row>
    <row r="178" spans="1:53" x14ac:dyDescent="0.2">
      <c r="A178" s="306" t="s">
        <v>621</v>
      </c>
      <c r="B178" s="5" t="s">
        <v>477</v>
      </c>
      <c r="C178" s="5" t="s">
        <v>404</v>
      </c>
      <c r="D178" s="5" t="s">
        <v>418</v>
      </c>
      <c r="E178" s="5" t="s">
        <v>12</v>
      </c>
      <c r="F178" s="117" t="s">
        <v>358</v>
      </c>
      <c r="G178" s="5" t="s">
        <v>359</v>
      </c>
      <c r="H178" s="151">
        <v>2102</v>
      </c>
      <c r="I178" s="155">
        <v>1598</v>
      </c>
      <c r="J178" s="187" t="s">
        <v>548</v>
      </c>
      <c r="K178" s="155">
        <v>1490</v>
      </c>
      <c r="L178" s="262" t="s">
        <v>548</v>
      </c>
      <c r="M178" s="155">
        <v>1413</v>
      </c>
      <c r="N178" s="306" t="s">
        <v>548</v>
      </c>
      <c r="O178" s="155">
        <v>1342</v>
      </c>
      <c r="P178" s="306" t="s">
        <v>548</v>
      </c>
      <c r="Q178" s="155">
        <v>1305</v>
      </c>
      <c r="R178" s="306" t="s">
        <v>548</v>
      </c>
      <c r="S178" s="155">
        <v>1244</v>
      </c>
      <c r="T178" s="306" t="s">
        <v>548</v>
      </c>
      <c r="U178" s="155">
        <v>1235</v>
      </c>
      <c r="V178" s="203" t="s">
        <v>548</v>
      </c>
      <c r="W178" s="155">
        <v>1240</v>
      </c>
      <c r="X178" s="203" t="s">
        <v>548</v>
      </c>
      <c r="Y178" s="155">
        <v>1214</v>
      </c>
      <c r="Z178" s="203" t="s">
        <v>548</v>
      </c>
      <c r="AA178" s="155">
        <v>1211</v>
      </c>
      <c r="AB178" s="203" t="s">
        <v>548</v>
      </c>
      <c r="AC178" s="155">
        <v>1203</v>
      </c>
      <c r="AD178" s="203" t="s">
        <v>548</v>
      </c>
      <c r="AE178" s="155">
        <v>1196</v>
      </c>
      <c r="AF178" s="203" t="s">
        <v>548</v>
      </c>
      <c r="AG178" s="155">
        <v>1186</v>
      </c>
      <c r="AH178" s="203" t="s">
        <v>548</v>
      </c>
      <c r="AI178" s="155">
        <v>1163</v>
      </c>
      <c r="AJ178" s="203" t="s">
        <v>548</v>
      </c>
      <c r="AK178" s="155">
        <v>1168</v>
      </c>
      <c r="AL178" s="203" t="s">
        <v>548</v>
      </c>
      <c r="AM178" s="155">
        <v>1153</v>
      </c>
      <c r="AN178" s="410" t="s">
        <v>548</v>
      </c>
      <c r="AO178" s="155">
        <v>1140</v>
      </c>
      <c r="AP178" s="410" t="s">
        <v>548</v>
      </c>
      <c r="AQ178" s="155">
        <v>1145</v>
      </c>
      <c r="AR178" s="203" t="s">
        <v>548</v>
      </c>
      <c r="AS178" s="155">
        <v>1129</v>
      </c>
      <c r="AT178" s="203" t="s">
        <v>548</v>
      </c>
      <c r="AU178" s="155">
        <v>1127</v>
      </c>
      <c r="AV178" s="203" t="s">
        <v>548</v>
      </c>
      <c r="AW178" s="225"/>
      <c r="AX178" s="155"/>
      <c r="AY178" s="155"/>
      <c r="AZ178" s="306"/>
      <c r="BA178" s="306"/>
    </row>
    <row r="179" spans="1:53" x14ac:dyDescent="0.2">
      <c r="A179" s="306" t="s">
        <v>633</v>
      </c>
      <c r="B179" s="5" t="s">
        <v>477</v>
      </c>
      <c r="C179" s="5" t="s">
        <v>404</v>
      </c>
      <c r="D179" s="5" t="s">
        <v>422</v>
      </c>
      <c r="E179" s="5" t="s">
        <v>31</v>
      </c>
      <c r="F179" s="117" t="s">
        <v>360</v>
      </c>
      <c r="G179" s="5" t="s">
        <v>361</v>
      </c>
      <c r="H179" s="151">
        <v>3102</v>
      </c>
      <c r="I179" s="155">
        <v>2186</v>
      </c>
      <c r="J179" s="187" t="s">
        <v>548</v>
      </c>
      <c r="K179" s="155">
        <v>2108</v>
      </c>
      <c r="L179" s="262" t="s">
        <v>548</v>
      </c>
      <c r="M179" s="155">
        <v>2044</v>
      </c>
      <c r="N179" s="306" t="s">
        <v>548</v>
      </c>
      <c r="O179" s="155">
        <v>1998</v>
      </c>
      <c r="P179" s="306" t="s">
        <v>548</v>
      </c>
      <c r="Q179" s="155">
        <v>1989</v>
      </c>
      <c r="R179" s="306" t="s">
        <v>548</v>
      </c>
      <c r="S179" s="155">
        <v>1963</v>
      </c>
      <c r="T179" s="306" t="s">
        <v>548</v>
      </c>
      <c r="U179" s="155">
        <v>1954</v>
      </c>
      <c r="V179" s="203" t="s">
        <v>548</v>
      </c>
      <c r="W179" s="155">
        <v>1931</v>
      </c>
      <c r="X179" s="203" t="s">
        <v>548</v>
      </c>
      <c r="Y179" s="155">
        <v>1905</v>
      </c>
      <c r="Z179" s="203" t="s">
        <v>548</v>
      </c>
      <c r="AA179" s="155">
        <v>1910</v>
      </c>
      <c r="AB179" s="203" t="s">
        <v>548</v>
      </c>
      <c r="AC179" s="155">
        <v>1903</v>
      </c>
      <c r="AD179" s="203" t="s">
        <v>548</v>
      </c>
      <c r="AE179" s="155">
        <v>1894</v>
      </c>
      <c r="AF179" s="203" t="s">
        <v>548</v>
      </c>
      <c r="AG179" s="155">
        <v>1865</v>
      </c>
      <c r="AH179" s="203" t="s">
        <v>548</v>
      </c>
      <c r="AI179" s="155">
        <v>1818</v>
      </c>
      <c r="AJ179" s="203" t="s">
        <v>548</v>
      </c>
      <c r="AK179" s="155">
        <v>1808</v>
      </c>
      <c r="AL179" s="203" t="s">
        <v>548</v>
      </c>
      <c r="AM179" s="155">
        <v>1782</v>
      </c>
      <c r="AN179" s="410" t="s">
        <v>548</v>
      </c>
      <c r="AO179" s="155">
        <v>1791</v>
      </c>
      <c r="AP179" s="410" t="s">
        <v>548</v>
      </c>
      <c r="AQ179" s="155">
        <v>1777</v>
      </c>
      <c r="AR179" s="203" t="s">
        <v>548</v>
      </c>
      <c r="AS179" s="155">
        <v>1762</v>
      </c>
      <c r="AT179" s="203" t="s">
        <v>548</v>
      </c>
      <c r="AU179" s="155">
        <v>1776</v>
      </c>
      <c r="AV179" s="203" t="s">
        <v>548</v>
      </c>
      <c r="AW179" s="225"/>
      <c r="AX179" s="155"/>
      <c r="AY179" s="155"/>
      <c r="AZ179" s="306"/>
      <c r="BA179" s="306"/>
    </row>
    <row r="180" spans="1:53" x14ac:dyDescent="0.2">
      <c r="A180" s="306" t="s">
        <v>496</v>
      </c>
      <c r="B180" s="5" t="s">
        <v>497</v>
      </c>
      <c r="C180" s="5" t="s">
        <v>411</v>
      </c>
      <c r="D180" s="5" t="s">
        <v>437</v>
      </c>
      <c r="E180" s="5" t="s">
        <v>123</v>
      </c>
      <c r="F180" s="117" t="s">
        <v>362</v>
      </c>
      <c r="G180" s="5" t="s">
        <v>363</v>
      </c>
      <c r="H180" s="151">
        <v>3945</v>
      </c>
      <c r="I180" s="155">
        <v>3097</v>
      </c>
      <c r="J180" s="187" t="s">
        <v>548</v>
      </c>
      <c r="K180" s="155">
        <v>3046</v>
      </c>
      <c r="L180" s="262" t="s">
        <v>548</v>
      </c>
      <c r="M180" s="155">
        <v>2996</v>
      </c>
      <c r="N180" s="306" t="s">
        <v>548</v>
      </c>
      <c r="O180" s="155">
        <v>2923</v>
      </c>
      <c r="P180" s="306" t="s">
        <v>548</v>
      </c>
      <c r="Q180" s="155">
        <v>2883</v>
      </c>
      <c r="R180" s="306" t="s">
        <v>548</v>
      </c>
      <c r="S180" s="155">
        <v>2820</v>
      </c>
      <c r="T180" s="306" t="s">
        <v>548</v>
      </c>
      <c r="U180" s="155">
        <v>2780</v>
      </c>
      <c r="V180" s="203" t="s">
        <v>548</v>
      </c>
      <c r="W180" s="155">
        <v>2749</v>
      </c>
      <c r="X180" s="203" t="s">
        <v>548</v>
      </c>
      <c r="Y180" s="155">
        <v>2708</v>
      </c>
      <c r="Z180" s="203" t="s">
        <v>548</v>
      </c>
      <c r="AA180" s="155">
        <v>2652</v>
      </c>
      <c r="AB180" s="203" t="s">
        <v>548</v>
      </c>
      <c r="AC180" s="155">
        <v>2607</v>
      </c>
      <c r="AD180" s="203" t="s">
        <v>548</v>
      </c>
      <c r="AE180" s="155">
        <v>2545</v>
      </c>
      <c r="AF180" s="203" t="s">
        <v>548</v>
      </c>
      <c r="AG180" s="155">
        <v>2551</v>
      </c>
      <c r="AH180" s="203" t="s">
        <v>548</v>
      </c>
      <c r="AI180" s="155">
        <v>2483</v>
      </c>
      <c r="AJ180" s="203" t="s">
        <v>548</v>
      </c>
      <c r="AK180" s="155">
        <v>2447</v>
      </c>
      <c r="AL180" s="203" t="s">
        <v>548</v>
      </c>
      <c r="AM180" s="155">
        <v>2433</v>
      </c>
      <c r="AN180" s="410" t="s">
        <v>548</v>
      </c>
      <c r="AO180" s="155">
        <v>2408</v>
      </c>
      <c r="AP180" s="410" t="s">
        <v>548</v>
      </c>
      <c r="AQ180" s="155">
        <v>2436</v>
      </c>
      <c r="AR180" s="203" t="s">
        <v>548</v>
      </c>
      <c r="AS180" s="155">
        <v>2424</v>
      </c>
      <c r="AT180" s="203" t="s">
        <v>548</v>
      </c>
      <c r="AU180" s="155">
        <v>2401</v>
      </c>
      <c r="AV180" s="203" t="s">
        <v>548</v>
      </c>
      <c r="AW180" s="225"/>
      <c r="AX180" s="155"/>
      <c r="AY180" s="155"/>
      <c r="AZ180" s="306"/>
      <c r="BA180" s="306"/>
    </row>
    <row r="181" spans="1:53" x14ac:dyDescent="0.2">
      <c r="A181" s="306" t="s">
        <v>490</v>
      </c>
      <c r="B181" s="5" t="s">
        <v>483</v>
      </c>
      <c r="C181" s="5" t="s">
        <v>407</v>
      </c>
      <c r="D181" s="5" t="s">
        <v>431</v>
      </c>
      <c r="E181" s="5" t="s">
        <v>82</v>
      </c>
      <c r="F181" s="117" t="s">
        <v>364</v>
      </c>
      <c r="G181" s="5" t="s">
        <v>365</v>
      </c>
      <c r="H181" s="151">
        <v>3846</v>
      </c>
      <c r="I181" s="155">
        <v>3919</v>
      </c>
      <c r="J181" s="187" t="s">
        <v>549</v>
      </c>
      <c r="K181" s="155">
        <v>3866</v>
      </c>
      <c r="L181" s="262" t="s">
        <v>549</v>
      </c>
      <c r="M181" s="155">
        <v>3784</v>
      </c>
      <c r="N181" s="306" t="s">
        <v>548</v>
      </c>
      <c r="O181" s="155">
        <v>3718</v>
      </c>
      <c r="P181" s="306" t="s">
        <v>548</v>
      </c>
      <c r="Q181" s="155">
        <v>3676</v>
      </c>
      <c r="R181" s="306" t="s">
        <v>548</v>
      </c>
      <c r="S181" s="155">
        <v>3624</v>
      </c>
      <c r="T181" s="306" t="s">
        <v>548</v>
      </c>
      <c r="U181" s="155">
        <v>3547</v>
      </c>
      <c r="V181" s="203" t="s">
        <v>548</v>
      </c>
      <c r="W181" s="155">
        <v>3472</v>
      </c>
      <c r="X181" s="203" t="s">
        <v>548</v>
      </c>
      <c r="Y181" s="155">
        <v>3418</v>
      </c>
      <c r="Z181" s="203" t="s">
        <v>548</v>
      </c>
      <c r="AA181" s="155">
        <v>3333</v>
      </c>
      <c r="AB181" s="203" t="s">
        <v>548</v>
      </c>
      <c r="AC181" s="155">
        <v>3244</v>
      </c>
      <c r="AD181" s="203" t="s">
        <v>548</v>
      </c>
      <c r="AE181" s="155">
        <v>3097</v>
      </c>
      <c r="AF181" s="203" t="s">
        <v>548</v>
      </c>
      <c r="AG181" s="155">
        <v>3016</v>
      </c>
      <c r="AH181" s="203" t="s">
        <v>548</v>
      </c>
      <c r="AI181" s="155">
        <v>2894</v>
      </c>
      <c r="AJ181" s="203" t="s">
        <v>548</v>
      </c>
      <c r="AK181" s="155">
        <v>2820</v>
      </c>
      <c r="AL181" s="203" t="s">
        <v>548</v>
      </c>
      <c r="AM181" s="155">
        <v>2712</v>
      </c>
      <c r="AN181" s="410" t="s">
        <v>548</v>
      </c>
      <c r="AO181" s="155">
        <v>2596</v>
      </c>
      <c r="AP181" s="410" t="s">
        <v>548</v>
      </c>
      <c r="AQ181" s="155">
        <v>2456</v>
      </c>
      <c r="AR181" s="203" t="s">
        <v>548</v>
      </c>
      <c r="AS181" s="155">
        <v>2364</v>
      </c>
      <c r="AT181" s="203" t="s">
        <v>548</v>
      </c>
      <c r="AU181" s="155">
        <v>2290</v>
      </c>
      <c r="AV181" s="203" t="s">
        <v>548</v>
      </c>
      <c r="AW181" s="225"/>
      <c r="AX181" s="155"/>
      <c r="AY181" s="155"/>
      <c r="AZ181" s="306"/>
      <c r="BA181" s="306"/>
    </row>
    <row r="182" spans="1:53" x14ac:dyDescent="0.2">
      <c r="A182" s="306" t="s">
        <v>496</v>
      </c>
      <c r="B182" s="5" t="s">
        <v>497</v>
      </c>
      <c r="C182" s="5" t="s">
        <v>411</v>
      </c>
      <c r="D182" s="5" t="s">
        <v>437</v>
      </c>
      <c r="E182" s="5" t="s">
        <v>123</v>
      </c>
      <c r="F182" s="117" t="s">
        <v>366</v>
      </c>
      <c r="G182" s="5" t="s">
        <v>367</v>
      </c>
      <c r="H182" s="151">
        <v>4423</v>
      </c>
      <c r="I182" s="155">
        <v>5022</v>
      </c>
      <c r="J182" s="187" t="s">
        <v>549</v>
      </c>
      <c r="K182" s="155">
        <v>4943</v>
      </c>
      <c r="L182" s="262" t="s">
        <v>549</v>
      </c>
      <c r="M182" s="155">
        <v>4848</v>
      </c>
      <c r="N182" s="306" t="s">
        <v>549</v>
      </c>
      <c r="O182" s="155">
        <v>4796</v>
      </c>
      <c r="P182" s="306" t="s">
        <v>549</v>
      </c>
      <c r="Q182" s="155">
        <v>4749</v>
      </c>
      <c r="R182" s="306" t="s">
        <v>549</v>
      </c>
      <c r="S182" s="155">
        <v>4633</v>
      </c>
      <c r="T182" s="306" t="s">
        <v>549</v>
      </c>
      <c r="U182" s="155">
        <v>4639</v>
      </c>
      <c r="V182" s="203" t="s">
        <v>549</v>
      </c>
      <c r="W182" s="155">
        <v>4539</v>
      </c>
      <c r="X182" s="203" t="s">
        <v>549</v>
      </c>
      <c r="Y182" s="155">
        <v>4481</v>
      </c>
      <c r="Z182" s="203" t="s">
        <v>549</v>
      </c>
      <c r="AA182" s="155">
        <v>4403</v>
      </c>
      <c r="AB182" s="203" t="s">
        <v>548</v>
      </c>
      <c r="AC182" s="155">
        <v>4372</v>
      </c>
      <c r="AD182" s="203" t="s">
        <v>548</v>
      </c>
      <c r="AE182" s="155">
        <v>4278</v>
      </c>
      <c r="AF182" s="203" t="s">
        <v>548</v>
      </c>
      <c r="AG182" s="155">
        <v>4196</v>
      </c>
      <c r="AH182" s="203" t="s">
        <v>548</v>
      </c>
      <c r="AI182" s="155">
        <v>4159</v>
      </c>
      <c r="AJ182" s="203" t="s">
        <v>548</v>
      </c>
      <c r="AK182" s="155">
        <v>4088</v>
      </c>
      <c r="AL182" s="203" t="s">
        <v>548</v>
      </c>
      <c r="AM182" s="155">
        <v>4027</v>
      </c>
      <c r="AN182" s="410" t="s">
        <v>548</v>
      </c>
      <c r="AO182" s="155">
        <v>3950</v>
      </c>
      <c r="AP182" s="410" t="s">
        <v>548</v>
      </c>
      <c r="AQ182" s="155">
        <v>3908</v>
      </c>
      <c r="AR182" s="203" t="s">
        <v>548</v>
      </c>
      <c r="AS182" s="155">
        <v>3853</v>
      </c>
      <c r="AT182" s="203" t="s">
        <v>548</v>
      </c>
      <c r="AU182" s="155">
        <v>3813</v>
      </c>
      <c r="AV182" s="203" t="s">
        <v>548</v>
      </c>
      <c r="AW182" s="225"/>
      <c r="AX182" s="155"/>
      <c r="AY182" s="155"/>
      <c r="AZ182" s="306"/>
      <c r="BA182" s="306"/>
    </row>
    <row r="183" spans="1:53" x14ac:dyDescent="0.2">
      <c r="A183" s="306" t="s">
        <v>494</v>
      </c>
      <c r="B183" s="5" t="s">
        <v>480</v>
      </c>
      <c r="C183" s="5" t="s">
        <v>405</v>
      </c>
      <c r="D183" s="5" t="s">
        <v>552</v>
      </c>
      <c r="E183" s="5" t="s">
        <v>20</v>
      </c>
      <c r="F183" s="117" t="s">
        <v>368</v>
      </c>
      <c r="G183" s="5" t="s">
        <v>369</v>
      </c>
      <c r="H183" s="151">
        <v>5489</v>
      </c>
      <c r="I183" s="155">
        <v>5136</v>
      </c>
      <c r="J183" s="187" t="s">
        <v>548</v>
      </c>
      <c r="K183" s="155">
        <v>4946</v>
      </c>
      <c r="L183" s="262" t="s">
        <v>548</v>
      </c>
      <c r="M183" s="155">
        <v>4756</v>
      </c>
      <c r="N183" s="306" t="s">
        <v>548</v>
      </c>
      <c r="O183" s="155">
        <v>4621</v>
      </c>
      <c r="P183" s="306" t="s">
        <v>548</v>
      </c>
      <c r="Q183" s="155">
        <v>4499</v>
      </c>
      <c r="R183" s="306" t="s">
        <v>548</v>
      </c>
      <c r="S183" s="155">
        <v>4386</v>
      </c>
      <c r="T183" s="306" t="s">
        <v>548</v>
      </c>
      <c r="U183" s="155">
        <v>4261</v>
      </c>
      <c r="V183" s="203" t="s">
        <v>548</v>
      </c>
      <c r="W183" s="155">
        <v>4192</v>
      </c>
      <c r="X183" s="203" t="s">
        <v>548</v>
      </c>
      <c r="Y183" s="155">
        <v>4144</v>
      </c>
      <c r="Z183" s="203" t="s">
        <v>548</v>
      </c>
      <c r="AA183" s="155">
        <v>4072</v>
      </c>
      <c r="AB183" s="203" t="s">
        <v>548</v>
      </c>
      <c r="AC183" s="155">
        <v>4018</v>
      </c>
      <c r="AD183" s="203" t="s">
        <v>548</v>
      </c>
      <c r="AE183" s="155">
        <v>3950</v>
      </c>
      <c r="AF183" s="203" t="s">
        <v>548</v>
      </c>
      <c r="AG183" s="155">
        <v>3846</v>
      </c>
      <c r="AH183" s="203" t="s">
        <v>548</v>
      </c>
      <c r="AI183" s="155">
        <v>3773</v>
      </c>
      <c r="AJ183" s="203" t="s">
        <v>548</v>
      </c>
      <c r="AK183" s="155">
        <v>3676</v>
      </c>
      <c r="AL183" s="203" t="s">
        <v>548</v>
      </c>
      <c r="AM183" s="155">
        <v>3621</v>
      </c>
      <c r="AN183" s="410" t="s">
        <v>548</v>
      </c>
      <c r="AO183" s="155">
        <v>3563</v>
      </c>
      <c r="AP183" s="410" t="s">
        <v>548</v>
      </c>
      <c r="AQ183" s="155">
        <v>3549</v>
      </c>
      <c r="AR183" s="203" t="s">
        <v>548</v>
      </c>
      <c r="AS183" s="155">
        <v>3533</v>
      </c>
      <c r="AT183" s="203" t="s">
        <v>548</v>
      </c>
      <c r="AU183" s="155">
        <v>3493</v>
      </c>
      <c r="AV183" s="203" t="s">
        <v>548</v>
      </c>
      <c r="AW183" s="225"/>
      <c r="AX183" s="155"/>
      <c r="AY183" s="155"/>
      <c r="AZ183" s="306"/>
      <c r="BA183" s="306"/>
    </row>
    <row r="184" spans="1:53" x14ac:dyDescent="0.2">
      <c r="A184" s="306" t="s">
        <v>498</v>
      </c>
      <c r="B184" s="5" t="s">
        <v>493</v>
      </c>
      <c r="C184" s="5" t="s">
        <v>98</v>
      </c>
      <c r="D184" s="5" t="s">
        <v>434</v>
      </c>
      <c r="E184" s="5" t="s">
        <v>98</v>
      </c>
      <c r="F184" s="117" t="s">
        <v>370</v>
      </c>
      <c r="G184" s="5" t="s">
        <v>371</v>
      </c>
      <c r="H184" s="151">
        <v>12044</v>
      </c>
      <c r="I184" s="155">
        <v>13132</v>
      </c>
      <c r="J184" s="187" t="s">
        <v>549</v>
      </c>
      <c r="K184" s="155">
        <v>12934</v>
      </c>
      <c r="L184" s="262" t="s">
        <v>549</v>
      </c>
      <c r="M184" s="155">
        <v>12718</v>
      </c>
      <c r="N184" s="306" t="s">
        <v>549</v>
      </c>
      <c r="O184" s="155">
        <v>12475</v>
      </c>
      <c r="P184" s="306" t="s">
        <v>549</v>
      </c>
      <c r="Q184" s="155">
        <v>12339</v>
      </c>
      <c r="R184" s="306" t="s">
        <v>549</v>
      </c>
      <c r="S184" s="155">
        <v>12098</v>
      </c>
      <c r="T184" s="306" t="s">
        <v>549</v>
      </c>
      <c r="U184" s="155">
        <v>11936</v>
      </c>
      <c r="V184" s="203" t="s">
        <v>548</v>
      </c>
      <c r="W184" s="155">
        <v>11790</v>
      </c>
      <c r="X184" s="203" t="s">
        <v>548</v>
      </c>
      <c r="Y184" s="155">
        <v>11662</v>
      </c>
      <c r="Z184" s="203" t="s">
        <v>548</v>
      </c>
      <c r="AA184" s="155">
        <v>11456</v>
      </c>
      <c r="AB184" s="203" t="s">
        <v>548</v>
      </c>
      <c r="AC184" s="155">
        <v>11160</v>
      </c>
      <c r="AD184" s="203" t="s">
        <v>548</v>
      </c>
      <c r="AE184" s="155">
        <v>11014</v>
      </c>
      <c r="AF184" s="203" t="s">
        <v>548</v>
      </c>
      <c r="AG184" s="155">
        <v>10859</v>
      </c>
      <c r="AH184" s="203" t="s">
        <v>548</v>
      </c>
      <c r="AI184" s="155">
        <v>10762</v>
      </c>
      <c r="AJ184" s="203" t="s">
        <v>548</v>
      </c>
      <c r="AK184" s="155">
        <v>10563</v>
      </c>
      <c r="AL184" s="203" t="s">
        <v>548</v>
      </c>
      <c r="AM184" s="155">
        <v>10444</v>
      </c>
      <c r="AN184" s="410" t="s">
        <v>548</v>
      </c>
      <c r="AO184" s="155">
        <v>10305</v>
      </c>
      <c r="AP184" s="410" t="s">
        <v>548</v>
      </c>
      <c r="AQ184" s="155">
        <v>10171</v>
      </c>
      <c r="AR184" s="203" t="s">
        <v>548</v>
      </c>
      <c r="AS184" s="155">
        <v>10127</v>
      </c>
      <c r="AT184" s="203" t="s">
        <v>548</v>
      </c>
      <c r="AU184" s="155">
        <v>10036</v>
      </c>
      <c r="AV184" s="203" t="s">
        <v>548</v>
      </c>
      <c r="AW184" s="225"/>
      <c r="AX184" s="155"/>
      <c r="AY184" s="155"/>
      <c r="AZ184" s="306"/>
      <c r="BA184" s="306"/>
    </row>
    <row r="185" spans="1:53" x14ac:dyDescent="0.2">
      <c r="A185" s="306" t="s">
        <v>620</v>
      </c>
      <c r="B185" s="5" t="s">
        <v>475</v>
      </c>
      <c r="C185" s="5" t="s">
        <v>402</v>
      </c>
      <c r="D185" s="5" t="s">
        <v>416</v>
      </c>
      <c r="E185" s="5" t="s">
        <v>8</v>
      </c>
      <c r="F185" s="117" t="s">
        <v>372</v>
      </c>
      <c r="G185" s="5" t="s">
        <v>373</v>
      </c>
      <c r="H185" s="151">
        <v>10885</v>
      </c>
      <c r="I185" s="155">
        <v>11653</v>
      </c>
      <c r="J185" s="187" t="s">
        <v>549</v>
      </c>
      <c r="K185" s="155">
        <v>11227</v>
      </c>
      <c r="L185" s="262" t="s">
        <v>549</v>
      </c>
      <c r="M185" s="155">
        <v>10838</v>
      </c>
      <c r="N185" s="306" t="s">
        <v>548</v>
      </c>
      <c r="O185" s="155">
        <v>10474</v>
      </c>
      <c r="P185" s="306" t="s">
        <v>548</v>
      </c>
      <c r="Q185" s="155">
        <v>10235</v>
      </c>
      <c r="R185" s="306" t="s">
        <v>548</v>
      </c>
      <c r="S185" s="155">
        <v>9929</v>
      </c>
      <c r="T185" s="306" t="s">
        <v>548</v>
      </c>
      <c r="U185" s="155">
        <v>9728</v>
      </c>
      <c r="V185" s="203" t="s">
        <v>548</v>
      </c>
      <c r="W185" s="155">
        <v>9523</v>
      </c>
      <c r="X185" s="203" t="s">
        <v>548</v>
      </c>
      <c r="Y185" s="155">
        <v>9363</v>
      </c>
      <c r="Z185" s="203" t="s">
        <v>548</v>
      </c>
      <c r="AA185" s="155">
        <v>9248</v>
      </c>
      <c r="AB185" s="203" t="s">
        <v>548</v>
      </c>
      <c r="AC185" s="155">
        <v>9086</v>
      </c>
      <c r="AD185" s="203" t="s">
        <v>548</v>
      </c>
      <c r="AE185" s="155">
        <v>8890</v>
      </c>
      <c r="AF185" s="203" t="s">
        <v>548</v>
      </c>
      <c r="AG185" s="155">
        <v>8729</v>
      </c>
      <c r="AH185" s="203" t="s">
        <v>548</v>
      </c>
      <c r="AI185" s="155">
        <v>8599</v>
      </c>
      <c r="AJ185" s="203" t="s">
        <v>548</v>
      </c>
      <c r="AK185" s="155">
        <v>8508</v>
      </c>
      <c r="AL185" s="203" t="s">
        <v>548</v>
      </c>
      <c r="AM185" s="155">
        <v>8460</v>
      </c>
      <c r="AN185" s="410" t="s">
        <v>548</v>
      </c>
      <c r="AO185" s="155">
        <v>8366</v>
      </c>
      <c r="AP185" s="410" t="s">
        <v>548</v>
      </c>
      <c r="AQ185" s="155">
        <v>8344</v>
      </c>
      <c r="AR185" s="203" t="s">
        <v>548</v>
      </c>
      <c r="AS185" s="155">
        <v>8281</v>
      </c>
      <c r="AT185" s="203" t="s">
        <v>548</v>
      </c>
      <c r="AU185" s="155">
        <v>8281</v>
      </c>
      <c r="AV185" s="203" t="s">
        <v>548</v>
      </c>
      <c r="AW185" s="225"/>
      <c r="AX185" s="155"/>
      <c r="AY185" s="155"/>
      <c r="AZ185" s="306"/>
      <c r="BA185" s="306"/>
    </row>
    <row r="186" spans="1:53" x14ac:dyDescent="0.2">
      <c r="A186" s="306" t="s">
        <v>627</v>
      </c>
      <c r="B186" s="5" t="s">
        <v>484</v>
      </c>
      <c r="C186" s="5" t="s">
        <v>465</v>
      </c>
      <c r="D186" s="5" t="s">
        <v>424</v>
      </c>
      <c r="E186" s="5" t="s">
        <v>35</v>
      </c>
      <c r="F186" s="117" t="s">
        <v>374</v>
      </c>
      <c r="G186" s="5" t="s">
        <v>375</v>
      </c>
      <c r="H186" s="151">
        <v>2087</v>
      </c>
      <c r="I186" s="155">
        <v>2591</v>
      </c>
      <c r="J186" s="187" t="s">
        <v>549</v>
      </c>
      <c r="K186" s="155">
        <v>2564</v>
      </c>
      <c r="L186" s="262" t="s">
        <v>549</v>
      </c>
      <c r="M186" s="155">
        <v>2518</v>
      </c>
      <c r="N186" s="306" t="s">
        <v>549</v>
      </c>
      <c r="O186" s="155">
        <v>2499</v>
      </c>
      <c r="P186" s="306" t="s">
        <v>549</v>
      </c>
      <c r="Q186" s="155">
        <v>2475</v>
      </c>
      <c r="R186" s="306" t="s">
        <v>549</v>
      </c>
      <c r="S186" s="155">
        <v>2434</v>
      </c>
      <c r="T186" s="306" t="s">
        <v>549</v>
      </c>
      <c r="U186" s="155">
        <v>2450</v>
      </c>
      <c r="V186" s="203" t="s">
        <v>549</v>
      </c>
      <c r="W186" s="155">
        <v>2412</v>
      </c>
      <c r="X186" s="203" t="s">
        <v>549</v>
      </c>
      <c r="Y186" s="155">
        <v>2402</v>
      </c>
      <c r="Z186" s="203" t="s">
        <v>549</v>
      </c>
      <c r="AA186" s="155">
        <v>2414</v>
      </c>
      <c r="AB186" s="203" t="s">
        <v>549</v>
      </c>
      <c r="AC186" s="155">
        <v>2389</v>
      </c>
      <c r="AD186" s="203" t="s">
        <v>549</v>
      </c>
      <c r="AE186" s="155">
        <v>2389</v>
      </c>
      <c r="AF186" s="203" t="s">
        <v>549</v>
      </c>
      <c r="AG186" s="155">
        <v>2350</v>
      </c>
      <c r="AH186" s="203" t="s">
        <v>549</v>
      </c>
      <c r="AI186" s="155">
        <v>2324</v>
      </c>
      <c r="AJ186" s="203" t="s">
        <v>549</v>
      </c>
      <c r="AK186" s="155">
        <v>2322</v>
      </c>
      <c r="AL186" s="203" t="s">
        <v>549</v>
      </c>
      <c r="AM186" s="155">
        <v>2267</v>
      </c>
      <c r="AN186" s="410" t="s">
        <v>549</v>
      </c>
      <c r="AO186" s="155">
        <v>2230</v>
      </c>
      <c r="AP186" s="410" t="s">
        <v>549</v>
      </c>
      <c r="AQ186" s="155">
        <v>2172</v>
      </c>
      <c r="AR186" s="203" t="s">
        <v>549</v>
      </c>
      <c r="AS186" s="155">
        <v>2093</v>
      </c>
      <c r="AT186" s="203" t="s">
        <v>549</v>
      </c>
      <c r="AU186" s="155">
        <v>2087</v>
      </c>
      <c r="AV186" s="203" t="s">
        <v>548</v>
      </c>
      <c r="AW186" s="225"/>
      <c r="AX186" s="155"/>
      <c r="AY186" s="155"/>
      <c r="AZ186" s="306"/>
      <c r="BA186" s="306"/>
    </row>
    <row r="187" spans="1:53" x14ac:dyDescent="0.2">
      <c r="A187" s="306" t="s">
        <v>495</v>
      </c>
      <c r="B187" s="5" t="s">
        <v>481</v>
      </c>
      <c r="C187" s="5" t="s">
        <v>406</v>
      </c>
      <c r="D187" s="5" t="s">
        <v>435</v>
      </c>
      <c r="E187" s="5" t="s">
        <v>111</v>
      </c>
      <c r="F187" s="117" t="s">
        <v>376</v>
      </c>
      <c r="G187" s="5" t="s">
        <v>377</v>
      </c>
      <c r="H187" s="151">
        <v>7844</v>
      </c>
      <c r="I187" s="155">
        <v>7276</v>
      </c>
      <c r="J187" s="187" t="s">
        <v>548</v>
      </c>
      <c r="K187" s="155">
        <v>7025</v>
      </c>
      <c r="L187" s="262" t="s">
        <v>548</v>
      </c>
      <c r="M187" s="155">
        <v>6820</v>
      </c>
      <c r="N187" s="306" t="s">
        <v>548</v>
      </c>
      <c r="O187" s="155">
        <v>6691</v>
      </c>
      <c r="P187" s="306" t="s">
        <v>548</v>
      </c>
      <c r="Q187" s="155">
        <v>6600</v>
      </c>
      <c r="R187" s="306" t="s">
        <v>548</v>
      </c>
      <c r="S187" s="155">
        <v>6444</v>
      </c>
      <c r="T187" s="306" t="s">
        <v>548</v>
      </c>
      <c r="U187" s="155">
        <v>6335</v>
      </c>
      <c r="V187" s="203" t="s">
        <v>548</v>
      </c>
      <c r="W187" s="155">
        <v>6236</v>
      </c>
      <c r="X187" s="203" t="s">
        <v>548</v>
      </c>
      <c r="Y187" s="155">
        <v>6102</v>
      </c>
      <c r="Z187" s="203" t="s">
        <v>548</v>
      </c>
      <c r="AA187" s="155">
        <v>5999</v>
      </c>
      <c r="AB187" s="203" t="s">
        <v>548</v>
      </c>
      <c r="AC187" s="155">
        <v>5860</v>
      </c>
      <c r="AD187" s="203" t="s">
        <v>548</v>
      </c>
      <c r="AE187" s="155">
        <v>5735</v>
      </c>
      <c r="AF187" s="203" t="s">
        <v>548</v>
      </c>
      <c r="AG187" s="155">
        <v>5610</v>
      </c>
      <c r="AH187" s="203" t="s">
        <v>548</v>
      </c>
      <c r="AI187" s="155">
        <v>5592</v>
      </c>
      <c r="AJ187" s="203" t="s">
        <v>548</v>
      </c>
      <c r="AK187" s="155">
        <v>5528</v>
      </c>
      <c r="AL187" s="203" t="s">
        <v>548</v>
      </c>
      <c r="AM187" s="155">
        <v>5512</v>
      </c>
      <c r="AN187" s="410" t="s">
        <v>548</v>
      </c>
      <c r="AO187" s="155">
        <v>5437</v>
      </c>
      <c r="AP187" s="410" t="s">
        <v>548</v>
      </c>
      <c r="AQ187" s="155">
        <v>5413</v>
      </c>
      <c r="AR187" s="203" t="s">
        <v>548</v>
      </c>
      <c r="AS187" s="155">
        <v>5349</v>
      </c>
      <c r="AT187" s="203" t="s">
        <v>548</v>
      </c>
      <c r="AU187" s="155">
        <v>5232</v>
      </c>
      <c r="AV187" s="203" t="s">
        <v>548</v>
      </c>
      <c r="AW187" s="225"/>
      <c r="AX187" s="155"/>
      <c r="AY187" s="155"/>
      <c r="AZ187" s="306"/>
      <c r="BA187" s="306"/>
    </row>
    <row r="188" spans="1:53" x14ac:dyDescent="0.2">
      <c r="A188" s="306" t="s">
        <v>629</v>
      </c>
      <c r="B188" s="5" t="s">
        <v>477</v>
      </c>
      <c r="C188" s="5" t="s">
        <v>404</v>
      </c>
      <c r="D188" s="5" t="s">
        <v>426</v>
      </c>
      <c r="E188" s="5" t="s">
        <v>47</v>
      </c>
      <c r="F188" s="117" t="s">
        <v>378</v>
      </c>
      <c r="G188" s="5" t="s">
        <v>379</v>
      </c>
      <c r="H188" s="151">
        <v>1875</v>
      </c>
      <c r="I188" s="155">
        <v>1875</v>
      </c>
      <c r="J188" s="187" t="s">
        <v>548</v>
      </c>
      <c r="K188" s="155">
        <v>1807</v>
      </c>
      <c r="L188" s="262" t="s">
        <v>548</v>
      </c>
      <c r="M188" s="155">
        <v>1799</v>
      </c>
      <c r="N188" s="306" t="s">
        <v>548</v>
      </c>
      <c r="O188" s="155">
        <v>1757</v>
      </c>
      <c r="P188" s="306" t="s">
        <v>548</v>
      </c>
      <c r="Q188" s="155">
        <v>1701</v>
      </c>
      <c r="R188" s="306" t="s">
        <v>548</v>
      </c>
      <c r="S188" s="155">
        <v>1675</v>
      </c>
      <c r="T188" s="306" t="s">
        <v>548</v>
      </c>
      <c r="U188" s="155">
        <v>1653</v>
      </c>
      <c r="V188" s="203" t="s">
        <v>548</v>
      </c>
      <c r="W188" s="155">
        <v>1610</v>
      </c>
      <c r="X188" s="203" t="s">
        <v>548</v>
      </c>
      <c r="Y188" s="155">
        <v>1619</v>
      </c>
      <c r="Z188" s="203" t="s">
        <v>548</v>
      </c>
      <c r="AA188" s="155">
        <v>1602</v>
      </c>
      <c r="AB188" s="203" t="s">
        <v>548</v>
      </c>
      <c r="AC188" s="155">
        <v>1562</v>
      </c>
      <c r="AD188" s="203" t="s">
        <v>548</v>
      </c>
      <c r="AE188" s="155">
        <v>1551</v>
      </c>
      <c r="AF188" s="203" t="s">
        <v>548</v>
      </c>
      <c r="AG188" s="155">
        <v>1517</v>
      </c>
      <c r="AH188" s="203" t="s">
        <v>548</v>
      </c>
      <c r="AI188" s="155">
        <v>1536</v>
      </c>
      <c r="AJ188" s="203" t="s">
        <v>548</v>
      </c>
      <c r="AK188" s="155">
        <v>1522</v>
      </c>
      <c r="AL188" s="203" t="s">
        <v>548</v>
      </c>
      <c r="AM188" s="155">
        <v>1513</v>
      </c>
      <c r="AN188" s="410" t="s">
        <v>548</v>
      </c>
      <c r="AO188" s="155">
        <v>1516</v>
      </c>
      <c r="AP188" s="410" t="s">
        <v>548</v>
      </c>
      <c r="AQ188" s="155">
        <v>1545</v>
      </c>
      <c r="AR188" s="203" t="s">
        <v>548</v>
      </c>
      <c r="AS188" s="155">
        <v>1559</v>
      </c>
      <c r="AT188" s="203" t="s">
        <v>548</v>
      </c>
      <c r="AU188" s="155">
        <v>1576</v>
      </c>
      <c r="AV188" s="203" t="s">
        <v>548</v>
      </c>
      <c r="AW188" s="225"/>
      <c r="AX188" s="155"/>
      <c r="AY188" s="155"/>
      <c r="AZ188" s="306"/>
      <c r="BA188" s="306"/>
    </row>
    <row r="189" spans="1:53" x14ac:dyDescent="0.2">
      <c r="A189" s="306" t="s">
        <v>639</v>
      </c>
      <c r="B189" s="5" t="s">
        <v>480</v>
      </c>
      <c r="C189" s="5" t="s">
        <v>405</v>
      </c>
      <c r="D189" s="5" t="s">
        <v>429</v>
      </c>
      <c r="E189" s="5" t="s">
        <v>60</v>
      </c>
      <c r="F189" s="117" t="s">
        <v>380</v>
      </c>
      <c r="G189" s="5" t="s">
        <v>381</v>
      </c>
      <c r="H189" s="151">
        <v>3749</v>
      </c>
      <c r="I189" s="155">
        <v>5323</v>
      </c>
      <c r="J189" s="187" t="s">
        <v>549</v>
      </c>
      <c r="K189" s="155">
        <v>5288</v>
      </c>
      <c r="L189" s="262" t="s">
        <v>549</v>
      </c>
      <c r="M189" s="155">
        <v>5274</v>
      </c>
      <c r="N189" s="306" t="s">
        <v>549</v>
      </c>
      <c r="O189" s="155">
        <v>5148</v>
      </c>
      <c r="P189" s="306" t="s">
        <v>549</v>
      </c>
      <c r="Q189" s="155">
        <v>5062</v>
      </c>
      <c r="R189" s="306" t="s">
        <v>549</v>
      </c>
      <c r="S189" s="155">
        <v>4955</v>
      </c>
      <c r="T189" s="306" t="s">
        <v>549</v>
      </c>
      <c r="U189" s="155">
        <v>4812</v>
      </c>
      <c r="V189" s="203" t="s">
        <v>549</v>
      </c>
      <c r="W189" s="155">
        <v>4688</v>
      </c>
      <c r="X189" s="203" t="s">
        <v>549</v>
      </c>
      <c r="Y189" s="155">
        <v>4572</v>
      </c>
      <c r="Z189" s="203" t="s">
        <v>549</v>
      </c>
      <c r="AA189" s="155">
        <v>4387</v>
      </c>
      <c r="AB189" s="203" t="s">
        <v>549</v>
      </c>
      <c r="AC189" s="155">
        <v>4305</v>
      </c>
      <c r="AD189" s="203" t="s">
        <v>549</v>
      </c>
      <c r="AE189" s="155">
        <v>4132</v>
      </c>
      <c r="AF189" s="203" t="s">
        <v>549</v>
      </c>
      <c r="AG189" s="155">
        <v>4009</v>
      </c>
      <c r="AH189" s="203" t="s">
        <v>549</v>
      </c>
      <c r="AI189" s="155">
        <v>3888</v>
      </c>
      <c r="AJ189" s="203" t="s">
        <v>549</v>
      </c>
      <c r="AK189" s="155">
        <v>3734</v>
      </c>
      <c r="AL189" s="203" t="s">
        <v>548</v>
      </c>
      <c r="AM189" s="155">
        <v>3727</v>
      </c>
      <c r="AN189" s="410" t="s">
        <v>548</v>
      </c>
      <c r="AO189" s="155">
        <v>3658</v>
      </c>
      <c r="AP189" s="410" t="s">
        <v>548</v>
      </c>
      <c r="AQ189" s="155">
        <v>3614</v>
      </c>
      <c r="AR189" s="203" t="s">
        <v>548</v>
      </c>
      <c r="AS189" s="155">
        <v>3567</v>
      </c>
      <c r="AT189" s="203" t="s">
        <v>548</v>
      </c>
      <c r="AU189" s="155">
        <v>3489</v>
      </c>
      <c r="AV189" s="203" t="s">
        <v>548</v>
      </c>
      <c r="AW189" s="225"/>
      <c r="AX189" s="155"/>
      <c r="AY189" s="155"/>
      <c r="AZ189" s="306"/>
      <c r="BA189" s="306"/>
    </row>
    <row r="190" spans="1:53" x14ac:dyDescent="0.2">
      <c r="A190" s="306" t="s">
        <v>501</v>
      </c>
      <c r="B190" s="5" t="s">
        <v>480</v>
      </c>
      <c r="C190" s="5" t="s">
        <v>405</v>
      </c>
      <c r="D190" s="5" t="s">
        <v>429</v>
      </c>
      <c r="E190" s="5" t="s">
        <v>60</v>
      </c>
      <c r="F190" s="117" t="s">
        <v>382</v>
      </c>
      <c r="G190" s="5" t="s">
        <v>383</v>
      </c>
      <c r="H190" s="151">
        <v>5217</v>
      </c>
      <c r="I190" s="155">
        <v>6461</v>
      </c>
      <c r="J190" s="187" t="s">
        <v>549</v>
      </c>
      <c r="K190" s="155">
        <v>6256</v>
      </c>
      <c r="L190" s="262" t="s">
        <v>549</v>
      </c>
      <c r="M190" s="155">
        <v>6046</v>
      </c>
      <c r="N190" s="306" t="s">
        <v>549</v>
      </c>
      <c r="O190" s="155">
        <v>5824</v>
      </c>
      <c r="P190" s="306" t="s">
        <v>549</v>
      </c>
      <c r="Q190" s="155">
        <v>5623</v>
      </c>
      <c r="R190" s="306" t="s">
        <v>549</v>
      </c>
      <c r="S190" s="155">
        <v>5396</v>
      </c>
      <c r="T190" s="306" t="s">
        <v>549</v>
      </c>
      <c r="U190" s="155">
        <v>5199</v>
      </c>
      <c r="V190" s="203" t="s">
        <v>548</v>
      </c>
      <c r="W190" s="155">
        <v>5030</v>
      </c>
      <c r="X190" s="203" t="s">
        <v>548</v>
      </c>
      <c r="Y190" s="155">
        <v>4918</v>
      </c>
      <c r="Z190" s="203" t="s">
        <v>548</v>
      </c>
      <c r="AA190" s="155">
        <v>4762</v>
      </c>
      <c r="AB190" s="203" t="s">
        <v>548</v>
      </c>
      <c r="AC190" s="155">
        <v>4630</v>
      </c>
      <c r="AD190" s="203" t="s">
        <v>548</v>
      </c>
      <c r="AE190" s="155">
        <v>4507</v>
      </c>
      <c r="AF190" s="203" t="s">
        <v>548</v>
      </c>
      <c r="AG190" s="155">
        <v>4438</v>
      </c>
      <c r="AH190" s="203" t="s">
        <v>548</v>
      </c>
      <c r="AI190" s="155">
        <v>4410</v>
      </c>
      <c r="AJ190" s="203" t="s">
        <v>548</v>
      </c>
      <c r="AK190" s="155">
        <v>4394</v>
      </c>
      <c r="AL190" s="203" t="s">
        <v>548</v>
      </c>
      <c r="AM190" s="155">
        <v>4343</v>
      </c>
      <c r="AN190" s="410" t="s">
        <v>548</v>
      </c>
      <c r="AO190" s="155">
        <v>4323</v>
      </c>
      <c r="AP190" s="410" t="s">
        <v>548</v>
      </c>
      <c r="AQ190" s="155">
        <v>4250</v>
      </c>
      <c r="AR190" s="203" t="s">
        <v>548</v>
      </c>
      <c r="AS190" s="155">
        <v>4177</v>
      </c>
      <c r="AT190" s="203" t="s">
        <v>548</v>
      </c>
      <c r="AU190" s="155">
        <v>4158</v>
      </c>
      <c r="AV190" s="203" t="s">
        <v>548</v>
      </c>
      <c r="AW190" s="225"/>
      <c r="AX190" s="155"/>
      <c r="AY190" s="155"/>
      <c r="AZ190" s="306"/>
      <c r="BA190" s="306"/>
    </row>
    <row r="191" spans="1:53" x14ac:dyDescent="0.2">
      <c r="A191" s="306" t="s">
        <v>628</v>
      </c>
      <c r="B191" s="5" t="s">
        <v>485</v>
      </c>
      <c r="C191" s="5" t="s">
        <v>464</v>
      </c>
      <c r="D191" s="5" t="s">
        <v>425</v>
      </c>
      <c r="E191" s="5" t="s">
        <v>40</v>
      </c>
      <c r="F191" s="117" t="s">
        <v>384</v>
      </c>
      <c r="G191" s="5" t="s">
        <v>385</v>
      </c>
      <c r="H191" s="151">
        <v>4613</v>
      </c>
      <c r="I191" s="155">
        <v>5183</v>
      </c>
      <c r="J191" s="187" t="s">
        <v>549</v>
      </c>
      <c r="K191" s="155">
        <v>4960</v>
      </c>
      <c r="L191" s="262" t="s">
        <v>549</v>
      </c>
      <c r="M191" s="155">
        <v>4779</v>
      </c>
      <c r="N191" s="306" t="s">
        <v>549</v>
      </c>
      <c r="O191" s="155">
        <v>4589</v>
      </c>
      <c r="P191" s="306" t="s">
        <v>548</v>
      </c>
      <c r="Q191" s="155">
        <v>4490</v>
      </c>
      <c r="R191" s="306" t="s">
        <v>548</v>
      </c>
      <c r="S191" s="155">
        <v>4403</v>
      </c>
      <c r="T191" s="306" t="s">
        <v>548</v>
      </c>
      <c r="U191" s="155">
        <v>4343</v>
      </c>
      <c r="V191" s="203" t="s">
        <v>548</v>
      </c>
      <c r="W191" s="155">
        <v>4311</v>
      </c>
      <c r="X191" s="203" t="s">
        <v>548</v>
      </c>
      <c r="Y191" s="155">
        <v>4254</v>
      </c>
      <c r="Z191" s="203" t="s">
        <v>548</v>
      </c>
      <c r="AA191" s="155">
        <v>4180</v>
      </c>
      <c r="AB191" s="203" t="s">
        <v>548</v>
      </c>
      <c r="AC191" s="155">
        <v>4134</v>
      </c>
      <c r="AD191" s="203" t="s">
        <v>548</v>
      </c>
      <c r="AE191" s="155">
        <v>4096</v>
      </c>
      <c r="AF191" s="203" t="s">
        <v>548</v>
      </c>
      <c r="AG191" s="155">
        <v>4053</v>
      </c>
      <c r="AH191" s="203" t="s">
        <v>548</v>
      </c>
      <c r="AI191" s="155">
        <v>4032</v>
      </c>
      <c r="AJ191" s="203" t="s">
        <v>548</v>
      </c>
      <c r="AK191" s="155">
        <v>3977</v>
      </c>
      <c r="AL191" s="203" t="s">
        <v>548</v>
      </c>
      <c r="AM191" s="155">
        <v>3970</v>
      </c>
      <c r="AN191" s="410" t="s">
        <v>548</v>
      </c>
      <c r="AO191" s="155">
        <v>3986</v>
      </c>
      <c r="AP191" s="410" t="s">
        <v>548</v>
      </c>
      <c r="AQ191" s="155">
        <v>3958</v>
      </c>
      <c r="AR191" s="203" t="s">
        <v>548</v>
      </c>
      <c r="AS191" s="155">
        <v>3900</v>
      </c>
      <c r="AT191" s="203" t="s">
        <v>548</v>
      </c>
      <c r="AU191" s="155">
        <v>3849</v>
      </c>
      <c r="AV191" s="203" t="s">
        <v>548</v>
      </c>
      <c r="AW191" s="225"/>
      <c r="AX191" s="155"/>
      <c r="AY191" s="155"/>
      <c r="AZ191" s="306"/>
      <c r="BA191" s="306"/>
    </row>
    <row r="192" spans="1:53" x14ac:dyDescent="0.2">
      <c r="A192" s="306" t="s">
        <v>623</v>
      </c>
      <c r="B192" s="5" t="s">
        <v>476</v>
      </c>
      <c r="C192" s="5" t="s">
        <v>403</v>
      </c>
      <c r="D192" s="5" t="s">
        <v>420</v>
      </c>
      <c r="E192" s="5" t="s">
        <v>25</v>
      </c>
      <c r="F192" s="117" t="s">
        <v>386</v>
      </c>
      <c r="G192" s="5" t="s">
        <v>387</v>
      </c>
      <c r="H192" s="151">
        <v>11561</v>
      </c>
      <c r="I192" s="155">
        <v>12184</v>
      </c>
      <c r="J192" s="187" t="s">
        <v>549</v>
      </c>
      <c r="K192" s="155">
        <v>11802</v>
      </c>
      <c r="L192" s="262" t="s">
        <v>549</v>
      </c>
      <c r="M192" s="155">
        <v>11294</v>
      </c>
      <c r="N192" s="306" t="s">
        <v>548</v>
      </c>
      <c r="O192" s="155">
        <v>10883</v>
      </c>
      <c r="P192" s="306" t="s">
        <v>548</v>
      </c>
      <c r="Q192" s="155">
        <v>10474</v>
      </c>
      <c r="R192" s="306" t="s">
        <v>548</v>
      </c>
      <c r="S192" s="155">
        <v>10048</v>
      </c>
      <c r="T192" s="306" t="s">
        <v>548</v>
      </c>
      <c r="U192" s="155">
        <v>9802</v>
      </c>
      <c r="V192" s="203" t="s">
        <v>548</v>
      </c>
      <c r="W192" s="155">
        <v>9591</v>
      </c>
      <c r="X192" s="203" t="s">
        <v>548</v>
      </c>
      <c r="Y192" s="155">
        <v>9423</v>
      </c>
      <c r="Z192" s="203" t="s">
        <v>548</v>
      </c>
      <c r="AA192" s="155">
        <v>9400</v>
      </c>
      <c r="AB192" s="203" t="s">
        <v>548</v>
      </c>
      <c r="AC192" s="155">
        <v>9256</v>
      </c>
      <c r="AD192" s="203" t="s">
        <v>548</v>
      </c>
      <c r="AE192" s="155">
        <v>9146</v>
      </c>
      <c r="AF192" s="203" t="s">
        <v>548</v>
      </c>
      <c r="AG192" s="155">
        <v>9006</v>
      </c>
      <c r="AH192" s="203" t="s">
        <v>548</v>
      </c>
      <c r="AI192" s="155">
        <v>8915</v>
      </c>
      <c r="AJ192" s="203" t="s">
        <v>548</v>
      </c>
      <c r="AK192" s="155">
        <v>8765</v>
      </c>
      <c r="AL192" s="203" t="s">
        <v>548</v>
      </c>
      <c r="AM192" s="155">
        <v>8647</v>
      </c>
      <c r="AN192" s="410" t="s">
        <v>548</v>
      </c>
      <c r="AO192" s="155">
        <v>8549</v>
      </c>
      <c r="AP192" s="410" t="s">
        <v>548</v>
      </c>
      <c r="AQ192" s="155">
        <v>8434</v>
      </c>
      <c r="AR192" s="203" t="s">
        <v>548</v>
      </c>
      <c r="AS192" s="155">
        <v>8230</v>
      </c>
      <c r="AT192" s="203" t="s">
        <v>548</v>
      </c>
      <c r="AU192" s="155">
        <v>8132</v>
      </c>
      <c r="AV192" s="203" t="s">
        <v>548</v>
      </c>
      <c r="AW192" s="225"/>
      <c r="AX192" s="155"/>
      <c r="AY192" s="155"/>
      <c r="AZ192" s="306"/>
      <c r="BA192" s="306"/>
    </row>
    <row r="193" spans="1:53" x14ac:dyDescent="0.2">
      <c r="A193" s="306" t="s">
        <v>496</v>
      </c>
      <c r="B193" s="5" t="s">
        <v>497</v>
      </c>
      <c r="C193" s="5" t="s">
        <v>411</v>
      </c>
      <c r="D193" s="5" t="s">
        <v>437</v>
      </c>
      <c r="E193" s="5" t="s">
        <v>123</v>
      </c>
      <c r="F193" s="117" t="s">
        <v>388</v>
      </c>
      <c r="G193" s="5" t="s">
        <v>389</v>
      </c>
      <c r="H193" s="151">
        <v>7358</v>
      </c>
      <c r="I193" s="155">
        <v>7338</v>
      </c>
      <c r="J193" s="187" t="s">
        <v>548</v>
      </c>
      <c r="K193" s="155">
        <v>7249</v>
      </c>
      <c r="L193" s="262" t="s">
        <v>548</v>
      </c>
      <c r="M193" s="155">
        <v>7156</v>
      </c>
      <c r="N193" s="306" t="s">
        <v>548</v>
      </c>
      <c r="O193" s="155">
        <v>7051</v>
      </c>
      <c r="P193" s="306" t="s">
        <v>548</v>
      </c>
      <c r="Q193" s="155">
        <v>6960</v>
      </c>
      <c r="R193" s="306" t="s">
        <v>548</v>
      </c>
      <c r="S193" s="155">
        <v>6819</v>
      </c>
      <c r="T193" s="306" t="s">
        <v>548</v>
      </c>
      <c r="U193" s="155">
        <v>6796</v>
      </c>
      <c r="V193" s="203" t="s">
        <v>548</v>
      </c>
      <c r="W193" s="155">
        <v>6730</v>
      </c>
      <c r="X193" s="203" t="s">
        <v>548</v>
      </c>
      <c r="Y193" s="155">
        <v>6683</v>
      </c>
      <c r="Z193" s="203" t="s">
        <v>548</v>
      </c>
      <c r="AA193" s="155">
        <v>6677</v>
      </c>
      <c r="AB193" s="203" t="s">
        <v>548</v>
      </c>
      <c r="AC193" s="155">
        <v>6569</v>
      </c>
      <c r="AD193" s="203" t="s">
        <v>548</v>
      </c>
      <c r="AE193" s="155">
        <v>6467</v>
      </c>
      <c r="AF193" s="203" t="s">
        <v>548</v>
      </c>
      <c r="AG193" s="155">
        <v>6333</v>
      </c>
      <c r="AH193" s="203" t="s">
        <v>548</v>
      </c>
      <c r="AI193" s="155">
        <v>6281</v>
      </c>
      <c r="AJ193" s="203" t="s">
        <v>548</v>
      </c>
      <c r="AK193" s="155">
        <v>6100</v>
      </c>
      <c r="AL193" s="203" t="s">
        <v>548</v>
      </c>
      <c r="AM193" s="155">
        <v>6013</v>
      </c>
      <c r="AN193" s="410" t="s">
        <v>548</v>
      </c>
      <c r="AO193" s="155">
        <v>5899</v>
      </c>
      <c r="AP193" s="410" t="s">
        <v>548</v>
      </c>
      <c r="AQ193" s="155">
        <v>5891</v>
      </c>
      <c r="AR193" s="203" t="s">
        <v>548</v>
      </c>
      <c r="AS193" s="155">
        <v>5762</v>
      </c>
      <c r="AT193" s="203" t="s">
        <v>548</v>
      </c>
      <c r="AU193" s="155">
        <v>5657</v>
      </c>
      <c r="AV193" s="203" t="s">
        <v>548</v>
      </c>
      <c r="AW193" s="225"/>
      <c r="AX193" s="155"/>
      <c r="AY193" s="155"/>
      <c r="AZ193" s="306"/>
      <c r="BA193" s="306"/>
    </row>
    <row r="194" spans="1:53" x14ac:dyDescent="0.2">
      <c r="A194" s="306" t="s">
        <v>635</v>
      </c>
      <c r="B194" s="5" t="s">
        <v>483</v>
      </c>
      <c r="C194" s="5" t="s">
        <v>407</v>
      </c>
      <c r="D194" s="5" t="s">
        <v>423</v>
      </c>
      <c r="E194" s="5" t="s">
        <v>34</v>
      </c>
      <c r="F194" s="117" t="s">
        <v>390</v>
      </c>
      <c r="G194" s="5" t="s">
        <v>391</v>
      </c>
      <c r="H194" s="151">
        <v>4855</v>
      </c>
      <c r="I194" s="155">
        <v>4463</v>
      </c>
      <c r="J194" s="187" t="s">
        <v>548</v>
      </c>
      <c r="K194" s="155">
        <v>4333</v>
      </c>
      <c r="L194" s="262" t="s">
        <v>548</v>
      </c>
      <c r="M194" s="155">
        <v>4189</v>
      </c>
      <c r="N194" s="306" t="s">
        <v>548</v>
      </c>
      <c r="O194" s="155">
        <v>4106</v>
      </c>
      <c r="P194" s="306" t="s">
        <v>548</v>
      </c>
      <c r="Q194" s="155">
        <v>4059</v>
      </c>
      <c r="R194" s="306" t="s">
        <v>548</v>
      </c>
      <c r="S194" s="155">
        <v>3970</v>
      </c>
      <c r="T194" s="306" t="s">
        <v>548</v>
      </c>
      <c r="U194" s="155">
        <v>3905</v>
      </c>
      <c r="V194" s="203" t="s">
        <v>548</v>
      </c>
      <c r="W194" s="155">
        <v>3792</v>
      </c>
      <c r="X194" s="203" t="s">
        <v>548</v>
      </c>
      <c r="Y194" s="155">
        <v>3669</v>
      </c>
      <c r="Z194" s="203" t="s">
        <v>548</v>
      </c>
      <c r="AA194" s="155">
        <v>3539</v>
      </c>
      <c r="AB194" s="203" t="s">
        <v>548</v>
      </c>
      <c r="AC194" s="155">
        <v>3453</v>
      </c>
      <c r="AD194" s="203" t="s">
        <v>548</v>
      </c>
      <c r="AE194" s="155">
        <v>3419</v>
      </c>
      <c r="AF194" s="203" t="s">
        <v>548</v>
      </c>
      <c r="AG194" s="155">
        <v>3288</v>
      </c>
      <c r="AH194" s="203" t="s">
        <v>548</v>
      </c>
      <c r="AI194" s="155">
        <v>3237</v>
      </c>
      <c r="AJ194" s="203" t="s">
        <v>548</v>
      </c>
      <c r="AK194" s="155">
        <v>3181</v>
      </c>
      <c r="AL194" s="203" t="s">
        <v>548</v>
      </c>
      <c r="AM194" s="155">
        <v>3122</v>
      </c>
      <c r="AN194" s="410" t="s">
        <v>548</v>
      </c>
      <c r="AO194" s="155">
        <v>3056</v>
      </c>
      <c r="AP194" s="410" t="s">
        <v>548</v>
      </c>
      <c r="AQ194" s="155">
        <v>3020</v>
      </c>
      <c r="AR194" s="203" t="s">
        <v>548</v>
      </c>
      <c r="AS194" s="155">
        <v>2974</v>
      </c>
      <c r="AT194" s="203" t="s">
        <v>548</v>
      </c>
      <c r="AU194" s="155">
        <v>2975</v>
      </c>
      <c r="AV194" s="203" t="s">
        <v>548</v>
      </c>
      <c r="AW194" s="225"/>
      <c r="AX194" s="155"/>
      <c r="AY194" s="155"/>
      <c r="AZ194" s="306"/>
      <c r="BA194" s="306"/>
    </row>
    <row r="195" spans="1:53" x14ac:dyDescent="0.2">
      <c r="A195" s="306" t="s">
        <v>500</v>
      </c>
      <c r="B195" s="5" t="s">
        <v>483</v>
      </c>
      <c r="C195" s="5" t="s">
        <v>407</v>
      </c>
      <c r="D195" s="5" t="s">
        <v>431</v>
      </c>
      <c r="E195" s="5" t="s">
        <v>82</v>
      </c>
      <c r="F195" s="117" t="s">
        <v>392</v>
      </c>
      <c r="G195" s="5" t="s">
        <v>393</v>
      </c>
      <c r="H195" s="151">
        <v>3472</v>
      </c>
      <c r="I195" s="155">
        <v>2805</v>
      </c>
      <c r="J195" s="187" t="s">
        <v>548</v>
      </c>
      <c r="K195" s="155">
        <v>2693</v>
      </c>
      <c r="L195" s="262" t="s">
        <v>548</v>
      </c>
      <c r="M195" s="155">
        <v>2590</v>
      </c>
      <c r="N195" s="306" t="s">
        <v>548</v>
      </c>
      <c r="O195" s="155">
        <v>2549</v>
      </c>
      <c r="P195" s="306" t="s">
        <v>548</v>
      </c>
      <c r="Q195" s="155">
        <v>2503</v>
      </c>
      <c r="R195" s="306" t="s">
        <v>548</v>
      </c>
      <c r="S195" s="155">
        <v>2441</v>
      </c>
      <c r="T195" s="306" t="s">
        <v>548</v>
      </c>
      <c r="U195" s="155">
        <v>2397</v>
      </c>
      <c r="V195" s="203" t="s">
        <v>548</v>
      </c>
      <c r="W195" s="155">
        <v>2368</v>
      </c>
      <c r="X195" s="203" t="s">
        <v>548</v>
      </c>
      <c r="Y195" s="155">
        <v>2368</v>
      </c>
      <c r="Z195" s="203" t="s">
        <v>548</v>
      </c>
      <c r="AA195" s="155">
        <v>2336</v>
      </c>
      <c r="AB195" s="203" t="s">
        <v>548</v>
      </c>
      <c r="AC195" s="155">
        <v>2321</v>
      </c>
      <c r="AD195" s="203" t="s">
        <v>548</v>
      </c>
      <c r="AE195" s="155">
        <v>2283</v>
      </c>
      <c r="AF195" s="203" t="s">
        <v>548</v>
      </c>
      <c r="AG195" s="155">
        <v>2235</v>
      </c>
      <c r="AH195" s="203" t="s">
        <v>548</v>
      </c>
      <c r="AI195" s="155">
        <v>2261</v>
      </c>
      <c r="AJ195" s="203" t="s">
        <v>548</v>
      </c>
      <c r="AK195" s="155">
        <v>2270</v>
      </c>
      <c r="AL195" s="203" t="s">
        <v>548</v>
      </c>
      <c r="AM195" s="155">
        <v>2263</v>
      </c>
      <c r="AN195" s="410" t="s">
        <v>548</v>
      </c>
      <c r="AO195" s="155">
        <v>2254</v>
      </c>
      <c r="AP195" s="410" t="s">
        <v>548</v>
      </c>
      <c r="AQ195" s="155">
        <v>2240</v>
      </c>
      <c r="AR195" s="203" t="s">
        <v>548</v>
      </c>
      <c r="AS195" s="155">
        <v>2252</v>
      </c>
      <c r="AT195" s="203" t="s">
        <v>548</v>
      </c>
      <c r="AU195" s="155">
        <v>2245</v>
      </c>
      <c r="AV195" s="203" t="s">
        <v>548</v>
      </c>
      <c r="AW195" s="225"/>
      <c r="AX195" s="155"/>
      <c r="AY195" s="155"/>
      <c r="AZ195" s="306"/>
      <c r="BA195" s="306"/>
    </row>
    <row r="196" spans="1:53" x14ac:dyDescent="0.2">
      <c r="H196" s="3"/>
      <c r="AX196" s="103"/>
    </row>
    <row r="197" spans="1:53" x14ac:dyDescent="0.2">
      <c r="F197" s="24" t="s">
        <v>412</v>
      </c>
      <c r="H197" s="3"/>
      <c r="I197" s="156">
        <f>SUBTOTAL(9,I5:I195)</f>
        <v>951669</v>
      </c>
      <c r="J197" s="307"/>
      <c r="K197" s="307">
        <f>SUBTOTAL(9,K5:K195)</f>
        <v>925931</v>
      </c>
      <c r="L197" s="307"/>
      <c r="M197" s="307">
        <f>SUBTOTAL(9,M5:M195)</f>
        <v>899131</v>
      </c>
      <c r="N197" s="307"/>
      <c r="O197" s="307">
        <f>SUBTOTAL(9,O5:O195)</f>
        <v>877653</v>
      </c>
      <c r="P197" s="307"/>
      <c r="Q197" s="307">
        <f>SUBTOTAL(9,Q5:Q195)</f>
        <v>858937</v>
      </c>
      <c r="R197" s="307"/>
      <c r="S197" s="307">
        <f>SUBTOTAL(9,S5:S195)</f>
        <v>838577</v>
      </c>
      <c r="T197" s="307"/>
      <c r="U197" s="307">
        <f>SUBTOTAL(9,U5:U195)</f>
        <v>823868</v>
      </c>
      <c r="W197" s="307">
        <f>SUBTOTAL(9,W5:W195)</f>
        <v>808661</v>
      </c>
      <c r="X197" s="307"/>
      <c r="Y197" s="307">
        <f>SUBTOTAL(9,Y5:Y195)</f>
        <v>795775</v>
      </c>
      <c r="Z197" s="307"/>
      <c r="AA197" s="307">
        <f>SUBTOTAL(9,AA5:AA195)</f>
        <v>781408</v>
      </c>
      <c r="AB197" s="307"/>
      <c r="AC197" s="307">
        <f>SUBTOTAL(9,AC5:AC195)</f>
        <v>768927</v>
      </c>
      <c r="AD197" s="307"/>
      <c r="AE197" s="307">
        <f>SUBTOTAL(9,AE5:AE195)</f>
        <v>755712</v>
      </c>
      <c r="AF197" s="307"/>
      <c r="AG197" s="307">
        <f t="shared" ref="AG197:AI197" si="0">SUBTOTAL(9,AG5:AG195)</f>
        <v>743453</v>
      </c>
      <c r="AH197" s="307"/>
      <c r="AI197" s="307">
        <f t="shared" si="0"/>
        <v>734136</v>
      </c>
      <c r="AJ197" s="307"/>
      <c r="AK197" s="307">
        <f t="shared" ref="AK197:AU197" si="1">SUBTOTAL(9,AK5:AK195)</f>
        <v>723198</v>
      </c>
      <c r="AL197" s="307"/>
      <c r="AM197" s="307">
        <f t="shared" si="1"/>
        <v>714570</v>
      </c>
      <c r="AN197" s="307"/>
      <c r="AO197" s="307">
        <f t="shared" si="1"/>
        <v>705733</v>
      </c>
      <c r="AP197" s="307"/>
      <c r="AQ197" s="307">
        <f t="shared" si="1"/>
        <v>699004</v>
      </c>
      <c r="AR197" s="307"/>
      <c r="AS197" s="307">
        <f t="shared" si="1"/>
        <v>691263</v>
      </c>
      <c r="AT197" s="307"/>
      <c r="AU197" s="307">
        <f t="shared" si="1"/>
        <v>684405</v>
      </c>
    </row>
    <row r="198" spans="1:53" x14ac:dyDescent="0.2">
      <c r="D198" s="26"/>
      <c r="E198" s="8"/>
      <c r="H198" s="3"/>
      <c r="I198" s="155"/>
      <c r="J198" s="99"/>
      <c r="K198" s="99"/>
      <c r="L198" s="99"/>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row>
    <row r="199" spans="1:53" x14ac:dyDescent="0.2">
      <c r="D199" s="27"/>
      <c r="E199" s="28"/>
      <c r="F199" s="29" t="s">
        <v>595</v>
      </c>
      <c r="H199" s="3"/>
      <c r="I199" s="29">
        <f>COUNTIF(J5:J195,"yes")</f>
        <v>112</v>
      </c>
      <c r="J199" s="29"/>
      <c r="K199" s="29">
        <f>COUNTIF(L5:L195,"yes")</f>
        <v>122</v>
      </c>
      <c r="L199" s="233"/>
      <c r="M199" s="233">
        <f>COUNTIF(N5:N195,"yes")</f>
        <v>128</v>
      </c>
      <c r="N199" s="233"/>
      <c r="O199" s="233">
        <f>COUNTIF(P5:P195,"yes")</f>
        <v>132</v>
      </c>
      <c r="P199" s="233"/>
      <c r="Q199" s="233">
        <f>COUNTIF(R5:R195,"yes")</f>
        <v>137</v>
      </c>
      <c r="R199" s="233"/>
      <c r="S199" s="233">
        <f>COUNTIF(T5:T195,"yes")</f>
        <v>143</v>
      </c>
      <c r="T199" s="233"/>
      <c r="U199" s="233">
        <f>COUNTIF(V5:V195,"yes")</f>
        <v>150</v>
      </c>
      <c r="V199" s="282"/>
      <c r="W199" s="233">
        <f>COUNTIF(X5:X195,"yes")</f>
        <v>155</v>
      </c>
      <c r="X199" s="233"/>
      <c r="Y199" s="233">
        <f>COUNTIF(Z5:Z195,"yes")</f>
        <v>157</v>
      </c>
      <c r="Z199" s="233"/>
      <c r="AA199" s="233">
        <f>COUNTIF(AB5:AB195,"yes")</f>
        <v>159</v>
      </c>
      <c r="AB199" s="233"/>
      <c r="AC199" s="233">
        <f>COUNTIF(AD5:AD195,"yes")</f>
        <v>162</v>
      </c>
      <c r="AD199" s="233"/>
      <c r="AE199" s="233">
        <f>COUNTIF(AF5:AF195,"yes")</f>
        <v>165</v>
      </c>
      <c r="AF199" s="233"/>
      <c r="AG199" s="233">
        <f t="shared" ref="AG199" si="2">COUNTIF(AH5:AH195,"yes")</f>
        <v>167</v>
      </c>
      <c r="AH199" s="233"/>
      <c r="AI199" s="233">
        <f t="shared" ref="AI199" si="3">COUNTIF(AJ5:AJ195,"yes")</f>
        <v>171</v>
      </c>
      <c r="AJ199" s="233"/>
      <c r="AK199" s="233">
        <f t="shared" ref="AK199" si="4">COUNTIF(AL5:AL195,"yes")</f>
        <v>173</v>
      </c>
      <c r="AL199" s="233"/>
      <c r="AM199" s="233">
        <f t="shared" ref="AM199" si="5">COUNTIF(AN5:AN195,"yes")</f>
        <v>178</v>
      </c>
      <c r="AN199" s="233"/>
      <c r="AO199" s="233">
        <f t="shared" ref="AO199" si="6">COUNTIF(AP5:AP195,"yes")</f>
        <v>180</v>
      </c>
      <c r="AP199" s="233"/>
      <c r="AQ199" s="233">
        <f t="shared" ref="AQ199" si="7">COUNTIF(AR5:AR195,"yes")</f>
        <v>181</v>
      </c>
      <c r="AR199" s="233"/>
      <c r="AS199" s="233">
        <f t="shared" ref="AS199" si="8">COUNTIF(AT5:AT195,"yes")</f>
        <v>182</v>
      </c>
      <c r="AT199" s="233"/>
      <c r="AU199" s="233">
        <f t="shared" ref="AU199" si="9">COUNTIF(AV5:AV195,"yes")</f>
        <v>184</v>
      </c>
      <c r="AV199" s="282"/>
    </row>
    <row r="200" spans="1:53" x14ac:dyDescent="0.2">
      <c r="D200" s="26"/>
      <c r="E200" s="8"/>
      <c r="F200" s="306"/>
      <c r="H200" s="3"/>
    </row>
    <row r="201" spans="1:53" x14ac:dyDescent="0.2">
      <c r="F201" s="306"/>
      <c r="H201" s="3"/>
    </row>
    <row r="202" spans="1:53" x14ac:dyDescent="0.2">
      <c r="F202" s="306"/>
      <c r="H202" s="3"/>
    </row>
    <row r="203" spans="1:53" x14ac:dyDescent="0.2">
      <c r="H203" s="3"/>
    </row>
    <row r="204" spans="1:53" x14ac:dyDescent="0.2">
      <c r="H204" s="3"/>
      <c r="I204" s="10">
        <f>SUBTOTAL(2,I5:I195)</f>
        <v>191</v>
      </c>
      <c r="K204" s="10">
        <f>SUBTOTAL(2,K5:K195)</f>
        <v>191</v>
      </c>
      <c r="L204" s="203"/>
      <c r="M204" s="203">
        <f t="shared" ref="M204:AU204" si="10">SUBTOTAL(2,M5:M195)</f>
        <v>191</v>
      </c>
      <c r="O204" s="203">
        <f t="shared" si="10"/>
        <v>191</v>
      </c>
      <c r="Q204" s="203">
        <f t="shared" si="10"/>
        <v>191</v>
      </c>
      <c r="S204" s="203">
        <f t="shared" si="10"/>
        <v>191</v>
      </c>
      <c r="U204" s="203">
        <f t="shared" si="10"/>
        <v>191</v>
      </c>
      <c r="W204" s="203">
        <f t="shared" si="10"/>
        <v>191</v>
      </c>
      <c r="Y204" s="203">
        <f t="shared" si="10"/>
        <v>191</v>
      </c>
      <c r="AA204" s="203">
        <f t="shared" si="10"/>
        <v>191</v>
      </c>
      <c r="AC204" s="203">
        <f t="shared" si="10"/>
        <v>191</v>
      </c>
      <c r="AE204" s="203">
        <f t="shared" si="10"/>
        <v>191</v>
      </c>
      <c r="AF204" s="203">
        <f t="shared" si="10"/>
        <v>0</v>
      </c>
      <c r="AG204" s="203">
        <f t="shared" si="10"/>
        <v>191</v>
      </c>
      <c r="AI204" s="203">
        <f t="shared" si="10"/>
        <v>191</v>
      </c>
      <c r="AJ204" s="203">
        <f t="shared" si="10"/>
        <v>0</v>
      </c>
      <c r="AK204" s="203">
        <f t="shared" si="10"/>
        <v>191</v>
      </c>
      <c r="AM204" s="203">
        <f t="shared" si="10"/>
        <v>191</v>
      </c>
      <c r="AO204" s="203">
        <f t="shared" si="10"/>
        <v>191</v>
      </c>
      <c r="AQ204" s="203">
        <f t="shared" si="10"/>
        <v>191</v>
      </c>
      <c r="AS204" s="203">
        <f t="shared" si="10"/>
        <v>191</v>
      </c>
      <c r="AU204" s="203">
        <f t="shared" si="10"/>
        <v>191</v>
      </c>
    </row>
    <row r="207" spans="1:53" x14ac:dyDescent="0.2">
      <c r="A207" s="49"/>
    </row>
  </sheetData>
  <autoFilter ref="A4:BA195"/>
  <customSheetViews>
    <customSheetView guid="{460C675D-EB01-4F1F-8F6F-F3410AC9815E}" showAutoFilter="1" hiddenColumns="1">
      <pane ySplit="4" topLeftCell="A5" activePane="bottomLeft" state="frozen"/>
      <selection pane="bottomLeft"/>
      <pageMargins left="0.7" right="0.7" top="0.75" bottom="0.75" header="0.3" footer="0.3"/>
      <pageSetup paperSize="9" orientation="portrait" r:id="rId1"/>
      <autoFilter ref="A4:AL199"/>
    </customSheetView>
  </customSheetViews>
  <conditionalFormatting sqref="I5:I195">
    <cfRule type="expression" dxfId="161" priority="41">
      <formula>J5="yes"</formula>
    </cfRule>
  </conditionalFormatting>
  <conditionalFormatting sqref="AG5:AG195">
    <cfRule type="expression" dxfId="160" priority="19">
      <formula>AH5="yes"</formula>
    </cfRule>
  </conditionalFormatting>
  <conditionalFormatting sqref="K5:K195">
    <cfRule type="expression" dxfId="159" priority="18">
      <formula>L5="yes"</formula>
    </cfRule>
  </conditionalFormatting>
  <conditionalFormatting sqref="M5:M195">
    <cfRule type="expression" dxfId="158" priority="17">
      <formula>N5="yes"</formula>
    </cfRule>
  </conditionalFormatting>
  <conditionalFormatting sqref="O5:O195">
    <cfRule type="expression" dxfId="157" priority="16">
      <formula>P5="yes"</formula>
    </cfRule>
  </conditionalFormatting>
  <conditionalFormatting sqref="Q5:Q195">
    <cfRule type="expression" dxfId="156" priority="15">
      <formula>R5="yes"</formula>
    </cfRule>
  </conditionalFormatting>
  <conditionalFormatting sqref="S5:S195">
    <cfRule type="expression" dxfId="155" priority="14">
      <formula>T5="yes"</formula>
    </cfRule>
  </conditionalFormatting>
  <conditionalFormatting sqref="U5:U195">
    <cfRule type="expression" dxfId="154" priority="13">
      <formula>V5="yes"</formula>
    </cfRule>
  </conditionalFormatting>
  <conditionalFormatting sqref="W5:W195">
    <cfRule type="expression" dxfId="153" priority="12">
      <formula>X5="yes"</formula>
    </cfRule>
  </conditionalFormatting>
  <conditionalFormatting sqref="Y5:Y195">
    <cfRule type="expression" dxfId="152" priority="11">
      <formula>Z5="yes"</formula>
    </cfRule>
  </conditionalFormatting>
  <conditionalFormatting sqref="AA5:AA195">
    <cfRule type="expression" dxfId="151" priority="10">
      <formula>AB5="yes"</formula>
    </cfRule>
  </conditionalFormatting>
  <conditionalFormatting sqref="AC5:AC195">
    <cfRule type="expression" dxfId="150" priority="9">
      <formula>AD5="yes"</formula>
    </cfRule>
  </conditionalFormatting>
  <conditionalFormatting sqref="AE5:AE195">
    <cfRule type="expression" dxfId="149" priority="8">
      <formula>AF5="yes"</formula>
    </cfRule>
  </conditionalFormatting>
  <conditionalFormatting sqref="F5:F195">
    <cfRule type="expression" dxfId="148" priority="101">
      <formula>$AV5="yes"</formula>
    </cfRule>
  </conditionalFormatting>
  <conditionalFormatting sqref="AI5:AI195">
    <cfRule type="expression" dxfId="147" priority="7">
      <formula>AJ5="yes"</formula>
    </cfRule>
  </conditionalFormatting>
  <conditionalFormatting sqref="AK5:AK195">
    <cfRule type="expression" dxfId="146" priority="6">
      <formula>AL5="yes"</formula>
    </cfRule>
  </conditionalFormatting>
  <conditionalFormatting sqref="AM5:AM195">
    <cfRule type="expression" dxfId="145" priority="5">
      <formula>AN5="yes"</formula>
    </cfRule>
  </conditionalFormatting>
  <conditionalFormatting sqref="AO5:AO195">
    <cfRule type="expression" dxfId="144" priority="4">
      <formula>AP5="yes"</formula>
    </cfRule>
  </conditionalFormatting>
  <conditionalFormatting sqref="AQ5:AQ195">
    <cfRule type="expression" dxfId="143" priority="3">
      <formula>AR5="yes"</formula>
    </cfRule>
  </conditionalFormatting>
  <conditionalFormatting sqref="AS5:AS195">
    <cfRule type="expression" dxfId="142" priority="2">
      <formula>AT5="yes"</formula>
    </cfRule>
  </conditionalFormatting>
  <conditionalFormatting sqref="AU5:AU195">
    <cfRule type="expression" dxfId="141" priority="1">
      <formula>AV5="yes"</formula>
    </cfRule>
  </conditionalFormatting>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FF00"/>
  </sheetPr>
  <dimension ref="A1:Y28"/>
  <sheetViews>
    <sheetView workbookViewId="0">
      <pane xSplit="1" topLeftCell="B1" activePane="topRight" state="frozen"/>
      <selection pane="topRight" activeCell="A2" sqref="A2"/>
    </sheetView>
  </sheetViews>
  <sheetFormatPr defaultRowHeight="11.25" x14ac:dyDescent="0.2"/>
  <cols>
    <col min="1" max="1" width="75.33203125" customWidth="1"/>
    <col min="2" max="2" width="24.5" style="10" customWidth="1"/>
    <col min="3" max="14" width="11.83203125" customWidth="1"/>
  </cols>
  <sheetData>
    <row r="1" spans="1:25" x14ac:dyDescent="0.2">
      <c r="A1" s="343" t="s">
        <v>682</v>
      </c>
    </row>
    <row r="4" spans="1:25" ht="12" thickBot="1" x14ac:dyDescent="0.25">
      <c r="A4" s="37" t="s">
        <v>516</v>
      </c>
      <c r="B4" s="10" t="s">
        <v>414</v>
      </c>
    </row>
    <row r="5" spans="1:25" ht="12" thickTop="1" x14ac:dyDescent="0.2">
      <c r="A5" s="9"/>
      <c r="B5" s="176">
        <v>43191</v>
      </c>
      <c r="C5" s="21">
        <v>43221</v>
      </c>
      <c r="D5" s="21">
        <v>43252</v>
      </c>
      <c r="E5" s="21">
        <v>43282</v>
      </c>
      <c r="F5" s="21">
        <v>43313</v>
      </c>
      <c r="G5" s="21">
        <v>43344</v>
      </c>
      <c r="H5" s="21">
        <v>43374</v>
      </c>
      <c r="I5" s="21">
        <v>43405</v>
      </c>
      <c r="J5" s="21">
        <v>43435</v>
      </c>
      <c r="K5" s="21">
        <v>43466</v>
      </c>
      <c r="L5" s="21">
        <v>43497</v>
      </c>
      <c r="M5" s="21">
        <v>43525</v>
      </c>
      <c r="N5" s="21">
        <v>43556</v>
      </c>
      <c r="O5" s="21">
        <v>43586</v>
      </c>
      <c r="P5" s="21">
        <v>43617</v>
      </c>
      <c r="Q5" s="21">
        <v>43647</v>
      </c>
      <c r="R5" s="21">
        <v>43678</v>
      </c>
      <c r="S5" s="21">
        <v>43709</v>
      </c>
      <c r="T5" s="21">
        <v>43739</v>
      </c>
      <c r="U5" s="21">
        <v>43770</v>
      </c>
      <c r="V5" s="21">
        <v>43800</v>
      </c>
      <c r="W5" s="21">
        <v>43831</v>
      </c>
      <c r="X5" s="21">
        <v>43862</v>
      </c>
      <c r="Y5" s="21">
        <v>43891</v>
      </c>
    </row>
    <row r="6" spans="1:25" s="293" customFormat="1" x14ac:dyDescent="0.2">
      <c r="A6" s="389" t="s">
        <v>595</v>
      </c>
      <c r="B6" s="102">
        <v>112</v>
      </c>
      <c r="C6" s="102">
        <v>122</v>
      </c>
      <c r="D6" s="102">
        <v>128</v>
      </c>
      <c r="E6" s="102">
        <v>132</v>
      </c>
      <c r="F6" s="102">
        <v>137</v>
      </c>
      <c r="G6" s="102">
        <v>143</v>
      </c>
      <c r="H6" s="102">
        <v>150</v>
      </c>
      <c r="I6" s="102">
        <v>155</v>
      </c>
      <c r="J6" s="102">
        <v>157</v>
      </c>
      <c r="K6" s="102">
        <v>159</v>
      </c>
      <c r="L6" s="102">
        <v>162</v>
      </c>
      <c r="M6" s="102">
        <v>165</v>
      </c>
      <c r="N6" s="102">
        <v>167</v>
      </c>
      <c r="O6" s="102">
        <v>171</v>
      </c>
      <c r="P6" s="102">
        <v>173</v>
      </c>
      <c r="Q6" s="102">
        <v>178</v>
      </c>
      <c r="R6" s="102">
        <v>180</v>
      </c>
      <c r="S6" s="102">
        <v>181</v>
      </c>
      <c r="T6" s="102">
        <v>182</v>
      </c>
      <c r="U6" s="102">
        <v>184</v>
      </c>
      <c r="V6" s="102"/>
      <c r="W6" s="102"/>
      <c r="X6" s="102"/>
      <c r="Y6" s="102"/>
    </row>
    <row r="7" spans="1:25" s="293" customFormat="1" ht="12" thickBot="1" x14ac:dyDescent="0.25">
      <c r="A7" s="360" t="s">
        <v>606</v>
      </c>
      <c r="B7" s="325">
        <f>191-B6</f>
        <v>79</v>
      </c>
      <c r="C7" s="325">
        <f t="shared" ref="C7:Y7" si="0">191-C6</f>
        <v>69</v>
      </c>
      <c r="D7" s="325">
        <f t="shared" si="0"/>
        <v>63</v>
      </c>
      <c r="E7" s="325">
        <f t="shared" si="0"/>
        <v>59</v>
      </c>
      <c r="F7" s="325">
        <f t="shared" si="0"/>
        <v>54</v>
      </c>
      <c r="G7" s="325">
        <f t="shared" si="0"/>
        <v>48</v>
      </c>
      <c r="H7" s="325">
        <f t="shared" si="0"/>
        <v>41</v>
      </c>
      <c r="I7" s="325">
        <f t="shared" si="0"/>
        <v>36</v>
      </c>
      <c r="J7" s="325">
        <f t="shared" si="0"/>
        <v>34</v>
      </c>
      <c r="K7" s="325">
        <f t="shared" si="0"/>
        <v>32</v>
      </c>
      <c r="L7" s="325">
        <f t="shared" si="0"/>
        <v>29</v>
      </c>
      <c r="M7" s="325">
        <f t="shared" si="0"/>
        <v>26</v>
      </c>
      <c r="N7" s="325">
        <f t="shared" si="0"/>
        <v>24</v>
      </c>
      <c r="O7" s="325">
        <f t="shared" si="0"/>
        <v>20</v>
      </c>
      <c r="P7" s="325">
        <f t="shared" si="0"/>
        <v>18</v>
      </c>
      <c r="Q7" s="325">
        <f t="shared" si="0"/>
        <v>13</v>
      </c>
      <c r="R7" s="325">
        <f t="shared" si="0"/>
        <v>11</v>
      </c>
      <c r="S7" s="325">
        <f t="shared" si="0"/>
        <v>10</v>
      </c>
      <c r="T7" s="325">
        <f t="shared" si="0"/>
        <v>9</v>
      </c>
      <c r="U7" s="325">
        <f t="shared" si="0"/>
        <v>7</v>
      </c>
      <c r="V7" s="325">
        <f t="shared" si="0"/>
        <v>191</v>
      </c>
      <c r="W7" s="325">
        <f t="shared" si="0"/>
        <v>191</v>
      </c>
      <c r="X7" s="325">
        <f t="shared" si="0"/>
        <v>191</v>
      </c>
      <c r="Y7" s="325">
        <f t="shared" si="0"/>
        <v>191</v>
      </c>
    </row>
    <row r="8" spans="1:25" ht="12" thickTop="1" x14ac:dyDescent="0.2">
      <c r="B8" s="203"/>
      <c r="C8" s="203"/>
    </row>
    <row r="9" spans="1:25" s="293" customFormat="1" ht="12.75" x14ac:dyDescent="0.2">
      <c r="A9" s="357"/>
      <c r="B9" s="286"/>
      <c r="C9" s="286"/>
    </row>
    <row r="10" spans="1:25" s="293" customFormat="1" ht="12" thickBot="1" x14ac:dyDescent="0.25">
      <c r="A10" s="343" t="s">
        <v>731</v>
      </c>
      <c r="B10" s="286" t="s">
        <v>414</v>
      </c>
      <c r="C10" s="286"/>
    </row>
    <row r="11" spans="1:25" s="293" customFormat="1" ht="12" thickTop="1" x14ac:dyDescent="0.2">
      <c r="A11" s="358"/>
      <c r="B11" s="359">
        <v>43191</v>
      </c>
      <c r="C11" s="359">
        <v>43221</v>
      </c>
      <c r="D11" s="323">
        <v>43252</v>
      </c>
      <c r="E11" s="323">
        <v>43282</v>
      </c>
      <c r="F11" s="323">
        <v>43313</v>
      </c>
      <c r="G11" s="323">
        <v>43344</v>
      </c>
      <c r="H11" s="323">
        <v>43374</v>
      </c>
      <c r="I11" s="323">
        <v>43405</v>
      </c>
      <c r="J11" s="323">
        <v>43435</v>
      </c>
      <c r="K11" s="323">
        <v>43466</v>
      </c>
      <c r="L11" s="323">
        <v>43497</v>
      </c>
      <c r="M11" s="323">
        <v>43525</v>
      </c>
      <c r="N11" s="323">
        <v>43556</v>
      </c>
      <c r="O11" s="323">
        <v>43586</v>
      </c>
      <c r="P11" s="323">
        <v>43617</v>
      </c>
      <c r="Q11" s="323">
        <v>43647</v>
      </c>
      <c r="R11" s="323">
        <v>43678</v>
      </c>
      <c r="S11" s="323">
        <v>43709</v>
      </c>
      <c r="T11" s="323">
        <v>43739</v>
      </c>
      <c r="U11" s="323">
        <v>43770</v>
      </c>
    </row>
    <row r="12" spans="1:25" s="293" customFormat="1" ht="12" thickBot="1" x14ac:dyDescent="0.25">
      <c r="A12" s="360" t="s">
        <v>608</v>
      </c>
      <c r="B12" s="325">
        <f>'All QP comparator targets met'!H197</f>
        <v>91</v>
      </c>
      <c r="C12" s="325">
        <f>'All QP comparator targets met'!I197</f>
        <v>101</v>
      </c>
      <c r="D12" s="325">
        <f>'All QP comparator targets met'!J197</f>
        <v>109</v>
      </c>
      <c r="E12" s="325">
        <f>'All QP comparator targets met'!K197</f>
        <v>114</v>
      </c>
      <c r="F12" s="325">
        <f>'All QP comparator targets met'!L197</f>
        <v>120</v>
      </c>
      <c r="G12" s="325">
        <f>'All QP comparator targets met'!M197</f>
        <v>128</v>
      </c>
      <c r="H12" s="325">
        <f>'All QP comparator targets met'!N197</f>
        <v>135</v>
      </c>
      <c r="I12" s="325">
        <f>'All QP comparator targets met'!O197</f>
        <v>142</v>
      </c>
      <c r="J12" s="325">
        <f>'All QP comparator targets met'!P197</f>
        <v>147</v>
      </c>
      <c r="K12" s="325">
        <f>'All QP comparator targets met'!Q197</f>
        <v>150</v>
      </c>
      <c r="L12" s="325">
        <f>'All QP comparator targets met'!R197</f>
        <v>153</v>
      </c>
      <c r="M12" s="325">
        <f>'All QP comparator targets met'!S197</f>
        <v>157</v>
      </c>
      <c r="N12" s="325">
        <f>'All QP comparator targets met'!T197</f>
        <v>159</v>
      </c>
      <c r="O12" s="325">
        <f>'All QP comparator targets met'!U197</f>
        <v>164</v>
      </c>
      <c r="P12" s="325">
        <f>'All QP comparator targets met'!V197</f>
        <v>167</v>
      </c>
      <c r="Q12" s="325">
        <f>'All QP comparator targets met'!W197</f>
        <v>170</v>
      </c>
      <c r="R12" s="325">
        <f>'All QP comparator targets met'!X197</f>
        <v>173</v>
      </c>
      <c r="S12" s="325">
        <f>'All QP comparator targets met'!Y197</f>
        <v>173</v>
      </c>
      <c r="T12" s="325">
        <f>'All QP comparator targets met'!Z197</f>
        <v>175</v>
      </c>
      <c r="U12" s="325">
        <f>'All QP comparator targets met'!AA197</f>
        <v>176</v>
      </c>
    </row>
    <row r="13" spans="1:25" s="293" customFormat="1" ht="12" thickTop="1" x14ac:dyDescent="0.2">
      <c r="B13" s="286"/>
      <c r="C13" s="286"/>
    </row>
    <row r="14" spans="1:25" s="293" customFormat="1" x14ac:dyDescent="0.2">
      <c r="B14" s="286"/>
      <c r="C14" s="286"/>
    </row>
    <row r="15" spans="1:25" s="293" customFormat="1" ht="12" thickBot="1" x14ac:dyDescent="0.25">
      <c r="A15" s="343" t="s">
        <v>732</v>
      </c>
      <c r="B15" s="286" t="s">
        <v>414</v>
      </c>
      <c r="C15" s="286"/>
    </row>
    <row r="16" spans="1:25" s="293" customFormat="1" ht="12" thickTop="1" x14ac:dyDescent="0.2">
      <c r="A16" s="361"/>
      <c r="B16" s="359">
        <v>43191</v>
      </c>
      <c r="C16" s="359">
        <v>43221</v>
      </c>
      <c r="D16" s="323">
        <v>43252</v>
      </c>
      <c r="E16" s="323">
        <v>43282</v>
      </c>
      <c r="F16" s="323">
        <v>43313</v>
      </c>
      <c r="G16" s="323">
        <v>43344</v>
      </c>
      <c r="H16" s="323">
        <v>43374</v>
      </c>
      <c r="I16" s="323">
        <v>43405</v>
      </c>
      <c r="J16" s="323">
        <v>43435</v>
      </c>
      <c r="K16" s="323">
        <v>43466</v>
      </c>
      <c r="L16" s="323">
        <v>43497</v>
      </c>
      <c r="M16" s="323">
        <v>43525</v>
      </c>
      <c r="N16" s="323">
        <v>43556</v>
      </c>
      <c r="O16" s="323">
        <v>43586</v>
      </c>
      <c r="P16" s="323">
        <v>43617</v>
      </c>
      <c r="Q16" s="323">
        <v>43647</v>
      </c>
      <c r="R16" s="323">
        <v>43678</v>
      </c>
      <c r="S16" s="323">
        <v>43709</v>
      </c>
      <c r="T16" s="323">
        <v>43739</v>
      </c>
      <c r="U16" s="323">
        <v>43770</v>
      </c>
    </row>
    <row r="17" spans="1:21" s="293" customFormat="1" ht="12" thickBot="1" x14ac:dyDescent="0.25">
      <c r="A17" s="362" t="s">
        <v>609</v>
      </c>
      <c r="B17" s="419">
        <f>'All QP comparators not met'!H197</f>
        <v>8</v>
      </c>
      <c r="C17" s="419">
        <f>'All QP comparators not met'!I197</f>
        <v>7</v>
      </c>
      <c r="D17" s="419">
        <f>'All QP comparators not met'!J197</f>
        <v>7</v>
      </c>
      <c r="E17" s="419">
        <f>'All QP comparators not met'!K197</f>
        <v>6</v>
      </c>
      <c r="F17" s="419">
        <f>'All QP comparators not met'!L197</f>
        <v>6</v>
      </c>
      <c r="G17" s="419">
        <f>'All QP comparators not met'!M197</f>
        <v>2</v>
      </c>
      <c r="H17" s="419">
        <f>'All QP comparators not met'!N197</f>
        <v>2</v>
      </c>
      <c r="I17" s="419">
        <f>'All QP comparators not met'!O197</f>
        <v>3</v>
      </c>
      <c r="J17" s="419">
        <f>'All QP comparators not met'!P197</f>
        <v>2</v>
      </c>
      <c r="K17" s="419">
        <f>'All QP comparators not met'!Q197</f>
        <v>1</v>
      </c>
      <c r="L17" s="419">
        <f>'All QP comparators not met'!R197</f>
        <v>1</v>
      </c>
      <c r="M17" s="419">
        <f>'All QP comparators not met'!S197</f>
        <v>1</v>
      </c>
      <c r="N17" s="419">
        <f>'All QP comparators not met'!T197</f>
        <v>1</v>
      </c>
      <c r="O17" s="419">
        <f>'All QP comparators not met'!U197</f>
        <v>1</v>
      </c>
      <c r="P17" s="419">
        <f>'All QP comparators not met'!V197</f>
        <v>1</v>
      </c>
      <c r="Q17" s="419">
        <f>'All QP comparators not met'!W197</f>
        <v>0</v>
      </c>
      <c r="R17" s="419">
        <f>'All QP comparators not met'!X197</f>
        <v>0</v>
      </c>
      <c r="S17" s="419">
        <f>'All QP comparators not met'!Y197</f>
        <v>0</v>
      </c>
      <c r="T17" s="419">
        <f>'All QP comparators not met'!Z197</f>
        <v>0</v>
      </c>
      <c r="U17" s="419">
        <f>'All QP comparators not met'!AA197</f>
        <v>0</v>
      </c>
    </row>
    <row r="18" spans="1:21" ht="12" thickTop="1" x14ac:dyDescent="0.2">
      <c r="A18" s="160"/>
      <c r="B18" s="327"/>
      <c r="C18" s="327"/>
      <c r="D18" s="160"/>
      <c r="E18" s="160"/>
      <c r="F18" s="160"/>
      <c r="G18" s="160"/>
      <c r="H18" s="160"/>
      <c r="I18" s="160"/>
      <c r="J18" s="160"/>
      <c r="K18" s="160"/>
      <c r="L18" s="160"/>
      <c r="M18" s="160"/>
    </row>
    <row r="19" spans="1:21" x14ac:dyDescent="0.2">
      <c r="A19" s="160"/>
      <c r="B19" s="327"/>
      <c r="C19" s="327"/>
      <c r="D19" s="160"/>
      <c r="E19" s="160"/>
      <c r="F19" s="160"/>
      <c r="G19" s="160"/>
      <c r="H19" s="160"/>
      <c r="I19" s="160"/>
      <c r="J19" s="160"/>
      <c r="K19" s="160"/>
      <c r="L19" s="160"/>
      <c r="M19" s="160"/>
    </row>
    <row r="20" spans="1:21" ht="12.75" x14ac:dyDescent="0.2">
      <c r="A20" s="354"/>
      <c r="B20" s="286"/>
      <c r="C20" s="203"/>
    </row>
    <row r="21" spans="1:21" x14ac:dyDescent="0.2">
      <c r="A21" s="160"/>
      <c r="B21" s="327"/>
      <c r="C21" s="327"/>
    </row>
    <row r="22" spans="1:21" x14ac:dyDescent="0.2">
      <c r="A22" s="407"/>
      <c r="B22" s="408"/>
      <c r="C22" s="327"/>
    </row>
    <row r="23" spans="1:21" x14ac:dyDescent="0.2">
      <c r="A23" s="409"/>
      <c r="B23" s="408"/>
      <c r="C23" s="327"/>
    </row>
    <row r="24" spans="1:21" x14ac:dyDescent="0.2">
      <c r="A24" s="409"/>
      <c r="B24" s="408"/>
      <c r="C24" s="327"/>
    </row>
    <row r="25" spans="1:21" x14ac:dyDescent="0.2">
      <c r="A25" s="409"/>
      <c r="B25" s="408"/>
      <c r="C25" s="327"/>
    </row>
    <row r="26" spans="1:21" x14ac:dyDescent="0.2">
      <c r="A26" s="409"/>
      <c r="B26" s="408"/>
      <c r="C26" s="327"/>
    </row>
    <row r="27" spans="1:21" x14ac:dyDescent="0.2">
      <c r="A27" s="160"/>
      <c r="B27" s="327"/>
      <c r="C27" s="327"/>
    </row>
    <row r="28" spans="1:21" x14ac:dyDescent="0.2">
      <c r="A28" s="160"/>
      <c r="B28" s="327"/>
      <c r="C28" s="160"/>
    </row>
  </sheetData>
  <customSheetViews>
    <customSheetView guid="{460C675D-EB01-4F1F-8F6F-F3410AC9815E}">
      <pane xSplit="1" topLeftCell="B1" activePane="topRight" state="frozen"/>
      <selection pane="topRight" activeCell="A2" sqref="A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3:H90"/>
  <sheetViews>
    <sheetView showGridLines="0" showRowColHeaders="0" zoomScale="80" zoomScaleNormal="80" workbookViewId="0"/>
  </sheetViews>
  <sheetFormatPr defaultRowHeight="11.25" x14ac:dyDescent="0.2"/>
  <cols>
    <col min="1" max="1" width="9.33203125" customWidth="1"/>
    <col min="2" max="2" width="45.83203125" customWidth="1"/>
    <col min="3" max="3" width="22.83203125" customWidth="1"/>
    <col min="4" max="4" width="15.83203125" customWidth="1"/>
    <col min="5" max="5" width="12.33203125" customWidth="1"/>
    <col min="7" max="7" width="9.5" customWidth="1"/>
    <col min="8" max="8" width="19.33203125" customWidth="1"/>
  </cols>
  <sheetData>
    <row r="3" spans="2:8" ht="69.75" customHeight="1" x14ac:dyDescent="0.2">
      <c r="B3" s="453" t="s">
        <v>751</v>
      </c>
      <c r="C3" s="454"/>
      <c r="D3" s="454"/>
      <c r="E3" s="454"/>
      <c r="F3" s="454"/>
      <c r="G3" s="454"/>
      <c r="H3" s="454"/>
    </row>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sheetData>
  <customSheetViews>
    <customSheetView guid="{460C675D-EB01-4F1F-8F6F-F3410AC9815E}" scale="80" showGridLines="0" showRowCol="0">
      <pageMargins left="0.7" right="0.7" top="0.75" bottom="0.75" header="0.3" footer="0.3"/>
      <pageSetup paperSize="9" orientation="portrait" r:id="rId1"/>
    </customSheetView>
  </customSheetViews>
  <mergeCells count="1">
    <mergeCell ref="B3:H3"/>
  </mergeCell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C58"/>
  <sheetViews>
    <sheetView showRowColHeaders="0" zoomScale="70" zoomScaleNormal="70" workbookViewId="0"/>
  </sheetViews>
  <sheetFormatPr defaultColWidth="0" defaultRowHeight="12.75" customHeight="1" zeroHeight="1" x14ac:dyDescent="0.2"/>
  <cols>
    <col min="1" max="1" width="1.6640625" style="39" customWidth="1"/>
    <col min="2" max="6" width="10.83203125" style="39" customWidth="1"/>
    <col min="7" max="7" width="23.6640625" style="39" customWidth="1"/>
    <col min="8" max="26" width="10.83203125" style="39" customWidth="1"/>
    <col min="27" max="27" width="10.6640625" style="39" customWidth="1"/>
    <col min="28" max="28" width="10.83203125" style="39" customWidth="1"/>
    <col min="29" max="29" width="1.6640625" style="39" customWidth="1"/>
    <col min="30" max="16384" width="10.6640625" style="39" hidden="1"/>
  </cols>
  <sheetData>
    <row r="1" spans="1:29" ht="9.9499999999999993" customHeight="1" x14ac:dyDescent="0.2">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row>
    <row r="2" spans="1:29" ht="207" customHeight="1" x14ac:dyDescent="0.2">
      <c r="A2" s="144"/>
      <c r="B2" s="145"/>
      <c r="C2" s="145"/>
      <c r="D2" s="145"/>
      <c r="E2" s="145"/>
      <c r="F2" s="145"/>
      <c r="G2" s="38"/>
      <c r="H2" s="38"/>
      <c r="I2" s="38"/>
      <c r="J2" s="38"/>
      <c r="K2" s="38"/>
      <c r="L2" s="38"/>
      <c r="M2" s="38"/>
      <c r="N2" s="38"/>
      <c r="O2" s="38"/>
      <c r="P2" s="38"/>
      <c r="Q2" s="38"/>
      <c r="R2" s="38"/>
      <c r="S2" s="38"/>
      <c r="T2" s="38"/>
      <c r="U2" s="38"/>
      <c r="V2" s="38"/>
      <c r="W2" s="38"/>
      <c r="X2" s="38"/>
      <c r="Y2" s="38"/>
      <c r="Z2" s="38"/>
      <c r="AA2" s="38"/>
      <c r="AB2" s="38"/>
      <c r="AC2" s="38"/>
    </row>
    <row r="3" spans="1:29" ht="15" customHeight="1" x14ac:dyDescent="0.2">
      <c r="A3" s="144"/>
      <c r="B3" s="145"/>
      <c r="C3" s="145"/>
      <c r="D3" s="145"/>
      <c r="E3" s="145"/>
      <c r="F3" s="145"/>
      <c r="G3" s="38"/>
      <c r="H3" s="38"/>
      <c r="I3" s="38"/>
      <c r="J3" s="38"/>
      <c r="K3" s="38"/>
      <c r="L3" s="38"/>
      <c r="M3" s="38"/>
      <c r="N3" s="38"/>
      <c r="O3" s="38"/>
      <c r="P3" s="38"/>
      <c r="Q3" s="38"/>
      <c r="R3" s="38"/>
      <c r="S3" s="38"/>
      <c r="T3" s="38"/>
      <c r="U3" s="38"/>
      <c r="V3" s="38"/>
      <c r="W3" s="38"/>
      <c r="X3" s="38"/>
      <c r="Y3" s="38"/>
      <c r="Z3" s="38"/>
      <c r="AA3" s="38"/>
      <c r="AB3" s="38"/>
      <c r="AC3" s="38"/>
    </row>
    <row r="4" spans="1:29" ht="15" customHeight="1" x14ac:dyDescent="0.2">
      <c r="A4" s="144"/>
      <c r="B4" s="145"/>
      <c r="C4" s="145"/>
      <c r="D4" s="145"/>
      <c r="E4" s="145"/>
      <c r="F4" s="145"/>
      <c r="G4" s="38"/>
      <c r="H4" s="38"/>
      <c r="I4" s="38"/>
      <c r="J4" s="38"/>
      <c r="K4" s="38"/>
      <c r="L4" s="38"/>
      <c r="M4" s="38"/>
      <c r="N4" s="38"/>
      <c r="O4" s="38"/>
      <c r="P4" s="38"/>
      <c r="Q4" s="38"/>
      <c r="R4" s="38"/>
      <c r="S4" s="38"/>
      <c r="T4" s="38"/>
      <c r="U4" s="38"/>
      <c r="V4" s="38"/>
      <c r="W4" s="38"/>
      <c r="X4" s="38"/>
      <c r="Y4" s="38"/>
      <c r="Z4" s="38"/>
      <c r="AA4" s="38"/>
      <c r="AB4" s="38"/>
      <c r="AC4" s="38"/>
    </row>
    <row r="5" spans="1:29" ht="15" customHeight="1" x14ac:dyDescent="0.2">
      <c r="A5" s="146"/>
      <c r="B5" s="147"/>
      <c r="C5" s="147"/>
      <c r="D5" s="147"/>
      <c r="E5" s="147"/>
      <c r="F5" s="147"/>
      <c r="G5" s="38"/>
      <c r="H5" s="38"/>
      <c r="I5" s="38"/>
      <c r="J5" s="38"/>
      <c r="K5" s="38"/>
      <c r="L5" s="38"/>
      <c r="M5" s="38"/>
      <c r="N5" s="38"/>
      <c r="O5" s="38"/>
      <c r="P5" s="38"/>
      <c r="Q5" s="38"/>
      <c r="R5" s="38"/>
      <c r="S5" s="38"/>
      <c r="T5" s="38"/>
      <c r="U5" s="38"/>
      <c r="V5" s="38"/>
      <c r="W5" s="38"/>
      <c r="X5" s="38"/>
      <c r="Y5" s="38"/>
      <c r="Z5" s="38"/>
      <c r="AA5" s="38"/>
      <c r="AB5" s="38"/>
      <c r="AC5" s="38"/>
    </row>
    <row r="6" spans="1:29" ht="15" customHeight="1" x14ac:dyDescent="0.2">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row>
    <row r="7" spans="1:29" ht="15" customHeight="1" x14ac:dyDescent="0.2">
      <c r="A7" s="38"/>
      <c r="B7" s="38"/>
      <c r="C7" s="38"/>
      <c r="D7" s="38"/>
      <c r="E7" s="38"/>
      <c r="F7" s="38"/>
      <c r="G7" s="38"/>
      <c r="H7" s="38"/>
      <c r="I7" s="38"/>
      <c r="J7" s="38"/>
      <c r="K7" s="38"/>
      <c r="L7" s="38"/>
      <c r="M7" s="38"/>
      <c r="N7" s="38"/>
      <c r="O7" s="38"/>
      <c r="P7" s="38"/>
      <c r="Q7" s="38"/>
      <c r="R7" s="38"/>
      <c r="S7" s="38"/>
      <c r="T7" s="38"/>
      <c r="U7" s="38"/>
      <c r="V7" s="40"/>
      <c r="W7" s="38"/>
      <c r="X7" s="38"/>
      <c r="Y7" s="38"/>
      <c r="Z7" s="38"/>
      <c r="AA7" s="38"/>
      <c r="AB7" s="38"/>
      <c r="AC7" s="38"/>
    </row>
    <row r="8" spans="1:29" ht="15" customHeight="1" x14ac:dyDescent="0.2">
      <c r="A8" s="38"/>
      <c r="B8" s="38"/>
      <c r="C8" s="38"/>
      <c r="D8" s="38"/>
      <c r="E8" s="38"/>
      <c r="F8" s="38"/>
      <c r="G8" s="38"/>
      <c r="H8" s="38"/>
      <c r="I8" s="38"/>
      <c r="J8" s="38"/>
      <c r="K8" s="38"/>
      <c r="L8" s="38"/>
      <c r="M8" s="38"/>
      <c r="N8" s="38"/>
      <c r="O8" s="38"/>
      <c r="P8" s="38"/>
      <c r="Q8" s="38"/>
      <c r="R8" s="38"/>
      <c r="S8" s="38"/>
      <c r="T8" s="38"/>
      <c r="U8" s="38"/>
      <c r="W8" s="38"/>
      <c r="X8" s="38"/>
      <c r="Y8" s="38"/>
      <c r="Z8" s="38"/>
      <c r="AA8" s="38"/>
      <c r="AB8" s="38"/>
      <c r="AC8" s="38"/>
    </row>
    <row r="9" spans="1:29" ht="15" customHeight="1" x14ac:dyDescent="0.2">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row>
    <row r="10" spans="1:29" ht="1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row>
    <row r="11" spans="1:29" ht="15" customHeight="1" x14ac:dyDescent="0.2">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row>
    <row r="12" spans="1:29"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row>
    <row r="13" spans="1:29" ht="15" customHeight="1" x14ac:dyDescent="0.2">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row>
    <row r="14" spans="1:29" ht="15" customHeight="1" x14ac:dyDescent="0.2">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row>
    <row r="15" spans="1:29" ht="15" customHeight="1" x14ac:dyDescent="0.2">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row>
    <row r="16" spans="1:29" ht="15" customHeight="1" x14ac:dyDescent="0.2">
      <c r="A16" s="38"/>
      <c r="B16" s="432" t="s">
        <v>441</v>
      </c>
      <c r="C16" s="432"/>
      <c r="D16" s="432"/>
      <c r="E16" s="432"/>
      <c r="F16" s="432"/>
      <c r="G16" s="38"/>
      <c r="H16" s="38"/>
      <c r="I16" s="38"/>
      <c r="J16" s="38"/>
      <c r="K16" s="38"/>
      <c r="L16" s="38"/>
      <c r="M16" s="38"/>
      <c r="N16" s="38"/>
      <c r="O16" s="38"/>
      <c r="P16" s="38"/>
      <c r="Q16" s="38"/>
      <c r="R16" s="38"/>
      <c r="S16" s="38"/>
      <c r="T16" s="38"/>
      <c r="U16" s="38"/>
      <c r="V16" s="38"/>
      <c r="W16" s="38"/>
      <c r="X16" s="38"/>
      <c r="Y16" s="38"/>
      <c r="Z16" s="38"/>
      <c r="AA16" s="38"/>
      <c r="AB16" s="38"/>
      <c r="AC16" s="38"/>
    </row>
    <row r="17" spans="1:29" ht="15" customHeight="1" x14ac:dyDescent="0.2">
      <c r="A17" s="38"/>
      <c r="B17" s="432"/>
      <c r="C17" s="432"/>
      <c r="D17" s="432"/>
      <c r="E17" s="432"/>
      <c r="F17" s="432"/>
      <c r="G17" s="38"/>
      <c r="H17" s="38"/>
      <c r="I17" s="38"/>
      <c r="J17" s="38"/>
      <c r="K17" s="38"/>
      <c r="L17" s="38"/>
      <c r="M17" s="38"/>
      <c r="N17" s="38"/>
      <c r="O17" s="38"/>
      <c r="P17" s="38"/>
      <c r="Q17" s="38"/>
      <c r="R17" s="38"/>
      <c r="S17" s="38"/>
      <c r="T17" s="38"/>
      <c r="U17" s="38"/>
      <c r="V17" s="38"/>
      <c r="W17" s="38"/>
      <c r="X17" s="38"/>
      <c r="Y17" s="38"/>
      <c r="Z17" s="38"/>
      <c r="AA17" s="38"/>
      <c r="AB17" s="38"/>
      <c r="AC17" s="38"/>
    </row>
    <row r="18" spans="1:29" ht="15" customHeight="1" x14ac:dyDescent="0.2">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row>
    <row r="19" spans="1:29" ht="15" customHeight="1" x14ac:dyDescent="0.2">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row>
    <row r="20" spans="1:29" ht="15" customHeight="1" x14ac:dyDescent="0.2">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row>
    <row r="21" spans="1:29" ht="15" customHeight="1" x14ac:dyDescent="0.2">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row>
    <row r="22" spans="1:29" ht="15" customHeight="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row>
    <row r="23" spans="1:29" ht="15" customHeight="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row>
    <row r="24" spans="1:29" ht="15" customHeight="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row>
    <row r="25" spans="1:29" ht="15" customHeight="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row>
    <row r="26" spans="1:29" ht="15" customHeight="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row>
    <row r="27" spans="1:29" ht="15" customHeight="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row>
    <row r="28" spans="1:29" ht="15" customHeight="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row>
    <row r="29" spans="1:29" ht="15" customHeight="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row>
    <row r="30" spans="1:29" ht="15" customHeight="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row>
    <row r="31" spans="1:29" ht="15" customHeight="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row>
    <row r="32" spans="1:29" ht="15" customHeight="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row>
    <row r="33" spans="1:29" ht="15" customHeight="1" x14ac:dyDescent="0.2">
      <c r="A33" s="38"/>
      <c r="B33" s="38"/>
      <c r="C33" s="38"/>
      <c r="D33" s="38"/>
      <c r="E33" s="38"/>
      <c r="F33" s="38"/>
      <c r="G33" s="38"/>
      <c r="H33" s="38"/>
      <c r="I33" s="38"/>
      <c r="J33" s="38"/>
      <c r="K33" s="41"/>
      <c r="L33" s="38"/>
      <c r="M33" s="38"/>
      <c r="N33" s="38"/>
      <c r="O33" s="38"/>
      <c r="P33" s="38"/>
      <c r="Q33" s="38"/>
      <c r="R33" s="38"/>
      <c r="S33" s="38"/>
      <c r="T33" s="38"/>
      <c r="U33" s="38"/>
      <c r="V33" s="38"/>
      <c r="W33" s="38"/>
      <c r="X33" s="38"/>
      <c r="Y33" s="38"/>
      <c r="Z33" s="38"/>
      <c r="AA33" s="38"/>
      <c r="AB33" s="38"/>
      <c r="AC33" s="40"/>
    </row>
    <row r="34" spans="1:29" ht="15" customHeight="1" x14ac:dyDescent="0.2">
      <c r="A34" s="38"/>
      <c r="B34" s="38"/>
      <c r="C34" s="38"/>
      <c r="D34" s="38"/>
      <c r="E34" s="38"/>
      <c r="F34" s="38"/>
      <c r="G34" s="133" t="s">
        <v>442</v>
      </c>
      <c r="H34" s="433" t="str">
        <f>'CCGchartData-Trim-presc(age70+)'!B1</f>
        <v>(All)</v>
      </c>
      <c r="I34" s="434"/>
      <c r="J34" s="434"/>
      <c r="K34" s="435"/>
      <c r="L34" s="38"/>
      <c r="M34" s="421" t="s">
        <v>569</v>
      </c>
      <c r="N34" s="422"/>
      <c r="O34" s="428" t="e">
        <f>VLOOKUP('CCGchartData-Trim-presc(age70+)'!$B$1,'CCG Data-Trimeth-presc(age70+)'!$D$3:$F$193,3,FALSE)</f>
        <v>#N/A</v>
      </c>
      <c r="P34" s="429"/>
      <c r="Q34" s="38"/>
      <c r="R34" s="38"/>
      <c r="S34" s="38"/>
      <c r="T34" s="38"/>
      <c r="U34" s="38"/>
      <c r="V34" s="38"/>
      <c r="W34" s="38"/>
      <c r="X34" s="38"/>
      <c r="Y34" s="38"/>
      <c r="Z34" s="38"/>
      <c r="AA34" s="38"/>
      <c r="AB34" s="38"/>
      <c r="AC34" s="38"/>
    </row>
    <row r="35" spans="1:29" ht="15" customHeight="1" x14ac:dyDescent="0.2">
      <c r="A35" s="38"/>
      <c r="B35" s="38"/>
      <c r="C35" s="38"/>
      <c r="D35" s="38"/>
      <c r="E35" s="38"/>
      <c r="F35" s="38"/>
      <c r="G35" s="134"/>
      <c r="H35" s="436"/>
      <c r="I35" s="437"/>
      <c r="J35" s="437"/>
      <c r="K35" s="438"/>
      <c r="L35" s="38"/>
      <c r="M35" s="423"/>
      <c r="N35" s="422"/>
      <c r="O35" s="430"/>
      <c r="P35" s="431"/>
      <c r="Q35" s="38"/>
      <c r="R35" s="38"/>
      <c r="S35" s="38"/>
      <c r="T35" s="38"/>
      <c r="U35" s="38"/>
      <c r="V35" s="38"/>
      <c r="W35" s="38"/>
      <c r="X35" s="38"/>
      <c r="Y35" s="38"/>
      <c r="Z35" s="38"/>
      <c r="AA35" s="38"/>
      <c r="AB35" s="38"/>
      <c r="AC35" s="38"/>
    </row>
    <row r="36" spans="1:29" ht="15" customHeight="1" x14ac:dyDescent="0.2">
      <c r="A36" s="38"/>
      <c r="B36" s="38"/>
      <c r="C36" s="38"/>
      <c r="D36" s="38"/>
      <c r="E36" s="38"/>
      <c r="F36" s="38"/>
      <c r="G36" s="38"/>
      <c r="H36" s="38"/>
      <c r="I36" s="38"/>
      <c r="J36" s="38"/>
      <c r="K36" s="38"/>
      <c r="L36" s="38"/>
      <c r="M36" s="38"/>
      <c r="N36" s="42"/>
      <c r="O36" s="38"/>
      <c r="P36" s="38"/>
      <c r="Q36" s="38"/>
      <c r="R36" s="38"/>
      <c r="S36" s="38"/>
      <c r="T36" s="38"/>
      <c r="U36" s="38"/>
      <c r="V36" s="38"/>
      <c r="W36" s="38"/>
      <c r="X36" s="38"/>
      <c r="Y36" s="38"/>
      <c r="Z36" s="38"/>
      <c r="AA36" s="38"/>
      <c r="AB36" s="38"/>
      <c r="AC36" s="38"/>
    </row>
    <row r="37" spans="1:29" ht="15" customHeight="1" x14ac:dyDescent="0.2">
      <c r="A37" s="38"/>
      <c r="B37" s="38"/>
      <c r="C37" s="38"/>
      <c r="D37" s="38"/>
      <c r="E37" s="38"/>
      <c r="F37" s="38"/>
      <c r="G37" s="38"/>
      <c r="H37" s="43">
        <f>'CCG Data-Trimeth-presc(age70+)'!G$2</f>
        <v>43191</v>
      </c>
      <c r="I37" s="43">
        <f>'CCG Data-Trimeth-presc(age70+)'!H$2</f>
        <v>43221</v>
      </c>
      <c r="J37" s="43">
        <f>'CCG Data-Trimeth-presc(age70+)'!I$2</f>
        <v>43252</v>
      </c>
      <c r="K37" s="43">
        <f>'CCG Data-Trimeth-presc(age70+)'!J$2</f>
        <v>43282</v>
      </c>
      <c r="L37" s="43">
        <f>'CCG Data-Trimeth-presc(age70+)'!K$2</f>
        <v>43313</v>
      </c>
      <c r="M37" s="43">
        <f>'CCG Data-Trimeth-presc(age70+)'!L$2</f>
        <v>43344</v>
      </c>
      <c r="N37" s="43">
        <f>'CCG Data-Trimeth-presc(age70+)'!M$2</f>
        <v>43374</v>
      </c>
      <c r="O37" s="43">
        <f>'CCG Data-Trimeth-presc(age70+)'!N$2</f>
        <v>43405</v>
      </c>
      <c r="P37" s="43">
        <f>'CCG Data-Trimeth-presc(age70+)'!O$2</f>
        <v>43435</v>
      </c>
      <c r="Q37" s="43">
        <f>'CCG Data-Trimeth-presc(age70+)'!P$2</f>
        <v>43466</v>
      </c>
      <c r="R37" s="43">
        <f>'CCG Data-Trimeth-presc(age70+)'!Q$2</f>
        <v>43497</v>
      </c>
      <c r="S37" s="43">
        <f>'CCG Data-Trimeth-presc(age70+)'!R$2</f>
        <v>43525</v>
      </c>
      <c r="T37" s="43">
        <f>'CCG Data-Trimeth-presc(age70+)'!S$2</f>
        <v>43556</v>
      </c>
      <c r="U37" s="43">
        <f>'CCG Data-Trimeth-presc(age70+)'!T$2</f>
        <v>43586</v>
      </c>
      <c r="V37" s="43">
        <f>'CCG Data-Trimeth-presc(age70+)'!U$2</f>
        <v>43617</v>
      </c>
      <c r="W37" s="43">
        <f>'CCG Data-Trimeth-presc(age70+)'!V$2</f>
        <v>43647</v>
      </c>
      <c r="X37" s="43">
        <f>'CCG Data-Trimeth-presc(age70+)'!W$2</f>
        <v>43678</v>
      </c>
      <c r="Y37" s="43">
        <f>'CCG Data-Trimeth-presc(age70+)'!X$2</f>
        <v>43709</v>
      </c>
      <c r="Z37" s="43">
        <f>'CCG Data-Trimeth-presc(age70+)'!Y$2</f>
        <v>43739</v>
      </c>
      <c r="AA37" s="43">
        <f>'CCG Data-Trimeth-presc(age70+)'!Z$2</f>
        <v>43770</v>
      </c>
      <c r="AB37" s="38"/>
    </row>
    <row r="38" spans="1:29" ht="15" customHeight="1" x14ac:dyDescent="0.2">
      <c r="A38" s="38"/>
      <c r="B38" s="38"/>
      <c r="C38" s="38"/>
      <c r="D38" s="38"/>
      <c r="E38" s="38"/>
      <c r="F38" s="38"/>
      <c r="G38" s="439" t="s">
        <v>443</v>
      </c>
      <c r="H38" s="424" t="e">
        <f>'CCGchartData-Trim-presc(age70+)'!A8</f>
        <v>#N/A</v>
      </c>
      <c r="I38" s="424" t="e">
        <f>'CCGchartData-Trim-presc(age70+)'!B8</f>
        <v>#N/A</v>
      </c>
      <c r="J38" s="424" t="e">
        <f>'CCGchartData-Trim-presc(age70+)'!C8</f>
        <v>#N/A</v>
      </c>
      <c r="K38" s="424" t="e">
        <f>'CCGchartData-Trim-presc(age70+)'!D8</f>
        <v>#N/A</v>
      </c>
      <c r="L38" s="424" t="e">
        <f>'CCGchartData-Trim-presc(age70+)'!E8</f>
        <v>#N/A</v>
      </c>
      <c r="M38" s="424" t="e">
        <f>'CCGchartData-Trim-presc(age70+)'!F8</f>
        <v>#N/A</v>
      </c>
      <c r="N38" s="424" t="e">
        <f>'CCGchartData-Trim-presc(age70+)'!G8</f>
        <v>#N/A</v>
      </c>
      <c r="O38" s="424" t="e">
        <f>'CCGchartData-Trim-presc(age70+)'!H8</f>
        <v>#N/A</v>
      </c>
      <c r="P38" s="424" t="e">
        <f>'CCGchartData-Trim-presc(age70+)'!I8</f>
        <v>#N/A</v>
      </c>
      <c r="Q38" s="424" t="e">
        <f>'CCGchartData-Trim-presc(age70+)'!J8</f>
        <v>#N/A</v>
      </c>
      <c r="R38" s="424" t="e">
        <f>'CCGchartData-Trim-presc(age70+)'!K8</f>
        <v>#N/A</v>
      </c>
      <c r="S38" s="424" t="e">
        <f>'CCGchartData-Trim-presc(age70+)'!L8</f>
        <v>#N/A</v>
      </c>
      <c r="T38" s="424" t="e">
        <f>'CCGchartData-Trim-presc(age70+)'!M8</f>
        <v>#N/A</v>
      </c>
      <c r="U38" s="424" t="e">
        <f>'CCGchartData-Trim-presc(age70+)'!N8</f>
        <v>#N/A</v>
      </c>
      <c r="V38" s="424" t="e">
        <f>'CCGchartData-Trim-presc(age70+)'!O8</f>
        <v>#N/A</v>
      </c>
      <c r="W38" s="424" t="e">
        <f>'CCGchartData-Trim-presc(age70+)'!P8</f>
        <v>#N/A</v>
      </c>
      <c r="X38" s="424" t="e">
        <f>'CCGchartData-Trim-presc(age70+)'!Q8</f>
        <v>#N/A</v>
      </c>
      <c r="Y38" s="424" t="e">
        <f>'CCGchartData-Trim-presc(age70+)'!R8</f>
        <v>#N/A</v>
      </c>
      <c r="Z38" s="424" t="e">
        <f>'CCGchartData-Trim-presc(age70+)'!S8</f>
        <v>#N/A</v>
      </c>
      <c r="AA38" s="424" t="e">
        <f>'CCGchartData-Trim-presc(age70+)'!T8</f>
        <v>#N/A</v>
      </c>
      <c r="AB38" s="38"/>
    </row>
    <row r="39" spans="1:29" ht="15" customHeight="1" x14ac:dyDescent="0.2">
      <c r="A39" s="38"/>
      <c r="B39" s="38"/>
      <c r="C39" s="38"/>
      <c r="D39" s="38"/>
      <c r="E39" s="38"/>
      <c r="F39" s="38"/>
      <c r="G39" s="422"/>
      <c r="H39" s="425"/>
      <c r="I39" s="425"/>
      <c r="J39" s="425"/>
      <c r="K39" s="425"/>
      <c r="L39" s="425"/>
      <c r="M39" s="425"/>
      <c r="N39" s="425"/>
      <c r="O39" s="425"/>
      <c r="P39" s="425"/>
      <c r="Q39" s="425"/>
      <c r="R39" s="425"/>
      <c r="S39" s="425"/>
      <c r="T39" s="425"/>
      <c r="U39" s="425"/>
      <c r="V39" s="425"/>
      <c r="W39" s="425"/>
      <c r="X39" s="425"/>
      <c r="Y39" s="425"/>
      <c r="Z39" s="425"/>
      <c r="AA39" s="425"/>
      <c r="AB39" s="38"/>
    </row>
    <row r="40" spans="1:29" ht="15" customHeight="1" x14ac:dyDescent="0.2">
      <c r="A40" s="38"/>
      <c r="B40" s="38"/>
      <c r="C40" s="38"/>
      <c r="D40" s="38"/>
      <c r="E40" s="38"/>
      <c r="F40" s="38"/>
      <c r="G40" s="38"/>
      <c r="H40" s="42"/>
      <c r="I40" s="42"/>
      <c r="J40" s="42"/>
      <c r="K40" s="42"/>
      <c r="L40" s="42"/>
      <c r="M40" s="42"/>
      <c r="N40" s="42"/>
      <c r="O40" s="42"/>
      <c r="P40" s="38"/>
      <c r="Q40" s="38"/>
      <c r="R40" s="38"/>
      <c r="S40" s="38"/>
      <c r="T40" s="38"/>
      <c r="U40" s="38"/>
      <c r="V40" s="38"/>
      <c r="W40" s="38"/>
      <c r="X40" s="38"/>
      <c r="Y40" s="38"/>
      <c r="Z40" s="38"/>
      <c r="AA40" s="38"/>
      <c r="AB40" s="38"/>
    </row>
    <row r="41" spans="1:29" ht="15" customHeight="1" x14ac:dyDescent="0.2">
      <c r="A41" s="38"/>
      <c r="B41" s="38"/>
      <c r="C41" s="38"/>
      <c r="D41" s="38"/>
      <c r="E41" s="38"/>
      <c r="F41" s="38"/>
      <c r="G41" s="439" t="s">
        <v>585</v>
      </c>
      <c r="H41" s="426">
        <f>'CCG Data-Trimeth-presc(age70+)'!G197</f>
        <v>951669</v>
      </c>
      <c r="I41" s="426">
        <f>'CCG Data-Trimeth-presc(age70+)'!H197</f>
        <v>925931</v>
      </c>
      <c r="J41" s="426">
        <f>'CCG Data-Trimeth-presc(age70+)'!I197</f>
        <v>899131</v>
      </c>
      <c r="K41" s="426">
        <f>'CCG Data-Trimeth-presc(age70+)'!J197</f>
        <v>877653</v>
      </c>
      <c r="L41" s="426">
        <f>'CCG Data-Trimeth-presc(age70+)'!K197</f>
        <v>858937</v>
      </c>
      <c r="M41" s="426">
        <f>'CCG Data-Trimeth-presc(age70+)'!L197</f>
        <v>838577</v>
      </c>
      <c r="N41" s="426">
        <f>'CCG Data-Trimeth-presc(age70+)'!M197</f>
        <v>823868</v>
      </c>
      <c r="O41" s="426">
        <f>'CCG Data-Trimeth-presc(age70+)'!N197</f>
        <v>808661</v>
      </c>
      <c r="P41" s="426">
        <f>'CCG Data-Trimeth-presc(age70+)'!O197</f>
        <v>795775</v>
      </c>
      <c r="Q41" s="426">
        <f>'CCG Data-Trimeth-presc(age70+)'!P197</f>
        <v>781408</v>
      </c>
      <c r="R41" s="426">
        <f>'CCG Data-Trimeth-presc(age70+)'!Q197</f>
        <v>768927</v>
      </c>
      <c r="S41" s="426">
        <f>'CCG Data-Trimeth-presc(age70+)'!R197</f>
        <v>755712</v>
      </c>
      <c r="T41" s="426">
        <f>'CCG Data-Trimeth-presc(age70+)'!S197</f>
        <v>743453</v>
      </c>
      <c r="U41" s="426">
        <f>'CCG Data-Trimeth-presc(age70+)'!T197</f>
        <v>734136</v>
      </c>
      <c r="V41" s="426">
        <f>'CCG Data-Trimeth-presc(age70+)'!U197</f>
        <v>723198</v>
      </c>
      <c r="W41" s="426">
        <f>'CCG Data-Trimeth-presc(age70+)'!V197</f>
        <v>714570</v>
      </c>
      <c r="X41" s="426">
        <f>'CCG Data-Trimeth-presc(age70+)'!W197</f>
        <v>705733</v>
      </c>
      <c r="Y41" s="426">
        <f>'CCG Data-Trimeth-presc(age70+)'!X197</f>
        <v>699004</v>
      </c>
      <c r="Z41" s="426">
        <f>'CCG Data-Trimeth-presc(age70+)'!Y197</f>
        <v>691263</v>
      </c>
      <c r="AA41" s="426">
        <f>'CCG Data-Trimeth-presc(age70+)'!Z197</f>
        <v>684405</v>
      </c>
      <c r="AB41" s="38"/>
    </row>
    <row r="42" spans="1:29" ht="15" customHeight="1" x14ac:dyDescent="0.2">
      <c r="A42" s="38"/>
      <c r="B42" s="38"/>
      <c r="C42" s="38"/>
      <c r="D42" s="38"/>
      <c r="E42" s="38"/>
      <c r="F42" s="38"/>
      <c r="G42" s="440"/>
      <c r="H42" s="427"/>
      <c r="I42" s="427"/>
      <c r="J42" s="427"/>
      <c r="K42" s="427"/>
      <c r="L42" s="427"/>
      <c r="M42" s="427"/>
      <c r="N42" s="427"/>
      <c r="O42" s="427"/>
      <c r="P42" s="427"/>
      <c r="Q42" s="427"/>
      <c r="R42" s="427"/>
      <c r="S42" s="427"/>
      <c r="T42" s="427"/>
      <c r="U42" s="427"/>
      <c r="V42" s="427"/>
      <c r="W42" s="427"/>
      <c r="X42" s="427"/>
      <c r="Y42" s="427"/>
      <c r="Z42" s="427"/>
      <c r="AA42" s="427"/>
      <c r="AB42" s="38"/>
    </row>
    <row r="43" spans="1:29" ht="15" customHeight="1" x14ac:dyDescent="0.2">
      <c r="A43" s="38"/>
      <c r="B43" s="38"/>
      <c r="C43" s="38"/>
      <c r="D43" s="38"/>
      <c r="E43" s="38"/>
      <c r="F43" s="38"/>
      <c r="G43" s="42"/>
      <c r="H43" s="42"/>
      <c r="I43" s="42"/>
      <c r="J43" s="42"/>
      <c r="K43" s="42"/>
      <c r="L43" s="42"/>
      <c r="M43" s="42"/>
      <c r="N43" s="42"/>
      <c r="O43" s="42"/>
      <c r="P43" s="42"/>
      <c r="Q43" s="38"/>
      <c r="R43" s="38"/>
      <c r="S43" s="38"/>
      <c r="T43" s="38"/>
      <c r="U43" s="38"/>
      <c r="V43" s="38"/>
      <c r="W43" s="38"/>
      <c r="X43" s="38"/>
      <c r="Y43" s="38"/>
      <c r="Z43" s="38"/>
      <c r="AA43" s="38"/>
      <c r="AB43" s="38"/>
      <c r="AC43" s="38"/>
    </row>
    <row r="44" spans="1:29" ht="15" customHeight="1" x14ac:dyDescent="0.2">
      <c r="A44" s="38"/>
      <c r="B44" s="38"/>
      <c r="C44" s="38"/>
      <c r="D44" s="38"/>
      <c r="E44" s="38"/>
      <c r="F44" s="38"/>
      <c r="G44" s="42"/>
      <c r="H44" s="42"/>
      <c r="I44" s="42"/>
      <c r="J44" s="42"/>
      <c r="K44" s="42"/>
      <c r="L44" s="42"/>
      <c r="M44" s="42"/>
      <c r="N44" s="42"/>
      <c r="O44" s="42"/>
      <c r="P44" s="42"/>
      <c r="Q44" s="42"/>
      <c r="R44" s="38"/>
      <c r="S44" s="38"/>
      <c r="T44" s="38"/>
      <c r="U44" s="38"/>
      <c r="V44" s="38"/>
      <c r="W44" s="38"/>
      <c r="X44" s="38"/>
      <c r="Y44" s="38"/>
      <c r="Z44" s="38"/>
      <c r="AA44" s="38"/>
      <c r="AB44" s="38"/>
      <c r="AC44" s="38"/>
    </row>
    <row r="45" spans="1:29" ht="15" customHeight="1" x14ac:dyDescent="0.2">
      <c r="A45" s="38"/>
      <c r="B45" s="38"/>
      <c r="C45" s="38"/>
      <c r="D45" s="38"/>
      <c r="E45" s="38"/>
      <c r="F45" s="38"/>
      <c r="G45" s="42"/>
      <c r="H45" s="42"/>
      <c r="I45" s="42"/>
      <c r="J45" s="42"/>
      <c r="K45" s="42"/>
      <c r="L45" s="42"/>
      <c r="M45" s="42"/>
      <c r="N45" s="42"/>
      <c r="O45" s="42"/>
      <c r="P45" s="42"/>
      <c r="Q45" s="42"/>
      <c r="R45" s="38"/>
      <c r="S45" s="38"/>
      <c r="T45" s="38"/>
      <c r="U45" s="38"/>
      <c r="V45" s="38"/>
      <c r="W45" s="38"/>
      <c r="X45" s="38"/>
      <c r="Y45" s="38"/>
      <c r="Z45" s="38"/>
      <c r="AA45" s="38"/>
      <c r="AB45" s="38"/>
      <c r="AC45" s="38"/>
    </row>
    <row r="46" spans="1:29" ht="15" customHeight="1" x14ac:dyDescent="0.2">
      <c r="A46" s="38"/>
      <c r="B46" s="38"/>
      <c r="C46" s="38"/>
      <c r="D46" s="38"/>
      <c r="E46" s="38"/>
      <c r="F46" s="38"/>
      <c r="G46" s="42"/>
      <c r="H46" s="42"/>
      <c r="I46" s="42"/>
      <c r="J46" s="42"/>
      <c r="K46" s="42"/>
      <c r="L46" s="42"/>
      <c r="M46" s="42"/>
      <c r="N46" s="42"/>
      <c r="O46" s="42"/>
      <c r="P46" s="42"/>
      <c r="Q46" s="42"/>
      <c r="R46" s="38"/>
      <c r="S46" s="38"/>
      <c r="T46" s="38"/>
      <c r="U46" s="38"/>
      <c r="V46" s="38"/>
      <c r="W46" s="38"/>
      <c r="X46" s="38"/>
      <c r="Y46" s="38"/>
      <c r="Z46" s="38"/>
      <c r="AA46" s="38"/>
      <c r="AB46" s="38"/>
      <c r="AC46" s="38"/>
    </row>
    <row r="47" spans="1:29" ht="15" customHeight="1" x14ac:dyDescent="0.2">
      <c r="A47" s="38"/>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38"/>
    </row>
    <row r="48" spans="1:29" ht="15" customHeight="1" x14ac:dyDescent="0.2">
      <c r="A48" s="38"/>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spans="1:28" ht="15" customHeight="1" x14ac:dyDescent="0.2">
      <c r="A49" s="38"/>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spans="1:28" ht="15" customHeight="1" x14ac:dyDescent="0.2">
      <c r="A50" s="38"/>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spans="1:28" ht="15" customHeight="1" x14ac:dyDescent="0.2">
      <c r="A51" s="38"/>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spans="1:28" ht="15" customHeight="1" x14ac:dyDescent="0.2">
      <c r="A52" s="38"/>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row r="53" spans="1:28" ht="15" customHeight="1" x14ac:dyDescent="0.2">
      <c r="A53" s="38"/>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spans="1:28" ht="15" customHeight="1" x14ac:dyDescent="0.2">
      <c r="A54" s="38"/>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spans="1:28" ht="15" customHeight="1" x14ac:dyDescent="0.2">
      <c r="A55" s="38"/>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row>
    <row r="56" spans="1:28" hidden="1" x14ac:dyDescent="0.2"/>
    <row r="57" spans="1:28" hidden="1" x14ac:dyDescent="0.2"/>
    <row r="58" spans="1:28" ht="12.75" customHeight="1" x14ac:dyDescent="0.2"/>
  </sheetData>
  <customSheetViews>
    <customSheetView guid="{460C675D-EB01-4F1F-8F6F-F3410AC9815E}" scale="70" showRowCol="0" hiddenRows="1" hiddenColumns="1">
      <pageMargins left="0" right="0" top="0" bottom="0" header="0.51181102362204722" footer="0.51181102362204722"/>
      <pageSetup paperSize="9" scale="57" orientation="landscape" r:id="rId1"/>
      <headerFooter alignWithMargins="0"/>
    </customSheetView>
  </customSheetViews>
  <mergeCells count="46">
    <mergeCell ref="K38:K39"/>
    <mergeCell ref="L38:L39"/>
    <mergeCell ref="AA38:AA39"/>
    <mergeCell ref="AA41:AA42"/>
    <mergeCell ref="Z38:Z39"/>
    <mergeCell ref="Z41:Z42"/>
    <mergeCell ref="W38:W39"/>
    <mergeCell ref="W41:W42"/>
    <mergeCell ref="Y38:Y39"/>
    <mergeCell ref="Y41:Y42"/>
    <mergeCell ref="Q38:Q39"/>
    <mergeCell ref="Q41:Q42"/>
    <mergeCell ref="S38:S39"/>
    <mergeCell ref="S41:S42"/>
    <mergeCell ref="B16:F17"/>
    <mergeCell ref="H34:K35"/>
    <mergeCell ref="J41:J42"/>
    <mergeCell ref="K41:K42"/>
    <mergeCell ref="L41:L42"/>
    <mergeCell ref="G41:G42"/>
    <mergeCell ref="H41:H42"/>
    <mergeCell ref="I41:I42"/>
    <mergeCell ref="G38:G39"/>
    <mergeCell ref="H38:H39"/>
    <mergeCell ref="I38:I39"/>
    <mergeCell ref="J38:J39"/>
    <mergeCell ref="T38:T39"/>
    <mergeCell ref="T41:T42"/>
    <mergeCell ref="R38:R39"/>
    <mergeCell ref="R41:R42"/>
    <mergeCell ref="X38:X39"/>
    <mergeCell ref="X41:X42"/>
    <mergeCell ref="U38:U39"/>
    <mergeCell ref="V38:V39"/>
    <mergeCell ref="U41:U42"/>
    <mergeCell ref="V41:V42"/>
    <mergeCell ref="M34:N35"/>
    <mergeCell ref="N38:N39"/>
    <mergeCell ref="N41:N42"/>
    <mergeCell ref="P38:P39"/>
    <mergeCell ref="P41:P42"/>
    <mergeCell ref="O41:O42"/>
    <mergeCell ref="O34:P35"/>
    <mergeCell ref="M38:M39"/>
    <mergeCell ref="O38:O39"/>
    <mergeCell ref="M41:M42"/>
  </mergeCells>
  <conditionalFormatting sqref="H38:AA38 H41:AA41">
    <cfRule type="containsErrors" dxfId="315" priority="3">
      <formula>ISERROR(H38)</formula>
    </cfRule>
  </conditionalFormatting>
  <conditionalFormatting sqref="O34">
    <cfRule type="containsErrors" dxfId="314" priority="2">
      <formula>ISERROR(O34)</formula>
    </cfRule>
  </conditionalFormatting>
  <pageMargins left="0" right="0" top="0" bottom="0" header="0.51181102362204722" footer="0.51181102362204722"/>
  <pageSetup paperSize="9" scale="57" orientation="landscape" r:id="rId2"/>
  <headerFooter alignWithMargins="0"/>
  <drawing r:id="rId3"/>
  <extLst>
    <ext xmlns:x14="http://schemas.microsoft.com/office/spreadsheetml/2009/9/main" uri="{A8765BA9-456A-4dab-B4F3-ACF838C121DE}">
      <x14:slicerList>
        <x14:slicer r:id="rId4"/>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V81"/>
  <sheetViews>
    <sheetView showGridLines="0" showRowColHeaders="0" workbookViewId="0"/>
  </sheetViews>
  <sheetFormatPr defaultRowHeight="11.25" x14ac:dyDescent="0.2"/>
  <cols>
    <col min="1" max="1" width="5.1640625" customWidth="1"/>
    <col min="4" max="4" width="10.6640625" customWidth="1"/>
    <col min="7" max="7" width="9.33203125" customWidth="1"/>
    <col min="8" max="8" width="12.83203125" customWidth="1"/>
    <col min="9" max="15" width="9.33203125" customWidth="1"/>
    <col min="17" max="17" width="9.33203125" customWidth="1"/>
    <col min="19" max="19" width="6.1640625" customWidth="1"/>
    <col min="21" max="21" width="9.33203125" customWidth="1"/>
    <col min="22" max="22" width="1.83203125" customWidth="1"/>
    <col min="23" max="23" width="9.33203125" customWidth="1"/>
  </cols>
  <sheetData>
    <row r="2" spans="2:20" ht="51" customHeight="1" x14ac:dyDescent="0.25">
      <c r="B2" s="458" t="s">
        <v>684</v>
      </c>
      <c r="C2" s="459"/>
      <c r="D2" s="459"/>
      <c r="E2" s="459"/>
      <c r="F2" s="459"/>
      <c r="G2" s="459"/>
      <c r="H2" s="460"/>
      <c r="I2" s="460"/>
      <c r="J2" s="460"/>
      <c r="K2" s="460"/>
      <c r="L2" s="460"/>
      <c r="M2" s="460"/>
      <c r="N2" s="460"/>
      <c r="O2" s="460"/>
      <c r="P2" s="460"/>
      <c r="Q2" s="460"/>
      <c r="R2" s="460"/>
      <c r="S2" s="460"/>
      <c r="T2" s="460"/>
    </row>
    <row r="3" spans="2:20" ht="6.75" customHeight="1" x14ac:dyDescent="0.3">
      <c r="B3" s="122"/>
      <c r="C3" s="122"/>
      <c r="D3" s="122"/>
      <c r="E3" s="122"/>
      <c r="F3" s="122"/>
      <c r="G3" s="122"/>
      <c r="H3" s="123"/>
      <c r="I3" s="123"/>
      <c r="J3" s="123"/>
      <c r="K3" s="123"/>
      <c r="L3" s="123"/>
      <c r="M3" s="123"/>
      <c r="N3" s="123"/>
      <c r="O3" s="123"/>
      <c r="P3" s="123"/>
      <c r="Q3" s="123"/>
      <c r="R3" s="123"/>
      <c r="S3" s="123"/>
      <c r="T3" s="123"/>
    </row>
    <row r="4" spans="2:20" ht="7.5" customHeight="1" x14ac:dyDescent="0.3">
      <c r="B4" s="84"/>
      <c r="C4" s="84"/>
      <c r="D4" s="84"/>
      <c r="E4" s="84"/>
      <c r="F4" s="84"/>
      <c r="G4" s="84"/>
      <c r="H4" s="85"/>
      <c r="I4" s="123"/>
      <c r="J4" s="123"/>
      <c r="K4" s="123"/>
      <c r="L4" s="123"/>
      <c r="M4" s="123"/>
      <c r="N4" s="123"/>
      <c r="O4" s="123"/>
      <c r="P4" s="85"/>
      <c r="Q4" s="85"/>
      <c r="R4" s="85"/>
      <c r="S4" s="85"/>
      <c r="T4" s="85"/>
    </row>
    <row r="5" spans="2:20" ht="13.5" customHeight="1" x14ac:dyDescent="0.3">
      <c r="B5" s="84"/>
      <c r="C5" s="84"/>
      <c r="D5" s="84"/>
      <c r="E5" s="84"/>
      <c r="F5" s="84"/>
      <c r="G5" s="84"/>
      <c r="H5" s="85"/>
      <c r="I5" s="123"/>
      <c r="J5" s="123"/>
      <c r="K5" s="123"/>
      <c r="L5" s="123"/>
      <c r="M5" s="123"/>
      <c r="N5" s="123"/>
      <c r="O5" s="123"/>
      <c r="P5" s="85"/>
      <c r="Q5" s="85"/>
      <c r="R5" s="85"/>
      <c r="S5" s="85"/>
      <c r="T5" s="85"/>
    </row>
    <row r="7" spans="2:20" x14ac:dyDescent="0.2">
      <c r="S7" s="68"/>
    </row>
    <row r="8" spans="2:20" x14ac:dyDescent="0.2">
      <c r="S8" s="8"/>
    </row>
    <row r="9" spans="2:20" x14ac:dyDescent="0.2">
      <c r="S9" s="8"/>
    </row>
    <row r="10" spans="2:20" x14ac:dyDescent="0.2">
      <c r="S10" s="8"/>
    </row>
    <row r="11" spans="2:20" x14ac:dyDescent="0.2">
      <c r="S11" s="8"/>
    </row>
    <row r="12" spans="2:20" x14ac:dyDescent="0.2">
      <c r="S12" s="8"/>
    </row>
    <row r="13" spans="2:20" ht="9" customHeight="1" x14ac:dyDescent="0.2">
      <c r="S13" s="8"/>
    </row>
    <row r="14" spans="2:20" ht="13.5" customHeight="1" x14ac:dyDescent="0.2">
      <c r="S14" s="8"/>
    </row>
    <row r="15" spans="2:20" ht="12.75" customHeight="1" x14ac:dyDescent="0.2">
      <c r="S15" s="8"/>
    </row>
    <row r="16" spans="2:20" x14ac:dyDescent="0.2">
      <c r="S16" s="8"/>
    </row>
    <row r="17" spans="3:19" x14ac:dyDescent="0.2">
      <c r="S17" s="8"/>
    </row>
    <row r="18" spans="3:19" ht="6" customHeight="1" x14ac:dyDescent="0.2">
      <c r="S18" s="8"/>
    </row>
    <row r="19" spans="3:19" ht="8.25" customHeight="1" x14ac:dyDescent="0.2">
      <c r="S19" s="8"/>
    </row>
    <row r="20" spans="3:19" x14ac:dyDescent="0.2">
      <c r="S20" s="8"/>
    </row>
    <row r="21" spans="3:19" x14ac:dyDescent="0.2">
      <c r="S21" s="8"/>
    </row>
    <row r="22" spans="3:19" x14ac:dyDescent="0.2">
      <c r="S22" s="8"/>
    </row>
    <row r="23" spans="3:19" ht="6.75" customHeight="1" x14ac:dyDescent="0.2">
      <c r="S23" s="8"/>
    </row>
    <row r="24" spans="3:19" ht="7.5" customHeight="1" x14ac:dyDescent="0.2">
      <c r="S24" s="8"/>
    </row>
    <row r="25" spans="3:19" ht="18" customHeight="1" x14ac:dyDescent="0.2">
      <c r="S25" s="8"/>
    </row>
    <row r="26" spans="3:19" ht="11.25" customHeight="1" x14ac:dyDescent="0.2">
      <c r="S26" s="8"/>
    </row>
    <row r="27" spans="3:19" ht="6.75" customHeight="1" x14ac:dyDescent="0.2">
      <c r="P27" s="8"/>
    </row>
    <row r="28" spans="3:19" ht="12" thickBot="1" x14ac:dyDescent="0.25">
      <c r="C28" s="72"/>
      <c r="D28" s="72"/>
      <c r="E28" s="72"/>
      <c r="F28" s="72"/>
      <c r="G28" s="72"/>
      <c r="H28" s="72"/>
      <c r="P28" s="8"/>
      <c r="Q28" s="8"/>
    </row>
    <row r="29" spans="3:19" x14ac:dyDescent="0.2">
      <c r="C29" s="69"/>
      <c r="D29" s="8"/>
      <c r="E29" s="8"/>
      <c r="F29" s="8"/>
      <c r="G29" s="8"/>
      <c r="H29" s="70"/>
      <c r="I29" s="8"/>
      <c r="J29" s="8"/>
      <c r="K29" s="8"/>
      <c r="M29" s="166"/>
      <c r="N29" s="167"/>
      <c r="O29" s="167"/>
      <c r="P29" s="167"/>
      <c r="Q29" s="167"/>
      <c r="R29" s="167"/>
      <c r="S29" s="168"/>
    </row>
    <row r="30" spans="3:19" ht="30.75" customHeight="1" x14ac:dyDescent="0.25">
      <c r="C30" s="461" t="s">
        <v>519</v>
      </c>
      <c r="D30" s="462"/>
      <c r="E30" s="462"/>
      <c r="F30" s="462"/>
      <c r="G30" s="462"/>
      <c r="H30" s="463"/>
      <c r="I30" s="165"/>
      <c r="J30" s="165"/>
      <c r="K30" s="165"/>
      <c r="M30" s="455" t="s">
        <v>452</v>
      </c>
      <c r="N30" s="456"/>
      <c r="O30" s="456"/>
      <c r="P30" s="456"/>
      <c r="Q30" s="456"/>
      <c r="R30" s="456"/>
      <c r="S30" s="457"/>
    </row>
    <row r="31" spans="3:19" x14ac:dyDescent="0.2">
      <c r="C31" s="69"/>
      <c r="D31" s="8"/>
      <c r="E31" s="8"/>
      <c r="F31" s="8"/>
      <c r="G31" s="8"/>
      <c r="H31" s="70"/>
      <c r="I31" s="8"/>
      <c r="J31" s="8"/>
      <c r="K31" s="8"/>
      <c r="M31" s="69"/>
      <c r="N31" s="8"/>
      <c r="O31" s="8"/>
      <c r="P31" s="8"/>
      <c r="Q31" s="8"/>
      <c r="R31" s="8"/>
      <c r="S31" s="70"/>
    </row>
    <row r="32" spans="3:19" x14ac:dyDescent="0.2">
      <c r="C32" s="69"/>
      <c r="D32" s="8"/>
      <c r="E32" s="8"/>
      <c r="F32" s="8"/>
      <c r="G32" s="8"/>
      <c r="H32" s="70"/>
      <c r="I32" s="8"/>
      <c r="J32" s="8"/>
      <c r="K32" s="8"/>
      <c r="M32" s="69"/>
      <c r="N32" s="8"/>
      <c r="O32" s="8"/>
      <c r="P32" s="8"/>
      <c r="Q32" s="8"/>
      <c r="R32" s="8"/>
      <c r="S32" s="70"/>
    </row>
    <row r="33" spans="2:22" x14ac:dyDescent="0.2">
      <c r="C33" s="69"/>
      <c r="D33" s="8"/>
      <c r="E33" s="8"/>
      <c r="F33" s="8"/>
      <c r="G33" s="8"/>
      <c r="H33" s="70"/>
      <c r="I33" s="8"/>
      <c r="J33" s="8"/>
      <c r="K33" s="8"/>
      <c r="M33" s="69"/>
      <c r="N33" s="8"/>
      <c r="O33" s="8"/>
      <c r="P33" s="8"/>
      <c r="Q33" s="8"/>
      <c r="R33" s="8"/>
      <c r="S33" s="70"/>
    </row>
    <row r="34" spans="2:22" x14ac:dyDescent="0.2">
      <c r="C34" s="69"/>
      <c r="D34" s="8"/>
      <c r="E34" s="8"/>
      <c r="F34" s="8"/>
      <c r="G34" s="8"/>
      <c r="H34" s="70"/>
      <c r="I34" s="8"/>
      <c r="J34" s="8"/>
      <c r="K34" s="8"/>
      <c r="M34" s="69"/>
      <c r="N34" s="8"/>
      <c r="O34" s="8"/>
      <c r="P34" s="8"/>
      <c r="Q34" s="8"/>
      <c r="R34" s="8"/>
      <c r="S34" s="70"/>
    </row>
    <row r="35" spans="2:22" x14ac:dyDescent="0.2">
      <c r="C35" s="69"/>
      <c r="D35" s="8"/>
      <c r="E35" s="8"/>
      <c r="F35" s="8"/>
      <c r="G35" s="8"/>
      <c r="H35" s="70"/>
      <c r="I35" s="8"/>
      <c r="J35" s="8"/>
      <c r="K35" s="8"/>
      <c r="M35" s="69"/>
      <c r="N35" s="8"/>
      <c r="O35" s="8"/>
      <c r="P35" s="8"/>
      <c r="Q35" s="8"/>
      <c r="R35" s="8"/>
      <c r="S35" s="70"/>
    </row>
    <row r="36" spans="2:22" x14ac:dyDescent="0.2">
      <c r="C36" s="69"/>
      <c r="D36" s="8"/>
      <c r="E36" s="8"/>
      <c r="F36" s="8"/>
      <c r="G36" s="8"/>
      <c r="H36" s="70"/>
      <c r="I36" s="8"/>
      <c r="J36" s="8"/>
      <c r="K36" s="8"/>
      <c r="M36" s="69"/>
      <c r="N36" s="8"/>
      <c r="O36" s="8"/>
      <c r="P36" s="8"/>
      <c r="Q36" s="8"/>
      <c r="R36" s="8"/>
      <c r="S36" s="70"/>
    </row>
    <row r="37" spans="2:22" x14ac:dyDescent="0.2">
      <c r="C37" s="69"/>
      <c r="D37" s="8"/>
      <c r="E37" s="8"/>
      <c r="F37" s="8"/>
      <c r="G37" s="8"/>
      <c r="H37" s="70"/>
      <c r="I37" s="8"/>
      <c r="J37" s="8"/>
      <c r="K37" s="8"/>
      <c r="M37" s="69"/>
      <c r="N37" s="8"/>
      <c r="O37" s="8"/>
      <c r="P37" s="8"/>
      <c r="Q37" s="8"/>
      <c r="R37" s="8"/>
      <c r="S37" s="70"/>
    </row>
    <row r="38" spans="2:22" x14ac:dyDescent="0.2">
      <c r="C38" s="69"/>
      <c r="D38" s="8"/>
      <c r="E38" s="8"/>
      <c r="F38" s="8"/>
      <c r="G38" s="8"/>
      <c r="H38" s="70"/>
      <c r="I38" s="8"/>
      <c r="J38" s="8"/>
      <c r="K38" s="8"/>
      <c r="M38" s="69"/>
      <c r="N38" s="8"/>
      <c r="O38" s="8"/>
      <c r="P38" s="8"/>
      <c r="Q38" s="8"/>
      <c r="R38" s="8"/>
      <c r="S38" s="70"/>
    </row>
    <row r="39" spans="2:22" x14ac:dyDescent="0.2">
      <c r="C39" s="69"/>
      <c r="D39" s="8"/>
      <c r="E39" s="8"/>
      <c r="F39" s="8"/>
      <c r="G39" s="8"/>
      <c r="H39" s="70"/>
      <c r="I39" s="8"/>
      <c r="J39" s="8"/>
      <c r="K39" s="8"/>
      <c r="M39" s="69"/>
      <c r="N39" s="8"/>
      <c r="O39" s="8"/>
      <c r="P39" s="8"/>
      <c r="Q39" s="8"/>
      <c r="R39" s="8"/>
      <c r="S39" s="70"/>
    </row>
    <row r="40" spans="2:22" x14ac:dyDescent="0.2">
      <c r="C40" s="69"/>
      <c r="D40" s="8"/>
      <c r="E40" s="8"/>
      <c r="F40" s="8"/>
      <c r="G40" s="8"/>
      <c r="H40" s="70"/>
      <c r="I40" s="8"/>
      <c r="J40" s="8"/>
      <c r="K40" s="8"/>
      <c r="M40" s="69"/>
      <c r="N40" s="8"/>
      <c r="O40" s="8"/>
      <c r="P40" s="8"/>
      <c r="Q40" s="8"/>
      <c r="R40" s="8"/>
      <c r="S40" s="70"/>
    </row>
    <row r="41" spans="2:22" s="262" customFormat="1" x14ac:dyDescent="0.2">
      <c r="C41" s="69"/>
      <c r="D41" s="202"/>
      <c r="E41" s="202"/>
      <c r="F41" s="202"/>
      <c r="G41" s="202"/>
      <c r="H41" s="70"/>
      <c r="I41" s="202"/>
      <c r="J41" s="202"/>
      <c r="K41" s="202"/>
      <c r="M41" s="69"/>
      <c r="N41" s="202"/>
      <c r="O41" s="202"/>
      <c r="P41" s="202"/>
      <c r="Q41" s="202"/>
      <c r="R41" s="202"/>
      <c r="S41" s="70"/>
    </row>
    <row r="42" spans="2:22" x14ac:dyDescent="0.2">
      <c r="C42" s="69"/>
      <c r="D42" s="8"/>
      <c r="E42" s="8"/>
      <c r="F42" s="8"/>
      <c r="G42" s="8"/>
      <c r="H42" s="70"/>
      <c r="I42" s="8"/>
      <c r="J42" s="8"/>
      <c r="K42" s="8"/>
      <c r="M42" s="69"/>
      <c r="N42" s="8"/>
      <c r="O42" s="8"/>
      <c r="P42" s="8"/>
      <c r="Q42" s="8"/>
      <c r="R42" s="8"/>
      <c r="S42" s="70"/>
    </row>
    <row r="43" spans="2:22" x14ac:dyDescent="0.2">
      <c r="C43" s="69"/>
      <c r="D43" s="8"/>
      <c r="E43" s="8"/>
      <c r="F43" s="8"/>
      <c r="G43" s="8"/>
      <c r="H43" s="70"/>
      <c r="I43" s="8"/>
      <c r="J43" s="8"/>
      <c r="K43" s="8"/>
      <c r="M43" s="69"/>
      <c r="N43" s="8"/>
      <c r="O43" s="8"/>
      <c r="P43" s="8"/>
      <c r="Q43" s="8"/>
      <c r="R43" s="8"/>
      <c r="S43" s="70"/>
    </row>
    <row r="44" spans="2:22" x14ac:dyDescent="0.2">
      <c r="C44" s="69"/>
      <c r="D44" s="8"/>
      <c r="E44" s="8"/>
      <c r="F44" s="8"/>
      <c r="G44" s="8"/>
      <c r="H44" s="70"/>
      <c r="I44" s="8"/>
      <c r="J44" s="8"/>
      <c r="K44" s="8"/>
      <c r="M44" s="69"/>
      <c r="N44" s="8"/>
      <c r="O44" s="8"/>
      <c r="P44" s="8"/>
      <c r="Q44" s="8"/>
      <c r="R44" s="8"/>
      <c r="S44" s="70"/>
    </row>
    <row r="45" spans="2:22" x14ac:dyDescent="0.2">
      <c r="C45" s="69"/>
      <c r="D45" s="8"/>
      <c r="E45" s="8"/>
      <c r="F45" s="8"/>
      <c r="G45" s="8"/>
      <c r="H45" s="70"/>
      <c r="I45" s="8"/>
      <c r="J45" s="8"/>
      <c r="K45" s="8"/>
      <c r="M45" s="69"/>
      <c r="N45" s="8"/>
      <c r="O45" s="8"/>
      <c r="P45" s="8"/>
      <c r="Q45" s="8"/>
      <c r="R45" s="8"/>
      <c r="S45" s="70"/>
    </row>
    <row r="46" spans="2:22" ht="12" thickBot="1" x14ac:dyDescent="0.25">
      <c r="C46" s="71"/>
      <c r="D46" s="72"/>
      <c r="E46" s="72"/>
      <c r="F46" s="72"/>
      <c r="G46" s="72"/>
      <c r="H46" s="73"/>
      <c r="I46" s="8"/>
      <c r="J46" s="8"/>
      <c r="K46" s="8"/>
      <c r="M46" s="71"/>
      <c r="N46" s="72"/>
      <c r="O46" s="72"/>
      <c r="P46" s="72"/>
      <c r="Q46" s="72"/>
      <c r="R46" s="72"/>
      <c r="S46" s="73"/>
    </row>
    <row r="47" spans="2:22" ht="12" thickBot="1" x14ac:dyDescent="0.25">
      <c r="B47" s="93"/>
      <c r="C47" s="93"/>
      <c r="D47" s="93"/>
      <c r="E47" s="93"/>
      <c r="F47" s="93"/>
      <c r="G47" s="93"/>
      <c r="H47" s="93"/>
      <c r="I47" s="93"/>
      <c r="J47" s="93"/>
      <c r="K47" s="93"/>
      <c r="L47" s="93"/>
      <c r="M47" s="93"/>
      <c r="N47" s="93"/>
      <c r="O47" s="93"/>
      <c r="P47" s="93"/>
      <c r="Q47" s="93"/>
      <c r="R47" s="93"/>
      <c r="S47" s="93"/>
      <c r="T47" s="93"/>
      <c r="U47" s="93"/>
      <c r="V47" s="93"/>
    </row>
    <row r="48" spans="2:22" ht="15.75" x14ac:dyDescent="0.25">
      <c r="B48" s="91" t="s">
        <v>517</v>
      </c>
      <c r="C48" s="27"/>
      <c r="D48" s="27"/>
      <c r="E48" s="27"/>
      <c r="F48" s="27"/>
      <c r="G48" s="27"/>
      <c r="H48" s="27"/>
      <c r="I48" s="27"/>
      <c r="J48" s="27"/>
      <c r="K48" s="27"/>
      <c r="L48" s="27"/>
      <c r="M48" s="27"/>
      <c r="N48" s="27"/>
      <c r="O48" s="27"/>
      <c r="P48" s="27"/>
      <c r="Q48" s="27"/>
      <c r="R48" s="27"/>
      <c r="S48" s="27"/>
      <c r="T48" s="27"/>
      <c r="U48" s="27"/>
      <c r="V48" s="92"/>
    </row>
    <row r="49" spans="2:22" x14ac:dyDescent="0.2">
      <c r="B49" s="69"/>
      <c r="C49" s="8"/>
      <c r="D49" s="8"/>
      <c r="E49" s="8"/>
      <c r="F49" s="8"/>
      <c r="G49" s="8"/>
      <c r="H49" s="8"/>
      <c r="I49" s="8"/>
      <c r="J49" s="8"/>
      <c r="K49" s="8"/>
      <c r="L49" s="8"/>
      <c r="M49" s="8"/>
      <c r="N49" s="8"/>
      <c r="O49" s="8"/>
      <c r="P49" s="8"/>
      <c r="Q49" s="8"/>
      <c r="R49" s="8"/>
      <c r="S49" s="8"/>
      <c r="T49" s="8"/>
      <c r="U49" s="8"/>
      <c r="V49" s="70"/>
    </row>
    <row r="50" spans="2:22" x14ac:dyDescent="0.2">
      <c r="B50" s="69"/>
      <c r="C50" s="8"/>
      <c r="D50" s="8"/>
      <c r="E50" s="8"/>
      <c r="F50" s="8"/>
      <c r="G50" s="8"/>
      <c r="H50" s="8"/>
      <c r="I50" s="8"/>
      <c r="J50" s="8"/>
      <c r="K50" s="8"/>
      <c r="L50" s="8"/>
      <c r="M50" s="8"/>
      <c r="N50" s="8"/>
      <c r="O50" s="8"/>
      <c r="P50" s="8"/>
      <c r="Q50" s="8"/>
      <c r="R50" s="8"/>
      <c r="S50" s="8"/>
      <c r="T50" s="8"/>
      <c r="U50" s="8"/>
      <c r="V50" s="70"/>
    </row>
    <row r="51" spans="2:22" x14ac:dyDescent="0.2">
      <c r="B51" s="69"/>
      <c r="C51" s="8"/>
      <c r="D51" s="8"/>
      <c r="E51" s="8"/>
      <c r="F51" s="8"/>
      <c r="G51" s="8"/>
      <c r="H51" s="8"/>
      <c r="I51" s="8"/>
      <c r="J51" s="8"/>
      <c r="K51" s="8"/>
      <c r="L51" s="8"/>
      <c r="M51" s="8"/>
      <c r="N51" s="8"/>
      <c r="O51" s="8"/>
      <c r="P51" s="8"/>
      <c r="Q51" s="8"/>
      <c r="R51" s="8"/>
      <c r="S51" s="8"/>
      <c r="T51" s="8"/>
      <c r="U51" s="8"/>
      <c r="V51" s="70"/>
    </row>
    <row r="52" spans="2:22" x14ac:dyDescent="0.2">
      <c r="B52" s="69"/>
      <c r="C52" s="8"/>
      <c r="D52" s="8"/>
      <c r="E52" s="8"/>
      <c r="F52" s="8"/>
      <c r="G52" s="8"/>
      <c r="H52" s="8"/>
      <c r="I52" s="8"/>
      <c r="J52" s="8"/>
      <c r="K52" s="8"/>
      <c r="L52" s="8"/>
      <c r="M52" s="8"/>
      <c r="N52" s="8"/>
      <c r="O52" s="8"/>
      <c r="P52" s="8"/>
      <c r="Q52" s="8"/>
      <c r="R52" s="8"/>
      <c r="S52" s="8"/>
      <c r="T52" s="8"/>
      <c r="U52" s="8"/>
      <c r="V52" s="70"/>
    </row>
    <row r="53" spans="2:22" x14ac:dyDescent="0.2">
      <c r="B53" s="69"/>
      <c r="C53" s="8"/>
      <c r="D53" s="8"/>
      <c r="E53" s="8"/>
      <c r="F53" s="8"/>
      <c r="G53" s="8"/>
      <c r="H53" s="8"/>
      <c r="I53" s="8"/>
      <c r="J53" s="8"/>
      <c r="K53" s="8"/>
      <c r="L53" s="8"/>
      <c r="M53" s="8"/>
      <c r="N53" s="8"/>
      <c r="O53" s="8"/>
      <c r="P53" s="8"/>
      <c r="Q53" s="8"/>
      <c r="R53" s="8"/>
      <c r="S53" s="8"/>
      <c r="T53" s="8"/>
      <c r="U53" s="8"/>
      <c r="V53" s="70"/>
    </row>
    <row r="54" spans="2:22" ht="12" thickBot="1" x14ac:dyDescent="0.25">
      <c r="B54" s="71"/>
      <c r="C54" s="72"/>
      <c r="D54" s="72"/>
      <c r="E54" s="72"/>
      <c r="F54" s="72"/>
      <c r="G54" s="72"/>
      <c r="H54" s="72"/>
      <c r="I54" s="72"/>
      <c r="J54" s="72"/>
      <c r="K54" s="72"/>
      <c r="L54" s="72"/>
      <c r="M54" s="72"/>
      <c r="N54" s="72"/>
      <c r="O54" s="72"/>
      <c r="P54" s="72"/>
      <c r="Q54" s="72"/>
      <c r="R54" s="72"/>
      <c r="S54" s="72"/>
      <c r="T54" s="72"/>
      <c r="U54" s="72"/>
      <c r="V54" s="73"/>
    </row>
    <row r="55" spans="2:22" ht="12" thickBot="1" x14ac:dyDescent="0.25"/>
    <row r="56" spans="2:22" ht="15.75" x14ac:dyDescent="0.25">
      <c r="B56" s="138" t="s">
        <v>530</v>
      </c>
      <c r="C56" s="139"/>
      <c r="D56" s="139"/>
      <c r="E56" s="139"/>
      <c r="F56" s="139"/>
      <c r="G56" s="139"/>
      <c r="H56" s="139"/>
      <c r="I56" s="139"/>
      <c r="J56" s="139"/>
      <c r="K56" s="139"/>
      <c r="L56" s="139"/>
      <c r="M56" s="139"/>
      <c r="N56" s="139"/>
      <c r="O56" s="139"/>
      <c r="P56" s="139"/>
      <c r="Q56" s="139"/>
      <c r="R56" s="139"/>
      <c r="S56" s="139"/>
      <c r="T56" s="139"/>
      <c r="U56" s="139"/>
      <c r="V56" s="140"/>
    </row>
    <row r="57" spans="2:22" x14ac:dyDescent="0.2">
      <c r="B57" s="69"/>
      <c r="C57" s="8"/>
      <c r="D57" s="8"/>
      <c r="E57" s="8"/>
      <c r="F57" s="8"/>
      <c r="G57" s="8"/>
      <c r="H57" s="8"/>
      <c r="I57" s="8"/>
      <c r="J57" s="8"/>
      <c r="K57" s="8"/>
      <c r="L57" s="8"/>
      <c r="M57" s="8"/>
      <c r="N57" s="8"/>
      <c r="O57" s="8"/>
      <c r="P57" s="8"/>
      <c r="Q57" s="8"/>
      <c r="R57" s="8"/>
      <c r="S57" s="8"/>
      <c r="T57" s="8"/>
      <c r="U57" s="8"/>
      <c r="V57" s="70"/>
    </row>
    <row r="58" spans="2:22" x14ac:dyDescent="0.2">
      <c r="B58" s="69"/>
      <c r="C58" s="8"/>
      <c r="D58" s="8"/>
      <c r="E58" s="8"/>
      <c r="F58" s="8"/>
      <c r="G58" s="8"/>
      <c r="H58" s="8"/>
      <c r="I58" s="8"/>
      <c r="J58" s="8"/>
      <c r="K58" s="8"/>
      <c r="L58" s="8"/>
      <c r="M58" s="8"/>
      <c r="N58" s="8"/>
      <c r="O58" s="8"/>
      <c r="P58" s="8"/>
      <c r="Q58" s="8"/>
      <c r="R58" s="8"/>
      <c r="S58" s="8"/>
      <c r="T58" s="8"/>
      <c r="U58" s="8"/>
      <c r="V58" s="70"/>
    </row>
    <row r="59" spans="2:22" x14ac:dyDescent="0.2">
      <c r="B59" s="69"/>
      <c r="C59" s="8"/>
      <c r="D59" s="8"/>
      <c r="E59" s="8"/>
      <c r="F59" s="8"/>
      <c r="G59" s="8"/>
      <c r="H59" s="8"/>
      <c r="I59" s="8"/>
      <c r="J59" s="8"/>
      <c r="K59" s="8"/>
      <c r="L59" s="8"/>
      <c r="M59" s="8"/>
      <c r="N59" s="8"/>
      <c r="O59" s="8"/>
      <c r="P59" s="8"/>
      <c r="Q59" s="8"/>
      <c r="R59" s="8"/>
      <c r="S59" s="8"/>
      <c r="T59" s="8"/>
      <c r="U59" s="8"/>
      <c r="V59" s="70"/>
    </row>
    <row r="60" spans="2:22" x14ac:dyDescent="0.2">
      <c r="B60" s="69"/>
      <c r="C60" s="8"/>
      <c r="D60" s="8"/>
      <c r="E60" s="8"/>
      <c r="F60" s="8"/>
      <c r="G60" s="8"/>
      <c r="H60" s="8"/>
      <c r="I60" s="8"/>
      <c r="J60" s="8"/>
      <c r="K60" s="8"/>
      <c r="L60" s="8"/>
      <c r="M60" s="8"/>
      <c r="N60" s="8"/>
      <c r="O60" s="8"/>
      <c r="P60" s="8"/>
      <c r="Q60" s="8"/>
      <c r="R60" s="8"/>
      <c r="S60" s="8"/>
      <c r="T60" s="8"/>
      <c r="U60" s="8"/>
      <c r="V60" s="70"/>
    </row>
    <row r="61" spans="2:22" x14ac:dyDescent="0.2">
      <c r="B61" s="69"/>
      <c r="C61" s="8"/>
      <c r="D61" s="8"/>
      <c r="E61" s="8"/>
      <c r="F61" s="8"/>
      <c r="G61" s="8"/>
      <c r="H61" s="8"/>
      <c r="I61" s="8"/>
      <c r="J61" s="8"/>
      <c r="K61" s="8"/>
      <c r="L61" s="8"/>
      <c r="M61" s="8"/>
      <c r="N61" s="8"/>
      <c r="O61" s="8"/>
      <c r="P61" s="8"/>
      <c r="Q61" s="8"/>
      <c r="R61" s="8"/>
      <c r="S61" s="8"/>
      <c r="T61" s="8"/>
      <c r="U61" s="8"/>
      <c r="V61" s="70"/>
    </row>
    <row r="62" spans="2:22" x14ac:dyDescent="0.2">
      <c r="B62" s="69"/>
      <c r="C62" s="8"/>
      <c r="D62" s="8"/>
      <c r="E62" s="8"/>
      <c r="F62" s="8"/>
      <c r="G62" s="8"/>
      <c r="H62" s="8"/>
      <c r="I62" s="8"/>
      <c r="J62" s="8"/>
      <c r="K62" s="8"/>
      <c r="L62" s="8"/>
      <c r="M62" s="8"/>
      <c r="N62" s="8"/>
      <c r="O62" s="8"/>
      <c r="P62" s="8"/>
      <c r="Q62" s="8"/>
      <c r="R62" s="8"/>
      <c r="S62" s="8"/>
      <c r="T62" s="8"/>
      <c r="U62" s="8"/>
      <c r="V62" s="70"/>
    </row>
    <row r="63" spans="2:22" ht="12" thickBot="1" x14ac:dyDescent="0.25">
      <c r="B63" s="71"/>
      <c r="C63" s="72"/>
      <c r="D63" s="72"/>
      <c r="E63" s="72"/>
      <c r="F63" s="72"/>
      <c r="G63" s="72"/>
      <c r="H63" s="72"/>
      <c r="I63" s="72"/>
      <c r="J63" s="72"/>
      <c r="K63" s="72"/>
      <c r="L63" s="72"/>
      <c r="M63" s="72"/>
      <c r="N63" s="72"/>
      <c r="O63" s="72"/>
      <c r="P63" s="72"/>
      <c r="Q63" s="72"/>
      <c r="R63" s="72"/>
      <c r="S63" s="72"/>
      <c r="T63" s="72"/>
      <c r="U63" s="72"/>
      <c r="V63" s="73"/>
    </row>
    <row r="64" spans="2:22" ht="12" thickBot="1" x14ac:dyDescent="0.25"/>
    <row r="65" spans="2:22" s="262" customFormat="1" ht="15.75" x14ac:dyDescent="0.25">
      <c r="B65" s="138" t="s">
        <v>589</v>
      </c>
      <c r="C65" s="139"/>
      <c r="D65" s="139"/>
      <c r="E65" s="139"/>
      <c r="F65" s="139"/>
      <c r="G65" s="139"/>
      <c r="H65" s="139"/>
      <c r="I65" s="139"/>
      <c r="J65" s="139"/>
      <c r="K65" s="139"/>
      <c r="L65" s="139"/>
      <c r="M65" s="139"/>
      <c r="N65" s="139"/>
      <c r="O65" s="139"/>
      <c r="P65" s="139"/>
      <c r="Q65" s="139"/>
      <c r="R65" s="139"/>
      <c r="S65" s="139"/>
      <c r="T65" s="139"/>
      <c r="U65" s="139"/>
      <c r="V65" s="140"/>
    </row>
    <row r="66" spans="2:22" s="262" customFormat="1" x14ac:dyDescent="0.2">
      <c r="B66" s="69"/>
      <c r="C66" s="202"/>
      <c r="D66" s="202"/>
      <c r="E66" s="202"/>
      <c r="F66" s="202"/>
      <c r="G66" s="202"/>
      <c r="H66" s="202"/>
      <c r="I66" s="202"/>
      <c r="J66" s="202"/>
      <c r="K66" s="202"/>
      <c r="L66" s="202"/>
      <c r="M66" s="202"/>
      <c r="N66" s="202"/>
      <c r="O66" s="202"/>
      <c r="P66" s="202"/>
      <c r="Q66" s="202"/>
      <c r="R66" s="202"/>
      <c r="S66" s="202"/>
      <c r="T66" s="202"/>
      <c r="U66" s="202"/>
      <c r="V66" s="70"/>
    </row>
    <row r="67" spans="2:22" s="262" customFormat="1" x14ac:dyDescent="0.2">
      <c r="B67" s="69"/>
      <c r="C67" s="202"/>
      <c r="D67" s="202"/>
      <c r="E67" s="202"/>
      <c r="F67" s="202"/>
      <c r="G67" s="202"/>
      <c r="H67" s="202"/>
      <c r="I67" s="202"/>
      <c r="J67" s="202"/>
      <c r="K67" s="202"/>
      <c r="L67" s="202"/>
      <c r="M67" s="202"/>
      <c r="N67" s="202"/>
      <c r="O67" s="202"/>
      <c r="P67" s="202"/>
      <c r="Q67" s="202"/>
      <c r="R67" s="202"/>
      <c r="S67" s="202"/>
      <c r="T67" s="202"/>
      <c r="U67" s="202"/>
      <c r="V67" s="70"/>
    </row>
    <row r="68" spans="2:22" s="262" customFormat="1" x14ac:dyDescent="0.2">
      <c r="B68" s="69"/>
      <c r="C68" s="202"/>
      <c r="D68" s="202"/>
      <c r="E68" s="202"/>
      <c r="F68" s="202"/>
      <c r="G68" s="202"/>
      <c r="H68" s="202"/>
      <c r="I68" s="202"/>
      <c r="J68" s="202"/>
      <c r="K68" s="202"/>
      <c r="L68" s="202"/>
      <c r="M68" s="202"/>
      <c r="N68" s="202"/>
      <c r="O68" s="202"/>
      <c r="P68" s="202"/>
      <c r="Q68" s="202"/>
      <c r="R68" s="202"/>
      <c r="S68" s="202"/>
      <c r="T68" s="202"/>
      <c r="U68" s="202"/>
      <c r="V68" s="70"/>
    </row>
    <row r="69" spans="2:22" s="262" customFormat="1" x14ac:dyDescent="0.2">
      <c r="B69" s="69"/>
      <c r="C69" s="202"/>
      <c r="D69" s="202"/>
      <c r="E69" s="202"/>
      <c r="F69" s="202"/>
      <c r="G69" s="202"/>
      <c r="H69" s="202"/>
      <c r="I69" s="202"/>
      <c r="J69" s="202"/>
      <c r="K69" s="202"/>
      <c r="L69" s="202"/>
      <c r="M69" s="202"/>
      <c r="N69" s="202"/>
      <c r="O69" s="202"/>
      <c r="P69" s="202"/>
      <c r="Q69" s="202"/>
      <c r="R69" s="202"/>
      <c r="S69" s="202"/>
      <c r="T69" s="202"/>
      <c r="U69" s="202"/>
      <c r="V69" s="70"/>
    </row>
    <row r="70" spans="2:22" s="262" customFormat="1" x14ac:dyDescent="0.2">
      <c r="B70" s="69"/>
      <c r="C70" s="202"/>
      <c r="D70" s="202"/>
      <c r="E70" s="202"/>
      <c r="F70" s="202"/>
      <c r="G70" s="202"/>
      <c r="H70" s="202"/>
      <c r="I70" s="202"/>
      <c r="J70" s="202"/>
      <c r="K70" s="202"/>
      <c r="L70" s="202"/>
      <c r="M70" s="202"/>
      <c r="N70" s="202"/>
      <c r="O70" s="202"/>
      <c r="P70" s="202"/>
      <c r="Q70" s="202"/>
      <c r="R70" s="202"/>
      <c r="S70" s="202"/>
      <c r="T70" s="202"/>
      <c r="U70" s="202"/>
      <c r="V70" s="70"/>
    </row>
    <row r="71" spans="2:22" s="262" customFormat="1" x14ac:dyDescent="0.2">
      <c r="B71" s="69"/>
      <c r="C71" s="202"/>
      <c r="D71" s="202"/>
      <c r="E71" s="202"/>
      <c r="F71" s="202"/>
      <c r="G71" s="202"/>
      <c r="H71" s="202"/>
      <c r="I71" s="202"/>
      <c r="J71" s="202"/>
      <c r="K71" s="202"/>
      <c r="L71" s="202"/>
      <c r="M71" s="202"/>
      <c r="N71" s="202"/>
      <c r="O71" s="202"/>
      <c r="P71" s="202"/>
      <c r="Q71" s="202"/>
      <c r="R71" s="202"/>
      <c r="S71" s="202"/>
      <c r="T71" s="202"/>
      <c r="U71" s="202"/>
      <c r="V71" s="70"/>
    </row>
    <row r="72" spans="2:22" s="262" customFormat="1" ht="12" thickBot="1" x14ac:dyDescent="0.25">
      <c r="B72" s="71"/>
      <c r="C72" s="72"/>
      <c r="D72" s="72"/>
      <c r="E72" s="72"/>
      <c r="F72" s="72"/>
      <c r="G72" s="72"/>
      <c r="H72" s="72"/>
      <c r="I72" s="72"/>
      <c r="J72" s="72"/>
      <c r="K72" s="72"/>
      <c r="L72" s="72"/>
      <c r="M72" s="72"/>
      <c r="N72" s="72"/>
      <c r="O72" s="72"/>
      <c r="P72" s="72"/>
      <c r="Q72" s="72"/>
      <c r="R72" s="72"/>
      <c r="S72" s="72"/>
      <c r="T72" s="72"/>
      <c r="U72" s="72"/>
      <c r="V72" s="73"/>
    </row>
    <row r="73" spans="2:22" ht="12" thickBot="1" x14ac:dyDescent="0.25"/>
    <row r="74" spans="2:22" s="306" customFormat="1" ht="15.75" x14ac:dyDescent="0.25">
      <c r="B74" s="384" t="s">
        <v>740</v>
      </c>
      <c r="C74" s="139"/>
      <c r="D74" s="139"/>
      <c r="E74" s="139"/>
      <c r="F74" s="139"/>
      <c r="G74" s="139"/>
      <c r="H74" s="139"/>
      <c r="I74" s="139"/>
      <c r="J74" s="139"/>
      <c r="K74" s="139"/>
      <c r="L74" s="139"/>
      <c r="M74" s="139"/>
      <c r="N74" s="139"/>
      <c r="O74" s="139"/>
      <c r="P74" s="139"/>
      <c r="Q74" s="139"/>
      <c r="R74" s="139"/>
      <c r="S74" s="139"/>
      <c r="T74" s="139"/>
      <c r="U74" s="139"/>
      <c r="V74" s="140"/>
    </row>
    <row r="75" spans="2:22" s="306" customFormat="1" x14ac:dyDescent="0.2">
      <c r="B75" s="69"/>
      <c r="C75" s="202"/>
      <c r="D75" s="202"/>
      <c r="E75" s="202"/>
      <c r="F75" s="202"/>
      <c r="G75" s="202"/>
      <c r="H75" s="202"/>
      <c r="I75" s="202"/>
      <c r="J75" s="202"/>
      <c r="K75" s="202"/>
      <c r="L75" s="202"/>
      <c r="M75" s="202"/>
      <c r="N75" s="202"/>
      <c r="O75" s="202"/>
      <c r="P75" s="202"/>
      <c r="Q75" s="202"/>
      <c r="R75" s="202"/>
      <c r="S75" s="202"/>
      <c r="T75" s="202"/>
      <c r="U75" s="202"/>
      <c r="V75" s="70"/>
    </row>
    <row r="76" spans="2:22" s="306" customFormat="1" x14ac:dyDescent="0.2">
      <c r="B76" s="69"/>
      <c r="C76" s="202"/>
      <c r="D76" s="202"/>
      <c r="E76" s="202"/>
      <c r="F76" s="202"/>
      <c r="G76" s="202"/>
      <c r="H76" s="202"/>
      <c r="I76" s="202"/>
      <c r="J76" s="202"/>
      <c r="K76" s="202"/>
      <c r="L76" s="202"/>
      <c r="M76" s="202"/>
      <c r="N76" s="202"/>
      <c r="O76" s="202"/>
      <c r="P76" s="202"/>
      <c r="Q76" s="202"/>
      <c r="R76" s="202"/>
      <c r="S76" s="202"/>
      <c r="T76" s="202"/>
      <c r="U76" s="202"/>
      <c r="V76" s="70"/>
    </row>
    <row r="77" spans="2:22" s="306" customFormat="1" x14ac:dyDescent="0.2">
      <c r="B77" s="69"/>
      <c r="C77" s="202"/>
      <c r="D77" s="202"/>
      <c r="E77" s="202"/>
      <c r="F77" s="202"/>
      <c r="G77" s="202"/>
      <c r="H77" s="202"/>
      <c r="I77" s="202"/>
      <c r="J77" s="202"/>
      <c r="K77" s="202"/>
      <c r="L77" s="202"/>
      <c r="M77" s="202"/>
      <c r="N77" s="202"/>
      <c r="O77" s="202"/>
      <c r="P77" s="202"/>
      <c r="Q77" s="202"/>
      <c r="R77" s="202"/>
      <c r="S77" s="202"/>
      <c r="T77" s="202"/>
      <c r="U77" s="202"/>
      <c r="V77" s="70"/>
    </row>
    <row r="78" spans="2:22" s="306" customFormat="1" x14ac:dyDescent="0.2">
      <c r="B78" s="69"/>
      <c r="C78" s="202"/>
      <c r="D78" s="202"/>
      <c r="E78" s="202"/>
      <c r="F78" s="202"/>
      <c r="G78" s="202"/>
      <c r="H78" s="202"/>
      <c r="I78" s="202"/>
      <c r="J78" s="202"/>
      <c r="K78" s="202"/>
      <c r="L78" s="202"/>
      <c r="M78" s="202"/>
      <c r="N78" s="202"/>
      <c r="O78" s="202"/>
      <c r="P78" s="202"/>
      <c r="Q78" s="202"/>
      <c r="R78" s="202"/>
      <c r="S78" s="202"/>
      <c r="T78" s="202"/>
      <c r="U78" s="202"/>
      <c r="V78" s="70"/>
    </row>
    <row r="79" spans="2:22" s="306" customFormat="1" x14ac:dyDescent="0.2">
      <c r="B79" s="69"/>
      <c r="C79" s="202"/>
      <c r="D79" s="202"/>
      <c r="E79" s="202"/>
      <c r="F79" s="202"/>
      <c r="G79" s="202"/>
      <c r="H79" s="202"/>
      <c r="I79" s="202"/>
      <c r="J79" s="202"/>
      <c r="K79" s="202"/>
      <c r="L79" s="202"/>
      <c r="M79" s="202"/>
      <c r="N79" s="202"/>
      <c r="O79" s="202"/>
      <c r="P79" s="202"/>
      <c r="Q79" s="202"/>
      <c r="R79" s="202"/>
      <c r="S79" s="202"/>
      <c r="T79" s="202"/>
      <c r="U79" s="202"/>
      <c r="V79" s="70"/>
    </row>
    <row r="80" spans="2:22" s="306" customFormat="1" x14ac:dyDescent="0.2">
      <c r="B80" s="69"/>
      <c r="C80" s="202"/>
      <c r="D80" s="202"/>
      <c r="E80" s="202"/>
      <c r="F80" s="202"/>
      <c r="G80" s="202"/>
      <c r="H80" s="202"/>
      <c r="I80" s="202"/>
      <c r="J80" s="202"/>
      <c r="K80" s="202"/>
      <c r="L80" s="202"/>
      <c r="M80" s="202"/>
      <c r="N80" s="202"/>
      <c r="O80" s="202"/>
      <c r="P80" s="202"/>
      <c r="Q80" s="202"/>
      <c r="R80" s="202"/>
      <c r="S80" s="202"/>
      <c r="T80" s="202"/>
      <c r="U80" s="202"/>
      <c r="V80" s="70"/>
    </row>
    <row r="81" spans="2:22" s="306" customFormat="1" ht="12" thickBot="1" x14ac:dyDescent="0.25">
      <c r="B81" s="71"/>
      <c r="C81" s="72"/>
      <c r="D81" s="72"/>
      <c r="E81" s="72"/>
      <c r="F81" s="72"/>
      <c r="G81" s="72"/>
      <c r="H81" s="72"/>
      <c r="I81" s="72"/>
      <c r="J81" s="72"/>
      <c r="K81" s="72"/>
      <c r="L81" s="72"/>
      <c r="M81" s="72"/>
      <c r="N81" s="72"/>
      <c r="O81" s="72"/>
      <c r="P81" s="72"/>
      <c r="Q81" s="72"/>
      <c r="R81" s="72"/>
      <c r="S81" s="72"/>
      <c r="T81" s="72"/>
      <c r="U81" s="72"/>
      <c r="V81" s="73"/>
    </row>
  </sheetData>
  <customSheetViews>
    <customSheetView guid="{460C675D-EB01-4F1F-8F6F-F3410AC9815E}" showGridLines="0" showRowCol="0">
      <pageMargins left="0.7" right="0.7" top="0.75" bottom="0.75" header="0.3" footer="0.3"/>
      <pageSetup paperSize="9" orientation="portrait" r:id="rId1"/>
    </customSheetView>
    <customSheetView guid="{0B466410-FB7E-451A-AFD3-95886095C000}" showGridLines="0" showRowCol="0">
      <pageMargins left="0.7" right="0.7" top="0.75" bottom="0.75" header="0.3" footer="0.3"/>
      <pageSetup paperSize="9" orientation="portrait" r:id="rId2"/>
    </customSheetView>
  </customSheetViews>
  <mergeCells count="3">
    <mergeCell ref="M30:S30"/>
    <mergeCell ref="B2:T2"/>
    <mergeCell ref="C30:H30"/>
  </mergeCells>
  <pageMargins left="0.7" right="0.7" top="0.75" bottom="0.75" header="0.3" footer="0.3"/>
  <pageSetup paperSize="9"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B29"/>
  <sheetViews>
    <sheetView showGridLines="0" showRowColHeaders="0" workbookViewId="0"/>
  </sheetViews>
  <sheetFormatPr defaultRowHeight="11.25" x14ac:dyDescent="0.2"/>
  <cols>
    <col min="1" max="1" width="6.83203125" customWidth="1"/>
    <col min="2" max="2" width="154.83203125" customWidth="1"/>
  </cols>
  <sheetData>
    <row r="1" spans="2:2" ht="36.75" customHeight="1" x14ac:dyDescent="0.2"/>
    <row r="3" spans="2:2" ht="141.75" x14ac:dyDescent="0.2">
      <c r="B3" s="383" t="s">
        <v>743</v>
      </c>
    </row>
    <row r="4" spans="2:2" ht="15" x14ac:dyDescent="0.2">
      <c r="B4" s="87" t="s">
        <v>461</v>
      </c>
    </row>
    <row r="5" spans="2:2" x14ac:dyDescent="0.2">
      <c r="B5" s="88" t="s">
        <v>459</v>
      </c>
    </row>
    <row r="7" spans="2:2" ht="30" x14ac:dyDescent="0.2">
      <c r="B7" s="109" t="s">
        <v>533</v>
      </c>
    </row>
    <row r="8" spans="2:2" ht="15" x14ac:dyDescent="0.2">
      <c r="B8" s="89"/>
    </row>
    <row r="9" spans="2:2" ht="45" x14ac:dyDescent="0.2">
      <c r="B9" s="109" t="s">
        <v>748</v>
      </c>
    </row>
    <row r="10" spans="2:2" ht="15" x14ac:dyDescent="0.2">
      <c r="B10" s="89"/>
    </row>
    <row r="11" spans="2:2" ht="20.25" x14ac:dyDescent="0.2">
      <c r="B11" s="86" t="s">
        <v>520</v>
      </c>
    </row>
    <row r="12" spans="2:2" ht="36" customHeight="1" x14ac:dyDescent="0.2">
      <c r="B12" s="109" t="s">
        <v>521</v>
      </c>
    </row>
    <row r="13" spans="2:2" ht="9.75" customHeight="1" x14ac:dyDescent="0.2">
      <c r="B13" s="109"/>
    </row>
    <row r="14" spans="2:2" ht="90" x14ac:dyDescent="0.2">
      <c r="B14" s="109" t="s">
        <v>744</v>
      </c>
    </row>
    <row r="16" spans="2:2" ht="165" x14ac:dyDescent="0.2">
      <c r="B16" s="109" t="s">
        <v>581</v>
      </c>
    </row>
    <row r="17" spans="2:2" ht="12.75" customHeight="1" x14ac:dyDescent="0.2">
      <c r="B17" s="109"/>
    </row>
    <row r="18" spans="2:2" ht="15" x14ac:dyDescent="0.2">
      <c r="B18" s="89" t="s">
        <v>460</v>
      </c>
    </row>
    <row r="19" spans="2:2" s="262" customFormat="1" ht="15" x14ac:dyDescent="0.2">
      <c r="B19" s="89"/>
    </row>
    <row r="20" spans="2:2" s="262" customFormat="1" ht="15" x14ac:dyDescent="0.2">
      <c r="B20" s="89" t="s">
        <v>614</v>
      </c>
    </row>
    <row r="21" spans="2:2" s="262" customFormat="1" ht="90" x14ac:dyDescent="0.2">
      <c r="B21" s="109" t="s">
        <v>683</v>
      </c>
    </row>
    <row r="22" spans="2:2" s="306" customFormat="1" ht="15" x14ac:dyDescent="0.2">
      <c r="B22" s="109"/>
    </row>
    <row r="23" spans="2:2" s="306" customFormat="1" ht="15" x14ac:dyDescent="0.2">
      <c r="B23" s="89" t="s">
        <v>745</v>
      </c>
    </row>
    <row r="24" spans="2:2" ht="15" x14ac:dyDescent="0.2">
      <c r="B24" s="89"/>
    </row>
    <row r="25" spans="2:2" ht="15" x14ac:dyDescent="0.2">
      <c r="B25" s="96" t="s">
        <v>463</v>
      </c>
    </row>
    <row r="26" spans="2:2" ht="15" x14ac:dyDescent="0.2">
      <c r="B26" s="97" t="s">
        <v>462</v>
      </c>
    </row>
    <row r="27" spans="2:2" ht="15.75" x14ac:dyDescent="0.2">
      <c r="B27" s="95"/>
    </row>
    <row r="29" spans="2:2" x14ac:dyDescent="0.2">
      <c r="B29" s="343"/>
    </row>
  </sheetData>
  <customSheetViews>
    <customSheetView guid="{460C675D-EB01-4F1F-8F6F-F3410AC9815E}" showGridLines="0" showRowCol="0">
      <selection activeCell="B26" sqref="B26"/>
      <pageMargins left="0.7" right="0.7" top="0.75" bottom="0.75" header="0.3" footer="0.3"/>
      <pageSetup paperSize="9" orientation="portrait" r:id="rId1"/>
    </customSheetView>
  </customSheetViews>
  <hyperlinks>
    <hyperlink ref="B5" r:id="rId2"/>
    <hyperlink ref="B26" r:id="rId3" display="mailto:england.qualitypremium@nhs.net"/>
  </hyperlinks>
  <pageMargins left="0.7" right="0.7" top="0.75" bottom="0.75" header="0.3" footer="0.3"/>
  <pageSetup paperSize="9" orientation="portrait" r:id="rId4"/>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3:U30"/>
  <sheetViews>
    <sheetView showGridLines="0" showRowColHeaders="0" tabSelected="1" workbookViewId="0"/>
  </sheetViews>
  <sheetFormatPr defaultRowHeight="11.25" x14ac:dyDescent="0.2"/>
  <cols>
    <col min="1" max="1" width="15.6640625" customWidth="1"/>
    <col min="4" max="4" width="10.6640625" customWidth="1"/>
    <col min="8" max="9" width="16.83203125" customWidth="1"/>
    <col min="12" max="12" width="6" customWidth="1"/>
  </cols>
  <sheetData>
    <row r="3" spans="2:21" ht="20.25" x14ac:dyDescent="0.3">
      <c r="C3" s="130"/>
      <c r="D3" s="130"/>
      <c r="E3" s="130"/>
      <c r="F3" s="130"/>
      <c r="G3" s="130"/>
      <c r="H3" s="130"/>
      <c r="I3" s="130"/>
      <c r="J3" s="131"/>
      <c r="K3" s="131"/>
      <c r="L3" s="131"/>
      <c r="M3" s="131"/>
      <c r="O3" s="131"/>
      <c r="P3" s="131"/>
    </row>
    <row r="4" spans="2:21" ht="21" customHeight="1" x14ac:dyDescent="0.3">
      <c r="B4" s="130" t="s">
        <v>770</v>
      </c>
    </row>
    <row r="5" spans="2:21" ht="20.25" x14ac:dyDescent="0.3">
      <c r="C5" s="130"/>
      <c r="D5" s="130"/>
      <c r="E5" s="130"/>
      <c r="F5" s="130"/>
      <c r="G5" s="130"/>
      <c r="H5" s="131"/>
      <c r="I5" s="131"/>
      <c r="J5" s="131"/>
      <c r="K5" s="131"/>
      <c r="L5" s="131"/>
      <c r="M5" s="131"/>
      <c r="N5" s="131"/>
      <c r="O5" s="131"/>
      <c r="P5" s="131"/>
      <c r="Q5" s="131"/>
      <c r="R5" s="131"/>
      <c r="S5" s="135"/>
      <c r="T5" s="135"/>
      <c r="U5" s="135"/>
    </row>
    <row r="6" spans="2:21" x14ac:dyDescent="0.2">
      <c r="O6" s="132"/>
    </row>
    <row r="7" spans="2:21" x14ac:dyDescent="0.2">
      <c r="O7" s="132"/>
    </row>
    <row r="8" spans="2:21" x14ac:dyDescent="0.2">
      <c r="O8" s="8"/>
    </row>
    <row r="9" spans="2:21" ht="0.75" customHeight="1" thickBot="1" x14ac:dyDescent="0.25">
      <c r="B9" s="72"/>
      <c r="C9" s="72"/>
      <c r="D9" s="72"/>
      <c r="E9" s="72"/>
      <c r="F9" s="72"/>
      <c r="G9" s="72"/>
      <c r="H9" s="72"/>
      <c r="I9" s="8"/>
      <c r="J9" s="8"/>
      <c r="K9" s="72"/>
      <c r="L9" s="72"/>
      <c r="M9" s="72"/>
      <c r="N9" s="72"/>
      <c r="O9" s="72"/>
      <c r="P9" s="72"/>
      <c r="Q9" s="72"/>
      <c r="R9" s="72"/>
    </row>
    <row r="10" spans="2:21" x14ac:dyDescent="0.2">
      <c r="B10" s="69"/>
      <c r="C10" s="8"/>
      <c r="D10" s="8"/>
      <c r="E10" s="8"/>
      <c r="F10" s="8"/>
      <c r="G10" s="8"/>
      <c r="H10" s="70"/>
      <c r="I10" s="8"/>
      <c r="K10" s="69"/>
      <c r="L10" s="8"/>
      <c r="M10" s="8"/>
      <c r="N10" s="8"/>
      <c r="O10" s="8"/>
      <c r="P10" s="8"/>
      <c r="Q10" s="8"/>
      <c r="R10" s="70"/>
    </row>
    <row r="11" spans="2:21" ht="81" customHeight="1" x14ac:dyDescent="0.25">
      <c r="B11" s="469" t="s">
        <v>750</v>
      </c>
      <c r="C11" s="470"/>
      <c r="D11" s="470"/>
      <c r="E11" s="470"/>
      <c r="F11" s="470"/>
      <c r="G11" s="470"/>
      <c r="H11" s="471"/>
      <c r="I11" s="132"/>
      <c r="K11" s="464" t="s">
        <v>761</v>
      </c>
      <c r="L11" s="465"/>
      <c r="M11" s="465"/>
      <c r="N11" s="465"/>
      <c r="O11" s="465"/>
      <c r="P11" s="465"/>
      <c r="Q11" s="465"/>
      <c r="R11" s="466"/>
    </row>
    <row r="12" spans="2:21" ht="19.5" customHeight="1" x14ac:dyDescent="0.2">
      <c r="B12" s="69"/>
      <c r="C12" s="8"/>
      <c r="D12" s="8"/>
      <c r="E12" s="8"/>
      <c r="F12" s="8"/>
      <c r="G12" s="8"/>
      <c r="H12" s="70"/>
      <c r="I12" s="8"/>
      <c r="K12" s="69"/>
      <c r="L12" s="8"/>
      <c r="M12" s="8"/>
      <c r="N12" s="8"/>
      <c r="O12" s="8"/>
      <c r="P12" s="8"/>
      <c r="Q12" s="8"/>
      <c r="R12" s="70"/>
    </row>
    <row r="13" spans="2:21" x14ac:dyDescent="0.2">
      <c r="B13" s="69"/>
      <c r="C13" s="8"/>
      <c r="D13" s="8"/>
      <c r="E13" s="8"/>
      <c r="F13" s="8"/>
      <c r="G13" s="8"/>
      <c r="H13" s="70"/>
      <c r="I13" s="8"/>
      <c r="K13" s="69"/>
      <c r="L13" s="8"/>
      <c r="M13" s="8"/>
      <c r="N13" s="8"/>
      <c r="O13" s="8"/>
      <c r="P13" s="8"/>
      <c r="Q13" s="8"/>
      <c r="R13" s="70"/>
    </row>
    <row r="14" spans="2:21" x14ac:dyDescent="0.2">
      <c r="B14" s="69"/>
      <c r="C14" s="8"/>
      <c r="D14" s="8"/>
      <c r="E14" s="8"/>
      <c r="F14" s="8"/>
      <c r="G14" s="8"/>
      <c r="H14" s="70"/>
      <c r="I14" s="8"/>
      <c r="K14" s="69"/>
      <c r="L14" s="8"/>
      <c r="M14" s="8"/>
      <c r="N14" s="8"/>
      <c r="O14" s="8"/>
      <c r="P14" s="8"/>
      <c r="Q14" s="8"/>
      <c r="R14" s="70"/>
    </row>
    <row r="15" spans="2:21" x14ac:dyDescent="0.2">
      <c r="B15" s="69"/>
      <c r="C15" s="8"/>
      <c r="D15" s="8"/>
      <c r="E15" s="8"/>
      <c r="F15" s="8"/>
      <c r="G15" s="8"/>
      <c r="H15" s="70"/>
      <c r="I15" s="8"/>
      <c r="K15" s="69"/>
      <c r="L15" s="8"/>
      <c r="M15" s="8"/>
      <c r="N15" s="8"/>
      <c r="O15" s="8"/>
      <c r="P15" s="8"/>
      <c r="Q15" s="8"/>
      <c r="R15" s="70"/>
    </row>
    <row r="16" spans="2:21" x14ac:dyDescent="0.2">
      <c r="B16" s="69"/>
      <c r="C16" s="8"/>
      <c r="D16" s="8"/>
      <c r="E16" s="8"/>
      <c r="F16" s="8"/>
      <c r="G16" s="8"/>
      <c r="H16" s="70"/>
      <c r="I16" s="8"/>
      <c r="K16" s="69"/>
      <c r="L16" s="8"/>
      <c r="M16" s="8"/>
      <c r="N16" s="8"/>
      <c r="O16" s="8"/>
      <c r="P16" s="8"/>
      <c r="Q16" s="8"/>
      <c r="R16" s="70"/>
    </row>
    <row r="17" spans="2:20" x14ac:dyDescent="0.2">
      <c r="B17" s="69"/>
      <c r="C17" s="8"/>
      <c r="D17" s="8"/>
      <c r="E17" s="8"/>
      <c r="F17" s="8"/>
      <c r="G17" s="8"/>
      <c r="H17" s="70"/>
      <c r="I17" s="8"/>
      <c r="K17" s="69"/>
      <c r="L17" s="8"/>
      <c r="M17" s="8"/>
      <c r="N17" s="8"/>
      <c r="O17" s="8"/>
      <c r="P17" s="8"/>
      <c r="Q17" s="8"/>
      <c r="R17" s="70"/>
    </row>
    <row r="18" spans="2:20" x14ac:dyDescent="0.2">
      <c r="B18" s="69"/>
      <c r="C18" s="8"/>
      <c r="D18" s="8"/>
      <c r="E18" s="8"/>
      <c r="F18" s="8"/>
      <c r="G18" s="8"/>
      <c r="H18" s="70"/>
      <c r="I18" s="8"/>
      <c r="K18" s="69"/>
      <c r="L18" s="8"/>
      <c r="M18" s="8"/>
      <c r="N18" s="8"/>
      <c r="O18" s="8"/>
      <c r="P18" s="8"/>
      <c r="Q18" s="8"/>
      <c r="R18" s="70"/>
    </row>
    <row r="19" spans="2:20" x14ac:dyDescent="0.2">
      <c r="B19" s="69"/>
      <c r="C19" s="8"/>
      <c r="D19" s="8"/>
      <c r="E19" s="8"/>
      <c r="F19" s="8"/>
      <c r="G19" s="8"/>
      <c r="H19" s="70"/>
      <c r="I19" s="8"/>
      <c r="K19" s="69"/>
      <c r="L19" s="8"/>
      <c r="M19" s="8"/>
      <c r="N19" s="8"/>
      <c r="O19" s="8"/>
      <c r="P19" s="8"/>
      <c r="Q19" s="8"/>
      <c r="R19" s="70"/>
    </row>
    <row r="20" spans="2:20" x14ac:dyDescent="0.2">
      <c r="B20" s="69"/>
      <c r="C20" s="8"/>
      <c r="D20" s="8"/>
      <c r="E20" s="8"/>
      <c r="F20" s="8"/>
      <c r="G20" s="8"/>
      <c r="H20" s="70"/>
      <c r="I20" s="8"/>
      <c r="K20" s="69"/>
      <c r="L20" s="8"/>
      <c r="M20" s="8"/>
      <c r="N20" s="8"/>
      <c r="O20" s="8"/>
      <c r="P20" s="8"/>
      <c r="Q20" s="8"/>
      <c r="R20" s="70"/>
    </row>
    <row r="21" spans="2:20" x14ac:dyDescent="0.2">
      <c r="B21" s="69"/>
      <c r="C21" s="8"/>
      <c r="D21" s="8"/>
      <c r="E21" s="8"/>
      <c r="F21" s="8"/>
      <c r="G21" s="8"/>
      <c r="H21" s="70"/>
      <c r="I21" s="8"/>
      <c r="K21" s="69"/>
      <c r="L21" s="8"/>
      <c r="M21" s="8"/>
      <c r="N21" s="8"/>
      <c r="O21" s="8"/>
      <c r="P21" s="8"/>
      <c r="Q21" s="8"/>
      <c r="R21" s="70"/>
    </row>
    <row r="22" spans="2:20" x14ac:dyDescent="0.2">
      <c r="B22" s="69"/>
      <c r="C22" s="8"/>
      <c r="D22" s="8"/>
      <c r="E22" s="8"/>
      <c r="F22" s="8"/>
      <c r="G22" s="8"/>
      <c r="H22" s="70"/>
      <c r="I22" s="8"/>
      <c r="K22" s="69"/>
      <c r="L22" s="8"/>
      <c r="M22" s="8"/>
      <c r="N22" s="8"/>
      <c r="O22" s="8"/>
      <c r="P22" s="8"/>
      <c r="Q22" s="8"/>
      <c r="R22" s="70"/>
    </row>
    <row r="23" spans="2:20" ht="12" thickBot="1" x14ac:dyDescent="0.25">
      <c r="B23" s="71"/>
      <c r="C23" s="72"/>
      <c r="D23" s="72"/>
      <c r="E23" s="72"/>
      <c r="F23" s="72"/>
      <c r="G23" s="72"/>
      <c r="H23" s="73"/>
      <c r="I23" s="8"/>
      <c r="K23" s="71"/>
      <c r="L23" s="72"/>
      <c r="M23" s="72"/>
      <c r="N23" s="72"/>
      <c r="O23" s="72"/>
      <c r="P23" s="72"/>
      <c r="Q23" s="72"/>
      <c r="R23" s="73"/>
    </row>
    <row r="24" spans="2:20" x14ac:dyDescent="0.2">
      <c r="B24" s="90"/>
      <c r="C24" s="90"/>
      <c r="D24" s="90"/>
      <c r="E24" s="90"/>
      <c r="F24" s="90"/>
      <c r="G24" s="90"/>
      <c r="H24" s="90"/>
      <c r="I24" s="90"/>
      <c r="J24" s="90"/>
      <c r="K24" s="90"/>
      <c r="L24" s="90"/>
      <c r="M24" s="90"/>
      <c r="N24" s="90"/>
      <c r="O24" s="90"/>
      <c r="P24" s="90"/>
      <c r="Q24" s="90"/>
      <c r="R24" s="90"/>
    </row>
    <row r="30" spans="2:20" ht="20.25" x14ac:dyDescent="0.3">
      <c r="B30" s="467"/>
      <c r="C30" s="467"/>
      <c r="D30" s="467"/>
      <c r="E30" s="467"/>
      <c r="F30" s="467"/>
      <c r="G30" s="467"/>
      <c r="H30" s="468"/>
      <c r="I30" s="468"/>
      <c r="J30" s="468"/>
      <c r="K30" s="468"/>
      <c r="L30" s="468"/>
      <c r="M30" s="468"/>
      <c r="N30" s="468"/>
      <c r="O30" s="468"/>
      <c r="P30" s="468"/>
      <c r="Q30" s="468"/>
      <c r="R30" s="468"/>
      <c r="S30" s="468"/>
      <c r="T30" s="468"/>
    </row>
  </sheetData>
  <customSheetViews>
    <customSheetView guid="{460C675D-EB01-4F1F-8F6F-F3410AC9815E}" showGridLines="0" showRowCol="0" topLeftCell="A4">
      <selection activeCell="K11" sqref="K11:R11"/>
      <pageMargins left="0.7" right="0.7" top="0.75" bottom="0.75" header="0.3" footer="0.3"/>
      <pageSetup paperSize="9" orientation="portrait" r:id="rId1"/>
    </customSheetView>
  </customSheetViews>
  <mergeCells count="3">
    <mergeCell ref="K11:R11"/>
    <mergeCell ref="B30:T30"/>
    <mergeCell ref="B11:H11"/>
  </mergeCell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C26"/>
  <sheetViews>
    <sheetView showGridLines="0" showRowColHeaders="0" workbookViewId="0"/>
  </sheetViews>
  <sheetFormatPr defaultRowHeight="11.25" x14ac:dyDescent="0.2"/>
  <cols>
    <col min="2" max="2" width="154.83203125" customWidth="1"/>
  </cols>
  <sheetData>
    <row r="1" spans="2:3" ht="36.75" customHeight="1" x14ac:dyDescent="0.2"/>
    <row r="3" spans="2:3" ht="20.25" x14ac:dyDescent="0.2">
      <c r="B3" s="86" t="s">
        <v>762</v>
      </c>
    </row>
    <row r="4" spans="2:3" ht="15" x14ac:dyDescent="0.2">
      <c r="B4" s="87" t="s">
        <v>763</v>
      </c>
    </row>
    <row r="5" spans="2:3" x14ac:dyDescent="0.2">
      <c r="B5" s="88" t="s">
        <v>513</v>
      </c>
    </row>
    <row r="6" spans="2:3" x14ac:dyDescent="0.2">
      <c r="B6" s="88"/>
    </row>
    <row r="7" spans="2:3" x14ac:dyDescent="0.2">
      <c r="B7" s="88"/>
    </row>
    <row r="8" spans="2:3" ht="49.5" customHeight="1" x14ac:dyDescent="0.2">
      <c r="B8" s="129" t="s">
        <v>764</v>
      </c>
      <c r="C8" s="129"/>
    </row>
    <row r="10" spans="2:3" ht="15" x14ac:dyDescent="0.2">
      <c r="B10" s="89" t="s">
        <v>536</v>
      </c>
    </row>
    <row r="11" spans="2:3" x14ac:dyDescent="0.2">
      <c r="B11" s="128" t="s">
        <v>512</v>
      </c>
    </row>
    <row r="12" spans="2:3" ht="15" x14ac:dyDescent="0.2">
      <c r="B12" s="89"/>
    </row>
    <row r="13" spans="2:3" ht="20.25" x14ac:dyDescent="0.2">
      <c r="B13" s="86" t="s">
        <v>765</v>
      </c>
    </row>
    <row r="14" spans="2:3" ht="36" customHeight="1" x14ac:dyDescent="0.2">
      <c r="B14" s="89" t="s">
        <v>514</v>
      </c>
    </row>
    <row r="15" spans="2:3" ht="9.75" customHeight="1" x14ac:dyDescent="0.2">
      <c r="B15" s="89"/>
    </row>
    <row r="16" spans="2:3" ht="45" x14ac:dyDescent="0.2">
      <c r="B16" s="89" t="s">
        <v>768</v>
      </c>
    </row>
    <row r="18" spans="2:2" ht="45" x14ac:dyDescent="0.2">
      <c r="B18" s="89" t="s">
        <v>766</v>
      </c>
    </row>
    <row r="19" spans="2:2" ht="132.75" customHeight="1" x14ac:dyDescent="0.2">
      <c r="B19" s="109" t="s">
        <v>584</v>
      </c>
    </row>
    <row r="20" spans="2:2" ht="15" x14ac:dyDescent="0.2">
      <c r="B20" s="89" t="s">
        <v>515</v>
      </c>
    </row>
    <row r="21" spans="2:2" ht="15" x14ac:dyDescent="0.2">
      <c r="B21" s="89"/>
    </row>
    <row r="22" spans="2:2" ht="15" x14ac:dyDescent="0.2">
      <c r="B22" s="89" t="s">
        <v>614</v>
      </c>
    </row>
    <row r="23" spans="2:2" ht="90" x14ac:dyDescent="0.2">
      <c r="B23" s="109" t="s">
        <v>752</v>
      </c>
    </row>
    <row r="24" spans="2:2" s="306" customFormat="1" x14ac:dyDescent="0.2"/>
    <row r="25" spans="2:2" ht="15" x14ac:dyDescent="0.2">
      <c r="B25" s="89" t="s">
        <v>745</v>
      </c>
    </row>
    <row r="26" spans="2:2" ht="15" x14ac:dyDescent="0.2">
      <c r="B26" s="89"/>
    </row>
  </sheetData>
  <customSheetViews>
    <customSheetView guid="{460C675D-EB01-4F1F-8F6F-F3410AC9815E}" showGridLines="0" showRowCol="0">
      <selection activeCell="B30" sqref="B30"/>
      <pageMargins left="0.7" right="0.7" top="0.75" bottom="0.75" header="0.3" footer="0.3"/>
      <pageSetup paperSize="9" orientation="portrait" r:id="rId1"/>
    </customSheetView>
    <customSheetView guid="{0B466410-FB7E-451A-AFD3-95886095C000}" showGridLines="0" showRowCol="0">
      <selection activeCell="E12" sqref="E12"/>
      <pageMargins left="0.7" right="0.7" top="0.75" bottom="0.75" header="0.3" footer="0.3"/>
      <pageSetup paperSize="9" orientation="portrait" r:id="rId2"/>
    </customSheetView>
  </customSheetViews>
  <hyperlinks>
    <hyperlink ref="B5" r:id="rId3"/>
    <hyperlink ref="B11" r:id="rId4"/>
  </hyperlinks>
  <pageMargins left="0.7" right="0.7" top="0.75" bottom="0.75" header="0.3" footer="0.3"/>
  <pageSetup paperSize="9" orientation="portrait"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R91"/>
  <sheetViews>
    <sheetView showGridLines="0" showRowColHeaders="0" workbookViewId="0"/>
  </sheetViews>
  <sheetFormatPr defaultRowHeight="11.25" x14ac:dyDescent="0.2"/>
  <cols>
    <col min="1" max="1" width="6.6640625" customWidth="1"/>
    <col min="4" max="4" width="10.6640625" customWidth="1"/>
    <col min="7" max="7" width="16.83203125" customWidth="1"/>
    <col min="10" max="10" width="6" customWidth="1"/>
  </cols>
  <sheetData>
    <row r="2" spans="2:18" ht="20.25" x14ac:dyDescent="0.3">
      <c r="B2" s="475" t="s">
        <v>767</v>
      </c>
      <c r="C2" s="475"/>
      <c r="D2" s="475"/>
      <c r="E2" s="475"/>
      <c r="F2" s="475"/>
      <c r="G2" s="475"/>
      <c r="H2" s="476"/>
      <c r="I2" s="476"/>
      <c r="J2" s="476"/>
      <c r="K2" s="476"/>
      <c r="L2" s="476"/>
      <c r="M2" s="476"/>
      <c r="N2" s="476"/>
      <c r="O2" s="476"/>
      <c r="P2" s="476"/>
      <c r="Q2" s="476"/>
      <c r="R2" s="476"/>
    </row>
    <row r="3" spans="2:18" ht="20.25" x14ac:dyDescent="0.3">
      <c r="B3" s="115"/>
      <c r="C3" s="115"/>
      <c r="D3" s="115"/>
      <c r="E3" s="115"/>
      <c r="F3" s="115"/>
      <c r="G3" s="115"/>
      <c r="H3" s="116"/>
      <c r="I3" s="116"/>
      <c r="J3" s="116"/>
      <c r="K3" s="116"/>
      <c r="L3" s="116"/>
      <c r="M3" s="116"/>
    </row>
    <row r="4" spans="2:18" ht="13.5" customHeight="1" x14ac:dyDescent="0.3">
      <c r="B4" s="115"/>
      <c r="C4" s="115"/>
      <c r="D4" s="115"/>
      <c r="E4" s="115"/>
      <c r="F4" s="115"/>
      <c r="G4" s="115"/>
      <c r="H4" s="116"/>
      <c r="I4" s="116"/>
      <c r="J4" s="116"/>
      <c r="K4" s="116"/>
      <c r="L4" s="116"/>
      <c r="M4" s="116"/>
    </row>
    <row r="6" spans="2:18" x14ac:dyDescent="0.2">
      <c r="L6" s="114"/>
    </row>
    <row r="7" spans="2:18" x14ac:dyDescent="0.2">
      <c r="L7" s="8"/>
    </row>
    <row r="8" spans="2:18" x14ac:dyDescent="0.2">
      <c r="L8" s="8"/>
    </row>
    <row r="9" spans="2:18" x14ac:dyDescent="0.2">
      <c r="L9" s="8"/>
    </row>
    <row r="10" spans="2:18" x14ac:dyDescent="0.2">
      <c r="L10" s="8"/>
    </row>
    <row r="11" spans="2:18" x14ac:dyDescent="0.2">
      <c r="L11" s="8"/>
    </row>
    <row r="12" spans="2:18" ht="9" customHeight="1" x14ac:dyDescent="0.2">
      <c r="L12" s="8"/>
    </row>
    <row r="13" spans="2:18" x14ac:dyDescent="0.2">
      <c r="L13" s="8"/>
    </row>
    <row r="14" spans="2:18" x14ac:dyDescent="0.2">
      <c r="L14" s="8"/>
    </row>
    <row r="15" spans="2:18" x14ac:dyDescent="0.2">
      <c r="L15" s="8"/>
    </row>
    <row r="16" spans="2:18" x14ac:dyDescent="0.2">
      <c r="L16" s="8"/>
    </row>
    <row r="17" spans="12:12" x14ac:dyDescent="0.2">
      <c r="L17" s="8"/>
    </row>
    <row r="18" spans="12:12" ht="6" customHeight="1" x14ac:dyDescent="0.2">
      <c r="L18" s="8"/>
    </row>
    <row r="19" spans="12:12" x14ac:dyDescent="0.2">
      <c r="L19" s="8"/>
    </row>
    <row r="20" spans="12:12" x14ac:dyDescent="0.2">
      <c r="L20" s="8"/>
    </row>
    <row r="21" spans="12:12" x14ac:dyDescent="0.2">
      <c r="L21" s="8"/>
    </row>
    <row r="22" spans="12:12" x14ac:dyDescent="0.2">
      <c r="L22" s="8"/>
    </row>
    <row r="23" spans="12:12" x14ac:dyDescent="0.2">
      <c r="L23" s="8"/>
    </row>
    <row r="24" spans="12:12" ht="6.75" customHeight="1" x14ac:dyDescent="0.2">
      <c r="L24" s="8"/>
    </row>
    <row r="25" spans="12:12" x14ac:dyDescent="0.2">
      <c r="L25" s="8"/>
    </row>
    <row r="26" spans="12:12" x14ac:dyDescent="0.2">
      <c r="L26" s="8"/>
    </row>
    <row r="27" spans="12:12" x14ac:dyDescent="0.2">
      <c r="L27" s="8"/>
    </row>
    <row r="28" spans="12:12" x14ac:dyDescent="0.2">
      <c r="L28" s="8"/>
    </row>
    <row r="29" spans="12:12" x14ac:dyDescent="0.2">
      <c r="L29" s="8"/>
    </row>
    <row r="30" spans="12:12" x14ac:dyDescent="0.2">
      <c r="L30" s="8"/>
    </row>
    <row r="31" spans="12:12" x14ac:dyDescent="0.2">
      <c r="L31" s="8"/>
    </row>
    <row r="32" spans="12:12" x14ac:dyDescent="0.2">
      <c r="L32" s="8"/>
    </row>
    <row r="33" spans="2:17" ht="0.75" customHeight="1" thickBot="1" x14ac:dyDescent="0.25">
      <c r="B33" s="72"/>
      <c r="C33" s="72"/>
      <c r="D33" s="72"/>
      <c r="E33" s="72"/>
      <c r="F33" s="72"/>
      <c r="G33" s="72"/>
      <c r="H33" s="8"/>
      <c r="I33" s="72"/>
      <c r="J33" s="72"/>
      <c r="K33" s="72"/>
      <c r="L33" s="72"/>
      <c r="M33" s="72"/>
      <c r="N33" s="72"/>
      <c r="O33" s="72"/>
    </row>
    <row r="34" spans="2:17" x14ac:dyDescent="0.2">
      <c r="B34" s="69"/>
      <c r="C34" s="8"/>
      <c r="D34" s="8"/>
      <c r="E34" s="8"/>
      <c r="F34" s="8"/>
      <c r="G34" s="70"/>
      <c r="I34" s="69"/>
      <c r="J34" s="8"/>
      <c r="K34" s="8"/>
      <c r="L34" s="8"/>
      <c r="M34" s="8"/>
      <c r="N34" s="8"/>
      <c r="O34" s="70"/>
    </row>
    <row r="35" spans="2:17" ht="15.75" x14ac:dyDescent="0.25">
      <c r="B35" s="472" t="s">
        <v>452</v>
      </c>
      <c r="C35" s="451"/>
      <c r="D35" s="451"/>
      <c r="E35" s="451"/>
      <c r="F35" s="451"/>
      <c r="G35" s="473"/>
      <c r="I35" s="472" t="s">
        <v>453</v>
      </c>
      <c r="J35" s="452"/>
      <c r="K35" s="452"/>
      <c r="L35" s="452"/>
      <c r="M35" s="452"/>
      <c r="N35" s="452"/>
      <c r="O35" s="474"/>
    </row>
    <row r="36" spans="2:17" x14ac:dyDescent="0.2">
      <c r="B36" s="69"/>
      <c r="C36" s="8"/>
      <c r="D36" s="8"/>
      <c r="E36" s="8"/>
      <c r="F36" s="8"/>
      <c r="G36" s="70"/>
      <c r="I36" s="69"/>
      <c r="J36" s="8"/>
      <c r="K36" s="8"/>
      <c r="L36" s="8"/>
      <c r="M36" s="8"/>
      <c r="N36" s="8"/>
      <c r="O36" s="70"/>
    </row>
    <row r="37" spans="2:17" x14ac:dyDescent="0.2">
      <c r="B37" s="69"/>
      <c r="C37" s="8"/>
      <c r="D37" s="8"/>
      <c r="E37" s="8"/>
      <c r="F37" s="8"/>
      <c r="G37" s="70"/>
      <c r="I37" s="69"/>
      <c r="J37" s="8"/>
      <c r="K37" s="8"/>
      <c r="L37" s="8"/>
      <c r="M37" s="8"/>
      <c r="N37" s="8"/>
      <c r="O37" s="70"/>
    </row>
    <row r="38" spans="2:17" x14ac:dyDescent="0.2">
      <c r="B38" s="69"/>
      <c r="C38" s="8"/>
      <c r="D38" s="8"/>
      <c r="E38" s="8"/>
      <c r="F38" s="8"/>
      <c r="G38" s="70"/>
      <c r="I38" s="69"/>
      <c r="J38" s="8"/>
      <c r="K38" s="8"/>
      <c r="L38" s="8"/>
      <c r="M38" s="8"/>
      <c r="N38" s="8"/>
      <c r="O38" s="70"/>
    </row>
    <row r="39" spans="2:17" x14ac:dyDescent="0.2">
      <c r="B39" s="69"/>
      <c r="C39" s="8"/>
      <c r="D39" s="8"/>
      <c r="E39" s="8"/>
      <c r="F39" s="8"/>
      <c r="G39" s="70"/>
      <c r="I39" s="69"/>
      <c r="J39" s="8"/>
      <c r="K39" s="8"/>
      <c r="L39" s="8"/>
      <c r="M39" s="8"/>
      <c r="N39" s="8"/>
      <c r="O39" s="70"/>
    </row>
    <row r="40" spans="2:17" x14ac:dyDescent="0.2">
      <c r="B40" s="69"/>
      <c r="C40" s="8"/>
      <c r="D40" s="8"/>
      <c r="E40" s="8"/>
      <c r="F40" s="8"/>
      <c r="G40" s="70"/>
      <c r="I40" s="69"/>
      <c r="J40" s="8"/>
      <c r="K40" s="8"/>
      <c r="L40" s="8"/>
      <c r="M40" s="8"/>
      <c r="N40" s="8"/>
      <c r="O40" s="70"/>
    </row>
    <row r="41" spans="2:17" x14ac:dyDescent="0.2">
      <c r="B41" s="69"/>
      <c r="C41" s="8"/>
      <c r="D41" s="8"/>
      <c r="E41" s="8"/>
      <c r="F41" s="8"/>
      <c r="G41" s="70"/>
      <c r="I41" s="69"/>
      <c r="J41" s="8"/>
      <c r="K41" s="8"/>
      <c r="L41" s="8"/>
      <c r="M41" s="8"/>
      <c r="N41" s="8"/>
      <c r="O41" s="70"/>
    </row>
    <row r="42" spans="2:17" x14ac:dyDescent="0.2">
      <c r="B42" s="69"/>
      <c r="C42" s="8"/>
      <c r="D42" s="8"/>
      <c r="E42" s="8"/>
      <c r="F42" s="8"/>
      <c r="G42" s="70"/>
      <c r="I42" s="69"/>
      <c r="J42" s="8"/>
      <c r="K42" s="8"/>
      <c r="L42" s="8"/>
      <c r="M42" s="8"/>
      <c r="N42" s="8"/>
      <c r="O42" s="70"/>
    </row>
    <row r="43" spans="2:17" x14ac:dyDescent="0.2">
      <c r="B43" s="69"/>
      <c r="C43" s="8"/>
      <c r="D43" s="8"/>
      <c r="E43" s="8"/>
      <c r="F43" s="8"/>
      <c r="G43" s="70"/>
      <c r="I43" s="69"/>
      <c r="J43" s="8"/>
      <c r="K43" s="8"/>
      <c r="L43" s="8"/>
      <c r="M43" s="8"/>
      <c r="N43" s="8"/>
      <c r="O43" s="70"/>
    </row>
    <row r="44" spans="2:17" x14ac:dyDescent="0.2">
      <c r="B44" s="69"/>
      <c r="C44" s="8"/>
      <c r="D44" s="8"/>
      <c r="E44" s="8"/>
      <c r="F44" s="8"/>
      <c r="G44" s="70"/>
      <c r="I44" s="69"/>
      <c r="J44" s="8"/>
      <c r="K44" s="8"/>
      <c r="L44" s="8"/>
      <c r="M44" s="8"/>
      <c r="N44" s="8"/>
      <c r="O44" s="70"/>
      <c r="Q44" s="160"/>
    </row>
    <row r="45" spans="2:17" x14ac:dyDescent="0.2">
      <c r="B45" s="69"/>
      <c r="C45" s="8"/>
      <c r="D45" s="8"/>
      <c r="E45" s="8"/>
      <c r="F45" s="8"/>
      <c r="G45" s="70"/>
      <c r="I45" s="69"/>
      <c r="J45" s="8"/>
      <c r="K45" s="8"/>
      <c r="L45" s="8"/>
      <c r="M45" s="8"/>
      <c r="N45" s="8"/>
      <c r="O45" s="70"/>
      <c r="Q45" s="160"/>
    </row>
    <row r="46" spans="2:17" x14ac:dyDescent="0.2">
      <c r="B46" s="69"/>
      <c r="C46" s="8"/>
      <c r="D46" s="8"/>
      <c r="E46" s="8"/>
      <c r="F46" s="8"/>
      <c r="G46" s="70"/>
      <c r="I46" s="69"/>
      <c r="J46" s="8"/>
      <c r="K46" s="8"/>
      <c r="L46" s="8"/>
      <c r="M46" s="8"/>
      <c r="N46" s="8"/>
      <c r="O46" s="70"/>
    </row>
    <row r="47" spans="2:17" x14ac:dyDescent="0.2">
      <c r="B47" s="69"/>
      <c r="C47" s="8"/>
      <c r="D47" s="8"/>
      <c r="E47" s="8"/>
      <c r="F47" s="8"/>
      <c r="G47" s="70"/>
      <c r="I47" s="69"/>
      <c r="J47" s="8"/>
      <c r="K47" s="8"/>
      <c r="L47" s="8"/>
      <c r="M47" s="8"/>
      <c r="N47" s="8"/>
      <c r="O47" s="70"/>
    </row>
    <row r="48" spans="2:17" x14ac:dyDescent="0.2">
      <c r="B48" s="69"/>
      <c r="C48" s="8"/>
      <c r="D48" s="8"/>
      <c r="E48" s="8"/>
      <c r="F48" s="8"/>
      <c r="G48" s="70"/>
      <c r="I48" s="69"/>
      <c r="J48" s="8"/>
      <c r="K48" s="8"/>
      <c r="L48" s="8"/>
      <c r="M48" s="8"/>
      <c r="N48" s="8"/>
      <c r="O48" s="70"/>
    </row>
    <row r="49" spans="2:15" x14ac:dyDescent="0.2">
      <c r="B49" s="69"/>
      <c r="C49" s="8"/>
      <c r="D49" s="8"/>
      <c r="E49" s="8"/>
      <c r="F49" s="8"/>
      <c r="G49" s="70"/>
      <c r="I49" s="69"/>
      <c r="J49" s="8"/>
      <c r="K49" s="8"/>
      <c r="L49" s="8"/>
      <c r="M49" s="8"/>
      <c r="N49" s="8"/>
      <c r="O49" s="70"/>
    </row>
    <row r="50" spans="2:15" x14ac:dyDescent="0.2">
      <c r="B50" s="69"/>
      <c r="C50" s="8"/>
      <c r="D50" s="8"/>
      <c r="E50" s="8"/>
      <c r="F50" s="8"/>
      <c r="G50" s="70"/>
      <c r="I50" s="69"/>
      <c r="J50" s="8"/>
      <c r="K50" s="8"/>
      <c r="L50" s="8"/>
      <c r="M50" s="8"/>
      <c r="N50" s="8"/>
      <c r="O50" s="70"/>
    </row>
    <row r="51" spans="2:15" ht="12" thickBot="1" x14ac:dyDescent="0.25">
      <c r="B51" s="71"/>
      <c r="C51" s="72"/>
      <c r="D51" s="72"/>
      <c r="E51" s="72"/>
      <c r="F51" s="72"/>
      <c r="G51" s="73"/>
      <c r="I51" s="71"/>
      <c r="J51" s="72"/>
      <c r="K51" s="72"/>
      <c r="L51" s="72"/>
      <c r="M51" s="72"/>
      <c r="N51" s="72"/>
      <c r="O51" s="73"/>
    </row>
    <row r="52" spans="2:15" x14ac:dyDescent="0.2">
      <c r="B52" s="90"/>
      <c r="C52" s="90"/>
      <c r="D52" s="90"/>
      <c r="E52" s="90"/>
      <c r="F52" s="90"/>
      <c r="G52" s="90"/>
      <c r="H52" s="90"/>
      <c r="I52" s="90"/>
      <c r="J52" s="90"/>
      <c r="K52" s="90"/>
      <c r="L52" s="90"/>
      <c r="M52" s="90"/>
      <c r="N52" s="90"/>
      <c r="O52" s="90"/>
    </row>
    <row r="53" spans="2:15" ht="12" thickBot="1" x14ac:dyDescent="0.25">
      <c r="B53" s="93"/>
      <c r="C53" s="93"/>
      <c r="D53" s="93"/>
      <c r="E53" s="93"/>
      <c r="F53" s="93"/>
      <c r="G53" s="93"/>
      <c r="H53" s="93"/>
      <c r="I53" s="93"/>
      <c r="J53" s="93"/>
      <c r="K53" s="93"/>
      <c r="L53" s="93"/>
      <c r="M53" s="93"/>
      <c r="N53" s="93"/>
      <c r="O53" s="93"/>
    </row>
    <row r="54" spans="2:15" ht="15.75" x14ac:dyDescent="0.25">
      <c r="B54" s="91" t="s">
        <v>532</v>
      </c>
      <c r="C54" s="27"/>
      <c r="D54" s="27"/>
      <c r="E54" s="27"/>
      <c r="F54" s="27"/>
      <c r="G54" s="27"/>
      <c r="H54" s="27"/>
      <c r="I54" s="27"/>
      <c r="J54" s="27"/>
      <c r="K54" s="27"/>
      <c r="L54" s="27"/>
      <c r="M54" s="27"/>
      <c r="N54" s="27"/>
      <c r="O54" s="92"/>
    </row>
    <row r="55" spans="2:15" x14ac:dyDescent="0.2">
      <c r="B55" s="69"/>
      <c r="C55" s="8"/>
      <c r="D55" s="8"/>
      <c r="E55" s="8"/>
      <c r="F55" s="8"/>
      <c r="G55" s="8"/>
      <c r="H55" s="8"/>
      <c r="I55" s="8"/>
      <c r="J55" s="8"/>
      <c r="K55" s="8"/>
      <c r="L55" s="8"/>
      <c r="M55" s="8"/>
      <c r="N55" s="8"/>
      <c r="O55" s="70"/>
    </row>
    <row r="56" spans="2:15" x14ac:dyDescent="0.2">
      <c r="B56" s="69"/>
      <c r="C56" s="8"/>
      <c r="D56" s="8"/>
      <c r="E56" s="8"/>
      <c r="F56" s="8"/>
      <c r="G56" s="8"/>
      <c r="H56" s="8"/>
      <c r="I56" s="8"/>
      <c r="J56" s="8"/>
      <c r="K56" s="8"/>
      <c r="L56" s="8"/>
      <c r="M56" s="8"/>
      <c r="N56" s="8"/>
      <c r="O56" s="70"/>
    </row>
    <row r="57" spans="2:15" x14ac:dyDescent="0.2">
      <c r="B57" s="69"/>
      <c r="C57" s="8"/>
      <c r="D57" s="8"/>
      <c r="E57" s="8"/>
      <c r="F57" s="8"/>
      <c r="G57" s="8"/>
      <c r="H57" s="8"/>
      <c r="I57" s="8"/>
      <c r="J57" s="8"/>
      <c r="K57" s="8"/>
      <c r="L57" s="8"/>
      <c r="M57" s="8"/>
      <c r="N57" s="8"/>
      <c r="O57" s="70"/>
    </row>
    <row r="58" spans="2:15" x14ac:dyDescent="0.2">
      <c r="B58" s="69"/>
      <c r="C58" s="8"/>
      <c r="D58" s="8"/>
      <c r="E58" s="8"/>
      <c r="F58" s="8"/>
      <c r="G58" s="8"/>
      <c r="H58" s="8"/>
      <c r="I58" s="8"/>
      <c r="J58" s="8"/>
      <c r="K58" s="8"/>
      <c r="L58" s="8"/>
      <c r="M58" s="8"/>
      <c r="N58" s="8"/>
      <c r="O58" s="70"/>
    </row>
    <row r="59" spans="2:15" x14ac:dyDescent="0.2">
      <c r="B59" s="69"/>
      <c r="C59" s="8"/>
      <c r="D59" s="8"/>
      <c r="E59" s="8"/>
      <c r="F59" s="8"/>
      <c r="G59" s="8"/>
      <c r="H59" s="8"/>
      <c r="I59" s="8"/>
      <c r="J59" s="8"/>
      <c r="K59" s="8"/>
      <c r="L59" s="8"/>
      <c r="M59" s="8"/>
      <c r="N59" s="8"/>
      <c r="O59" s="70"/>
    </row>
    <row r="60" spans="2:15" ht="12" thickBot="1" x14ac:dyDescent="0.25">
      <c r="B60" s="71"/>
      <c r="C60" s="72"/>
      <c r="D60" s="72"/>
      <c r="E60" s="72"/>
      <c r="F60" s="72"/>
      <c r="G60" s="72"/>
      <c r="H60" s="72"/>
      <c r="I60" s="72"/>
      <c r="J60" s="72"/>
      <c r="K60" s="72"/>
      <c r="L60" s="72"/>
      <c r="M60" s="72"/>
      <c r="N60" s="72"/>
      <c r="O60" s="73"/>
    </row>
    <row r="61" spans="2:15" ht="12" thickBot="1" x14ac:dyDescent="0.25"/>
    <row r="62" spans="2:15" ht="15.75" x14ac:dyDescent="0.25">
      <c r="B62" s="138" t="s">
        <v>531</v>
      </c>
      <c r="C62" s="139"/>
      <c r="D62" s="139"/>
      <c r="E62" s="139"/>
      <c r="F62" s="139"/>
      <c r="G62" s="139"/>
      <c r="H62" s="139"/>
      <c r="I62" s="139"/>
      <c r="J62" s="139"/>
      <c r="K62" s="139"/>
      <c r="L62" s="139"/>
      <c r="M62" s="139"/>
      <c r="N62" s="139"/>
      <c r="O62" s="140"/>
    </row>
    <row r="63" spans="2:15" x14ac:dyDescent="0.2">
      <c r="B63" s="69"/>
      <c r="C63" s="8"/>
      <c r="D63" s="8"/>
      <c r="E63" s="8"/>
      <c r="F63" s="8"/>
      <c r="G63" s="8"/>
      <c r="H63" s="8"/>
      <c r="I63" s="8"/>
      <c r="J63" s="8"/>
      <c r="K63" s="8"/>
      <c r="L63" s="8"/>
      <c r="M63" s="8"/>
      <c r="N63" s="8"/>
      <c r="O63" s="70"/>
    </row>
    <row r="64" spans="2:15" x14ac:dyDescent="0.2">
      <c r="B64" s="69"/>
      <c r="C64" s="8"/>
      <c r="D64" s="8"/>
      <c r="E64" s="8"/>
      <c r="F64" s="8"/>
      <c r="G64" s="8"/>
      <c r="H64" s="8"/>
      <c r="I64" s="8"/>
      <c r="J64" s="8"/>
      <c r="K64" s="8"/>
      <c r="L64" s="8"/>
      <c r="M64" s="8"/>
      <c r="N64" s="8"/>
      <c r="O64" s="70"/>
    </row>
    <row r="65" spans="1:17" x14ac:dyDescent="0.2">
      <c r="B65" s="69"/>
      <c r="C65" s="8"/>
      <c r="D65" s="8"/>
      <c r="E65" s="8"/>
      <c r="F65" s="8"/>
      <c r="G65" s="8"/>
      <c r="H65" s="8"/>
      <c r="I65" s="8"/>
      <c r="J65" s="8"/>
      <c r="K65" s="8"/>
      <c r="L65" s="8"/>
      <c r="M65" s="8"/>
      <c r="N65" s="8"/>
      <c r="O65" s="70"/>
    </row>
    <row r="66" spans="1:17" x14ac:dyDescent="0.2">
      <c r="B66" s="69"/>
      <c r="C66" s="8"/>
      <c r="D66" s="8"/>
      <c r="E66" s="8"/>
      <c r="F66" s="8"/>
      <c r="G66" s="8"/>
      <c r="H66" s="8"/>
      <c r="I66" s="8"/>
      <c r="J66" s="8"/>
      <c r="K66" s="8"/>
      <c r="L66" s="8"/>
      <c r="M66" s="8"/>
      <c r="N66" s="8"/>
      <c r="O66" s="70"/>
    </row>
    <row r="67" spans="1:17" x14ac:dyDescent="0.2">
      <c r="B67" s="69"/>
      <c r="C67" s="8"/>
      <c r="D67" s="8"/>
      <c r="E67" s="8"/>
      <c r="F67" s="8"/>
      <c r="G67" s="8"/>
      <c r="H67" s="8"/>
      <c r="I67" s="8"/>
      <c r="J67" s="8"/>
      <c r="K67" s="8"/>
      <c r="L67" s="8"/>
      <c r="M67" s="8"/>
      <c r="N67" s="8"/>
      <c r="O67" s="70"/>
    </row>
    <row r="68" spans="1:17" ht="12" thickBot="1" x14ac:dyDescent="0.25">
      <c r="B68" s="71"/>
      <c r="C68" s="72"/>
      <c r="D68" s="72"/>
      <c r="E68" s="72"/>
      <c r="F68" s="72"/>
      <c r="G68" s="72"/>
      <c r="H68" s="72"/>
      <c r="I68" s="72"/>
      <c r="J68" s="72"/>
      <c r="K68" s="72"/>
      <c r="L68" s="72"/>
      <c r="M68" s="72"/>
      <c r="N68" s="72"/>
      <c r="O68" s="73"/>
    </row>
    <row r="69" spans="1:17" ht="12" thickBot="1" x14ac:dyDescent="0.25"/>
    <row r="70" spans="1:17" s="262" customFormat="1" ht="15.75" x14ac:dyDescent="0.25">
      <c r="B70" s="138" t="s">
        <v>589</v>
      </c>
      <c r="C70" s="139"/>
      <c r="D70" s="139"/>
      <c r="E70" s="139"/>
      <c r="F70" s="139"/>
      <c r="G70" s="139"/>
      <c r="H70" s="139"/>
      <c r="I70" s="139"/>
      <c r="J70" s="139"/>
      <c r="K70" s="139"/>
      <c r="L70" s="139"/>
      <c r="M70" s="139"/>
      <c r="N70" s="139"/>
      <c r="O70" s="140"/>
    </row>
    <row r="71" spans="1:17" s="262" customFormat="1" x14ac:dyDescent="0.2">
      <c r="B71" s="69"/>
      <c r="C71" s="202"/>
      <c r="D71" s="202"/>
      <c r="E71" s="202"/>
      <c r="F71" s="202"/>
      <c r="G71" s="202"/>
      <c r="H71" s="202"/>
      <c r="I71" s="202"/>
      <c r="J71" s="202"/>
      <c r="K71" s="202"/>
      <c r="L71" s="202"/>
      <c r="M71" s="202"/>
      <c r="N71" s="202"/>
      <c r="O71" s="70"/>
    </row>
    <row r="72" spans="1:17" s="262" customFormat="1" x14ac:dyDescent="0.2">
      <c r="B72" s="69"/>
      <c r="C72" s="202"/>
      <c r="D72" s="202"/>
      <c r="E72" s="202"/>
      <c r="F72" s="202"/>
      <c r="G72" s="202"/>
      <c r="H72" s="202"/>
      <c r="I72" s="202"/>
      <c r="J72" s="202"/>
      <c r="K72" s="202"/>
      <c r="L72" s="202"/>
      <c r="M72" s="202"/>
      <c r="N72" s="202"/>
      <c r="O72" s="70"/>
    </row>
    <row r="73" spans="1:17" s="262" customFormat="1" x14ac:dyDescent="0.2">
      <c r="B73" s="69"/>
      <c r="C73" s="202"/>
      <c r="D73" s="202"/>
      <c r="E73" s="202"/>
      <c r="F73" s="202"/>
      <c r="G73" s="202"/>
      <c r="H73" s="202"/>
      <c r="I73" s="202"/>
      <c r="J73" s="202"/>
      <c r="K73" s="202"/>
      <c r="L73" s="202"/>
      <c r="M73" s="202"/>
      <c r="N73" s="202"/>
      <c r="O73" s="70"/>
    </row>
    <row r="74" spans="1:17" s="262" customFormat="1" x14ac:dyDescent="0.2">
      <c r="B74" s="69"/>
      <c r="C74" s="202"/>
      <c r="D74" s="202"/>
      <c r="E74" s="202"/>
      <c r="F74" s="202"/>
      <c r="G74" s="202"/>
      <c r="H74" s="202"/>
      <c r="I74" s="202"/>
      <c r="J74" s="202"/>
      <c r="K74" s="202"/>
      <c r="L74" s="202"/>
      <c r="M74" s="202"/>
      <c r="N74" s="202"/>
      <c r="O74" s="70"/>
    </row>
    <row r="75" spans="1:17" s="262" customFormat="1" x14ac:dyDescent="0.2">
      <c r="B75" s="69"/>
      <c r="C75" s="202"/>
      <c r="D75" s="202"/>
      <c r="E75" s="202"/>
      <c r="F75" s="202"/>
      <c r="G75" s="202"/>
      <c r="H75" s="202"/>
      <c r="I75" s="202"/>
      <c r="J75" s="202"/>
      <c r="K75" s="202"/>
      <c r="L75" s="202"/>
      <c r="M75" s="202"/>
      <c r="N75" s="202"/>
      <c r="O75" s="70"/>
    </row>
    <row r="76" spans="1:17" s="262" customFormat="1" x14ac:dyDescent="0.2">
      <c r="B76" s="69"/>
      <c r="C76" s="202"/>
      <c r="D76" s="202"/>
      <c r="E76" s="202"/>
      <c r="F76" s="202"/>
      <c r="G76" s="202"/>
      <c r="H76" s="202"/>
      <c r="I76" s="202"/>
      <c r="J76" s="202"/>
      <c r="K76" s="202"/>
      <c r="L76" s="202"/>
      <c r="M76" s="202"/>
      <c r="N76" s="202"/>
      <c r="O76" s="70"/>
    </row>
    <row r="77" spans="1:17" s="262" customFormat="1" x14ac:dyDescent="0.2">
      <c r="B77" s="69"/>
      <c r="C77" s="202"/>
      <c r="D77" s="202"/>
      <c r="E77" s="202"/>
      <c r="F77" s="202"/>
      <c r="G77" s="202"/>
      <c r="H77" s="202"/>
      <c r="I77" s="202"/>
      <c r="J77" s="202"/>
      <c r="K77" s="202"/>
      <c r="L77" s="202"/>
      <c r="M77" s="202"/>
      <c r="N77" s="202"/>
      <c r="O77" s="70"/>
    </row>
    <row r="78" spans="1:17" s="262" customFormat="1" ht="12" thickBot="1" x14ac:dyDescent="0.25">
      <c r="B78" s="71"/>
      <c r="C78" s="72"/>
      <c r="D78" s="72"/>
      <c r="E78" s="72"/>
      <c r="F78" s="72"/>
      <c r="G78" s="72"/>
      <c r="H78" s="72"/>
      <c r="I78" s="72"/>
      <c r="J78" s="72"/>
      <c r="K78" s="72"/>
      <c r="L78" s="72"/>
      <c r="M78" s="72"/>
      <c r="N78" s="72"/>
      <c r="O78" s="73"/>
    </row>
    <row r="79" spans="1:17" ht="12" thickBot="1" x14ac:dyDescent="0.25"/>
    <row r="80" spans="1:17" s="306" customFormat="1" ht="15.75" x14ac:dyDescent="0.25">
      <c r="A80" s="160"/>
      <c r="B80" s="384" t="s">
        <v>740</v>
      </c>
      <c r="C80" s="371"/>
      <c r="D80" s="371"/>
      <c r="E80" s="371"/>
      <c r="F80" s="371"/>
      <c r="G80" s="371"/>
      <c r="H80" s="371"/>
      <c r="I80" s="371"/>
      <c r="J80" s="371"/>
      <c r="K80" s="371"/>
      <c r="L80" s="371"/>
      <c r="M80" s="371"/>
      <c r="N80" s="371"/>
      <c r="O80" s="372"/>
      <c r="P80" s="160"/>
      <c r="Q80" s="160"/>
    </row>
    <row r="81" spans="1:17" s="306" customFormat="1" x14ac:dyDescent="0.2">
      <c r="A81" s="160"/>
      <c r="B81" s="373"/>
      <c r="C81" s="363"/>
      <c r="D81" s="363"/>
      <c r="E81" s="363"/>
      <c r="F81" s="363"/>
      <c r="G81" s="363"/>
      <c r="H81" s="363"/>
      <c r="I81" s="363"/>
      <c r="J81" s="363"/>
      <c r="K81" s="363"/>
      <c r="L81" s="363"/>
      <c r="M81" s="363"/>
      <c r="N81" s="363"/>
      <c r="O81" s="374"/>
      <c r="P81" s="160"/>
      <c r="Q81" s="160"/>
    </row>
    <row r="82" spans="1:17" s="306" customFormat="1" x14ac:dyDescent="0.2">
      <c r="A82" s="160"/>
      <c r="B82" s="373"/>
      <c r="C82" s="363"/>
      <c r="D82" s="363"/>
      <c r="E82" s="363"/>
      <c r="F82" s="363"/>
      <c r="G82" s="363"/>
      <c r="H82" s="363"/>
      <c r="I82" s="363"/>
      <c r="J82" s="363"/>
      <c r="K82" s="363"/>
      <c r="L82" s="363"/>
      <c r="M82" s="363"/>
      <c r="N82" s="363"/>
      <c r="O82" s="374"/>
      <c r="P82" s="160"/>
      <c r="Q82" s="160"/>
    </row>
    <row r="83" spans="1:17" s="306" customFormat="1" x14ac:dyDescent="0.2">
      <c r="A83" s="160"/>
      <c r="B83" s="373"/>
      <c r="C83" s="363"/>
      <c r="D83" s="363"/>
      <c r="E83" s="363"/>
      <c r="F83" s="363"/>
      <c r="G83" s="363"/>
      <c r="H83" s="363"/>
      <c r="I83" s="363"/>
      <c r="J83" s="363"/>
      <c r="K83" s="363"/>
      <c r="L83" s="363"/>
      <c r="M83" s="363"/>
      <c r="N83" s="363"/>
      <c r="O83" s="374"/>
      <c r="P83" s="160"/>
      <c r="Q83" s="160"/>
    </row>
    <row r="84" spans="1:17" s="306" customFormat="1" x14ac:dyDescent="0.2">
      <c r="A84" s="160"/>
      <c r="B84" s="373"/>
      <c r="C84" s="363"/>
      <c r="D84" s="363"/>
      <c r="E84" s="363"/>
      <c r="F84" s="363"/>
      <c r="G84" s="363"/>
      <c r="H84" s="363"/>
      <c r="I84" s="363"/>
      <c r="J84" s="363"/>
      <c r="K84" s="363"/>
      <c r="L84" s="363"/>
      <c r="M84" s="363"/>
      <c r="N84" s="363"/>
      <c r="O84" s="374"/>
      <c r="P84" s="160"/>
      <c r="Q84" s="160"/>
    </row>
    <row r="85" spans="1:17" s="306" customFormat="1" x14ac:dyDescent="0.2">
      <c r="A85" s="160"/>
      <c r="B85" s="373"/>
      <c r="C85" s="363"/>
      <c r="D85" s="363"/>
      <c r="E85" s="363"/>
      <c r="F85" s="363"/>
      <c r="G85" s="363"/>
      <c r="H85" s="363"/>
      <c r="I85" s="363"/>
      <c r="J85" s="363"/>
      <c r="K85" s="363"/>
      <c r="L85" s="363"/>
      <c r="M85" s="363"/>
      <c r="N85" s="363"/>
      <c r="O85" s="374"/>
      <c r="P85" s="160"/>
      <c r="Q85" s="160"/>
    </row>
    <row r="86" spans="1:17" s="306" customFormat="1" x14ac:dyDescent="0.2">
      <c r="A86" s="160"/>
      <c r="B86" s="373"/>
      <c r="C86" s="363"/>
      <c r="D86" s="363"/>
      <c r="E86" s="363"/>
      <c r="F86" s="363"/>
      <c r="G86" s="363"/>
      <c r="H86" s="363"/>
      <c r="I86" s="363"/>
      <c r="J86" s="363"/>
      <c r="K86" s="363"/>
      <c r="L86" s="363"/>
      <c r="M86" s="363"/>
      <c r="N86" s="363"/>
      <c r="O86" s="374"/>
      <c r="P86" s="160"/>
      <c r="Q86" s="160"/>
    </row>
    <row r="87" spans="1:17" s="306" customFormat="1" x14ac:dyDescent="0.2">
      <c r="A87" s="160"/>
      <c r="B87" s="373"/>
      <c r="C87" s="363"/>
      <c r="D87" s="363"/>
      <c r="E87" s="363"/>
      <c r="F87" s="363"/>
      <c r="G87" s="363"/>
      <c r="H87" s="363"/>
      <c r="I87" s="363"/>
      <c r="J87" s="363"/>
      <c r="K87" s="363"/>
      <c r="L87" s="363"/>
      <c r="M87" s="363"/>
      <c r="N87" s="363"/>
      <c r="O87" s="374"/>
      <c r="P87" s="160"/>
      <c r="Q87" s="160"/>
    </row>
    <row r="88" spans="1:17" s="306" customFormat="1" ht="12" thickBot="1" x14ac:dyDescent="0.25">
      <c r="A88" s="160"/>
      <c r="B88" s="375"/>
      <c r="C88" s="376"/>
      <c r="D88" s="376"/>
      <c r="E88" s="376"/>
      <c r="F88" s="376"/>
      <c r="G88" s="376"/>
      <c r="H88" s="376"/>
      <c r="I88" s="376"/>
      <c r="J88" s="376"/>
      <c r="K88" s="376"/>
      <c r="L88" s="376"/>
      <c r="M88" s="376"/>
      <c r="N88" s="376"/>
      <c r="O88" s="377"/>
      <c r="P88" s="160"/>
      <c r="Q88" s="160"/>
    </row>
    <row r="89" spans="1:17" x14ac:dyDescent="0.2">
      <c r="A89" s="160"/>
      <c r="B89" s="160"/>
      <c r="C89" s="160"/>
      <c r="D89" s="160"/>
      <c r="E89" s="160"/>
      <c r="F89" s="160"/>
      <c r="G89" s="160"/>
      <c r="H89" s="160"/>
      <c r="I89" s="160"/>
      <c r="J89" s="160"/>
      <c r="K89" s="160"/>
      <c r="L89" s="160"/>
      <c r="M89" s="160"/>
      <c r="N89" s="160"/>
      <c r="O89" s="160"/>
      <c r="P89" s="160"/>
      <c r="Q89" s="160"/>
    </row>
    <row r="90" spans="1:17" x14ac:dyDescent="0.2">
      <c r="A90" s="160"/>
      <c r="B90" s="160"/>
      <c r="C90" s="160"/>
      <c r="D90" s="160"/>
      <c r="E90" s="160"/>
      <c r="F90" s="160"/>
      <c r="G90" s="160"/>
      <c r="H90" s="160"/>
      <c r="I90" s="160"/>
      <c r="J90" s="160"/>
      <c r="K90" s="160"/>
      <c r="L90" s="160"/>
      <c r="M90" s="160"/>
      <c r="N90" s="160"/>
      <c r="O90" s="160"/>
      <c r="P90" s="160"/>
      <c r="Q90" s="160"/>
    </row>
    <row r="91" spans="1:17" x14ac:dyDescent="0.2">
      <c r="A91" s="160"/>
      <c r="B91" s="160"/>
      <c r="C91" s="160"/>
      <c r="D91" s="160"/>
      <c r="E91" s="160"/>
      <c r="F91" s="160"/>
      <c r="G91" s="160"/>
      <c r="H91" s="160"/>
      <c r="I91" s="160"/>
      <c r="J91" s="160"/>
      <c r="K91" s="160"/>
      <c r="L91" s="160"/>
      <c r="M91" s="160"/>
      <c r="N91" s="160"/>
      <c r="O91" s="160"/>
      <c r="P91" s="160"/>
      <c r="Q91" s="160"/>
    </row>
  </sheetData>
  <customSheetViews>
    <customSheetView guid="{460C675D-EB01-4F1F-8F6F-F3410AC9815E}" showGridLines="0" showRowCol="0">
      <selection activeCell="P10" sqref="P10"/>
      <pageMargins left="0.7" right="0.7" top="0.75" bottom="0.75" header="0.3" footer="0.3"/>
      <pageSetup paperSize="9" orientation="portrait" r:id="rId1"/>
    </customSheetView>
  </customSheetViews>
  <mergeCells count="3">
    <mergeCell ref="B35:G35"/>
    <mergeCell ref="I35:O35"/>
    <mergeCell ref="B2:R2"/>
  </mergeCell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
  <sheetViews>
    <sheetView showGridLines="0" showRowColHeaders="0" zoomScale="80" zoomScaleNormal="80" workbookViewId="0"/>
  </sheetViews>
  <sheetFormatPr defaultRowHeight="11.25" x14ac:dyDescent="0.2"/>
  <cols>
    <col min="2" max="2" width="45.83203125" customWidth="1"/>
    <col min="3" max="3" width="22.83203125" customWidth="1"/>
    <col min="4" max="4" width="15.83203125" customWidth="1"/>
    <col min="5" max="5" width="12.33203125" customWidth="1"/>
    <col min="7" max="7" width="9.5" customWidth="1"/>
    <col min="8" max="8" width="19.33203125" customWidth="1"/>
  </cols>
  <sheetData>
    <row r="3" spans="2:2" ht="20.25" x14ac:dyDescent="0.3">
      <c r="B3" s="79" t="s">
        <v>769</v>
      </c>
    </row>
  </sheetData>
  <customSheetViews>
    <customSheetView guid="{460C675D-EB01-4F1F-8F6F-F3410AC9815E}" scale="80" showGridLines="0" showRowCol="0">
      <pageMargins left="0.7" right="0.7" top="0.75" bottom="0.75" header="0.3" footer="0.3"/>
    </customSheetView>
    <customSheetView guid="{0B466410-FB7E-451A-AFD3-95886095C000}" scale="80" showGridLines="0" showRowCol="0">
      <selection activeCell="L3" sqref="L3"/>
      <pageMargins left="0.7" right="0.7" top="0.75" bottom="0.75" header="0.3" footer="0.3"/>
    </customSheetView>
  </customSheetView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B213"/>
  <sheetViews>
    <sheetView workbookViewId="0">
      <pane ySplit="4" topLeftCell="A5" activePane="bottomLeft" state="frozen"/>
      <selection pane="bottomLeft"/>
    </sheetView>
  </sheetViews>
  <sheetFormatPr defaultRowHeight="11.25" x14ac:dyDescent="0.2"/>
  <cols>
    <col min="1" max="1" width="57.83203125" style="224" bestFit="1" customWidth="1"/>
    <col min="2" max="2" width="42.83203125" style="224" bestFit="1" customWidth="1"/>
    <col min="3" max="3" width="9.83203125" style="224" customWidth="1"/>
    <col min="4" max="4" width="35" style="224" customWidth="1"/>
    <col min="5" max="5" width="8.1640625" style="224" customWidth="1"/>
    <col min="6" max="6" width="40" style="224" customWidth="1"/>
    <col min="7" max="7" width="9.33203125" style="224" customWidth="1"/>
    <col min="8" max="8" width="15.1640625" style="224" customWidth="1"/>
    <col min="9" max="9" width="15.83203125" style="203" customWidth="1"/>
    <col min="10" max="10" width="16" style="203" hidden="1" customWidth="1"/>
    <col min="11" max="11" width="15.83203125" style="203" customWidth="1"/>
    <col min="12" max="12" width="15.1640625" style="203" hidden="1" customWidth="1"/>
    <col min="13" max="13" width="15.1640625" style="203" customWidth="1"/>
    <col min="14" max="14" width="15.1640625" style="203" hidden="1" customWidth="1"/>
    <col min="15" max="15" width="15.1640625" style="203" customWidth="1"/>
    <col min="16" max="16" width="15.1640625" style="203" hidden="1" customWidth="1"/>
    <col min="17" max="17" width="15.1640625" style="203" customWidth="1"/>
    <col min="18" max="18" width="15.1640625" style="203" hidden="1" customWidth="1"/>
    <col min="19" max="19" width="16.1640625" style="203" customWidth="1"/>
    <col min="20" max="20" width="15.1640625" style="203" hidden="1" customWidth="1"/>
    <col min="21" max="21" width="16.1640625" style="203" customWidth="1"/>
    <col min="22" max="22" width="15.1640625" style="203" hidden="1" customWidth="1"/>
    <col min="23" max="23" width="15.1640625" style="203" customWidth="1"/>
    <col min="24" max="24" width="15.1640625" style="203" hidden="1" customWidth="1"/>
    <col min="25" max="25" width="15.1640625" style="203" customWidth="1"/>
    <col min="26" max="26" width="15.1640625" style="203" hidden="1" customWidth="1"/>
    <col min="27" max="27" width="15.1640625" style="203" customWidth="1"/>
    <col min="28" max="28" width="15.1640625" style="203" hidden="1" customWidth="1"/>
    <col min="29" max="29" width="15.1640625" style="203" customWidth="1"/>
    <col min="30" max="30" width="15.1640625" style="203" hidden="1" customWidth="1"/>
    <col min="31" max="31" width="15.1640625" style="203" customWidth="1"/>
    <col min="32" max="32" width="15.1640625" style="203" hidden="1" customWidth="1"/>
    <col min="33" max="33" width="15.1640625" style="203" customWidth="1"/>
    <col min="34" max="34" width="15.1640625" style="203" hidden="1" customWidth="1"/>
    <col min="35" max="35" width="15.1640625" style="203" customWidth="1"/>
    <col min="36" max="36" width="15.1640625" style="203" hidden="1" customWidth="1"/>
    <col min="37" max="37" width="15.1640625" style="203" customWidth="1"/>
    <col min="38" max="38" width="15.1640625" style="203" hidden="1" customWidth="1"/>
    <col min="39" max="39" width="15.1640625" style="203" customWidth="1"/>
    <col min="40" max="40" width="15.1640625" style="203" hidden="1" customWidth="1"/>
    <col min="41" max="41" width="15.1640625" style="203" customWidth="1"/>
    <col min="42" max="42" width="15.1640625" style="203" hidden="1" customWidth="1"/>
    <col min="43" max="43" width="16.33203125" style="203" customWidth="1"/>
    <col min="44" max="44" width="15.1640625" style="203" hidden="1" customWidth="1"/>
    <col min="45" max="45" width="15.1640625" style="203" customWidth="1"/>
    <col min="46" max="46" width="15.1640625" style="203" hidden="1" customWidth="1"/>
    <col min="47" max="47" width="15.1640625" style="203" customWidth="1"/>
    <col min="48" max="48" width="15.1640625" style="203" hidden="1" customWidth="1"/>
    <col min="49" max="49" width="18.6640625" style="224" customWidth="1"/>
    <col min="50" max="16384" width="9.33203125" style="224"/>
  </cols>
  <sheetData>
    <row r="1" spans="1:54" ht="26.25" customHeight="1" x14ac:dyDescent="0.2">
      <c r="A1" s="223" t="s">
        <v>396</v>
      </c>
      <c r="E1" s="227"/>
      <c r="F1" s="197"/>
      <c r="G1" s="228"/>
      <c r="I1" s="163"/>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row>
    <row r="2" spans="1:54" ht="23.25" customHeight="1" x14ac:dyDescent="0.2">
      <c r="B2" s="219"/>
      <c r="E2" s="211"/>
      <c r="F2" s="316" t="s">
        <v>576</v>
      </c>
      <c r="G2" s="212"/>
      <c r="I2" s="163"/>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row>
    <row r="3" spans="1:54" ht="33.75" customHeight="1" x14ac:dyDescent="0.2">
      <c r="B3" s="210"/>
      <c r="D3" s="162"/>
      <c r="E3" s="211"/>
      <c r="F3" s="162" t="s">
        <v>803</v>
      </c>
      <c r="G3" s="212"/>
      <c r="I3" s="172" t="s">
        <v>550</v>
      </c>
      <c r="J3" s="213"/>
      <c r="K3" s="214" t="s">
        <v>551</v>
      </c>
      <c r="L3" s="213"/>
      <c r="M3" s="214" t="s">
        <v>616</v>
      </c>
      <c r="N3" s="213"/>
      <c r="O3" s="214" t="s">
        <v>644</v>
      </c>
      <c r="P3" s="213"/>
      <c r="Q3" s="214" t="s">
        <v>647</v>
      </c>
      <c r="R3" s="213"/>
      <c r="S3" s="214" t="s">
        <v>651</v>
      </c>
      <c r="T3" s="213"/>
      <c r="U3" s="214" t="s">
        <v>654</v>
      </c>
      <c r="V3" s="213"/>
      <c r="W3" s="214" t="s">
        <v>661</v>
      </c>
      <c r="X3" s="213"/>
      <c r="Y3" s="214" t="s">
        <v>666</v>
      </c>
      <c r="Z3" s="213"/>
      <c r="AA3" s="214" t="s">
        <v>671</v>
      </c>
      <c r="AB3" s="213"/>
      <c r="AC3" s="214" t="s">
        <v>675</v>
      </c>
      <c r="AD3" s="213"/>
      <c r="AE3" s="214" t="s">
        <v>678</v>
      </c>
      <c r="AF3" s="213"/>
      <c r="AG3" s="214" t="s">
        <v>685</v>
      </c>
      <c r="AH3" s="213"/>
      <c r="AI3" s="214" t="s">
        <v>753</v>
      </c>
      <c r="AJ3" s="213"/>
      <c r="AK3" s="214" t="s">
        <v>755</v>
      </c>
      <c r="AL3" s="213"/>
      <c r="AM3" s="214" t="s">
        <v>780</v>
      </c>
      <c r="AN3" s="213"/>
      <c r="AO3" s="214" t="s">
        <v>786</v>
      </c>
      <c r="AP3" s="213"/>
      <c r="AQ3" s="214" t="s">
        <v>790</v>
      </c>
      <c r="AR3" s="213"/>
      <c r="AS3" s="214" t="s">
        <v>796</v>
      </c>
      <c r="AT3" s="214"/>
      <c r="AU3" s="214" t="s">
        <v>802</v>
      </c>
      <c r="AV3" s="213"/>
    </row>
    <row r="4" spans="1:54" ht="56.25" x14ac:dyDescent="0.2">
      <c r="A4" s="201" t="s">
        <v>473</v>
      </c>
      <c r="B4" s="201" t="s">
        <v>469</v>
      </c>
      <c r="C4" s="201" t="s">
        <v>470</v>
      </c>
      <c r="D4" s="201" t="s">
        <v>455</v>
      </c>
      <c r="E4" s="201" t="s">
        <v>454</v>
      </c>
      <c r="F4" s="201" t="s">
        <v>0</v>
      </c>
      <c r="G4" s="201" t="s">
        <v>1</v>
      </c>
      <c r="H4" s="230" t="s">
        <v>686</v>
      </c>
      <c r="I4" s="201" t="s">
        <v>4</v>
      </c>
      <c r="J4" s="201" t="s">
        <v>564</v>
      </c>
      <c r="K4" s="201" t="s">
        <v>4</v>
      </c>
      <c r="L4" s="201" t="s">
        <v>563</v>
      </c>
      <c r="M4" s="201" t="s">
        <v>4</v>
      </c>
      <c r="N4" s="201" t="s">
        <v>749</v>
      </c>
      <c r="O4" s="201" t="s">
        <v>4</v>
      </c>
      <c r="P4" s="201" t="s">
        <v>643</v>
      </c>
      <c r="Q4" s="201" t="s">
        <v>4</v>
      </c>
      <c r="R4" s="201" t="s">
        <v>648</v>
      </c>
      <c r="S4" s="201" t="s">
        <v>4</v>
      </c>
      <c r="T4" s="201" t="s">
        <v>650</v>
      </c>
      <c r="U4" s="201" t="s">
        <v>4</v>
      </c>
      <c r="V4" s="201" t="s">
        <v>653</v>
      </c>
      <c r="W4" s="201" t="s">
        <v>4</v>
      </c>
      <c r="X4" s="201" t="s">
        <v>662</v>
      </c>
      <c r="Y4" s="201" t="s">
        <v>4</v>
      </c>
      <c r="Z4" s="201" t="s">
        <v>667</v>
      </c>
      <c r="AA4" s="201" t="s">
        <v>4</v>
      </c>
      <c r="AB4" s="201" t="s">
        <v>670</v>
      </c>
      <c r="AC4" s="201" t="s">
        <v>4</v>
      </c>
      <c r="AD4" s="201" t="s">
        <v>674</v>
      </c>
      <c r="AE4" s="201" t="s">
        <v>4</v>
      </c>
      <c r="AF4" s="201" t="s">
        <v>679</v>
      </c>
      <c r="AG4" s="201" t="s">
        <v>4</v>
      </c>
      <c r="AH4" s="201" t="s">
        <v>687</v>
      </c>
      <c r="AI4" s="201" t="s">
        <v>4</v>
      </c>
      <c r="AJ4" s="201" t="s">
        <v>754</v>
      </c>
      <c r="AK4" s="201" t="s">
        <v>4</v>
      </c>
      <c r="AL4" s="201" t="s">
        <v>756</v>
      </c>
      <c r="AM4" s="201" t="s">
        <v>4</v>
      </c>
      <c r="AN4" s="201" t="s">
        <v>779</v>
      </c>
      <c r="AO4" s="201" t="s">
        <v>4</v>
      </c>
      <c r="AP4" s="201" t="s">
        <v>785</v>
      </c>
      <c r="AQ4" s="201" t="s">
        <v>4</v>
      </c>
      <c r="AR4" s="201" t="s">
        <v>791</v>
      </c>
      <c r="AS4" s="201" t="s">
        <v>4</v>
      </c>
      <c r="AT4" s="201" t="s">
        <v>797</v>
      </c>
      <c r="AU4" s="201" t="s">
        <v>4</v>
      </c>
      <c r="AV4" s="201" t="s">
        <v>801</v>
      </c>
      <c r="AW4" s="220" t="s">
        <v>3</v>
      </c>
    </row>
    <row r="5" spans="1:54" x14ac:dyDescent="0.2">
      <c r="A5" s="285" t="s">
        <v>619</v>
      </c>
      <c r="B5" s="293" t="s">
        <v>688</v>
      </c>
      <c r="C5" s="293" t="s">
        <v>401</v>
      </c>
      <c r="D5" s="293" t="s">
        <v>415</v>
      </c>
      <c r="E5" s="293" t="s">
        <v>5</v>
      </c>
      <c r="F5" s="294" t="s">
        <v>6</v>
      </c>
      <c r="G5" s="293" t="s">
        <v>7</v>
      </c>
      <c r="H5" s="271" t="s">
        <v>571</v>
      </c>
      <c r="I5" s="299">
        <v>0.99299999999999999</v>
      </c>
      <c r="J5" s="346" t="s">
        <v>549</v>
      </c>
      <c r="K5" s="299">
        <v>0.98599999999999999</v>
      </c>
      <c r="L5" s="346" t="s">
        <v>549</v>
      </c>
      <c r="M5" s="299">
        <v>0.97499999999999998</v>
      </c>
      <c r="N5" s="335" t="s">
        <v>549</v>
      </c>
      <c r="O5" s="299">
        <v>0.97</v>
      </c>
      <c r="P5" s="335" t="s">
        <v>549</v>
      </c>
      <c r="Q5" s="299">
        <v>0.96799999999999997</v>
      </c>
      <c r="R5" s="335" t="s">
        <v>549</v>
      </c>
      <c r="S5" s="299">
        <v>0.95899999999999996</v>
      </c>
      <c r="T5" s="335" t="s">
        <v>548</v>
      </c>
      <c r="U5" s="299">
        <v>0.95699999999999996</v>
      </c>
      <c r="V5" s="171" t="s">
        <v>548</v>
      </c>
      <c r="W5" s="299">
        <v>0.95</v>
      </c>
      <c r="X5" s="171" t="s">
        <v>548</v>
      </c>
      <c r="Y5" s="299">
        <v>0.94199999999999995</v>
      </c>
      <c r="Z5" s="171" t="s">
        <v>548</v>
      </c>
      <c r="AA5" s="299">
        <v>0.93300000000000005</v>
      </c>
      <c r="AB5" s="171" t="s">
        <v>548</v>
      </c>
      <c r="AC5" s="299">
        <v>0.93300000000000005</v>
      </c>
      <c r="AD5" s="346" t="s">
        <v>548</v>
      </c>
      <c r="AE5" s="299">
        <v>0.92900000000000005</v>
      </c>
      <c r="AF5" s="335" t="s">
        <v>548</v>
      </c>
      <c r="AG5" s="299">
        <v>0.92500000000000004</v>
      </c>
      <c r="AH5" s="346" t="s">
        <v>548</v>
      </c>
      <c r="AI5" s="299">
        <v>0.92</v>
      </c>
      <c r="AJ5" s="335" t="s">
        <v>548</v>
      </c>
      <c r="AK5" s="299">
        <v>0.91600000000000004</v>
      </c>
      <c r="AL5" s="335" t="s">
        <v>548</v>
      </c>
      <c r="AM5" s="299">
        <v>0.91600000000000004</v>
      </c>
      <c r="AN5" s="299" t="s">
        <v>548</v>
      </c>
      <c r="AO5" s="299">
        <v>0.91</v>
      </c>
      <c r="AP5" s="299" t="s">
        <v>548</v>
      </c>
      <c r="AQ5" s="299">
        <v>0.91300000000000003</v>
      </c>
      <c r="AR5" s="299" t="s">
        <v>548</v>
      </c>
      <c r="AS5" s="299">
        <v>0.91200000000000003</v>
      </c>
      <c r="AT5" s="417" t="s">
        <v>548</v>
      </c>
      <c r="AU5" s="299">
        <v>0.91200000000000003</v>
      </c>
      <c r="AV5" s="417" t="s">
        <v>548</v>
      </c>
      <c r="AW5" s="215" t="str">
        <f>IF(AU5&lt;AS5,"down",IF(AU5=AS5,"same","up"))</f>
        <v>same</v>
      </c>
      <c r="AX5" s="225"/>
      <c r="AY5" s="226"/>
      <c r="AZ5" s="226"/>
    </row>
    <row r="6" spans="1:54" x14ac:dyDescent="0.2">
      <c r="A6" s="285" t="s">
        <v>620</v>
      </c>
      <c r="B6" s="293" t="s">
        <v>689</v>
      </c>
      <c r="C6" s="293" t="s">
        <v>402</v>
      </c>
      <c r="D6" s="293" t="s">
        <v>416</v>
      </c>
      <c r="E6" s="293" t="s">
        <v>8</v>
      </c>
      <c r="F6" s="293" t="s">
        <v>9</v>
      </c>
      <c r="G6" s="293" t="s">
        <v>10</v>
      </c>
      <c r="H6" s="272" t="s">
        <v>571</v>
      </c>
      <c r="I6" s="299">
        <v>1.139</v>
      </c>
      <c r="J6" s="346" t="s">
        <v>549</v>
      </c>
      <c r="K6" s="299">
        <v>1.1419999999999999</v>
      </c>
      <c r="L6" s="346" t="s">
        <v>549</v>
      </c>
      <c r="M6" s="299">
        <v>1.1459999999999999</v>
      </c>
      <c r="N6" s="335" t="s">
        <v>549</v>
      </c>
      <c r="O6" s="299">
        <v>1.151</v>
      </c>
      <c r="P6" s="335" t="s">
        <v>549</v>
      </c>
      <c r="Q6" s="299">
        <v>1.155</v>
      </c>
      <c r="R6" s="335" t="s">
        <v>549</v>
      </c>
      <c r="S6" s="299">
        <v>1.151</v>
      </c>
      <c r="T6" s="335" t="s">
        <v>549</v>
      </c>
      <c r="U6" s="299">
        <v>1.1599999999999999</v>
      </c>
      <c r="V6" s="171" t="s">
        <v>549</v>
      </c>
      <c r="W6" s="299">
        <v>1.1639999999999999</v>
      </c>
      <c r="X6" s="171" t="s">
        <v>549</v>
      </c>
      <c r="Y6" s="299">
        <v>1.157</v>
      </c>
      <c r="Z6" s="171" t="s">
        <v>549</v>
      </c>
      <c r="AA6" s="299">
        <v>1.1479999999999999</v>
      </c>
      <c r="AB6" s="171" t="s">
        <v>549</v>
      </c>
      <c r="AC6" s="299">
        <v>1.1459999999999999</v>
      </c>
      <c r="AD6" s="346" t="s">
        <v>549</v>
      </c>
      <c r="AE6" s="299">
        <v>1.1359999999999999</v>
      </c>
      <c r="AF6" s="335" t="s">
        <v>549</v>
      </c>
      <c r="AG6" s="299">
        <v>1.137</v>
      </c>
      <c r="AH6" s="346" t="s">
        <v>549</v>
      </c>
      <c r="AI6" s="299">
        <v>1.1279999999999999</v>
      </c>
      <c r="AJ6" s="335" t="s">
        <v>549</v>
      </c>
      <c r="AK6" s="299">
        <v>1.1259999999999999</v>
      </c>
      <c r="AL6" s="335" t="s">
        <v>549</v>
      </c>
      <c r="AM6" s="299">
        <v>1.123</v>
      </c>
      <c r="AN6" s="299" t="s">
        <v>549</v>
      </c>
      <c r="AO6" s="299">
        <v>1.117</v>
      </c>
      <c r="AP6" s="299" t="s">
        <v>549</v>
      </c>
      <c r="AQ6" s="299">
        <v>1.1140000000000001</v>
      </c>
      <c r="AR6" s="299" t="s">
        <v>549</v>
      </c>
      <c r="AS6" s="299">
        <v>1.1020000000000001</v>
      </c>
      <c r="AT6" s="417" t="s">
        <v>549</v>
      </c>
      <c r="AU6" s="299">
        <v>1.1040000000000001</v>
      </c>
      <c r="AV6" s="417" t="s">
        <v>549</v>
      </c>
      <c r="AW6" s="215" t="str">
        <f t="shared" ref="AW6:AW69" si="0">IF(AU6&lt;AS6,"down",IF(AU6=AS6,"same","up"))</f>
        <v>up</v>
      </c>
      <c r="AX6" s="225"/>
      <c r="AY6" s="226"/>
      <c r="AZ6" s="226"/>
      <c r="BA6" s="306"/>
      <c r="BB6" s="306"/>
    </row>
    <row r="7" spans="1:54" x14ac:dyDescent="0.2">
      <c r="A7" s="285" t="s">
        <v>621</v>
      </c>
      <c r="B7" s="293" t="s">
        <v>690</v>
      </c>
      <c r="C7" s="293" t="s">
        <v>404</v>
      </c>
      <c r="D7" s="293" t="s">
        <v>418</v>
      </c>
      <c r="E7" s="293" t="s">
        <v>12</v>
      </c>
      <c r="F7" s="293" t="s">
        <v>13</v>
      </c>
      <c r="G7" s="293" t="s">
        <v>14</v>
      </c>
      <c r="H7" s="272" t="s">
        <v>571</v>
      </c>
      <c r="I7" s="299">
        <v>0.93700000000000006</v>
      </c>
      <c r="J7" s="346" t="s">
        <v>548</v>
      </c>
      <c r="K7" s="299">
        <v>0.93</v>
      </c>
      <c r="L7" s="346" t="s">
        <v>548</v>
      </c>
      <c r="M7" s="299">
        <v>0.92200000000000004</v>
      </c>
      <c r="N7" s="335" t="s">
        <v>548</v>
      </c>
      <c r="O7" s="299">
        <v>0.91600000000000004</v>
      </c>
      <c r="P7" s="335" t="s">
        <v>548</v>
      </c>
      <c r="Q7" s="299">
        <v>0.90900000000000003</v>
      </c>
      <c r="R7" s="335" t="s">
        <v>548</v>
      </c>
      <c r="S7" s="299">
        <v>0.89900000000000002</v>
      </c>
      <c r="T7" s="335" t="s">
        <v>548</v>
      </c>
      <c r="U7" s="299">
        <v>0.89200000000000002</v>
      </c>
      <c r="V7" s="171" t="s">
        <v>548</v>
      </c>
      <c r="W7" s="299">
        <v>0.88100000000000001</v>
      </c>
      <c r="X7" s="171" t="s">
        <v>548</v>
      </c>
      <c r="Y7" s="299">
        <v>0.873</v>
      </c>
      <c r="Z7" s="171" t="s">
        <v>548</v>
      </c>
      <c r="AA7" s="299">
        <v>0.86</v>
      </c>
      <c r="AB7" s="171" t="s">
        <v>548</v>
      </c>
      <c r="AC7" s="299">
        <v>0.85199999999999998</v>
      </c>
      <c r="AD7" s="346" t="s">
        <v>548</v>
      </c>
      <c r="AE7" s="299">
        <v>0.84199999999999997</v>
      </c>
      <c r="AF7" s="335" t="s">
        <v>548</v>
      </c>
      <c r="AG7" s="299">
        <v>0.84199999999999997</v>
      </c>
      <c r="AH7" s="346" t="s">
        <v>548</v>
      </c>
      <c r="AI7" s="299">
        <v>0.83799999999999997</v>
      </c>
      <c r="AJ7" s="335" t="s">
        <v>548</v>
      </c>
      <c r="AK7" s="299">
        <v>0.83399999999999996</v>
      </c>
      <c r="AL7" s="335" t="s">
        <v>548</v>
      </c>
      <c r="AM7" s="299">
        <v>0.83399999999999996</v>
      </c>
      <c r="AN7" s="299" t="s">
        <v>548</v>
      </c>
      <c r="AO7" s="299">
        <v>0.83199999999999996</v>
      </c>
      <c r="AP7" s="299" t="s">
        <v>548</v>
      </c>
      <c r="AQ7" s="299">
        <v>0.83099999999999996</v>
      </c>
      <c r="AR7" s="299" t="s">
        <v>548</v>
      </c>
      <c r="AS7" s="299">
        <v>0.83299999999999996</v>
      </c>
      <c r="AT7" s="417" t="s">
        <v>548</v>
      </c>
      <c r="AU7" s="299">
        <v>0.83399999999999996</v>
      </c>
      <c r="AV7" s="417" t="s">
        <v>548</v>
      </c>
      <c r="AW7" s="215" t="str">
        <f t="shared" si="0"/>
        <v>up</v>
      </c>
      <c r="AX7" s="225"/>
      <c r="AY7" s="226"/>
      <c r="AZ7" s="226"/>
      <c r="BA7" s="306"/>
      <c r="BB7" s="306"/>
    </row>
    <row r="8" spans="1:54" x14ac:dyDescent="0.2">
      <c r="A8" s="285" t="s">
        <v>622</v>
      </c>
      <c r="B8" s="293" t="s">
        <v>690</v>
      </c>
      <c r="C8" s="293" t="s">
        <v>404</v>
      </c>
      <c r="D8" s="293" t="s">
        <v>418</v>
      </c>
      <c r="E8" s="293" t="s">
        <v>12</v>
      </c>
      <c r="F8" s="293" t="s">
        <v>15</v>
      </c>
      <c r="G8" s="293" t="s">
        <v>16</v>
      </c>
      <c r="H8" s="272" t="s">
        <v>571</v>
      </c>
      <c r="I8" s="299">
        <v>0.81299999999999994</v>
      </c>
      <c r="J8" s="346" t="s">
        <v>548</v>
      </c>
      <c r="K8" s="299">
        <v>0.80800000000000005</v>
      </c>
      <c r="L8" s="346" t="s">
        <v>548</v>
      </c>
      <c r="M8" s="299">
        <v>0.80700000000000005</v>
      </c>
      <c r="N8" s="335" t="s">
        <v>548</v>
      </c>
      <c r="O8" s="299">
        <v>0.80700000000000005</v>
      </c>
      <c r="P8" s="335" t="s">
        <v>548</v>
      </c>
      <c r="Q8" s="299">
        <v>0.80300000000000005</v>
      </c>
      <c r="R8" s="335" t="s">
        <v>548</v>
      </c>
      <c r="S8" s="299">
        <v>0.79600000000000004</v>
      </c>
      <c r="T8" s="335" t="s">
        <v>548</v>
      </c>
      <c r="U8" s="299">
        <v>0.79500000000000004</v>
      </c>
      <c r="V8" s="171" t="s">
        <v>548</v>
      </c>
      <c r="W8" s="299">
        <v>0.79300000000000004</v>
      </c>
      <c r="X8" s="171" t="s">
        <v>548</v>
      </c>
      <c r="Y8" s="299">
        <v>0.78900000000000003</v>
      </c>
      <c r="Z8" s="171" t="s">
        <v>548</v>
      </c>
      <c r="AA8" s="299">
        <v>0.78200000000000003</v>
      </c>
      <c r="AB8" s="171" t="s">
        <v>548</v>
      </c>
      <c r="AC8" s="299">
        <v>0.78</v>
      </c>
      <c r="AD8" s="346" t="s">
        <v>548</v>
      </c>
      <c r="AE8" s="299">
        <v>0.77700000000000002</v>
      </c>
      <c r="AF8" s="335" t="s">
        <v>548</v>
      </c>
      <c r="AG8" s="299">
        <v>0.77600000000000002</v>
      </c>
      <c r="AH8" s="346" t="s">
        <v>548</v>
      </c>
      <c r="AI8" s="299">
        <v>0.77400000000000002</v>
      </c>
      <c r="AJ8" s="335" t="s">
        <v>548</v>
      </c>
      <c r="AK8" s="299">
        <v>0.77100000000000002</v>
      </c>
      <c r="AL8" s="335" t="s">
        <v>548</v>
      </c>
      <c r="AM8" s="299">
        <v>0.77</v>
      </c>
      <c r="AN8" s="299" t="s">
        <v>548</v>
      </c>
      <c r="AO8" s="299">
        <v>0.76900000000000002</v>
      </c>
      <c r="AP8" s="299" t="s">
        <v>548</v>
      </c>
      <c r="AQ8" s="299">
        <v>0.76900000000000002</v>
      </c>
      <c r="AR8" s="299" t="s">
        <v>548</v>
      </c>
      <c r="AS8" s="299">
        <v>0.76800000000000002</v>
      </c>
      <c r="AT8" s="417" t="s">
        <v>548</v>
      </c>
      <c r="AU8" s="299">
        <v>0.76900000000000002</v>
      </c>
      <c r="AV8" s="417" t="s">
        <v>548</v>
      </c>
      <c r="AW8" s="215" t="str">
        <f t="shared" si="0"/>
        <v>up</v>
      </c>
      <c r="AX8" s="225"/>
      <c r="AY8" s="226"/>
      <c r="AZ8" s="226"/>
      <c r="BA8" s="306"/>
      <c r="BB8" s="306"/>
    </row>
    <row r="9" spans="1:54" x14ac:dyDescent="0.2">
      <c r="A9" s="285" t="s">
        <v>478</v>
      </c>
      <c r="B9" s="293" t="s">
        <v>688</v>
      </c>
      <c r="C9" s="293" t="s">
        <v>401</v>
      </c>
      <c r="D9" s="293" t="s">
        <v>419</v>
      </c>
      <c r="E9" s="293" t="s">
        <v>17</v>
      </c>
      <c r="F9" s="293" t="s">
        <v>18</v>
      </c>
      <c r="G9" s="293" t="s">
        <v>19</v>
      </c>
      <c r="H9" s="272" t="s">
        <v>571</v>
      </c>
      <c r="I9" s="299">
        <v>1.1259999999999999</v>
      </c>
      <c r="J9" s="346" t="s">
        <v>549</v>
      </c>
      <c r="K9" s="299">
        <v>1.125</v>
      </c>
      <c r="L9" s="346" t="s">
        <v>549</v>
      </c>
      <c r="M9" s="299">
        <v>1.119</v>
      </c>
      <c r="N9" s="335" t="s">
        <v>549</v>
      </c>
      <c r="O9" s="299">
        <v>1.1160000000000001</v>
      </c>
      <c r="P9" s="335" t="s">
        <v>549</v>
      </c>
      <c r="Q9" s="299">
        <v>1.1140000000000001</v>
      </c>
      <c r="R9" s="335" t="s">
        <v>549</v>
      </c>
      <c r="S9" s="299">
        <v>1.1040000000000001</v>
      </c>
      <c r="T9" s="335" t="s">
        <v>549</v>
      </c>
      <c r="U9" s="299">
        <v>1.1020000000000001</v>
      </c>
      <c r="V9" s="171" t="s">
        <v>549</v>
      </c>
      <c r="W9" s="299">
        <v>1.099</v>
      </c>
      <c r="X9" s="171" t="s">
        <v>549</v>
      </c>
      <c r="Y9" s="299">
        <v>1.093</v>
      </c>
      <c r="Z9" s="171" t="s">
        <v>549</v>
      </c>
      <c r="AA9" s="299">
        <v>1.0880000000000001</v>
      </c>
      <c r="AB9" s="171" t="s">
        <v>549</v>
      </c>
      <c r="AC9" s="299">
        <v>1.083</v>
      </c>
      <c r="AD9" s="346" t="s">
        <v>549</v>
      </c>
      <c r="AE9" s="299">
        <v>1.0720000000000001</v>
      </c>
      <c r="AF9" s="335" t="s">
        <v>549</v>
      </c>
      <c r="AG9" s="299">
        <v>1.069</v>
      </c>
      <c r="AH9" s="346" t="s">
        <v>549</v>
      </c>
      <c r="AI9" s="299">
        <v>1.0640000000000001</v>
      </c>
      <c r="AJ9" s="335" t="s">
        <v>549</v>
      </c>
      <c r="AK9" s="299">
        <v>1.0589999999999999</v>
      </c>
      <c r="AL9" s="335" t="s">
        <v>549</v>
      </c>
      <c r="AM9" s="299">
        <v>1.0609999999999999</v>
      </c>
      <c r="AN9" s="299" t="s">
        <v>549</v>
      </c>
      <c r="AO9" s="299">
        <v>1.06</v>
      </c>
      <c r="AP9" s="299" t="s">
        <v>549</v>
      </c>
      <c r="AQ9" s="299">
        <v>1.0640000000000001</v>
      </c>
      <c r="AR9" s="299" t="s">
        <v>549</v>
      </c>
      <c r="AS9" s="299">
        <v>1.0640000000000001</v>
      </c>
      <c r="AT9" s="417" t="s">
        <v>549</v>
      </c>
      <c r="AU9" s="299">
        <v>1.0640000000000001</v>
      </c>
      <c r="AV9" s="417" t="s">
        <v>549</v>
      </c>
      <c r="AW9" s="215" t="str">
        <f t="shared" si="0"/>
        <v>same</v>
      </c>
      <c r="AX9" s="225"/>
      <c r="AY9" s="226"/>
      <c r="AZ9" s="226"/>
      <c r="BA9" s="306"/>
      <c r="BB9" s="306"/>
    </row>
    <row r="10" spans="1:54" x14ac:dyDescent="0.2">
      <c r="A10" s="285" t="s">
        <v>479</v>
      </c>
      <c r="B10" s="293" t="s">
        <v>691</v>
      </c>
      <c r="C10" s="293" t="s">
        <v>405</v>
      </c>
      <c r="D10" s="293" t="s">
        <v>552</v>
      </c>
      <c r="E10" s="293" t="s">
        <v>20</v>
      </c>
      <c r="F10" s="293" t="s">
        <v>21</v>
      </c>
      <c r="G10" s="293" t="s">
        <v>22</v>
      </c>
      <c r="H10" s="272" t="s">
        <v>571</v>
      </c>
      <c r="I10" s="299">
        <v>1.1839999999999999</v>
      </c>
      <c r="J10" s="346" t="s">
        <v>549</v>
      </c>
      <c r="K10" s="299">
        <v>1.18</v>
      </c>
      <c r="L10" s="346" t="s">
        <v>549</v>
      </c>
      <c r="M10" s="299">
        <v>1.177</v>
      </c>
      <c r="N10" s="335" t="s">
        <v>549</v>
      </c>
      <c r="O10" s="299">
        <v>1.1739999999999999</v>
      </c>
      <c r="P10" s="335" t="s">
        <v>549</v>
      </c>
      <c r="Q10" s="299">
        <v>1.167</v>
      </c>
      <c r="R10" s="335" t="s">
        <v>549</v>
      </c>
      <c r="S10" s="299">
        <v>1.157</v>
      </c>
      <c r="T10" s="335" t="s">
        <v>549</v>
      </c>
      <c r="U10" s="299">
        <v>1.151</v>
      </c>
      <c r="V10" s="171" t="s">
        <v>549</v>
      </c>
      <c r="W10" s="299">
        <v>1.143</v>
      </c>
      <c r="X10" s="171" t="s">
        <v>549</v>
      </c>
      <c r="Y10" s="299">
        <v>1.137</v>
      </c>
      <c r="Z10" s="171" t="s">
        <v>549</v>
      </c>
      <c r="AA10" s="299">
        <v>1.1259999999999999</v>
      </c>
      <c r="AB10" s="171" t="s">
        <v>549</v>
      </c>
      <c r="AC10" s="299">
        <v>1.123</v>
      </c>
      <c r="AD10" s="346" t="s">
        <v>549</v>
      </c>
      <c r="AE10" s="299">
        <v>1.1100000000000001</v>
      </c>
      <c r="AF10" s="335" t="s">
        <v>549</v>
      </c>
      <c r="AG10" s="299">
        <v>1.113</v>
      </c>
      <c r="AH10" s="346" t="s">
        <v>549</v>
      </c>
      <c r="AI10" s="299">
        <v>1.1100000000000001</v>
      </c>
      <c r="AJ10" s="335" t="s">
        <v>549</v>
      </c>
      <c r="AK10" s="299">
        <v>1.103</v>
      </c>
      <c r="AL10" s="335" t="s">
        <v>549</v>
      </c>
      <c r="AM10" s="299">
        <v>1.103</v>
      </c>
      <c r="AN10" s="299" t="s">
        <v>549</v>
      </c>
      <c r="AO10" s="299">
        <v>1.1040000000000001</v>
      </c>
      <c r="AP10" s="299" t="s">
        <v>549</v>
      </c>
      <c r="AQ10" s="299">
        <v>1.1040000000000001</v>
      </c>
      <c r="AR10" s="299" t="s">
        <v>549</v>
      </c>
      <c r="AS10" s="299">
        <v>1.1060000000000001</v>
      </c>
      <c r="AT10" s="417" t="s">
        <v>549</v>
      </c>
      <c r="AU10" s="299">
        <v>1.1120000000000001</v>
      </c>
      <c r="AV10" s="417" t="s">
        <v>549</v>
      </c>
      <c r="AW10" s="215" t="str">
        <f t="shared" si="0"/>
        <v>up</v>
      </c>
      <c r="AX10" s="225"/>
      <c r="AY10" s="226"/>
      <c r="AZ10" s="226"/>
      <c r="BA10" s="306"/>
      <c r="BB10" s="306"/>
    </row>
    <row r="11" spans="1:54" x14ac:dyDescent="0.2">
      <c r="A11" s="285" t="s">
        <v>478</v>
      </c>
      <c r="B11" s="293" t="s">
        <v>688</v>
      </c>
      <c r="C11" s="293" t="s">
        <v>401</v>
      </c>
      <c r="D11" s="293" t="s">
        <v>419</v>
      </c>
      <c r="E11" s="293" t="s">
        <v>17</v>
      </c>
      <c r="F11" s="293" t="s">
        <v>23</v>
      </c>
      <c r="G11" s="293" t="s">
        <v>24</v>
      </c>
      <c r="H11" s="272" t="s">
        <v>571</v>
      </c>
      <c r="I11" s="299">
        <v>1.1040000000000001</v>
      </c>
      <c r="J11" s="346" t="s">
        <v>549</v>
      </c>
      <c r="K11" s="299">
        <v>1.0920000000000001</v>
      </c>
      <c r="L11" s="346" t="s">
        <v>549</v>
      </c>
      <c r="M11" s="299">
        <v>1.08</v>
      </c>
      <c r="N11" s="335" t="s">
        <v>549</v>
      </c>
      <c r="O11" s="299">
        <v>1.071</v>
      </c>
      <c r="P11" s="335" t="s">
        <v>549</v>
      </c>
      <c r="Q11" s="299">
        <v>1.0589999999999999</v>
      </c>
      <c r="R11" s="335" t="s">
        <v>549</v>
      </c>
      <c r="S11" s="299">
        <v>1.05</v>
      </c>
      <c r="T11" s="335" t="s">
        <v>549</v>
      </c>
      <c r="U11" s="299">
        <v>1.0449999999999999</v>
      </c>
      <c r="V11" s="171" t="s">
        <v>549</v>
      </c>
      <c r="W11" s="299">
        <v>1.034</v>
      </c>
      <c r="X11" s="171" t="s">
        <v>549</v>
      </c>
      <c r="Y11" s="299">
        <v>1.018</v>
      </c>
      <c r="Z11" s="171" t="s">
        <v>549</v>
      </c>
      <c r="AA11" s="299">
        <v>1.0049999999999999</v>
      </c>
      <c r="AB11" s="171" t="s">
        <v>549</v>
      </c>
      <c r="AC11" s="299">
        <v>0.996</v>
      </c>
      <c r="AD11" s="346" t="s">
        <v>549</v>
      </c>
      <c r="AE11" s="299">
        <v>0.98099999999999998</v>
      </c>
      <c r="AF11" s="335" t="s">
        <v>549</v>
      </c>
      <c r="AG11" s="299">
        <v>0.97599999999999998</v>
      </c>
      <c r="AH11" s="346" t="s">
        <v>549</v>
      </c>
      <c r="AI11" s="299">
        <v>0.97599999999999998</v>
      </c>
      <c r="AJ11" s="335" t="s">
        <v>549</v>
      </c>
      <c r="AK11" s="299">
        <v>0.97399999999999998</v>
      </c>
      <c r="AL11" s="335" t="s">
        <v>549</v>
      </c>
      <c r="AM11" s="299">
        <v>0.97699999999999998</v>
      </c>
      <c r="AN11" s="299" t="s">
        <v>549</v>
      </c>
      <c r="AO11" s="299">
        <v>0.97699999999999998</v>
      </c>
      <c r="AP11" s="299" t="s">
        <v>549</v>
      </c>
      <c r="AQ11" s="299">
        <v>0.97799999999999998</v>
      </c>
      <c r="AR11" s="299" t="s">
        <v>549</v>
      </c>
      <c r="AS11" s="299">
        <v>0.97699999999999998</v>
      </c>
      <c r="AT11" s="417" t="s">
        <v>549</v>
      </c>
      <c r="AU11" s="299">
        <v>0.98</v>
      </c>
      <c r="AV11" s="417" t="s">
        <v>549</v>
      </c>
      <c r="AW11" s="215" t="str">
        <f t="shared" si="0"/>
        <v>up</v>
      </c>
      <c r="AX11" s="225"/>
      <c r="AY11" s="226"/>
      <c r="AZ11" s="226"/>
      <c r="BA11" s="306"/>
      <c r="BB11" s="306"/>
    </row>
    <row r="12" spans="1:54" x14ac:dyDescent="0.2">
      <c r="A12" s="285" t="s">
        <v>623</v>
      </c>
      <c r="B12" s="293" t="s">
        <v>692</v>
      </c>
      <c r="C12" s="293" t="s">
        <v>403</v>
      </c>
      <c r="D12" s="293" t="s">
        <v>420</v>
      </c>
      <c r="E12" s="293" t="s">
        <v>25</v>
      </c>
      <c r="F12" s="293" t="s">
        <v>26</v>
      </c>
      <c r="G12" s="293" t="s">
        <v>27</v>
      </c>
      <c r="H12" s="272" t="s">
        <v>571</v>
      </c>
      <c r="I12" s="299">
        <v>0.85799999999999998</v>
      </c>
      <c r="J12" s="346" t="s">
        <v>548</v>
      </c>
      <c r="K12" s="299">
        <v>0.85199999999999998</v>
      </c>
      <c r="L12" s="346" t="s">
        <v>548</v>
      </c>
      <c r="M12" s="299">
        <v>0.84399999999999997</v>
      </c>
      <c r="N12" s="335" t="s">
        <v>548</v>
      </c>
      <c r="O12" s="299">
        <v>0.84199999999999997</v>
      </c>
      <c r="P12" s="335" t="s">
        <v>548</v>
      </c>
      <c r="Q12" s="299">
        <v>0.83799999999999997</v>
      </c>
      <c r="R12" s="335" t="s">
        <v>548</v>
      </c>
      <c r="S12" s="299">
        <v>0.83199999999999996</v>
      </c>
      <c r="T12" s="335" t="s">
        <v>548</v>
      </c>
      <c r="U12" s="299">
        <v>0.82899999999999996</v>
      </c>
      <c r="V12" s="171" t="s">
        <v>548</v>
      </c>
      <c r="W12" s="299">
        <v>0.82099999999999995</v>
      </c>
      <c r="X12" s="171" t="s">
        <v>548</v>
      </c>
      <c r="Y12" s="299">
        <v>0.81299999999999994</v>
      </c>
      <c r="Z12" s="171" t="s">
        <v>548</v>
      </c>
      <c r="AA12" s="299">
        <v>0.80500000000000005</v>
      </c>
      <c r="AB12" s="171" t="s">
        <v>548</v>
      </c>
      <c r="AC12" s="299">
        <v>0.79800000000000004</v>
      </c>
      <c r="AD12" s="346" t="s">
        <v>548</v>
      </c>
      <c r="AE12" s="299">
        <v>0.79300000000000004</v>
      </c>
      <c r="AF12" s="335" t="s">
        <v>548</v>
      </c>
      <c r="AG12" s="299">
        <v>0.78800000000000003</v>
      </c>
      <c r="AH12" s="346" t="s">
        <v>548</v>
      </c>
      <c r="AI12" s="299">
        <v>0.78600000000000003</v>
      </c>
      <c r="AJ12" s="335" t="s">
        <v>548</v>
      </c>
      <c r="AK12" s="299">
        <v>0.78100000000000003</v>
      </c>
      <c r="AL12" s="335" t="s">
        <v>548</v>
      </c>
      <c r="AM12" s="299">
        <v>0.77900000000000003</v>
      </c>
      <c r="AN12" s="299" t="s">
        <v>548</v>
      </c>
      <c r="AO12" s="299">
        <v>0.77900000000000003</v>
      </c>
      <c r="AP12" s="299" t="s">
        <v>548</v>
      </c>
      <c r="AQ12" s="299">
        <v>0.77900000000000003</v>
      </c>
      <c r="AR12" s="299" t="s">
        <v>548</v>
      </c>
      <c r="AS12" s="299">
        <v>0.77900000000000003</v>
      </c>
      <c r="AT12" s="417" t="s">
        <v>548</v>
      </c>
      <c r="AU12" s="299">
        <v>0.78200000000000003</v>
      </c>
      <c r="AV12" s="417" t="s">
        <v>548</v>
      </c>
      <c r="AW12" s="215" t="str">
        <f t="shared" si="0"/>
        <v>up</v>
      </c>
      <c r="AX12" s="225"/>
      <c r="AY12" s="226"/>
      <c r="AZ12" s="226"/>
      <c r="BA12" s="306"/>
      <c r="BB12" s="306"/>
    </row>
    <row r="13" spans="1:54" x14ac:dyDescent="0.2">
      <c r="A13" s="285" t="s">
        <v>624</v>
      </c>
      <c r="B13" s="293" t="s">
        <v>693</v>
      </c>
      <c r="C13" s="293" t="s">
        <v>406</v>
      </c>
      <c r="D13" s="293" t="s">
        <v>421</v>
      </c>
      <c r="E13" s="293" t="s">
        <v>28</v>
      </c>
      <c r="F13" s="293" t="s">
        <v>29</v>
      </c>
      <c r="G13" s="293" t="s">
        <v>30</v>
      </c>
      <c r="H13" s="272" t="s">
        <v>571</v>
      </c>
      <c r="I13" s="299">
        <v>1.0469999999999999</v>
      </c>
      <c r="J13" s="346" t="s">
        <v>549</v>
      </c>
      <c r="K13" s="299">
        <v>1.044</v>
      </c>
      <c r="L13" s="346" t="s">
        <v>549</v>
      </c>
      <c r="M13" s="299">
        <v>1.038</v>
      </c>
      <c r="N13" s="335" t="s">
        <v>549</v>
      </c>
      <c r="O13" s="299">
        <v>1.0309999999999999</v>
      </c>
      <c r="P13" s="335" t="s">
        <v>549</v>
      </c>
      <c r="Q13" s="299">
        <v>1.022</v>
      </c>
      <c r="R13" s="335" t="s">
        <v>549</v>
      </c>
      <c r="S13" s="299">
        <v>1.0149999999999999</v>
      </c>
      <c r="T13" s="335" t="s">
        <v>549</v>
      </c>
      <c r="U13" s="299">
        <v>1.0089999999999999</v>
      </c>
      <c r="V13" s="171" t="s">
        <v>549</v>
      </c>
      <c r="W13" s="299">
        <v>1.0029999999999999</v>
      </c>
      <c r="X13" s="171" t="s">
        <v>549</v>
      </c>
      <c r="Y13" s="299">
        <v>0.995</v>
      </c>
      <c r="Z13" s="171" t="s">
        <v>549</v>
      </c>
      <c r="AA13" s="299">
        <v>0.98399999999999999</v>
      </c>
      <c r="AB13" s="171" t="s">
        <v>549</v>
      </c>
      <c r="AC13" s="299">
        <v>0.97599999999999998</v>
      </c>
      <c r="AD13" s="346" t="s">
        <v>549</v>
      </c>
      <c r="AE13" s="299">
        <v>0.96199999999999997</v>
      </c>
      <c r="AF13" s="335" t="s">
        <v>548</v>
      </c>
      <c r="AG13" s="299">
        <v>0.95799999999999996</v>
      </c>
      <c r="AH13" s="346" t="s">
        <v>548</v>
      </c>
      <c r="AI13" s="299">
        <v>0.95099999999999996</v>
      </c>
      <c r="AJ13" s="335" t="s">
        <v>548</v>
      </c>
      <c r="AK13" s="299">
        <v>0.94699999999999995</v>
      </c>
      <c r="AL13" s="335" t="s">
        <v>548</v>
      </c>
      <c r="AM13" s="299">
        <v>0.94699999999999995</v>
      </c>
      <c r="AN13" s="299" t="s">
        <v>548</v>
      </c>
      <c r="AO13" s="299">
        <v>0.94699999999999995</v>
      </c>
      <c r="AP13" s="299" t="s">
        <v>548</v>
      </c>
      <c r="AQ13" s="299">
        <v>0.94599999999999995</v>
      </c>
      <c r="AR13" s="299" t="s">
        <v>548</v>
      </c>
      <c r="AS13" s="299">
        <v>0.94599999999999995</v>
      </c>
      <c r="AT13" s="417" t="s">
        <v>548</v>
      </c>
      <c r="AU13" s="299">
        <v>0.94599999999999995</v>
      </c>
      <c r="AV13" s="417" t="s">
        <v>548</v>
      </c>
      <c r="AW13" s="215" t="str">
        <f t="shared" si="0"/>
        <v>same</v>
      </c>
      <c r="AX13" s="225"/>
      <c r="AY13" s="226"/>
      <c r="AZ13" s="226"/>
      <c r="BA13" s="306"/>
      <c r="BB13" s="306"/>
    </row>
    <row r="14" spans="1:54" x14ac:dyDescent="0.2">
      <c r="A14" s="285" t="s">
        <v>625</v>
      </c>
      <c r="B14" s="293" t="s">
        <v>692</v>
      </c>
      <c r="C14" s="293" t="s">
        <v>403</v>
      </c>
      <c r="D14" s="293" t="s">
        <v>417</v>
      </c>
      <c r="E14" s="293" t="s">
        <v>11</v>
      </c>
      <c r="F14" s="293" t="s">
        <v>553</v>
      </c>
      <c r="G14" s="293" t="s">
        <v>554</v>
      </c>
      <c r="H14" s="272" t="s">
        <v>571</v>
      </c>
      <c r="I14" s="299">
        <v>0.89</v>
      </c>
      <c r="J14" s="346" t="s">
        <v>548</v>
      </c>
      <c r="K14" s="299">
        <v>0.88800000000000001</v>
      </c>
      <c r="L14" s="346" t="s">
        <v>548</v>
      </c>
      <c r="M14" s="299">
        <v>0.88200000000000001</v>
      </c>
      <c r="N14" s="335" t="s">
        <v>548</v>
      </c>
      <c r="O14" s="299">
        <v>0.875</v>
      </c>
      <c r="P14" s="335" t="s">
        <v>548</v>
      </c>
      <c r="Q14" s="299">
        <v>0.86899999999999999</v>
      </c>
      <c r="R14" s="335" t="s">
        <v>548</v>
      </c>
      <c r="S14" s="299">
        <v>0.86199999999999999</v>
      </c>
      <c r="T14" s="335" t="s">
        <v>548</v>
      </c>
      <c r="U14" s="299">
        <v>0.86</v>
      </c>
      <c r="V14" s="171" t="s">
        <v>548</v>
      </c>
      <c r="W14" s="299">
        <v>0.85599999999999998</v>
      </c>
      <c r="X14" s="171" t="s">
        <v>548</v>
      </c>
      <c r="Y14" s="299">
        <v>0.84799999999999998</v>
      </c>
      <c r="Z14" s="171" t="s">
        <v>548</v>
      </c>
      <c r="AA14" s="299">
        <v>0.83899999999999997</v>
      </c>
      <c r="AB14" s="171" t="s">
        <v>548</v>
      </c>
      <c r="AC14" s="299">
        <v>0.83199999999999996</v>
      </c>
      <c r="AD14" s="346" t="s">
        <v>548</v>
      </c>
      <c r="AE14" s="299">
        <v>0.82299999999999995</v>
      </c>
      <c r="AF14" s="335" t="s">
        <v>548</v>
      </c>
      <c r="AG14" s="299">
        <v>0.81699999999999995</v>
      </c>
      <c r="AH14" s="346" t="s">
        <v>548</v>
      </c>
      <c r="AI14" s="299">
        <v>0.81200000000000006</v>
      </c>
      <c r="AJ14" s="335" t="s">
        <v>548</v>
      </c>
      <c r="AK14" s="299">
        <v>0.80500000000000005</v>
      </c>
      <c r="AL14" s="335" t="s">
        <v>548</v>
      </c>
      <c r="AM14" s="299">
        <v>0.80400000000000005</v>
      </c>
      <c r="AN14" s="299" t="s">
        <v>548</v>
      </c>
      <c r="AO14" s="299">
        <v>0.79900000000000004</v>
      </c>
      <c r="AP14" s="299" t="s">
        <v>548</v>
      </c>
      <c r="AQ14" s="299">
        <v>0.79900000000000004</v>
      </c>
      <c r="AR14" s="299" t="s">
        <v>548</v>
      </c>
      <c r="AS14" s="299">
        <v>0.79700000000000004</v>
      </c>
      <c r="AT14" s="417" t="s">
        <v>548</v>
      </c>
      <c r="AU14" s="299">
        <v>0.79800000000000004</v>
      </c>
      <c r="AV14" s="417" t="s">
        <v>548</v>
      </c>
      <c r="AW14" s="215" t="str">
        <f t="shared" si="0"/>
        <v>up</v>
      </c>
      <c r="AX14" s="225"/>
      <c r="AY14" s="226"/>
      <c r="AZ14" s="226"/>
      <c r="BA14" s="306"/>
      <c r="BB14" s="306"/>
    </row>
    <row r="15" spans="1:54" x14ac:dyDescent="0.2">
      <c r="A15" s="285" t="s">
        <v>626</v>
      </c>
      <c r="B15" s="293" t="s">
        <v>690</v>
      </c>
      <c r="C15" s="293" t="s">
        <v>404</v>
      </c>
      <c r="D15" s="293" t="s">
        <v>422</v>
      </c>
      <c r="E15" s="293" t="s">
        <v>31</v>
      </c>
      <c r="F15" s="293" t="s">
        <v>32</v>
      </c>
      <c r="G15" s="293" t="s">
        <v>33</v>
      </c>
      <c r="H15" s="272" t="s">
        <v>571</v>
      </c>
      <c r="I15" s="299">
        <v>1.1579999999999999</v>
      </c>
      <c r="J15" s="346" t="s">
        <v>549</v>
      </c>
      <c r="K15" s="299">
        <v>1.157</v>
      </c>
      <c r="L15" s="346" t="s">
        <v>549</v>
      </c>
      <c r="M15" s="299">
        <v>1.149</v>
      </c>
      <c r="N15" s="335" t="s">
        <v>549</v>
      </c>
      <c r="O15" s="299">
        <v>1.145</v>
      </c>
      <c r="P15" s="335" t="s">
        <v>549</v>
      </c>
      <c r="Q15" s="299">
        <v>1.1399999999999999</v>
      </c>
      <c r="R15" s="335" t="s">
        <v>549</v>
      </c>
      <c r="S15" s="299">
        <v>1.131</v>
      </c>
      <c r="T15" s="335" t="s">
        <v>549</v>
      </c>
      <c r="U15" s="299">
        <v>1.1279999999999999</v>
      </c>
      <c r="V15" s="171" t="s">
        <v>549</v>
      </c>
      <c r="W15" s="299">
        <v>1.1220000000000001</v>
      </c>
      <c r="X15" s="171" t="s">
        <v>549</v>
      </c>
      <c r="Y15" s="299">
        <v>1.1040000000000001</v>
      </c>
      <c r="Z15" s="171" t="s">
        <v>549</v>
      </c>
      <c r="AA15" s="299">
        <v>1.0960000000000001</v>
      </c>
      <c r="AB15" s="171" t="s">
        <v>549</v>
      </c>
      <c r="AC15" s="299">
        <v>1.0920000000000001</v>
      </c>
      <c r="AD15" s="346" t="s">
        <v>549</v>
      </c>
      <c r="AE15" s="299">
        <v>1.079</v>
      </c>
      <c r="AF15" s="335" t="s">
        <v>549</v>
      </c>
      <c r="AG15" s="299">
        <v>1.0780000000000001</v>
      </c>
      <c r="AH15" s="346" t="s">
        <v>549</v>
      </c>
      <c r="AI15" s="299">
        <v>1.069</v>
      </c>
      <c r="AJ15" s="335" t="s">
        <v>549</v>
      </c>
      <c r="AK15" s="299">
        <v>1.0640000000000001</v>
      </c>
      <c r="AL15" s="335" t="s">
        <v>549</v>
      </c>
      <c r="AM15" s="299">
        <v>1.0620000000000001</v>
      </c>
      <c r="AN15" s="299" t="s">
        <v>549</v>
      </c>
      <c r="AO15" s="299">
        <v>1.06</v>
      </c>
      <c r="AP15" s="299" t="s">
        <v>549</v>
      </c>
      <c r="AQ15" s="299">
        <v>1.0620000000000001</v>
      </c>
      <c r="AR15" s="299" t="s">
        <v>549</v>
      </c>
      <c r="AS15" s="299">
        <v>1.0620000000000001</v>
      </c>
      <c r="AT15" s="417" t="s">
        <v>549</v>
      </c>
      <c r="AU15" s="299">
        <v>1.0640000000000001</v>
      </c>
      <c r="AV15" s="417" t="s">
        <v>549</v>
      </c>
      <c r="AW15" s="215" t="str">
        <f t="shared" si="0"/>
        <v>up</v>
      </c>
      <c r="AX15" s="225"/>
      <c r="AY15" s="226"/>
      <c r="AZ15" s="226"/>
      <c r="BA15" s="306"/>
      <c r="BB15" s="306"/>
    </row>
    <row r="16" spans="1:54" x14ac:dyDescent="0.2">
      <c r="A16" s="285" t="s">
        <v>482</v>
      </c>
      <c r="B16" s="293" t="s">
        <v>694</v>
      </c>
      <c r="C16" s="293" t="s">
        <v>407</v>
      </c>
      <c r="D16" s="293" t="s">
        <v>423</v>
      </c>
      <c r="E16" s="293" t="s">
        <v>34</v>
      </c>
      <c r="F16" s="293" t="s">
        <v>577</v>
      </c>
      <c r="G16" s="169" t="s">
        <v>555</v>
      </c>
      <c r="H16" s="272" t="s">
        <v>571</v>
      </c>
      <c r="I16" s="299">
        <v>1.0409999999999999</v>
      </c>
      <c r="J16" s="346" t="s">
        <v>549</v>
      </c>
      <c r="K16" s="299">
        <v>1.036</v>
      </c>
      <c r="L16" s="346" t="s">
        <v>549</v>
      </c>
      <c r="M16" s="299">
        <v>1.0309999999999999</v>
      </c>
      <c r="N16" s="335" t="s">
        <v>549</v>
      </c>
      <c r="O16" s="299">
        <v>1.0249999999999999</v>
      </c>
      <c r="P16" s="335" t="s">
        <v>549</v>
      </c>
      <c r="Q16" s="299">
        <v>1.02</v>
      </c>
      <c r="R16" s="335" t="s">
        <v>549</v>
      </c>
      <c r="S16" s="299">
        <v>1.012</v>
      </c>
      <c r="T16" s="335" t="s">
        <v>549</v>
      </c>
      <c r="U16" s="299">
        <v>1.0089999999999999</v>
      </c>
      <c r="V16" s="171" t="s">
        <v>549</v>
      </c>
      <c r="W16" s="299">
        <v>1</v>
      </c>
      <c r="X16" s="171" t="s">
        <v>549</v>
      </c>
      <c r="Y16" s="299">
        <v>0.995</v>
      </c>
      <c r="Z16" s="171" t="s">
        <v>549</v>
      </c>
      <c r="AA16" s="299">
        <v>0.98899999999999999</v>
      </c>
      <c r="AB16" s="171" t="s">
        <v>549</v>
      </c>
      <c r="AC16" s="299">
        <v>0.98</v>
      </c>
      <c r="AD16" s="346" t="s">
        <v>549</v>
      </c>
      <c r="AE16" s="299">
        <v>0.97299999999999998</v>
      </c>
      <c r="AF16" s="335" t="s">
        <v>549</v>
      </c>
      <c r="AG16" s="299">
        <v>0.97499999999999998</v>
      </c>
      <c r="AH16" s="346" t="s">
        <v>549</v>
      </c>
      <c r="AI16" s="299">
        <v>0.97</v>
      </c>
      <c r="AJ16" s="335" t="s">
        <v>549</v>
      </c>
      <c r="AK16" s="299">
        <v>0.96499999999999997</v>
      </c>
      <c r="AL16" s="335" t="s">
        <v>548</v>
      </c>
      <c r="AM16" s="299">
        <v>0.96799999999999997</v>
      </c>
      <c r="AN16" s="299" t="s">
        <v>549</v>
      </c>
      <c r="AO16" s="299">
        <v>0.97099999999999997</v>
      </c>
      <c r="AP16" s="299" t="s">
        <v>549</v>
      </c>
      <c r="AQ16" s="299">
        <v>0.97299999999999998</v>
      </c>
      <c r="AR16" s="299" t="s">
        <v>549</v>
      </c>
      <c r="AS16" s="299">
        <v>0.97499999999999998</v>
      </c>
      <c r="AT16" s="417" t="s">
        <v>549</v>
      </c>
      <c r="AU16" s="299">
        <v>0.97899999999999998</v>
      </c>
      <c r="AV16" s="417" t="s">
        <v>549</v>
      </c>
      <c r="AW16" s="215" t="str">
        <f t="shared" si="0"/>
        <v>up</v>
      </c>
      <c r="AX16" s="225"/>
      <c r="AY16" s="226"/>
      <c r="AZ16" s="226"/>
      <c r="BA16" s="306"/>
      <c r="BB16" s="306"/>
    </row>
    <row r="17" spans="1:54" x14ac:dyDescent="0.2">
      <c r="A17" s="285" t="s">
        <v>627</v>
      </c>
      <c r="B17" s="293" t="s">
        <v>695</v>
      </c>
      <c r="C17" s="293" t="s">
        <v>465</v>
      </c>
      <c r="D17" s="293" t="s">
        <v>424</v>
      </c>
      <c r="E17" s="293" t="s">
        <v>35</v>
      </c>
      <c r="F17" s="293" t="s">
        <v>36</v>
      </c>
      <c r="G17" s="293" t="s">
        <v>37</v>
      </c>
      <c r="H17" s="272" t="s">
        <v>571</v>
      </c>
      <c r="I17" s="299">
        <v>1.161</v>
      </c>
      <c r="J17" s="346" t="s">
        <v>549</v>
      </c>
      <c r="K17" s="299">
        <v>1.1559999999999999</v>
      </c>
      <c r="L17" s="346" t="s">
        <v>549</v>
      </c>
      <c r="M17" s="299">
        <v>1.151</v>
      </c>
      <c r="N17" s="335" t="s">
        <v>549</v>
      </c>
      <c r="O17" s="299">
        <v>1.143</v>
      </c>
      <c r="P17" s="335" t="s">
        <v>549</v>
      </c>
      <c r="Q17" s="299">
        <v>1.1399999999999999</v>
      </c>
      <c r="R17" s="335" t="s">
        <v>549</v>
      </c>
      <c r="S17" s="299">
        <v>1.1359999999999999</v>
      </c>
      <c r="T17" s="335" t="s">
        <v>549</v>
      </c>
      <c r="U17" s="299">
        <v>1.1319999999999999</v>
      </c>
      <c r="V17" s="171" t="s">
        <v>549</v>
      </c>
      <c r="W17" s="299">
        <v>1.129</v>
      </c>
      <c r="X17" s="171" t="s">
        <v>549</v>
      </c>
      <c r="Y17" s="299">
        <v>1.1200000000000001</v>
      </c>
      <c r="Z17" s="171" t="s">
        <v>549</v>
      </c>
      <c r="AA17" s="299">
        <v>1.113</v>
      </c>
      <c r="AB17" s="171" t="s">
        <v>549</v>
      </c>
      <c r="AC17" s="299">
        <v>1.101</v>
      </c>
      <c r="AD17" s="346" t="s">
        <v>549</v>
      </c>
      <c r="AE17" s="299">
        <v>1.0860000000000001</v>
      </c>
      <c r="AF17" s="335" t="s">
        <v>549</v>
      </c>
      <c r="AG17" s="299">
        <v>1.087</v>
      </c>
      <c r="AH17" s="346" t="s">
        <v>549</v>
      </c>
      <c r="AI17" s="299">
        <v>1.0840000000000001</v>
      </c>
      <c r="AJ17" s="335" t="s">
        <v>549</v>
      </c>
      <c r="AK17" s="299">
        <v>1.081</v>
      </c>
      <c r="AL17" s="335" t="s">
        <v>549</v>
      </c>
      <c r="AM17" s="299">
        <v>1.085</v>
      </c>
      <c r="AN17" s="299" t="s">
        <v>549</v>
      </c>
      <c r="AO17" s="299">
        <v>1.0820000000000001</v>
      </c>
      <c r="AP17" s="299" t="s">
        <v>549</v>
      </c>
      <c r="AQ17" s="299">
        <v>1.079</v>
      </c>
      <c r="AR17" s="299" t="s">
        <v>549</v>
      </c>
      <c r="AS17" s="299">
        <v>1.075</v>
      </c>
      <c r="AT17" s="417" t="s">
        <v>549</v>
      </c>
      <c r="AU17" s="299">
        <v>1.0720000000000001</v>
      </c>
      <c r="AV17" s="417" t="s">
        <v>549</v>
      </c>
      <c r="AW17" s="215" t="str">
        <f t="shared" si="0"/>
        <v>down</v>
      </c>
      <c r="AX17" s="225"/>
      <c r="AY17" s="226"/>
      <c r="AZ17" s="226"/>
      <c r="BA17" s="306"/>
      <c r="BB17" s="306"/>
    </row>
    <row r="18" spans="1:54" x14ac:dyDescent="0.2">
      <c r="A18" s="285" t="s">
        <v>627</v>
      </c>
      <c r="B18" s="293" t="s">
        <v>695</v>
      </c>
      <c r="C18" s="293" t="s">
        <v>465</v>
      </c>
      <c r="D18" s="293" t="s">
        <v>424</v>
      </c>
      <c r="E18" s="293" t="s">
        <v>35</v>
      </c>
      <c r="F18" s="293" t="s">
        <v>38</v>
      </c>
      <c r="G18" s="293" t="s">
        <v>39</v>
      </c>
      <c r="H18" s="272" t="s">
        <v>571</v>
      </c>
      <c r="I18" s="299">
        <v>1.224</v>
      </c>
      <c r="J18" s="346" t="s">
        <v>549</v>
      </c>
      <c r="K18" s="299">
        <v>1.2230000000000001</v>
      </c>
      <c r="L18" s="346" t="s">
        <v>549</v>
      </c>
      <c r="M18" s="299">
        <v>1.2130000000000001</v>
      </c>
      <c r="N18" s="335" t="s">
        <v>549</v>
      </c>
      <c r="O18" s="299">
        <v>1.204</v>
      </c>
      <c r="P18" s="335" t="s">
        <v>549</v>
      </c>
      <c r="Q18" s="299">
        <v>1.1950000000000001</v>
      </c>
      <c r="R18" s="335" t="s">
        <v>549</v>
      </c>
      <c r="S18" s="299">
        <v>1.1819999999999999</v>
      </c>
      <c r="T18" s="335" t="s">
        <v>549</v>
      </c>
      <c r="U18" s="299">
        <v>1.173</v>
      </c>
      <c r="V18" s="171" t="s">
        <v>549</v>
      </c>
      <c r="W18" s="299">
        <v>1.163</v>
      </c>
      <c r="X18" s="171" t="s">
        <v>549</v>
      </c>
      <c r="Y18" s="299">
        <v>1.149</v>
      </c>
      <c r="Z18" s="171" t="s">
        <v>549</v>
      </c>
      <c r="AA18" s="299">
        <v>1.141</v>
      </c>
      <c r="AB18" s="171" t="s">
        <v>549</v>
      </c>
      <c r="AC18" s="299">
        <v>1.1359999999999999</v>
      </c>
      <c r="AD18" s="346" t="s">
        <v>549</v>
      </c>
      <c r="AE18" s="299">
        <v>1.1220000000000001</v>
      </c>
      <c r="AF18" s="335" t="s">
        <v>549</v>
      </c>
      <c r="AG18" s="299">
        <v>1.1200000000000001</v>
      </c>
      <c r="AH18" s="346" t="s">
        <v>549</v>
      </c>
      <c r="AI18" s="299">
        <v>1.113</v>
      </c>
      <c r="AJ18" s="335" t="s">
        <v>549</v>
      </c>
      <c r="AK18" s="299">
        <v>1.1100000000000001</v>
      </c>
      <c r="AL18" s="335" t="s">
        <v>549</v>
      </c>
      <c r="AM18" s="299">
        <v>1.113</v>
      </c>
      <c r="AN18" s="299" t="s">
        <v>549</v>
      </c>
      <c r="AO18" s="299">
        <v>1.1200000000000001</v>
      </c>
      <c r="AP18" s="299" t="s">
        <v>549</v>
      </c>
      <c r="AQ18" s="299">
        <v>1.1259999999999999</v>
      </c>
      <c r="AR18" s="299" t="s">
        <v>549</v>
      </c>
      <c r="AS18" s="299">
        <v>1.129</v>
      </c>
      <c r="AT18" s="417" t="s">
        <v>549</v>
      </c>
      <c r="AU18" s="299">
        <v>1.137</v>
      </c>
      <c r="AV18" s="417" t="s">
        <v>549</v>
      </c>
      <c r="AW18" s="215" t="str">
        <f t="shared" si="0"/>
        <v>up</v>
      </c>
      <c r="AX18" s="225"/>
      <c r="AY18" s="226"/>
      <c r="AZ18" s="226"/>
      <c r="BA18" s="306"/>
      <c r="BB18" s="306"/>
    </row>
    <row r="19" spans="1:54" x14ac:dyDescent="0.2">
      <c r="A19" s="285" t="s">
        <v>628</v>
      </c>
      <c r="B19" s="293" t="s">
        <v>696</v>
      </c>
      <c r="C19" s="293" t="s">
        <v>464</v>
      </c>
      <c r="D19" s="293" t="s">
        <v>425</v>
      </c>
      <c r="E19" s="293" t="s">
        <v>40</v>
      </c>
      <c r="F19" s="293" t="s">
        <v>41</v>
      </c>
      <c r="G19" s="293" t="s">
        <v>42</v>
      </c>
      <c r="H19" s="272" t="s">
        <v>571</v>
      </c>
      <c r="I19" s="299">
        <v>1.1990000000000001</v>
      </c>
      <c r="J19" s="346" t="s">
        <v>549</v>
      </c>
      <c r="K19" s="299">
        <v>1.1930000000000001</v>
      </c>
      <c r="L19" s="346" t="s">
        <v>549</v>
      </c>
      <c r="M19" s="299">
        <v>1.1870000000000001</v>
      </c>
      <c r="N19" s="335" t="s">
        <v>549</v>
      </c>
      <c r="O19" s="299">
        <v>1.1759999999999999</v>
      </c>
      <c r="P19" s="335" t="s">
        <v>549</v>
      </c>
      <c r="Q19" s="299">
        <v>1.1679999999999999</v>
      </c>
      <c r="R19" s="335" t="s">
        <v>549</v>
      </c>
      <c r="S19" s="299">
        <v>1.161</v>
      </c>
      <c r="T19" s="335" t="s">
        <v>549</v>
      </c>
      <c r="U19" s="299">
        <v>1.1579999999999999</v>
      </c>
      <c r="V19" s="171" t="s">
        <v>549</v>
      </c>
      <c r="W19" s="299">
        <v>1.1459999999999999</v>
      </c>
      <c r="X19" s="171" t="s">
        <v>549</v>
      </c>
      <c r="Y19" s="299">
        <v>1.127</v>
      </c>
      <c r="Z19" s="171" t="s">
        <v>549</v>
      </c>
      <c r="AA19" s="299">
        <v>1.105</v>
      </c>
      <c r="AB19" s="171" t="s">
        <v>549</v>
      </c>
      <c r="AC19" s="299">
        <v>1.091</v>
      </c>
      <c r="AD19" s="346" t="s">
        <v>549</v>
      </c>
      <c r="AE19" s="299">
        <v>1.075</v>
      </c>
      <c r="AF19" s="335" t="s">
        <v>549</v>
      </c>
      <c r="AG19" s="299">
        <v>1.07</v>
      </c>
      <c r="AH19" s="346" t="s">
        <v>549</v>
      </c>
      <c r="AI19" s="299">
        <v>1.0660000000000001</v>
      </c>
      <c r="AJ19" s="335" t="s">
        <v>549</v>
      </c>
      <c r="AK19" s="299">
        <v>1.056</v>
      </c>
      <c r="AL19" s="335" t="s">
        <v>549</v>
      </c>
      <c r="AM19" s="299">
        <v>1.0549999999999999</v>
      </c>
      <c r="AN19" s="299" t="s">
        <v>549</v>
      </c>
      <c r="AO19" s="299">
        <v>1.052</v>
      </c>
      <c r="AP19" s="299" t="s">
        <v>549</v>
      </c>
      <c r="AQ19" s="299">
        <v>1.048</v>
      </c>
      <c r="AR19" s="299" t="s">
        <v>549</v>
      </c>
      <c r="AS19" s="299">
        <v>1.0409999999999999</v>
      </c>
      <c r="AT19" s="417" t="s">
        <v>549</v>
      </c>
      <c r="AU19" s="299">
        <v>1.036</v>
      </c>
      <c r="AV19" s="417" t="s">
        <v>549</v>
      </c>
      <c r="AW19" s="215" t="str">
        <f t="shared" si="0"/>
        <v>down</v>
      </c>
      <c r="AX19" s="225"/>
      <c r="AY19" s="226"/>
      <c r="AZ19" s="226"/>
      <c r="BA19" s="306"/>
      <c r="BB19" s="306"/>
    </row>
    <row r="20" spans="1:54" x14ac:dyDescent="0.2">
      <c r="A20" s="285" t="s">
        <v>619</v>
      </c>
      <c r="B20" s="293" t="s">
        <v>688</v>
      </c>
      <c r="C20" s="293" t="s">
        <v>401</v>
      </c>
      <c r="D20" s="293" t="s">
        <v>415</v>
      </c>
      <c r="E20" s="293" t="s">
        <v>5</v>
      </c>
      <c r="F20" s="293" t="s">
        <v>43</v>
      </c>
      <c r="G20" s="293" t="s">
        <v>44</v>
      </c>
      <c r="H20" s="272" t="s">
        <v>571</v>
      </c>
      <c r="I20" s="299">
        <v>1.0229999999999999</v>
      </c>
      <c r="J20" s="346" t="s">
        <v>549</v>
      </c>
      <c r="K20" s="299">
        <v>1.0109999999999999</v>
      </c>
      <c r="L20" s="346" t="s">
        <v>549</v>
      </c>
      <c r="M20" s="299">
        <v>1.004</v>
      </c>
      <c r="N20" s="335" t="s">
        <v>549</v>
      </c>
      <c r="O20" s="299">
        <v>0.998</v>
      </c>
      <c r="P20" s="335" t="s">
        <v>549</v>
      </c>
      <c r="Q20" s="299">
        <v>0.99099999999999999</v>
      </c>
      <c r="R20" s="335" t="s">
        <v>549</v>
      </c>
      <c r="S20" s="299">
        <v>0.98399999999999999</v>
      </c>
      <c r="T20" s="335" t="s">
        <v>549</v>
      </c>
      <c r="U20" s="299">
        <v>0.98199999999999998</v>
      </c>
      <c r="V20" s="171" t="s">
        <v>549</v>
      </c>
      <c r="W20" s="299">
        <v>0.98499999999999999</v>
      </c>
      <c r="X20" s="171" t="s">
        <v>549</v>
      </c>
      <c r="Y20" s="299">
        <v>0.97899999999999998</v>
      </c>
      <c r="Z20" s="171" t="s">
        <v>549</v>
      </c>
      <c r="AA20" s="299">
        <v>0.97</v>
      </c>
      <c r="AB20" s="171" t="s">
        <v>549</v>
      </c>
      <c r="AC20" s="299">
        <v>0.96799999999999997</v>
      </c>
      <c r="AD20" s="346" t="s">
        <v>549</v>
      </c>
      <c r="AE20" s="299">
        <v>0.97499999999999998</v>
      </c>
      <c r="AF20" s="335" t="s">
        <v>549</v>
      </c>
      <c r="AG20" s="299">
        <v>0.97699999999999998</v>
      </c>
      <c r="AH20" s="346" t="s">
        <v>549</v>
      </c>
      <c r="AI20" s="299">
        <v>0.97299999999999998</v>
      </c>
      <c r="AJ20" s="335" t="s">
        <v>549</v>
      </c>
      <c r="AK20" s="299">
        <v>0.96499999999999997</v>
      </c>
      <c r="AL20" s="335" t="s">
        <v>548</v>
      </c>
      <c r="AM20" s="299">
        <v>0.96199999999999997</v>
      </c>
      <c r="AN20" s="299" t="s">
        <v>548</v>
      </c>
      <c r="AO20" s="299">
        <v>0.95799999999999996</v>
      </c>
      <c r="AP20" s="299" t="s">
        <v>548</v>
      </c>
      <c r="AQ20" s="299">
        <v>0.95499999999999996</v>
      </c>
      <c r="AR20" s="299" t="s">
        <v>548</v>
      </c>
      <c r="AS20" s="299">
        <v>0.95099999999999996</v>
      </c>
      <c r="AT20" s="417" t="s">
        <v>548</v>
      </c>
      <c r="AU20" s="299">
        <v>0.94</v>
      </c>
      <c r="AV20" s="417" t="s">
        <v>548</v>
      </c>
      <c r="AW20" s="215" t="str">
        <f t="shared" si="0"/>
        <v>down</v>
      </c>
      <c r="AX20" s="225"/>
      <c r="AY20" s="226"/>
      <c r="AZ20" s="226"/>
      <c r="BA20" s="306"/>
      <c r="BB20" s="306"/>
    </row>
    <row r="21" spans="1:54" x14ac:dyDescent="0.2">
      <c r="A21" s="285" t="s">
        <v>619</v>
      </c>
      <c r="B21" s="293" t="s">
        <v>688</v>
      </c>
      <c r="C21" s="293" t="s">
        <v>401</v>
      </c>
      <c r="D21" s="293" t="s">
        <v>415</v>
      </c>
      <c r="E21" s="293" t="s">
        <v>5</v>
      </c>
      <c r="F21" s="293" t="s">
        <v>45</v>
      </c>
      <c r="G21" s="293" t="s">
        <v>46</v>
      </c>
      <c r="H21" s="272" t="s">
        <v>571</v>
      </c>
      <c r="I21" s="299">
        <v>1.115</v>
      </c>
      <c r="J21" s="346" t="s">
        <v>549</v>
      </c>
      <c r="K21" s="299">
        <v>1.111</v>
      </c>
      <c r="L21" s="346" t="s">
        <v>549</v>
      </c>
      <c r="M21" s="299">
        <v>1.1060000000000001</v>
      </c>
      <c r="N21" s="335" t="s">
        <v>549</v>
      </c>
      <c r="O21" s="299">
        <v>1.101</v>
      </c>
      <c r="P21" s="335" t="s">
        <v>549</v>
      </c>
      <c r="Q21" s="299">
        <v>1.0980000000000001</v>
      </c>
      <c r="R21" s="335" t="s">
        <v>549</v>
      </c>
      <c r="S21" s="299">
        <v>1.0920000000000001</v>
      </c>
      <c r="T21" s="335" t="s">
        <v>549</v>
      </c>
      <c r="U21" s="299">
        <v>1.0880000000000001</v>
      </c>
      <c r="V21" s="171" t="s">
        <v>549</v>
      </c>
      <c r="W21" s="299">
        <v>1.0840000000000001</v>
      </c>
      <c r="X21" s="171" t="s">
        <v>549</v>
      </c>
      <c r="Y21" s="299">
        <v>1.077</v>
      </c>
      <c r="Z21" s="171" t="s">
        <v>549</v>
      </c>
      <c r="AA21" s="299">
        <v>1.0669999999999999</v>
      </c>
      <c r="AB21" s="171" t="s">
        <v>549</v>
      </c>
      <c r="AC21" s="299">
        <v>1.0620000000000001</v>
      </c>
      <c r="AD21" s="346" t="s">
        <v>549</v>
      </c>
      <c r="AE21" s="299">
        <v>1.0640000000000001</v>
      </c>
      <c r="AF21" s="335" t="s">
        <v>549</v>
      </c>
      <c r="AG21" s="299">
        <v>1.07</v>
      </c>
      <c r="AH21" s="346" t="s">
        <v>549</v>
      </c>
      <c r="AI21" s="299">
        <v>1.0669999999999999</v>
      </c>
      <c r="AJ21" s="335" t="s">
        <v>549</v>
      </c>
      <c r="AK21" s="299">
        <v>1.0649999999999999</v>
      </c>
      <c r="AL21" s="335" t="s">
        <v>549</v>
      </c>
      <c r="AM21" s="299">
        <v>1.0669999999999999</v>
      </c>
      <c r="AN21" s="299" t="s">
        <v>549</v>
      </c>
      <c r="AO21" s="299">
        <v>1.0669999999999999</v>
      </c>
      <c r="AP21" s="299" t="s">
        <v>549</v>
      </c>
      <c r="AQ21" s="299">
        <v>1.069</v>
      </c>
      <c r="AR21" s="299" t="s">
        <v>549</v>
      </c>
      <c r="AS21" s="299">
        <v>1.069</v>
      </c>
      <c r="AT21" s="417" t="s">
        <v>549</v>
      </c>
      <c r="AU21" s="299">
        <v>1.07</v>
      </c>
      <c r="AV21" s="417" t="s">
        <v>549</v>
      </c>
      <c r="AW21" s="215" t="str">
        <f t="shared" si="0"/>
        <v>up</v>
      </c>
      <c r="AX21" s="225"/>
      <c r="AY21" s="226"/>
      <c r="AZ21" s="226"/>
      <c r="BA21" s="306"/>
      <c r="BB21" s="306"/>
    </row>
    <row r="22" spans="1:54" x14ac:dyDescent="0.2">
      <c r="A22" s="285" t="s">
        <v>629</v>
      </c>
      <c r="B22" s="293" t="s">
        <v>690</v>
      </c>
      <c r="C22" s="293" t="s">
        <v>404</v>
      </c>
      <c r="D22" s="293" t="s">
        <v>426</v>
      </c>
      <c r="E22" s="293" t="s">
        <v>47</v>
      </c>
      <c r="F22" s="293" t="s">
        <v>48</v>
      </c>
      <c r="G22" s="293" t="s">
        <v>49</v>
      </c>
      <c r="H22" s="272" t="s">
        <v>571</v>
      </c>
      <c r="I22" s="299">
        <v>0.75600000000000001</v>
      </c>
      <c r="J22" s="346" t="s">
        <v>548</v>
      </c>
      <c r="K22" s="299">
        <v>0.75</v>
      </c>
      <c r="L22" s="346" t="s">
        <v>548</v>
      </c>
      <c r="M22" s="299">
        <v>0.747</v>
      </c>
      <c r="N22" s="335" t="s">
        <v>548</v>
      </c>
      <c r="O22" s="299">
        <v>0.74299999999999999</v>
      </c>
      <c r="P22" s="335" t="s">
        <v>548</v>
      </c>
      <c r="Q22" s="299">
        <v>0.73599999999999999</v>
      </c>
      <c r="R22" s="335" t="s">
        <v>548</v>
      </c>
      <c r="S22" s="299">
        <v>0.73</v>
      </c>
      <c r="T22" s="335" t="s">
        <v>548</v>
      </c>
      <c r="U22" s="299">
        <v>0.72399999999999998</v>
      </c>
      <c r="V22" s="171" t="s">
        <v>548</v>
      </c>
      <c r="W22" s="299">
        <v>0.71699999999999997</v>
      </c>
      <c r="X22" s="171" t="s">
        <v>548</v>
      </c>
      <c r="Y22" s="299">
        <v>0.70599999999999996</v>
      </c>
      <c r="Z22" s="171" t="s">
        <v>548</v>
      </c>
      <c r="AA22" s="299">
        <v>0.69799999999999995</v>
      </c>
      <c r="AB22" s="171" t="s">
        <v>548</v>
      </c>
      <c r="AC22" s="299">
        <v>0.69099999999999995</v>
      </c>
      <c r="AD22" s="346" t="s">
        <v>548</v>
      </c>
      <c r="AE22" s="299">
        <v>0.68500000000000005</v>
      </c>
      <c r="AF22" s="335" t="s">
        <v>548</v>
      </c>
      <c r="AG22" s="299">
        <v>0.68200000000000005</v>
      </c>
      <c r="AH22" s="346" t="s">
        <v>548</v>
      </c>
      <c r="AI22" s="299">
        <v>0.67700000000000005</v>
      </c>
      <c r="AJ22" s="335" t="s">
        <v>548</v>
      </c>
      <c r="AK22" s="299">
        <v>0.67100000000000004</v>
      </c>
      <c r="AL22" s="335" t="s">
        <v>548</v>
      </c>
      <c r="AM22" s="299">
        <v>0.66800000000000004</v>
      </c>
      <c r="AN22" s="299" t="s">
        <v>548</v>
      </c>
      <c r="AO22" s="299">
        <v>0.66600000000000004</v>
      </c>
      <c r="AP22" s="299" t="s">
        <v>548</v>
      </c>
      <c r="AQ22" s="299">
        <v>0.66300000000000003</v>
      </c>
      <c r="AR22" s="299" t="s">
        <v>548</v>
      </c>
      <c r="AS22" s="299">
        <v>0.66</v>
      </c>
      <c r="AT22" s="417" t="s">
        <v>548</v>
      </c>
      <c r="AU22" s="299">
        <v>0.65800000000000003</v>
      </c>
      <c r="AV22" s="417" t="s">
        <v>548</v>
      </c>
      <c r="AW22" s="215" t="str">
        <f t="shared" si="0"/>
        <v>down</v>
      </c>
      <c r="AX22" s="225"/>
      <c r="AY22" s="226"/>
      <c r="AZ22" s="226"/>
      <c r="BA22" s="306"/>
      <c r="BB22" s="306"/>
    </row>
    <row r="23" spans="1:54" x14ac:dyDescent="0.2">
      <c r="A23" s="285" t="s">
        <v>630</v>
      </c>
      <c r="B23" s="293" t="s">
        <v>689</v>
      </c>
      <c r="C23" s="293" t="s">
        <v>402</v>
      </c>
      <c r="D23" s="293" t="s">
        <v>427</v>
      </c>
      <c r="E23" s="293" t="s">
        <v>50</v>
      </c>
      <c r="F23" s="293" t="s">
        <v>51</v>
      </c>
      <c r="G23" s="293" t="s">
        <v>52</v>
      </c>
      <c r="H23" s="272" t="s">
        <v>571</v>
      </c>
      <c r="I23" s="299">
        <v>0.80700000000000005</v>
      </c>
      <c r="J23" s="346" t="s">
        <v>548</v>
      </c>
      <c r="K23" s="299">
        <v>0.80300000000000005</v>
      </c>
      <c r="L23" s="346" t="s">
        <v>548</v>
      </c>
      <c r="M23" s="299">
        <v>0.79600000000000004</v>
      </c>
      <c r="N23" s="335" t="s">
        <v>548</v>
      </c>
      <c r="O23" s="299">
        <v>0.79400000000000004</v>
      </c>
      <c r="P23" s="335" t="s">
        <v>548</v>
      </c>
      <c r="Q23" s="299">
        <v>0.79</v>
      </c>
      <c r="R23" s="335" t="s">
        <v>548</v>
      </c>
      <c r="S23" s="299">
        <v>0.78700000000000003</v>
      </c>
      <c r="T23" s="335" t="s">
        <v>548</v>
      </c>
      <c r="U23" s="299">
        <v>0.78600000000000003</v>
      </c>
      <c r="V23" s="171" t="s">
        <v>548</v>
      </c>
      <c r="W23" s="299">
        <v>0.78100000000000003</v>
      </c>
      <c r="X23" s="171" t="s">
        <v>548</v>
      </c>
      <c r="Y23" s="299">
        <v>0.77400000000000002</v>
      </c>
      <c r="Z23" s="171" t="s">
        <v>548</v>
      </c>
      <c r="AA23" s="299">
        <v>0.76700000000000002</v>
      </c>
      <c r="AB23" s="171" t="s">
        <v>548</v>
      </c>
      <c r="AC23" s="299">
        <v>0.76700000000000002</v>
      </c>
      <c r="AD23" s="346" t="s">
        <v>548</v>
      </c>
      <c r="AE23" s="299">
        <v>0.76</v>
      </c>
      <c r="AF23" s="335" t="s">
        <v>548</v>
      </c>
      <c r="AG23" s="299">
        <v>0.75700000000000001</v>
      </c>
      <c r="AH23" s="346" t="s">
        <v>548</v>
      </c>
      <c r="AI23" s="299">
        <v>0.754</v>
      </c>
      <c r="AJ23" s="335" t="s">
        <v>548</v>
      </c>
      <c r="AK23" s="299">
        <v>0.752</v>
      </c>
      <c r="AL23" s="335" t="s">
        <v>548</v>
      </c>
      <c r="AM23" s="299">
        <v>0.752</v>
      </c>
      <c r="AN23" s="299" t="s">
        <v>548</v>
      </c>
      <c r="AO23" s="299">
        <v>0.752</v>
      </c>
      <c r="AP23" s="299" t="s">
        <v>548</v>
      </c>
      <c r="AQ23" s="299">
        <v>0.75</v>
      </c>
      <c r="AR23" s="299" t="s">
        <v>548</v>
      </c>
      <c r="AS23" s="299">
        <v>0.748</v>
      </c>
      <c r="AT23" s="417" t="s">
        <v>548</v>
      </c>
      <c r="AU23" s="299">
        <v>0.747</v>
      </c>
      <c r="AV23" s="417" t="s">
        <v>548</v>
      </c>
      <c r="AW23" s="215" t="str">
        <f t="shared" si="0"/>
        <v>down</v>
      </c>
      <c r="AX23" s="225"/>
      <c r="AY23" s="226"/>
      <c r="AZ23" s="226"/>
      <c r="BA23" s="306"/>
      <c r="BB23" s="306"/>
    </row>
    <row r="24" spans="1:54" x14ac:dyDescent="0.2">
      <c r="A24" s="285" t="s">
        <v>631</v>
      </c>
      <c r="B24" s="293" t="s">
        <v>697</v>
      </c>
      <c r="C24" s="293" t="s">
        <v>408</v>
      </c>
      <c r="D24" s="293" t="s">
        <v>428</v>
      </c>
      <c r="E24" s="293" t="s">
        <v>53</v>
      </c>
      <c r="F24" s="293" t="s">
        <v>578</v>
      </c>
      <c r="G24" s="293" t="s">
        <v>556</v>
      </c>
      <c r="H24" s="272" t="s">
        <v>571</v>
      </c>
      <c r="I24" s="299">
        <v>0.90700000000000003</v>
      </c>
      <c r="J24" s="346" t="s">
        <v>548</v>
      </c>
      <c r="K24" s="299">
        <v>0.9</v>
      </c>
      <c r="L24" s="346" t="s">
        <v>548</v>
      </c>
      <c r="M24" s="299">
        <v>0.89400000000000002</v>
      </c>
      <c r="N24" s="335" t="s">
        <v>548</v>
      </c>
      <c r="O24" s="299">
        <v>0.88900000000000001</v>
      </c>
      <c r="P24" s="335" t="s">
        <v>548</v>
      </c>
      <c r="Q24" s="299">
        <v>0.88500000000000001</v>
      </c>
      <c r="R24" s="335" t="s">
        <v>548</v>
      </c>
      <c r="S24" s="299">
        <v>0.878</v>
      </c>
      <c r="T24" s="335" t="s">
        <v>548</v>
      </c>
      <c r="U24" s="299">
        <v>0.877</v>
      </c>
      <c r="V24" s="171" t="s">
        <v>548</v>
      </c>
      <c r="W24" s="299">
        <v>0.871</v>
      </c>
      <c r="X24" s="171" t="s">
        <v>548</v>
      </c>
      <c r="Y24" s="299">
        <v>0.86299999999999999</v>
      </c>
      <c r="Z24" s="171" t="s">
        <v>548</v>
      </c>
      <c r="AA24" s="299">
        <v>0.85299999999999998</v>
      </c>
      <c r="AB24" s="171" t="s">
        <v>548</v>
      </c>
      <c r="AC24" s="299">
        <v>0.84599999999999997</v>
      </c>
      <c r="AD24" s="346" t="s">
        <v>548</v>
      </c>
      <c r="AE24" s="299">
        <v>0.84199999999999997</v>
      </c>
      <c r="AF24" s="335" t="s">
        <v>548</v>
      </c>
      <c r="AG24" s="299">
        <v>0.83699999999999997</v>
      </c>
      <c r="AH24" s="346" t="s">
        <v>548</v>
      </c>
      <c r="AI24" s="299">
        <v>0.83299999999999996</v>
      </c>
      <c r="AJ24" s="335" t="s">
        <v>548</v>
      </c>
      <c r="AK24" s="299">
        <v>0.82799999999999996</v>
      </c>
      <c r="AL24" s="335" t="s">
        <v>548</v>
      </c>
      <c r="AM24" s="299">
        <v>0.82399999999999995</v>
      </c>
      <c r="AN24" s="299" t="s">
        <v>548</v>
      </c>
      <c r="AO24" s="299">
        <v>0.82499999999999996</v>
      </c>
      <c r="AP24" s="299" t="s">
        <v>548</v>
      </c>
      <c r="AQ24" s="299">
        <v>0.82099999999999995</v>
      </c>
      <c r="AR24" s="299" t="s">
        <v>548</v>
      </c>
      <c r="AS24" s="299">
        <v>0.81799999999999995</v>
      </c>
      <c r="AT24" s="417" t="s">
        <v>548</v>
      </c>
      <c r="AU24" s="299">
        <v>0.81699999999999995</v>
      </c>
      <c r="AV24" s="417" t="s">
        <v>548</v>
      </c>
      <c r="AW24" s="215" t="str">
        <f t="shared" si="0"/>
        <v>down</v>
      </c>
      <c r="AX24" s="225"/>
      <c r="AY24" s="226"/>
      <c r="AZ24" s="226"/>
      <c r="BA24" s="306"/>
      <c r="BB24" s="306"/>
    </row>
    <row r="25" spans="1:54" x14ac:dyDescent="0.2">
      <c r="A25" s="285" t="s">
        <v>626</v>
      </c>
      <c r="B25" s="293" t="s">
        <v>690</v>
      </c>
      <c r="C25" s="293" t="s">
        <v>404</v>
      </c>
      <c r="D25" s="293" t="s">
        <v>422</v>
      </c>
      <c r="E25" s="293" t="s">
        <v>31</v>
      </c>
      <c r="F25" s="293" t="s">
        <v>54</v>
      </c>
      <c r="G25" s="293" t="s">
        <v>55</v>
      </c>
      <c r="H25" s="272" t="s">
        <v>571</v>
      </c>
      <c r="I25" s="299">
        <v>0.85399999999999998</v>
      </c>
      <c r="J25" s="346" t="s">
        <v>548</v>
      </c>
      <c r="K25" s="299">
        <v>0.85099999999999998</v>
      </c>
      <c r="L25" s="346" t="s">
        <v>548</v>
      </c>
      <c r="M25" s="299">
        <v>0.84799999999999998</v>
      </c>
      <c r="N25" s="335" t="s">
        <v>548</v>
      </c>
      <c r="O25" s="299">
        <v>0.84799999999999998</v>
      </c>
      <c r="P25" s="335" t="s">
        <v>548</v>
      </c>
      <c r="Q25" s="299">
        <v>0.84299999999999997</v>
      </c>
      <c r="R25" s="335" t="s">
        <v>548</v>
      </c>
      <c r="S25" s="299">
        <v>0.83599999999999997</v>
      </c>
      <c r="T25" s="335" t="s">
        <v>548</v>
      </c>
      <c r="U25" s="299">
        <v>0.83699999999999997</v>
      </c>
      <c r="V25" s="171" t="s">
        <v>548</v>
      </c>
      <c r="W25" s="299">
        <v>0.83599999999999997</v>
      </c>
      <c r="X25" s="171" t="s">
        <v>548</v>
      </c>
      <c r="Y25" s="299">
        <v>0.83199999999999996</v>
      </c>
      <c r="Z25" s="171" t="s">
        <v>548</v>
      </c>
      <c r="AA25" s="299">
        <v>0.82799999999999996</v>
      </c>
      <c r="AB25" s="171" t="s">
        <v>548</v>
      </c>
      <c r="AC25" s="299">
        <v>0.82799999999999996</v>
      </c>
      <c r="AD25" s="346" t="s">
        <v>548</v>
      </c>
      <c r="AE25" s="299">
        <v>0.82399999999999995</v>
      </c>
      <c r="AF25" s="335" t="s">
        <v>548</v>
      </c>
      <c r="AG25" s="299">
        <v>0.82499999999999996</v>
      </c>
      <c r="AH25" s="346" t="s">
        <v>548</v>
      </c>
      <c r="AI25" s="299">
        <v>0.82099999999999995</v>
      </c>
      <c r="AJ25" s="335" t="s">
        <v>548</v>
      </c>
      <c r="AK25" s="299">
        <v>0.81699999999999995</v>
      </c>
      <c r="AL25" s="335" t="s">
        <v>548</v>
      </c>
      <c r="AM25" s="299">
        <v>0.81899999999999995</v>
      </c>
      <c r="AN25" s="299" t="s">
        <v>548</v>
      </c>
      <c r="AO25" s="299">
        <v>0.81799999999999995</v>
      </c>
      <c r="AP25" s="299" t="s">
        <v>548</v>
      </c>
      <c r="AQ25" s="299">
        <v>0.81899999999999995</v>
      </c>
      <c r="AR25" s="299" t="s">
        <v>548</v>
      </c>
      <c r="AS25" s="299">
        <v>0.81799999999999995</v>
      </c>
      <c r="AT25" s="417" t="s">
        <v>548</v>
      </c>
      <c r="AU25" s="299">
        <v>0.81899999999999995</v>
      </c>
      <c r="AV25" s="417" t="s">
        <v>548</v>
      </c>
      <c r="AW25" s="215" t="str">
        <f t="shared" si="0"/>
        <v>up</v>
      </c>
      <c r="AX25" s="225"/>
      <c r="AY25" s="226"/>
      <c r="AZ25" s="226"/>
      <c r="BA25" s="306"/>
      <c r="BB25" s="306"/>
    </row>
    <row r="26" spans="1:54" x14ac:dyDescent="0.2">
      <c r="A26" s="285" t="s">
        <v>625</v>
      </c>
      <c r="B26" s="293" t="s">
        <v>692</v>
      </c>
      <c r="C26" s="293" t="s">
        <v>403</v>
      </c>
      <c r="D26" s="293" t="s">
        <v>417</v>
      </c>
      <c r="E26" s="293" t="s">
        <v>11</v>
      </c>
      <c r="F26" s="293" t="s">
        <v>557</v>
      </c>
      <c r="G26" s="293" t="s">
        <v>558</v>
      </c>
      <c r="H26" s="272" t="s">
        <v>571</v>
      </c>
      <c r="I26" s="299">
        <v>1.0389999999999999</v>
      </c>
      <c r="J26" s="346" t="s">
        <v>549</v>
      </c>
      <c r="K26" s="299">
        <v>1.032</v>
      </c>
      <c r="L26" s="346" t="s">
        <v>549</v>
      </c>
      <c r="M26" s="299">
        <v>1.0249999999999999</v>
      </c>
      <c r="N26" s="335" t="s">
        <v>549</v>
      </c>
      <c r="O26" s="299">
        <v>1.02</v>
      </c>
      <c r="P26" s="335" t="s">
        <v>549</v>
      </c>
      <c r="Q26" s="299">
        <v>1.018</v>
      </c>
      <c r="R26" s="335" t="s">
        <v>549</v>
      </c>
      <c r="S26" s="299">
        <v>1.0089999999999999</v>
      </c>
      <c r="T26" s="335" t="s">
        <v>549</v>
      </c>
      <c r="U26" s="299">
        <v>1.0049999999999999</v>
      </c>
      <c r="V26" s="171" t="s">
        <v>549</v>
      </c>
      <c r="W26" s="299">
        <v>0.996</v>
      </c>
      <c r="X26" s="171" t="s">
        <v>549</v>
      </c>
      <c r="Y26" s="299">
        <v>0.98399999999999999</v>
      </c>
      <c r="Z26" s="171" t="s">
        <v>549</v>
      </c>
      <c r="AA26" s="299">
        <v>0.97399999999999998</v>
      </c>
      <c r="AB26" s="171" t="s">
        <v>549</v>
      </c>
      <c r="AC26" s="299">
        <v>0.96499999999999997</v>
      </c>
      <c r="AD26" s="346" t="s">
        <v>548</v>
      </c>
      <c r="AE26" s="299">
        <v>0.95399999999999996</v>
      </c>
      <c r="AF26" s="335" t="s">
        <v>548</v>
      </c>
      <c r="AG26" s="299">
        <v>0.94799999999999995</v>
      </c>
      <c r="AH26" s="346" t="s">
        <v>548</v>
      </c>
      <c r="AI26" s="299">
        <v>0.94199999999999995</v>
      </c>
      <c r="AJ26" s="335" t="s">
        <v>548</v>
      </c>
      <c r="AK26" s="299">
        <v>0.93600000000000005</v>
      </c>
      <c r="AL26" s="335" t="s">
        <v>548</v>
      </c>
      <c r="AM26" s="299">
        <v>0.93600000000000005</v>
      </c>
      <c r="AN26" s="299" t="s">
        <v>548</v>
      </c>
      <c r="AO26" s="299">
        <v>0.93100000000000005</v>
      </c>
      <c r="AP26" s="299" t="s">
        <v>548</v>
      </c>
      <c r="AQ26" s="299">
        <v>0.93</v>
      </c>
      <c r="AR26" s="299" t="s">
        <v>548</v>
      </c>
      <c r="AS26" s="299">
        <v>0.92700000000000005</v>
      </c>
      <c r="AT26" s="417" t="s">
        <v>548</v>
      </c>
      <c r="AU26" s="299">
        <v>0.92900000000000005</v>
      </c>
      <c r="AV26" s="417" t="s">
        <v>548</v>
      </c>
      <c r="AW26" s="215" t="str">
        <f t="shared" si="0"/>
        <v>up</v>
      </c>
      <c r="AX26" s="225"/>
      <c r="AY26" s="226"/>
      <c r="AZ26" s="226"/>
      <c r="BA26" s="306"/>
      <c r="BB26" s="306"/>
    </row>
    <row r="27" spans="1:54" x14ac:dyDescent="0.2">
      <c r="A27" s="285" t="s">
        <v>628</v>
      </c>
      <c r="B27" s="293" t="s">
        <v>696</v>
      </c>
      <c r="C27" s="293" t="s">
        <v>464</v>
      </c>
      <c r="D27" s="293" t="s">
        <v>425</v>
      </c>
      <c r="E27" s="293" t="s">
        <v>40</v>
      </c>
      <c r="F27" s="293" t="s">
        <v>56</v>
      </c>
      <c r="G27" s="293" t="s">
        <v>57</v>
      </c>
      <c r="H27" s="272" t="s">
        <v>571</v>
      </c>
      <c r="I27" s="299">
        <v>1.1379999999999999</v>
      </c>
      <c r="J27" s="346" t="s">
        <v>549</v>
      </c>
      <c r="K27" s="299">
        <v>1.139</v>
      </c>
      <c r="L27" s="346" t="s">
        <v>549</v>
      </c>
      <c r="M27" s="299">
        <v>1.141</v>
      </c>
      <c r="N27" s="335" t="s">
        <v>549</v>
      </c>
      <c r="O27" s="299">
        <v>1.139</v>
      </c>
      <c r="P27" s="335" t="s">
        <v>549</v>
      </c>
      <c r="Q27" s="299">
        <v>1.1379999999999999</v>
      </c>
      <c r="R27" s="335" t="s">
        <v>549</v>
      </c>
      <c r="S27" s="299">
        <v>1.135</v>
      </c>
      <c r="T27" s="335" t="s">
        <v>549</v>
      </c>
      <c r="U27" s="299">
        <v>1.137</v>
      </c>
      <c r="V27" s="171" t="s">
        <v>549</v>
      </c>
      <c r="W27" s="299">
        <v>1.1319999999999999</v>
      </c>
      <c r="X27" s="171" t="s">
        <v>549</v>
      </c>
      <c r="Y27" s="299">
        <v>1.123</v>
      </c>
      <c r="Z27" s="171" t="s">
        <v>549</v>
      </c>
      <c r="AA27" s="299">
        <v>1.111</v>
      </c>
      <c r="AB27" s="171" t="s">
        <v>549</v>
      </c>
      <c r="AC27" s="299">
        <v>1.107</v>
      </c>
      <c r="AD27" s="346" t="s">
        <v>549</v>
      </c>
      <c r="AE27" s="299">
        <v>1.097</v>
      </c>
      <c r="AF27" s="335" t="s">
        <v>549</v>
      </c>
      <c r="AG27" s="299">
        <v>1.095</v>
      </c>
      <c r="AH27" s="346" t="s">
        <v>549</v>
      </c>
      <c r="AI27" s="299">
        <v>1.0920000000000001</v>
      </c>
      <c r="AJ27" s="335" t="s">
        <v>549</v>
      </c>
      <c r="AK27" s="299">
        <v>1.0860000000000001</v>
      </c>
      <c r="AL27" s="335" t="s">
        <v>549</v>
      </c>
      <c r="AM27" s="299">
        <v>1.0840000000000001</v>
      </c>
      <c r="AN27" s="299" t="s">
        <v>549</v>
      </c>
      <c r="AO27" s="299">
        <v>1.083</v>
      </c>
      <c r="AP27" s="299" t="s">
        <v>549</v>
      </c>
      <c r="AQ27" s="299">
        <v>1.08</v>
      </c>
      <c r="AR27" s="299" t="s">
        <v>549</v>
      </c>
      <c r="AS27" s="299">
        <v>1.075</v>
      </c>
      <c r="AT27" s="417" t="s">
        <v>549</v>
      </c>
      <c r="AU27" s="299">
        <v>1.0720000000000001</v>
      </c>
      <c r="AV27" s="417" t="s">
        <v>549</v>
      </c>
      <c r="AW27" s="215" t="str">
        <f t="shared" si="0"/>
        <v>down</v>
      </c>
      <c r="AX27" s="225"/>
      <c r="AY27" s="226"/>
      <c r="AZ27" s="226"/>
      <c r="BA27" s="306"/>
      <c r="BB27" s="306"/>
    </row>
    <row r="28" spans="1:54" x14ac:dyDescent="0.2">
      <c r="A28" s="285" t="s">
        <v>619</v>
      </c>
      <c r="B28" s="293" t="s">
        <v>688</v>
      </c>
      <c r="C28" s="293" t="s">
        <v>401</v>
      </c>
      <c r="D28" s="293" t="s">
        <v>415</v>
      </c>
      <c r="E28" s="293" t="s">
        <v>5</v>
      </c>
      <c r="F28" s="293" t="s">
        <v>58</v>
      </c>
      <c r="G28" s="293" t="s">
        <v>59</v>
      </c>
      <c r="H28" s="272" t="s">
        <v>571</v>
      </c>
      <c r="I28" s="299">
        <v>1.1579999999999999</v>
      </c>
      <c r="J28" s="346" t="s">
        <v>549</v>
      </c>
      <c r="K28" s="299">
        <v>1.153</v>
      </c>
      <c r="L28" s="346" t="s">
        <v>549</v>
      </c>
      <c r="M28" s="299">
        <v>1.1459999999999999</v>
      </c>
      <c r="N28" s="335" t="s">
        <v>549</v>
      </c>
      <c r="O28" s="299">
        <v>1.137</v>
      </c>
      <c r="P28" s="335" t="s">
        <v>549</v>
      </c>
      <c r="Q28" s="299">
        <v>1.133</v>
      </c>
      <c r="R28" s="335" t="s">
        <v>549</v>
      </c>
      <c r="S28" s="299">
        <v>1.127</v>
      </c>
      <c r="T28" s="335" t="s">
        <v>549</v>
      </c>
      <c r="U28" s="299">
        <v>1.123</v>
      </c>
      <c r="V28" s="171" t="s">
        <v>549</v>
      </c>
      <c r="W28" s="299">
        <v>1.1200000000000001</v>
      </c>
      <c r="X28" s="171" t="s">
        <v>549</v>
      </c>
      <c r="Y28" s="299">
        <v>1.113</v>
      </c>
      <c r="Z28" s="171" t="s">
        <v>549</v>
      </c>
      <c r="AA28" s="299">
        <v>1.1000000000000001</v>
      </c>
      <c r="AB28" s="171" t="s">
        <v>549</v>
      </c>
      <c r="AC28" s="299">
        <v>1.0920000000000001</v>
      </c>
      <c r="AD28" s="346" t="s">
        <v>549</v>
      </c>
      <c r="AE28" s="299">
        <v>1.085</v>
      </c>
      <c r="AF28" s="335" t="s">
        <v>549</v>
      </c>
      <c r="AG28" s="299">
        <v>1.0860000000000001</v>
      </c>
      <c r="AH28" s="346" t="s">
        <v>549</v>
      </c>
      <c r="AI28" s="299">
        <v>1.08</v>
      </c>
      <c r="AJ28" s="335" t="s">
        <v>549</v>
      </c>
      <c r="AK28" s="299">
        <v>1.0780000000000001</v>
      </c>
      <c r="AL28" s="335" t="s">
        <v>549</v>
      </c>
      <c r="AM28" s="299">
        <v>1.081</v>
      </c>
      <c r="AN28" s="299" t="s">
        <v>549</v>
      </c>
      <c r="AO28" s="299">
        <v>1.08</v>
      </c>
      <c r="AP28" s="299" t="s">
        <v>549</v>
      </c>
      <c r="AQ28" s="299">
        <v>1.08</v>
      </c>
      <c r="AR28" s="299" t="s">
        <v>549</v>
      </c>
      <c r="AS28" s="299">
        <v>1.0840000000000001</v>
      </c>
      <c r="AT28" s="417" t="s">
        <v>549</v>
      </c>
      <c r="AU28" s="299">
        <v>1.0840000000000001</v>
      </c>
      <c r="AV28" s="417" t="s">
        <v>549</v>
      </c>
      <c r="AW28" s="215" t="str">
        <f t="shared" si="0"/>
        <v>same</v>
      </c>
      <c r="AX28" s="225"/>
      <c r="AY28" s="226"/>
      <c r="AZ28" s="226"/>
      <c r="BA28" s="306"/>
      <c r="BB28" s="306"/>
    </row>
    <row r="29" spans="1:54" x14ac:dyDescent="0.2">
      <c r="A29" s="285" t="s">
        <v>487</v>
      </c>
      <c r="B29" s="293" t="s">
        <v>691</v>
      </c>
      <c r="C29" s="293" t="s">
        <v>405</v>
      </c>
      <c r="D29" s="293" t="s">
        <v>429</v>
      </c>
      <c r="E29" s="293" t="s">
        <v>60</v>
      </c>
      <c r="F29" s="293" t="s">
        <v>61</v>
      </c>
      <c r="G29" s="293" t="s">
        <v>62</v>
      </c>
      <c r="H29" s="272" t="s">
        <v>571</v>
      </c>
      <c r="I29" s="299">
        <v>1.079</v>
      </c>
      <c r="J29" s="346" t="s">
        <v>549</v>
      </c>
      <c r="K29" s="299">
        <v>1.0740000000000001</v>
      </c>
      <c r="L29" s="346" t="s">
        <v>549</v>
      </c>
      <c r="M29" s="299">
        <v>1.0680000000000001</v>
      </c>
      <c r="N29" s="335" t="s">
        <v>549</v>
      </c>
      <c r="O29" s="299">
        <v>1.0629999999999999</v>
      </c>
      <c r="P29" s="335" t="s">
        <v>549</v>
      </c>
      <c r="Q29" s="299">
        <v>1.0589999999999999</v>
      </c>
      <c r="R29" s="335" t="s">
        <v>549</v>
      </c>
      <c r="S29" s="299">
        <v>1.0529999999999999</v>
      </c>
      <c r="T29" s="335" t="s">
        <v>549</v>
      </c>
      <c r="U29" s="299">
        <v>1.0509999999999999</v>
      </c>
      <c r="V29" s="171" t="s">
        <v>549</v>
      </c>
      <c r="W29" s="299">
        <v>1.0449999999999999</v>
      </c>
      <c r="X29" s="171" t="s">
        <v>549</v>
      </c>
      <c r="Y29" s="299">
        <v>1.034</v>
      </c>
      <c r="Z29" s="171" t="s">
        <v>549</v>
      </c>
      <c r="AA29" s="299">
        <v>1.022</v>
      </c>
      <c r="AB29" s="171" t="s">
        <v>549</v>
      </c>
      <c r="AC29" s="299">
        <v>1.018</v>
      </c>
      <c r="AD29" s="346" t="s">
        <v>549</v>
      </c>
      <c r="AE29" s="299">
        <v>1.0049999999999999</v>
      </c>
      <c r="AF29" s="335" t="s">
        <v>549</v>
      </c>
      <c r="AG29" s="299">
        <v>0.998</v>
      </c>
      <c r="AH29" s="346" t="s">
        <v>549</v>
      </c>
      <c r="AI29" s="299">
        <v>0.99299999999999999</v>
      </c>
      <c r="AJ29" s="335" t="s">
        <v>549</v>
      </c>
      <c r="AK29" s="299">
        <v>0.98599999999999999</v>
      </c>
      <c r="AL29" s="335" t="s">
        <v>549</v>
      </c>
      <c r="AM29" s="299">
        <v>0.98699999999999999</v>
      </c>
      <c r="AN29" s="299" t="s">
        <v>549</v>
      </c>
      <c r="AO29" s="299">
        <v>0.98399999999999999</v>
      </c>
      <c r="AP29" s="299" t="s">
        <v>549</v>
      </c>
      <c r="AQ29" s="299">
        <v>0.97899999999999998</v>
      </c>
      <c r="AR29" s="299" t="s">
        <v>549</v>
      </c>
      <c r="AS29" s="299">
        <v>0.97799999999999998</v>
      </c>
      <c r="AT29" s="417" t="s">
        <v>549</v>
      </c>
      <c r="AU29" s="299">
        <v>0.97599999999999998</v>
      </c>
      <c r="AV29" s="417" t="s">
        <v>549</v>
      </c>
      <c r="AW29" s="215" t="str">
        <f t="shared" si="0"/>
        <v>down</v>
      </c>
      <c r="AX29" s="225"/>
      <c r="AY29" s="226"/>
      <c r="AZ29" s="226"/>
      <c r="BA29" s="306"/>
      <c r="BB29" s="306"/>
    </row>
    <row r="30" spans="1:54" x14ac:dyDescent="0.2">
      <c r="A30" s="285" t="s">
        <v>622</v>
      </c>
      <c r="B30" s="293" t="s">
        <v>690</v>
      </c>
      <c r="C30" s="293" t="s">
        <v>404</v>
      </c>
      <c r="D30" s="293" t="s">
        <v>418</v>
      </c>
      <c r="E30" s="293" t="s">
        <v>12</v>
      </c>
      <c r="F30" s="293" t="s">
        <v>63</v>
      </c>
      <c r="G30" s="293" t="s">
        <v>64</v>
      </c>
      <c r="H30" s="272" t="s">
        <v>571</v>
      </c>
      <c r="I30" s="299">
        <v>0.57499999999999996</v>
      </c>
      <c r="J30" s="346" t="s">
        <v>548</v>
      </c>
      <c r="K30" s="299">
        <v>0.57299999999999995</v>
      </c>
      <c r="L30" s="346" t="s">
        <v>548</v>
      </c>
      <c r="M30" s="299">
        <v>0.57199999999999995</v>
      </c>
      <c r="N30" s="335" t="s">
        <v>548</v>
      </c>
      <c r="O30" s="299">
        <v>0.56699999999999995</v>
      </c>
      <c r="P30" s="335" t="s">
        <v>548</v>
      </c>
      <c r="Q30" s="299">
        <v>0.56000000000000005</v>
      </c>
      <c r="R30" s="335" t="s">
        <v>548</v>
      </c>
      <c r="S30" s="299">
        <v>0.55700000000000005</v>
      </c>
      <c r="T30" s="335" t="s">
        <v>548</v>
      </c>
      <c r="U30" s="299">
        <v>0.55400000000000005</v>
      </c>
      <c r="V30" s="171" t="s">
        <v>548</v>
      </c>
      <c r="W30" s="299">
        <v>0.55400000000000005</v>
      </c>
      <c r="X30" s="171" t="s">
        <v>548</v>
      </c>
      <c r="Y30" s="299">
        <v>0.54900000000000004</v>
      </c>
      <c r="Z30" s="171" t="s">
        <v>548</v>
      </c>
      <c r="AA30" s="299">
        <v>0.54700000000000004</v>
      </c>
      <c r="AB30" s="171" t="s">
        <v>548</v>
      </c>
      <c r="AC30" s="299">
        <v>0.54800000000000004</v>
      </c>
      <c r="AD30" s="346" t="s">
        <v>548</v>
      </c>
      <c r="AE30" s="299">
        <v>0.54700000000000004</v>
      </c>
      <c r="AF30" s="335" t="s">
        <v>548</v>
      </c>
      <c r="AG30" s="299">
        <v>0.54700000000000004</v>
      </c>
      <c r="AH30" s="346" t="s">
        <v>548</v>
      </c>
      <c r="AI30" s="299">
        <v>0.54600000000000004</v>
      </c>
      <c r="AJ30" s="335" t="s">
        <v>548</v>
      </c>
      <c r="AK30" s="299">
        <v>0.54400000000000004</v>
      </c>
      <c r="AL30" s="335" t="s">
        <v>548</v>
      </c>
      <c r="AM30" s="299">
        <v>0.54700000000000004</v>
      </c>
      <c r="AN30" s="299" t="s">
        <v>548</v>
      </c>
      <c r="AO30" s="299">
        <v>0.54600000000000004</v>
      </c>
      <c r="AP30" s="299" t="s">
        <v>548</v>
      </c>
      <c r="AQ30" s="299">
        <v>0.54600000000000004</v>
      </c>
      <c r="AR30" s="299" t="s">
        <v>548</v>
      </c>
      <c r="AS30" s="299">
        <v>0.54600000000000004</v>
      </c>
      <c r="AT30" s="417" t="s">
        <v>548</v>
      </c>
      <c r="AU30" s="299">
        <v>0.54700000000000004</v>
      </c>
      <c r="AV30" s="417" t="s">
        <v>548</v>
      </c>
      <c r="AW30" s="215" t="str">
        <f t="shared" si="0"/>
        <v>up</v>
      </c>
      <c r="AX30" s="225"/>
      <c r="AY30" s="226"/>
      <c r="AZ30" s="226"/>
      <c r="BA30" s="306"/>
      <c r="BB30" s="306"/>
    </row>
    <row r="31" spans="1:54" x14ac:dyDescent="0.2">
      <c r="A31" s="285" t="s">
        <v>632</v>
      </c>
      <c r="B31" s="293" t="s">
        <v>698</v>
      </c>
      <c r="C31" s="293" t="s">
        <v>409</v>
      </c>
      <c r="D31" s="293" t="s">
        <v>430</v>
      </c>
      <c r="E31" s="293" t="s">
        <v>65</v>
      </c>
      <c r="F31" s="293" t="s">
        <v>66</v>
      </c>
      <c r="G31" s="293" t="s">
        <v>67</v>
      </c>
      <c r="H31" s="272" t="s">
        <v>571</v>
      </c>
      <c r="I31" s="299">
        <v>1.206</v>
      </c>
      <c r="J31" s="346" t="s">
        <v>549</v>
      </c>
      <c r="K31" s="299">
        <v>1.198</v>
      </c>
      <c r="L31" s="346" t="s">
        <v>549</v>
      </c>
      <c r="M31" s="299">
        <v>1.1910000000000001</v>
      </c>
      <c r="N31" s="335" t="s">
        <v>549</v>
      </c>
      <c r="O31" s="299">
        <v>1.1859999999999999</v>
      </c>
      <c r="P31" s="335" t="s">
        <v>549</v>
      </c>
      <c r="Q31" s="299">
        <v>1.1779999999999999</v>
      </c>
      <c r="R31" s="335" t="s">
        <v>549</v>
      </c>
      <c r="S31" s="299">
        <v>1.1739999999999999</v>
      </c>
      <c r="T31" s="335" t="s">
        <v>549</v>
      </c>
      <c r="U31" s="299">
        <v>1.175</v>
      </c>
      <c r="V31" s="171" t="s">
        <v>549</v>
      </c>
      <c r="W31" s="299">
        <v>1.1639999999999999</v>
      </c>
      <c r="X31" s="171" t="s">
        <v>549</v>
      </c>
      <c r="Y31" s="299">
        <v>1.1519999999999999</v>
      </c>
      <c r="Z31" s="171" t="s">
        <v>549</v>
      </c>
      <c r="AA31" s="299">
        <v>1.1379999999999999</v>
      </c>
      <c r="AB31" s="171" t="s">
        <v>549</v>
      </c>
      <c r="AC31" s="299">
        <v>1.133</v>
      </c>
      <c r="AD31" s="346" t="s">
        <v>549</v>
      </c>
      <c r="AE31" s="299">
        <v>1.125</v>
      </c>
      <c r="AF31" s="335" t="s">
        <v>549</v>
      </c>
      <c r="AG31" s="299">
        <v>1.1200000000000001</v>
      </c>
      <c r="AH31" s="346" t="s">
        <v>549</v>
      </c>
      <c r="AI31" s="299">
        <v>1.119</v>
      </c>
      <c r="AJ31" s="335" t="s">
        <v>549</v>
      </c>
      <c r="AK31" s="299">
        <v>1.1120000000000001</v>
      </c>
      <c r="AL31" s="335" t="s">
        <v>549</v>
      </c>
      <c r="AM31" s="299">
        <v>1.1080000000000001</v>
      </c>
      <c r="AN31" s="299" t="s">
        <v>549</v>
      </c>
      <c r="AO31" s="299">
        <v>1.1080000000000001</v>
      </c>
      <c r="AP31" s="299" t="s">
        <v>549</v>
      </c>
      <c r="AQ31" s="299">
        <v>1.101</v>
      </c>
      <c r="AR31" s="299" t="s">
        <v>549</v>
      </c>
      <c r="AS31" s="299">
        <v>1.089</v>
      </c>
      <c r="AT31" s="417" t="s">
        <v>549</v>
      </c>
      <c r="AU31" s="299">
        <v>1.0840000000000001</v>
      </c>
      <c r="AV31" s="417" t="s">
        <v>549</v>
      </c>
      <c r="AW31" s="215" t="str">
        <f t="shared" si="0"/>
        <v>down</v>
      </c>
      <c r="AX31" s="225"/>
      <c r="AY31" s="226"/>
      <c r="AZ31" s="226"/>
      <c r="BA31" s="306"/>
      <c r="BB31" s="306"/>
    </row>
    <row r="32" spans="1:54" x14ac:dyDescent="0.2">
      <c r="A32" s="285" t="s">
        <v>620</v>
      </c>
      <c r="B32" s="293" t="s">
        <v>689</v>
      </c>
      <c r="C32" s="293" t="s">
        <v>402</v>
      </c>
      <c r="D32" s="293" t="s">
        <v>416</v>
      </c>
      <c r="E32" s="293" t="s">
        <v>8</v>
      </c>
      <c r="F32" s="293" t="s">
        <v>68</v>
      </c>
      <c r="G32" s="293" t="s">
        <v>69</v>
      </c>
      <c r="H32" s="272" t="s">
        <v>571</v>
      </c>
      <c r="I32" s="299">
        <v>1.101</v>
      </c>
      <c r="J32" s="346" t="s">
        <v>549</v>
      </c>
      <c r="K32" s="299">
        <v>1.0880000000000001</v>
      </c>
      <c r="L32" s="346" t="s">
        <v>549</v>
      </c>
      <c r="M32" s="299">
        <v>1.073</v>
      </c>
      <c r="N32" s="335" t="s">
        <v>549</v>
      </c>
      <c r="O32" s="299">
        <v>1.0620000000000001</v>
      </c>
      <c r="P32" s="335" t="s">
        <v>549</v>
      </c>
      <c r="Q32" s="299">
        <v>1.046</v>
      </c>
      <c r="R32" s="335" t="s">
        <v>549</v>
      </c>
      <c r="S32" s="299">
        <v>1.03</v>
      </c>
      <c r="T32" s="335" t="s">
        <v>549</v>
      </c>
      <c r="U32" s="299">
        <v>1.0189999999999999</v>
      </c>
      <c r="V32" s="171" t="s">
        <v>549</v>
      </c>
      <c r="W32" s="299">
        <v>1.0009999999999999</v>
      </c>
      <c r="X32" s="171" t="s">
        <v>549</v>
      </c>
      <c r="Y32" s="299">
        <v>0.98799999999999999</v>
      </c>
      <c r="Z32" s="171" t="s">
        <v>549</v>
      </c>
      <c r="AA32" s="299">
        <v>0.97399999999999998</v>
      </c>
      <c r="AB32" s="171" t="s">
        <v>549</v>
      </c>
      <c r="AC32" s="299">
        <v>0.97</v>
      </c>
      <c r="AD32" s="346" t="s">
        <v>549</v>
      </c>
      <c r="AE32" s="299">
        <v>0.95799999999999996</v>
      </c>
      <c r="AF32" s="335" t="s">
        <v>548</v>
      </c>
      <c r="AG32" s="299">
        <v>0.95199999999999996</v>
      </c>
      <c r="AH32" s="346" t="s">
        <v>548</v>
      </c>
      <c r="AI32" s="299">
        <v>0.94599999999999995</v>
      </c>
      <c r="AJ32" s="335" t="s">
        <v>548</v>
      </c>
      <c r="AK32" s="299">
        <v>0.94199999999999995</v>
      </c>
      <c r="AL32" s="335" t="s">
        <v>548</v>
      </c>
      <c r="AM32" s="299">
        <v>0.94199999999999995</v>
      </c>
      <c r="AN32" s="299" t="s">
        <v>548</v>
      </c>
      <c r="AO32" s="299">
        <v>0.93899999999999995</v>
      </c>
      <c r="AP32" s="299" t="s">
        <v>548</v>
      </c>
      <c r="AQ32" s="299">
        <v>0.93300000000000005</v>
      </c>
      <c r="AR32" s="299" t="s">
        <v>548</v>
      </c>
      <c r="AS32" s="299">
        <v>0.92500000000000004</v>
      </c>
      <c r="AT32" s="417" t="s">
        <v>548</v>
      </c>
      <c r="AU32" s="299">
        <v>0.93400000000000005</v>
      </c>
      <c r="AV32" s="417" t="s">
        <v>548</v>
      </c>
      <c r="AW32" s="215" t="str">
        <f t="shared" si="0"/>
        <v>up</v>
      </c>
      <c r="AX32" s="225"/>
      <c r="AY32" s="226"/>
      <c r="AZ32" s="226"/>
      <c r="BA32" s="306"/>
      <c r="BB32" s="306"/>
    </row>
    <row r="33" spans="1:54" x14ac:dyDescent="0.2">
      <c r="A33" s="285" t="s">
        <v>479</v>
      </c>
      <c r="B33" s="293" t="s">
        <v>691</v>
      </c>
      <c r="C33" s="293" t="s">
        <v>405</v>
      </c>
      <c r="D33" s="293" t="s">
        <v>552</v>
      </c>
      <c r="E33" s="293" t="s">
        <v>20</v>
      </c>
      <c r="F33" s="293" t="s">
        <v>70</v>
      </c>
      <c r="G33" s="293" t="s">
        <v>71</v>
      </c>
      <c r="H33" s="272" t="s">
        <v>571</v>
      </c>
      <c r="I33" s="299">
        <v>1.0569999999999999</v>
      </c>
      <c r="J33" s="346" t="s">
        <v>549</v>
      </c>
      <c r="K33" s="299">
        <v>1.0529999999999999</v>
      </c>
      <c r="L33" s="346" t="s">
        <v>549</v>
      </c>
      <c r="M33" s="299">
        <v>1.046</v>
      </c>
      <c r="N33" s="335" t="s">
        <v>549</v>
      </c>
      <c r="O33" s="299">
        <v>1.0449999999999999</v>
      </c>
      <c r="P33" s="335" t="s">
        <v>549</v>
      </c>
      <c r="Q33" s="299">
        <v>1.038</v>
      </c>
      <c r="R33" s="335" t="s">
        <v>549</v>
      </c>
      <c r="S33" s="299">
        <v>1.032</v>
      </c>
      <c r="T33" s="335" t="s">
        <v>549</v>
      </c>
      <c r="U33" s="299">
        <v>1.028</v>
      </c>
      <c r="V33" s="171" t="s">
        <v>549</v>
      </c>
      <c r="W33" s="299">
        <v>1.0229999999999999</v>
      </c>
      <c r="X33" s="171" t="s">
        <v>549</v>
      </c>
      <c r="Y33" s="299">
        <v>1.0089999999999999</v>
      </c>
      <c r="Z33" s="171" t="s">
        <v>549</v>
      </c>
      <c r="AA33" s="299">
        <v>0.995</v>
      </c>
      <c r="AB33" s="171" t="s">
        <v>549</v>
      </c>
      <c r="AC33" s="299">
        <v>0.99399999999999999</v>
      </c>
      <c r="AD33" s="346" t="s">
        <v>549</v>
      </c>
      <c r="AE33" s="299">
        <v>0.98399999999999999</v>
      </c>
      <c r="AF33" s="335" t="s">
        <v>549</v>
      </c>
      <c r="AG33" s="299">
        <v>0.97899999999999998</v>
      </c>
      <c r="AH33" s="346" t="s">
        <v>549</v>
      </c>
      <c r="AI33" s="299">
        <v>0.97399999999999998</v>
      </c>
      <c r="AJ33" s="335" t="s">
        <v>549</v>
      </c>
      <c r="AK33" s="299">
        <v>0.96599999999999997</v>
      </c>
      <c r="AL33" s="335" t="s">
        <v>549</v>
      </c>
      <c r="AM33" s="299">
        <v>0.96399999999999997</v>
      </c>
      <c r="AN33" s="299" t="s">
        <v>548</v>
      </c>
      <c r="AO33" s="299">
        <v>0.96199999999999997</v>
      </c>
      <c r="AP33" s="299" t="s">
        <v>548</v>
      </c>
      <c r="AQ33" s="299">
        <v>0.95799999999999996</v>
      </c>
      <c r="AR33" s="299" t="s">
        <v>548</v>
      </c>
      <c r="AS33" s="299">
        <v>0.95299999999999996</v>
      </c>
      <c r="AT33" s="417" t="s">
        <v>548</v>
      </c>
      <c r="AU33" s="299">
        <v>0.95199999999999996</v>
      </c>
      <c r="AV33" s="417" t="s">
        <v>548</v>
      </c>
      <c r="AW33" s="215" t="str">
        <f t="shared" si="0"/>
        <v>down</v>
      </c>
      <c r="AX33" s="225"/>
      <c r="AY33" s="226"/>
      <c r="AZ33" s="226"/>
      <c r="BA33" s="306"/>
      <c r="BB33" s="306"/>
    </row>
    <row r="34" spans="1:54" x14ac:dyDescent="0.2">
      <c r="A34" s="285" t="s">
        <v>629</v>
      </c>
      <c r="B34" s="293" t="s">
        <v>690</v>
      </c>
      <c r="C34" s="293" t="s">
        <v>404</v>
      </c>
      <c r="D34" s="293" t="s">
        <v>426</v>
      </c>
      <c r="E34" s="293" t="s">
        <v>47</v>
      </c>
      <c r="F34" s="293" t="s">
        <v>72</v>
      </c>
      <c r="G34" s="293" t="s">
        <v>73</v>
      </c>
      <c r="H34" s="272" t="s">
        <v>571</v>
      </c>
      <c r="I34" s="299">
        <v>0.65700000000000003</v>
      </c>
      <c r="J34" s="346" t="s">
        <v>548</v>
      </c>
      <c r="K34" s="299">
        <v>0.65200000000000002</v>
      </c>
      <c r="L34" s="346" t="s">
        <v>548</v>
      </c>
      <c r="M34" s="299">
        <v>0.64800000000000002</v>
      </c>
      <c r="N34" s="335" t="s">
        <v>548</v>
      </c>
      <c r="O34" s="299">
        <v>0.64500000000000002</v>
      </c>
      <c r="P34" s="335" t="s">
        <v>548</v>
      </c>
      <c r="Q34" s="299">
        <v>0.64100000000000001</v>
      </c>
      <c r="R34" s="335" t="s">
        <v>548</v>
      </c>
      <c r="S34" s="299">
        <v>0.63600000000000001</v>
      </c>
      <c r="T34" s="335" t="s">
        <v>548</v>
      </c>
      <c r="U34" s="299">
        <v>0.63400000000000001</v>
      </c>
      <c r="V34" s="171" t="s">
        <v>548</v>
      </c>
      <c r="W34" s="299">
        <v>0.63</v>
      </c>
      <c r="X34" s="171" t="s">
        <v>548</v>
      </c>
      <c r="Y34" s="299">
        <v>0.622</v>
      </c>
      <c r="Z34" s="171" t="s">
        <v>548</v>
      </c>
      <c r="AA34" s="299">
        <v>0.61399999999999999</v>
      </c>
      <c r="AB34" s="171" t="s">
        <v>548</v>
      </c>
      <c r="AC34" s="299">
        <v>0.60699999999999998</v>
      </c>
      <c r="AD34" s="346" t="s">
        <v>548</v>
      </c>
      <c r="AE34" s="299">
        <v>0.60199999999999998</v>
      </c>
      <c r="AF34" s="335" t="s">
        <v>548</v>
      </c>
      <c r="AG34" s="299">
        <v>0.59799999999999998</v>
      </c>
      <c r="AH34" s="346" t="s">
        <v>548</v>
      </c>
      <c r="AI34" s="299">
        <v>0.59299999999999997</v>
      </c>
      <c r="AJ34" s="335" t="s">
        <v>548</v>
      </c>
      <c r="AK34" s="299">
        <v>0.58899999999999997</v>
      </c>
      <c r="AL34" s="335" t="s">
        <v>548</v>
      </c>
      <c r="AM34" s="299">
        <v>0.58699999999999997</v>
      </c>
      <c r="AN34" s="299" t="s">
        <v>548</v>
      </c>
      <c r="AO34" s="299">
        <v>0.58199999999999996</v>
      </c>
      <c r="AP34" s="299" t="s">
        <v>548</v>
      </c>
      <c r="AQ34" s="299">
        <v>0.57599999999999996</v>
      </c>
      <c r="AR34" s="299" t="s">
        <v>548</v>
      </c>
      <c r="AS34" s="299">
        <v>0.56899999999999995</v>
      </c>
      <c r="AT34" s="417" t="s">
        <v>548</v>
      </c>
      <c r="AU34" s="299">
        <v>0.56599999999999995</v>
      </c>
      <c r="AV34" s="417" t="s">
        <v>548</v>
      </c>
      <c r="AW34" s="215" t="str">
        <f t="shared" si="0"/>
        <v>down</v>
      </c>
      <c r="AX34" s="225"/>
      <c r="AY34" s="226"/>
      <c r="AZ34" s="226"/>
      <c r="BA34" s="306"/>
      <c r="BB34" s="306"/>
    </row>
    <row r="35" spans="1:54" x14ac:dyDescent="0.2">
      <c r="A35" s="285" t="s">
        <v>627</v>
      </c>
      <c r="B35" s="293" t="s">
        <v>695</v>
      </c>
      <c r="C35" s="293" t="s">
        <v>465</v>
      </c>
      <c r="D35" s="293" t="s">
        <v>424</v>
      </c>
      <c r="E35" s="293" t="s">
        <v>35</v>
      </c>
      <c r="F35" s="293" t="s">
        <v>74</v>
      </c>
      <c r="G35" s="293" t="s">
        <v>75</v>
      </c>
      <c r="H35" s="272" t="s">
        <v>571</v>
      </c>
      <c r="I35" s="299">
        <v>1.032</v>
      </c>
      <c r="J35" s="346" t="s">
        <v>549</v>
      </c>
      <c r="K35" s="299">
        <v>1.0309999999999999</v>
      </c>
      <c r="L35" s="346" t="s">
        <v>549</v>
      </c>
      <c r="M35" s="299">
        <v>1.022</v>
      </c>
      <c r="N35" s="335" t="s">
        <v>549</v>
      </c>
      <c r="O35" s="299">
        <v>1.016</v>
      </c>
      <c r="P35" s="335" t="s">
        <v>549</v>
      </c>
      <c r="Q35" s="299">
        <v>1.012</v>
      </c>
      <c r="R35" s="335" t="s">
        <v>549</v>
      </c>
      <c r="S35" s="299">
        <v>1.008</v>
      </c>
      <c r="T35" s="335" t="s">
        <v>549</v>
      </c>
      <c r="U35" s="299">
        <v>1.014</v>
      </c>
      <c r="V35" s="171" t="s">
        <v>549</v>
      </c>
      <c r="W35" s="299">
        <v>1.0129999999999999</v>
      </c>
      <c r="X35" s="171" t="s">
        <v>549</v>
      </c>
      <c r="Y35" s="299">
        <v>1.0049999999999999</v>
      </c>
      <c r="Z35" s="171" t="s">
        <v>549</v>
      </c>
      <c r="AA35" s="299">
        <v>1</v>
      </c>
      <c r="AB35" s="171" t="s">
        <v>549</v>
      </c>
      <c r="AC35" s="299">
        <v>0.997</v>
      </c>
      <c r="AD35" s="346" t="s">
        <v>549</v>
      </c>
      <c r="AE35" s="299">
        <v>0.98899999999999999</v>
      </c>
      <c r="AF35" s="335" t="s">
        <v>549</v>
      </c>
      <c r="AG35" s="299">
        <v>0.98599999999999999</v>
      </c>
      <c r="AH35" s="346" t="s">
        <v>549</v>
      </c>
      <c r="AI35" s="299">
        <v>0.98599999999999999</v>
      </c>
      <c r="AJ35" s="335" t="s">
        <v>549</v>
      </c>
      <c r="AK35" s="299">
        <v>0.98599999999999999</v>
      </c>
      <c r="AL35" s="335" t="s">
        <v>549</v>
      </c>
      <c r="AM35" s="299">
        <v>0.99099999999999999</v>
      </c>
      <c r="AN35" s="299" t="s">
        <v>549</v>
      </c>
      <c r="AO35" s="299">
        <v>0.99199999999999999</v>
      </c>
      <c r="AP35" s="299" t="s">
        <v>549</v>
      </c>
      <c r="AQ35" s="299">
        <v>0.99399999999999999</v>
      </c>
      <c r="AR35" s="299" t="s">
        <v>549</v>
      </c>
      <c r="AS35" s="299">
        <v>0.99</v>
      </c>
      <c r="AT35" s="417" t="s">
        <v>549</v>
      </c>
      <c r="AU35" s="299">
        <v>0.98799999999999999</v>
      </c>
      <c r="AV35" s="417" t="s">
        <v>549</v>
      </c>
      <c r="AW35" s="215" t="str">
        <f t="shared" si="0"/>
        <v>down</v>
      </c>
      <c r="AX35" s="225"/>
      <c r="AY35" s="226"/>
      <c r="AZ35" s="226"/>
      <c r="BA35" s="306"/>
      <c r="BB35" s="306"/>
    </row>
    <row r="36" spans="1:54" x14ac:dyDescent="0.2">
      <c r="A36" s="285" t="s">
        <v>621</v>
      </c>
      <c r="B36" s="293" t="s">
        <v>690</v>
      </c>
      <c r="C36" s="293" t="s">
        <v>404</v>
      </c>
      <c r="D36" s="293" t="s">
        <v>418</v>
      </c>
      <c r="E36" s="293" t="s">
        <v>12</v>
      </c>
      <c r="F36" s="293" t="s">
        <v>76</v>
      </c>
      <c r="G36" s="293" t="s">
        <v>77</v>
      </c>
      <c r="H36" s="272" t="s">
        <v>571</v>
      </c>
      <c r="I36" s="299">
        <v>0.68100000000000005</v>
      </c>
      <c r="J36" s="346" t="s">
        <v>548</v>
      </c>
      <c r="K36" s="299">
        <v>0.67700000000000005</v>
      </c>
      <c r="L36" s="346" t="s">
        <v>548</v>
      </c>
      <c r="M36" s="299">
        <v>0.67500000000000004</v>
      </c>
      <c r="N36" s="335" t="s">
        <v>548</v>
      </c>
      <c r="O36" s="299">
        <v>0.67</v>
      </c>
      <c r="P36" s="335" t="s">
        <v>548</v>
      </c>
      <c r="Q36" s="299">
        <v>0.66800000000000004</v>
      </c>
      <c r="R36" s="335" t="s">
        <v>548</v>
      </c>
      <c r="S36" s="299">
        <v>0.66300000000000003</v>
      </c>
      <c r="T36" s="335" t="s">
        <v>548</v>
      </c>
      <c r="U36" s="299">
        <v>0.66100000000000003</v>
      </c>
      <c r="V36" s="171" t="s">
        <v>548</v>
      </c>
      <c r="W36" s="299">
        <v>0.65800000000000003</v>
      </c>
      <c r="X36" s="171" t="s">
        <v>548</v>
      </c>
      <c r="Y36" s="299">
        <v>0.65300000000000002</v>
      </c>
      <c r="Z36" s="171" t="s">
        <v>548</v>
      </c>
      <c r="AA36" s="299">
        <v>0.65</v>
      </c>
      <c r="AB36" s="171" t="s">
        <v>548</v>
      </c>
      <c r="AC36" s="299">
        <v>0.64800000000000002</v>
      </c>
      <c r="AD36" s="346" t="s">
        <v>548</v>
      </c>
      <c r="AE36" s="299">
        <v>0.64300000000000002</v>
      </c>
      <c r="AF36" s="335" t="s">
        <v>548</v>
      </c>
      <c r="AG36" s="299">
        <v>0.64100000000000001</v>
      </c>
      <c r="AH36" s="346" t="s">
        <v>548</v>
      </c>
      <c r="AI36" s="299">
        <v>0.63700000000000001</v>
      </c>
      <c r="AJ36" s="335" t="s">
        <v>548</v>
      </c>
      <c r="AK36" s="299">
        <v>0.63</v>
      </c>
      <c r="AL36" s="335" t="s">
        <v>548</v>
      </c>
      <c r="AM36" s="299">
        <v>0.629</v>
      </c>
      <c r="AN36" s="299" t="s">
        <v>548</v>
      </c>
      <c r="AO36" s="299">
        <v>0.623</v>
      </c>
      <c r="AP36" s="299" t="s">
        <v>548</v>
      </c>
      <c r="AQ36" s="299">
        <v>0.61799999999999999</v>
      </c>
      <c r="AR36" s="299" t="s">
        <v>548</v>
      </c>
      <c r="AS36" s="299">
        <v>0.61099999999999999</v>
      </c>
      <c r="AT36" s="417" t="s">
        <v>548</v>
      </c>
      <c r="AU36" s="299">
        <v>0.60599999999999998</v>
      </c>
      <c r="AV36" s="417" t="s">
        <v>548</v>
      </c>
      <c r="AW36" s="215" t="str">
        <f t="shared" si="0"/>
        <v>down</v>
      </c>
      <c r="AX36" s="225"/>
      <c r="AY36" s="226"/>
      <c r="AZ36" s="226"/>
      <c r="BA36" s="306"/>
      <c r="BB36" s="306"/>
    </row>
    <row r="37" spans="1:54" x14ac:dyDescent="0.2">
      <c r="A37" s="285" t="s">
        <v>630</v>
      </c>
      <c r="B37" s="293" t="s">
        <v>689</v>
      </c>
      <c r="C37" s="293" t="s">
        <v>402</v>
      </c>
      <c r="D37" s="293" t="s">
        <v>427</v>
      </c>
      <c r="E37" s="293" t="s">
        <v>50</v>
      </c>
      <c r="F37" s="293" t="s">
        <v>78</v>
      </c>
      <c r="G37" s="293" t="s">
        <v>79</v>
      </c>
      <c r="H37" s="272" t="s">
        <v>571</v>
      </c>
      <c r="I37" s="299">
        <v>0.98399999999999999</v>
      </c>
      <c r="J37" s="346" t="s">
        <v>549</v>
      </c>
      <c r="K37" s="299">
        <v>0.97899999999999998</v>
      </c>
      <c r="L37" s="346" t="s">
        <v>549</v>
      </c>
      <c r="M37" s="299">
        <v>0.97099999999999997</v>
      </c>
      <c r="N37" s="335" t="s">
        <v>549</v>
      </c>
      <c r="O37" s="299">
        <v>0.96599999999999997</v>
      </c>
      <c r="P37" s="335" t="s">
        <v>549</v>
      </c>
      <c r="Q37" s="299">
        <v>0.96199999999999997</v>
      </c>
      <c r="R37" s="335" t="s">
        <v>548</v>
      </c>
      <c r="S37" s="299">
        <v>0.95499999999999996</v>
      </c>
      <c r="T37" s="335" t="s">
        <v>548</v>
      </c>
      <c r="U37" s="299">
        <v>0.95599999999999996</v>
      </c>
      <c r="V37" s="171" t="s">
        <v>548</v>
      </c>
      <c r="W37" s="299">
        <v>0.95</v>
      </c>
      <c r="X37" s="171" t="s">
        <v>548</v>
      </c>
      <c r="Y37" s="299">
        <v>0.93899999999999995</v>
      </c>
      <c r="Z37" s="171" t="s">
        <v>548</v>
      </c>
      <c r="AA37" s="299">
        <v>0.93100000000000005</v>
      </c>
      <c r="AB37" s="171" t="s">
        <v>548</v>
      </c>
      <c r="AC37" s="299">
        <v>0.92700000000000005</v>
      </c>
      <c r="AD37" s="346" t="s">
        <v>548</v>
      </c>
      <c r="AE37" s="299">
        <v>0.91500000000000004</v>
      </c>
      <c r="AF37" s="335" t="s">
        <v>548</v>
      </c>
      <c r="AG37" s="299">
        <v>0.91100000000000003</v>
      </c>
      <c r="AH37" s="346" t="s">
        <v>548</v>
      </c>
      <c r="AI37" s="299">
        <v>0.90700000000000003</v>
      </c>
      <c r="AJ37" s="335" t="s">
        <v>548</v>
      </c>
      <c r="AK37" s="299">
        <v>0.90300000000000002</v>
      </c>
      <c r="AL37" s="335" t="s">
        <v>548</v>
      </c>
      <c r="AM37" s="299">
        <v>0.90200000000000002</v>
      </c>
      <c r="AN37" s="299" t="s">
        <v>548</v>
      </c>
      <c r="AO37" s="299">
        <v>0.90200000000000002</v>
      </c>
      <c r="AP37" s="299" t="s">
        <v>548</v>
      </c>
      <c r="AQ37" s="299">
        <v>0.9</v>
      </c>
      <c r="AR37" s="299" t="s">
        <v>548</v>
      </c>
      <c r="AS37" s="299">
        <v>0.90100000000000002</v>
      </c>
      <c r="AT37" s="417" t="s">
        <v>548</v>
      </c>
      <c r="AU37" s="299">
        <v>0.89900000000000002</v>
      </c>
      <c r="AV37" s="417" t="s">
        <v>548</v>
      </c>
      <c r="AW37" s="215" t="str">
        <f t="shared" si="0"/>
        <v>down</v>
      </c>
      <c r="AX37" s="225"/>
      <c r="AY37" s="226"/>
      <c r="AZ37" s="226"/>
      <c r="BA37" s="306"/>
      <c r="BB37" s="306"/>
    </row>
    <row r="38" spans="1:54" x14ac:dyDescent="0.2">
      <c r="A38" s="285" t="s">
        <v>489</v>
      </c>
      <c r="B38" s="293" t="s">
        <v>693</v>
      </c>
      <c r="C38" s="293" t="s">
        <v>406</v>
      </c>
      <c r="D38" s="293" t="s">
        <v>421</v>
      </c>
      <c r="E38" s="293" t="s">
        <v>28</v>
      </c>
      <c r="F38" s="293" t="s">
        <v>80</v>
      </c>
      <c r="G38" s="293" t="s">
        <v>81</v>
      </c>
      <c r="H38" s="272" t="s">
        <v>571</v>
      </c>
      <c r="I38" s="299">
        <v>1.014</v>
      </c>
      <c r="J38" s="346" t="s">
        <v>549</v>
      </c>
      <c r="K38" s="299">
        <v>1.008</v>
      </c>
      <c r="L38" s="346" t="s">
        <v>549</v>
      </c>
      <c r="M38" s="299">
        <v>1.004</v>
      </c>
      <c r="N38" s="335" t="s">
        <v>549</v>
      </c>
      <c r="O38" s="299">
        <v>1.0009999999999999</v>
      </c>
      <c r="P38" s="335" t="s">
        <v>549</v>
      </c>
      <c r="Q38" s="299">
        <v>0.997</v>
      </c>
      <c r="R38" s="335" t="s">
        <v>549</v>
      </c>
      <c r="S38" s="299">
        <v>0.995</v>
      </c>
      <c r="T38" s="335" t="s">
        <v>549</v>
      </c>
      <c r="U38" s="299">
        <v>0.997</v>
      </c>
      <c r="V38" s="171" t="s">
        <v>549</v>
      </c>
      <c r="W38" s="299">
        <v>1</v>
      </c>
      <c r="X38" s="171" t="s">
        <v>549</v>
      </c>
      <c r="Y38" s="299">
        <v>0.996</v>
      </c>
      <c r="Z38" s="171" t="s">
        <v>549</v>
      </c>
      <c r="AA38" s="299">
        <v>0.98799999999999999</v>
      </c>
      <c r="AB38" s="171" t="s">
        <v>549</v>
      </c>
      <c r="AC38" s="299">
        <v>0.97699999999999998</v>
      </c>
      <c r="AD38" s="346" t="s">
        <v>549</v>
      </c>
      <c r="AE38" s="299">
        <v>0.96799999999999997</v>
      </c>
      <c r="AF38" s="335" t="s">
        <v>549</v>
      </c>
      <c r="AG38" s="299">
        <v>0.96799999999999997</v>
      </c>
      <c r="AH38" s="346" t="s">
        <v>549</v>
      </c>
      <c r="AI38" s="299">
        <v>0.96699999999999997</v>
      </c>
      <c r="AJ38" s="335" t="s">
        <v>549</v>
      </c>
      <c r="AK38" s="299">
        <v>0.96599999999999997</v>
      </c>
      <c r="AL38" s="335" t="s">
        <v>549</v>
      </c>
      <c r="AM38" s="299">
        <v>0.96899999999999997</v>
      </c>
      <c r="AN38" s="299" t="s">
        <v>549</v>
      </c>
      <c r="AO38" s="299">
        <v>0.96799999999999997</v>
      </c>
      <c r="AP38" s="299" t="s">
        <v>549</v>
      </c>
      <c r="AQ38" s="299">
        <v>0.96699999999999997</v>
      </c>
      <c r="AR38" s="299" t="s">
        <v>549</v>
      </c>
      <c r="AS38" s="299">
        <v>0.96699999999999997</v>
      </c>
      <c r="AT38" s="417" t="s">
        <v>549</v>
      </c>
      <c r="AU38" s="299">
        <v>0.95699999999999996</v>
      </c>
      <c r="AV38" s="417" t="s">
        <v>548</v>
      </c>
      <c r="AW38" s="215" t="str">
        <f t="shared" si="0"/>
        <v>down</v>
      </c>
      <c r="AX38" s="225"/>
      <c r="AY38" s="226"/>
      <c r="AZ38" s="226"/>
      <c r="BA38" s="306"/>
      <c r="BB38" s="306"/>
    </row>
    <row r="39" spans="1:54" x14ac:dyDescent="0.2">
      <c r="A39" s="285" t="s">
        <v>490</v>
      </c>
      <c r="B39" s="293" t="s">
        <v>694</v>
      </c>
      <c r="C39" s="293" t="s">
        <v>407</v>
      </c>
      <c r="D39" s="293" t="s">
        <v>431</v>
      </c>
      <c r="E39" s="293" t="s">
        <v>82</v>
      </c>
      <c r="F39" s="293" t="s">
        <v>83</v>
      </c>
      <c r="G39" s="293" t="s">
        <v>84</v>
      </c>
      <c r="H39" s="272" t="s">
        <v>571</v>
      </c>
      <c r="I39" s="299">
        <v>0.95699999999999996</v>
      </c>
      <c r="J39" s="346" t="s">
        <v>548</v>
      </c>
      <c r="K39" s="299">
        <v>0.95299999999999996</v>
      </c>
      <c r="L39" s="346" t="s">
        <v>548</v>
      </c>
      <c r="M39" s="299">
        <v>0.94899999999999995</v>
      </c>
      <c r="N39" s="335" t="s">
        <v>548</v>
      </c>
      <c r="O39" s="299">
        <v>0.94399999999999995</v>
      </c>
      <c r="P39" s="335" t="s">
        <v>548</v>
      </c>
      <c r="Q39" s="299">
        <v>0.93700000000000006</v>
      </c>
      <c r="R39" s="335" t="s">
        <v>548</v>
      </c>
      <c r="S39" s="299">
        <v>0.93</v>
      </c>
      <c r="T39" s="335" t="s">
        <v>548</v>
      </c>
      <c r="U39" s="299">
        <v>0.92600000000000005</v>
      </c>
      <c r="V39" s="171" t="s">
        <v>548</v>
      </c>
      <c r="W39" s="299">
        <v>0.92100000000000004</v>
      </c>
      <c r="X39" s="171" t="s">
        <v>548</v>
      </c>
      <c r="Y39" s="299">
        <v>0.91700000000000004</v>
      </c>
      <c r="Z39" s="171" t="s">
        <v>548</v>
      </c>
      <c r="AA39" s="299">
        <v>0.90600000000000003</v>
      </c>
      <c r="AB39" s="171" t="s">
        <v>548</v>
      </c>
      <c r="AC39" s="299">
        <v>0.90100000000000002</v>
      </c>
      <c r="AD39" s="346" t="s">
        <v>548</v>
      </c>
      <c r="AE39" s="299">
        <v>0.89600000000000002</v>
      </c>
      <c r="AF39" s="335" t="s">
        <v>548</v>
      </c>
      <c r="AG39" s="299">
        <v>0.89500000000000002</v>
      </c>
      <c r="AH39" s="346" t="s">
        <v>548</v>
      </c>
      <c r="AI39" s="299">
        <v>0.88900000000000001</v>
      </c>
      <c r="AJ39" s="335" t="s">
        <v>548</v>
      </c>
      <c r="AK39" s="299">
        <v>0.88400000000000001</v>
      </c>
      <c r="AL39" s="335" t="s">
        <v>548</v>
      </c>
      <c r="AM39" s="299">
        <v>0.88500000000000001</v>
      </c>
      <c r="AN39" s="299" t="s">
        <v>548</v>
      </c>
      <c r="AO39" s="299">
        <v>0.88900000000000001</v>
      </c>
      <c r="AP39" s="299" t="s">
        <v>548</v>
      </c>
      <c r="AQ39" s="299">
        <v>0.89100000000000001</v>
      </c>
      <c r="AR39" s="299" t="s">
        <v>548</v>
      </c>
      <c r="AS39" s="299">
        <v>0.89100000000000001</v>
      </c>
      <c r="AT39" s="417" t="s">
        <v>548</v>
      </c>
      <c r="AU39" s="299">
        <v>0.89200000000000002</v>
      </c>
      <c r="AV39" s="417" t="s">
        <v>548</v>
      </c>
      <c r="AW39" s="215" t="str">
        <f t="shared" si="0"/>
        <v>up</v>
      </c>
      <c r="AX39" s="225"/>
      <c r="AY39" s="226"/>
      <c r="AZ39" s="226"/>
      <c r="BA39" s="306"/>
      <c r="BB39" s="306"/>
    </row>
    <row r="40" spans="1:54" x14ac:dyDescent="0.2">
      <c r="A40" s="285" t="s">
        <v>630</v>
      </c>
      <c r="B40" s="293" t="s">
        <v>689</v>
      </c>
      <c r="C40" s="293" t="s">
        <v>402</v>
      </c>
      <c r="D40" s="293" t="s">
        <v>427</v>
      </c>
      <c r="E40" s="293" t="s">
        <v>50</v>
      </c>
      <c r="F40" s="293" t="s">
        <v>85</v>
      </c>
      <c r="G40" s="293" t="s">
        <v>86</v>
      </c>
      <c r="H40" s="272" t="s">
        <v>571</v>
      </c>
      <c r="I40" s="299">
        <v>0.91200000000000003</v>
      </c>
      <c r="J40" s="346" t="s">
        <v>548</v>
      </c>
      <c r="K40" s="299">
        <v>0.91</v>
      </c>
      <c r="L40" s="346" t="s">
        <v>548</v>
      </c>
      <c r="M40" s="299">
        <v>0.90600000000000003</v>
      </c>
      <c r="N40" s="335" t="s">
        <v>548</v>
      </c>
      <c r="O40" s="299">
        <v>0.90200000000000002</v>
      </c>
      <c r="P40" s="335" t="s">
        <v>548</v>
      </c>
      <c r="Q40" s="299">
        <v>0.89500000000000002</v>
      </c>
      <c r="R40" s="335" t="s">
        <v>548</v>
      </c>
      <c r="S40" s="299">
        <v>0.89</v>
      </c>
      <c r="T40" s="335" t="s">
        <v>548</v>
      </c>
      <c r="U40" s="299">
        <v>0.89</v>
      </c>
      <c r="V40" s="171" t="s">
        <v>548</v>
      </c>
      <c r="W40" s="299">
        <v>0.88400000000000001</v>
      </c>
      <c r="X40" s="171" t="s">
        <v>548</v>
      </c>
      <c r="Y40" s="299">
        <v>0.873</v>
      </c>
      <c r="Z40" s="171" t="s">
        <v>548</v>
      </c>
      <c r="AA40" s="299">
        <v>0.86099999999999999</v>
      </c>
      <c r="AB40" s="171" t="s">
        <v>548</v>
      </c>
      <c r="AC40" s="299">
        <v>0.85599999999999998</v>
      </c>
      <c r="AD40" s="346" t="s">
        <v>548</v>
      </c>
      <c r="AE40" s="299">
        <v>0.84699999999999998</v>
      </c>
      <c r="AF40" s="335" t="s">
        <v>548</v>
      </c>
      <c r="AG40" s="299">
        <v>0.84599999999999997</v>
      </c>
      <c r="AH40" s="346" t="s">
        <v>548</v>
      </c>
      <c r="AI40" s="299">
        <v>0.83899999999999997</v>
      </c>
      <c r="AJ40" s="335" t="s">
        <v>548</v>
      </c>
      <c r="AK40" s="299">
        <v>0.83299999999999996</v>
      </c>
      <c r="AL40" s="335" t="s">
        <v>548</v>
      </c>
      <c r="AM40" s="299">
        <v>0.83199999999999996</v>
      </c>
      <c r="AN40" s="299" t="s">
        <v>548</v>
      </c>
      <c r="AO40" s="299">
        <v>0.83299999999999996</v>
      </c>
      <c r="AP40" s="299" t="s">
        <v>548</v>
      </c>
      <c r="AQ40" s="299">
        <v>0.82799999999999996</v>
      </c>
      <c r="AR40" s="299" t="s">
        <v>548</v>
      </c>
      <c r="AS40" s="299">
        <v>0.82399999999999995</v>
      </c>
      <c r="AT40" s="417" t="s">
        <v>548</v>
      </c>
      <c r="AU40" s="299">
        <v>0.82499999999999996</v>
      </c>
      <c r="AV40" s="417" t="s">
        <v>548</v>
      </c>
      <c r="AW40" s="215" t="str">
        <f t="shared" si="0"/>
        <v>up</v>
      </c>
      <c r="AX40" s="225"/>
      <c r="AY40" s="226"/>
      <c r="AZ40" s="226"/>
      <c r="BA40" s="306"/>
      <c r="BB40" s="306"/>
    </row>
    <row r="41" spans="1:54" x14ac:dyDescent="0.2">
      <c r="A41" s="285" t="s">
        <v>633</v>
      </c>
      <c r="B41" s="293" t="s">
        <v>690</v>
      </c>
      <c r="C41" s="293" t="s">
        <v>404</v>
      </c>
      <c r="D41" s="293" t="s">
        <v>422</v>
      </c>
      <c r="E41" s="293" t="s">
        <v>31</v>
      </c>
      <c r="F41" s="293" t="s">
        <v>87</v>
      </c>
      <c r="G41" s="293" t="s">
        <v>88</v>
      </c>
      <c r="H41" s="272" t="s">
        <v>571</v>
      </c>
      <c r="I41" s="299">
        <v>0.88500000000000001</v>
      </c>
      <c r="J41" s="346" t="s">
        <v>548</v>
      </c>
      <c r="K41" s="299">
        <v>0.88600000000000001</v>
      </c>
      <c r="L41" s="346" t="s">
        <v>548</v>
      </c>
      <c r="M41" s="299">
        <v>0.88300000000000001</v>
      </c>
      <c r="N41" s="335" t="s">
        <v>548</v>
      </c>
      <c r="O41" s="299">
        <v>0.88100000000000001</v>
      </c>
      <c r="P41" s="335" t="s">
        <v>548</v>
      </c>
      <c r="Q41" s="299">
        <v>0.876</v>
      </c>
      <c r="R41" s="335" t="s">
        <v>548</v>
      </c>
      <c r="S41" s="299">
        <v>0.872</v>
      </c>
      <c r="T41" s="335" t="s">
        <v>548</v>
      </c>
      <c r="U41" s="299">
        <v>0.871</v>
      </c>
      <c r="V41" s="171" t="s">
        <v>548</v>
      </c>
      <c r="W41" s="299">
        <v>0.86899999999999999</v>
      </c>
      <c r="X41" s="171" t="s">
        <v>548</v>
      </c>
      <c r="Y41" s="299">
        <v>0.86299999999999999</v>
      </c>
      <c r="Z41" s="171" t="s">
        <v>548</v>
      </c>
      <c r="AA41" s="299">
        <v>0.85599999999999998</v>
      </c>
      <c r="AB41" s="171" t="s">
        <v>548</v>
      </c>
      <c r="AC41" s="299">
        <v>0.85099999999999998</v>
      </c>
      <c r="AD41" s="346" t="s">
        <v>548</v>
      </c>
      <c r="AE41" s="299">
        <v>0.84399999999999997</v>
      </c>
      <c r="AF41" s="335" t="s">
        <v>548</v>
      </c>
      <c r="AG41" s="299">
        <v>0.84299999999999997</v>
      </c>
      <c r="AH41" s="346" t="s">
        <v>548</v>
      </c>
      <c r="AI41" s="299">
        <v>0.83899999999999997</v>
      </c>
      <c r="AJ41" s="335" t="s">
        <v>548</v>
      </c>
      <c r="AK41" s="299">
        <v>0.83399999999999996</v>
      </c>
      <c r="AL41" s="335" t="s">
        <v>548</v>
      </c>
      <c r="AM41" s="299">
        <v>0.83399999999999996</v>
      </c>
      <c r="AN41" s="299" t="s">
        <v>548</v>
      </c>
      <c r="AO41" s="299">
        <v>0.83199999999999996</v>
      </c>
      <c r="AP41" s="299" t="s">
        <v>548</v>
      </c>
      <c r="AQ41" s="299">
        <v>0.83099999999999996</v>
      </c>
      <c r="AR41" s="299" t="s">
        <v>548</v>
      </c>
      <c r="AS41" s="299">
        <v>0.82899999999999996</v>
      </c>
      <c r="AT41" s="417" t="s">
        <v>548</v>
      </c>
      <c r="AU41" s="299">
        <v>0.83</v>
      </c>
      <c r="AV41" s="417" t="s">
        <v>548</v>
      </c>
      <c r="AW41" s="215" t="str">
        <f t="shared" si="0"/>
        <v>up</v>
      </c>
      <c r="AX41" s="225"/>
      <c r="AY41" s="226"/>
      <c r="AZ41" s="226"/>
      <c r="BA41" s="306"/>
      <c r="BB41" s="306"/>
    </row>
    <row r="42" spans="1:54" x14ac:dyDescent="0.2">
      <c r="A42" s="285" t="s">
        <v>634</v>
      </c>
      <c r="B42" s="293" t="s">
        <v>699</v>
      </c>
      <c r="C42" s="293" t="s">
        <v>410</v>
      </c>
      <c r="D42" s="293" t="s">
        <v>433</v>
      </c>
      <c r="E42" s="293" t="s">
        <v>91</v>
      </c>
      <c r="F42" s="293" t="s">
        <v>92</v>
      </c>
      <c r="G42" s="293" t="s">
        <v>93</v>
      </c>
      <c r="H42" s="272" t="s">
        <v>571</v>
      </c>
      <c r="I42" s="299">
        <v>1.226</v>
      </c>
      <c r="J42" s="346" t="s">
        <v>549</v>
      </c>
      <c r="K42" s="299">
        <v>1.2190000000000001</v>
      </c>
      <c r="L42" s="346" t="s">
        <v>549</v>
      </c>
      <c r="M42" s="299">
        <v>1.214</v>
      </c>
      <c r="N42" s="335" t="s">
        <v>549</v>
      </c>
      <c r="O42" s="299">
        <v>1.206</v>
      </c>
      <c r="P42" s="335" t="s">
        <v>549</v>
      </c>
      <c r="Q42" s="299">
        <v>1.1990000000000001</v>
      </c>
      <c r="R42" s="335" t="s">
        <v>549</v>
      </c>
      <c r="S42" s="299">
        <v>1.1919999999999999</v>
      </c>
      <c r="T42" s="335" t="s">
        <v>549</v>
      </c>
      <c r="U42" s="299">
        <v>1.1919999999999999</v>
      </c>
      <c r="V42" s="171" t="s">
        <v>549</v>
      </c>
      <c r="W42" s="299">
        <v>1.1950000000000001</v>
      </c>
      <c r="X42" s="171" t="s">
        <v>549</v>
      </c>
      <c r="Y42" s="299">
        <v>1.1870000000000001</v>
      </c>
      <c r="Z42" s="171" t="s">
        <v>549</v>
      </c>
      <c r="AA42" s="299">
        <v>1.18</v>
      </c>
      <c r="AB42" s="171" t="s">
        <v>549</v>
      </c>
      <c r="AC42" s="299">
        <v>1.1850000000000001</v>
      </c>
      <c r="AD42" s="346" t="s">
        <v>549</v>
      </c>
      <c r="AE42" s="299">
        <v>1.179</v>
      </c>
      <c r="AF42" s="335" t="s">
        <v>549</v>
      </c>
      <c r="AG42" s="299">
        <v>1.169</v>
      </c>
      <c r="AH42" s="346" t="s">
        <v>549</v>
      </c>
      <c r="AI42" s="299">
        <v>1.165</v>
      </c>
      <c r="AJ42" s="335" t="s">
        <v>549</v>
      </c>
      <c r="AK42" s="299">
        <v>1.1599999999999999</v>
      </c>
      <c r="AL42" s="335" t="s">
        <v>549</v>
      </c>
      <c r="AM42" s="299">
        <v>1.1619999999999999</v>
      </c>
      <c r="AN42" s="299" t="s">
        <v>549</v>
      </c>
      <c r="AO42" s="299">
        <v>1.161</v>
      </c>
      <c r="AP42" s="299" t="s">
        <v>549</v>
      </c>
      <c r="AQ42" s="299">
        <v>1.163</v>
      </c>
      <c r="AR42" s="299" t="s">
        <v>549</v>
      </c>
      <c r="AS42" s="299">
        <v>1.163</v>
      </c>
      <c r="AT42" s="417" t="s">
        <v>549</v>
      </c>
      <c r="AU42" s="299">
        <v>1.1619999999999999</v>
      </c>
      <c r="AV42" s="417" t="s">
        <v>549</v>
      </c>
      <c r="AW42" s="215" t="str">
        <f t="shared" si="0"/>
        <v>down</v>
      </c>
      <c r="AX42" s="225"/>
      <c r="AY42" s="226"/>
      <c r="AZ42" s="226"/>
      <c r="BA42" s="306"/>
      <c r="BB42" s="306"/>
    </row>
    <row r="43" spans="1:54" x14ac:dyDescent="0.2">
      <c r="A43" s="285" t="s">
        <v>620</v>
      </c>
      <c r="B43" s="293" t="s">
        <v>689</v>
      </c>
      <c r="C43" s="293" t="s">
        <v>402</v>
      </c>
      <c r="D43" s="293" t="s">
        <v>416</v>
      </c>
      <c r="E43" s="293" t="s">
        <v>8</v>
      </c>
      <c r="F43" s="293" t="s">
        <v>94</v>
      </c>
      <c r="G43" s="293" t="s">
        <v>95</v>
      </c>
      <c r="H43" s="272" t="s">
        <v>571</v>
      </c>
      <c r="I43" s="299">
        <v>1.1160000000000001</v>
      </c>
      <c r="J43" s="346" t="s">
        <v>549</v>
      </c>
      <c r="K43" s="299">
        <v>1.1140000000000001</v>
      </c>
      <c r="L43" s="346" t="s">
        <v>549</v>
      </c>
      <c r="M43" s="299">
        <v>1.1080000000000001</v>
      </c>
      <c r="N43" s="335" t="s">
        <v>549</v>
      </c>
      <c r="O43" s="299">
        <v>1.103</v>
      </c>
      <c r="P43" s="335" t="s">
        <v>549</v>
      </c>
      <c r="Q43" s="299">
        <v>1.097</v>
      </c>
      <c r="R43" s="335" t="s">
        <v>549</v>
      </c>
      <c r="S43" s="299">
        <v>1.093</v>
      </c>
      <c r="T43" s="335" t="s">
        <v>549</v>
      </c>
      <c r="U43" s="299">
        <v>1.089</v>
      </c>
      <c r="V43" s="171" t="s">
        <v>549</v>
      </c>
      <c r="W43" s="299">
        <v>1.085</v>
      </c>
      <c r="X43" s="171" t="s">
        <v>549</v>
      </c>
      <c r="Y43" s="299">
        <v>1.0740000000000001</v>
      </c>
      <c r="Z43" s="171" t="s">
        <v>549</v>
      </c>
      <c r="AA43" s="299">
        <v>1.0680000000000001</v>
      </c>
      <c r="AB43" s="171" t="s">
        <v>549</v>
      </c>
      <c r="AC43" s="299">
        <v>1.07</v>
      </c>
      <c r="AD43" s="346" t="s">
        <v>549</v>
      </c>
      <c r="AE43" s="299">
        <v>1.0589999999999999</v>
      </c>
      <c r="AF43" s="335" t="s">
        <v>549</v>
      </c>
      <c r="AG43" s="299">
        <v>1.052</v>
      </c>
      <c r="AH43" s="346" t="s">
        <v>549</v>
      </c>
      <c r="AI43" s="299">
        <v>1.0449999999999999</v>
      </c>
      <c r="AJ43" s="335" t="s">
        <v>549</v>
      </c>
      <c r="AK43" s="299">
        <v>1.04</v>
      </c>
      <c r="AL43" s="335" t="s">
        <v>549</v>
      </c>
      <c r="AM43" s="299">
        <v>1.0409999999999999</v>
      </c>
      <c r="AN43" s="299" t="s">
        <v>549</v>
      </c>
      <c r="AO43" s="299">
        <v>1.036</v>
      </c>
      <c r="AP43" s="299" t="s">
        <v>549</v>
      </c>
      <c r="AQ43" s="299">
        <v>1.0309999999999999</v>
      </c>
      <c r="AR43" s="299" t="s">
        <v>549</v>
      </c>
      <c r="AS43" s="299">
        <v>1.03</v>
      </c>
      <c r="AT43" s="417" t="s">
        <v>549</v>
      </c>
      <c r="AU43" s="299">
        <v>1.0309999999999999</v>
      </c>
      <c r="AV43" s="417" t="s">
        <v>549</v>
      </c>
      <c r="AW43" s="215" t="str">
        <f t="shared" si="0"/>
        <v>up</v>
      </c>
      <c r="AX43" s="225"/>
      <c r="AY43" s="226"/>
      <c r="AZ43" s="226"/>
      <c r="BA43" s="306"/>
      <c r="BB43" s="306"/>
    </row>
    <row r="44" spans="1:54" s="160" customFormat="1" x14ac:dyDescent="0.2">
      <c r="A44" s="293" t="s">
        <v>638</v>
      </c>
      <c r="B44" s="293" t="s">
        <v>698</v>
      </c>
      <c r="C44" s="293" t="s">
        <v>409</v>
      </c>
      <c r="D44" s="293" t="s">
        <v>438</v>
      </c>
      <c r="E44" s="293" t="s">
        <v>128</v>
      </c>
      <c r="F44" s="293" t="s">
        <v>700</v>
      </c>
      <c r="G44" s="293" t="s">
        <v>701</v>
      </c>
      <c r="H44" s="272" t="s">
        <v>571</v>
      </c>
      <c r="I44" s="299">
        <v>0.97799999999999998</v>
      </c>
      <c r="J44" s="346" t="s">
        <v>549</v>
      </c>
      <c r="K44" s="299">
        <v>0.97499999999999998</v>
      </c>
      <c r="L44" s="346" t="s">
        <v>549</v>
      </c>
      <c r="M44" s="299">
        <v>0.97</v>
      </c>
      <c r="N44" s="335" t="s">
        <v>549</v>
      </c>
      <c r="O44" s="299">
        <v>0.96599999999999997</v>
      </c>
      <c r="P44" s="335" t="s">
        <v>549</v>
      </c>
      <c r="Q44" s="299">
        <v>0.96</v>
      </c>
      <c r="R44" s="335" t="s">
        <v>548</v>
      </c>
      <c r="S44" s="299">
        <v>0.95499999999999996</v>
      </c>
      <c r="T44" s="335" t="s">
        <v>548</v>
      </c>
      <c r="U44" s="299">
        <v>0.95299999999999996</v>
      </c>
      <c r="V44" s="171" t="s">
        <v>548</v>
      </c>
      <c r="W44" s="299">
        <v>0.95</v>
      </c>
      <c r="X44" s="171" t="s">
        <v>548</v>
      </c>
      <c r="Y44" s="299">
        <v>0.94199999999999995</v>
      </c>
      <c r="Z44" s="171" t="s">
        <v>548</v>
      </c>
      <c r="AA44" s="299">
        <v>0.93400000000000005</v>
      </c>
      <c r="AB44" s="171" t="s">
        <v>548</v>
      </c>
      <c r="AC44" s="299">
        <v>0.92700000000000005</v>
      </c>
      <c r="AD44" s="346" t="s">
        <v>548</v>
      </c>
      <c r="AE44" s="299">
        <v>0.92200000000000004</v>
      </c>
      <c r="AF44" s="335" t="s">
        <v>548</v>
      </c>
      <c r="AG44" s="299">
        <v>0.92</v>
      </c>
      <c r="AH44" s="346" t="s">
        <v>548</v>
      </c>
      <c r="AI44" s="299">
        <v>0.91300000000000003</v>
      </c>
      <c r="AJ44" s="335" t="s">
        <v>548</v>
      </c>
      <c r="AK44" s="299">
        <v>0.90800000000000003</v>
      </c>
      <c r="AL44" s="335" t="s">
        <v>548</v>
      </c>
      <c r="AM44" s="299">
        <v>0.91100000000000003</v>
      </c>
      <c r="AN44" s="299" t="s">
        <v>548</v>
      </c>
      <c r="AO44" s="299">
        <v>0.91300000000000003</v>
      </c>
      <c r="AP44" s="299" t="s">
        <v>548</v>
      </c>
      <c r="AQ44" s="299">
        <v>0.91600000000000004</v>
      </c>
      <c r="AR44" s="299" t="s">
        <v>548</v>
      </c>
      <c r="AS44" s="299">
        <v>0.91800000000000004</v>
      </c>
      <c r="AT44" s="417" t="s">
        <v>548</v>
      </c>
      <c r="AU44" s="299">
        <v>0.92100000000000004</v>
      </c>
      <c r="AV44" s="417" t="s">
        <v>548</v>
      </c>
      <c r="AW44" s="215" t="str">
        <f t="shared" si="0"/>
        <v>up</v>
      </c>
      <c r="AX44" s="225"/>
      <c r="AY44" s="226"/>
      <c r="AZ44" s="394"/>
    </row>
    <row r="45" spans="1:54" s="160" customFormat="1" x14ac:dyDescent="0.2">
      <c r="A45" s="293" t="s">
        <v>506</v>
      </c>
      <c r="B45" s="293" t="s">
        <v>697</v>
      </c>
      <c r="C45" s="293" t="s">
        <v>408</v>
      </c>
      <c r="D45" s="293" t="s">
        <v>440</v>
      </c>
      <c r="E45" s="293" t="s">
        <v>186</v>
      </c>
      <c r="F45" s="293" t="s">
        <v>702</v>
      </c>
      <c r="G45" s="293" t="s">
        <v>703</v>
      </c>
      <c r="H45" s="272" t="s">
        <v>571</v>
      </c>
      <c r="I45" s="299">
        <v>1.0149999999999999</v>
      </c>
      <c r="J45" s="346" t="s">
        <v>549</v>
      </c>
      <c r="K45" s="299">
        <v>1.01</v>
      </c>
      <c r="L45" s="346" t="s">
        <v>549</v>
      </c>
      <c r="M45" s="299">
        <v>1.002</v>
      </c>
      <c r="N45" s="335" t="s">
        <v>549</v>
      </c>
      <c r="O45" s="299">
        <v>0.998</v>
      </c>
      <c r="P45" s="335" t="s">
        <v>549</v>
      </c>
      <c r="Q45" s="299">
        <v>0.99199999999999999</v>
      </c>
      <c r="R45" s="335" t="s">
        <v>549</v>
      </c>
      <c r="S45" s="299">
        <v>0.98499999999999999</v>
      </c>
      <c r="T45" s="335" t="s">
        <v>549</v>
      </c>
      <c r="U45" s="299">
        <v>0.98499999999999999</v>
      </c>
      <c r="V45" s="171" t="s">
        <v>549</v>
      </c>
      <c r="W45" s="299">
        <v>0.98099999999999998</v>
      </c>
      <c r="X45" s="171" t="s">
        <v>549</v>
      </c>
      <c r="Y45" s="299">
        <v>0.97399999999999998</v>
      </c>
      <c r="Z45" s="171" t="s">
        <v>549</v>
      </c>
      <c r="AA45" s="299">
        <v>0.96799999999999997</v>
      </c>
      <c r="AB45" s="171" t="s">
        <v>549</v>
      </c>
      <c r="AC45" s="299">
        <v>0.96499999999999997</v>
      </c>
      <c r="AD45" s="346" t="s">
        <v>548</v>
      </c>
      <c r="AE45" s="299">
        <v>0.95899999999999996</v>
      </c>
      <c r="AF45" s="335" t="s">
        <v>548</v>
      </c>
      <c r="AG45" s="299">
        <v>0.95699999999999996</v>
      </c>
      <c r="AH45" s="346" t="s">
        <v>548</v>
      </c>
      <c r="AI45" s="299">
        <v>0.95399999999999996</v>
      </c>
      <c r="AJ45" s="335" t="s">
        <v>548</v>
      </c>
      <c r="AK45" s="299">
        <v>0.95</v>
      </c>
      <c r="AL45" s="335" t="s">
        <v>548</v>
      </c>
      <c r="AM45" s="299">
        <v>0.94799999999999995</v>
      </c>
      <c r="AN45" s="299" t="s">
        <v>548</v>
      </c>
      <c r="AO45" s="299">
        <v>0.94699999999999995</v>
      </c>
      <c r="AP45" s="299" t="s">
        <v>548</v>
      </c>
      <c r="AQ45" s="299">
        <v>0.94599999999999995</v>
      </c>
      <c r="AR45" s="299" t="s">
        <v>548</v>
      </c>
      <c r="AS45" s="299">
        <v>0.94199999999999995</v>
      </c>
      <c r="AT45" s="417" t="s">
        <v>548</v>
      </c>
      <c r="AU45" s="299">
        <v>0.94</v>
      </c>
      <c r="AV45" s="417" t="s">
        <v>548</v>
      </c>
      <c r="AW45" s="215" t="str">
        <f t="shared" si="0"/>
        <v>down</v>
      </c>
      <c r="AX45" s="225"/>
      <c r="AY45" s="226"/>
      <c r="AZ45" s="394"/>
    </row>
    <row r="46" spans="1:54" x14ac:dyDescent="0.2">
      <c r="A46" s="285" t="s">
        <v>478</v>
      </c>
      <c r="B46" s="293" t="s">
        <v>688</v>
      </c>
      <c r="C46" s="293" t="s">
        <v>401</v>
      </c>
      <c r="D46" s="293" t="s">
        <v>419</v>
      </c>
      <c r="E46" s="293" t="s">
        <v>17</v>
      </c>
      <c r="F46" s="293" t="s">
        <v>96</v>
      </c>
      <c r="G46" s="293" t="s">
        <v>97</v>
      </c>
      <c r="H46" s="272" t="s">
        <v>571</v>
      </c>
      <c r="I46" s="299">
        <v>1.153</v>
      </c>
      <c r="J46" s="346" t="s">
        <v>549</v>
      </c>
      <c r="K46" s="299">
        <v>1.149</v>
      </c>
      <c r="L46" s="346" t="s">
        <v>549</v>
      </c>
      <c r="M46" s="299">
        <v>1.1439999999999999</v>
      </c>
      <c r="N46" s="335" t="s">
        <v>549</v>
      </c>
      <c r="O46" s="299">
        <v>1.1379999999999999</v>
      </c>
      <c r="P46" s="335" t="s">
        <v>549</v>
      </c>
      <c r="Q46" s="299">
        <v>1.131</v>
      </c>
      <c r="R46" s="335" t="s">
        <v>549</v>
      </c>
      <c r="S46" s="299">
        <v>1.123</v>
      </c>
      <c r="T46" s="335" t="s">
        <v>549</v>
      </c>
      <c r="U46" s="299">
        <v>1.1180000000000001</v>
      </c>
      <c r="V46" s="171" t="s">
        <v>549</v>
      </c>
      <c r="W46" s="299">
        <v>1.115</v>
      </c>
      <c r="X46" s="171" t="s">
        <v>549</v>
      </c>
      <c r="Y46" s="299">
        <v>1.1060000000000001</v>
      </c>
      <c r="Z46" s="171" t="s">
        <v>549</v>
      </c>
      <c r="AA46" s="299">
        <v>1.095</v>
      </c>
      <c r="AB46" s="171" t="s">
        <v>549</v>
      </c>
      <c r="AC46" s="299">
        <v>1.0860000000000001</v>
      </c>
      <c r="AD46" s="346" t="s">
        <v>549</v>
      </c>
      <c r="AE46" s="299">
        <v>1.0760000000000001</v>
      </c>
      <c r="AF46" s="335" t="s">
        <v>549</v>
      </c>
      <c r="AG46" s="299">
        <v>1.073</v>
      </c>
      <c r="AH46" s="346" t="s">
        <v>549</v>
      </c>
      <c r="AI46" s="299">
        <v>1.0680000000000001</v>
      </c>
      <c r="AJ46" s="335" t="s">
        <v>549</v>
      </c>
      <c r="AK46" s="299">
        <v>1.0589999999999999</v>
      </c>
      <c r="AL46" s="335" t="s">
        <v>549</v>
      </c>
      <c r="AM46" s="299">
        <v>1.0620000000000001</v>
      </c>
      <c r="AN46" s="299" t="s">
        <v>549</v>
      </c>
      <c r="AO46" s="299">
        <v>1.06</v>
      </c>
      <c r="AP46" s="299" t="s">
        <v>549</v>
      </c>
      <c r="AQ46" s="299">
        <v>1.056</v>
      </c>
      <c r="AR46" s="299" t="s">
        <v>549</v>
      </c>
      <c r="AS46" s="299">
        <v>1.0549999999999999</v>
      </c>
      <c r="AT46" s="417" t="s">
        <v>549</v>
      </c>
      <c r="AU46" s="299">
        <v>1.054</v>
      </c>
      <c r="AV46" s="417" t="s">
        <v>549</v>
      </c>
      <c r="AW46" s="215" t="str">
        <f t="shared" si="0"/>
        <v>down</v>
      </c>
      <c r="AX46" s="225"/>
      <c r="AY46" s="226"/>
      <c r="AZ46" s="226"/>
      <c r="BA46" s="306"/>
      <c r="BB46" s="306"/>
    </row>
    <row r="47" spans="1:54" x14ac:dyDescent="0.2">
      <c r="A47" s="285" t="s">
        <v>492</v>
      </c>
      <c r="B47" s="293" t="s">
        <v>704</v>
      </c>
      <c r="C47" s="293" t="s">
        <v>98</v>
      </c>
      <c r="D47" s="293" t="s">
        <v>434</v>
      </c>
      <c r="E47" s="293" t="s">
        <v>98</v>
      </c>
      <c r="F47" s="293" t="s">
        <v>99</v>
      </c>
      <c r="G47" s="293" t="s">
        <v>100</v>
      </c>
      <c r="H47" s="272" t="s">
        <v>571</v>
      </c>
      <c r="I47" s="299">
        <v>0.97199999999999998</v>
      </c>
      <c r="J47" s="346" t="s">
        <v>549</v>
      </c>
      <c r="K47" s="299">
        <v>0.96599999999999997</v>
      </c>
      <c r="L47" s="346" t="s">
        <v>549</v>
      </c>
      <c r="M47" s="299">
        <v>0.95899999999999996</v>
      </c>
      <c r="N47" s="335" t="s">
        <v>548</v>
      </c>
      <c r="O47" s="299">
        <v>0.95499999999999996</v>
      </c>
      <c r="P47" s="335" t="s">
        <v>548</v>
      </c>
      <c r="Q47" s="299">
        <v>0.94799999999999995</v>
      </c>
      <c r="R47" s="335" t="s">
        <v>548</v>
      </c>
      <c r="S47" s="299">
        <v>0.93799999999999994</v>
      </c>
      <c r="T47" s="335" t="s">
        <v>548</v>
      </c>
      <c r="U47" s="299">
        <v>0.93500000000000005</v>
      </c>
      <c r="V47" s="171" t="s">
        <v>548</v>
      </c>
      <c r="W47" s="299">
        <v>0.92900000000000005</v>
      </c>
      <c r="X47" s="171" t="s">
        <v>548</v>
      </c>
      <c r="Y47" s="299">
        <v>0.91700000000000004</v>
      </c>
      <c r="Z47" s="171" t="s">
        <v>548</v>
      </c>
      <c r="AA47" s="299">
        <v>0.90700000000000003</v>
      </c>
      <c r="AB47" s="171" t="s">
        <v>548</v>
      </c>
      <c r="AC47" s="299">
        <v>0.90100000000000002</v>
      </c>
      <c r="AD47" s="346" t="s">
        <v>548</v>
      </c>
      <c r="AE47" s="299">
        <v>0.89300000000000002</v>
      </c>
      <c r="AF47" s="335" t="s">
        <v>548</v>
      </c>
      <c r="AG47" s="299">
        <v>0.89</v>
      </c>
      <c r="AH47" s="346" t="s">
        <v>548</v>
      </c>
      <c r="AI47" s="299">
        <v>0.88800000000000001</v>
      </c>
      <c r="AJ47" s="335" t="s">
        <v>548</v>
      </c>
      <c r="AK47" s="299">
        <v>0.88600000000000001</v>
      </c>
      <c r="AL47" s="335" t="s">
        <v>548</v>
      </c>
      <c r="AM47" s="299">
        <v>0.88600000000000001</v>
      </c>
      <c r="AN47" s="299" t="s">
        <v>548</v>
      </c>
      <c r="AO47" s="299">
        <v>0.88500000000000001</v>
      </c>
      <c r="AP47" s="299" t="s">
        <v>548</v>
      </c>
      <c r="AQ47" s="299">
        <v>0.88700000000000001</v>
      </c>
      <c r="AR47" s="299" t="s">
        <v>548</v>
      </c>
      <c r="AS47" s="299">
        <v>0.88700000000000001</v>
      </c>
      <c r="AT47" s="417" t="s">
        <v>548</v>
      </c>
      <c r="AU47" s="299">
        <v>0.88400000000000001</v>
      </c>
      <c r="AV47" s="417" t="s">
        <v>548</v>
      </c>
      <c r="AW47" s="215" t="str">
        <f t="shared" si="0"/>
        <v>down</v>
      </c>
      <c r="AX47" s="225"/>
      <c r="AY47" s="226"/>
      <c r="AZ47" s="226"/>
      <c r="BA47" s="306"/>
      <c r="BB47" s="306"/>
    </row>
    <row r="48" spans="1:54" x14ac:dyDescent="0.2">
      <c r="A48" s="285" t="s">
        <v>635</v>
      </c>
      <c r="B48" s="293" t="s">
        <v>694</v>
      </c>
      <c r="C48" s="293" t="s">
        <v>407</v>
      </c>
      <c r="D48" s="293" t="s">
        <v>423</v>
      </c>
      <c r="E48" s="293" t="s">
        <v>34</v>
      </c>
      <c r="F48" s="293" t="s">
        <v>101</v>
      </c>
      <c r="G48" s="293" t="s">
        <v>102</v>
      </c>
      <c r="H48" s="272" t="s">
        <v>571</v>
      </c>
      <c r="I48" s="299">
        <v>1.0880000000000001</v>
      </c>
      <c r="J48" s="346" t="s">
        <v>549</v>
      </c>
      <c r="K48" s="299">
        <v>1.0820000000000001</v>
      </c>
      <c r="L48" s="346" t="s">
        <v>549</v>
      </c>
      <c r="M48" s="299">
        <v>1.077</v>
      </c>
      <c r="N48" s="335" t="s">
        <v>549</v>
      </c>
      <c r="O48" s="299">
        <v>1.0760000000000001</v>
      </c>
      <c r="P48" s="335" t="s">
        <v>549</v>
      </c>
      <c r="Q48" s="299">
        <v>1.071</v>
      </c>
      <c r="R48" s="335" t="s">
        <v>549</v>
      </c>
      <c r="S48" s="299">
        <v>1.0660000000000001</v>
      </c>
      <c r="T48" s="335" t="s">
        <v>549</v>
      </c>
      <c r="U48" s="299">
        <v>1.0640000000000001</v>
      </c>
      <c r="V48" s="171" t="s">
        <v>549</v>
      </c>
      <c r="W48" s="299">
        <v>1.0620000000000001</v>
      </c>
      <c r="X48" s="171" t="s">
        <v>549</v>
      </c>
      <c r="Y48" s="299">
        <v>1.0569999999999999</v>
      </c>
      <c r="Z48" s="171" t="s">
        <v>549</v>
      </c>
      <c r="AA48" s="299">
        <v>1.052</v>
      </c>
      <c r="AB48" s="171" t="s">
        <v>549</v>
      </c>
      <c r="AC48" s="299">
        <v>1.044</v>
      </c>
      <c r="AD48" s="346" t="s">
        <v>549</v>
      </c>
      <c r="AE48" s="299">
        <v>1.036</v>
      </c>
      <c r="AF48" s="335" t="s">
        <v>549</v>
      </c>
      <c r="AG48" s="299">
        <v>1.0429999999999999</v>
      </c>
      <c r="AH48" s="346" t="s">
        <v>549</v>
      </c>
      <c r="AI48" s="299">
        <v>1.04</v>
      </c>
      <c r="AJ48" s="335" t="s">
        <v>549</v>
      </c>
      <c r="AK48" s="299">
        <v>1.034</v>
      </c>
      <c r="AL48" s="335" t="s">
        <v>549</v>
      </c>
      <c r="AM48" s="299">
        <v>1.0329999999999999</v>
      </c>
      <c r="AN48" s="299" t="s">
        <v>549</v>
      </c>
      <c r="AO48" s="299">
        <v>1.038</v>
      </c>
      <c r="AP48" s="299" t="s">
        <v>549</v>
      </c>
      <c r="AQ48" s="299">
        <v>1.0369999999999999</v>
      </c>
      <c r="AR48" s="299" t="s">
        <v>549</v>
      </c>
      <c r="AS48" s="299">
        <v>1.0389999999999999</v>
      </c>
      <c r="AT48" s="417" t="s">
        <v>549</v>
      </c>
      <c r="AU48" s="299">
        <v>1.0389999999999999</v>
      </c>
      <c r="AV48" s="417" t="s">
        <v>549</v>
      </c>
      <c r="AW48" s="215" t="str">
        <f t="shared" si="0"/>
        <v>same</v>
      </c>
      <c r="AX48" s="225"/>
      <c r="AY48" s="226"/>
      <c r="AZ48" s="226"/>
      <c r="BA48" s="306"/>
      <c r="BB48" s="306"/>
    </row>
    <row r="49" spans="1:54" x14ac:dyDescent="0.2">
      <c r="A49" s="285" t="s">
        <v>634</v>
      </c>
      <c r="B49" s="293" t="s">
        <v>699</v>
      </c>
      <c r="C49" s="293" t="s">
        <v>410</v>
      </c>
      <c r="D49" s="293" t="s">
        <v>433</v>
      </c>
      <c r="E49" s="293" t="s">
        <v>91</v>
      </c>
      <c r="F49" s="293" t="s">
        <v>103</v>
      </c>
      <c r="G49" s="293" t="s">
        <v>104</v>
      </c>
      <c r="H49" s="272" t="s">
        <v>571</v>
      </c>
      <c r="I49" s="299">
        <v>1.2889999999999999</v>
      </c>
      <c r="J49" s="346" t="s">
        <v>549</v>
      </c>
      <c r="K49" s="299">
        <v>1.286</v>
      </c>
      <c r="L49" s="346" t="s">
        <v>549</v>
      </c>
      <c r="M49" s="299">
        <v>1.2809999999999999</v>
      </c>
      <c r="N49" s="335" t="s">
        <v>549</v>
      </c>
      <c r="O49" s="299">
        <v>1.278</v>
      </c>
      <c r="P49" s="335" t="s">
        <v>549</v>
      </c>
      <c r="Q49" s="299">
        <v>1.2749999999999999</v>
      </c>
      <c r="R49" s="335" t="s">
        <v>549</v>
      </c>
      <c r="S49" s="299">
        <v>1.2689999999999999</v>
      </c>
      <c r="T49" s="335" t="s">
        <v>549</v>
      </c>
      <c r="U49" s="299">
        <v>1.2709999999999999</v>
      </c>
      <c r="V49" s="171" t="s">
        <v>549</v>
      </c>
      <c r="W49" s="299">
        <v>1.2649999999999999</v>
      </c>
      <c r="X49" s="171" t="s">
        <v>549</v>
      </c>
      <c r="Y49" s="299">
        <v>1.252</v>
      </c>
      <c r="Z49" s="171" t="s">
        <v>549</v>
      </c>
      <c r="AA49" s="299">
        <v>1.234</v>
      </c>
      <c r="AB49" s="171" t="s">
        <v>549</v>
      </c>
      <c r="AC49" s="299">
        <v>1.2330000000000001</v>
      </c>
      <c r="AD49" s="346" t="s">
        <v>549</v>
      </c>
      <c r="AE49" s="299">
        <v>1.2270000000000001</v>
      </c>
      <c r="AF49" s="335" t="s">
        <v>549</v>
      </c>
      <c r="AG49" s="299">
        <v>1.2250000000000001</v>
      </c>
      <c r="AH49" s="346" t="s">
        <v>549</v>
      </c>
      <c r="AI49" s="299">
        <v>1.2210000000000001</v>
      </c>
      <c r="AJ49" s="335" t="s">
        <v>549</v>
      </c>
      <c r="AK49" s="299">
        <v>1.2130000000000001</v>
      </c>
      <c r="AL49" s="335" t="s">
        <v>549</v>
      </c>
      <c r="AM49" s="299">
        <v>1.2110000000000001</v>
      </c>
      <c r="AN49" s="299" t="s">
        <v>549</v>
      </c>
      <c r="AO49" s="299">
        <v>1.21</v>
      </c>
      <c r="AP49" s="299" t="s">
        <v>549</v>
      </c>
      <c r="AQ49" s="299">
        <v>1.2070000000000001</v>
      </c>
      <c r="AR49" s="299" t="s">
        <v>549</v>
      </c>
      <c r="AS49" s="299">
        <v>1.204</v>
      </c>
      <c r="AT49" s="417" t="s">
        <v>549</v>
      </c>
      <c r="AU49" s="299">
        <v>1.206</v>
      </c>
      <c r="AV49" s="417" t="s">
        <v>549</v>
      </c>
      <c r="AW49" s="215" t="str">
        <f t="shared" si="0"/>
        <v>up</v>
      </c>
      <c r="AX49" s="225"/>
      <c r="AY49" s="226"/>
      <c r="AZ49" s="226"/>
      <c r="BA49" s="306"/>
      <c r="BB49" s="306"/>
    </row>
    <row r="50" spans="1:54" x14ac:dyDescent="0.2">
      <c r="A50" s="285" t="s">
        <v>629</v>
      </c>
      <c r="B50" s="293" t="s">
        <v>690</v>
      </c>
      <c r="C50" s="293" t="s">
        <v>404</v>
      </c>
      <c r="D50" s="293" t="s">
        <v>426</v>
      </c>
      <c r="E50" s="293" t="s">
        <v>47</v>
      </c>
      <c r="F50" s="293" t="s">
        <v>105</v>
      </c>
      <c r="G50" s="293" t="s">
        <v>106</v>
      </c>
      <c r="H50" s="272" t="s">
        <v>571</v>
      </c>
      <c r="I50" s="299">
        <v>0.81200000000000006</v>
      </c>
      <c r="J50" s="346" t="s">
        <v>548</v>
      </c>
      <c r="K50" s="299">
        <v>0.80900000000000005</v>
      </c>
      <c r="L50" s="346" t="s">
        <v>548</v>
      </c>
      <c r="M50" s="299">
        <v>0.80700000000000005</v>
      </c>
      <c r="N50" s="335" t="s">
        <v>548</v>
      </c>
      <c r="O50" s="299">
        <v>0.80400000000000005</v>
      </c>
      <c r="P50" s="335" t="s">
        <v>548</v>
      </c>
      <c r="Q50" s="299">
        <v>0.80100000000000005</v>
      </c>
      <c r="R50" s="335" t="s">
        <v>548</v>
      </c>
      <c r="S50" s="299">
        <v>0.79500000000000004</v>
      </c>
      <c r="T50" s="335" t="s">
        <v>548</v>
      </c>
      <c r="U50" s="299">
        <v>0.79400000000000004</v>
      </c>
      <c r="V50" s="171" t="s">
        <v>548</v>
      </c>
      <c r="W50" s="299">
        <v>0.79200000000000004</v>
      </c>
      <c r="X50" s="171" t="s">
        <v>548</v>
      </c>
      <c r="Y50" s="299">
        <v>0.78400000000000003</v>
      </c>
      <c r="Z50" s="171" t="s">
        <v>548</v>
      </c>
      <c r="AA50" s="299">
        <v>0.77400000000000002</v>
      </c>
      <c r="AB50" s="171" t="s">
        <v>548</v>
      </c>
      <c r="AC50" s="299">
        <v>0.77200000000000002</v>
      </c>
      <c r="AD50" s="346" t="s">
        <v>548</v>
      </c>
      <c r="AE50" s="299">
        <v>0.76600000000000001</v>
      </c>
      <c r="AF50" s="335" t="s">
        <v>548</v>
      </c>
      <c r="AG50" s="299">
        <v>0.76400000000000001</v>
      </c>
      <c r="AH50" s="346" t="s">
        <v>548</v>
      </c>
      <c r="AI50" s="299">
        <v>0.76</v>
      </c>
      <c r="AJ50" s="335" t="s">
        <v>548</v>
      </c>
      <c r="AK50" s="299">
        <v>0.75600000000000001</v>
      </c>
      <c r="AL50" s="335" t="s">
        <v>548</v>
      </c>
      <c r="AM50" s="299">
        <v>0.754</v>
      </c>
      <c r="AN50" s="299" t="s">
        <v>548</v>
      </c>
      <c r="AO50" s="299">
        <v>0.752</v>
      </c>
      <c r="AP50" s="299" t="s">
        <v>548</v>
      </c>
      <c r="AQ50" s="299">
        <v>0.751</v>
      </c>
      <c r="AR50" s="299" t="s">
        <v>548</v>
      </c>
      <c r="AS50" s="299">
        <v>0.749</v>
      </c>
      <c r="AT50" s="417" t="s">
        <v>548</v>
      </c>
      <c r="AU50" s="299">
        <v>0.749</v>
      </c>
      <c r="AV50" s="417" t="s">
        <v>548</v>
      </c>
      <c r="AW50" s="215" t="str">
        <f t="shared" si="0"/>
        <v>same</v>
      </c>
      <c r="AX50" s="225"/>
      <c r="AY50" s="226"/>
      <c r="AZ50" s="226"/>
      <c r="BA50" s="306"/>
      <c r="BB50" s="306"/>
    </row>
    <row r="51" spans="1:54" x14ac:dyDescent="0.2">
      <c r="A51" s="285" t="s">
        <v>494</v>
      </c>
      <c r="B51" s="293" t="s">
        <v>693</v>
      </c>
      <c r="C51" s="293" t="s">
        <v>406</v>
      </c>
      <c r="D51" s="293" t="s">
        <v>421</v>
      </c>
      <c r="E51" s="293" t="s">
        <v>28</v>
      </c>
      <c r="F51" s="293" t="s">
        <v>107</v>
      </c>
      <c r="G51" s="293" t="s">
        <v>108</v>
      </c>
      <c r="H51" s="272" t="s">
        <v>571</v>
      </c>
      <c r="I51" s="299">
        <v>1.081</v>
      </c>
      <c r="J51" s="346" t="s">
        <v>549</v>
      </c>
      <c r="K51" s="299">
        <v>1.0760000000000001</v>
      </c>
      <c r="L51" s="346" t="s">
        <v>549</v>
      </c>
      <c r="M51" s="299">
        <v>1.069</v>
      </c>
      <c r="N51" s="335" t="s">
        <v>549</v>
      </c>
      <c r="O51" s="299">
        <v>1.0660000000000001</v>
      </c>
      <c r="P51" s="335" t="s">
        <v>549</v>
      </c>
      <c r="Q51" s="299">
        <v>1.06</v>
      </c>
      <c r="R51" s="335" t="s">
        <v>549</v>
      </c>
      <c r="S51" s="299">
        <v>1.05</v>
      </c>
      <c r="T51" s="335" t="s">
        <v>549</v>
      </c>
      <c r="U51" s="299">
        <v>1.046</v>
      </c>
      <c r="V51" s="171" t="s">
        <v>549</v>
      </c>
      <c r="W51" s="299">
        <v>1.0409999999999999</v>
      </c>
      <c r="X51" s="171" t="s">
        <v>549</v>
      </c>
      <c r="Y51" s="299">
        <v>1.0309999999999999</v>
      </c>
      <c r="Z51" s="171" t="s">
        <v>549</v>
      </c>
      <c r="AA51" s="299">
        <v>1.02</v>
      </c>
      <c r="AB51" s="171" t="s">
        <v>549</v>
      </c>
      <c r="AC51" s="299">
        <v>1.0169999999999999</v>
      </c>
      <c r="AD51" s="346" t="s">
        <v>549</v>
      </c>
      <c r="AE51" s="299">
        <v>1.002</v>
      </c>
      <c r="AF51" s="335" t="s">
        <v>549</v>
      </c>
      <c r="AG51" s="299">
        <v>0.997</v>
      </c>
      <c r="AH51" s="346" t="s">
        <v>549</v>
      </c>
      <c r="AI51" s="299">
        <v>0.99</v>
      </c>
      <c r="AJ51" s="335" t="s">
        <v>549</v>
      </c>
      <c r="AK51" s="299">
        <v>0.98399999999999999</v>
      </c>
      <c r="AL51" s="335" t="s">
        <v>549</v>
      </c>
      <c r="AM51" s="299">
        <v>0.98199999999999998</v>
      </c>
      <c r="AN51" s="299" t="s">
        <v>549</v>
      </c>
      <c r="AO51" s="299">
        <v>0.97799999999999998</v>
      </c>
      <c r="AP51" s="299" t="s">
        <v>549</v>
      </c>
      <c r="AQ51" s="299">
        <v>0.97599999999999998</v>
      </c>
      <c r="AR51" s="299" t="s">
        <v>549</v>
      </c>
      <c r="AS51" s="299">
        <v>0.97299999999999998</v>
      </c>
      <c r="AT51" s="417" t="s">
        <v>549</v>
      </c>
      <c r="AU51" s="299">
        <v>0.97199999999999998</v>
      </c>
      <c r="AV51" s="417" t="s">
        <v>549</v>
      </c>
      <c r="AW51" s="215" t="str">
        <f t="shared" si="0"/>
        <v>down</v>
      </c>
      <c r="AX51" s="225"/>
      <c r="AY51" s="226"/>
      <c r="AZ51" s="226"/>
      <c r="BA51" s="306"/>
      <c r="BB51" s="306"/>
    </row>
    <row r="52" spans="1:54" x14ac:dyDescent="0.2">
      <c r="A52" s="285" t="s">
        <v>636</v>
      </c>
      <c r="B52" s="293" t="s">
        <v>692</v>
      </c>
      <c r="C52" s="293" t="s">
        <v>403</v>
      </c>
      <c r="D52" s="293" t="s">
        <v>417</v>
      </c>
      <c r="E52" s="293" t="s">
        <v>11</v>
      </c>
      <c r="F52" s="293" t="s">
        <v>559</v>
      </c>
      <c r="G52" s="293" t="s">
        <v>560</v>
      </c>
      <c r="H52" s="272" t="s">
        <v>571</v>
      </c>
      <c r="I52" s="299">
        <v>1.0369999999999999</v>
      </c>
      <c r="J52" s="346" t="s">
        <v>549</v>
      </c>
      <c r="K52" s="299">
        <v>1.0289999999999999</v>
      </c>
      <c r="L52" s="346" t="s">
        <v>549</v>
      </c>
      <c r="M52" s="299">
        <v>1.0169999999999999</v>
      </c>
      <c r="N52" s="335" t="s">
        <v>549</v>
      </c>
      <c r="O52" s="299">
        <v>1.0069999999999999</v>
      </c>
      <c r="P52" s="335" t="s">
        <v>549</v>
      </c>
      <c r="Q52" s="299">
        <v>0.997</v>
      </c>
      <c r="R52" s="335" t="s">
        <v>549</v>
      </c>
      <c r="S52" s="299">
        <v>0.98699999999999999</v>
      </c>
      <c r="T52" s="335" t="s">
        <v>549</v>
      </c>
      <c r="U52" s="299">
        <v>0.98199999999999998</v>
      </c>
      <c r="V52" s="171" t="s">
        <v>549</v>
      </c>
      <c r="W52" s="299">
        <v>0.97799999999999998</v>
      </c>
      <c r="X52" s="171" t="s">
        <v>549</v>
      </c>
      <c r="Y52" s="299">
        <v>0.96699999999999997</v>
      </c>
      <c r="Z52" s="171" t="s">
        <v>549</v>
      </c>
      <c r="AA52" s="299">
        <v>0.95499999999999996</v>
      </c>
      <c r="AB52" s="171" t="s">
        <v>548</v>
      </c>
      <c r="AC52" s="299">
        <v>0.94899999999999995</v>
      </c>
      <c r="AD52" s="346" t="s">
        <v>548</v>
      </c>
      <c r="AE52" s="299">
        <v>0.93500000000000005</v>
      </c>
      <c r="AF52" s="335" t="s">
        <v>548</v>
      </c>
      <c r="AG52" s="299">
        <v>0.93</v>
      </c>
      <c r="AH52" s="346" t="s">
        <v>548</v>
      </c>
      <c r="AI52" s="299">
        <v>0.92400000000000004</v>
      </c>
      <c r="AJ52" s="335" t="s">
        <v>548</v>
      </c>
      <c r="AK52" s="299">
        <v>0.91900000000000004</v>
      </c>
      <c r="AL52" s="335" t="s">
        <v>548</v>
      </c>
      <c r="AM52" s="299">
        <v>0.91800000000000004</v>
      </c>
      <c r="AN52" s="299" t="s">
        <v>548</v>
      </c>
      <c r="AO52" s="299">
        <v>0.91800000000000004</v>
      </c>
      <c r="AP52" s="299" t="s">
        <v>548</v>
      </c>
      <c r="AQ52" s="299">
        <v>0.91700000000000004</v>
      </c>
      <c r="AR52" s="299" t="s">
        <v>548</v>
      </c>
      <c r="AS52" s="299">
        <v>0.91900000000000004</v>
      </c>
      <c r="AT52" s="417" t="s">
        <v>548</v>
      </c>
      <c r="AU52" s="299">
        <v>0.91900000000000004</v>
      </c>
      <c r="AV52" s="417" t="s">
        <v>548</v>
      </c>
      <c r="AW52" s="215" t="str">
        <f t="shared" si="0"/>
        <v>same</v>
      </c>
      <c r="AX52" s="225"/>
      <c r="AY52" s="226"/>
      <c r="AZ52" s="226"/>
      <c r="BA52" s="306"/>
      <c r="BB52" s="306"/>
    </row>
    <row r="53" spans="1:54" x14ac:dyDescent="0.2">
      <c r="A53" s="285" t="s">
        <v>627</v>
      </c>
      <c r="B53" s="293" t="s">
        <v>695</v>
      </c>
      <c r="C53" s="293" t="s">
        <v>465</v>
      </c>
      <c r="D53" s="293" t="s">
        <v>424</v>
      </c>
      <c r="E53" s="293" t="s">
        <v>35</v>
      </c>
      <c r="F53" s="293" t="s">
        <v>109</v>
      </c>
      <c r="G53" s="293" t="s">
        <v>110</v>
      </c>
      <c r="H53" s="272" t="s">
        <v>571</v>
      </c>
      <c r="I53" s="299">
        <v>1.131</v>
      </c>
      <c r="J53" s="346" t="s">
        <v>549</v>
      </c>
      <c r="K53" s="299">
        <v>1.129</v>
      </c>
      <c r="L53" s="346" t="s">
        <v>549</v>
      </c>
      <c r="M53" s="299">
        <v>1.123</v>
      </c>
      <c r="N53" s="335" t="s">
        <v>549</v>
      </c>
      <c r="O53" s="299">
        <v>1.115</v>
      </c>
      <c r="P53" s="335" t="s">
        <v>549</v>
      </c>
      <c r="Q53" s="299">
        <v>1.1080000000000001</v>
      </c>
      <c r="R53" s="335" t="s">
        <v>549</v>
      </c>
      <c r="S53" s="299">
        <v>1.1020000000000001</v>
      </c>
      <c r="T53" s="335" t="s">
        <v>549</v>
      </c>
      <c r="U53" s="299">
        <v>1.1040000000000001</v>
      </c>
      <c r="V53" s="171" t="s">
        <v>549</v>
      </c>
      <c r="W53" s="299">
        <v>1.1020000000000001</v>
      </c>
      <c r="X53" s="171" t="s">
        <v>549</v>
      </c>
      <c r="Y53" s="299">
        <v>1.093</v>
      </c>
      <c r="Z53" s="171" t="s">
        <v>549</v>
      </c>
      <c r="AA53" s="299">
        <v>1.0780000000000001</v>
      </c>
      <c r="AB53" s="171" t="s">
        <v>549</v>
      </c>
      <c r="AC53" s="299">
        <v>1.0680000000000001</v>
      </c>
      <c r="AD53" s="346" t="s">
        <v>549</v>
      </c>
      <c r="AE53" s="299">
        <v>1.0580000000000001</v>
      </c>
      <c r="AF53" s="335" t="s">
        <v>549</v>
      </c>
      <c r="AG53" s="299">
        <v>1.0529999999999999</v>
      </c>
      <c r="AH53" s="346" t="s">
        <v>549</v>
      </c>
      <c r="AI53" s="299">
        <v>1.048</v>
      </c>
      <c r="AJ53" s="335" t="s">
        <v>549</v>
      </c>
      <c r="AK53" s="299">
        <v>0.98799999999999999</v>
      </c>
      <c r="AL53" s="335" t="s">
        <v>549</v>
      </c>
      <c r="AM53" s="299">
        <v>0.99</v>
      </c>
      <c r="AN53" s="299" t="s">
        <v>549</v>
      </c>
      <c r="AO53" s="299">
        <v>0.98799999999999999</v>
      </c>
      <c r="AP53" s="299" t="s">
        <v>549</v>
      </c>
      <c r="AQ53" s="299">
        <v>0.98799999999999999</v>
      </c>
      <c r="AR53" s="299" t="s">
        <v>549</v>
      </c>
      <c r="AS53" s="299">
        <v>0.98299999999999998</v>
      </c>
      <c r="AT53" s="417" t="s">
        <v>549</v>
      </c>
      <c r="AU53" s="299">
        <v>0.98299999999999998</v>
      </c>
      <c r="AV53" s="417" t="s">
        <v>549</v>
      </c>
      <c r="AW53" s="215" t="str">
        <f t="shared" si="0"/>
        <v>same</v>
      </c>
      <c r="AX53" s="225"/>
      <c r="AY53" s="226"/>
      <c r="AZ53" s="226"/>
      <c r="BA53" s="306"/>
      <c r="BB53" s="306"/>
    </row>
    <row r="54" spans="1:54" x14ac:dyDescent="0.2">
      <c r="A54" s="285" t="s">
        <v>495</v>
      </c>
      <c r="B54" s="293" t="s">
        <v>693</v>
      </c>
      <c r="C54" s="293" t="s">
        <v>406</v>
      </c>
      <c r="D54" s="293" t="s">
        <v>435</v>
      </c>
      <c r="E54" s="293" t="s">
        <v>111</v>
      </c>
      <c r="F54" s="293" t="s">
        <v>112</v>
      </c>
      <c r="G54" s="293" t="s">
        <v>113</v>
      </c>
      <c r="H54" s="272" t="s">
        <v>571</v>
      </c>
      <c r="I54" s="299">
        <v>0.998</v>
      </c>
      <c r="J54" s="346" t="s">
        <v>549</v>
      </c>
      <c r="K54" s="299">
        <v>0.99299999999999999</v>
      </c>
      <c r="L54" s="346" t="s">
        <v>549</v>
      </c>
      <c r="M54" s="299">
        <v>0.98799999999999999</v>
      </c>
      <c r="N54" s="335" t="s">
        <v>549</v>
      </c>
      <c r="O54" s="299">
        <v>0.98399999999999999</v>
      </c>
      <c r="P54" s="335" t="s">
        <v>549</v>
      </c>
      <c r="Q54" s="299">
        <v>0.98</v>
      </c>
      <c r="R54" s="335" t="s">
        <v>549</v>
      </c>
      <c r="S54" s="299">
        <v>0.97499999999999998</v>
      </c>
      <c r="T54" s="335" t="s">
        <v>549</v>
      </c>
      <c r="U54" s="299">
        <v>0.97399999999999998</v>
      </c>
      <c r="V54" s="171" t="s">
        <v>549</v>
      </c>
      <c r="W54" s="299">
        <v>0.97299999999999998</v>
      </c>
      <c r="X54" s="171" t="s">
        <v>549</v>
      </c>
      <c r="Y54" s="299">
        <v>0.96699999999999997</v>
      </c>
      <c r="Z54" s="171" t="s">
        <v>549</v>
      </c>
      <c r="AA54" s="299">
        <v>0.95899999999999996</v>
      </c>
      <c r="AB54" s="171" t="s">
        <v>548</v>
      </c>
      <c r="AC54" s="299">
        <v>0.95299999999999996</v>
      </c>
      <c r="AD54" s="346" t="s">
        <v>548</v>
      </c>
      <c r="AE54" s="299">
        <v>0.94599999999999995</v>
      </c>
      <c r="AF54" s="335" t="s">
        <v>548</v>
      </c>
      <c r="AG54" s="299">
        <v>0.94599999999999995</v>
      </c>
      <c r="AH54" s="346" t="s">
        <v>548</v>
      </c>
      <c r="AI54" s="299">
        <v>0.94</v>
      </c>
      <c r="AJ54" s="335" t="s">
        <v>548</v>
      </c>
      <c r="AK54" s="299">
        <v>0.93400000000000005</v>
      </c>
      <c r="AL54" s="335" t="s">
        <v>548</v>
      </c>
      <c r="AM54" s="299">
        <v>0.93600000000000005</v>
      </c>
      <c r="AN54" s="299" t="s">
        <v>548</v>
      </c>
      <c r="AO54" s="299">
        <v>0.94</v>
      </c>
      <c r="AP54" s="299" t="s">
        <v>548</v>
      </c>
      <c r="AQ54" s="299">
        <v>0.94199999999999995</v>
      </c>
      <c r="AR54" s="299" t="s">
        <v>548</v>
      </c>
      <c r="AS54" s="299">
        <v>0.94299999999999995</v>
      </c>
      <c r="AT54" s="417" t="s">
        <v>548</v>
      </c>
      <c r="AU54" s="299">
        <v>0.94299999999999995</v>
      </c>
      <c r="AV54" s="417" t="s">
        <v>548</v>
      </c>
      <c r="AW54" s="215" t="str">
        <f t="shared" si="0"/>
        <v>same</v>
      </c>
      <c r="AX54" s="225"/>
      <c r="AY54" s="226"/>
      <c r="AZ54" s="226"/>
      <c r="BA54" s="306"/>
      <c r="BB54" s="306"/>
    </row>
    <row r="55" spans="1:54" x14ac:dyDescent="0.2">
      <c r="A55" s="285" t="s">
        <v>637</v>
      </c>
      <c r="B55" s="293" t="s">
        <v>688</v>
      </c>
      <c r="C55" s="293" t="s">
        <v>401</v>
      </c>
      <c r="D55" s="293" t="s">
        <v>436</v>
      </c>
      <c r="E55" s="293" t="s">
        <v>114</v>
      </c>
      <c r="F55" s="293" t="s">
        <v>115</v>
      </c>
      <c r="G55" s="293" t="s">
        <v>116</v>
      </c>
      <c r="H55" s="272" t="s">
        <v>571</v>
      </c>
      <c r="I55" s="299">
        <v>1.0780000000000001</v>
      </c>
      <c r="J55" s="346" t="s">
        <v>549</v>
      </c>
      <c r="K55" s="299">
        <v>1.0649999999999999</v>
      </c>
      <c r="L55" s="346" t="s">
        <v>549</v>
      </c>
      <c r="M55" s="299">
        <v>1.0549999999999999</v>
      </c>
      <c r="N55" s="335" t="s">
        <v>549</v>
      </c>
      <c r="O55" s="299">
        <v>1.044</v>
      </c>
      <c r="P55" s="335" t="s">
        <v>549</v>
      </c>
      <c r="Q55" s="299">
        <v>1.036</v>
      </c>
      <c r="R55" s="335" t="s">
        <v>549</v>
      </c>
      <c r="S55" s="299">
        <v>1.0269999999999999</v>
      </c>
      <c r="T55" s="335" t="s">
        <v>549</v>
      </c>
      <c r="U55" s="299">
        <v>1.024</v>
      </c>
      <c r="V55" s="171" t="s">
        <v>549</v>
      </c>
      <c r="W55" s="299">
        <v>1.0209999999999999</v>
      </c>
      <c r="X55" s="171" t="s">
        <v>549</v>
      </c>
      <c r="Y55" s="299">
        <v>1.014</v>
      </c>
      <c r="Z55" s="171" t="s">
        <v>549</v>
      </c>
      <c r="AA55" s="299">
        <v>1.002</v>
      </c>
      <c r="AB55" s="171" t="s">
        <v>549</v>
      </c>
      <c r="AC55" s="299">
        <v>0.995</v>
      </c>
      <c r="AD55" s="346" t="s">
        <v>549</v>
      </c>
      <c r="AE55" s="299">
        <v>0.98399999999999999</v>
      </c>
      <c r="AF55" s="335" t="s">
        <v>549</v>
      </c>
      <c r="AG55" s="299">
        <v>0.98299999999999998</v>
      </c>
      <c r="AH55" s="346" t="s">
        <v>549</v>
      </c>
      <c r="AI55" s="299">
        <v>0.98299999999999998</v>
      </c>
      <c r="AJ55" s="335" t="s">
        <v>549</v>
      </c>
      <c r="AK55" s="299">
        <v>0.98099999999999998</v>
      </c>
      <c r="AL55" s="335" t="s">
        <v>549</v>
      </c>
      <c r="AM55" s="299">
        <v>0.98299999999999998</v>
      </c>
      <c r="AN55" s="299" t="s">
        <v>549</v>
      </c>
      <c r="AO55" s="299">
        <v>0.98199999999999998</v>
      </c>
      <c r="AP55" s="299" t="s">
        <v>549</v>
      </c>
      <c r="AQ55" s="299">
        <v>0.98299999999999998</v>
      </c>
      <c r="AR55" s="299" t="s">
        <v>549</v>
      </c>
      <c r="AS55" s="299">
        <v>0.98099999999999998</v>
      </c>
      <c r="AT55" s="417" t="s">
        <v>549</v>
      </c>
      <c r="AU55" s="299">
        <v>0.98099999999999998</v>
      </c>
      <c r="AV55" s="417" t="s">
        <v>549</v>
      </c>
      <c r="AW55" s="215" t="str">
        <f t="shared" si="0"/>
        <v>same</v>
      </c>
      <c r="AX55" s="225"/>
      <c r="AY55" s="226"/>
      <c r="AZ55" s="226"/>
      <c r="BA55" s="306"/>
      <c r="BB55" s="306"/>
    </row>
    <row r="56" spans="1:54" x14ac:dyDescent="0.2">
      <c r="A56" s="285" t="s">
        <v>632</v>
      </c>
      <c r="B56" s="293" t="s">
        <v>698</v>
      </c>
      <c r="C56" s="293" t="s">
        <v>409</v>
      </c>
      <c r="D56" s="293" t="s">
        <v>430</v>
      </c>
      <c r="E56" s="293" t="s">
        <v>65</v>
      </c>
      <c r="F56" s="293" t="s">
        <v>117</v>
      </c>
      <c r="G56" s="293" t="s">
        <v>118</v>
      </c>
      <c r="H56" s="272" t="s">
        <v>571</v>
      </c>
      <c r="I56" s="299">
        <v>1.1459999999999999</v>
      </c>
      <c r="J56" s="346" t="s">
        <v>549</v>
      </c>
      <c r="K56" s="299">
        <v>1.1379999999999999</v>
      </c>
      <c r="L56" s="346" t="s">
        <v>549</v>
      </c>
      <c r="M56" s="299">
        <v>1.1359999999999999</v>
      </c>
      <c r="N56" s="335" t="s">
        <v>549</v>
      </c>
      <c r="O56" s="299">
        <v>1.1279999999999999</v>
      </c>
      <c r="P56" s="335" t="s">
        <v>549</v>
      </c>
      <c r="Q56" s="299">
        <v>1.119</v>
      </c>
      <c r="R56" s="335" t="s">
        <v>549</v>
      </c>
      <c r="S56" s="299">
        <v>1.1100000000000001</v>
      </c>
      <c r="T56" s="335" t="s">
        <v>549</v>
      </c>
      <c r="U56" s="299">
        <v>1.103</v>
      </c>
      <c r="V56" s="171" t="s">
        <v>549</v>
      </c>
      <c r="W56" s="299">
        <v>1.095</v>
      </c>
      <c r="X56" s="171" t="s">
        <v>549</v>
      </c>
      <c r="Y56" s="299">
        <v>1.085</v>
      </c>
      <c r="Z56" s="171" t="s">
        <v>549</v>
      </c>
      <c r="AA56" s="299">
        <v>1.069</v>
      </c>
      <c r="AB56" s="171" t="s">
        <v>549</v>
      </c>
      <c r="AC56" s="299">
        <v>1.0580000000000001</v>
      </c>
      <c r="AD56" s="346" t="s">
        <v>549</v>
      </c>
      <c r="AE56" s="299">
        <v>1.0529999999999999</v>
      </c>
      <c r="AF56" s="335" t="s">
        <v>549</v>
      </c>
      <c r="AG56" s="299">
        <v>1.048</v>
      </c>
      <c r="AH56" s="346" t="s">
        <v>549</v>
      </c>
      <c r="AI56" s="299">
        <v>1.0409999999999999</v>
      </c>
      <c r="AJ56" s="335" t="s">
        <v>549</v>
      </c>
      <c r="AK56" s="299">
        <v>1.0289999999999999</v>
      </c>
      <c r="AL56" s="335" t="s">
        <v>549</v>
      </c>
      <c r="AM56" s="299">
        <v>1.0389999999999999</v>
      </c>
      <c r="AN56" s="299" t="s">
        <v>549</v>
      </c>
      <c r="AO56" s="299">
        <v>1.04</v>
      </c>
      <c r="AP56" s="299" t="s">
        <v>549</v>
      </c>
      <c r="AQ56" s="299">
        <v>1.0369999999999999</v>
      </c>
      <c r="AR56" s="299" t="s">
        <v>549</v>
      </c>
      <c r="AS56" s="299">
        <v>1.0329999999999999</v>
      </c>
      <c r="AT56" s="417" t="s">
        <v>549</v>
      </c>
      <c r="AU56" s="299">
        <v>1.0289999999999999</v>
      </c>
      <c r="AV56" s="417" t="s">
        <v>549</v>
      </c>
      <c r="AW56" s="215" t="str">
        <f t="shared" si="0"/>
        <v>down</v>
      </c>
      <c r="AX56" s="225"/>
      <c r="AY56" s="226"/>
      <c r="AZ56" s="226"/>
      <c r="BA56" s="306"/>
      <c r="BB56" s="306"/>
    </row>
    <row r="57" spans="1:54" x14ac:dyDescent="0.2">
      <c r="A57" s="285" t="s">
        <v>630</v>
      </c>
      <c r="B57" s="293" t="s">
        <v>689</v>
      </c>
      <c r="C57" s="293" t="s">
        <v>402</v>
      </c>
      <c r="D57" s="293" t="s">
        <v>427</v>
      </c>
      <c r="E57" s="293" t="s">
        <v>50</v>
      </c>
      <c r="F57" s="293" t="s">
        <v>119</v>
      </c>
      <c r="G57" s="293" t="s">
        <v>120</v>
      </c>
      <c r="H57" s="272" t="s">
        <v>571</v>
      </c>
      <c r="I57" s="299">
        <v>0.97699999999999998</v>
      </c>
      <c r="J57" s="346" t="s">
        <v>549</v>
      </c>
      <c r="K57" s="299">
        <v>0.97</v>
      </c>
      <c r="L57" s="346" t="s">
        <v>549</v>
      </c>
      <c r="M57" s="299">
        <v>0.96299999999999997</v>
      </c>
      <c r="N57" s="335" t="s">
        <v>548</v>
      </c>
      <c r="O57" s="299">
        <v>0.95599999999999996</v>
      </c>
      <c r="P57" s="335" t="s">
        <v>548</v>
      </c>
      <c r="Q57" s="299">
        <v>0.95</v>
      </c>
      <c r="R57" s="335" t="s">
        <v>548</v>
      </c>
      <c r="S57" s="299">
        <v>0.94199999999999995</v>
      </c>
      <c r="T57" s="335" t="s">
        <v>548</v>
      </c>
      <c r="U57" s="299">
        <v>0.93799999999999994</v>
      </c>
      <c r="V57" s="171" t="s">
        <v>548</v>
      </c>
      <c r="W57" s="299">
        <v>0.93100000000000005</v>
      </c>
      <c r="X57" s="171" t="s">
        <v>548</v>
      </c>
      <c r="Y57" s="299">
        <v>0.92500000000000004</v>
      </c>
      <c r="Z57" s="171" t="s">
        <v>548</v>
      </c>
      <c r="AA57" s="299">
        <v>0.91600000000000004</v>
      </c>
      <c r="AB57" s="171" t="s">
        <v>548</v>
      </c>
      <c r="AC57" s="299">
        <v>0.91100000000000003</v>
      </c>
      <c r="AD57" s="346" t="s">
        <v>548</v>
      </c>
      <c r="AE57" s="299">
        <v>0.9</v>
      </c>
      <c r="AF57" s="335" t="s">
        <v>548</v>
      </c>
      <c r="AG57" s="299">
        <v>0.89700000000000002</v>
      </c>
      <c r="AH57" s="346" t="s">
        <v>548</v>
      </c>
      <c r="AI57" s="299">
        <v>0.89300000000000002</v>
      </c>
      <c r="AJ57" s="335" t="s">
        <v>548</v>
      </c>
      <c r="AK57" s="299">
        <v>0.88800000000000001</v>
      </c>
      <c r="AL57" s="335" t="s">
        <v>548</v>
      </c>
      <c r="AM57" s="299">
        <v>0.89200000000000002</v>
      </c>
      <c r="AN57" s="299" t="s">
        <v>548</v>
      </c>
      <c r="AO57" s="299">
        <v>0.88800000000000001</v>
      </c>
      <c r="AP57" s="299" t="s">
        <v>548</v>
      </c>
      <c r="AQ57" s="299">
        <v>0.89</v>
      </c>
      <c r="AR57" s="299" t="s">
        <v>548</v>
      </c>
      <c r="AS57" s="299">
        <v>0.89100000000000001</v>
      </c>
      <c r="AT57" s="417" t="s">
        <v>548</v>
      </c>
      <c r="AU57" s="299">
        <v>0.88900000000000001</v>
      </c>
      <c r="AV57" s="417" t="s">
        <v>548</v>
      </c>
      <c r="AW57" s="215" t="str">
        <f t="shared" si="0"/>
        <v>down</v>
      </c>
      <c r="AX57" s="225"/>
      <c r="AY57" s="226"/>
      <c r="AZ57" s="226"/>
      <c r="BA57" s="306"/>
      <c r="BB57" s="306"/>
    </row>
    <row r="58" spans="1:54" x14ac:dyDescent="0.2">
      <c r="A58" s="285" t="s">
        <v>630</v>
      </c>
      <c r="B58" s="293" t="s">
        <v>689</v>
      </c>
      <c r="C58" s="293" t="s">
        <v>402</v>
      </c>
      <c r="D58" s="293" t="s">
        <v>427</v>
      </c>
      <c r="E58" s="293" t="s">
        <v>50</v>
      </c>
      <c r="F58" s="293" t="s">
        <v>121</v>
      </c>
      <c r="G58" s="293" t="s">
        <v>122</v>
      </c>
      <c r="H58" s="272" t="s">
        <v>571</v>
      </c>
      <c r="I58" s="299">
        <v>1.0169999999999999</v>
      </c>
      <c r="J58" s="346" t="s">
        <v>549</v>
      </c>
      <c r="K58" s="299">
        <v>1.012</v>
      </c>
      <c r="L58" s="346" t="s">
        <v>549</v>
      </c>
      <c r="M58" s="299">
        <v>1.0069999999999999</v>
      </c>
      <c r="N58" s="335" t="s">
        <v>549</v>
      </c>
      <c r="O58" s="299">
        <v>1.0029999999999999</v>
      </c>
      <c r="P58" s="335" t="s">
        <v>549</v>
      </c>
      <c r="Q58" s="299">
        <v>1.0009999999999999</v>
      </c>
      <c r="R58" s="335" t="s">
        <v>549</v>
      </c>
      <c r="S58" s="299">
        <v>0.99099999999999999</v>
      </c>
      <c r="T58" s="335" t="s">
        <v>549</v>
      </c>
      <c r="U58" s="299">
        <v>0.98799999999999999</v>
      </c>
      <c r="V58" s="171" t="s">
        <v>549</v>
      </c>
      <c r="W58" s="299">
        <v>0.98699999999999999</v>
      </c>
      <c r="X58" s="171" t="s">
        <v>549</v>
      </c>
      <c r="Y58" s="299">
        <v>0.96899999999999997</v>
      </c>
      <c r="Z58" s="171" t="s">
        <v>549</v>
      </c>
      <c r="AA58" s="299">
        <v>0.95799999999999996</v>
      </c>
      <c r="AB58" s="171" t="s">
        <v>548</v>
      </c>
      <c r="AC58" s="299">
        <v>0.95599999999999996</v>
      </c>
      <c r="AD58" s="346" t="s">
        <v>548</v>
      </c>
      <c r="AE58" s="299">
        <v>0.94299999999999995</v>
      </c>
      <c r="AF58" s="335" t="s">
        <v>548</v>
      </c>
      <c r="AG58" s="299">
        <v>0.94</v>
      </c>
      <c r="AH58" s="346" t="s">
        <v>548</v>
      </c>
      <c r="AI58" s="299">
        <v>0.93799999999999994</v>
      </c>
      <c r="AJ58" s="335" t="s">
        <v>548</v>
      </c>
      <c r="AK58" s="299">
        <v>0.93200000000000005</v>
      </c>
      <c r="AL58" s="335" t="s">
        <v>548</v>
      </c>
      <c r="AM58" s="299">
        <v>0.93100000000000005</v>
      </c>
      <c r="AN58" s="299" t="s">
        <v>548</v>
      </c>
      <c r="AO58" s="299">
        <v>0.93100000000000005</v>
      </c>
      <c r="AP58" s="299" t="s">
        <v>548</v>
      </c>
      <c r="AQ58" s="299">
        <v>0.93</v>
      </c>
      <c r="AR58" s="299" t="s">
        <v>548</v>
      </c>
      <c r="AS58" s="299">
        <v>0.93100000000000005</v>
      </c>
      <c r="AT58" s="417" t="s">
        <v>548</v>
      </c>
      <c r="AU58" s="299">
        <v>0.93400000000000005</v>
      </c>
      <c r="AV58" s="417" t="s">
        <v>548</v>
      </c>
      <c r="AW58" s="215" t="str">
        <f t="shared" si="0"/>
        <v>up</v>
      </c>
      <c r="AX58" s="225"/>
      <c r="AY58" s="226"/>
      <c r="AZ58" s="226"/>
      <c r="BA58" s="306"/>
      <c r="BB58" s="306"/>
    </row>
    <row r="59" spans="1:54" x14ac:dyDescent="0.2">
      <c r="A59" s="285" t="s">
        <v>496</v>
      </c>
      <c r="B59" s="293" t="s">
        <v>705</v>
      </c>
      <c r="C59" s="293" t="s">
        <v>411</v>
      </c>
      <c r="D59" s="293" t="s">
        <v>437</v>
      </c>
      <c r="E59" s="293" t="s">
        <v>123</v>
      </c>
      <c r="F59" s="293" t="s">
        <v>124</v>
      </c>
      <c r="G59" s="293" t="s">
        <v>125</v>
      </c>
      <c r="H59" s="272" t="s">
        <v>571</v>
      </c>
      <c r="I59" s="299">
        <v>1.0029999999999999</v>
      </c>
      <c r="J59" s="346" t="s">
        <v>549</v>
      </c>
      <c r="K59" s="299">
        <v>1</v>
      </c>
      <c r="L59" s="346" t="s">
        <v>549</v>
      </c>
      <c r="M59" s="299">
        <v>0.996</v>
      </c>
      <c r="N59" s="335" t="s">
        <v>549</v>
      </c>
      <c r="O59" s="299">
        <v>0.99399999999999999</v>
      </c>
      <c r="P59" s="335" t="s">
        <v>549</v>
      </c>
      <c r="Q59" s="299">
        <v>0.99</v>
      </c>
      <c r="R59" s="335" t="s">
        <v>549</v>
      </c>
      <c r="S59" s="299">
        <v>0.98599999999999999</v>
      </c>
      <c r="T59" s="335" t="s">
        <v>549</v>
      </c>
      <c r="U59" s="299">
        <v>0.98399999999999999</v>
      </c>
      <c r="V59" s="171" t="s">
        <v>549</v>
      </c>
      <c r="W59" s="299">
        <v>0.97399999999999998</v>
      </c>
      <c r="X59" s="171" t="s">
        <v>549</v>
      </c>
      <c r="Y59" s="299">
        <v>0.96199999999999997</v>
      </c>
      <c r="Z59" s="171" t="s">
        <v>548</v>
      </c>
      <c r="AA59" s="299">
        <v>0.94899999999999995</v>
      </c>
      <c r="AB59" s="171" t="s">
        <v>548</v>
      </c>
      <c r="AC59" s="299">
        <v>0.94399999999999995</v>
      </c>
      <c r="AD59" s="346" t="s">
        <v>548</v>
      </c>
      <c r="AE59" s="299">
        <v>0.92800000000000005</v>
      </c>
      <c r="AF59" s="335" t="s">
        <v>548</v>
      </c>
      <c r="AG59" s="299">
        <v>0.92</v>
      </c>
      <c r="AH59" s="346" t="s">
        <v>548</v>
      </c>
      <c r="AI59" s="299">
        <v>0.91900000000000004</v>
      </c>
      <c r="AJ59" s="335" t="s">
        <v>548</v>
      </c>
      <c r="AK59" s="299">
        <v>0.91600000000000004</v>
      </c>
      <c r="AL59" s="335" t="s">
        <v>548</v>
      </c>
      <c r="AM59" s="299">
        <v>0.91800000000000004</v>
      </c>
      <c r="AN59" s="299" t="s">
        <v>548</v>
      </c>
      <c r="AO59" s="299">
        <v>0.92100000000000004</v>
      </c>
      <c r="AP59" s="299" t="s">
        <v>548</v>
      </c>
      <c r="AQ59" s="299">
        <v>0.91900000000000004</v>
      </c>
      <c r="AR59" s="299" t="s">
        <v>548</v>
      </c>
      <c r="AS59" s="299">
        <v>0.91900000000000004</v>
      </c>
      <c r="AT59" s="417" t="s">
        <v>548</v>
      </c>
      <c r="AU59" s="299">
        <v>0.92700000000000005</v>
      </c>
      <c r="AV59" s="417" t="s">
        <v>548</v>
      </c>
      <c r="AW59" s="215" t="str">
        <f t="shared" si="0"/>
        <v>up</v>
      </c>
      <c r="AX59" s="225"/>
      <c r="AY59" s="226"/>
      <c r="AZ59" s="226"/>
      <c r="BA59" s="306"/>
      <c r="BB59" s="306"/>
    </row>
    <row r="60" spans="1:54" x14ac:dyDescent="0.2">
      <c r="A60" s="285" t="s">
        <v>622</v>
      </c>
      <c r="B60" s="293" t="s">
        <v>690</v>
      </c>
      <c r="C60" s="293" t="s">
        <v>404</v>
      </c>
      <c r="D60" s="293" t="s">
        <v>418</v>
      </c>
      <c r="E60" s="293" t="s">
        <v>12</v>
      </c>
      <c r="F60" s="293" t="s">
        <v>126</v>
      </c>
      <c r="G60" s="293" t="s">
        <v>127</v>
      </c>
      <c r="H60" s="272" t="s">
        <v>571</v>
      </c>
      <c r="I60" s="299">
        <v>0.86299999999999999</v>
      </c>
      <c r="J60" s="346" t="s">
        <v>548</v>
      </c>
      <c r="K60" s="299">
        <v>0.86</v>
      </c>
      <c r="L60" s="346" t="s">
        <v>548</v>
      </c>
      <c r="M60" s="299">
        <v>0.85799999999999998</v>
      </c>
      <c r="N60" s="335" t="s">
        <v>548</v>
      </c>
      <c r="O60" s="299">
        <v>0.85599999999999998</v>
      </c>
      <c r="P60" s="335" t="s">
        <v>548</v>
      </c>
      <c r="Q60" s="299">
        <v>0.84699999999999998</v>
      </c>
      <c r="R60" s="335" t="s">
        <v>548</v>
      </c>
      <c r="S60" s="299">
        <v>0.84399999999999997</v>
      </c>
      <c r="T60" s="335" t="s">
        <v>548</v>
      </c>
      <c r="U60" s="299">
        <v>0.84499999999999997</v>
      </c>
      <c r="V60" s="171" t="s">
        <v>548</v>
      </c>
      <c r="W60" s="299">
        <v>0.84399999999999997</v>
      </c>
      <c r="X60" s="171" t="s">
        <v>548</v>
      </c>
      <c r="Y60" s="299">
        <v>0.84399999999999997</v>
      </c>
      <c r="Z60" s="171" t="s">
        <v>548</v>
      </c>
      <c r="AA60" s="299">
        <v>0.83899999999999997</v>
      </c>
      <c r="AB60" s="171" t="s">
        <v>548</v>
      </c>
      <c r="AC60" s="299">
        <v>0.83599999999999997</v>
      </c>
      <c r="AD60" s="346" t="s">
        <v>548</v>
      </c>
      <c r="AE60" s="299">
        <v>0.83199999999999996</v>
      </c>
      <c r="AF60" s="335" t="s">
        <v>548</v>
      </c>
      <c r="AG60" s="299">
        <v>0.83199999999999996</v>
      </c>
      <c r="AH60" s="346" t="s">
        <v>548</v>
      </c>
      <c r="AI60" s="299">
        <v>0.83199999999999996</v>
      </c>
      <c r="AJ60" s="335" t="s">
        <v>548</v>
      </c>
      <c r="AK60" s="299">
        <v>0.82899999999999996</v>
      </c>
      <c r="AL60" s="335" t="s">
        <v>548</v>
      </c>
      <c r="AM60" s="299">
        <v>0.82899999999999996</v>
      </c>
      <c r="AN60" s="299" t="s">
        <v>548</v>
      </c>
      <c r="AO60" s="299">
        <v>0.83299999999999996</v>
      </c>
      <c r="AP60" s="299" t="s">
        <v>548</v>
      </c>
      <c r="AQ60" s="299">
        <v>0.82899999999999996</v>
      </c>
      <c r="AR60" s="299" t="s">
        <v>548</v>
      </c>
      <c r="AS60" s="299">
        <v>0.82599999999999996</v>
      </c>
      <c r="AT60" s="417" t="s">
        <v>548</v>
      </c>
      <c r="AU60" s="299">
        <v>0.82099999999999995</v>
      </c>
      <c r="AV60" s="417" t="s">
        <v>548</v>
      </c>
      <c r="AW60" s="215" t="str">
        <f t="shared" si="0"/>
        <v>down</v>
      </c>
      <c r="AX60" s="225"/>
      <c r="AY60" s="226"/>
      <c r="AZ60" s="226"/>
      <c r="BA60" s="306"/>
      <c r="BB60" s="306"/>
    </row>
    <row r="61" spans="1:54" x14ac:dyDescent="0.2">
      <c r="A61" s="285" t="s">
        <v>498</v>
      </c>
      <c r="B61" s="293" t="s">
        <v>704</v>
      </c>
      <c r="C61" s="293" t="s">
        <v>98</v>
      </c>
      <c r="D61" s="293" t="s">
        <v>434</v>
      </c>
      <c r="E61" s="293" t="s">
        <v>98</v>
      </c>
      <c r="F61" s="293" t="s">
        <v>129</v>
      </c>
      <c r="G61" s="293" t="s">
        <v>130</v>
      </c>
      <c r="H61" s="272" t="s">
        <v>571</v>
      </c>
      <c r="I61" s="299">
        <v>0.90800000000000003</v>
      </c>
      <c r="J61" s="346" t="s">
        <v>548</v>
      </c>
      <c r="K61" s="299">
        <v>0.90300000000000002</v>
      </c>
      <c r="L61" s="346" t="s">
        <v>548</v>
      </c>
      <c r="M61" s="299">
        <v>0.89600000000000002</v>
      </c>
      <c r="N61" s="335" t="s">
        <v>548</v>
      </c>
      <c r="O61" s="299">
        <v>0.89200000000000002</v>
      </c>
      <c r="P61" s="335" t="s">
        <v>548</v>
      </c>
      <c r="Q61" s="299">
        <v>0.88500000000000001</v>
      </c>
      <c r="R61" s="335" t="s">
        <v>548</v>
      </c>
      <c r="S61" s="299">
        <v>0.876</v>
      </c>
      <c r="T61" s="335" t="s">
        <v>548</v>
      </c>
      <c r="U61" s="299">
        <v>0.874</v>
      </c>
      <c r="V61" s="171" t="s">
        <v>548</v>
      </c>
      <c r="W61" s="299">
        <v>0.86899999999999999</v>
      </c>
      <c r="X61" s="171" t="s">
        <v>548</v>
      </c>
      <c r="Y61" s="299">
        <v>0.85799999999999998</v>
      </c>
      <c r="Z61" s="171" t="s">
        <v>548</v>
      </c>
      <c r="AA61" s="299">
        <v>0.84699999999999998</v>
      </c>
      <c r="AB61" s="171" t="s">
        <v>548</v>
      </c>
      <c r="AC61" s="299">
        <v>0.84799999999999998</v>
      </c>
      <c r="AD61" s="346" t="s">
        <v>548</v>
      </c>
      <c r="AE61" s="299">
        <v>0.83899999999999997</v>
      </c>
      <c r="AF61" s="335" t="s">
        <v>548</v>
      </c>
      <c r="AG61" s="299">
        <v>0.83499999999999996</v>
      </c>
      <c r="AH61" s="346" t="s">
        <v>548</v>
      </c>
      <c r="AI61" s="299">
        <v>0.83099999999999996</v>
      </c>
      <c r="AJ61" s="335" t="s">
        <v>548</v>
      </c>
      <c r="AK61" s="299">
        <v>0.82799999999999996</v>
      </c>
      <c r="AL61" s="335" t="s">
        <v>548</v>
      </c>
      <c r="AM61" s="299">
        <v>0.82799999999999996</v>
      </c>
      <c r="AN61" s="299" t="s">
        <v>548</v>
      </c>
      <c r="AO61" s="299">
        <v>0.82799999999999996</v>
      </c>
      <c r="AP61" s="299" t="s">
        <v>548</v>
      </c>
      <c r="AQ61" s="299">
        <v>0.82699999999999996</v>
      </c>
      <c r="AR61" s="299" t="s">
        <v>548</v>
      </c>
      <c r="AS61" s="299">
        <v>0.82499999999999996</v>
      </c>
      <c r="AT61" s="417" t="s">
        <v>548</v>
      </c>
      <c r="AU61" s="299">
        <v>0.82399999999999995</v>
      </c>
      <c r="AV61" s="417" t="s">
        <v>548</v>
      </c>
      <c r="AW61" s="215" t="str">
        <f t="shared" si="0"/>
        <v>down</v>
      </c>
      <c r="AX61" s="225"/>
      <c r="AY61" s="226"/>
      <c r="AZ61" s="226"/>
      <c r="BA61" s="306"/>
      <c r="BB61" s="306"/>
    </row>
    <row r="62" spans="1:54" x14ac:dyDescent="0.2">
      <c r="A62" s="285" t="s">
        <v>627</v>
      </c>
      <c r="B62" s="293" t="s">
        <v>695</v>
      </c>
      <c r="C62" s="293" t="s">
        <v>465</v>
      </c>
      <c r="D62" s="293" t="s">
        <v>424</v>
      </c>
      <c r="E62" s="293" t="s">
        <v>35</v>
      </c>
      <c r="F62" s="293" t="s">
        <v>131</v>
      </c>
      <c r="G62" s="293" t="s">
        <v>132</v>
      </c>
      <c r="H62" s="272" t="s">
        <v>571</v>
      </c>
      <c r="I62" s="299">
        <v>1.103</v>
      </c>
      <c r="J62" s="346" t="s">
        <v>549</v>
      </c>
      <c r="K62" s="299">
        <v>1.101</v>
      </c>
      <c r="L62" s="346" t="s">
        <v>549</v>
      </c>
      <c r="M62" s="299">
        <v>1.1020000000000001</v>
      </c>
      <c r="N62" s="335" t="s">
        <v>549</v>
      </c>
      <c r="O62" s="299">
        <v>1.097</v>
      </c>
      <c r="P62" s="335" t="s">
        <v>549</v>
      </c>
      <c r="Q62" s="299">
        <v>1.0960000000000001</v>
      </c>
      <c r="R62" s="335" t="s">
        <v>549</v>
      </c>
      <c r="S62" s="299">
        <v>1.0960000000000001</v>
      </c>
      <c r="T62" s="335" t="s">
        <v>549</v>
      </c>
      <c r="U62" s="299">
        <v>1.091</v>
      </c>
      <c r="V62" s="171" t="s">
        <v>549</v>
      </c>
      <c r="W62" s="299">
        <v>1.079</v>
      </c>
      <c r="X62" s="171" t="s">
        <v>549</v>
      </c>
      <c r="Y62" s="299">
        <v>1.0669999999999999</v>
      </c>
      <c r="Z62" s="171" t="s">
        <v>549</v>
      </c>
      <c r="AA62" s="299">
        <v>1.0529999999999999</v>
      </c>
      <c r="AB62" s="171" t="s">
        <v>549</v>
      </c>
      <c r="AC62" s="299">
        <v>1.0509999999999999</v>
      </c>
      <c r="AD62" s="346" t="s">
        <v>549</v>
      </c>
      <c r="AE62" s="299">
        <v>1.038</v>
      </c>
      <c r="AF62" s="335" t="s">
        <v>549</v>
      </c>
      <c r="AG62" s="299">
        <v>1.034</v>
      </c>
      <c r="AH62" s="346" t="s">
        <v>549</v>
      </c>
      <c r="AI62" s="299">
        <v>1.03</v>
      </c>
      <c r="AJ62" s="335" t="s">
        <v>549</v>
      </c>
      <c r="AK62" s="299">
        <v>1.0249999999999999</v>
      </c>
      <c r="AL62" s="335" t="s">
        <v>549</v>
      </c>
      <c r="AM62" s="299">
        <v>1.0249999999999999</v>
      </c>
      <c r="AN62" s="299" t="s">
        <v>549</v>
      </c>
      <c r="AO62" s="299">
        <v>1.028</v>
      </c>
      <c r="AP62" s="299" t="s">
        <v>549</v>
      </c>
      <c r="AQ62" s="299">
        <v>1.0309999999999999</v>
      </c>
      <c r="AR62" s="299" t="s">
        <v>549</v>
      </c>
      <c r="AS62" s="299">
        <v>1.036</v>
      </c>
      <c r="AT62" s="417" t="s">
        <v>549</v>
      </c>
      <c r="AU62" s="299">
        <v>1.046</v>
      </c>
      <c r="AV62" s="417" t="s">
        <v>549</v>
      </c>
      <c r="AW62" s="215" t="str">
        <f t="shared" si="0"/>
        <v>up</v>
      </c>
      <c r="AX62" s="225"/>
      <c r="AY62" s="226"/>
      <c r="AZ62" s="226"/>
      <c r="BA62" s="306"/>
      <c r="BB62" s="306"/>
    </row>
    <row r="63" spans="1:54" x14ac:dyDescent="0.2">
      <c r="A63" s="285" t="s">
        <v>499</v>
      </c>
      <c r="B63" s="293" t="s">
        <v>692</v>
      </c>
      <c r="C63" s="293" t="s">
        <v>403</v>
      </c>
      <c r="D63" s="293" t="s">
        <v>420</v>
      </c>
      <c r="E63" s="293" t="s">
        <v>25</v>
      </c>
      <c r="F63" s="293" t="s">
        <v>133</v>
      </c>
      <c r="G63" s="293" t="s">
        <v>134</v>
      </c>
      <c r="H63" s="272" t="s">
        <v>571</v>
      </c>
      <c r="I63" s="299">
        <v>0.96599999999999997</v>
      </c>
      <c r="J63" s="346" t="s">
        <v>549</v>
      </c>
      <c r="K63" s="299">
        <v>0.95899999999999996</v>
      </c>
      <c r="L63" s="346" t="s">
        <v>548</v>
      </c>
      <c r="M63" s="299">
        <v>0.94799999999999995</v>
      </c>
      <c r="N63" s="335" t="s">
        <v>548</v>
      </c>
      <c r="O63" s="299">
        <v>0.93899999999999995</v>
      </c>
      <c r="P63" s="335" t="s">
        <v>548</v>
      </c>
      <c r="Q63" s="299">
        <v>0.93100000000000005</v>
      </c>
      <c r="R63" s="335" t="s">
        <v>548</v>
      </c>
      <c r="S63" s="299">
        <v>0.92100000000000004</v>
      </c>
      <c r="T63" s="335" t="s">
        <v>548</v>
      </c>
      <c r="U63" s="299">
        <v>0.91500000000000004</v>
      </c>
      <c r="V63" s="171" t="s">
        <v>548</v>
      </c>
      <c r="W63" s="299">
        <v>0.90900000000000003</v>
      </c>
      <c r="X63" s="171" t="s">
        <v>548</v>
      </c>
      <c r="Y63" s="299">
        <v>0.89900000000000002</v>
      </c>
      <c r="Z63" s="171" t="s">
        <v>548</v>
      </c>
      <c r="AA63" s="299">
        <v>0.88600000000000001</v>
      </c>
      <c r="AB63" s="171" t="s">
        <v>548</v>
      </c>
      <c r="AC63" s="299">
        <v>0.877</v>
      </c>
      <c r="AD63" s="346" t="s">
        <v>548</v>
      </c>
      <c r="AE63" s="299">
        <v>0.86799999999999999</v>
      </c>
      <c r="AF63" s="335" t="s">
        <v>548</v>
      </c>
      <c r="AG63" s="299">
        <v>0.86299999999999999</v>
      </c>
      <c r="AH63" s="346" t="s">
        <v>548</v>
      </c>
      <c r="AI63" s="299">
        <v>0.85799999999999998</v>
      </c>
      <c r="AJ63" s="335" t="s">
        <v>548</v>
      </c>
      <c r="AK63" s="299">
        <v>0.85499999999999998</v>
      </c>
      <c r="AL63" s="335" t="s">
        <v>548</v>
      </c>
      <c r="AM63" s="299">
        <v>0.85499999999999998</v>
      </c>
      <c r="AN63" s="299" t="s">
        <v>548</v>
      </c>
      <c r="AO63" s="299">
        <v>0.85299999999999998</v>
      </c>
      <c r="AP63" s="299" t="s">
        <v>548</v>
      </c>
      <c r="AQ63" s="299">
        <v>0.85299999999999998</v>
      </c>
      <c r="AR63" s="299" t="s">
        <v>548</v>
      </c>
      <c r="AS63" s="299">
        <v>0.85199999999999998</v>
      </c>
      <c r="AT63" s="417" t="s">
        <v>548</v>
      </c>
      <c r="AU63" s="299">
        <v>0.85199999999999998</v>
      </c>
      <c r="AV63" s="417" t="s">
        <v>548</v>
      </c>
      <c r="AW63" s="215" t="str">
        <f t="shared" si="0"/>
        <v>same</v>
      </c>
      <c r="AX63" s="225"/>
      <c r="AY63" s="226"/>
      <c r="AZ63" s="226"/>
      <c r="BA63" s="306"/>
      <c r="BB63" s="306"/>
    </row>
    <row r="64" spans="1:54" x14ac:dyDescent="0.2">
      <c r="A64" s="285" t="s">
        <v>639</v>
      </c>
      <c r="B64" s="293" t="s">
        <v>691</v>
      </c>
      <c r="C64" s="293" t="s">
        <v>405</v>
      </c>
      <c r="D64" s="293" t="s">
        <v>429</v>
      </c>
      <c r="E64" s="293" t="s">
        <v>60</v>
      </c>
      <c r="F64" s="293" t="s">
        <v>135</v>
      </c>
      <c r="G64" s="293" t="s">
        <v>136</v>
      </c>
      <c r="H64" s="272" t="s">
        <v>571</v>
      </c>
      <c r="I64" s="299">
        <v>1.0920000000000001</v>
      </c>
      <c r="J64" s="346" t="s">
        <v>549</v>
      </c>
      <c r="K64" s="299">
        <v>1.0840000000000001</v>
      </c>
      <c r="L64" s="346" t="s">
        <v>549</v>
      </c>
      <c r="M64" s="299">
        <v>1.073</v>
      </c>
      <c r="N64" s="335" t="s">
        <v>549</v>
      </c>
      <c r="O64" s="299">
        <v>1.0660000000000001</v>
      </c>
      <c r="P64" s="335" t="s">
        <v>549</v>
      </c>
      <c r="Q64" s="299">
        <v>1.06</v>
      </c>
      <c r="R64" s="335" t="s">
        <v>549</v>
      </c>
      <c r="S64" s="299">
        <v>1.0509999999999999</v>
      </c>
      <c r="T64" s="335" t="s">
        <v>549</v>
      </c>
      <c r="U64" s="299">
        <v>1.048</v>
      </c>
      <c r="V64" s="171" t="s">
        <v>549</v>
      </c>
      <c r="W64" s="299">
        <v>1.038</v>
      </c>
      <c r="X64" s="171" t="s">
        <v>549</v>
      </c>
      <c r="Y64" s="299">
        <v>1.0249999999999999</v>
      </c>
      <c r="Z64" s="171" t="s">
        <v>549</v>
      </c>
      <c r="AA64" s="299">
        <v>1.01</v>
      </c>
      <c r="AB64" s="171" t="s">
        <v>549</v>
      </c>
      <c r="AC64" s="299">
        <v>1.01</v>
      </c>
      <c r="AD64" s="346" t="s">
        <v>549</v>
      </c>
      <c r="AE64" s="299">
        <v>1.0029999999999999</v>
      </c>
      <c r="AF64" s="335" t="s">
        <v>549</v>
      </c>
      <c r="AG64" s="299">
        <v>0.997</v>
      </c>
      <c r="AH64" s="346" t="s">
        <v>549</v>
      </c>
      <c r="AI64" s="299">
        <v>0.99299999999999999</v>
      </c>
      <c r="AJ64" s="335" t="s">
        <v>549</v>
      </c>
      <c r="AK64" s="299">
        <v>0.98699999999999999</v>
      </c>
      <c r="AL64" s="335" t="s">
        <v>549</v>
      </c>
      <c r="AM64" s="299">
        <v>0.98399999999999999</v>
      </c>
      <c r="AN64" s="299" t="s">
        <v>549</v>
      </c>
      <c r="AO64" s="299">
        <v>0.97899999999999998</v>
      </c>
      <c r="AP64" s="299" t="s">
        <v>549</v>
      </c>
      <c r="AQ64" s="299">
        <v>0.97499999999999998</v>
      </c>
      <c r="AR64" s="299" t="s">
        <v>549</v>
      </c>
      <c r="AS64" s="299">
        <v>0.97299999999999998</v>
      </c>
      <c r="AT64" s="417" t="s">
        <v>549</v>
      </c>
      <c r="AU64" s="299">
        <v>0.97599999999999998</v>
      </c>
      <c r="AV64" s="417" t="s">
        <v>549</v>
      </c>
      <c r="AW64" s="215" t="str">
        <f t="shared" si="0"/>
        <v>up</v>
      </c>
      <c r="AX64" s="225"/>
      <c r="AY64" s="226"/>
      <c r="AZ64" s="226"/>
      <c r="BA64" s="306"/>
      <c r="BB64" s="306"/>
    </row>
    <row r="65" spans="1:54" x14ac:dyDescent="0.2">
      <c r="A65" s="285" t="s">
        <v>619</v>
      </c>
      <c r="B65" s="293" t="s">
        <v>688</v>
      </c>
      <c r="C65" s="293" t="s">
        <v>401</v>
      </c>
      <c r="D65" s="293" t="s">
        <v>415</v>
      </c>
      <c r="E65" s="293" t="s">
        <v>5</v>
      </c>
      <c r="F65" s="293" t="s">
        <v>137</v>
      </c>
      <c r="G65" s="293" t="s">
        <v>138</v>
      </c>
      <c r="H65" s="272" t="s">
        <v>571</v>
      </c>
      <c r="I65" s="299">
        <v>1.1619999999999999</v>
      </c>
      <c r="J65" s="346" t="s">
        <v>549</v>
      </c>
      <c r="K65" s="299">
        <v>1.161</v>
      </c>
      <c r="L65" s="346" t="s">
        <v>549</v>
      </c>
      <c r="M65" s="299">
        <v>1.1539999999999999</v>
      </c>
      <c r="N65" s="335" t="s">
        <v>549</v>
      </c>
      <c r="O65" s="299">
        <v>1.149</v>
      </c>
      <c r="P65" s="335" t="s">
        <v>549</v>
      </c>
      <c r="Q65" s="299">
        <v>1.1399999999999999</v>
      </c>
      <c r="R65" s="335" t="s">
        <v>549</v>
      </c>
      <c r="S65" s="299">
        <v>1.133</v>
      </c>
      <c r="T65" s="335" t="s">
        <v>549</v>
      </c>
      <c r="U65" s="299">
        <v>1.1379999999999999</v>
      </c>
      <c r="V65" s="171" t="s">
        <v>549</v>
      </c>
      <c r="W65" s="299">
        <v>1.135</v>
      </c>
      <c r="X65" s="171" t="s">
        <v>549</v>
      </c>
      <c r="Y65" s="299">
        <v>1.1319999999999999</v>
      </c>
      <c r="Z65" s="171" t="s">
        <v>549</v>
      </c>
      <c r="AA65" s="299">
        <v>1.1279999999999999</v>
      </c>
      <c r="AB65" s="171" t="s">
        <v>549</v>
      </c>
      <c r="AC65" s="299">
        <v>1.123</v>
      </c>
      <c r="AD65" s="346" t="s">
        <v>549</v>
      </c>
      <c r="AE65" s="299">
        <v>1.119</v>
      </c>
      <c r="AF65" s="335" t="s">
        <v>549</v>
      </c>
      <c r="AG65" s="299">
        <v>1.117</v>
      </c>
      <c r="AH65" s="346" t="s">
        <v>549</v>
      </c>
      <c r="AI65" s="299">
        <v>1.1120000000000001</v>
      </c>
      <c r="AJ65" s="335" t="s">
        <v>549</v>
      </c>
      <c r="AK65" s="299">
        <v>1.111</v>
      </c>
      <c r="AL65" s="335" t="s">
        <v>549</v>
      </c>
      <c r="AM65" s="299">
        <v>1.1160000000000001</v>
      </c>
      <c r="AN65" s="299" t="s">
        <v>549</v>
      </c>
      <c r="AO65" s="299">
        <v>1.1160000000000001</v>
      </c>
      <c r="AP65" s="299" t="s">
        <v>549</v>
      </c>
      <c r="AQ65" s="299">
        <v>1.1160000000000001</v>
      </c>
      <c r="AR65" s="299" t="s">
        <v>549</v>
      </c>
      <c r="AS65" s="299">
        <v>1.109</v>
      </c>
      <c r="AT65" s="417" t="s">
        <v>549</v>
      </c>
      <c r="AU65" s="299">
        <v>1.1080000000000001</v>
      </c>
      <c r="AV65" s="417" t="s">
        <v>549</v>
      </c>
      <c r="AW65" s="215" t="str">
        <f t="shared" si="0"/>
        <v>down</v>
      </c>
      <c r="AX65" s="225"/>
      <c r="AY65" s="226"/>
      <c r="AZ65" s="226"/>
      <c r="BA65" s="306"/>
      <c r="BB65" s="306"/>
    </row>
    <row r="66" spans="1:54" x14ac:dyDescent="0.2">
      <c r="A66" s="285" t="s">
        <v>627</v>
      </c>
      <c r="B66" s="293" t="s">
        <v>695</v>
      </c>
      <c r="C66" s="293" t="s">
        <v>465</v>
      </c>
      <c r="D66" s="293" t="s">
        <v>424</v>
      </c>
      <c r="E66" s="293" t="s">
        <v>35</v>
      </c>
      <c r="F66" s="293" t="s">
        <v>139</v>
      </c>
      <c r="G66" s="293" t="s">
        <v>140</v>
      </c>
      <c r="H66" s="272" t="s">
        <v>571</v>
      </c>
      <c r="I66" s="299">
        <v>1.1419999999999999</v>
      </c>
      <c r="J66" s="346" t="s">
        <v>549</v>
      </c>
      <c r="K66" s="299">
        <v>1.141</v>
      </c>
      <c r="L66" s="346" t="s">
        <v>549</v>
      </c>
      <c r="M66" s="299">
        <v>1.1319999999999999</v>
      </c>
      <c r="N66" s="335" t="s">
        <v>549</v>
      </c>
      <c r="O66" s="299">
        <v>1.127</v>
      </c>
      <c r="P66" s="335" t="s">
        <v>549</v>
      </c>
      <c r="Q66" s="299">
        <v>1.125</v>
      </c>
      <c r="R66" s="335" t="s">
        <v>549</v>
      </c>
      <c r="S66" s="299">
        <v>1.121</v>
      </c>
      <c r="T66" s="335" t="s">
        <v>549</v>
      </c>
      <c r="U66" s="299">
        <v>1.121</v>
      </c>
      <c r="V66" s="171" t="s">
        <v>549</v>
      </c>
      <c r="W66" s="299">
        <v>1.119</v>
      </c>
      <c r="X66" s="171" t="s">
        <v>549</v>
      </c>
      <c r="Y66" s="299">
        <v>1.1060000000000001</v>
      </c>
      <c r="Z66" s="171" t="s">
        <v>549</v>
      </c>
      <c r="AA66" s="299">
        <v>1.093</v>
      </c>
      <c r="AB66" s="171" t="s">
        <v>549</v>
      </c>
      <c r="AC66" s="299">
        <v>1.0860000000000001</v>
      </c>
      <c r="AD66" s="346" t="s">
        <v>549</v>
      </c>
      <c r="AE66" s="299">
        <v>1.075</v>
      </c>
      <c r="AF66" s="335" t="s">
        <v>549</v>
      </c>
      <c r="AG66" s="299">
        <v>1.0660000000000001</v>
      </c>
      <c r="AH66" s="346" t="s">
        <v>549</v>
      </c>
      <c r="AI66" s="299">
        <v>1.0620000000000001</v>
      </c>
      <c r="AJ66" s="335" t="s">
        <v>549</v>
      </c>
      <c r="AK66" s="299">
        <v>1.0640000000000001</v>
      </c>
      <c r="AL66" s="335" t="s">
        <v>549</v>
      </c>
      <c r="AM66" s="299">
        <v>1.07</v>
      </c>
      <c r="AN66" s="299" t="s">
        <v>549</v>
      </c>
      <c r="AO66" s="299">
        <v>1.071</v>
      </c>
      <c r="AP66" s="299" t="s">
        <v>549</v>
      </c>
      <c r="AQ66" s="299">
        <v>1.0720000000000001</v>
      </c>
      <c r="AR66" s="299" t="s">
        <v>549</v>
      </c>
      <c r="AS66" s="299">
        <v>1.071</v>
      </c>
      <c r="AT66" s="417" t="s">
        <v>549</v>
      </c>
      <c r="AU66" s="299">
        <v>1.077</v>
      </c>
      <c r="AV66" s="417" t="s">
        <v>549</v>
      </c>
      <c r="AW66" s="215" t="str">
        <f t="shared" si="0"/>
        <v>up</v>
      </c>
      <c r="AX66" s="225"/>
      <c r="AY66" s="226"/>
      <c r="AZ66" s="226"/>
      <c r="BA66" s="306"/>
      <c r="BB66" s="306"/>
    </row>
    <row r="67" spans="1:54" x14ac:dyDescent="0.2">
      <c r="A67" s="285" t="s">
        <v>626</v>
      </c>
      <c r="B67" s="293" t="s">
        <v>690</v>
      </c>
      <c r="C67" s="293" t="s">
        <v>404</v>
      </c>
      <c r="D67" s="293" t="s">
        <v>422</v>
      </c>
      <c r="E67" s="293" t="s">
        <v>31</v>
      </c>
      <c r="F67" s="293" t="s">
        <v>141</v>
      </c>
      <c r="G67" s="293" t="s">
        <v>142</v>
      </c>
      <c r="H67" s="272" t="s">
        <v>571</v>
      </c>
      <c r="I67" s="299">
        <v>0.86199999999999999</v>
      </c>
      <c r="J67" s="346" t="s">
        <v>548</v>
      </c>
      <c r="K67" s="299">
        <v>0.85199999999999998</v>
      </c>
      <c r="L67" s="346" t="s">
        <v>548</v>
      </c>
      <c r="M67" s="299">
        <v>0.84599999999999997</v>
      </c>
      <c r="N67" s="335" t="s">
        <v>548</v>
      </c>
      <c r="O67" s="299">
        <v>0.84299999999999997</v>
      </c>
      <c r="P67" s="335" t="s">
        <v>548</v>
      </c>
      <c r="Q67" s="299">
        <v>0.83499999999999996</v>
      </c>
      <c r="R67" s="335" t="s">
        <v>548</v>
      </c>
      <c r="S67" s="299">
        <v>0.82499999999999996</v>
      </c>
      <c r="T67" s="335" t="s">
        <v>548</v>
      </c>
      <c r="U67" s="299">
        <v>0.82199999999999995</v>
      </c>
      <c r="V67" s="171" t="s">
        <v>548</v>
      </c>
      <c r="W67" s="299">
        <v>0.81899999999999995</v>
      </c>
      <c r="X67" s="171" t="s">
        <v>548</v>
      </c>
      <c r="Y67" s="299">
        <v>0.81</v>
      </c>
      <c r="Z67" s="171" t="s">
        <v>548</v>
      </c>
      <c r="AA67" s="299">
        <v>0.79800000000000004</v>
      </c>
      <c r="AB67" s="171" t="s">
        <v>548</v>
      </c>
      <c r="AC67" s="299">
        <v>0.79200000000000004</v>
      </c>
      <c r="AD67" s="346" t="s">
        <v>548</v>
      </c>
      <c r="AE67" s="299">
        <v>0.78200000000000003</v>
      </c>
      <c r="AF67" s="335" t="s">
        <v>548</v>
      </c>
      <c r="AG67" s="299">
        <v>0.77900000000000003</v>
      </c>
      <c r="AH67" s="346" t="s">
        <v>548</v>
      </c>
      <c r="AI67" s="299">
        <v>0.77300000000000002</v>
      </c>
      <c r="AJ67" s="335" t="s">
        <v>548</v>
      </c>
      <c r="AK67" s="299">
        <v>0.76700000000000002</v>
      </c>
      <c r="AL67" s="335" t="s">
        <v>548</v>
      </c>
      <c r="AM67" s="299">
        <v>0.76400000000000001</v>
      </c>
      <c r="AN67" s="299" t="s">
        <v>548</v>
      </c>
      <c r="AO67" s="299">
        <v>0.76</v>
      </c>
      <c r="AP67" s="299" t="s">
        <v>548</v>
      </c>
      <c r="AQ67" s="299">
        <v>0.75600000000000001</v>
      </c>
      <c r="AR67" s="299" t="s">
        <v>548</v>
      </c>
      <c r="AS67" s="299">
        <v>0.752</v>
      </c>
      <c r="AT67" s="417" t="s">
        <v>548</v>
      </c>
      <c r="AU67" s="299">
        <v>0.747</v>
      </c>
      <c r="AV67" s="417" t="s">
        <v>548</v>
      </c>
      <c r="AW67" s="215" t="str">
        <f t="shared" si="0"/>
        <v>down</v>
      </c>
      <c r="AX67" s="225"/>
      <c r="AY67" s="226"/>
      <c r="AZ67" s="226"/>
      <c r="BA67" s="306"/>
      <c r="BB67" s="306"/>
    </row>
    <row r="68" spans="1:54" x14ac:dyDescent="0.2">
      <c r="A68" s="285" t="s">
        <v>640</v>
      </c>
      <c r="B68" s="293" t="s">
        <v>689</v>
      </c>
      <c r="C68" s="293" t="s">
        <v>402</v>
      </c>
      <c r="D68" s="293" t="s">
        <v>427</v>
      </c>
      <c r="E68" s="293" t="s">
        <v>50</v>
      </c>
      <c r="F68" s="293" t="s">
        <v>143</v>
      </c>
      <c r="G68" s="293" t="s">
        <v>144</v>
      </c>
      <c r="H68" s="272" t="s">
        <v>571</v>
      </c>
      <c r="I68" s="299">
        <v>0.876</v>
      </c>
      <c r="J68" s="346" t="s">
        <v>548</v>
      </c>
      <c r="K68" s="299">
        <v>0.874</v>
      </c>
      <c r="L68" s="346" t="s">
        <v>548</v>
      </c>
      <c r="M68" s="299">
        <v>0.86899999999999999</v>
      </c>
      <c r="N68" s="335" t="s">
        <v>548</v>
      </c>
      <c r="O68" s="299">
        <v>0.86799999999999999</v>
      </c>
      <c r="P68" s="335" t="s">
        <v>548</v>
      </c>
      <c r="Q68" s="299">
        <v>0.86399999999999999</v>
      </c>
      <c r="R68" s="335" t="s">
        <v>548</v>
      </c>
      <c r="S68" s="299">
        <v>0.85799999999999998</v>
      </c>
      <c r="T68" s="335" t="s">
        <v>548</v>
      </c>
      <c r="U68" s="299">
        <v>0.85699999999999998</v>
      </c>
      <c r="V68" s="171" t="s">
        <v>548</v>
      </c>
      <c r="W68" s="299">
        <v>0.85699999999999998</v>
      </c>
      <c r="X68" s="171" t="s">
        <v>548</v>
      </c>
      <c r="Y68" s="299">
        <v>0.85399999999999998</v>
      </c>
      <c r="Z68" s="171" t="s">
        <v>548</v>
      </c>
      <c r="AA68" s="299">
        <v>0.85299999999999998</v>
      </c>
      <c r="AB68" s="171" t="s">
        <v>548</v>
      </c>
      <c r="AC68" s="299">
        <v>0.85399999999999998</v>
      </c>
      <c r="AD68" s="346" t="s">
        <v>548</v>
      </c>
      <c r="AE68" s="299">
        <v>0.84799999999999998</v>
      </c>
      <c r="AF68" s="335" t="s">
        <v>548</v>
      </c>
      <c r="AG68" s="299">
        <v>0.84499999999999997</v>
      </c>
      <c r="AH68" s="346" t="s">
        <v>548</v>
      </c>
      <c r="AI68" s="299">
        <v>0.84099999999999997</v>
      </c>
      <c r="AJ68" s="335" t="s">
        <v>548</v>
      </c>
      <c r="AK68" s="299">
        <v>0.83799999999999997</v>
      </c>
      <c r="AL68" s="335" t="s">
        <v>548</v>
      </c>
      <c r="AM68" s="299">
        <v>0.84</v>
      </c>
      <c r="AN68" s="299" t="s">
        <v>548</v>
      </c>
      <c r="AO68" s="299">
        <v>0.84</v>
      </c>
      <c r="AP68" s="299" t="s">
        <v>548</v>
      </c>
      <c r="AQ68" s="299">
        <v>0.84</v>
      </c>
      <c r="AR68" s="299" t="s">
        <v>548</v>
      </c>
      <c r="AS68" s="299">
        <v>0.83899999999999997</v>
      </c>
      <c r="AT68" s="417" t="s">
        <v>548</v>
      </c>
      <c r="AU68" s="299">
        <v>0.84099999999999997</v>
      </c>
      <c r="AV68" s="417" t="s">
        <v>548</v>
      </c>
      <c r="AW68" s="215" t="str">
        <f t="shared" si="0"/>
        <v>up</v>
      </c>
      <c r="AX68" s="225"/>
      <c r="AY68" s="226"/>
      <c r="AZ68" s="226"/>
      <c r="BA68" s="306"/>
      <c r="BB68" s="306"/>
    </row>
    <row r="69" spans="1:54" x14ac:dyDescent="0.2">
      <c r="A69" s="285" t="s">
        <v>496</v>
      </c>
      <c r="B69" s="293" t="s">
        <v>705</v>
      </c>
      <c r="C69" s="293" t="s">
        <v>411</v>
      </c>
      <c r="D69" s="293" t="s">
        <v>439</v>
      </c>
      <c r="E69" s="293" t="s">
        <v>145</v>
      </c>
      <c r="F69" s="293" t="s">
        <v>146</v>
      </c>
      <c r="G69" s="293" t="s">
        <v>147</v>
      </c>
      <c r="H69" s="272" t="s">
        <v>571</v>
      </c>
      <c r="I69" s="299">
        <v>1.2829999999999999</v>
      </c>
      <c r="J69" s="346" t="s">
        <v>549</v>
      </c>
      <c r="K69" s="299">
        <v>1.2809999999999999</v>
      </c>
      <c r="L69" s="346" t="s">
        <v>549</v>
      </c>
      <c r="M69" s="299">
        <v>1.2689999999999999</v>
      </c>
      <c r="N69" s="335" t="s">
        <v>549</v>
      </c>
      <c r="O69" s="299">
        <v>1.2589999999999999</v>
      </c>
      <c r="P69" s="335" t="s">
        <v>549</v>
      </c>
      <c r="Q69" s="299">
        <v>1.25</v>
      </c>
      <c r="R69" s="335" t="s">
        <v>549</v>
      </c>
      <c r="S69" s="299">
        <v>1.244</v>
      </c>
      <c r="T69" s="335" t="s">
        <v>549</v>
      </c>
      <c r="U69" s="299">
        <v>1.238</v>
      </c>
      <c r="V69" s="171" t="s">
        <v>549</v>
      </c>
      <c r="W69" s="299">
        <v>1.23</v>
      </c>
      <c r="X69" s="171" t="s">
        <v>549</v>
      </c>
      <c r="Y69" s="299">
        <v>1.2190000000000001</v>
      </c>
      <c r="Z69" s="171" t="s">
        <v>549</v>
      </c>
      <c r="AA69" s="299">
        <v>1.2050000000000001</v>
      </c>
      <c r="AB69" s="171" t="s">
        <v>549</v>
      </c>
      <c r="AC69" s="299">
        <v>1.2010000000000001</v>
      </c>
      <c r="AD69" s="346" t="s">
        <v>549</v>
      </c>
      <c r="AE69" s="299">
        <v>1.1819999999999999</v>
      </c>
      <c r="AF69" s="335" t="s">
        <v>549</v>
      </c>
      <c r="AG69" s="299">
        <v>1.169</v>
      </c>
      <c r="AH69" s="346" t="s">
        <v>549</v>
      </c>
      <c r="AI69" s="299">
        <v>1.161</v>
      </c>
      <c r="AJ69" s="335" t="s">
        <v>549</v>
      </c>
      <c r="AK69" s="299">
        <v>1.1599999999999999</v>
      </c>
      <c r="AL69" s="335" t="s">
        <v>549</v>
      </c>
      <c r="AM69" s="299">
        <v>1.159</v>
      </c>
      <c r="AN69" s="299" t="s">
        <v>549</v>
      </c>
      <c r="AO69" s="299">
        <v>1.1579999999999999</v>
      </c>
      <c r="AP69" s="299" t="s">
        <v>549</v>
      </c>
      <c r="AQ69" s="299">
        <v>1.1559999999999999</v>
      </c>
      <c r="AR69" s="299" t="s">
        <v>549</v>
      </c>
      <c r="AS69" s="299">
        <v>1.1519999999999999</v>
      </c>
      <c r="AT69" s="417" t="s">
        <v>549</v>
      </c>
      <c r="AU69" s="299">
        <v>1.1539999999999999</v>
      </c>
      <c r="AV69" s="417" t="s">
        <v>549</v>
      </c>
      <c r="AW69" s="215" t="str">
        <f t="shared" si="0"/>
        <v>up</v>
      </c>
      <c r="AX69" s="225"/>
      <c r="AY69" s="226"/>
      <c r="AZ69" s="226"/>
      <c r="BA69" s="306"/>
      <c r="BB69" s="306"/>
    </row>
    <row r="70" spans="1:54" x14ac:dyDescent="0.2">
      <c r="A70" s="285" t="s">
        <v>634</v>
      </c>
      <c r="B70" s="293" t="s">
        <v>688</v>
      </c>
      <c r="C70" s="293" t="s">
        <v>401</v>
      </c>
      <c r="D70" s="293" t="s">
        <v>436</v>
      </c>
      <c r="E70" s="293" t="s">
        <v>114</v>
      </c>
      <c r="F70" s="293" t="s">
        <v>148</v>
      </c>
      <c r="G70" s="293" t="s">
        <v>149</v>
      </c>
      <c r="H70" s="272" t="s">
        <v>571</v>
      </c>
      <c r="I70" s="299">
        <v>0.95299999999999996</v>
      </c>
      <c r="J70" s="346" t="s">
        <v>548</v>
      </c>
      <c r="K70" s="299">
        <v>0.94599999999999995</v>
      </c>
      <c r="L70" s="346" t="s">
        <v>548</v>
      </c>
      <c r="M70" s="299">
        <v>0.93600000000000005</v>
      </c>
      <c r="N70" s="335" t="s">
        <v>548</v>
      </c>
      <c r="O70" s="299">
        <v>0.93300000000000005</v>
      </c>
      <c r="P70" s="335" t="s">
        <v>548</v>
      </c>
      <c r="Q70" s="299">
        <v>0.93200000000000005</v>
      </c>
      <c r="R70" s="335" t="s">
        <v>548</v>
      </c>
      <c r="S70" s="299">
        <v>0.92600000000000005</v>
      </c>
      <c r="T70" s="335" t="s">
        <v>548</v>
      </c>
      <c r="U70" s="299">
        <v>0.92500000000000004</v>
      </c>
      <c r="V70" s="171" t="s">
        <v>548</v>
      </c>
      <c r="W70" s="299">
        <v>0.92400000000000004</v>
      </c>
      <c r="X70" s="171" t="s">
        <v>548</v>
      </c>
      <c r="Y70" s="299">
        <v>0.91300000000000003</v>
      </c>
      <c r="Z70" s="171" t="s">
        <v>548</v>
      </c>
      <c r="AA70" s="299">
        <v>0.90900000000000003</v>
      </c>
      <c r="AB70" s="171" t="s">
        <v>548</v>
      </c>
      <c r="AC70" s="299">
        <v>0.90800000000000003</v>
      </c>
      <c r="AD70" s="346" t="s">
        <v>548</v>
      </c>
      <c r="AE70" s="299">
        <v>0.90400000000000003</v>
      </c>
      <c r="AF70" s="335" t="s">
        <v>548</v>
      </c>
      <c r="AG70" s="299">
        <v>0.89800000000000002</v>
      </c>
      <c r="AH70" s="346" t="s">
        <v>548</v>
      </c>
      <c r="AI70" s="299">
        <v>0.89300000000000002</v>
      </c>
      <c r="AJ70" s="335" t="s">
        <v>548</v>
      </c>
      <c r="AK70" s="299">
        <v>0.89</v>
      </c>
      <c r="AL70" s="335" t="s">
        <v>548</v>
      </c>
      <c r="AM70" s="299">
        <v>0.89</v>
      </c>
      <c r="AN70" s="299" t="s">
        <v>548</v>
      </c>
      <c r="AO70" s="299">
        <v>0.88500000000000001</v>
      </c>
      <c r="AP70" s="299" t="s">
        <v>548</v>
      </c>
      <c r="AQ70" s="299">
        <v>0.88400000000000001</v>
      </c>
      <c r="AR70" s="299" t="s">
        <v>548</v>
      </c>
      <c r="AS70" s="299">
        <v>0.88100000000000001</v>
      </c>
      <c r="AT70" s="417" t="s">
        <v>548</v>
      </c>
      <c r="AU70" s="299">
        <v>0.88100000000000001</v>
      </c>
      <c r="AV70" s="417" t="s">
        <v>548</v>
      </c>
      <c r="AW70" s="215" t="str">
        <f t="shared" ref="AW70:AW133" si="1">IF(AU70&lt;AS70,"down",IF(AU70=AS70,"same","up"))</f>
        <v>same</v>
      </c>
      <c r="AX70" s="225"/>
      <c r="AY70" s="226"/>
      <c r="AZ70" s="226"/>
      <c r="BA70" s="306"/>
      <c r="BB70" s="306"/>
    </row>
    <row r="71" spans="1:54" x14ac:dyDescent="0.2">
      <c r="A71" s="285" t="s">
        <v>629</v>
      </c>
      <c r="B71" s="293" t="s">
        <v>690</v>
      </c>
      <c r="C71" s="293" t="s">
        <v>404</v>
      </c>
      <c r="D71" s="293" t="s">
        <v>426</v>
      </c>
      <c r="E71" s="293" t="s">
        <v>47</v>
      </c>
      <c r="F71" s="293" t="s">
        <v>150</v>
      </c>
      <c r="G71" s="293" t="s">
        <v>151</v>
      </c>
      <c r="H71" s="272" t="s">
        <v>571</v>
      </c>
      <c r="I71" s="299">
        <v>0.78900000000000003</v>
      </c>
      <c r="J71" s="346" t="s">
        <v>548</v>
      </c>
      <c r="K71" s="299">
        <v>0.78300000000000003</v>
      </c>
      <c r="L71" s="346" t="s">
        <v>548</v>
      </c>
      <c r="M71" s="299">
        <v>0.77700000000000002</v>
      </c>
      <c r="N71" s="335" t="s">
        <v>548</v>
      </c>
      <c r="O71" s="299">
        <v>0.77100000000000002</v>
      </c>
      <c r="P71" s="335" t="s">
        <v>548</v>
      </c>
      <c r="Q71" s="299">
        <v>0.77100000000000002</v>
      </c>
      <c r="R71" s="335" t="s">
        <v>548</v>
      </c>
      <c r="S71" s="299">
        <v>0.76400000000000001</v>
      </c>
      <c r="T71" s="335" t="s">
        <v>548</v>
      </c>
      <c r="U71" s="299">
        <v>0.76600000000000001</v>
      </c>
      <c r="V71" s="171" t="s">
        <v>548</v>
      </c>
      <c r="W71" s="299">
        <v>0.75800000000000001</v>
      </c>
      <c r="X71" s="171" t="s">
        <v>548</v>
      </c>
      <c r="Y71" s="299">
        <v>0.746</v>
      </c>
      <c r="Z71" s="171" t="s">
        <v>548</v>
      </c>
      <c r="AA71" s="299">
        <v>0.73699999999999999</v>
      </c>
      <c r="AB71" s="171" t="s">
        <v>548</v>
      </c>
      <c r="AC71" s="299">
        <v>0.72899999999999998</v>
      </c>
      <c r="AD71" s="346" t="s">
        <v>548</v>
      </c>
      <c r="AE71" s="299">
        <v>0.72</v>
      </c>
      <c r="AF71" s="335" t="s">
        <v>548</v>
      </c>
      <c r="AG71" s="299">
        <v>0.71599999999999997</v>
      </c>
      <c r="AH71" s="346" t="s">
        <v>548</v>
      </c>
      <c r="AI71" s="299">
        <v>0.71</v>
      </c>
      <c r="AJ71" s="335" t="s">
        <v>548</v>
      </c>
      <c r="AK71" s="299">
        <v>0.70299999999999996</v>
      </c>
      <c r="AL71" s="335" t="s">
        <v>548</v>
      </c>
      <c r="AM71" s="299">
        <v>0.70099999999999996</v>
      </c>
      <c r="AN71" s="299" t="s">
        <v>548</v>
      </c>
      <c r="AO71" s="299">
        <v>0.69199999999999995</v>
      </c>
      <c r="AP71" s="299" t="s">
        <v>548</v>
      </c>
      <c r="AQ71" s="299">
        <v>0.68600000000000005</v>
      </c>
      <c r="AR71" s="299" t="s">
        <v>548</v>
      </c>
      <c r="AS71" s="299">
        <v>0.67500000000000004</v>
      </c>
      <c r="AT71" s="417" t="s">
        <v>548</v>
      </c>
      <c r="AU71" s="299">
        <v>0.67400000000000004</v>
      </c>
      <c r="AV71" s="417" t="s">
        <v>548</v>
      </c>
      <c r="AW71" s="215" t="str">
        <f t="shared" si="1"/>
        <v>down</v>
      </c>
      <c r="AX71" s="225"/>
      <c r="AY71" s="226"/>
      <c r="AZ71" s="226"/>
      <c r="BA71" s="306"/>
      <c r="BB71" s="306"/>
    </row>
    <row r="72" spans="1:54" x14ac:dyDescent="0.2">
      <c r="A72" s="285" t="s">
        <v>622</v>
      </c>
      <c r="B72" s="293" t="s">
        <v>690</v>
      </c>
      <c r="C72" s="293" t="s">
        <v>404</v>
      </c>
      <c r="D72" s="293" t="s">
        <v>418</v>
      </c>
      <c r="E72" s="293" t="s">
        <v>12</v>
      </c>
      <c r="F72" s="293" t="s">
        <v>152</v>
      </c>
      <c r="G72" s="293" t="s">
        <v>153</v>
      </c>
      <c r="H72" s="272" t="s">
        <v>571</v>
      </c>
      <c r="I72" s="299">
        <v>0.64700000000000002</v>
      </c>
      <c r="J72" s="346" t="s">
        <v>548</v>
      </c>
      <c r="K72" s="299">
        <v>0.64500000000000002</v>
      </c>
      <c r="L72" s="346" t="s">
        <v>548</v>
      </c>
      <c r="M72" s="299">
        <v>0.64400000000000002</v>
      </c>
      <c r="N72" s="335" t="s">
        <v>548</v>
      </c>
      <c r="O72" s="299">
        <v>0.64500000000000002</v>
      </c>
      <c r="P72" s="335" t="s">
        <v>548</v>
      </c>
      <c r="Q72" s="299">
        <v>0.64100000000000001</v>
      </c>
      <c r="R72" s="335" t="s">
        <v>548</v>
      </c>
      <c r="S72" s="299">
        <v>0.64</v>
      </c>
      <c r="T72" s="335" t="s">
        <v>548</v>
      </c>
      <c r="U72" s="299">
        <v>0.63800000000000001</v>
      </c>
      <c r="V72" s="171" t="s">
        <v>548</v>
      </c>
      <c r="W72" s="299">
        <v>0.63700000000000001</v>
      </c>
      <c r="X72" s="171" t="s">
        <v>548</v>
      </c>
      <c r="Y72" s="299">
        <v>0.63400000000000001</v>
      </c>
      <c r="Z72" s="171" t="s">
        <v>548</v>
      </c>
      <c r="AA72" s="299">
        <v>0.63</v>
      </c>
      <c r="AB72" s="171" t="s">
        <v>548</v>
      </c>
      <c r="AC72" s="299">
        <v>0.628</v>
      </c>
      <c r="AD72" s="346" t="s">
        <v>548</v>
      </c>
      <c r="AE72" s="299">
        <v>0.628</v>
      </c>
      <c r="AF72" s="335" t="s">
        <v>548</v>
      </c>
      <c r="AG72" s="299">
        <v>0.629</v>
      </c>
      <c r="AH72" s="346" t="s">
        <v>548</v>
      </c>
      <c r="AI72" s="299">
        <v>0.628</v>
      </c>
      <c r="AJ72" s="335" t="s">
        <v>548</v>
      </c>
      <c r="AK72" s="299">
        <v>0.626</v>
      </c>
      <c r="AL72" s="335" t="s">
        <v>548</v>
      </c>
      <c r="AM72" s="299">
        <v>0.627</v>
      </c>
      <c r="AN72" s="299" t="s">
        <v>548</v>
      </c>
      <c r="AO72" s="299">
        <v>0.628</v>
      </c>
      <c r="AP72" s="299" t="s">
        <v>548</v>
      </c>
      <c r="AQ72" s="299">
        <v>0.627</v>
      </c>
      <c r="AR72" s="299" t="s">
        <v>548</v>
      </c>
      <c r="AS72" s="299">
        <v>0.624</v>
      </c>
      <c r="AT72" s="417" t="s">
        <v>548</v>
      </c>
      <c r="AU72" s="299">
        <v>0.625</v>
      </c>
      <c r="AV72" s="417" t="s">
        <v>548</v>
      </c>
      <c r="AW72" s="215" t="str">
        <f t="shared" si="1"/>
        <v>up</v>
      </c>
      <c r="AX72" s="225"/>
      <c r="AY72" s="226"/>
      <c r="AZ72" s="226"/>
      <c r="BA72" s="306"/>
      <c r="BB72" s="306"/>
    </row>
    <row r="73" spans="1:54" x14ac:dyDescent="0.2">
      <c r="A73" s="285" t="s">
        <v>619</v>
      </c>
      <c r="B73" s="293" t="s">
        <v>688</v>
      </c>
      <c r="C73" s="293" t="s">
        <v>401</v>
      </c>
      <c r="D73" s="293" t="s">
        <v>436</v>
      </c>
      <c r="E73" s="293" t="s">
        <v>114</v>
      </c>
      <c r="F73" s="293" t="s">
        <v>154</v>
      </c>
      <c r="G73" s="293" t="s">
        <v>155</v>
      </c>
      <c r="H73" s="272" t="s">
        <v>571</v>
      </c>
      <c r="I73" s="299">
        <v>0.83699999999999997</v>
      </c>
      <c r="J73" s="346" t="s">
        <v>548</v>
      </c>
      <c r="K73" s="299">
        <v>0.82899999999999996</v>
      </c>
      <c r="L73" s="346" t="s">
        <v>548</v>
      </c>
      <c r="M73" s="299">
        <v>0.82099999999999995</v>
      </c>
      <c r="N73" s="335" t="s">
        <v>548</v>
      </c>
      <c r="O73" s="299">
        <v>0.81699999999999995</v>
      </c>
      <c r="P73" s="335" t="s">
        <v>548</v>
      </c>
      <c r="Q73" s="299">
        <v>0.81399999999999995</v>
      </c>
      <c r="R73" s="335" t="s">
        <v>548</v>
      </c>
      <c r="S73" s="299">
        <v>0.80600000000000005</v>
      </c>
      <c r="T73" s="335" t="s">
        <v>548</v>
      </c>
      <c r="U73" s="299">
        <v>0.80400000000000005</v>
      </c>
      <c r="V73" s="171" t="s">
        <v>548</v>
      </c>
      <c r="W73" s="299">
        <v>0.8</v>
      </c>
      <c r="X73" s="171" t="s">
        <v>548</v>
      </c>
      <c r="Y73" s="299">
        <v>0.79500000000000004</v>
      </c>
      <c r="Z73" s="171" t="s">
        <v>548</v>
      </c>
      <c r="AA73" s="299">
        <v>0.78800000000000003</v>
      </c>
      <c r="AB73" s="171" t="s">
        <v>548</v>
      </c>
      <c r="AC73" s="299">
        <v>0.78600000000000003</v>
      </c>
      <c r="AD73" s="346" t="s">
        <v>548</v>
      </c>
      <c r="AE73" s="299">
        <v>0.77900000000000003</v>
      </c>
      <c r="AF73" s="335" t="s">
        <v>548</v>
      </c>
      <c r="AG73" s="299">
        <v>0.77700000000000002</v>
      </c>
      <c r="AH73" s="346" t="s">
        <v>548</v>
      </c>
      <c r="AI73" s="299">
        <v>0.77500000000000002</v>
      </c>
      <c r="AJ73" s="335" t="s">
        <v>548</v>
      </c>
      <c r="AK73" s="299">
        <v>0.77200000000000002</v>
      </c>
      <c r="AL73" s="335" t="s">
        <v>548</v>
      </c>
      <c r="AM73" s="299">
        <v>0.77300000000000002</v>
      </c>
      <c r="AN73" s="299" t="s">
        <v>548</v>
      </c>
      <c r="AO73" s="299">
        <v>0.77100000000000002</v>
      </c>
      <c r="AP73" s="299" t="s">
        <v>548</v>
      </c>
      <c r="AQ73" s="299">
        <v>0.77</v>
      </c>
      <c r="AR73" s="299" t="s">
        <v>548</v>
      </c>
      <c r="AS73" s="299">
        <v>0.77300000000000002</v>
      </c>
      <c r="AT73" s="417" t="s">
        <v>548</v>
      </c>
      <c r="AU73" s="299">
        <v>0.77900000000000003</v>
      </c>
      <c r="AV73" s="417" t="s">
        <v>548</v>
      </c>
      <c r="AW73" s="215" t="str">
        <f t="shared" si="1"/>
        <v>up</v>
      </c>
      <c r="AX73" s="225"/>
      <c r="AY73" s="226"/>
      <c r="AZ73" s="226"/>
      <c r="BA73" s="306"/>
      <c r="BB73" s="306"/>
    </row>
    <row r="74" spans="1:54" x14ac:dyDescent="0.2">
      <c r="A74" s="285" t="s">
        <v>629</v>
      </c>
      <c r="B74" s="293" t="s">
        <v>690</v>
      </c>
      <c r="C74" s="293" t="s">
        <v>404</v>
      </c>
      <c r="D74" s="293" t="s">
        <v>426</v>
      </c>
      <c r="E74" s="293" t="s">
        <v>47</v>
      </c>
      <c r="F74" s="293" t="s">
        <v>156</v>
      </c>
      <c r="G74" s="293" t="s">
        <v>157</v>
      </c>
      <c r="H74" s="272" t="s">
        <v>571</v>
      </c>
      <c r="I74" s="299">
        <v>1.008</v>
      </c>
      <c r="J74" s="346" t="s">
        <v>549</v>
      </c>
      <c r="K74" s="299">
        <v>1.004</v>
      </c>
      <c r="L74" s="346" t="s">
        <v>549</v>
      </c>
      <c r="M74" s="299">
        <v>0.999</v>
      </c>
      <c r="N74" s="335" t="s">
        <v>549</v>
      </c>
      <c r="O74" s="299">
        <v>0.99199999999999999</v>
      </c>
      <c r="P74" s="335" t="s">
        <v>549</v>
      </c>
      <c r="Q74" s="299">
        <v>0.98599999999999999</v>
      </c>
      <c r="R74" s="335" t="s">
        <v>549</v>
      </c>
      <c r="S74" s="299">
        <v>0.97899999999999998</v>
      </c>
      <c r="T74" s="335" t="s">
        <v>549</v>
      </c>
      <c r="U74" s="299">
        <v>0.97199999999999998</v>
      </c>
      <c r="V74" s="171" t="s">
        <v>549</v>
      </c>
      <c r="W74" s="299">
        <v>0.96299999999999997</v>
      </c>
      <c r="X74" s="171" t="s">
        <v>548</v>
      </c>
      <c r="Y74" s="299">
        <v>0.94699999999999995</v>
      </c>
      <c r="Z74" s="171" t="s">
        <v>548</v>
      </c>
      <c r="AA74" s="299">
        <v>0.93600000000000005</v>
      </c>
      <c r="AB74" s="171" t="s">
        <v>548</v>
      </c>
      <c r="AC74" s="299">
        <v>0.93100000000000005</v>
      </c>
      <c r="AD74" s="346" t="s">
        <v>548</v>
      </c>
      <c r="AE74" s="299">
        <v>0.92200000000000004</v>
      </c>
      <c r="AF74" s="335" t="s">
        <v>548</v>
      </c>
      <c r="AG74" s="299">
        <v>0.91700000000000004</v>
      </c>
      <c r="AH74" s="346" t="s">
        <v>548</v>
      </c>
      <c r="AI74" s="299">
        <v>0.90800000000000003</v>
      </c>
      <c r="AJ74" s="335" t="s">
        <v>548</v>
      </c>
      <c r="AK74" s="299">
        <v>0.9</v>
      </c>
      <c r="AL74" s="335" t="s">
        <v>548</v>
      </c>
      <c r="AM74" s="299">
        <v>0.89500000000000002</v>
      </c>
      <c r="AN74" s="299" t="s">
        <v>548</v>
      </c>
      <c r="AO74" s="299">
        <v>0.89200000000000002</v>
      </c>
      <c r="AP74" s="299" t="s">
        <v>548</v>
      </c>
      <c r="AQ74" s="299">
        <v>0.88800000000000001</v>
      </c>
      <c r="AR74" s="299" t="s">
        <v>548</v>
      </c>
      <c r="AS74" s="299">
        <v>0.88500000000000001</v>
      </c>
      <c r="AT74" s="417" t="s">
        <v>548</v>
      </c>
      <c r="AU74" s="299">
        <v>0.88300000000000001</v>
      </c>
      <c r="AV74" s="417" t="s">
        <v>548</v>
      </c>
      <c r="AW74" s="215" t="str">
        <f t="shared" si="1"/>
        <v>down</v>
      </c>
      <c r="AX74" s="225"/>
      <c r="AY74" s="226"/>
      <c r="AZ74" s="226"/>
      <c r="BA74" s="306"/>
      <c r="BB74" s="306"/>
    </row>
    <row r="75" spans="1:54" x14ac:dyDescent="0.2">
      <c r="A75" s="285" t="s">
        <v>634</v>
      </c>
      <c r="B75" s="293" t="s">
        <v>699</v>
      </c>
      <c r="C75" s="293" t="s">
        <v>410</v>
      </c>
      <c r="D75" s="293" t="s">
        <v>433</v>
      </c>
      <c r="E75" s="293" t="s">
        <v>91</v>
      </c>
      <c r="F75" s="293" t="s">
        <v>158</v>
      </c>
      <c r="G75" s="293" t="s">
        <v>159</v>
      </c>
      <c r="H75" s="272" t="s">
        <v>571</v>
      </c>
      <c r="I75" s="299">
        <v>1.0980000000000001</v>
      </c>
      <c r="J75" s="346" t="s">
        <v>549</v>
      </c>
      <c r="K75" s="299">
        <v>1.0900000000000001</v>
      </c>
      <c r="L75" s="346" t="s">
        <v>549</v>
      </c>
      <c r="M75" s="299">
        <v>1.0820000000000001</v>
      </c>
      <c r="N75" s="335" t="s">
        <v>549</v>
      </c>
      <c r="O75" s="299">
        <v>1.077</v>
      </c>
      <c r="P75" s="335" t="s">
        <v>549</v>
      </c>
      <c r="Q75" s="299">
        <v>1.073</v>
      </c>
      <c r="R75" s="335" t="s">
        <v>549</v>
      </c>
      <c r="S75" s="299">
        <v>1.0660000000000001</v>
      </c>
      <c r="T75" s="335" t="s">
        <v>549</v>
      </c>
      <c r="U75" s="299">
        <v>1.0680000000000001</v>
      </c>
      <c r="V75" s="171" t="s">
        <v>549</v>
      </c>
      <c r="W75" s="299">
        <v>1.0589999999999999</v>
      </c>
      <c r="X75" s="171" t="s">
        <v>549</v>
      </c>
      <c r="Y75" s="299">
        <v>1.042</v>
      </c>
      <c r="Z75" s="171" t="s">
        <v>549</v>
      </c>
      <c r="AA75" s="299">
        <v>1.0329999999999999</v>
      </c>
      <c r="AB75" s="171" t="s">
        <v>549</v>
      </c>
      <c r="AC75" s="299">
        <v>1.032</v>
      </c>
      <c r="AD75" s="346" t="s">
        <v>549</v>
      </c>
      <c r="AE75" s="299">
        <v>1.026</v>
      </c>
      <c r="AF75" s="335" t="s">
        <v>549</v>
      </c>
      <c r="AG75" s="299">
        <v>1.0229999999999999</v>
      </c>
      <c r="AH75" s="346" t="s">
        <v>549</v>
      </c>
      <c r="AI75" s="299">
        <v>1.022</v>
      </c>
      <c r="AJ75" s="335" t="s">
        <v>549</v>
      </c>
      <c r="AK75" s="299">
        <v>1.016</v>
      </c>
      <c r="AL75" s="335" t="s">
        <v>549</v>
      </c>
      <c r="AM75" s="299">
        <v>1.0169999999999999</v>
      </c>
      <c r="AN75" s="299" t="s">
        <v>549</v>
      </c>
      <c r="AO75" s="299">
        <v>1.014</v>
      </c>
      <c r="AP75" s="299" t="s">
        <v>549</v>
      </c>
      <c r="AQ75" s="299">
        <v>1.0129999999999999</v>
      </c>
      <c r="AR75" s="299" t="s">
        <v>549</v>
      </c>
      <c r="AS75" s="299">
        <v>1.008</v>
      </c>
      <c r="AT75" s="417" t="s">
        <v>549</v>
      </c>
      <c r="AU75" s="299">
        <v>1.008</v>
      </c>
      <c r="AV75" s="417" t="s">
        <v>549</v>
      </c>
      <c r="AW75" s="215" t="str">
        <f t="shared" si="1"/>
        <v>same</v>
      </c>
      <c r="AX75" s="225"/>
      <c r="AY75" s="226"/>
      <c r="AZ75" s="226"/>
      <c r="BA75" s="306"/>
      <c r="BB75" s="306"/>
    </row>
    <row r="76" spans="1:54" x14ac:dyDescent="0.2">
      <c r="A76" s="285" t="s">
        <v>630</v>
      </c>
      <c r="B76" s="293" t="s">
        <v>689</v>
      </c>
      <c r="C76" s="293" t="s">
        <v>402</v>
      </c>
      <c r="D76" s="293" t="s">
        <v>427</v>
      </c>
      <c r="E76" s="293" t="s">
        <v>50</v>
      </c>
      <c r="F76" s="293" t="s">
        <v>160</v>
      </c>
      <c r="G76" s="293" t="s">
        <v>161</v>
      </c>
      <c r="H76" s="272" t="s">
        <v>571</v>
      </c>
      <c r="I76" s="299">
        <v>1.0900000000000001</v>
      </c>
      <c r="J76" s="346" t="s">
        <v>549</v>
      </c>
      <c r="K76" s="299">
        <v>1.0840000000000001</v>
      </c>
      <c r="L76" s="346" t="s">
        <v>549</v>
      </c>
      <c r="M76" s="299">
        <v>1.079</v>
      </c>
      <c r="N76" s="335" t="s">
        <v>549</v>
      </c>
      <c r="O76" s="299">
        <v>1.0760000000000001</v>
      </c>
      <c r="P76" s="335" t="s">
        <v>549</v>
      </c>
      <c r="Q76" s="299">
        <v>1.071</v>
      </c>
      <c r="R76" s="335" t="s">
        <v>549</v>
      </c>
      <c r="S76" s="299">
        <v>1.0649999999999999</v>
      </c>
      <c r="T76" s="335" t="s">
        <v>549</v>
      </c>
      <c r="U76" s="299">
        <v>1.06</v>
      </c>
      <c r="V76" s="171" t="s">
        <v>549</v>
      </c>
      <c r="W76" s="299">
        <v>1.052</v>
      </c>
      <c r="X76" s="171" t="s">
        <v>549</v>
      </c>
      <c r="Y76" s="299">
        <v>1.032</v>
      </c>
      <c r="Z76" s="171" t="s">
        <v>549</v>
      </c>
      <c r="AA76" s="299">
        <v>1.022</v>
      </c>
      <c r="AB76" s="171" t="s">
        <v>549</v>
      </c>
      <c r="AC76" s="299">
        <v>1.012</v>
      </c>
      <c r="AD76" s="346" t="s">
        <v>549</v>
      </c>
      <c r="AE76" s="299">
        <v>1</v>
      </c>
      <c r="AF76" s="335" t="s">
        <v>549</v>
      </c>
      <c r="AG76" s="299">
        <v>0.99199999999999999</v>
      </c>
      <c r="AH76" s="346" t="s">
        <v>549</v>
      </c>
      <c r="AI76" s="299">
        <v>0.98599999999999999</v>
      </c>
      <c r="AJ76" s="335" t="s">
        <v>549</v>
      </c>
      <c r="AK76" s="299">
        <v>0.98</v>
      </c>
      <c r="AL76" s="335" t="s">
        <v>549</v>
      </c>
      <c r="AM76" s="299">
        <v>0.98</v>
      </c>
      <c r="AN76" s="299" t="s">
        <v>549</v>
      </c>
      <c r="AO76" s="299">
        <v>0.98199999999999998</v>
      </c>
      <c r="AP76" s="299" t="s">
        <v>549</v>
      </c>
      <c r="AQ76" s="299">
        <v>0.97399999999999998</v>
      </c>
      <c r="AR76" s="299" t="s">
        <v>549</v>
      </c>
      <c r="AS76" s="299">
        <v>0.97099999999999997</v>
      </c>
      <c r="AT76" s="417" t="s">
        <v>549</v>
      </c>
      <c r="AU76" s="299">
        <v>0.97199999999999998</v>
      </c>
      <c r="AV76" s="417" t="s">
        <v>549</v>
      </c>
      <c r="AW76" s="215" t="str">
        <f t="shared" si="1"/>
        <v>up</v>
      </c>
      <c r="AX76" s="225"/>
      <c r="AY76" s="226"/>
      <c r="AZ76" s="226"/>
      <c r="BA76" s="306"/>
      <c r="BB76" s="306"/>
    </row>
    <row r="77" spans="1:54" x14ac:dyDescent="0.2">
      <c r="A77" s="285" t="s">
        <v>621</v>
      </c>
      <c r="B77" s="293" t="s">
        <v>690</v>
      </c>
      <c r="C77" s="293" t="s">
        <v>404</v>
      </c>
      <c r="D77" s="293" t="s">
        <v>418</v>
      </c>
      <c r="E77" s="293" t="s">
        <v>12</v>
      </c>
      <c r="F77" s="293" t="s">
        <v>162</v>
      </c>
      <c r="G77" s="293" t="s">
        <v>163</v>
      </c>
      <c r="H77" s="272" t="s">
        <v>571</v>
      </c>
      <c r="I77" s="299">
        <v>1.036</v>
      </c>
      <c r="J77" s="346" t="s">
        <v>549</v>
      </c>
      <c r="K77" s="299">
        <v>1.036</v>
      </c>
      <c r="L77" s="346" t="s">
        <v>549</v>
      </c>
      <c r="M77" s="299">
        <v>1.038</v>
      </c>
      <c r="N77" s="335" t="s">
        <v>549</v>
      </c>
      <c r="O77" s="299">
        <v>1.04</v>
      </c>
      <c r="P77" s="335" t="s">
        <v>549</v>
      </c>
      <c r="Q77" s="299">
        <v>1.0389999999999999</v>
      </c>
      <c r="R77" s="335" t="s">
        <v>549</v>
      </c>
      <c r="S77" s="299">
        <v>1.036</v>
      </c>
      <c r="T77" s="335" t="s">
        <v>549</v>
      </c>
      <c r="U77" s="299">
        <v>1.034</v>
      </c>
      <c r="V77" s="171" t="s">
        <v>549</v>
      </c>
      <c r="W77" s="299">
        <v>1.0289999999999999</v>
      </c>
      <c r="X77" s="171" t="s">
        <v>549</v>
      </c>
      <c r="Y77" s="299">
        <v>1.0189999999999999</v>
      </c>
      <c r="Z77" s="171" t="s">
        <v>549</v>
      </c>
      <c r="AA77" s="299">
        <v>1.0069999999999999</v>
      </c>
      <c r="AB77" s="171" t="s">
        <v>549</v>
      </c>
      <c r="AC77" s="299">
        <v>1.0049999999999999</v>
      </c>
      <c r="AD77" s="346" t="s">
        <v>549</v>
      </c>
      <c r="AE77" s="299">
        <v>0.995</v>
      </c>
      <c r="AF77" s="335" t="s">
        <v>549</v>
      </c>
      <c r="AG77" s="299">
        <v>0.99099999999999999</v>
      </c>
      <c r="AH77" s="346" t="s">
        <v>549</v>
      </c>
      <c r="AI77" s="299">
        <v>0.98699999999999999</v>
      </c>
      <c r="AJ77" s="335" t="s">
        <v>549</v>
      </c>
      <c r="AK77" s="299">
        <v>0.98</v>
      </c>
      <c r="AL77" s="335" t="s">
        <v>549</v>
      </c>
      <c r="AM77" s="299">
        <v>0.98</v>
      </c>
      <c r="AN77" s="299" t="s">
        <v>549</v>
      </c>
      <c r="AO77" s="299">
        <v>0.97599999999999998</v>
      </c>
      <c r="AP77" s="299" t="s">
        <v>549</v>
      </c>
      <c r="AQ77" s="299">
        <v>0.97299999999999998</v>
      </c>
      <c r="AR77" s="299" t="s">
        <v>549</v>
      </c>
      <c r="AS77" s="299">
        <v>0.97699999999999998</v>
      </c>
      <c r="AT77" s="417" t="s">
        <v>549</v>
      </c>
      <c r="AU77" s="299">
        <v>0.98299999999999998</v>
      </c>
      <c r="AV77" s="417" t="s">
        <v>549</v>
      </c>
      <c r="AW77" s="215" t="str">
        <f t="shared" si="1"/>
        <v>up</v>
      </c>
      <c r="AX77" s="225"/>
      <c r="AY77" s="226"/>
      <c r="AZ77" s="226"/>
      <c r="BA77" s="306"/>
      <c r="BB77" s="306"/>
    </row>
    <row r="78" spans="1:54" x14ac:dyDescent="0.2">
      <c r="A78" s="285" t="s">
        <v>500</v>
      </c>
      <c r="B78" s="293" t="s">
        <v>694</v>
      </c>
      <c r="C78" s="293" t="s">
        <v>407</v>
      </c>
      <c r="D78" s="293" t="s">
        <v>431</v>
      </c>
      <c r="E78" s="293" t="s">
        <v>82</v>
      </c>
      <c r="F78" s="293" t="s">
        <v>164</v>
      </c>
      <c r="G78" s="293" t="s">
        <v>165</v>
      </c>
      <c r="H78" s="272" t="s">
        <v>571</v>
      </c>
      <c r="I78" s="299">
        <v>0.98199999999999998</v>
      </c>
      <c r="J78" s="346" t="s">
        <v>549</v>
      </c>
      <c r="K78" s="299">
        <v>0.97399999999999998</v>
      </c>
      <c r="L78" s="346" t="s">
        <v>549</v>
      </c>
      <c r="M78" s="299">
        <v>0.96499999999999997</v>
      </c>
      <c r="N78" s="335" t="s">
        <v>548</v>
      </c>
      <c r="O78" s="299">
        <v>0.95799999999999996</v>
      </c>
      <c r="P78" s="335" t="s">
        <v>548</v>
      </c>
      <c r="Q78" s="299">
        <v>0.95399999999999996</v>
      </c>
      <c r="R78" s="335" t="s">
        <v>548</v>
      </c>
      <c r="S78" s="299">
        <v>0.94699999999999995</v>
      </c>
      <c r="T78" s="335" t="s">
        <v>548</v>
      </c>
      <c r="U78" s="299">
        <v>0.95199999999999996</v>
      </c>
      <c r="V78" s="171" t="s">
        <v>548</v>
      </c>
      <c r="W78" s="299">
        <v>0.94799999999999995</v>
      </c>
      <c r="X78" s="171" t="s">
        <v>548</v>
      </c>
      <c r="Y78" s="299">
        <v>0.94</v>
      </c>
      <c r="Z78" s="171" t="s">
        <v>548</v>
      </c>
      <c r="AA78" s="299">
        <v>0.92500000000000004</v>
      </c>
      <c r="AB78" s="171" t="s">
        <v>548</v>
      </c>
      <c r="AC78" s="299">
        <v>0.91800000000000004</v>
      </c>
      <c r="AD78" s="346" t="s">
        <v>548</v>
      </c>
      <c r="AE78" s="299">
        <v>0.91300000000000003</v>
      </c>
      <c r="AF78" s="335" t="s">
        <v>548</v>
      </c>
      <c r="AG78" s="299">
        <v>0.91200000000000003</v>
      </c>
      <c r="AH78" s="346" t="s">
        <v>548</v>
      </c>
      <c r="AI78" s="299">
        <v>0.90500000000000003</v>
      </c>
      <c r="AJ78" s="335" t="s">
        <v>548</v>
      </c>
      <c r="AK78" s="299">
        <v>0.90600000000000003</v>
      </c>
      <c r="AL78" s="335" t="s">
        <v>548</v>
      </c>
      <c r="AM78" s="299">
        <v>0.90900000000000003</v>
      </c>
      <c r="AN78" s="299" t="s">
        <v>548</v>
      </c>
      <c r="AO78" s="299">
        <v>0.90800000000000003</v>
      </c>
      <c r="AP78" s="299" t="s">
        <v>548</v>
      </c>
      <c r="AQ78" s="299">
        <v>0.90700000000000003</v>
      </c>
      <c r="AR78" s="299" t="s">
        <v>548</v>
      </c>
      <c r="AS78" s="299">
        <v>0.90200000000000002</v>
      </c>
      <c r="AT78" s="417" t="s">
        <v>548</v>
      </c>
      <c r="AU78" s="299">
        <v>0.90200000000000002</v>
      </c>
      <c r="AV78" s="417" t="s">
        <v>548</v>
      </c>
      <c r="AW78" s="215" t="str">
        <f t="shared" si="1"/>
        <v>same</v>
      </c>
      <c r="AX78" s="225"/>
      <c r="AY78" s="226"/>
      <c r="AZ78" s="226"/>
      <c r="BA78" s="306"/>
      <c r="BB78" s="306"/>
    </row>
    <row r="79" spans="1:54" x14ac:dyDescent="0.2">
      <c r="A79" s="285" t="s">
        <v>494</v>
      </c>
      <c r="B79" s="293" t="s">
        <v>693</v>
      </c>
      <c r="C79" s="293" t="s">
        <v>406</v>
      </c>
      <c r="D79" s="293" t="s">
        <v>421</v>
      </c>
      <c r="E79" s="293" t="s">
        <v>28</v>
      </c>
      <c r="F79" s="293" t="s">
        <v>166</v>
      </c>
      <c r="G79" s="293" t="s">
        <v>167</v>
      </c>
      <c r="H79" s="272" t="s">
        <v>571</v>
      </c>
      <c r="I79" s="299">
        <v>0.99299999999999999</v>
      </c>
      <c r="J79" s="346" t="s">
        <v>549</v>
      </c>
      <c r="K79" s="299">
        <v>0.98599999999999999</v>
      </c>
      <c r="L79" s="346" t="s">
        <v>549</v>
      </c>
      <c r="M79" s="299">
        <v>0.98</v>
      </c>
      <c r="N79" s="335" t="s">
        <v>549</v>
      </c>
      <c r="O79" s="299">
        <v>0.97799999999999998</v>
      </c>
      <c r="P79" s="335" t="s">
        <v>549</v>
      </c>
      <c r="Q79" s="299">
        <v>0.97399999999999998</v>
      </c>
      <c r="R79" s="335" t="s">
        <v>549</v>
      </c>
      <c r="S79" s="299">
        <v>0.96599999999999997</v>
      </c>
      <c r="T79" s="335" t="s">
        <v>549</v>
      </c>
      <c r="U79" s="299">
        <v>0.96299999999999997</v>
      </c>
      <c r="V79" s="171" t="s">
        <v>548</v>
      </c>
      <c r="W79" s="299">
        <v>0.95499999999999996</v>
      </c>
      <c r="X79" s="171" t="s">
        <v>548</v>
      </c>
      <c r="Y79" s="299">
        <v>0.94799999999999995</v>
      </c>
      <c r="Z79" s="171" t="s">
        <v>548</v>
      </c>
      <c r="AA79" s="299">
        <v>0.93899999999999995</v>
      </c>
      <c r="AB79" s="171" t="s">
        <v>548</v>
      </c>
      <c r="AC79" s="299">
        <v>0.93500000000000005</v>
      </c>
      <c r="AD79" s="346" t="s">
        <v>548</v>
      </c>
      <c r="AE79" s="299">
        <v>0.92800000000000005</v>
      </c>
      <c r="AF79" s="335" t="s">
        <v>548</v>
      </c>
      <c r="AG79" s="299">
        <v>0.92600000000000005</v>
      </c>
      <c r="AH79" s="346" t="s">
        <v>548</v>
      </c>
      <c r="AI79" s="299">
        <v>0.92200000000000004</v>
      </c>
      <c r="AJ79" s="335" t="s">
        <v>548</v>
      </c>
      <c r="AK79" s="299">
        <v>0.91600000000000004</v>
      </c>
      <c r="AL79" s="335" t="s">
        <v>548</v>
      </c>
      <c r="AM79" s="299">
        <v>0.91400000000000003</v>
      </c>
      <c r="AN79" s="299" t="s">
        <v>548</v>
      </c>
      <c r="AO79" s="299">
        <v>0.91100000000000003</v>
      </c>
      <c r="AP79" s="299" t="s">
        <v>548</v>
      </c>
      <c r="AQ79" s="299">
        <v>0.90900000000000003</v>
      </c>
      <c r="AR79" s="299" t="s">
        <v>548</v>
      </c>
      <c r="AS79" s="299">
        <v>0.90900000000000003</v>
      </c>
      <c r="AT79" s="417" t="s">
        <v>548</v>
      </c>
      <c r="AU79" s="299">
        <v>0.91200000000000003</v>
      </c>
      <c r="AV79" s="417" t="s">
        <v>548</v>
      </c>
      <c r="AW79" s="215" t="str">
        <f t="shared" si="1"/>
        <v>up</v>
      </c>
      <c r="AX79" s="225"/>
      <c r="AY79" s="226"/>
      <c r="AZ79" s="226"/>
      <c r="BA79" s="306"/>
      <c r="BB79" s="306"/>
    </row>
    <row r="80" spans="1:54" x14ac:dyDescent="0.2">
      <c r="A80" s="285" t="s">
        <v>628</v>
      </c>
      <c r="B80" s="293" t="s">
        <v>696</v>
      </c>
      <c r="C80" s="293" t="s">
        <v>464</v>
      </c>
      <c r="D80" s="293" t="s">
        <v>425</v>
      </c>
      <c r="E80" s="293" t="s">
        <v>40</v>
      </c>
      <c r="F80" s="293" t="s">
        <v>168</v>
      </c>
      <c r="G80" s="293" t="s">
        <v>169</v>
      </c>
      <c r="H80" s="272" t="s">
        <v>571</v>
      </c>
      <c r="I80" s="299">
        <v>1.202</v>
      </c>
      <c r="J80" s="346" t="s">
        <v>549</v>
      </c>
      <c r="K80" s="299">
        <v>1.1930000000000001</v>
      </c>
      <c r="L80" s="346" t="s">
        <v>549</v>
      </c>
      <c r="M80" s="299">
        <v>1.179</v>
      </c>
      <c r="N80" s="335" t="s">
        <v>549</v>
      </c>
      <c r="O80" s="299">
        <v>1.1639999999999999</v>
      </c>
      <c r="P80" s="335" t="s">
        <v>549</v>
      </c>
      <c r="Q80" s="299">
        <v>1.1519999999999999</v>
      </c>
      <c r="R80" s="335" t="s">
        <v>549</v>
      </c>
      <c r="S80" s="299">
        <v>1.1359999999999999</v>
      </c>
      <c r="T80" s="335" t="s">
        <v>549</v>
      </c>
      <c r="U80" s="299">
        <v>1.1279999999999999</v>
      </c>
      <c r="V80" s="171" t="s">
        <v>549</v>
      </c>
      <c r="W80" s="299">
        <v>1.119</v>
      </c>
      <c r="X80" s="171" t="s">
        <v>549</v>
      </c>
      <c r="Y80" s="299">
        <v>1.0960000000000001</v>
      </c>
      <c r="Z80" s="171" t="s">
        <v>549</v>
      </c>
      <c r="AA80" s="299">
        <v>1.0680000000000001</v>
      </c>
      <c r="AB80" s="171" t="s">
        <v>549</v>
      </c>
      <c r="AC80" s="299">
        <v>1.0549999999999999</v>
      </c>
      <c r="AD80" s="346" t="s">
        <v>549</v>
      </c>
      <c r="AE80" s="299">
        <v>1.04</v>
      </c>
      <c r="AF80" s="335" t="s">
        <v>549</v>
      </c>
      <c r="AG80" s="299">
        <v>1.0289999999999999</v>
      </c>
      <c r="AH80" s="346" t="s">
        <v>549</v>
      </c>
      <c r="AI80" s="299">
        <v>1.0169999999999999</v>
      </c>
      <c r="AJ80" s="335" t="s">
        <v>549</v>
      </c>
      <c r="AK80" s="299">
        <v>1.006</v>
      </c>
      <c r="AL80" s="335" t="s">
        <v>549</v>
      </c>
      <c r="AM80" s="299">
        <v>0.999</v>
      </c>
      <c r="AN80" s="299" t="s">
        <v>549</v>
      </c>
      <c r="AO80" s="299">
        <v>0.98899999999999999</v>
      </c>
      <c r="AP80" s="299" t="s">
        <v>549</v>
      </c>
      <c r="AQ80" s="299">
        <v>0.98599999999999999</v>
      </c>
      <c r="AR80" s="299" t="s">
        <v>549</v>
      </c>
      <c r="AS80" s="299">
        <v>0.97899999999999998</v>
      </c>
      <c r="AT80" s="417" t="s">
        <v>549</v>
      </c>
      <c r="AU80" s="299">
        <v>0.97899999999999998</v>
      </c>
      <c r="AV80" s="417" t="s">
        <v>549</v>
      </c>
      <c r="AW80" s="215" t="str">
        <f t="shared" si="1"/>
        <v>same</v>
      </c>
      <c r="AX80" s="225"/>
      <c r="AY80" s="226"/>
      <c r="AZ80" s="226"/>
      <c r="BA80" s="306"/>
      <c r="BB80" s="306"/>
    </row>
    <row r="81" spans="1:54" x14ac:dyDescent="0.2">
      <c r="A81" s="285" t="s">
        <v>630</v>
      </c>
      <c r="B81" s="293" t="s">
        <v>689</v>
      </c>
      <c r="C81" s="293" t="s">
        <v>402</v>
      </c>
      <c r="D81" s="293" t="s">
        <v>427</v>
      </c>
      <c r="E81" s="293" t="s">
        <v>50</v>
      </c>
      <c r="F81" s="293" t="s">
        <v>170</v>
      </c>
      <c r="G81" s="293" t="s">
        <v>171</v>
      </c>
      <c r="H81" s="272" t="s">
        <v>571</v>
      </c>
      <c r="I81" s="299">
        <v>0.99099999999999999</v>
      </c>
      <c r="J81" s="346" t="s">
        <v>549</v>
      </c>
      <c r="K81" s="299">
        <v>0.98699999999999999</v>
      </c>
      <c r="L81" s="346" t="s">
        <v>549</v>
      </c>
      <c r="M81" s="299">
        <v>0.98</v>
      </c>
      <c r="N81" s="335" t="s">
        <v>549</v>
      </c>
      <c r="O81" s="299">
        <v>0.97699999999999998</v>
      </c>
      <c r="P81" s="335" t="s">
        <v>549</v>
      </c>
      <c r="Q81" s="299">
        <v>0.97199999999999998</v>
      </c>
      <c r="R81" s="335" t="s">
        <v>549</v>
      </c>
      <c r="S81" s="299">
        <v>0.96599999999999997</v>
      </c>
      <c r="T81" s="335" t="s">
        <v>549</v>
      </c>
      <c r="U81" s="299">
        <v>0.96399999999999997</v>
      </c>
      <c r="V81" s="171" t="s">
        <v>548</v>
      </c>
      <c r="W81" s="299">
        <v>0.96099999999999997</v>
      </c>
      <c r="X81" s="171" t="s">
        <v>548</v>
      </c>
      <c r="Y81" s="299">
        <v>0.94699999999999995</v>
      </c>
      <c r="Z81" s="171" t="s">
        <v>548</v>
      </c>
      <c r="AA81" s="299">
        <v>0.93500000000000005</v>
      </c>
      <c r="AB81" s="171" t="s">
        <v>548</v>
      </c>
      <c r="AC81" s="299">
        <v>0.93500000000000005</v>
      </c>
      <c r="AD81" s="346" t="s">
        <v>548</v>
      </c>
      <c r="AE81" s="299">
        <v>0.92600000000000005</v>
      </c>
      <c r="AF81" s="335" t="s">
        <v>548</v>
      </c>
      <c r="AG81" s="299">
        <v>0.92500000000000004</v>
      </c>
      <c r="AH81" s="346" t="s">
        <v>548</v>
      </c>
      <c r="AI81" s="299">
        <v>0.92100000000000004</v>
      </c>
      <c r="AJ81" s="335" t="s">
        <v>548</v>
      </c>
      <c r="AK81" s="299">
        <v>0.91800000000000004</v>
      </c>
      <c r="AL81" s="335" t="s">
        <v>548</v>
      </c>
      <c r="AM81" s="299">
        <v>0.91500000000000004</v>
      </c>
      <c r="AN81" s="299" t="s">
        <v>548</v>
      </c>
      <c r="AO81" s="299">
        <v>0.91500000000000004</v>
      </c>
      <c r="AP81" s="299" t="s">
        <v>548</v>
      </c>
      <c r="AQ81" s="299">
        <v>0.91400000000000003</v>
      </c>
      <c r="AR81" s="299" t="s">
        <v>548</v>
      </c>
      <c r="AS81" s="299">
        <v>0.91300000000000003</v>
      </c>
      <c r="AT81" s="417" t="s">
        <v>548</v>
      </c>
      <c r="AU81" s="299">
        <v>0.90900000000000003</v>
      </c>
      <c r="AV81" s="417" t="s">
        <v>548</v>
      </c>
      <c r="AW81" s="215" t="str">
        <f t="shared" si="1"/>
        <v>down</v>
      </c>
      <c r="AX81" s="225"/>
      <c r="AY81" s="226"/>
      <c r="AZ81" s="226"/>
      <c r="BA81" s="306"/>
      <c r="BB81" s="306"/>
    </row>
    <row r="82" spans="1:54" x14ac:dyDescent="0.2">
      <c r="A82" s="285" t="s">
        <v>629</v>
      </c>
      <c r="B82" s="293" t="s">
        <v>690</v>
      </c>
      <c r="C82" s="293" t="s">
        <v>404</v>
      </c>
      <c r="D82" s="293" t="s">
        <v>426</v>
      </c>
      <c r="E82" s="293" t="s">
        <v>47</v>
      </c>
      <c r="F82" s="293" t="s">
        <v>172</v>
      </c>
      <c r="G82" s="293" t="s">
        <v>173</v>
      </c>
      <c r="H82" s="272" t="s">
        <v>571</v>
      </c>
      <c r="I82" s="299">
        <v>0.89700000000000002</v>
      </c>
      <c r="J82" s="346" t="s">
        <v>548</v>
      </c>
      <c r="K82" s="299">
        <v>0.89</v>
      </c>
      <c r="L82" s="346" t="s">
        <v>548</v>
      </c>
      <c r="M82" s="299">
        <v>0.88500000000000001</v>
      </c>
      <c r="N82" s="335" t="s">
        <v>548</v>
      </c>
      <c r="O82" s="299">
        <v>0.88</v>
      </c>
      <c r="P82" s="335" t="s">
        <v>548</v>
      </c>
      <c r="Q82" s="299">
        <v>0.876</v>
      </c>
      <c r="R82" s="335" t="s">
        <v>548</v>
      </c>
      <c r="S82" s="299">
        <v>0.86899999999999999</v>
      </c>
      <c r="T82" s="335" t="s">
        <v>548</v>
      </c>
      <c r="U82" s="299">
        <v>0.86799999999999999</v>
      </c>
      <c r="V82" s="171" t="s">
        <v>548</v>
      </c>
      <c r="W82" s="299">
        <v>0.86299999999999999</v>
      </c>
      <c r="X82" s="171" t="s">
        <v>548</v>
      </c>
      <c r="Y82" s="299">
        <v>0.85699999999999998</v>
      </c>
      <c r="Z82" s="171" t="s">
        <v>548</v>
      </c>
      <c r="AA82" s="299">
        <v>0.85</v>
      </c>
      <c r="AB82" s="171" t="s">
        <v>548</v>
      </c>
      <c r="AC82" s="299">
        <v>0.84599999999999997</v>
      </c>
      <c r="AD82" s="346" t="s">
        <v>548</v>
      </c>
      <c r="AE82" s="299">
        <v>0.84099999999999997</v>
      </c>
      <c r="AF82" s="335" t="s">
        <v>548</v>
      </c>
      <c r="AG82" s="299">
        <v>0.84</v>
      </c>
      <c r="AH82" s="346" t="s">
        <v>548</v>
      </c>
      <c r="AI82" s="299">
        <v>0.83599999999999997</v>
      </c>
      <c r="AJ82" s="335" t="s">
        <v>548</v>
      </c>
      <c r="AK82" s="299">
        <v>0.83099999999999996</v>
      </c>
      <c r="AL82" s="335" t="s">
        <v>548</v>
      </c>
      <c r="AM82" s="299">
        <v>0.83299999999999996</v>
      </c>
      <c r="AN82" s="299" t="s">
        <v>548</v>
      </c>
      <c r="AO82" s="299">
        <v>0.83</v>
      </c>
      <c r="AP82" s="299" t="s">
        <v>548</v>
      </c>
      <c r="AQ82" s="299">
        <v>0.82899999999999996</v>
      </c>
      <c r="AR82" s="299" t="s">
        <v>548</v>
      </c>
      <c r="AS82" s="299">
        <v>0.82699999999999996</v>
      </c>
      <c r="AT82" s="417" t="s">
        <v>548</v>
      </c>
      <c r="AU82" s="299">
        <v>0.82799999999999996</v>
      </c>
      <c r="AV82" s="417" t="s">
        <v>548</v>
      </c>
      <c r="AW82" s="215" t="str">
        <f t="shared" si="1"/>
        <v>up</v>
      </c>
      <c r="AX82" s="225"/>
      <c r="AY82" s="226"/>
      <c r="AZ82" s="226"/>
      <c r="BA82" s="306"/>
      <c r="BB82" s="306"/>
    </row>
    <row r="83" spans="1:54" x14ac:dyDescent="0.2">
      <c r="A83" s="285" t="s">
        <v>630</v>
      </c>
      <c r="B83" s="293" t="s">
        <v>689</v>
      </c>
      <c r="C83" s="293" t="s">
        <v>402</v>
      </c>
      <c r="D83" s="293" t="s">
        <v>427</v>
      </c>
      <c r="E83" s="293" t="s">
        <v>50</v>
      </c>
      <c r="F83" s="293" t="s">
        <v>174</v>
      </c>
      <c r="G83" s="293" t="s">
        <v>175</v>
      </c>
      <c r="H83" s="272" t="s">
        <v>571</v>
      </c>
      <c r="I83" s="299">
        <v>0.85199999999999998</v>
      </c>
      <c r="J83" s="346" t="s">
        <v>548</v>
      </c>
      <c r="K83" s="299">
        <v>0.84899999999999998</v>
      </c>
      <c r="L83" s="346" t="s">
        <v>548</v>
      </c>
      <c r="M83" s="299">
        <v>0.84499999999999997</v>
      </c>
      <c r="N83" s="335" t="s">
        <v>548</v>
      </c>
      <c r="O83" s="299">
        <v>0.84399999999999997</v>
      </c>
      <c r="P83" s="335" t="s">
        <v>548</v>
      </c>
      <c r="Q83" s="299">
        <v>0.84</v>
      </c>
      <c r="R83" s="335" t="s">
        <v>548</v>
      </c>
      <c r="S83" s="299">
        <v>0.83599999999999997</v>
      </c>
      <c r="T83" s="335" t="s">
        <v>548</v>
      </c>
      <c r="U83" s="299">
        <v>0.83499999999999996</v>
      </c>
      <c r="V83" s="171" t="s">
        <v>548</v>
      </c>
      <c r="W83" s="299">
        <v>0.83299999999999996</v>
      </c>
      <c r="X83" s="171" t="s">
        <v>548</v>
      </c>
      <c r="Y83" s="299">
        <v>0.82499999999999996</v>
      </c>
      <c r="Z83" s="171" t="s">
        <v>548</v>
      </c>
      <c r="AA83" s="299">
        <v>0.81599999999999995</v>
      </c>
      <c r="AB83" s="171" t="s">
        <v>548</v>
      </c>
      <c r="AC83" s="299">
        <v>0.81399999999999995</v>
      </c>
      <c r="AD83" s="346" t="s">
        <v>548</v>
      </c>
      <c r="AE83" s="299">
        <v>0.80400000000000005</v>
      </c>
      <c r="AF83" s="335" t="s">
        <v>548</v>
      </c>
      <c r="AG83" s="299">
        <v>0.79900000000000004</v>
      </c>
      <c r="AH83" s="346" t="s">
        <v>548</v>
      </c>
      <c r="AI83" s="299">
        <v>0.79500000000000004</v>
      </c>
      <c r="AJ83" s="335" t="s">
        <v>548</v>
      </c>
      <c r="AK83" s="299">
        <v>0.78900000000000003</v>
      </c>
      <c r="AL83" s="335" t="s">
        <v>548</v>
      </c>
      <c r="AM83" s="299">
        <v>0.78700000000000003</v>
      </c>
      <c r="AN83" s="299" t="s">
        <v>548</v>
      </c>
      <c r="AO83" s="299">
        <v>0.79</v>
      </c>
      <c r="AP83" s="299" t="s">
        <v>548</v>
      </c>
      <c r="AQ83" s="299">
        <v>0.78600000000000003</v>
      </c>
      <c r="AR83" s="299" t="s">
        <v>548</v>
      </c>
      <c r="AS83" s="299">
        <v>0.78200000000000003</v>
      </c>
      <c r="AT83" s="417" t="s">
        <v>548</v>
      </c>
      <c r="AU83" s="299">
        <v>0.77900000000000003</v>
      </c>
      <c r="AV83" s="417" t="s">
        <v>548</v>
      </c>
      <c r="AW83" s="215" t="str">
        <f t="shared" si="1"/>
        <v>down</v>
      </c>
      <c r="AX83" s="225"/>
      <c r="AY83" s="226"/>
      <c r="AZ83" s="226"/>
      <c r="BA83" s="306"/>
      <c r="BB83" s="306"/>
    </row>
    <row r="84" spans="1:54" x14ac:dyDescent="0.2">
      <c r="A84" s="285" t="s">
        <v>629</v>
      </c>
      <c r="B84" s="293" t="s">
        <v>690</v>
      </c>
      <c r="C84" s="293" t="s">
        <v>404</v>
      </c>
      <c r="D84" s="293" t="s">
        <v>426</v>
      </c>
      <c r="E84" s="293" t="s">
        <v>47</v>
      </c>
      <c r="F84" s="293" t="s">
        <v>176</v>
      </c>
      <c r="G84" s="293" t="s">
        <v>177</v>
      </c>
      <c r="H84" s="272" t="s">
        <v>571</v>
      </c>
      <c r="I84" s="299">
        <v>0.81200000000000006</v>
      </c>
      <c r="J84" s="346" t="s">
        <v>548</v>
      </c>
      <c r="K84" s="299">
        <v>0.80700000000000005</v>
      </c>
      <c r="L84" s="346" t="s">
        <v>548</v>
      </c>
      <c r="M84" s="299">
        <v>0.80400000000000005</v>
      </c>
      <c r="N84" s="335" t="s">
        <v>548</v>
      </c>
      <c r="O84" s="299">
        <v>0.80200000000000005</v>
      </c>
      <c r="P84" s="335" t="s">
        <v>548</v>
      </c>
      <c r="Q84" s="299">
        <v>0.79600000000000004</v>
      </c>
      <c r="R84" s="335" t="s">
        <v>548</v>
      </c>
      <c r="S84" s="299">
        <v>0.79</v>
      </c>
      <c r="T84" s="335" t="s">
        <v>548</v>
      </c>
      <c r="U84" s="299">
        <v>0.78600000000000003</v>
      </c>
      <c r="V84" s="171" t="s">
        <v>548</v>
      </c>
      <c r="W84" s="299">
        <v>0.77900000000000003</v>
      </c>
      <c r="X84" s="171" t="s">
        <v>548</v>
      </c>
      <c r="Y84" s="299">
        <v>0.77</v>
      </c>
      <c r="Z84" s="171" t="s">
        <v>548</v>
      </c>
      <c r="AA84" s="299">
        <v>0.76100000000000001</v>
      </c>
      <c r="AB84" s="171" t="s">
        <v>548</v>
      </c>
      <c r="AC84" s="299">
        <v>0.75800000000000001</v>
      </c>
      <c r="AD84" s="346" t="s">
        <v>548</v>
      </c>
      <c r="AE84" s="299">
        <v>0.749</v>
      </c>
      <c r="AF84" s="335" t="s">
        <v>548</v>
      </c>
      <c r="AG84" s="299">
        <v>0.746</v>
      </c>
      <c r="AH84" s="346" t="s">
        <v>548</v>
      </c>
      <c r="AI84" s="299">
        <v>0.74</v>
      </c>
      <c r="AJ84" s="335" t="s">
        <v>548</v>
      </c>
      <c r="AK84" s="299">
        <v>0.73499999999999999</v>
      </c>
      <c r="AL84" s="335" t="s">
        <v>548</v>
      </c>
      <c r="AM84" s="299">
        <v>0.73399999999999999</v>
      </c>
      <c r="AN84" s="299" t="s">
        <v>548</v>
      </c>
      <c r="AO84" s="299">
        <v>0.73299999999999998</v>
      </c>
      <c r="AP84" s="299" t="s">
        <v>548</v>
      </c>
      <c r="AQ84" s="299">
        <v>0.72799999999999998</v>
      </c>
      <c r="AR84" s="299" t="s">
        <v>548</v>
      </c>
      <c r="AS84" s="299">
        <v>0.72499999999999998</v>
      </c>
      <c r="AT84" s="417" t="s">
        <v>548</v>
      </c>
      <c r="AU84" s="299">
        <v>0.72499999999999998</v>
      </c>
      <c r="AV84" s="417" t="s">
        <v>548</v>
      </c>
      <c r="AW84" s="215" t="str">
        <f t="shared" si="1"/>
        <v>same</v>
      </c>
      <c r="AX84" s="225"/>
      <c r="AY84" s="226"/>
      <c r="AZ84" s="226"/>
      <c r="BA84" s="306"/>
      <c r="BB84" s="306"/>
    </row>
    <row r="85" spans="1:54" x14ac:dyDescent="0.2">
      <c r="A85" s="285" t="s">
        <v>637</v>
      </c>
      <c r="B85" s="293" t="s">
        <v>688</v>
      </c>
      <c r="C85" s="293" t="s">
        <v>401</v>
      </c>
      <c r="D85" s="293" t="s">
        <v>436</v>
      </c>
      <c r="E85" s="293" t="s">
        <v>114</v>
      </c>
      <c r="F85" s="293" t="s">
        <v>178</v>
      </c>
      <c r="G85" s="293" t="s">
        <v>179</v>
      </c>
      <c r="H85" s="272" t="s">
        <v>571</v>
      </c>
      <c r="I85" s="299">
        <v>1.137</v>
      </c>
      <c r="J85" s="346" t="s">
        <v>549</v>
      </c>
      <c r="K85" s="299">
        <v>1.133</v>
      </c>
      <c r="L85" s="346" t="s">
        <v>549</v>
      </c>
      <c r="M85" s="299">
        <v>1.1259999999999999</v>
      </c>
      <c r="N85" s="335" t="s">
        <v>549</v>
      </c>
      <c r="O85" s="299">
        <v>1.1200000000000001</v>
      </c>
      <c r="P85" s="335" t="s">
        <v>549</v>
      </c>
      <c r="Q85" s="299">
        <v>1.1140000000000001</v>
      </c>
      <c r="R85" s="335" t="s">
        <v>549</v>
      </c>
      <c r="S85" s="299">
        <v>1.1060000000000001</v>
      </c>
      <c r="T85" s="335" t="s">
        <v>549</v>
      </c>
      <c r="U85" s="299">
        <v>1.101</v>
      </c>
      <c r="V85" s="171" t="s">
        <v>549</v>
      </c>
      <c r="W85" s="299">
        <v>1.0960000000000001</v>
      </c>
      <c r="X85" s="171" t="s">
        <v>549</v>
      </c>
      <c r="Y85" s="299">
        <v>1.0920000000000001</v>
      </c>
      <c r="Z85" s="171" t="s">
        <v>549</v>
      </c>
      <c r="AA85" s="299">
        <v>1.085</v>
      </c>
      <c r="AB85" s="171" t="s">
        <v>549</v>
      </c>
      <c r="AC85" s="299">
        <v>1.075</v>
      </c>
      <c r="AD85" s="346" t="s">
        <v>549</v>
      </c>
      <c r="AE85" s="299">
        <v>1.0640000000000001</v>
      </c>
      <c r="AF85" s="335" t="s">
        <v>549</v>
      </c>
      <c r="AG85" s="299">
        <v>1.056</v>
      </c>
      <c r="AH85" s="346" t="s">
        <v>549</v>
      </c>
      <c r="AI85" s="299">
        <v>1.046</v>
      </c>
      <c r="AJ85" s="335" t="s">
        <v>549</v>
      </c>
      <c r="AK85" s="299">
        <v>1.036</v>
      </c>
      <c r="AL85" s="335" t="s">
        <v>549</v>
      </c>
      <c r="AM85" s="299">
        <v>1.036</v>
      </c>
      <c r="AN85" s="299" t="s">
        <v>549</v>
      </c>
      <c r="AO85" s="299">
        <v>1.0369999999999999</v>
      </c>
      <c r="AP85" s="299" t="s">
        <v>549</v>
      </c>
      <c r="AQ85" s="299">
        <v>1.0369999999999999</v>
      </c>
      <c r="AR85" s="299" t="s">
        <v>549</v>
      </c>
      <c r="AS85" s="299">
        <v>1.0349999999999999</v>
      </c>
      <c r="AT85" s="417" t="s">
        <v>549</v>
      </c>
      <c r="AU85" s="299">
        <v>1.0389999999999999</v>
      </c>
      <c r="AV85" s="417" t="s">
        <v>549</v>
      </c>
      <c r="AW85" s="215" t="str">
        <f t="shared" si="1"/>
        <v>up</v>
      </c>
      <c r="AX85" s="225"/>
      <c r="AY85" s="226"/>
      <c r="AZ85" s="226"/>
      <c r="BA85" s="306"/>
      <c r="BB85" s="306"/>
    </row>
    <row r="86" spans="1:54" x14ac:dyDescent="0.2">
      <c r="A86" s="285" t="s">
        <v>501</v>
      </c>
      <c r="B86" s="293" t="s">
        <v>691</v>
      </c>
      <c r="C86" s="293" t="s">
        <v>405</v>
      </c>
      <c r="D86" s="293" t="s">
        <v>429</v>
      </c>
      <c r="E86" s="293" t="s">
        <v>60</v>
      </c>
      <c r="F86" s="293" t="s">
        <v>180</v>
      </c>
      <c r="G86" s="293" t="s">
        <v>181</v>
      </c>
      <c r="H86" s="272" t="s">
        <v>571</v>
      </c>
      <c r="I86" s="299">
        <v>1.024</v>
      </c>
      <c r="J86" s="346" t="s">
        <v>549</v>
      </c>
      <c r="K86" s="299">
        <v>1.0149999999999999</v>
      </c>
      <c r="L86" s="346" t="s">
        <v>549</v>
      </c>
      <c r="M86" s="299">
        <v>1.0089999999999999</v>
      </c>
      <c r="N86" s="335" t="s">
        <v>549</v>
      </c>
      <c r="O86" s="299">
        <v>1.0049999999999999</v>
      </c>
      <c r="P86" s="335" t="s">
        <v>549</v>
      </c>
      <c r="Q86" s="299">
        <v>1.002</v>
      </c>
      <c r="R86" s="335" t="s">
        <v>549</v>
      </c>
      <c r="S86" s="299">
        <v>0.996</v>
      </c>
      <c r="T86" s="335" t="s">
        <v>549</v>
      </c>
      <c r="U86" s="299">
        <v>0.995</v>
      </c>
      <c r="V86" s="171" t="s">
        <v>549</v>
      </c>
      <c r="W86" s="299">
        <v>0.98899999999999999</v>
      </c>
      <c r="X86" s="171" t="s">
        <v>549</v>
      </c>
      <c r="Y86" s="299">
        <v>0.97799999999999998</v>
      </c>
      <c r="Z86" s="171" t="s">
        <v>549</v>
      </c>
      <c r="AA86" s="299">
        <v>0.97299999999999998</v>
      </c>
      <c r="AB86" s="171" t="s">
        <v>549</v>
      </c>
      <c r="AC86" s="299">
        <v>0.97099999999999997</v>
      </c>
      <c r="AD86" s="346" t="s">
        <v>549</v>
      </c>
      <c r="AE86" s="299">
        <v>0.96399999999999997</v>
      </c>
      <c r="AF86" s="335" t="s">
        <v>548</v>
      </c>
      <c r="AG86" s="299">
        <v>0.96099999999999997</v>
      </c>
      <c r="AH86" s="346" t="s">
        <v>548</v>
      </c>
      <c r="AI86" s="299">
        <v>0.95699999999999996</v>
      </c>
      <c r="AJ86" s="335" t="s">
        <v>548</v>
      </c>
      <c r="AK86" s="299">
        <v>0.95299999999999996</v>
      </c>
      <c r="AL86" s="335" t="s">
        <v>548</v>
      </c>
      <c r="AM86" s="299">
        <v>0.95399999999999996</v>
      </c>
      <c r="AN86" s="299" t="s">
        <v>548</v>
      </c>
      <c r="AO86" s="299">
        <v>0.95</v>
      </c>
      <c r="AP86" s="299" t="s">
        <v>548</v>
      </c>
      <c r="AQ86" s="299">
        <v>0.94599999999999995</v>
      </c>
      <c r="AR86" s="299" t="s">
        <v>548</v>
      </c>
      <c r="AS86" s="299">
        <v>0.94499999999999995</v>
      </c>
      <c r="AT86" s="417" t="s">
        <v>548</v>
      </c>
      <c r="AU86" s="299">
        <v>0.94299999999999995</v>
      </c>
      <c r="AV86" s="417" t="s">
        <v>548</v>
      </c>
      <c r="AW86" s="215" t="str">
        <f t="shared" si="1"/>
        <v>down</v>
      </c>
      <c r="AX86" s="225"/>
      <c r="AY86" s="226"/>
      <c r="AZ86" s="226"/>
      <c r="BA86" s="306"/>
      <c r="BB86" s="306"/>
    </row>
    <row r="87" spans="1:54" x14ac:dyDescent="0.2">
      <c r="A87" s="285" t="s">
        <v>498</v>
      </c>
      <c r="B87" s="293" t="s">
        <v>704</v>
      </c>
      <c r="C87" s="293" t="s">
        <v>98</v>
      </c>
      <c r="D87" s="293" t="s">
        <v>434</v>
      </c>
      <c r="E87" s="293" t="s">
        <v>98</v>
      </c>
      <c r="F87" s="293" t="s">
        <v>182</v>
      </c>
      <c r="G87" s="293" t="s">
        <v>183</v>
      </c>
      <c r="H87" s="272" t="s">
        <v>571</v>
      </c>
      <c r="I87" s="299">
        <v>1.0349999999999999</v>
      </c>
      <c r="J87" s="346" t="s">
        <v>549</v>
      </c>
      <c r="K87" s="299">
        <v>1.0289999999999999</v>
      </c>
      <c r="L87" s="346" t="s">
        <v>549</v>
      </c>
      <c r="M87" s="299">
        <v>1.0209999999999999</v>
      </c>
      <c r="N87" s="335" t="s">
        <v>549</v>
      </c>
      <c r="O87" s="299">
        <v>1.0089999999999999</v>
      </c>
      <c r="P87" s="335" t="s">
        <v>549</v>
      </c>
      <c r="Q87" s="299">
        <v>1.0029999999999999</v>
      </c>
      <c r="R87" s="335" t="s">
        <v>549</v>
      </c>
      <c r="S87" s="299">
        <v>0.998</v>
      </c>
      <c r="T87" s="335" t="s">
        <v>549</v>
      </c>
      <c r="U87" s="299">
        <v>0.996</v>
      </c>
      <c r="V87" s="171" t="s">
        <v>549</v>
      </c>
      <c r="W87" s="299">
        <v>0.999</v>
      </c>
      <c r="X87" s="171" t="s">
        <v>549</v>
      </c>
      <c r="Y87" s="299">
        <v>0.98899999999999999</v>
      </c>
      <c r="Z87" s="171" t="s">
        <v>549</v>
      </c>
      <c r="AA87" s="299">
        <v>0.97599999999999998</v>
      </c>
      <c r="AB87" s="171" t="s">
        <v>549</v>
      </c>
      <c r="AC87" s="299">
        <v>0.97799999999999998</v>
      </c>
      <c r="AD87" s="346" t="s">
        <v>549</v>
      </c>
      <c r="AE87" s="299">
        <v>0.97299999999999998</v>
      </c>
      <c r="AF87" s="335" t="s">
        <v>549</v>
      </c>
      <c r="AG87" s="299">
        <v>0.96899999999999997</v>
      </c>
      <c r="AH87" s="346" t="s">
        <v>549</v>
      </c>
      <c r="AI87" s="299">
        <v>0.96599999999999997</v>
      </c>
      <c r="AJ87" s="335" t="s">
        <v>549</v>
      </c>
      <c r="AK87" s="299">
        <v>0.96699999999999997</v>
      </c>
      <c r="AL87" s="335" t="s">
        <v>549</v>
      </c>
      <c r="AM87" s="299">
        <v>0.96699999999999997</v>
      </c>
      <c r="AN87" s="299" t="s">
        <v>549</v>
      </c>
      <c r="AO87" s="299">
        <v>0.96199999999999997</v>
      </c>
      <c r="AP87" s="299" t="s">
        <v>548</v>
      </c>
      <c r="AQ87" s="299">
        <v>0.95599999999999996</v>
      </c>
      <c r="AR87" s="299" t="s">
        <v>548</v>
      </c>
      <c r="AS87" s="299">
        <v>0.95399999999999996</v>
      </c>
      <c r="AT87" s="417" t="s">
        <v>548</v>
      </c>
      <c r="AU87" s="299">
        <v>0.95</v>
      </c>
      <c r="AV87" s="417" t="s">
        <v>548</v>
      </c>
      <c r="AW87" s="215" t="str">
        <f t="shared" si="1"/>
        <v>down</v>
      </c>
      <c r="AX87" s="225"/>
      <c r="AY87" s="226"/>
      <c r="AZ87" s="226"/>
      <c r="BA87" s="306"/>
      <c r="BB87" s="306"/>
    </row>
    <row r="88" spans="1:54" x14ac:dyDescent="0.2">
      <c r="A88" s="285" t="s">
        <v>622</v>
      </c>
      <c r="B88" s="293" t="s">
        <v>690</v>
      </c>
      <c r="C88" s="293" t="s">
        <v>404</v>
      </c>
      <c r="D88" s="293" t="s">
        <v>418</v>
      </c>
      <c r="E88" s="293" t="s">
        <v>12</v>
      </c>
      <c r="F88" s="293" t="s">
        <v>184</v>
      </c>
      <c r="G88" s="293" t="s">
        <v>185</v>
      </c>
      <c r="H88" s="272" t="s">
        <v>571</v>
      </c>
      <c r="I88" s="299">
        <v>0.75600000000000001</v>
      </c>
      <c r="J88" s="346" t="s">
        <v>548</v>
      </c>
      <c r="K88" s="299">
        <v>0.752</v>
      </c>
      <c r="L88" s="346" t="s">
        <v>548</v>
      </c>
      <c r="M88" s="299">
        <v>0.752</v>
      </c>
      <c r="N88" s="335" t="s">
        <v>548</v>
      </c>
      <c r="O88" s="299">
        <v>0.751</v>
      </c>
      <c r="P88" s="335" t="s">
        <v>548</v>
      </c>
      <c r="Q88" s="299">
        <v>0.746</v>
      </c>
      <c r="R88" s="335" t="s">
        <v>548</v>
      </c>
      <c r="S88" s="299">
        <v>0.73799999999999999</v>
      </c>
      <c r="T88" s="335" t="s">
        <v>548</v>
      </c>
      <c r="U88" s="299">
        <v>0.73699999999999999</v>
      </c>
      <c r="V88" s="171" t="s">
        <v>548</v>
      </c>
      <c r="W88" s="299">
        <v>0.73199999999999998</v>
      </c>
      <c r="X88" s="171" t="s">
        <v>548</v>
      </c>
      <c r="Y88" s="299">
        <v>0.72399999999999998</v>
      </c>
      <c r="Z88" s="171" t="s">
        <v>548</v>
      </c>
      <c r="AA88" s="299">
        <v>0.71599999999999997</v>
      </c>
      <c r="AB88" s="171" t="s">
        <v>548</v>
      </c>
      <c r="AC88" s="299">
        <v>0.71099999999999997</v>
      </c>
      <c r="AD88" s="346" t="s">
        <v>548</v>
      </c>
      <c r="AE88" s="299">
        <v>0.70499999999999996</v>
      </c>
      <c r="AF88" s="335" t="s">
        <v>548</v>
      </c>
      <c r="AG88" s="299">
        <v>0.69899999999999995</v>
      </c>
      <c r="AH88" s="346" t="s">
        <v>548</v>
      </c>
      <c r="AI88" s="299">
        <v>0.69799999999999995</v>
      </c>
      <c r="AJ88" s="335" t="s">
        <v>548</v>
      </c>
      <c r="AK88" s="299">
        <v>0.69299999999999995</v>
      </c>
      <c r="AL88" s="335" t="s">
        <v>548</v>
      </c>
      <c r="AM88" s="299">
        <v>0.68899999999999995</v>
      </c>
      <c r="AN88" s="299" t="s">
        <v>548</v>
      </c>
      <c r="AO88" s="299">
        <v>0.68500000000000005</v>
      </c>
      <c r="AP88" s="299" t="s">
        <v>548</v>
      </c>
      <c r="AQ88" s="299">
        <v>0.68200000000000005</v>
      </c>
      <c r="AR88" s="299" t="s">
        <v>548</v>
      </c>
      <c r="AS88" s="299">
        <v>0.68</v>
      </c>
      <c r="AT88" s="417" t="s">
        <v>548</v>
      </c>
      <c r="AU88" s="299">
        <v>0.67700000000000005</v>
      </c>
      <c r="AV88" s="417" t="s">
        <v>548</v>
      </c>
      <c r="AW88" s="215" t="str">
        <f t="shared" si="1"/>
        <v>down</v>
      </c>
      <c r="AX88" s="225"/>
      <c r="AY88" s="226"/>
      <c r="AZ88" s="226"/>
      <c r="BA88" s="306"/>
      <c r="BB88" s="306"/>
    </row>
    <row r="89" spans="1:54" x14ac:dyDescent="0.2">
      <c r="A89" s="285" t="s">
        <v>641</v>
      </c>
      <c r="B89" s="293" t="s">
        <v>697</v>
      </c>
      <c r="C89" s="293" t="s">
        <v>408</v>
      </c>
      <c r="D89" s="293" t="s">
        <v>440</v>
      </c>
      <c r="E89" s="293" t="s">
        <v>186</v>
      </c>
      <c r="F89" s="293" t="s">
        <v>187</v>
      </c>
      <c r="G89" s="293" t="s">
        <v>188</v>
      </c>
      <c r="H89" s="272" t="s">
        <v>571</v>
      </c>
      <c r="I89" s="299">
        <v>1.0249999999999999</v>
      </c>
      <c r="J89" s="346" t="s">
        <v>549</v>
      </c>
      <c r="K89" s="299">
        <v>1.0169999999999999</v>
      </c>
      <c r="L89" s="346" t="s">
        <v>549</v>
      </c>
      <c r="M89" s="299">
        <v>1.012</v>
      </c>
      <c r="N89" s="335" t="s">
        <v>549</v>
      </c>
      <c r="O89" s="299">
        <v>1.0069999999999999</v>
      </c>
      <c r="P89" s="335" t="s">
        <v>549</v>
      </c>
      <c r="Q89" s="299">
        <v>1.0009999999999999</v>
      </c>
      <c r="R89" s="335" t="s">
        <v>549</v>
      </c>
      <c r="S89" s="299">
        <v>0.99299999999999999</v>
      </c>
      <c r="T89" s="335" t="s">
        <v>549</v>
      </c>
      <c r="U89" s="299">
        <v>0.99099999999999999</v>
      </c>
      <c r="V89" s="171" t="s">
        <v>549</v>
      </c>
      <c r="W89" s="299">
        <v>0.98399999999999999</v>
      </c>
      <c r="X89" s="171" t="s">
        <v>549</v>
      </c>
      <c r="Y89" s="299">
        <v>0.97</v>
      </c>
      <c r="Z89" s="171" t="s">
        <v>549</v>
      </c>
      <c r="AA89" s="299">
        <v>0.95899999999999996</v>
      </c>
      <c r="AB89" s="171" t="s">
        <v>548</v>
      </c>
      <c r="AC89" s="299">
        <v>0.95299999999999996</v>
      </c>
      <c r="AD89" s="346" t="s">
        <v>548</v>
      </c>
      <c r="AE89" s="299">
        <v>0.94399999999999995</v>
      </c>
      <c r="AF89" s="335" t="s">
        <v>548</v>
      </c>
      <c r="AG89" s="299">
        <v>0.94</v>
      </c>
      <c r="AH89" s="346" t="s">
        <v>548</v>
      </c>
      <c r="AI89" s="299">
        <v>0.93500000000000005</v>
      </c>
      <c r="AJ89" s="335" t="s">
        <v>548</v>
      </c>
      <c r="AK89" s="299">
        <v>0.93</v>
      </c>
      <c r="AL89" s="335" t="s">
        <v>548</v>
      </c>
      <c r="AM89" s="299">
        <v>0.92900000000000005</v>
      </c>
      <c r="AN89" s="299" t="s">
        <v>548</v>
      </c>
      <c r="AO89" s="299">
        <v>0.92400000000000004</v>
      </c>
      <c r="AP89" s="299" t="s">
        <v>548</v>
      </c>
      <c r="AQ89" s="299">
        <v>0.92100000000000004</v>
      </c>
      <c r="AR89" s="299" t="s">
        <v>548</v>
      </c>
      <c r="AS89" s="299">
        <v>0.91700000000000004</v>
      </c>
      <c r="AT89" s="417" t="s">
        <v>548</v>
      </c>
      <c r="AU89" s="299">
        <v>0.91700000000000004</v>
      </c>
      <c r="AV89" s="417" t="s">
        <v>548</v>
      </c>
      <c r="AW89" s="215" t="str">
        <f t="shared" si="1"/>
        <v>same</v>
      </c>
      <c r="AX89" s="225"/>
      <c r="AY89" s="226"/>
      <c r="AZ89" s="226"/>
      <c r="BA89" s="306"/>
      <c r="BB89" s="306"/>
    </row>
    <row r="90" spans="1:54" x14ac:dyDescent="0.2">
      <c r="A90" s="285" t="s">
        <v>633</v>
      </c>
      <c r="B90" s="293" t="s">
        <v>690</v>
      </c>
      <c r="C90" s="293" t="s">
        <v>404</v>
      </c>
      <c r="D90" s="293" t="s">
        <v>422</v>
      </c>
      <c r="E90" s="293" t="s">
        <v>31</v>
      </c>
      <c r="F90" s="293" t="s">
        <v>189</v>
      </c>
      <c r="G90" s="293" t="s">
        <v>190</v>
      </c>
      <c r="H90" s="272" t="s">
        <v>571</v>
      </c>
      <c r="I90" s="299">
        <v>0.88</v>
      </c>
      <c r="J90" s="346" t="s">
        <v>548</v>
      </c>
      <c r="K90" s="299">
        <v>0.873</v>
      </c>
      <c r="L90" s="346" t="s">
        <v>548</v>
      </c>
      <c r="M90" s="299">
        <v>0.873</v>
      </c>
      <c r="N90" s="335" t="s">
        <v>548</v>
      </c>
      <c r="O90" s="299">
        <v>0.872</v>
      </c>
      <c r="P90" s="335" t="s">
        <v>548</v>
      </c>
      <c r="Q90" s="299">
        <v>0.86599999999999999</v>
      </c>
      <c r="R90" s="335" t="s">
        <v>548</v>
      </c>
      <c r="S90" s="299">
        <v>0.86199999999999999</v>
      </c>
      <c r="T90" s="335" t="s">
        <v>548</v>
      </c>
      <c r="U90" s="299">
        <v>0.86</v>
      </c>
      <c r="V90" s="171" t="s">
        <v>548</v>
      </c>
      <c r="W90" s="299">
        <v>0.85299999999999998</v>
      </c>
      <c r="X90" s="171" t="s">
        <v>548</v>
      </c>
      <c r="Y90" s="299">
        <v>0.84199999999999997</v>
      </c>
      <c r="Z90" s="171" t="s">
        <v>548</v>
      </c>
      <c r="AA90" s="299">
        <v>0.83599999999999997</v>
      </c>
      <c r="AB90" s="171" t="s">
        <v>548</v>
      </c>
      <c r="AC90" s="299">
        <v>0.83199999999999996</v>
      </c>
      <c r="AD90" s="346" t="s">
        <v>548</v>
      </c>
      <c r="AE90" s="299">
        <v>0.82199999999999995</v>
      </c>
      <c r="AF90" s="335" t="s">
        <v>548</v>
      </c>
      <c r="AG90" s="299">
        <v>0.81699999999999995</v>
      </c>
      <c r="AH90" s="346" t="s">
        <v>548</v>
      </c>
      <c r="AI90" s="299">
        <v>0.81299999999999994</v>
      </c>
      <c r="AJ90" s="335" t="s">
        <v>548</v>
      </c>
      <c r="AK90" s="299">
        <v>0.80400000000000005</v>
      </c>
      <c r="AL90" s="335" t="s">
        <v>548</v>
      </c>
      <c r="AM90" s="299">
        <v>0.80100000000000005</v>
      </c>
      <c r="AN90" s="299" t="s">
        <v>548</v>
      </c>
      <c r="AO90" s="299">
        <v>0.79900000000000004</v>
      </c>
      <c r="AP90" s="299" t="s">
        <v>548</v>
      </c>
      <c r="AQ90" s="299">
        <v>0.79700000000000004</v>
      </c>
      <c r="AR90" s="299" t="s">
        <v>548</v>
      </c>
      <c r="AS90" s="299">
        <v>0.79700000000000004</v>
      </c>
      <c r="AT90" s="417" t="s">
        <v>548</v>
      </c>
      <c r="AU90" s="299">
        <v>0.79800000000000004</v>
      </c>
      <c r="AV90" s="417" t="s">
        <v>548</v>
      </c>
      <c r="AW90" s="215" t="str">
        <f t="shared" si="1"/>
        <v>up</v>
      </c>
      <c r="AX90" s="225"/>
      <c r="AY90" s="226"/>
      <c r="AZ90" s="226"/>
      <c r="BA90" s="306"/>
      <c r="BB90" s="306"/>
    </row>
    <row r="91" spans="1:54" x14ac:dyDescent="0.2">
      <c r="A91" s="285" t="s">
        <v>496</v>
      </c>
      <c r="B91" s="293" t="s">
        <v>705</v>
      </c>
      <c r="C91" s="293" t="s">
        <v>411</v>
      </c>
      <c r="D91" s="293" t="s">
        <v>439</v>
      </c>
      <c r="E91" s="293" t="s">
        <v>145</v>
      </c>
      <c r="F91" s="293" t="s">
        <v>191</v>
      </c>
      <c r="G91" s="293" t="s">
        <v>192</v>
      </c>
      <c r="H91" s="272" t="s">
        <v>571</v>
      </c>
      <c r="I91" s="299">
        <v>1.3859999999999999</v>
      </c>
      <c r="J91" s="346" t="s">
        <v>549</v>
      </c>
      <c r="K91" s="299">
        <v>1.3939999999999999</v>
      </c>
      <c r="L91" s="346" t="s">
        <v>549</v>
      </c>
      <c r="M91" s="299">
        <v>1.391</v>
      </c>
      <c r="N91" s="335" t="s">
        <v>549</v>
      </c>
      <c r="O91" s="299">
        <v>1.385</v>
      </c>
      <c r="P91" s="335" t="s">
        <v>549</v>
      </c>
      <c r="Q91" s="299">
        <v>1.381</v>
      </c>
      <c r="R91" s="335" t="s">
        <v>549</v>
      </c>
      <c r="S91" s="299">
        <v>1.371</v>
      </c>
      <c r="T91" s="335" t="s">
        <v>549</v>
      </c>
      <c r="U91" s="299">
        <v>1.3680000000000001</v>
      </c>
      <c r="V91" s="171" t="s">
        <v>549</v>
      </c>
      <c r="W91" s="299">
        <v>1.3620000000000001</v>
      </c>
      <c r="X91" s="171" t="s">
        <v>549</v>
      </c>
      <c r="Y91" s="299">
        <v>1.3480000000000001</v>
      </c>
      <c r="Z91" s="171" t="s">
        <v>549</v>
      </c>
      <c r="AA91" s="299">
        <v>1.32</v>
      </c>
      <c r="AB91" s="171" t="s">
        <v>549</v>
      </c>
      <c r="AC91" s="299">
        <v>1.304</v>
      </c>
      <c r="AD91" s="346" t="s">
        <v>549</v>
      </c>
      <c r="AE91" s="299">
        <v>1.2769999999999999</v>
      </c>
      <c r="AF91" s="335" t="s">
        <v>549</v>
      </c>
      <c r="AG91" s="299">
        <v>1.2709999999999999</v>
      </c>
      <c r="AH91" s="346" t="s">
        <v>549</v>
      </c>
      <c r="AI91" s="299">
        <v>1.254</v>
      </c>
      <c r="AJ91" s="335" t="s">
        <v>549</v>
      </c>
      <c r="AK91" s="299">
        <v>1.244</v>
      </c>
      <c r="AL91" s="335" t="s">
        <v>549</v>
      </c>
      <c r="AM91" s="299">
        <v>1.24</v>
      </c>
      <c r="AN91" s="299" t="s">
        <v>549</v>
      </c>
      <c r="AO91" s="299">
        <v>1.228</v>
      </c>
      <c r="AP91" s="299" t="s">
        <v>549</v>
      </c>
      <c r="AQ91" s="299">
        <v>1.22</v>
      </c>
      <c r="AR91" s="299" t="s">
        <v>549</v>
      </c>
      <c r="AS91" s="299">
        <v>1.202</v>
      </c>
      <c r="AT91" s="417" t="s">
        <v>549</v>
      </c>
      <c r="AU91" s="299">
        <v>1.19</v>
      </c>
      <c r="AV91" s="417" t="s">
        <v>549</v>
      </c>
      <c r="AW91" s="215" t="str">
        <f t="shared" si="1"/>
        <v>down</v>
      </c>
      <c r="AX91" s="225"/>
      <c r="AY91" s="226"/>
      <c r="AZ91" s="226"/>
      <c r="BA91" s="306"/>
      <c r="BB91" s="306"/>
    </row>
    <row r="92" spans="1:54" x14ac:dyDescent="0.2">
      <c r="A92" s="285" t="s">
        <v>626</v>
      </c>
      <c r="B92" s="293" t="s">
        <v>690</v>
      </c>
      <c r="C92" s="293" t="s">
        <v>404</v>
      </c>
      <c r="D92" s="293" t="s">
        <v>422</v>
      </c>
      <c r="E92" s="293" t="s">
        <v>31</v>
      </c>
      <c r="F92" s="293" t="s">
        <v>193</v>
      </c>
      <c r="G92" s="293" t="s">
        <v>194</v>
      </c>
      <c r="H92" s="272" t="s">
        <v>571</v>
      </c>
      <c r="I92" s="299">
        <v>0.67500000000000004</v>
      </c>
      <c r="J92" s="346" t="s">
        <v>548</v>
      </c>
      <c r="K92" s="299">
        <v>0.66900000000000004</v>
      </c>
      <c r="L92" s="346" t="s">
        <v>548</v>
      </c>
      <c r="M92" s="299">
        <v>0.66200000000000003</v>
      </c>
      <c r="N92" s="335" t="s">
        <v>548</v>
      </c>
      <c r="O92" s="299">
        <v>0.65700000000000003</v>
      </c>
      <c r="P92" s="335" t="s">
        <v>548</v>
      </c>
      <c r="Q92" s="299">
        <v>0.64900000000000002</v>
      </c>
      <c r="R92" s="335" t="s">
        <v>548</v>
      </c>
      <c r="S92" s="299">
        <v>0.64200000000000002</v>
      </c>
      <c r="T92" s="335" t="s">
        <v>548</v>
      </c>
      <c r="U92" s="299">
        <v>0.64100000000000001</v>
      </c>
      <c r="V92" s="171" t="s">
        <v>548</v>
      </c>
      <c r="W92" s="299">
        <v>0.63300000000000001</v>
      </c>
      <c r="X92" s="171" t="s">
        <v>548</v>
      </c>
      <c r="Y92" s="299">
        <v>0.626</v>
      </c>
      <c r="Z92" s="171" t="s">
        <v>548</v>
      </c>
      <c r="AA92" s="299">
        <v>0.621</v>
      </c>
      <c r="AB92" s="171" t="s">
        <v>548</v>
      </c>
      <c r="AC92" s="299">
        <v>0.62</v>
      </c>
      <c r="AD92" s="346" t="s">
        <v>548</v>
      </c>
      <c r="AE92" s="299">
        <v>0.61399999999999999</v>
      </c>
      <c r="AF92" s="335" t="s">
        <v>548</v>
      </c>
      <c r="AG92" s="299">
        <v>0.61199999999999999</v>
      </c>
      <c r="AH92" s="346" t="s">
        <v>548</v>
      </c>
      <c r="AI92" s="299">
        <v>0.61099999999999999</v>
      </c>
      <c r="AJ92" s="335" t="s">
        <v>548</v>
      </c>
      <c r="AK92" s="299">
        <v>0.60899999999999999</v>
      </c>
      <c r="AL92" s="335" t="s">
        <v>548</v>
      </c>
      <c r="AM92" s="299">
        <v>0.61</v>
      </c>
      <c r="AN92" s="299" t="s">
        <v>548</v>
      </c>
      <c r="AO92" s="299">
        <v>0.61</v>
      </c>
      <c r="AP92" s="299" t="s">
        <v>548</v>
      </c>
      <c r="AQ92" s="299">
        <v>0.61099999999999999</v>
      </c>
      <c r="AR92" s="299" t="s">
        <v>548</v>
      </c>
      <c r="AS92" s="299">
        <v>0.61</v>
      </c>
      <c r="AT92" s="417" t="s">
        <v>548</v>
      </c>
      <c r="AU92" s="299">
        <v>0.61199999999999999</v>
      </c>
      <c r="AV92" s="417" t="s">
        <v>548</v>
      </c>
      <c r="AW92" s="215" t="str">
        <f t="shared" si="1"/>
        <v>up</v>
      </c>
      <c r="AX92" s="225"/>
      <c r="AY92" s="226"/>
      <c r="AZ92" s="226"/>
      <c r="BA92" s="306"/>
      <c r="BB92" s="306"/>
    </row>
    <row r="93" spans="1:54" x14ac:dyDescent="0.2">
      <c r="A93" s="285" t="s">
        <v>619</v>
      </c>
      <c r="B93" s="293" t="s">
        <v>688</v>
      </c>
      <c r="C93" s="293" t="s">
        <v>401</v>
      </c>
      <c r="D93" s="293" t="s">
        <v>415</v>
      </c>
      <c r="E93" s="293" t="s">
        <v>5</v>
      </c>
      <c r="F93" s="293" t="s">
        <v>561</v>
      </c>
      <c r="G93" s="293" t="s">
        <v>562</v>
      </c>
      <c r="H93" s="272" t="s">
        <v>571</v>
      </c>
      <c r="I93" s="299">
        <v>0.995</v>
      </c>
      <c r="J93" s="346" t="s">
        <v>549</v>
      </c>
      <c r="K93" s="299">
        <v>0.98699999999999999</v>
      </c>
      <c r="L93" s="346" t="s">
        <v>549</v>
      </c>
      <c r="M93" s="299">
        <v>0.98</v>
      </c>
      <c r="N93" s="335" t="s">
        <v>549</v>
      </c>
      <c r="O93" s="299">
        <v>0.97399999999999998</v>
      </c>
      <c r="P93" s="335" t="s">
        <v>549</v>
      </c>
      <c r="Q93" s="299">
        <v>0.96799999999999997</v>
      </c>
      <c r="R93" s="335" t="s">
        <v>549</v>
      </c>
      <c r="S93" s="299">
        <v>0.96199999999999997</v>
      </c>
      <c r="T93" s="335" t="s">
        <v>548</v>
      </c>
      <c r="U93" s="299">
        <v>0.96</v>
      </c>
      <c r="V93" s="171" t="s">
        <v>548</v>
      </c>
      <c r="W93" s="299">
        <v>0.95599999999999996</v>
      </c>
      <c r="X93" s="171" t="s">
        <v>548</v>
      </c>
      <c r="Y93" s="299">
        <v>0.95099999999999996</v>
      </c>
      <c r="Z93" s="171" t="s">
        <v>548</v>
      </c>
      <c r="AA93" s="299">
        <v>0.94299999999999995</v>
      </c>
      <c r="AB93" s="171" t="s">
        <v>548</v>
      </c>
      <c r="AC93" s="299">
        <v>0.94</v>
      </c>
      <c r="AD93" s="346" t="s">
        <v>548</v>
      </c>
      <c r="AE93" s="299">
        <v>0.93300000000000005</v>
      </c>
      <c r="AF93" s="335" t="s">
        <v>548</v>
      </c>
      <c r="AG93" s="299">
        <v>0.92900000000000005</v>
      </c>
      <c r="AH93" s="346" t="s">
        <v>548</v>
      </c>
      <c r="AI93" s="299">
        <v>0.92600000000000005</v>
      </c>
      <c r="AJ93" s="335" t="s">
        <v>548</v>
      </c>
      <c r="AK93" s="299">
        <v>0.92200000000000004</v>
      </c>
      <c r="AL93" s="335" t="s">
        <v>548</v>
      </c>
      <c r="AM93" s="299">
        <v>0.92300000000000004</v>
      </c>
      <c r="AN93" s="299" t="s">
        <v>548</v>
      </c>
      <c r="AO93" s="299">
        <v>0.92300000000000004</v>
      </c>
      <c r="AP93" s="299" t="s">
        <v>548</v>
      </c>
      <c r="AQ93" s="299">
        <v>0.92300000000000004</v>
      </c>
      <c r="AR93" s="299" t="s">
        <v>548</v>
      </c>
      <c r="AS93" s="299">
        <v>0.92200000000000004</v>
      </c>
      <c r="AT93" s="417" t="s">
        <v>548</v>
      </c>
      <c r="AU93" s="299">
        <v>0.92300000000000004</v>
      </c>
      <c r="AV93" s="417" t="s">
        <v>548</v>
      </c>
      <c r="AW93" s="215" t="str">
        <f t="shared" si="1"/>
        <v>up</v>
      </c>
      <c r="AX93" s="225"/>
      <c r="AY93" s="226"/>
      <c r="AZ93" s="226"/>
      <c r="BA93" s="306"/>
      <c r="BB93" s="306"/>
    </row>
    <row r="94" spans="1:54" x14ac:dyDescent="0.2">
      <c r="A94" s="285" t="s">
        <v>495</v>
      </c>
      <c r="B94" s="293" t="s">
        <v>693</v>
      </c>
      <c r="C94" s="293" t="s">
        <v>406</v>
      </c>
      <c r="D94" s="293" t="s">
        <v>435</v>
      </c>
      <c r="E94" s="293" t="s">
        <v>111</v>
      </c>
      <c r="F94" s="293" t="s">
        <v>196</v>
      </c>
      <c r="G94" s="293" t="s">
        <v>197</v>
      </c>
      <c r="H94" s="272" t="s">
        <v>571</v>
      </c>
      <c r="I94" s="299">
        <v>0.98399999999999999</v>
      </c>
      <c r="J94" s="346" t="s">
        <v>549</v>
      </c>
      <c r="K94" s="299">
        <v>0.97699999999999998</v>
      </c>
      <c r="L94" s="346" t="s">
        <v>549</v>
      </c>
      <c r="M94" s="299">
        <v>0.97</v>
      </c>
      <c r="N94" s="335" t="s">
        <v>549</v>
      </c>
      <c r="O94" s="299">
        <v>0.95899999999999996</v>
      </c>
      <c r="P94" s="335" t="s">
        <v>548</v>
      </c>
      <c r="Q94" s="299">
        <v>0.95199999999999996</v>
      </c>
      <c r="R94" s="335" t="s">
        <v>548</v>
      </c>
      <c r="S94" s="299">
        <v>0.93899999999999995</v>
      </c>
      <c r="T94" s="335" t="s">
        <v>548</v>
      </c>
      <c r="U94" s="299">
        <v>0.93300000000000005</v>
      </c>
      <c r="V94" s="171" t="s">
        <v>548</v>
      </c>
      <c r="W94" s="299">
        <v>0.92600000000000005</v>
      </c>
      <c r="X94" s="171" t="s">
        <v>548</v>
      </c>
      <c r="Y94" s="299">
        <v>0.91700000000000004</v>
      </c>
      <c r="Z94" s="171" t="s">
        <v>548</v>
      </c>
      <c r="AA94" s="299">
        <v>0.90300000000000002</v>
      </c>
      <c r="AB94" s="171" t="s">
        <v>548</v>
      </c>
      <c r="AC94" s="299">
        <v>0.88800000000000001</v>
      </c>
      <c r="AD94" s="346" t="s">
        <v>548</v>
      </c>
      <c r="AE94" s="299">
        <v>0.878</v>
      </c>
      <c r="AF94" s="335" t="s">
        <v>548</v>
      </c>
      <c r="AG94" s="299">
        <v>0.875</v>
      </c>
      <c r="AH94" s="346" t="s">
        <v>548</v>
      </c>
      <c r="AI94" s="299">
        <v>0.87</v>
      </c>
      <c r="AJ94" s="335" t="s">
        <v>548</v>
      </c>
      <c r="AK94" s="299">
        <v>0.86299999999999999</v>
      </c>
      <c r="AL94" s="335" t="s">
        <v>548</v>
      </c>
      <c r="AM94" s="299">
        <v>0.86599999999999999</v>
      </c>
      <c r="AN94" s="299" t="s">
        <v>548</v>
      </c>
      <c r="AO94" s="299">
        <v>0.86899999999999999</v>
      </c>
      <c r="AP94" s="299" t="s">
        <v>548</v>
      </c>
      <c r="AQ94" s="299">
        <v>0.871</v>
      </c>
      <c r="AR94" s="299" t="s">
        <v>548</v>
      </c>
      <c r="AS94" s="299">
        <v>0.87</v>
      </c>
      <c r="AT94" s="417" t="s">
        <v>548</v>
      </c>
      <c r="AU94" s="299">
        <v>0.86799999999999999</v>
      </c>
      <c r="AV94" s="417" t="s">
        <v>548</v>
      </c>
      <c r="AW94" s="215" t="str">
        <f t="shared" si="1"/>
        <v>down</v>
      </c>
      <c r="AX94" s="225"/>
      <c r="AY94" s="226"/>
      <c r="AZ94" s="226"/>
      <c r="BA94" s="306"/>
      <c r="BB94" s="306"/>
    </row>
    <row r="95" spans="1:54" x14ac:dyDescent="0.2">
      <c r="A95" s="285" t="s">
        <v>626</v>
      </c>
      <c r="B95" s="293" t="s">
        <v>690</v>
      </c>
      <c r="C95" s="293" t="s">
        <v>404</v>
      </c>
      <c r="D95" s="293" t="s">
        <v>422</v>
      </c>
      <c r="E95" s="293" t="s">
        <v>31</v>
      </c>
      <c r="F95" s="293" t="s">
        <v>198</v>
      </c>
      <c r="G95" s="293" t="s">
        <v>199</v>
      </c>
      <c r="H95" s="272" t="s">
        <v>571</v>
      </c>
      <c r="I95" s="299">
        <v>0.84499999999999997</v>
      </c>
      <c r="J95" s="346" t="s">
        <v>548</v>
      </c>
      <c r="K95" s="299">
        <v>0.83499999999999996</v>
      </c>
      <c r="L95" s="346" t="s">
        <v>548</v>
      </c>
      <c r="M95" s="299">
        <v>0.82599999999999996</v>
      </c>
      <c r="N95" s="335" t="s">
        <v>548</v>
      </c>
      <c r="O95" s="299">
        <v>0.81599999999999995</v>
      </c>
      <c r="P95" s="335" t="s">
        <v>548</v>
      </c>
      <c r="Q95" s="299">
        <v>0.80400000000000005</v>
      </c>
      <c r="R95" s="335" t="s">
        <v>548</v>
      </c>
      <c r="S95" s="299">
        <v>0.79200000000000004</v>
      </c>
      <c r="T95" s="335" t="s">
        <v>548</v>
      </c>
      <c r="U95" s="299">
        <v>0.78800000000000003</v>
      </c>
      <c r="V95" s="171" t="s">
        <v>548</v>
      </c>
      <c r="W95" s="299">
        <v>0.78100000000000003</v>
      </c>
      <c r="X95" s="171" t="s">
        <v>548</v>
      </c>
      <c r="Y95" s="299">
        <v>0.77100000000000002</v>
      </c>
      <c r="Z95" s="171" t="s">
        <v>548</v>
      </c>
      <c r="AA95" s="299">
        <v>0.76100000000000001</v>
      </c>
      <c r="AB95" s="171" t="s">
        <v>548</v>
      </c>
      <c r="AC95" s="299">
        <v>0.752</v>
      </c>
      <c r="AD95" s="346" t="s">
        <v>548</v>
      </c>
      <c r="AE95" s="299">
        <v>0.74</v>
      </c>
      <c r="AF95" s="335" t="s">
        <v>548</v>
      </c>
      <c r="AG95" s="299">
        <v>0.73499999999999999</v>
      </c>
      <c r="AH95" s="346" t="s">
        <v>548</v>
      </c>
      <c r="AI95" s="299">
        <v>0.72799999999999998</v>
      </c>
      <c r="AJ95" s="335" t="s">
        <v>548</v>
      </c>
      <c r="AK95" s="299">
        <v>0.72</v>
      </c>
      <c r="AL95" s="335" t="s">
        <v>548</v>
      </c>
      <c r="AM95" s="299">
        <v>0.71699999999999997</v>
      </c>
      <c r="AN95" s="299" t="s">
        <v>548</v>
      </c>
      <c r="AO95" s="299">
        <v>0.71099999999999997</v>
      </c>
      <c r="AP95" s="299" t="s">
        <v>548</v>
      </c>
      <c r="AQ95" s="299">
        <v>0.70699999999999996</v>
      </c>
      <c r="AR95" s="299" t="s">
        <v>548</v>
      </c>
      <c r="AS95" s="299">
        <v>0.70099999999999996</v>
      </c>
      <c r="AT95" s="417" t="s">
        <v>548</v>
      </c>
      <c r="AU95" s="299">
        <v>0.69699999999999995</v>
      </c>
      <c r="AV95" s="417" t="s">
        <v>548</v>
      </c>
      <c r="AW95" s="215" t="str">
        <f t="shared" si="1"/>
        <v>down</v>
      </c>
      <c r="AX95" s="225"/>
      <c r="AY95" s="226"/>
      <c r="AZ95" s="226"/>
      <c r="BA95" s="306"/>
      <c r="BB95" s="306"/>
    </row>
    <row r="96" spans="1:54" x14ac:dyDescent="0.2">
      <c r="A96" s="344" t="s">
        <v>502</v>
      </c>
      <c r="B96" s="293" t="s">
        <v>693</v>
      </c>
      <c r="C96" s="293" t="s">
        <v>406</v>
      </c>
      <c r="D96" s="293" t="s">
        <v>435</v>
      </c>
      <c r="E96" s="293" t="s">
        <v>111</v>
      </c>
      <c r="F96" s="293" t="s">
        <v>200</v>
      </c>
      <c r="G96" s="293" t="s">
        <v>201</v>
      </c>
      <c r="H96" s="272" t="s">
        <v>571</v>
      </c>
      <c r="I96" s="299">
        <v>1.1830000000000001</v>
      </c>
      <c r="J96" s="346" t="s">
        <v>549</v>
      </c>
      <c r="K96" s="299">
        <v>1.1759999999999999</v>
      </c>
      <c r="L96" s="346" t="s">
        <v>549</v>
      </c>
      <c r="M96" s="299">
        <v>1.167</v>
      </c>
      <c r="N96" s="335" t="s">
        <v>549</v>
      </c>
      <c r="O96" s="299">
        <v>1.159</v>
      </c>
      <c r="P96" s="335" t="s">
        <v>549</v>
      </c>
      <c r="Q96" s="299">
        <v>1.149</v>
      </c>
      <c r="R96" s="335" t="s">
        <v>549</v>
      </c>
      <c r="S96" s="299">
        <v>1.139</v>
      </c>
      <c r="T96" s="335" t="s">
        <v>549</v>
      </c>
      <c r="U96" s="299">
        <v>1.135</v>
      </c>
      <c r="V96" s="171" t="s">
        <v>549</v>
      </c>
      <c r="W96" s="299">
        <v>1.1279999999999999</v>
      </c>
      <c r="X96" s="171" t="s">
        <v>549</v>
      </c>
      <c r="Y96" s="299">
        <v>1.1180000000000001</v>
      </c>
      <c r="Z96" s="171" t="s">
        <v>549</v>
      </c>
      <c r="AA96" s="299">
        <v>1.1000000000000001</v>
      </c>
      <c r="AB96" s="171" t="s">
        <v>549</v>
      </c>
      <c r="AC96" s="299">
        <v>1.089</v>
      </c>
      <c r="AD96" s="346" t="s">
        <v>549</v>
      </c>
      <c r="AE96" s="299">
        <v>1.079</v>
      </c>
      <c r="AF96" s="335" t="s">
        <v>549</v>
      </c>
      <c r="AG96" s="299">
        <v>1.075</v>
      </c>
      <c r="AH96" s="346" t="s">
        <v>549</v>
      </c>
      <c r="AI96" s="299">
        <v>1.0720000000000001</v>
      </c>
      <c r="AJ96" s="335" t="s">
        <v>549</v>
      </c>
      <c r="AK96" s="299">
        <v>1.0660000000000001</v>
      </c>
      <c r="AL96" s="335" t="s">
        <v>549</v>
      </c>
      <c r="AM96" s="299">
        <v>1.0640000000000001</v>
      </c>
      <c r="AN96" s="299" t="s">
        <v>549</v>
      </c>
      <c r="AO96" s="299">
        <v>1.0640000000000001</v>
      </c>
      <c r="AP96" s="299" t="s">
        <v>549</v>
      </c>
      <c r="AQ96" s="299">
        <v>1.0609999999999999</v>
      </c>
      <c r="AR96" s="299" t="s">
        <v>549</v>
      </c>
      <c r="AS96" s="299">
        <v>1.0580000000000001</v>
      </c>
      <c r="AT96" s="417" t="s">
        <v>549</v>
      </c>
      <c r="AU96" s="299">
        <v>1.0580000000000001</v>
      </c>
      <c r="AV96" s="417" t="s">
        <v>549</v>
      </c>
      <c r="AW96" s="215" t="str">
        <f t="shared" si="1"/>
        <v>same</v>
      </c>
      <c r="AX96" s="225"/>
      <c r="AY96" s="226"/>
      <c r="AZ96" s="226"/>
      <c r="BA96" s="306"/>
      <c r="BB96" s="306"/>
    </row>
    <row r="97" spans="1:54" x14ac:dyDescent="0.2">
      <c r="A97" s="345" t="s">
        <v>502</v>
      </c>
      <c r="B97" s="293" t="s">
        <v>693</v>
      </c>
      <c r="C97" s="293" t="s">
        <v>406</v>
      </c>
      <c r="D97" s="293" t="s">
        <v>435</v>
      </c>
      <c r="E97" s="293" t="s">
        <v>111</v>
      </c>
      <c r="F97" s="293" t="s">
        <v>202</v>
      </c>
      <c r="G97" s="293" t="s">
        <v>203</v>
      </c>
      <c r="H97" s="272" t="s">
        <v>571</v>
      </c>
      <c r="I97" s="299">
        <v>1.0660000000000001</v>
      </c>
      <c r="J97" s="346" t="s">
        <v>549</v>
      </c>
      <c r="K97" s="299">
        <v>1.0589999999999999</v>
      </c>
      <c r="L97" s="346" t="s">
        <v>549</v>
      </c>
      <c r="M97" s="299">
        <v>1.0549999999999999</v>
      </c>
      <c r="N97" s="335" t="s">
        <v>549</v>
      </c>
      <c r="O97" s="299">
        <v>1.052</v>
      </c>
      <c r="P97" s="335" t="s">
        <v>549</v>
      </c>
      <c r="Q97" s="299">
        <v>1.0449999999999999</v>
      </c>
      <c r="R97" s="335" t="s">
        <v>549</v>
      </c>
      <c r="S97" s="299">
        <v>1.04</v>
      </c>
      <c r="T97" s="335" t="s">
        <v>549</v>
      </c>
      <c r="U97" s="299">
        <v>1.0389999999999999</v>
      </c>
      <c r="V97" s="171" t="s">
        <v>549</v>
      </c>
      <c r="W97" s="299">
        <v>1.038</v>
      </c>
      <c r="X97" s="171" t="s">
        <v>549</v>
      </c>
      <c r="Y97" s="299">
        <v>1.0349999999999999</v>
      </c>
      <c r="Z97" s="171" t="s">
        <v>549</v>
      </c>
      <c r="AA97" s="299">
        <v>1.0329999999999999</v>
      </c>
      <c r="AB97" s="171" t="s">
        <v>549</v>
      </c>
      <c r="AC97" s="299">
        <v>1.034</v>
      </c>
      <c r="AD97" s="346" t="s">
        <v>549</v>
      </c>
      <c r="AE97" s="299">
        <v>1.0309999999999999</v>
      </c>
      <c r="AF97" s="335" t="s">
        <v>549</v>
      </c>
      <c r="AG97" s="299">
        <v>1.032</v>
      </c>
      <c r="AH97" s="346" t="s">
        <v>549</v>
      </c>
      <c r="AI97" s="299">
        <v>1.036</v>
      </c>
      <c r="AJ97" s="335" t="s">
        <v>549</v>
      </c>
      <c r="AK97" s="299">
        <v>1.0349999999999999</v>
      </c>
      <c r="AL97" s="335" t="s">
        <v>549</v>
      </c>
      <c r="AM97" s="299">
        <v>1.0409999999999999</v>
      </c>
      <c r="AN97" s="299" t="s">
        <v>549</v>
      </c>
      <c r="AO97" s="299">
        <v>1.0449999999999999</v>
      </c>
      <c r="AP97" s="299" t="s">
        <v>549</v>
      </c>
      <c r="AQ97" s="299">
        <v>1.0469999999999999</v>
      </c>
      <c r="AR97" s="299" t="s">
        <v>549</v>
      </c>
      <c r="AS97" s="299">
        <v>1.05</v>
      </c>
      <c r="AT97" s="417" t="s">
        <v>549</v>
      </c>
      <c r="AU97" s="299">
        <v>1.052</v>
      </c>
      <c r="AV97" s="417" t="s">
        <v>549</v>
      </c>
      <c r="AW97" s="215" t="str">
        <f t="shared" si="1"/>
        <v>up</v>
      </c>
      <c r="AX97" s="225"/>
      <c r="AY97" s="226"/>
      <c r="AZ97" s="226"/>
      <c r="BA97" s="306"/>
      <c r="BB97" s="306"/>
    </row>
    <row r="98" spans="1:54" x14ac:dyDescent="0.2">
      <c r="A98" s="285" t="s">
        <v>496</v>
      </c>
      <c r="B98" s="293" t="s">
        <v>705</v>
      </c>
      <c r="C98" s="293" t="s">
        <v>411</v>
      </c>
      <c r="D98" s="293" t="s">
        <v>439</v>
      </c>
      <c r="E98" s="293" t="s">
        <v>145</v>
      </c>
      <c r="F98" s="293" t="s">
        <v>204</v>
      </c>
      <c r="G98" s="293" t="s">
        <v>205</v>
      </c>
      <c r="H98" s="272" t="s">
        <v>571</v>
      </c>
      <c r="I98" s="299">
        <v>1.113</v>
      </c>
      <c r="J98" s="346" t="s">
        <v>549</v>
      </c>
      <c r="K98" s="299">
        <v>1.109</v>
      </c>
      <c r="L98" s="346" t="s">
        <v>549</v>
      </c>
      <c r="M98" s="299">
        <v>1.101</v>
      </c>
      <c r="N98" s="335" t="s">
        <v>549</v>
      </c>
      <c r="O98" s="299">
        <v>1.097</v>
      </c>
      <c r="P98" s="335" t="s">
        <v>549</v>
      </c>
      <c r="Q98" s="299">
        <v>1.089</v>
      </c>
      <c r="R98" s="335" t="s">
        <v>549</v>
      </c>
      <c r="S98" s="299">
        <v>1.08</v>
      </c>
      <c r="T98" s="335" t="s">
        <v>549</v>
      </c>
      <c r="U98" s="299">
        <v>1.0780000000000001</v>
      </c>
      <c r="V98" s="171" t="s">
        <v>549</v>
      </c>
      <c r="W98" s="299">
        <v>1.075</v>
      </c>
      <c r="X98" s="171" t="s">
        <v>549</v>
      </c>
      <c r="Y98" s="299">
        <v>1.0649999999999999</v>
      </c>
      <c r="Z98" s="171" t="s">
        <v>549</v>
      </c>
      <c r="AA98" s="299">
        <v>1.052</v>
      </c>
      <c r="AB98" s="171" t="s">
        <v>549</v>
      </c>
      <c r="AC98" s="299">
        <v>1.0449999999999999</v>
      </c>
      <c r="AD98" s="346" t="s">
        <v>549</v>
      </c>
      <c r="AE98" s="299">
        <v>1.032</v>
      </c>
      <c r="AF98" s="335" t="s">
        <v>549</v>
      </c>
      <c r="AG98" s="299">
        <v>1.0249999999999999</v>
      </c>
      <c r="AH98" s="346" t="s">
        <v>549</v>
      </c>
      <c r="AI98" s="299">
        <v>1.022</v>
      </c>
      <c r="AJ98" s="335" t="s">
        <v>549</v>
      </c>
      <c r="AK98" s="299">
        <v>1.02</v>
      </c>
      <c r="AL98" s="335" t="s">
        <v>549</v>
      </c>
      <c r="AM98" s="299">
        <v>1.02</v>
      </c>
      <c r="AN98" s="299" t="s">
        <v>549</v>
      </c>
      <c r="AO98" s="299">
        <v>1.0209999999999999</v>
      </c>
      <c r="AP98" s="299" t="s">
        <v>549</v>
      </c>
      <c r="AQ98" s="299">
        <v>1.02</v>
      </c>
      <c r="AR98" s="299" t="s">
        <v>549</v>
      </c>
      <c r="AS98" s="299">
        <v>1.0189999999999999</v>
      </c>
      <c r="AT98" s="417" t="s">
        <v>549</v>
      </c>
      <c r="AU98" s="299">
        <v>1.02</v>
      </c>
      <c r="AV98" s="417" t="s">
        <v>549</v>
      </c>
      <c r="AW98" s="215" t="str">
        <f t="shared" si="1"/>
        <v>up</v>
      </c>
      <c r="AX98" s="225"/>
      <c r="AY98" s="226"/>
      <c r="AZ98" s="226"/>
      <c r="BA98" s="306"/>
      <c r="BB98" s="306"/>
    </row>
    <row r="99" spans="1:54" x14ac:dyDescent="0.2">
      <c r="A99" s="285" t="s">
        <v>624</v>
      </c>
      <c r="B99" s="293" t="s">
        <v>693</v>
      </c>
      <c r="C99" s="293" t="s">
        <v>406</v>
      </c>
      <c r="D99" s="293" t="s">
        <v>421</v>
      </c>
      <c r="E99" s="293" t="s">
        <v>28</v>
      </c>
      <c r="F99" s="293" t="s">
        <v>206</v>
      </c>
      <c r="G99" s="293" t="s">
        <v>207</v>
      </c>
      <c r="H99" s="272" t="s">
        <v>571</v>
      </c>
      <c r="I99" s="299">
        <v>1.169</v>
      </c>
      <c r="J99" s="346" t="s">
        <v>549</v>
      </c>
      <c r="K99" s="299">
        <v>1.1659999999999999</v>
      </c>
      <c r="L99" s="346" t="s">
        <v>549</v>
      </c>
      <c r="M99" s="299">
        <v>1.163</v>
      </c>
      <c r="N99" s="335" t="s">
        <v>549</v>
      </c>
      <c r="O99" s="299">
        <v>1.157</v>
      </c>
      <c r="P99" s="335" t="s">
        <v>549</v>
      </c>
      <c r="Q99" s="299">
        <v>1.1459999999999999</v>
      </c>
      <c r="R99" s="335" t="s">
        <v>549</v>
      </c>
      <c r="S99" s="299">
        <v>1.137</v>
      </c>
      <c r="T99" s="335" t="s">
        <v>549</v>
      </c>
      <c r="U99" s="299">
        <v>1.1319999999999999</v>
      </c>
      <c r="V99" s="171" t="s">
        <v>549</v>
      </c>
      <c r="W99" s="299">
        <v>1.1259999999999999</v>
      </c>
      <c r="X99" s="171" t="s">
        <v>549</v>
      </c>
      <c r="Y99" s="299">
        <v>1.119</v>
      </c>
      <c r="Z99" s="171" t="s">
        <v>549</v>
      </c>
      <c r="AA99" s="299">
        <v>1.1000000000000001</v>
      </c>
      <c r="AB99" s="171" t="s">
        <v>549</v>
      </c>
      <c r="AC99" s="299">
        <v>1.0880000000000001</v>
      </c>
      <c r="AD99" s="346" t="s">
        <v>549</v>
      </c>
      <c r="AE99" s="299">
        <v>1.0780000000000001</v>
      </c>
      <c r="AF99" s="335" t="s">
        <v>549</v>
      </c>
      <c r="AG99" s="299">
        <v>1.073</v>
      </c>
      <c r="AH99" s="346" t="s">
        <v>549</v>
      </c>
      <c r="AI99" s="299">
        <v>1.0669999999999999</v>
      </c>
      <c r="AJ99" s="335" t="s">
        <v>549</v>
      </c>
      <c r="AK99" s="299">
        <v>1.0620000000000001</v>
      </c>
      <c r="AL99" s="335" t="s">
        <v>549</v>
      </c>
      <c r="AM99" s="299">
        <v>1.0640000000000001</v>
      </c>
      <c r="AN99" s="299" t="s">
        <v>549</v>
      </c>
      <c r="AO99" s="299">
        <v>1.0629999999999999</v>
      </c>
      <c r="AP99" s="299" t="s">
        <v>549</v>
      </c>
      <c r="AQ99" s="299">
        <v>1.0620000000000001</v>
      </c>
      <c r="AR99" s="299" t="s">
        <v>549</v>
      </c>
      <c r="AS99" s="299">
        <v>1.0629999999999999</v>
      </c>
      <c r="AT99" s="417" t="s">
        <v>549</v>
      </c>
      <c r="AU99" s="299">
        <v>1.0649999999999999</v>
      </c>
      <c r="AV99" s="417" t="s">
        <v>549</v>
      </c>
      <c r="AW99" s="215" t="str">
        <f t="shared" si="1"/>
        <v>up</v>
      </c>
      <c r="AX99" s="225"/>
      <c r="AY99" s="226"/>
      <c r="AZ99" s="226"/>
      <c r="BA99" s="306"/>
      <c r="BB99" s="306"/>
    </row>
    <row r="100" spans="1:54" x14ac:dyDescent="0.2">
      <c r="A100" s="285" t="s">
        <v>628</v>
      </c>
      <c r="B100" s="293" t="s">
        <v>696</v>
      </c>
      <c r="C100" s="293" t="s">
        <v>464</v>
      </c>
      <c r="D100" s="293" t="s">
        <v>425</v>
      </c>
      <c r="E100" s="293" t="s">
        <v>40</v>
      </c>
      <c r="F100" s="293" t="s">
        <v>503</v>
      </c>
      <c r="G100" s="293" t="s">
        <v>504</v>
      </c>
      <c r="H100" s="272" t="s">
        <v>571</v>
      </c>
      <c r="I100" s="299">
        <v>1.125</v>
      </c>
      <c r="J100" s="346" t="s">
        <v>549</v>
      </c>
      <c r="K100" s="299">
        <v>1.119</v>
      </c>
      <c r="L100" s="346" t="s">
        <v>549</v>
      </c>
      <c r="M100" s="299">
        <v>1.1100000000000001</v>
      </c>
      <c r="N100" s="335" t="s">
        <v>549</v>
      </c>
      <c r="O100" s="299">
        <v>1.1040000000000001</v>
      </c>
      <c r="P100" s="335" t="s">
        <v>549</v>
      </c>
      <c r="Q100" s="299">
        <v>1.099</v>
      </c>
      <c r="R100" s="335" t="s">
        <v>549</v>
      </c>
      <c r="S100" s="299">
        <v>1.095</v>
      </c>
      <c r="T100" s="335" t="s">
        <v>549</v>
      </c>
      <c r="U100" s="299">
        <v>1.093</v>
      </c>
      <c r="V100" s="171" t="s">
        <v>549</v>
      </c>
      <c r="W100" s="299">
        <v>1.0860000000000001</v>
      </c>
      <c r="X100" s="171" t="s">
        <v>549</v>
      </c>
      <c r="Y100" s="299">
        <v>1.0780000000000001</v>
      </c>
      <c r="Z100" s="171" t="s">
        <v>549</v>
      </c>
      <c r="AA100" s="299">
        <v>1.07</v>
      </c>
      <c r="AB100" s="171" t="s">
        <v>549</v>
      </c>
      <c r="AC100" s="299">
        <v>1.0649999999999999</v>
      </c>
      <c r="AD100" s="346" t="s">
        <v>549</v>
      </c>
      <c r="AE100" s="299">
        <v>1.0569999999999999</v>
      </c>
      <c r="AF100" s="335" t="s">
        <v>549</v>
      </c>
      <c r="AG100" s="299">
        <v>1.0529999999999999</v>
      </c>
      <c r="AH100" s="346" t="s">
        <v>549</v>
      </c>
      <c r="AI100" s="299">
        <v>1.0509999999999999</v>
      </c>
      <c r="AJ100" s="335" t="s">
        <v>549</v>
      </c>
      <c r="AK100" s="299">
        <v>1.0509999999999999</v>
      </c>
      <c r="AL100" s="335" t="s">
        <v>549</v>
      </c>
      <c r="AM100" s="299">
        <v>1.052</v>
      </c>
      <c r="AN100" s="299" t="s">
        <v>549</v>
      </c>
      <c r="AO100" s="299">
        <v>1.054</v>
      </c>
      <c r="AP100" s="299" t="s">
        <v>549</v>
      </c>
      <c r="AQ100" s="299">
        <v>1.052</v>
      </c>
      <c r="AR100" s="299" t="s">
        <v>549</v>
      </c>
      <c r="AS100" s="299">
        <v>1.0509999999999999</v>
      </c>
      <c r="AT100" s="417" t="s">
        <v>549</v>
      </c>
      <c r="AU100" s="299">
        <v>1.0549999999999999</v>
      </c>
      <c r="AV100" s="417" t="s">
        <v>549</v>
      </c>
      <c r="AW100" s="215" t="str">
        <f t="shared" si="1"/>
        <v>up</v>
      </c>
      <c r="AX100" s="225"/>
      <c r="AY100" s="226"/>
      <c r="AZ100" s="226"/>
      <c r="BA100" s="306"/>
      <c r="BB100" s="306"/>
    </row>
    <row r="101" spans="1:54" x14ac:dyDescent="0.2">
      <c r="A101" s="285" t="s">
        <v>642</v>
      </c>
      <c r="B101" s="293" t="s">
        <v>698</v>
      </c>
      <c r="C101" s="293" t="s">
        <v>409</v>
      </c>
      <c r="D101" s="293" t="s">
        <v>438</v>
      </c>
      <c r="E101" s="293" t="s">
        <v>128</v>
      </c>
      <c r="F101" s="293" t="s">
        <v>208</v>
      </c>
      <c r="G101" s="293" t="s">
        <v>209</v>
      </c>
      <c r="H101" s="272" t="s">
        <v>571</v>
      </c>
      <c r="I101" s="299">
        <v>1.212</v>
      </c>
      <c r="J101" s="346" t="s">
        <v>549</v>
      </c>
      <c r="K101" s="299">
        <v>1.21</v>
      </c>
      <c r="L101" s="346" t="s">
        <v>549</v>
      </c>
      <c r="M101" s="299">
        <v>1.2</v>
      </c>
      <c r="N101" s="335" t="s">
        <v>549</v>
      </c>
      <c r="O101" s="299">
        <v>1.1970000000000001</v>
      </c>
      <c r="P101" s="335" t="s">
        <v>549</v>
      </c>
      <c r="Q101" s="299">
        <v>1.1919999999999999</v>
      </c>
      <c r="R101" s="335" t="s">
        <v>549</v>
      </c>
      <c r="S101" s="299">
        <v>1.1839999999999999</v>
      </c>
      <c r="T101" s="335" t="s">
        <v>549</v>
      </c>
      <c r="U101" s="299">
        <v>1.18</v>
      </c>
      <c r="V101" s="171" t="s">
        <v>549</v>
      </c>
      <c r="W101" s="299">
        <v>1.167</v>
      </c>
      <c r="X101" s="171" t="s">
        <v>549</v>
      </c>
      <c r="Y101" s="299">
        <v>1.1519999999999999</v>
      </c>
      <c r="Z101" s="171" t="s">
        <v>549</v>
      </c>
      <c r="AA101" s="299">
        <v>1.143</v>
      </c>
      <c r="AB101" s="171" t="s">
        <v>549</v>
      </c>
      <c r="AC101" s="299">
        <v>1.1359999999999999</v>
      </c>
      <c r="AD101" s="346" t="s">
        <v>549</v>
      </c>
      <c r="AE101" s="299">
        <v>1.129</v>
      </c>
      <c r="AF101" s="335" t="s">
        <v>549</v>
      </c>
      <c r="AG101" s="299">
        <v>1.1259999999999999</v>
      </c>
      <c r="AH101" s="346" t="s">
        <v>549</v>
      </c>
      <c r="AI101" s="299">
        <v>1.1180000000000001</v>
      </c>
      <c r="AJ101" s="335" t="s">
        <v>549</v>
      </c>
      <c r="AK101" s="299">
        <v>1.1140000000000001</v>
      </c>
      <c r="AL101" s="335" t="s">
        <v>549</v>
      </c>
      <c r="AM101" s="299">
        <v>1.115</v>
      </c>
      <c r="AN101" s="299" t="s">
        <v>549</v>
      </c>
      <c r="AO101" s="299">
        <v>1.1140000000000001</v>
      </c>
      <c r="AP101" s="299" t="s">
        <v>549</v>
      </c>
      <c r="AQ101" s="299">
        <v>1.115</v>
      </c>
      <c r="AR101" s="299" t="s">
        <v>549</v>
      </c>
      <c r="AS101" s="299">
        <v>1.1180000000000001</v>
      </c>
      <c r="AT101" s="417" t="s">
        <v>549</v>
      </c>
      <c r="AU101" s="299">
        <v>1.121</v>
      </c>
      <c r="AV101" s="417" t="s">
        <v>549</v>
      </c>
      <c r="AW101" s="215" t="str">
        <f t="shared" si="1"/>
        <v>up</v>
      </c>
      <c r="AX101" s="225"/>
      <c r="AY101" s="226"/>
      <c r="AZ101" s="226"/>
      <c r="BA101" s="306"/>
      <c r="BB101" s="306"/>
    </row>
    <row r="102" spans="1:54" x14ac:dyDescent="0.2">
      <c r="A102" s="285" t="s">
        <v>620</v>
      </c>
      <c r="B102" s="293" t="s">
        <v>689</v>
      </c>
      <c r="C102" s="293" t="s">
        <v>402</v>
      </c>
      <c r="D102" s="293" t="s">
        <v>416</v>
      </c>
      <c r="E102" s="293" t="s">
        <v>8</v>
      </c>
      <c r="F102" s="293" t="s">
        <v>210</v>
      </c>
      <c r="G102" s="293" t="s">
        <v>211</v>
      </c>
      <c r="H102" s="272" t="s">
        <v>571</v>
      </c>
      <c r="I102" s="299">
        <v>0.96199999999999997</v>
      </c>
      <c r="J102" s="346" t="s">
        <v>548</v>
      </c>
      <c r="K102" s="299">
        <v>0.95699999999999996</v>
      </c>
      <c r="L102" s="346" t="s">
        <v>548</v>
      </c>
      <c r="M102" s="299">
        <v>0.95199999999999996</v>
      </c>
      <c r="N102" s="335" t="s">
        <v>548</v>
      </c>
      <c r="O102" s="299">
        <v>0.95099999999999996</v>
      </c>
      <c r="P102" s="335" t="s">
        <v>548</v>
      </c>
      <c r="Q102" s="299">
        <v>0.94699999999999995</v>
      </c>
      <c r="R102" s="335" t="s">
        <v>548</v>
      </c>
      <c r="S102" s="299">
        <v>0.93899999999999995</v>
      </c>
      <c r="T102" s="335" t="s">
        <v>548</v>
      </c>
      <c r="U102" s="299">
        <v>0.93600000000000005</v>
      </c>
      <c r="V102" s="171" t="s">
        <v>548</v>
      </c>
      <c r="W102" s="299">
        <v>0.93100000000000005</v>
      </c>
      <c r="X102" s="171" t="s">
        <v>548</v>
      </c>
      <c r="Y102" s="299">
        <v>0.91500000000000004</v>
      </c>
      <c r="Z102" s="171" t="s">
        <v>548</v>
      </c>
      <c r="AA102" s="299">
        <v>0.90200000000000002</v>
      </c>
      <c r="AB102" s="171" t="s">
        <v>548</v>
      </c>
      <c r="AC102" s="299">
        <v>0.90200000000000002</v>
      </c>
      <c r="AD102" s="346" t="s">
        <v>548</v>
      </c>
      <c r="AE102" s="299">
        <v>0.89300000000000002</v>
      </c>
      <c r="AF102" s="335" t="s">
        <v>548</v>
      </c>
      <c r="AG102" s="299">
        <v>0.88700000000000001</v>
      </c>
      <c r="AH102" s="346" t="s">
        <v>548</v>
      </c>
      <c r="AI102" s="299">
        <v>0.88400000000000001</v>
      </c>
      <c r="AJ102" s="335" t="s">
        <v>548</v>
      </c>
      <c r="AK102" s="299">
        <v>0.88100000000000001</v>
      </c>
      <c r="AL102" s="335" t="s">
        <v>548</v>
      </c>
      <c r="AM102" s="299">
        <v>0.879</v>
      </c>
      <c r="AN102" s="299" t="s">
        <v>548</v>
      </c>
      <c r="AO102" s="299">
        <v>0.872</v>
      </c>
      <c r="AP102" s="299" t="s">
        <v>548</v>
      </c>
      <c r="AQ102" s="299">
        <v>0.86899999999999999</v>
      </c>
      <c r="AR102" s="299" t="s">
        <v>548</v>
      </c>
      <c r="AS102" s="299">
        <v>0.86299999999999999</v>
      </c>
      <c r="AT102" s="417" t="s">
        <v>548</v>
      </c>
      <c r="AU102" s="299">
        <v>0.86399999999999999</v>
      </c>
      <c r="AV102" s="417" t="s">
        <v>548</v>
      </c>
      <c r="AW102" s="215" t="str">
        <f t="shared" si="1"/>
        <v>up</v>
      </c>
      <c r="AX102" s="225"/>
      <c r="AY102" s="226"/>
      <c r="AZ102" s="226"/>
      <c r="BA102" s="306"/>
      <c r="BB102" s="306"/>
    </row>
    <row r="103" spans="1:54" x14ac:dyDescent="0.2">
      <c r="A103" s="285" t="s">
        <v>633</v>
      </c>
      <c r="B103" s="293" t="s">
        <v>690</v>
      </c>
      <c r="C103" s="293" t="s">
        <v>404</v>
      </c>
      <c r="D103" s="293" t="s">
        <v>422</v>
      </c>
      <c r="E103" s="293" t="s">
        <v>31</v>
      </c>
      <c r="F103" s="293" t="s">
        <v>212</v>
      </c>
      <c r="G103" s="293" t="s">
        <v>213</v>
      </c>
      <c r="H103" s="272" t="s">
        <v>571</v>
      </c>
      <c r="I103" s="299">
        <v>0.81699999999999995</v>
      </c>
      <c r="J103" s="346" t="s">
        <v>548</v>
      </c>
      <c r="K103" s="299">
        <v>0.81299999999999994</v>
      </c>
      <c r="L103" s="346" t="s">
        <v>548</v>
      </c>
      <c r="M103" s="299">
        <v>0.81299999999999994</v>
      </c>
      <c r="N103" s="335" t="s">
        <v>548</v>
      </c>
      <c r="O103" s="299">
        <v>0.80700000000000005</v>
      </c>
      <c r="P103" s="335" t="s">
        <v>548</v>
      </c>
      <c r="Q103" s="299">
        <v>0.8</v>
      </c>
      <c r="R103" s="335" t="s">
        <v>548</v>
      </c>
      <c r="S103" s="299">
        <v>0.79100000000000004</v>
      </c>
      <c r="T103" s="335" t="s">
        <v>548</v>
      </c>
      <c r="U103" s="299">
        <v>0.78200000000000003</v>
      </c>
      <c r="V103" s="171" t="s">
        <v>548</v>
      </c>
      <c r="W103" s="299">
        <v>0.78</v>
      </c>
      <c r="X103" s="171" t="s">
        <v>548</v>
      </c>
      <c r="Y103" s="299">
        <v>0.77</v>
      </c>
      <c r="Z103" s="171" t="s">
        <v>548</v>
      </c>
      <c r="AA103" s="299">
        <v>0.76100000000000001</v>
      </c>
      <c r="AB103" s="171" t="s">
        <v>548</v>
      </c>
      <c r="AC103" s="299">
        <v>0.75700000000000001</v>
      </c>
      <c r="AD103" s="346" t="s">
        <v>548</v>
      </c>
      <c r="AE103" s="299">
        <v>0.751</v>
      </c>
      <c r="AF103" s="335" t="s">
        <v>548</v>
      </c>
      <c r="AG103" s="299">
        <v>0.753</v>
      </c>
      <c r="AH103" s="346" t="s">
        <v>548</v>
      </c>
      <c r="AI103" s="299">
        <v>0.751</v>
      </c>
      <c r="AJ103" s="335" t="s">
        <v>548</v>
      </c>
      <c r="AK103" s="299">
        <v>0.747</v>
      </c>
      <c r="AL103" s="335" t="s">
        <v>548</v>
      </c>
      <c r="AM103" s="299">
        <v>0.75</v>
      </c>
      <c r="AN103" s="299" t="s">
        <v>548</v>
      </c>
      <c r="AO103" s="299">
        <v>0.752</v>
      </c>
      <c r="AP103" s="299" t="s">
        <v>548</v>
      </c>
      <c r="AQ103" s="299">
        <v>0.754</v>
      </c>
      <c r="AR103" s="299" t="s">
        <v>548</v>
      </c>
      <c r="AS103" s="299">
        <v>0.75700000000000001</v>
      </c>
      <c r="AT103" s="417" t="s">
        <v>548</v>
      </c>
      <c r="AU103" s="299">
        <v>0.752</v>
      </c>
      <c r="AV103" s="417" t="s">
        <v>548</v>
      </c>
      <c r="AW103" s="215" t="str">
        <f t="shared" si="1"/>
        <v>down</v>
      </c>
      <c r="AX103" s="225"/>
      <c r="AY103" s="226"/>
      <c r="AZ103" s="226"/>
      <c r="BA103" s="306"/>
      <c r="BB103" s="306"/>
    </row>
    <row r="104" spans="1:54" x14ac:dyDescent="0.2">
      <c r="A104" s="285" t="s">
        <v>479</v>
      </c>
      <c r="B104" s="293" t="s">
        <v>691</v>
      </c>
      <c r="C104" s="293" t="s">
        <v>405</v>
      </c>
      <c r="D104" s="293" t="s">
        <v>552</v>
      </c>
      <c r="E104" s="293" t="s">
        <v>20</v>
      </c>
      <c r="F104" s="293" t="s">
        <v>214</v>
      </c>
      <c r="G104" s="293" t="s">
        <v>215</v>
      </c>
      <c r="H104" s="272" t="s">
        <v>571</v>
      </c>
      <c r="I104" s="299">
        <v>1.1040000000000001</v>
      </c>
      <c r="J104" s="346" t="s">
        <v>549</v>
      </c>
      <c r="K104" s="299">
        <v>1.101</v>
      </c>
      <c r="L104" s="346" t="s">
        <v>549</v>
      </c>
      <c r="M104" s="299">
        <v>1.0980000000000001</v>
      </c>
      <c r="N104" s="335" t="s">
        <v>549</v>
      </c>
      <c r="O104" s="299">
        <v>1.095</v>
      </c>
      <c r="P104" s="335" t="s">
        <v>549</v>
      </c>
      <c r="Q104" s="299">
        <v>1.083</v>
      </c>
      <c r="R104" s="335" t="s">
        <v>549</v>
      </c>
      <c r="S104" s="299">
        <v>1.075</v>
      </c>
      <c r="T104" s="335" t="s">
        <v>549</v>
      </c>
      <c r="U104" s="299">
        <v>1.071</v>
      </c>
      <c r="V104" s="171" t="s">
        <v>549</v>
      </c>
      <c r="W104" s="299">
        <v>1.0640000000000001</v>
      </c>
      <c r="X104" s="171" t="s">
        <v>549</v>
      </c>
      <c r="Y104" s="299">
        <v>1.048</v>
      </c>
      <c r="Z104" s="171" t="s">
        <v>549</v>
      </c>
      <c r="AA104" s="299">
        <v>1.0329999999999999</v>
      </c>
      <c r="AB104" s="171" t="s">
        <v>549</v>
      </c>
      <c r="AC104" s="299">
        <v>1.026</v>
      </c>
      <c r="AD104" s="346" t="s">
        <v>549</v>
      </c>
      <c r="AE104" s="299">
        <v>1.014</v>
      </c>
      <c r="AF104" s="335" t="s">
        <v>549</v>
      </c>
      <c r="AG104" s="299">
        <v>1.0069999999999999</v>
      </c>
      <c r="AH104" s="346" t="s">
        <v>549</v>
      </c>
      <c r="AI104" s="299">
        <v>1</v>
      </c>
      <c r="AJ104" s="335" t="s">
        <v>549</v>
      </c>
      <c r="AK104" s="299">
        <v>0.99199999999999999</v>
      </c>
      <c r="AL104" s="335" t="s">
        <v>549</v>
      </c>
      <c r="AM104" s="299">
        <v>0.99299999999999999</v>
      </c>
      <c r="AN104" s="299" t="s">
        <v>549</v>
      </c>
      <c r="AO104" s="299">
        <v>0.99</v>
      </c>
      <c r="AP104" s="299" t="s">
        <v>549</v>
      </c>
      <c r="AQ104" s="299">
        <v>0.98799999999999999</v>
      </c>
      <c r="AR104" s="299" t="s">
        <v>549</v>
      </c>
      <c r="AS104" s="299">
        <v>0.98399999999999999</v>
      </c>
      <c r="AT104" s="417" t="s">
        <v>549</v>
      </c>
      <c r="AU104" s="299">
        <v>0.98299999999999998</v>
      </c>
      <c r="AV104" s="417" t="s">
        <v>549</v>
      </c>
      <c r="AW104" s="215" t="str">
        <f t="shared" si="1"/>
        <v>down</v>
      </c>
      <c r="AX104" s="225"/>
      <c r="AY104" s="226"/>
      <c r="AZ104" s="226"/>
      <c r="BA104" s="306"/>
      <c r="BB104" s="306"/>
    </row>
    <row r="105" spans="1:54" x14ac:dyDescent="0.2">
      <c r="A105" s="285" t="s">
        <v>624</v>
      </c>
      <c r="B105" s="293" t="s">
        <v>693</v>
      </c>
      <c r="C105" s="293" t="s">
        <v>406</v>
      </c>
      <c r="D105" s="293" t="s">
        <v>421</v>
      </c>
      <c r="E105" s="293" t="s">
        <v>28</v>
      </c>
      <c r="F105" s="293" t="s">
        <v>216</v>
      </c>
      <c r="G105" s="293" t="s">
        <v>217</v>
      </c>
      <c r="H105" s="272" t="s">
        <v>571</v>
      </c>
      <c r="I105" s="299">
        <v>1.1100000000000001</v>
      </c>
      <c r="J105" s="346" t="s">
        <v>549</v>
      </c>
      <c r="K105" s="299">
        <v>1.105</v>
      </c>
      <c r="L105" s="346" t="s">
        <v>549</v>
      </c>
      <c r="M105" s="299">
        <v>1.101</v>
      </c>
      <c r="N105" s="335" t="s">
        <v>549</v>
      </c>
      <c r="O105" s="299">
        <v>1.0960000000000001</v>
      </c>
      <c r="P105" s="335" t="s">
        <v>549</v>
      </c>
      <c r="Q105" s="299">
        <v>1.091</v>
      </c>
      <c r="R105" s="335" t="s">
        <v>549</v>
      </c>
      <c r="S105" s="299">
        <v>1.0860000000000001</v>
      </c>
      <c r="T105" s="335" t="s">
        <v>549</v>
      </c>
      <c r="U105" s="299">
        <v>1.083</v>
      </c>
      <c r="V105" s="171" t="s">
        <v>549</v>
      </c>
      <c r="W105" s="299">
        <v>1.073</v>
      </c>
      <c r="X105" s="171" t="s">
        <v>549</v>
      </c>
      <c r="Y105" s="299">
        <v>1.06</v>
      </c>
      <c r="Z105" s="171" t="s">
        <v>549</v>
      </c>
      <c r="AA105" s="299">
        <v>1.0489999999999999</v>
      </c>
      <c r="AB105" s="171" t="s">
        <v>549</v>
      </c>
      <c r="AC105" s="299">
        <v>1.0409999999999999</v>
      </c>
      <c r="AD105" s="346" t="s">
        <v>549</v>
      </c>
      <c r="AE105" s="299">
        <v>1.0249999999999999</v>
      </c>
      <c r="AF105" s="335" t="s">
        <v>549</v>
      </c>
      <c r="AG105" s="299">
        <v>1.0209999999999999</v>
      </c>
      <c r="AH105" s="346" t="s">
        <v>549</v>
      </c>
      <c r="AI105" s="299">
        <v>1.0149999999999999</v>
      </c>
      <c r="AJ105" s="335" t="s">
        <v>549</v>
      </c>
      <c r="AK105" s="299">
        <v>1.0069999999999999</v>
      </c>
      <c r="AL105" s="335" t="s">
        <v>549</v>
      </c>
      <c r="AM105" s="299">
        <v>1.0049999999999999</v>
      </c>
      <c r="AN105" s="299" t="s">
        <v>549</v>
      </c>
      <c r="AO105" s="299">
        <v>0.998</v>
      </c>
      <c r="AP105" s="299" t="s">
        <v>549</v>
      </c>
      <c r="AQ105" s="299">
        <v>0.99299999999999999</v>
      </c>
      <c r="AR105" s="299" t="s">
        <v>549</v>
      </c>
      <c r="AS105" s="299">
        <v>0.98899999999999999</v>
      </c>
      <c r="AT105" s="417" t="s">
        <v>549</v>
      </c>
      <c r="AU105" s="299">
        <v>0.98799999999999999</v>
      </c>
      <c r="AV105" s="417" t="s">
        <v>549</v>
      </c>
      <c r="AW105" s="215" t="str">
        <f t="shared" si="1"/>
        <v>down</v>
      </c>
      <c r="AX105" s="225"/>
      <c r="AY105" s="226"/>
      <c r="AZ105" s="226"/>
      <c r="BA105" s="306"/>
      <c r="BB105" s="306"/>
    </row>
    <row r="106" spans="1:54" x14ac:dyDescent="0.2">
      <c r="A106" s="285" t="s">
        <v>627</v>
      </c>
      <c r="B106" s="286" t="s">
        <v>695</v>
      </c>
      <c r="C106" s="286" t="s">
        <v>465</v>
      </c>
      <c r="D106" s="286" t="s">
        <v>424</v>
      </c>
      <c r="E106" s="286" t="s">
        <v>35</v>
      </c>
      <c r="F106" s="286" t="s">
        <v>505</v>
      </c>
      <c r="G106" s="286" t="s">
        <v>195</v>
      </c>
      <c r="H106" s="272" t="s">
        <v>571</v>
      </c>
      <c r="I106" s="299">
        <v>1.022</v>
      </c>
      <c r="J106" s="346" t="s">
        <v>549</v>
      </c>
      <c r="K106" s="299">
        <v>1.02</v>
      </c>
      <c r="L106" s="346" t="s">
        <v>549</v>
      </c>
      <c r="M106" s="299">
        <v>1.0129999999999999</v>
      </c>
      <c r="N106" s="335" t="s">
        <v>549</v>
      </c>
      <c r="O106" s="299">
        <v>1.008</v>
      </c>
      <c r="P106" s="335" t="s">
        <v>549</v>
      </c>
      <c r="Q106" s="299">
        <v>1.004</v>
      </c>
      <c r="R106" s="335" t="s">
        <v>549</v>
      </c>
      <c r="S106" s="299">
        <v>0.996</v>
      </c>
      <c r="T106" s="335" t="s">
        <v>549</v>
      </c>
      <c r="U106" s="299">
        <v>0.996</v>
      </c>
      <c r="V106" s="171" t="s">
        <v>549</v>
      </c>
      <c r="W106" s="299">
        <v>0.99399999999999999</v>
      </c>
      <c r="X106" s="171" t="s">
        <v>549</v>
      </c>
      <c r="Y106" s="299">
        <v>0.98899999999999999</v>
      </c>
      <c r="Z106" s="171" t="s">
        <v>549</v>
      </c>
      <c r="AA106" s="299">
        <v>0.98099999999999998</v>
      </c>
      <c r="AB106" s="171" t="s">
        <v>549</v>
      </c>
      <c r="AC106" s="299">
        <v>0.97499999999999998</v>
      </c>
      <c r="AD106" s="346" t="s">
        <v>549</v>
      </c>
      <c r="AE106" s="299">
        <v>0.96499999999999997</v>
      </c>
      <c r="AF106" s="335" t="s">
        <v>548</v>
      </c>
      <c r="AG106" s="299">
        <v>0.96</v>
      </c>
      <c r="AH106" s="346" t="s">
        <v>548</v>
      </c>
      <c r="AI106" s="299">
        <v>0.95499999999999996</v>
      </c>
      <c r="AJ106" s="335" t="s">
        <v>548</v>
      </c>
      <c r="AK106" s="299">
        <v>0.95099999999999996</v>
      </c>
      <c r="AL106" s="335" t="s">
        <v>548</v>
      </c>
      <c r="AM106" s="299">
        <v>0.95</v>
      </c>
      <c r="AN106" s="299" t="s">
        <v>548</v>
      </c>
      <c r="AO106" s="299">
        <v>0.94899999999999995</v>
      </c>
      <c r="AP106" s="299" t="s">
        <v>548</v>
      </c>
      <c r="AQ106" s="299">
        <v>0.95099999999999996</v>
      </c>
      <c r="AR106" s="299" t="s">
        <v>548</v>
      </c>
      <c r="AS106" s="299">
        <v>0.95</v>
      </c>
      <c r="AT106" s="417" t="s">
        <v>548</v>
      </c>
      <c r="AU106" s="299">
        <v>0.95099999999999996</v>
      </c>
      <c r="AV106" s="417" t="s">
        <v>548</v>
      </c>
      <c r="AW106" s="215" t="str">
        <f t="shared" si="1"/>
        <v>up</v>
      </c>
      <c r="AX106" s="225"/>
      <c r="AY106" s="226"/>
      <c r="AZ106" s="226"/>
      <c r="BA106" s="306"/>
      <c r="BB106" s="306"/>
    </row>
    <row r="107" spans="1:54" x14ac:dyDescent="0.2">
      <c r="A107" s="285" t="s">
        <v>489</v>
      </c>
      <c r="B107" s="293" t="s">
        <v>693</v>
      </c>
      <c r="C107" s="293" t="s">
        <v>406</v>
      </c>
      <c r="D107" s="293" t="s">
        <v>421</v>
      </c>
      <c r="E107" s="293" t="s">
        <v>28</v>
      </c>
      <c r="F107" s="293" t="s">
        <v>218</v>
      </c>
      <c r="G107" s="293" t="s">
        <v>219</v>
      </c>
      <c r="H107" s="272" t="s">
        <v>571</v>
      </c>
      <c r="I107" s="299">
        <v>1.1160000000000001</v>
      </c>
      <c r="J107" s="346" t="s">
        <v>549</v>
      </c>
      <c r="K107" s="299">
        <v>1.111</v>
      </c>
      <c r="L107" s="346" t="s">
        <v>549</v>
      </c>
      <c r="M107" s="299">
        <v>1.107</v>
      </c>
      <c r="N107" s="335" t="s">
        <v>549</v>
      </c>
      <c r="O107" s="299">
        <v>1.103</v>
      </c>
      <c r="P107" s="335" t="s">
        <v>549</v>
      </c>
      <c r="Q107" s="299">
        <v>1.0980000000000001</v>
      </c>
      <c r="R107" s="335" t="s">
        <v>549</v>
      </c>
      <c r="S107" s="299">
        <v>1.0900000000000001</v>
      </c>
      <c r="T107" s="335" t="s">
        <v>549</v>
      </c>
      <c r="U107" s="299">
        <v>1.089</v>
      </c>
      <c r="V107" s="171" t="s">
        <v>549</v>
      </c>
      <c r="W107" s="299">
        <v>1.0820000000000001</v>
      </c>
      <c r="X107" s="171" t="s">
        <v>549</v>
      </c>
      <c r="Y107" s="299">
        <v>1.071</v>
      </c>
      <c r="Z107" s="171" t="s">
        <v>549</v>
      </c>
      <c r="AA107" s="299">
        <v>1.0549999999999999</v>
      </c>
      <c r="AB107" s="171" t="s">
        <v>549</v>
      </c>
      <c r="AC107" s="299">
        <v>1.048</v>
      </c>
      <c r="AD107" s="346" t="s">
        <v>549</v>
      </c>
      <c r="AE107" s="299">
        <v>1.04</v>
      </c>
      <c r="AF107" s="335" t="s">
        <v>549</v>
      </c>
      <c r="AG107" s="299">
        <v>1.036</v>
      </c>
      <c r="AH107" s="346" t="s">
        <v>549</v>
      </c>
      <c r="AI107" s="299">
        <v>1.03</v>
      </c>
      <c r="AJ107" s="335" t="s">
        <v>549</v>
      </c>
      <c r="AK107" s="299">
        <v>1.022</v>
      </c>
      <c r="AL107" s="335" t="s">
        <v>549</v>
      </c>
      <c r="AM107" s="299">
        <v>1.02</v>
      </c>
      <c r="AN107" s="299" t="s">
        <v>549</v>
      </c>
      <c r="AO107" s="299">
        <v>1.018</v>
      </c>
      <c r="AP107" s="299" t="s">
        <v>549</v>
      </c>
      <c r="AQ107" s="299">
        <v>1.0149999999999999</v>
      </c>
      <c r="AR107" s="299" t="s">
        <v>549</v>
      </c>
      <c r="AS107" s="299">
        <v>1.012</v>
      </c>
      <c r="AT107" s="417" t="s">
        <v>549</v>
      </c>
      <c r="AU107" s="299">
        <v>1.0089999999999999</v>
      </c>
      <c r="AV107" s="417" t="s">
        <v>549</v>
      </c>
      <c r="AW107" s="215" t="str">
        <f t="shared" si="1"/>
        <v>down</v>
      </c>
      <c r="AX107" s="225"/>
      <c r="AY107" s="226"/>
      <c r="AZ107" s="226"/>
      <c r="BA107" s="306"/>
      <c r="BB107" s="306"/>
    </row>
    <row r="108" spans="1:54" x14ac:dyDescent="0.2">
      <c r="A108" s="285" t="s">
        <v>642</v>
      </c>
      <c r="B108" s="293" t="s">
        <v>698</v>
      </c>
      <c r="C108" s="293" t="s">
        <v>409</v>
      </c>
      <c r="D108" s="293" t="s">
        <v>438</v>
      </c>
      <c r="E108" s="293" t="s">
        <v>128</v>
      </c>
      <c r="F108" s="293" t="s">
        <v>220</v>
      </c>
      <c r="G108" s="293" t="s">
        <v>221</v>
      </c>
      <c r="H108" s="272" t="s">
        <v>571</v>
      </c>
      <c r="I108" s="299">
        <v>1.05</v>
      </c>
      <c r="J108" s="346" t="s">
        <v>549</v>
      </c>
      <c r="K108" s="299">
        <v>1.0449999999999999</v>
      </c>
      <c r="L108" s="346" t="s">
        <v>549</v>
      </c>
      <c r="M108" s="299">
        <v>1.04</v>
      </c>
      <c r="N108" s="335" t="s">
        <v>549</v>
      </c>
      <c r="O108" s="299">
        <v>1.0329999999999999</v>
      </c>
      <c r="P108" s="335" t="s">
        <v>549</v>
      </c>
      <c r="Q108" s="299">
        <v>1.032</v>
      </c>
      <c r="R108" s="335" t="s">
        <v>549</v>
      </c>
      <c r="S108" s="299">
        <v>1.026</v>
      </c>
      <c r="T108" s="335" t="s">
        <v>549</v>
      </c>
      <c r="U108" s="299">
        <v>1.026</v>
      </c>
      <c r="V108" s="171" t="s">
        <v>549</v>
      </c>
      <c r="W108" s="299">
        <v>1.018</v>
      </c>
      <c r="X108" s="171" t="s">
        <v>549</v>
      </c>
      <c r="Y108" s="299">
        <v>1.0089999999999999</v>
      </c>
      <c r="Z108" s="171" t="s">
        <v>549</v>
      </c>
      <c r="AA108" s="299">
        <v>0.997</v>
      </c>
      <c r="AB108" s="171" t="s">
        <v>549</v>
      </c>
      <c r="AC108" s="299">
        <v>0.98899999999999999</v>
      </c>
      <c r="AD108" s="346" t="s">
        <v>549</v>
      </c>
      <c r="AE108" s="299">
        <v>0.98199999999999998</v>
      </c>
      <c r="AF108" s="335" t="s">
        <v>549</v>
      </c>
      <c r="AG108" s="299">
        <v>0.97899999999999998</v>
      </c>
      <c r="AH108" s="346" t="s">
        <v>549</v>
      </c>
      <c r="AI108" s="299">
        <v>0.97199999999999998</v>
      </c>
      <c r="AJ108" s="335" t="s">
        <v>549</v>
      </c>
      <c r="AK108" s="299">
        <v>0.96299999999999997</v>
      </c>
      <c r="AL108" s="335" t="s">
        <v>548</v>
      </c>
      <c r="AM108" s="299">
        <v>0.96699999999999997</v>
      </c>
      <c r="AN108" s="299" t="s">
        <v>549</v>
      </c>
      <c r="AO108" s="299">
        <v>0.96399999999999997</v>
      </c>
      <c r="AP108" s="299" t="s">
        <v>548</v>
      </c>
      <c r="AQ108" s="299">
        <v>0.96399999999999997</v>
      </c>
      <c r="AR108" s="299" t="s">
        <v>548</v>
      </c>
      <c r="AS108" s="299">
        <v>0.96199999999999997</v>
      </c>
      <c r="AT108" s="417" t="s">
        <v>548</v>
      </c>
      <c r="AU108" s="299">
        <v>0.96</v>
      </c>
      <c r="AV108" s="417" t="s">
        <v>548</v>
      </c>
      <c r="AW108" s="215" t="str">
        <f t="shared" si="1"/>
        <v>down</v>
      </c>
      <c r="AX108" s="225"/>
      <c r="AY108" s="226"/>
      <c r="AZ108" s="226"/>
      <c r="BA108" s="306"/>
      <c r="BB108" s="306"/>
    </row>
    <row r="109" spans="1:54" x14ac:dyDescent="0.2">
      <c r="A109" s="285" t="s">
        <v>634</v>
      </c>
      <c r="B109" s="293" t="s">
        <v>699</v>
      </c>
      <c r="C109" s="293" t="s">
        <v>410</v>
      </c>
      <c r="D109" s="293" t="s">
        <v>432</v>
      </c>
      <c r="E109" s="293" t="s">
        <v>89</v>
      </c>
      <c r="F109" s="293" t="s">
        <v>222</v>
      </c>
      <c r="G109" s="293" t="s">
        <v>223</v>
      </c>
      <c r="H109" s="272" t="s">
        <v>571</v>
      </c>
      <c r="I109" s="299">
        <v>1.1479999999999999</v>
      </c>
      <c r="J109" s="346" t="s">
        <v>549</v>
      </c>
      <c r="K109" s="299">
        <v>1.147</v>
      </c>
      <c r="L109" s="346" t="s">
        <v>549</v>
      </c>
      <c r="M109" s="299">
        <v>1.141</v>
      </c>
      <c r="N109" s="335" t="s">
        <v>549</v>
      </c>
      <c r="O109" s="299">
        <v>1.1359999999999999</v>
      </c>
      <c r="P109" s="335" t="s">
        <v>549</v>
      </c>
      <c r="Q109" s="299">
        <v>1.1339999999999999</v>
      </c>
      <c r="R109" s="335" t="s">
        <v>549</v>
      </c>
      <c r="S109" s="299">
        <v>1.1259999999999999</v>
      </c>
      <c r="T109" s="335" t="s">
        <v>549</v>
      </c>
      <c r="U109" s="299">
        <v>1.1200000000000001</v>
      </c>
      <c r="V109" s="171" t="s">
        <v>549</v>
      </c>
      <c r="W109" s="299">
        <v>1.1100000000000001</v>
      </c>
      <c r="X109" s="171" t="s">
        <v>549</v>
      </c>
      <c r="Y109" s="299">
        <v>1.1000000000000001</v>
      </c>
      <c r="Z109" s="171" t="s">
        <v>549</v>
      </c>
      <c r="AA109" s="299">
        <v>1.089</v>
      </c>
      <c r="AB109" s="171" t="s">
        <v>549</v>
      </c>
      <c r="AC109" s="299">
        <v>1.083</v>
      </c>
      <c r="AD109" s="346" t="s">
        <v>549</v>
      </c>
      <c r="AE109" s="299">
        <v>1.0720000000000001</v>
      </c>
      <c r="AF109" s="335" t="s">
        <v>549</v>
      </c>
      <c r="AG109" s="299">
        <v>1.0629999999999999</v>
      </c>
      <c r="AH109" s="346" t="s">
        <v>549</v>
      </c>
      <c r="AI109" s="299">
        <v>1.0569999999999999</v>
      </c>
      <c r="AJ109" s="335" t="s">
        <v>549</v>
      </c>
      <c r="AK109" s="299">
        <v>1.0509999999999999</v>
      </c>
      <c r="AL109" s="335" t="s">
        <v>549</v>
      </c>
      <c r="AM109" s="299">
        <v>1.048</v>
      </c>
      <c r="AN109" s="299" t="s">
        <v>549</v>
      </c>
      <c r="AO109" s="299">
        <v>1.0429999999999999</v>
      </c>
      <c r="AP109" s="299" t="s">
        <v>549</v>
      </c>
      <c r="AQ109" s="299">
        <v>1.042</v>
      </c>
      <c r="AR109" s="299" t="s">
        <v>549</v>
      </c>
      <c r="AS109" s="299">
        <v>1.0429999999999999</v>
      </c>
      <c r="AT109" s="417" t="s">
        <v>549</v>
      </c>
      <c r="AU109" s="299">
        <v>1.046</v>
      </c>
      <c r="AV109" s="417" t="s">
        <v>549</v>
      </c>
      <c r="AW109" s="215" t="str">
        <f t="shared" si="1"/>
        <v>up</v>
      </c>
      <c r="AX109" s="225"/>
      <c r="AY109" s="226"/>
      <c r="AZ109" s="226"/>
      <c r="BA109" s="306"/>
      <c r="BB109" s="306"/>
    </row>
    <row r="110" spans="1:54" x14ac:dyDescent="0.2">
      <c r="A110" s="285" t="s">
        <v>621</v>
      </c>
      <c r="B110" s="293" t="s">
        <v>690</v>
      </c>
      <c r="C110" s="293" t="s">
        <v>404</v>
      </c>
      <c r="D110" s="293" t="s">
        <v>418</v>
      </c>
      <c r="E110" s="293" t="s">
        <v>12</v>
      </c>
      <c r="F110" s="293" t="s">
        <v>224</v>
      </c>
      <c r="G110" s="293" t="s">
        <v>225</v>
      </c>
      <c r="H110" s="272" t="s">
        <v>571</v>
      </c>
      <c r="I110" s="299">
        <v>0.89900000000000002</v>
      </c>
      <c r="J110" s="346" t="s">
        <v>548</v>
      </c>
      <c r="K110" s="299">
        <v>0.89600000000000002</v>
      </c>
      <c r="L110" s="346" t="s">
        <v>548</v>
      </c>
      <c r="M110" s="299">
        <v>0.89400000000000002</v>
      </c>
      <c r="N110" s="335" t="s">
        <v>548</v>
      </c>
      <c r="O110" s="299">
        <v>0.88800000000000001</v>
      </c>
      <c r="P110" s="335" t="s">
        <v>548</v>
      </c>
      <c r="Q110" s="299">
        <v>0.88400000000000001</v>
      </c>
      <c r="R110" s="335" t="s">
        <v>548</v>
      </c>
      <c r="S110" s="299">
        <v>0.878</v>
      </c>
      <c r="T110" s="335" t="s">
        <v>548</v>
      </c>
      <c r="U110" s="299">
        <v>0.876</v>
      </c>
      <c r="V110" s="171" t="s">
        <v>548</v>
      </c>
      <c r="W110" s="299">
        <v>0.876</v>
      </c>
      <c r="X110" s="171" t="s">
        <v>548</v>
      </c>
      <c r="Y110" s="299">
        <v>0.877</v>
      </c>
      <c r="Z110" s="171" t="s">
        <v>548</v>
      </c>
      <c r="AA110" s="299">
        <v>0.874</v>
      </c>
      <c r="AB110" s="171" t="s">
        <v>548</v>
      </c>
      <c r="AC110" s="299">
        <v>0.872</v>
      </c>
      <c r="AD110" s="346" t="s">
        <v>548</v>
      </c>
      <c r="AE110" s="299">
        <v>0.86599999999999999</v>
      </c>
      <c r="AF110" s="335" t="s">
        <v>548</v>
      </c>
      <c r="AG110" s="299">
        <v>0.86599999999999999</v>
      </c>
      <c r="AH110" s="346" t="s">
        <v>548</v>
      </c>
      <c r="AI110" s="299">
        <v>0.86499999999999999</v>
      </c>
      <c r="AJ110" s="335" t="s">
        <v>548</v>
      </c>
      <c r="AK110" s="299">
        <v>0.86099999999999999</v>
      </c>
      <c r="AL110" s="335" t="s">
        <v>548</v>
      </c>
      <c r="AM110" s="299">
        <v>0.86299999999999999</v>
      </c>
      <c r="AN110" s="299" t="s">
        <v>548</v>
      </c>
      <c r="AO110" s="299">
        <v>0.86199999999999999</v>
      </c>
      <c r="AP110" s="299" t="s">
        <v>548</v>
      </c>
      <c r="AQ110" s="299">
        <v>0.85899999999999999</v>
      </c>
      <c r="AR110" s="299" t="s">
        <v>548</v>
      </c>
      <c r="AS110" s="299">
        <v>0.85599999999999998</v>
      </c>
      <c r="AT110" s="417" t="s">
        <v>548</v>
      </c>
      <c r="AU110" s="299">
        <v>0.85299999999999998</v>
      </c>
      <c r="AV110" s="417" t="s">
        <v>548</v>
      </c>
      <c r="AW110" s="215" t="str">
        <f t="shared" si="1"/>
        <v>down</v>
      </c>
      <c r="AX110" s="225"/>
      <c r="AY110" s="226"/>
      <c r="AZ110" s="226"/>
      <c r="BA110" s="306"/>
      <c r="BB110" s="306"/>
    </row>
    <row r="111" spans="1:54" x14ac:dyDescent="0.2">
      <c r="A111" s="285" t="s">
        <v>634</v>
      </c>
      <c r="B111" s="287" t="s">
        <v>699</v>
      </c>
      <c r="C111" s="287" t="s">
        <v>410</v>
      </c>
      <c r="D111" s="287" t="s">
        <v>432</v>
      </c>
      <c r="E111" s="287" t="s">
        <v>89</v>
      </c>
      <c r="F111" s="341" t="s">
        <v>509</v>
      </c>
      <c r="G111" s="286" t="s">
        <v>90</v>
      </c>
      <c r="H111" s="272" t="s">
        <v>571</v>
      </c>
      <c r="I111" s="299">
        <v>1.19</v>
      </c>
      <c r="J111" s="346" t="s">
        <v>549</v>
      </c>
      <c r="K111" s="299">
        <v>1.1879999999999999</v>
      </c>
      <c r="L111" s="346" t="s">
        <v>549</v>
      </c>
      <c r="M111" s="299">
        <v>1.179</v>
      </c>
      <c r="N111" s="335" t="s">
        <v>549</v>
      </c>
      <c r="O111" s="299">
        <v>1.1739999999999999</v>
      </c>
      <c r="P111" s="335" t="s">
        <v>549</v>
      </c>
      <c r="Q111" s="299">
        <v>1.167</v>
      </c>
      <c r="R111" s="335" t="s">
        <v>549</v>
      </c>
      <c r="S111" s="299">
        <v>1.1579999999999999</v>
      </c>
      <c r="T111" s="335" t="s">
        <v>549</v>
      </c>
      <c r="U111" s="299">
        <v>1.1559999999999999</v>
      </c>
      <c r="V111" s="171" t="s">
        <v>549</v>
      </c>
      <c r="W111" s="299">
        <v>1.1479999999999999</v>
      </c>
      <c r="X111" s="171" t="s">
        <v>549</v>
      </c>
      <c r="Y111" s="299">
        <v>1.1339999999999999</v>
      </c>
      <c r="Z111" s="171" t="s">
        <v>549</v>
      </c>
      <c r="AA111" s="299">
        <v>1.1240000000000001</v>
      </c>
      <c r="AB111" s="171" t="s">
        <v>549</v>
      </c>
      <c r="AC111" s="299">
        <v>1.1259999999999999</v>
      </c>
      <c r="AD111" s="346" t="s">
        <v>549</v>
      </c>
      <c r="AE111" s="299">
        <v>1.1200000000000001</v>
      </c>
      <c r="AF111" s="335" t="s">
        <v>549</v>
      </c>
      <c r="AG111" s="299">
        <v>1.111</v>
      </c>
      <c r="AH111" s="346" t="s">
        <v>549</v>
      </c>
      <c r="AI111" s="299">
        <v>1.1080000000000001</v>
      </c>
      <c r="AJ111" s="335" t="s">
        <v>549</v>
      </c>
      <c r="AK111" s="299">
        <v>1.105</v>
      </c>
      <c r="AL111" s="335" t="s">
        <v>549</v>
      </c>
      <c r="AM111" s="299">
        <v>1.105</v>
      </c>
      <c r="AN111" s="299" t="s">
        <v>549</v>
      </c>
      <c r="AO111" s="299">
        <v>1.105</v>
      </c>
      <c r="AP111" s="299" t="s">
        <v>549</v>
      </c>
      <c r="AQ111" s="299">
        <v>1.107</v>
      </c>
      <c r="AR111" s="299" t="s">
        <v>549</v>
      </c>
      <c r="AS111" s="299">
        <v>1.107</v>
      </c>
      <c r="AT111" s="417" t="s">
        <v>549</v>
      </c>
      <c r="AU111" s="299">
        <v>1.109</v>
      </c>
      <c r="AV111" s="417" t="s">
        <v>549</v>
      </c>
      <c r="AW111" s="215" t="str">
        <f t="shared" si="1"/>
        <v>up</v>
      </c>
      <c r="AX111" s="225"/>
      <c r="AY111" s="226"/>
      <c r="AZ111" s="226"/>
      <c r="BA111" s="306"/>
      <c r="BB111" s="306"/>
    </row>
    <row r="112" spans="1:54" x14ac:dyDescent="0.2">
      <c r="A112" s="285" t="s">
        <v>634</v>
      </c>
      <c r="B112" s="293" t="s">
        <v>699</v>
      </c>
      <c r="C112" s="293" t="s">
        <v>410</v>
      </c>
      <c r="D112" s="293" t="s">
        <v>433</v>
      </c>
      <c r="E112" s="293" t="s">
        <v>91</v>
      </c>
      <c r="F112" s="293" t="s">
        <v>226</v>
      </c>
      <c r="G112" s="293" t="s">
        <v>227</v>
      </c>
      <c r="H112" s="272" t="s">
        <v>571</v>
      </c>
      <c r="I112" s="299">
        <v>1.171</v>
      </c>
      <c r="J112" s="346" t="s">
        <v>549</v>
      </c>
      <c r="K112" s="299">
        <v>1.171</v>
      </c>
      <c r="L112" s="346" t="s">
        <v>549</v>
      </c>
      <c r="M112" s="299">
        <v>1.1679999999999999</v>
      </c>
      <c r="N112" s="335" t="s">
        <v>549</v>
      </c>
      <c r="O112" s="299">
        <v>1.165</v>
      </c>
      <c r="P112" s="335" t="s">
        <v>549</v>
      </c>
      <c r="Q112" s="299">
        <v>1.165</v>
      </c>
      <c r="R112" s="335" t="s">
        <v>549</v>
      </c>
      <c r="S112" s="299">
        <v>1.1599999999999999</v>
      </c>
      <c r="T112" s="335" t="s">
        <v>549</v>
      </c>
      <c r="U112" s="299">
        <v>1.159</v>
      </c>
      <c r="V112" s="171" t="s">
        <v>549</v>
      </c>
      <c r="W112" s="299">
        <v>1.1519999999999999</v>
      </c>
      <c r="X112" s="171" t="s">
        <v>549</v>
      </c>
      <c r="Y112" s="299">
        <v>1.1379999999999999</v>
      </c>
      <c r="Z112" s="171" t="s">
        <v>549</v>
      </c>
      <c r="AA112" s="299">
        <v>1.1259999999999999</v>
      </c>
      <c r="AB112" s="171" t="s">
        <v>549</v>
      </c>
      <c r="AC112" s="299">
        <v>1.121</v>
      </c>
      <c r="AD112" s="346" t="s">
        <v>549</v>
      </c>
      <c r="AE112" s="299">
        <v>1.113</v>
      </c>
      <c r="AF112" s="335" t="s">
        <v>549</v>
      </c>
      <c r="AG112" s="299">
        <v>1.1060000000000001</v>
      </c>
      <c r="AH112" s="346" t="s">
        <v>549</v>
      </c>
      <c r="AI112" s="299">
        <v>1.1000000000000001</v>
      </c>
      <c r="AJ112" s="335" t="s">
        <v>549</v>
      </c>
      <c r="AK112" s="299">
        <v>1.091</v>
      </c>
      <c r="AL112" s="335" t="s">
        <v>549</v>
      </c>
      <c r="AM112" s="299">
        <v>1.0900000000000001</v>
      </c>
      <c r="AN112" s="299" t="s">
        <v>549</v>
      </c>
      <c r="AO112" s="299">
        <v>1.083</v>
      </c>
      <c r="AP112" s="299" t="s">
        <v>549</v>
      </c>
      <c r="AQ112" s="299">
        <v>1.0820000000000001</v>
      </c>
      <c r="AR112" s="299" t="s">
        <v>549</v>
      </c>
      <c r="AS112" s="299">
        <v>1.079</v>
      </c>
      <c r="AT112" s="417" t="s">
        <v>549</v>
      </c>
      <c r="AU112" s="299">
        <v>1.0780000000000001</v>
      </c>
      <c r="AV112" s="417" t="s">
        <v>549</v>
      </c>
      <c r="AW112" s="215" t="str">
        <f t="shared" si="1"/>
        <v>down</v>
      </c>
      <c r="AX112" s="225"/>
      <c r="AY112" s="226"/>
      <c r="AZ112" s="226"/>
      <c r="BA112" s="306"/>
      <c r="BB112" s="306"/>
    </row>
    <row r="113" spans="1:54" s="229" customFormat="1" x14ac:dyDescent="0.2">
      <c r="A113" s="285" t="s">
        <v>501</v>
      </c>
      <c r="B113" s="293" t="s">
        <v>691</v>
      </c>
      <c r="C113" s="293" t="s">
        <v>405</v>
      </c>
      <c r="D113" s="293" t="s">
        <v>552</v>
      </c>
      <c r="E113" s="293" t="s">
        <v>20</v>
      </c>
      <c r="F113" s="293" t="s">
        <v>228</v>
      </c>
      <c r="G113" s="293" t="s">
        <v>229</v>
      </c>
      <c r="H113" s="272" t="s">
        <v>571</v>
      </c>
      <c r="I113" s="299">
        <v>1.2609999999999999</v>
      </c>
      <c r="J113" s="346" t="s">
        <v>549</v>
      </c>
      <c r="K113" s="299">
        <v>1.258</v>
      </c>
      <c r="L113" s="346" t="s">
        <v>549</v>
      </c>
      <c r="M113" s="299">
        <v>1.26</v>
      </c>
      <c r="N113" s="335" t="s">
        <v>549</v>
      </c>
      <c r="O113" s="299">
        <v>1.254</v>
      </c>
      <c r="P113" s="335" t="s">
        <v>549</v>
      </c>
      <c r="Q113" s="299">
        <v>1.2450000000000001</v>
      </c>
      <c r="R113" s="335" t="s">
        <v>549</v>
      </c>
      <c r="S113" s="299">
        <v>1.2390000000000001</v>
      </c>
      <c r="T113" s="335" t="s">
        <v>549</v>
      </c>
      <c r="U113" s="299">
        <v>1.2350000000000001</v>
      </c>
      <c r="V113" s="171" t="s">
        <v>549</v>
      </c>
      <c r="W113" s="299">
        <v>1.2290000000000001</v>
      </c>
      <c r="X113" s="171" t="s">
        <v>549</v>
      </c>
      <c r="Y113" s="299">
        <v>1.216</v>
      </c>
      <c r="Z113" s="171" t="s">
        <v>549</v>
      </c>
      <c r="AA113" s="299">
        <v>1.2050000000000001</v>
      </c>
      <c r="AB113" s="171" t="s">
        <v>549</v>
      </c>
      <c r="AC113" s="299">
        <v>1.2030000000000001</v>
      </c>
      <c r="AD113" s="346" t="s">
        <v>549</v>
      </c>
      <c r="AE113" s="299">
        <v>1.1950000000000001</v>
      </c>
      <c r="AF113" s="335" t="s">
        <v>549</v>
      </c>
      <c r="AG113" s="299">
        <v>1.1919999999999999</v>
      </c>
      <c r="AH113" s="346" t="s">
        <v>549</v>
      </c>
      <c r="AI113" s="299">
        <v>1.1859999999999999</v>
      </c>
      <c r="AJ113" s="335" t="s">
        <v>549</v>
      </c>
      <c r="AK113" s="299">
        <v>1.1779999999999999</v>
      </c>
      <c r="AL113" s="335" t="s">
        <v>549</v>
      </c>
      <c r="AM113" s="299">
        <v>1.177</v>
      </c>
      <c r="AN113" s="299" t="s">
        <v>549</v>
      </c>
      <c r="AO113" s="299">
        <v>1.171</v>
      </c>
      <c r="AP113" s="299" t="s">
        <v>549</v>
      </c>
      <c r="AQ113" s="299">
        <v>1.167</v>
      </c>
      <c r="AR113" s="299" t="s">
        <v>549</v>
      </c>
      <c r="AS113" s="299">
        <v>1.161</v>
      </c>
      <c r="AT113" s="417" t="s">
        <v>549</v>
      </c>
      <c r="AU113" s="299">
        <v>1.155</v>
      </c>
      <c r="AV113" s="417" t="s">
        <v>549</v>
      </c>
      <c r="AW113" s="215" t="str">
        <f t="shared" si="1"/>
        <v>down</v>
      </c>
      <c r="AX113" s="225"/>
      <c r="AY113" s="226"/>
      <c r="AZ113" s="226"/>
      <c r="BA113" s="306"/>
      <c r="BB113" s="306"/>
    </row>
    <row r="114" spans="1:54" x14ac:dyDescent="0.2">
      <c r="A114" s="285" t="s">
        <v>636</v>
      </c>
      <c r="B114" s="289" t="s">
        <v>704</v>
      </c>
      <c r="C114" s="289" t="s">
        <v>98</v>
      </c>
      <c r="D114" s="289" t="s">
        <v>434</v>
      </c>
      <c r="E114" s="289" t="s">
        <v>98</v>
      </c>
      <c r="F114" s="340" t="s">
        <v>230</v>
      </c>
      <c r="G114" s="293" t="s">
        <v>231</v>
      </c>
      <c r="H114" s="272" t="s">
        <v>571</v>
      </c>
      <c r="I114" s="299">
        <v>0.98599999999999999</v>
      </c>
      <c r="J114" s="346" t="s">
        <v>549</v>
      </c>
      <c r="K114" s="299">
        <v>0.98599999999999999</v>
      </c>
      <c r="L114" s="346" t="s">
        <v>549</v>
      </c>
      <c r="M114" s="299">
        <v>0.98199999999999998</v>
      </c>
      <c r="N114" s="335" t="s">
        <v>549</v>
      </c>
      <c r="O114" s="299">
        <v>0.98199999999999998</v>
      </c>
      <c r="P114" s="335" t="s">
        <v>549</v>
      </c>
      <c r="Q114" s="299">
        <v>0.97599999999999998</v>
      </c>
      <c r="R114" s="335" t="s">
        <v>549</v>
      </c>
      <c r="S114" s="299">
        <v>0.96899999999999997</v>
      </c>
      <c r="T114" s="335" t="s">
        <v>549</v>
      </c>
      <c r="U114" s="299">
        <v>0.96499999999999997</v>
      </c>
      <c r="V114" s="171" t="s">
        <v>548</v>
      </c>
      <c r="W114" s="299">
        <v>0.95699999999999996</v>
      </c>
      <c r="X114" s="171" t="s">
        <v>548</v>
      </c>
      <c r="Y114" s="299">
        <v>0.94799999999999995</v>
      </c>
      <c r="Z114" s="171" t="s">
        <v>548</v>
      </c>
      <c r="AA114" s="299">
        <v>0.93700000000000006</v>
      </c>
      <c r="AB114" s="171" t="s">
        <v>548</v>
      </c>
      <c r="AC114" s="299">
        <v>0.93300000000000005</v>
      </c>
      <c r="AD114" s="346" t="s">
        <v>548</v>
      </c>
      <c r="AE114" s="299">
        <v>0.92700000000000005</v>
      </c>
      <c r="AF114" s="335" t="s">
        <v>548</v>
      </c>
      <c r="AG114" s="299">
        <v>0.92600000000000005</v>
      </c>
      <c r="AH114" s="346" t="s">
        <v>548</v>
      </c>
      <c r="AI114" s="299">
        <v>0.91600000000000004</v>
      </c>
      <c r="AJ114" s="335" t="s">
        <v>548</v>
      </c>
      <c r="AK114" s="299">
        <v>0.90700000000000003</v>
      </c>
      <c r="AL114" s="335" t="s">
        <v>548</v>
      </c>
      <c r="AM114" s="299">
        <v>0.90500000000000003</v>
      </c>
      <c r="AN114" s="299" t="s">
        <v>548</v>
      </c>
      <c r="AO114" s="299">
        <v>0.90300000000000002</v>
      </c>
      <c r="AP114" s="299" t="s">
        <v>548</v>
      </c>
      <c r="AQ114" s="299">
        <v>0.90300000000000002</v>
      </c>
      <c r="AR114" s="299" t="s">
        <v>548</v>
      </c>
      <c r="AS114" s="299">
        <v>0.90400000000000003</v>
      </c>
      <c r="AT114" s="417" t="s">
        <v>548</v>
      </c>
      <c r="AU114" s="299">
        <v>0.90600000000000003</v>
      </c>
      <c r="AV114" s="417" t="s">
        <v>548</v>
      </c>
      <c r="AW114" s="215" t="str">
        <f t="shared" si="1"/>
        <v>up</v>
      </c>
      <c r="AX114" s="225"/>
      <c r="AY114" s="226"/>
      <c r="AZ114" s="226"/>
      <c r="BA114" s="306"/>
      <c r="BB114" s="306"/>
    </row>
    <row r="115" spans="1:54" x14ac:dyDescent="0.2">
      <c r="A115" s="285" t="s">
        <v>637</v>
      </c>
      <c r="B115" s="293" t="s">
        <v>688</v>
      </c>
      <c r="C115" s="293" t="s">
        <v>401</v>
      </c>
      <c r="D115" s="293" t="s">
        <v>436</v>
      </c>
      <c r="E115" s="293" t="s">
        <v>114</v>
      </c>
      <c r="F115" s="293" t="s">
        <v>232</v>
      </c>
      <c r="G115" s="293" t="s">
        <v>233</v>
      </c>
      <c r="H115" s="272" t="s">
        <v>571</v>
      </c>
      <c r="I115" s="299">
        <v>1.1220000000000001</v>
      </c>
      <c r="J115" s="346" t="s">
        <v>549</v>
      </c>
      <c r="K115" s="299">
        <v>1.119</v>
      </c>
      <c r="L115" s="346" t="s">
        <v>549</v>
      </c>
      <c r="M115" s="299">
        <v>1.1160000000000001</v>
      </c>
      <c r="N115" s="335" t="s">
        <v>549</v>
      </c>
      <c r="O115" s="299">
        <v>1.1140000000000001</v>
      </c>
      <c r="P115" s="335" t="s">
        <v>549</v>
      </c>
      <c r="Q115" s="299">
        <v>1.107</v>
      </c>
      <c r="R115" s="335" t="s">
        <v>549</v>
      </c>
      <c r="S115" s="299">
        <v>1.101</v>
      </c>
      <c r="T115" s="335" t="s">
        <v>549</v>
      </c>
      <c r="U115" s="299">
        <v>1.1000000000000001</v>
      </c>
      <c r="V115" s="171" t="s">
        <v>549</v>
      </c>
      <c r="W115" s="299">
        <v>1.095</v>
      </c>
      <c r="X115" s="171" t="s">
        <v>549</v>
      </c>
      <c r="Y115" s="299">
        <v>1.085</v>
      </c>
      <c r="Z115" s="171" t="s">
        <v>549</v>
      </c>
      <c r="AA115" s="299">
        <v>1.073</v>
      </c>
      <c r="AB115" s="171" t="s">
        <v>549</v>
      </c>
      <c r="AC115" s="299">
        <v>1.0609999999999999</v>
      </c>
      <c r="AD115" s="346" t="s">
        <v>549</v>
      </c>
      <c r="AE115" s="299">
        <v>1.0509999999999999</v>
      </c>
      <c r="AF115" s="335" t="s">
        <v>549</v>
      </c>
      <c r="AG115" s="299">
        <v>1.048</v>
      </c>
      <c r="AH115" s="346" t="s">
        <v>549</v>
      </c>
      <c r="AI115" s="299">
        <v>1.0429999999999999</v>
      </c>
      <c r="AJ115" s="335" t="s">
        <v>549</v>
      </c>
      <c r="AK115" s="299">
        <v>1.036</v>
      </c>
      <c r="AL115" s="335" t="s">
        <v>549</v>
      </c>
      <c r="AM115" s="299">
        <v>1.034</v>
      </c>
      <c r="AN115" s="299" t="s">
        <v>549</v>
      </c>
      <c r="AO115" s="299">
        <v>1.032</v>
      </c>
      <c r="AP115" s="299" t="s">
        <v>549</v>
      </c>
      <c r="AQ115" s="299">
        <v>1.028</v>
      </c>
      <c r="AR115" s="299" t="s">
        <v>549</v>
      </c>
      <c r="AS115" s="299">
        <v>1.0269999999999999</v>
      </c>
      <c r="AT115" s="417" t="s">
        <v>549</v>
      </c>
      <c r="AU115" s="299">
        <v>1.026</v>
      </c>
      <c r="AV115" s="417" t="s">
        <v>549</v>
      </c>
      <c r="AW115" s="215" t="str">
        <f t="shared" si="1"/>
        <v>down</v>
      </c>
      <c r="AX115" s="225"/>
      <c r="AY115" s="226"/>
      <c r="AZ115" s="226"/>
      <c r="BA115" s="306"/>
      <c r="BB115" s="306"/>
    </row>
    <row r="116" spans="1:54" x14ac:dyDescent="0.2">
      <c r="A116" s="285" t="s">
        <v>498</v>
      </c>
      <c r="B116" s="293" t="s">
        <v>704</v>
      </c>
      <c r="C116" s="293" t="s">
        <v>98</v>
      </c>
      <c r="D116" s="293" t="s">
        <v>434</v>
      </c>
      <c r="E116" s="293" t="s">
        <v>98</v>
      </c>
      <c r="F116" s="293" t="s">
        <v>234</v>
      </c>
      <c r="G116" s="293" t="s">
        <v>235</v>
      </c>
      <c r="H116" s="272" t="s">
        <v>571</v>
      </c>
      <c r="I116" s="299">
        <v>0.92900000000000005</v>
      </c>
      <c r="J116" s="346" t="s">
        <v>548</v>
      </c>
      <c r="K116" s="299">
        <v>0.92700000000000005</v>
      </c>
      <c r="L116" s="346" t="s">
        <v>548</v>
      </c>
      <c r="M116" s="299">
        <v>0.91800000000000004</v>
      </c>
      <c r="N116" s="335" t="s">
        <v>548</v>
      </c>
      <c r="O116" s="299">
        <v>0.91200000000000003</v>
      </c>
      <c r="P116" s="335" t="s">
        <v>548</v>
      </c>
      <c r="Q116" s="299">
        <v>0.90300000000000002</v>
      </c>
      <c r="R116" s="335" t="s">
        <v>548</v>
      </c>
      <c r="S116" s="299">
        <v>0.89400000000000002</v>
      </c>
      <c r="T116" s="335" t="s">
        <v>548</v>
      </c>
      <c r="U116" s="299">
        <v>0.89</v>
      </c>
      <c r="V116" s="171" t="s">
        <v>548</v>
      </c>
      <c r="W116" s="299">
        <v>0.88400000000000001</v>
      </c>
      <c r="X116" s="171" t="s">
        <v>548</v>
      </c>
      <c r="Y116" s="299">
        <v>0.874</v>
      </c>
      <c r="Z116" s="171" t="s">
        <v>548</v>
      </c>
      <c r="AA116" s="299">
        <v>0.86399999999999999</v>
      </c>
      <c r="AB116" s="171" t="s">
        <v>548</v>
      </c>
      <c r="AC116" s="299">
        <v>0.85899999999999999</v>
      </c>
      <c r="AD116" s="346" t="s">
        <v>548</v>
      </c>
      <c r="AE116" s="299">
        <v>0.84599999999999997</v>
      </c>
      <c r="AF116" s="335" t="s">
        <v>548</v>
      </c>
      <c r="AG116" s="299">
        <v>0.83699999999999997</v>
      </c>
      <c r="AH116" s="346" t="s">
        <v>548</v>
      </c>
      <c r="AI116" s="299">
        <v>0.82899999999999996</v>
      </c>
      <c r="AJ116" s="335" t="s">
        <v>548</v>
      </c>
      <c r="AK116" s="299">
        <v>0.82499999999999996</v>
      </c>
      <c r="AL116" s="335" t="s">
        <v>548</v>
      </c>
      <c r="AM116" s="299">
        <v>0.82199999999999995</v>
      </c>
      <c r="AN116" s="299" t="s">
        <v>548</v>
      </c>
      <c r="AO116" s="299">
        <v>0.82699999999999996</v>
      </c>
      <c r="AP116" s="299" t="s">
        <v>548</v>
      </c>
      <c r="AQ116" s="299">
        <v>0.82699999999999996</v>
      </c>
      <c r="AR116" s="299" t="s">
        <v>548</v>
      </c>
      <c r="AS116" s="299">
        <v>0.83199999999999996</v>
      </c>
      <c r="AT116" s="417" t="s">
        <v>548</v>
      </c>
      <c r="AU116" s="299">
        <v>0.83399999999999996</v>
      </c>
      <c r="AV116" s="417" t="s">
        <v>548</v>
      </c>
      <c r="AW116" s="215" t="str">
        <f t="shared" si="1"/>
        <v>up</v>
      </c>
      <c r="AX116" s="225"/>
      <c r="AY116" s="226"/>
      <c r="AZ116" s="226"/>
      <c r="BA116" s="306"/>
      <c r="BB116" s="306"/>
    </row>
    <row r="117" spans="1:54" x14ac:dyDescent="0.2">
      <c r="A117" s="285" t="s">
        <v>619</v>
      </c>
      <c r="B117" s="293" t="s">
        <v>688</v>
      </c>
      <c r="C117" s="293" t="s">
        <v>401</v>
      </c>
      <c r="D117" s="293" t="s">
        <v>415</v>
      </c>
      <c r="E117" s="293" t="s">
        <v>5</v>
      </c>
      <c r="F117" s="293" t="s">
        <v>236</v>
      </c>
      <c r="G117" s="293" t="s">
        <v>237</v>
      </c>
      <c r="H117" s="272" t="s">
        <v>571</v>
      </c>
      <c r="I117" s="299">
        <v>1.1970000000000001</v>
      </c>
      <c r="J117" s="346" t="s">
        <v>549</v>
      </c>
      <c r="K117" s="299">
        <v>1.1930000000000001</v>
      </c>
      <c r="L117" s="346" t="s">
        <v>549</v>
      </c>
      <c r="M117" s="299">
        <v>1.1890000000000001</v>
      </c>
      <c r="N117" s="335" t="s">
        <v>549</v>
      </c>
      <c r="O117" s="299">
        <v>1.1859999999999999</v>
      </c>
      <c r="P117" s="335" t="s">
        <v>549</v>
      </c>
      <c r="Q117" s="299">
        <v>1.18</v>
      </c>
      <c r="R117" s="335" t="s">
        <v>549</v>
      </c>
      <c r="S117" s="299">
        <v>1.1739999999999999</v>
      </c>
      <c r="T117" s="335" t="s">
        <v>549</v>
      </c>
      <c r="U117" s="299">
        <v>1.175</v>
      </c>
      <c r="V117" s="171" t="s">
        <v>549</v>
      </c>
      <c r="W117" s="299">
        <v>1.1739999999999999</v>
      </c>
      <c r="X117" s="171" t="s">
        <v>549</v>
      </c>
      <c r="Y117" s="299">
        <v>1.1619999999999999</v>
      </c>
      <c r="Z117" s="171" t="s">
        <v>549</v>
      </c>
      <c r="AA117" s="299">
        <v>1.1499999999999999</v>
      </c>
      <c r="AB117" s="171" t="s">
        <v>549</v>
      </c>
      <c r="AC117" s="299">
        <v>1.139</v>
      </c>
      <c r="AD117" s="346" t="s">
        <v>549</v>
      </c>
      <c r="AE117" s="299">
        <v>1.1299999999999999</v>
      </c>
      <c r="AF117" s="335" t="s">
        <v>549</v>
      </c>
      <c r="AG117" s="299">
        <v>1.1319999999999999</v>
      </c>
      <c r="AH117" s="346" t="s">
        <v>549</v>
      </c>
      <c r="AI117" s="299">
        <v>1.127</v>
      </c>
      <c r="AJ117" s="335" t="s">
        <v>549</v>
      </c>
      <c r="AK117" s="299">
        <v>1.1200000000000001</v>
      </c>
      <c r="AL117" s="335" t="s">
        <v>549</v>
      </c>
      <c r="AM117" s="299">
        <v>1.119</v>
      </c>
      <c r="AN117" s="299" t="s">
        <v>549</v>
      </c>
      <c r="AO117" s="299">
        <v>1.123</v>
      </c>
      <c r="AP117" s="299" t="s">
        <v>549</v>
      </c>
      <c r="AQ117" s="299">
        <v>1.123</v>
      </c>
      <c r="AR117" s="299" t="s">
        <v>549</v>
      </c>
      <c r="AS117" s="299">
        <v>1.127</v>
      </c>
      <c r="AT117" s="417" t="s">
        <v>549</v>
      </c>
      <c r="AU117" s="299">
        <v>1.1279999999999999</v>
      </c>
      <c r="AV117" s="417" t="s">
        <v>549</v>
      </c>
      <c r="AW117" s="215" t="str">
        <f t="shared" si="1"/>
        <v>up</v>
      </c>
      <c r="AX117" s="225"/>
      <c r="AY117" s="226"/>
      <c r="AZ117" s="226"/>
      <c r="BA117" s="306"/>
      <c r="BB117" s="306"/>
    </row>
    <row r="118" spans="1:54" x14ac:dyDescent="0.2">
      <c r="A118" s="285" t="s">
        <v>637</v>
      </c>
      <c r="B118" s="293" t="s">
        <v>688</v>
      </c>
      <c r="C118" s="293" t="s">
        <v>401</v>
      </c>
      <c r="D118" s="293" t="s">
        <v>436</v>
      </c>
      <c r="E118" s="293" t="s">
        <v>114</v>
      </c>
      <c r="F118" s="293" t="s">
        <v>238</v>
      </c>
      <c r="G118" s="293" t="s">
        <v>239</v>
      </c>
      <c r="H118" s="272" t="s">
        <v>571</v>
      </c>
      <c r="I118" s="299">
        <v>1.1459999999999999</v>
      </c>
      <c r="J118" s="346" t="s">
        <v>549</v>
      </c>
      <c r="K118" s="299">
        <v>1.139</v>
      </c>
      <c r="L118" s="346" t="s">
        <v>549</v>
      </c>
      <c r="M118" s="299">
        <v>1.1379999999999999</v>
      </c>
      <c r="N118" s="335" t="s">
        <v>549</v>
      </c>
      <c r="O118" s="299">
        <v>1.1339999999999999</v>
      </c>
      <c r="P118" s="335" t="s">
        <v>549</v>
      </c>
      <c r="Q118" s="299">
        <v>1.131</v>
      </c>
      <c r="R118" s="335" t="s">
        <v>549</v>
      </c>
      <c r="S118" s="299">
        <v>1.123</v>
      </c>
      <c r="T118" s="335" t="s">
        <v>549</v>
      </c>
      <c r="U118" s="299">
        <v>1.1200000000000001</v>
      </c>
      <c r="V118" s="171" t="s">
        <v>549</v>
      </c>
      <c r="W118" s="299">
        <v>1.115</v>
      </c>
      <c r="X118" s="171" t="s">
        <v>549</v>
      </c>
      <c r="Y118" s="299">
        <v>1.1020000000000001</v>
      </c>
      <c r="Z118" s="171" t="s">
        <v>549</v>
      </c>
      <c r="AA118" s="299">
        <v>1.0840000000000001</v>
      </c>
      <c r="AB118" s="171" t="s">
        <v>549</v>
      </c>
      <c r="AC118" s="299">
        <v>1.07</v>
      </c>
      <c r="AD118" s="346" t="s">
        <v>549</v>
      </c>
      <c r="AE118" s="299">
        <v>1.0529999999999999</v>
      </c>
      <c r="AF118" s="335" t="s">
        <v>549</v>
      </c>
      <c r="AG118" s="299">
        <v>1.0389999999999999</v>
      </c>
      <c r="AH118" s="346" t="s">
        <v>549</v>
      </c>
      <c r="AI118" s="299">
        <v>1.032</v>
      </c>
      <c r="AJ118" s="335" t="s">
        <v>549</v>
      </c>
      <c r="AK118" s="299">
        <v>1.0189999999999999</v>
      </c>
      <c r="AL118" s="335" t="s">
        <v>549</v>
      </c>
      <c r="AM118" s="299">
        <v>1.0149999999999999</v>
      </c>
      <c r="AN118" s="299" t="s">
        <v>549</v>
      </c>
      <c r="AO118" s="299">
        <v>1.012</v>
      </c>
      <c r="AP118" s="299" t="s">
        <v>549</v>
      </c>
      <c r="AQ118" s="299">
        <v>1.01</v>
      </c>
      <c r="AR118" s="299" t="s">
        <v>549</v>
      </c>
      <c r="AS118" s="299">
        <v>1.0049999999999999</v>
      </c>
      <c r="AT118" s="417" t="s">
        <v>549</v>
      </c>
      <c r="AU118" s="299">
        <v>1.006</v>
      </c>
      <c r="AV118" s="417" t="s">
        <v>549</v>
      </c>
      <c r="AW118" s="215" t="str">
        <f t="shared" si="1"/>
        <v>up</v>
      </c>
      <c r="AX118" s="225"/>
      <c r="AY118" s="226"/>
      <c r="AZ118" s="226"/>
      <c r="BA118" s="306"/>
      <c r="BB118" s="306"/>
    </row>
    <row r="119" spans="1:54" x14ac:dyDescent="0.2">
      <c r="A119" s="285" t="s">
        <v>639</v>
      </c>
      <c r="B119" s="293" t="s">
        <v>691</v>
      </c>
      <c r="C119" s="293" t="s">
        <v>405</v>
      </c>
      <c r="D119" s="293" t="s">
        <v>429</v>
      </c>
      <c r="E119" s="293" t="s">
        <v>60</v>
      </c>
      <c r="F119" s="293" t="s">
        <v>240</v>
      </c>
      <c r="G119" s="293" t="s">
        <v>241</v>
      </c>
      <c r="H119" s="272" t="s">
        <v>571</v>
      </c>
      <c r="I119" s="299">
        <v>1.0740000000000001</v>
      </c>
      <c r="J119" s="346" t="s">
        <v>549</v>
      </c>
      <c r="K119" s="299">
        <v>1.071</v>
      </c>
      <c r="L119" s="346" t="s">
        <v>549</v>
      </c>
      <c r="M119" s="299">
        <v>1.0629999999999999</v>
      </c>
      <c r="N119" s="335" t="s">
        <v>549</v>
      </c>
      <c r="O119" s="299">
        <v>1.0589999999999999</v>
      </c>
      <c r="P119" s="335" t="s">
        <v>549</v>
      </c>
      <c r="Q119" s="299">
        <v>1.0529999999999999</v>
      </c>
      <c r="R119" s="335" t="s">
        <v>549</v>
      </c>
      <c r="S119" s="299">
        <v>1.0449999999999999</v>
      </c>
      <c r="T119" s="335" t="s">
        <v>549</v>
      </c>
      <c r="U119" s="299">
        <v>1.046</v>
      </c>
      <c r="V119" s="171" t="s">
        <v>549</v>
      </c>
      <c r="W119" s="299">
        <v>1.04</v>
      </c>
      <c r="X119" s="171" t="s">
        <v>549</v>
      </c>
      <c r="Y119" s="299">
        <v>1.03</v>
      </c>
      <c r="Z119" s="171" t="s">
        <v>549</v>
      </c>
      <c r="AA119" s="299">
        <v>1.014</v>
      </c>
      <c r="AB119" s="171" t="s">
        <v>549</v>
      </c>
      <c r="AC119" s="299">
        <v>1.01</v>
      </c>
      <c r="AD119" s="346" t="s">
        <v>549</v>
      </c>
      <c r="AE119" s="299">
        <v>1.002</v>
      </c>
      <c r="AF119" s="335" t="s">
        <v>549</v>
      </c>
      <c r="AG119" s="299">
        <v>1</v>
      </c>
      <c r="AH119" s="346" t="s">
        <v>549</v>
      </c>
      <c r="AI119" s="299">
        <v>0.995</v>
      </c>
      <c r="AJ119" s="335" t="s">
        <v>549</v>
      </c>
      <c r="AK119" s="299">
        <v>0.99199999999999999</v>
      </c>
      <c r="AL119" s="335" t="s">
        <v>549</v>
      </c>
      <c r="AM119" s="299">
        <v>0.99</v>
      </c>
      <c r="AN119" s="299" t="s">
        <v>549</v>
      </c>
      <c r="AO119" s="299">
        <v>0.98699999999999999</v>
      </c>
      <c r="AP119" s="299" t="s">
        <v>549</v>
      </c>
      <c r="AQ119" s="299">
        <v>0.98499999999999999</v>
      </c>
      <c r="AR119" s="299" t="s">
        <v>549</v>
      </c>
      <c r="AS119" s="299">
        <v>0.98299999999999998</v>
      </c>
      <c r="AT119" s="417" t="s">
        <v>549</v>
      </c>
      <c r="AU119" s="299">
        <v>0.98</v>
      </c>
      <c r="AV119" s="417" t="s">
        <v>549</v>
      </c>
      <c r="AW119" s="215" t="str">
        <f t="shared" si="1"/>
        <v>down</v>
      </c>
      <c r="AX119" s="225"/>
      <c r="AY119" s="226"/>
      <c r="AZ119" s="226"/>
      <c r="BA119" s="306"/>
      <c r="BB119" s="306"/>
    </row>
    <row r="120" spans="1:54" x14ac:dyDescent="0.2">
      <c r="A120" s="285" t="s">
        <v>632</v>
      </c>
      <c r="B120" s="293" t="s">
        <v>698</v>
      </c>
      <c r="C120" s="293" t="s">
        <v>409</v>
      </c>
      <c r="D120" s="293" t="s">
        <v>430</v>
      </c>
      <c r="E120" s="293" t="s">
        <v>65</v>
      </c>
      <c r="F120" s="293" t="s">
        <v>242</v>
      </c>
      <c r="G120" s="293" t="s">
        <v>243</v>
      </c>
      <c r="H120" s="272" t="s">
        <v>571</v>
      </c>
      <c r="I120" s="299">
        <v>1.147</v>
      </c>
      <c r="J120" s="346" t="s">
        <v>549</v>
      </c>
      <c r="K120" s="299">
        <v>1.1399999999999999</v>
      </c>
      <c r="L120" s="346" t="s">
        <v>549</v>
      </c>
      <c r="M120" s="299">
        <v>1.1359999999999999</v>
      </c>
      <c r="N120" s="335" t="s">
        <v>549</v>
      </c>
      <c r="O120" s="299">
        <v>1.135</v>
      </c>
      <c r="P120" s="335" t="s">
        <v>549</v>
      </c>
      <c r="Q120" s="299">
        <v>1.1299999999999999</v>
      </c>
      <c r="R120" s="335" t="s">
        <v>549</v>
      </c>
      <c r="S120" s="299">
        <v>1.123</v>
      </c>
      <c r="T120" s="335" t="s">
        <v>549</v>
      </c>
      <c r="U120" s="299">
        <v>1.125</v>
      </c>
      <c r="V120" s="171" t="s">
        <v>549</v>
      </c>
      <c r="W120" s="299">
        <v>1.121</v>
      </c>
      <c r="X120" s="171" t="s">
        <v>549</v>
      </c>
      <c r="Y120" s="299">
        <v>1.115</v>
      </c>
      <c r="Z120" s="171" t="s">
        <v>549</v>
      </c>
      <c r="AA120" s="299">
        <v>1.101</v>
      </c>
      <c r="AB120" s="171" t="s">
        <v>549</v>
      </c>
      <c r="AC120" s="299">
        <v>1.0940000000000001</v>
      </c>
      <c r="AD120" s="346" t="s">
        <v>549</v>
      </c>
      <c r="AE120" s="299">
        <v>1.0860000000000001</v>
      </c>
      <c r="AF120" s="335" t="s">
        <v>549</v>
      </c>
      <c r="AG120" s="299">
        <v>1.089</v>
      </c>
      <c r="AH120" s="346" t="s">
        <v>549</v>
      </c>
      <c r="AI120" s="299">
        <v>1.0900000000000001</v>
      </c>
      <c r="AJ120" s="335" t="s">
        <v>549</v>
      </c>
      <c r="AK120" s="299">
        <v>1.089</v>
      </c>
      <c r="AL120" s="335" t="s">
        <v>549</v>
      </c>
      <c r="AM120" s="299">
        <v>1.0900000000000001</v>
      </c>
      <c r="AN120" s="299" t="s">
        <v>549</v>
      </c>
      <c r="AO120" s="299">
        <v>1.0900000000000001</v>
      </c>
      <c r="AP120" s="299" t="s">
        <v>549</v>
      </c>
      <c r="AQ120" s="299">
        <v>1.101</v>
      </c>
      <c r="AR120" s="299" t="s">
        <v>549</v>
      </c>
      <c r="AS120" s="299">
        <v>1.1060000000000001</v>
      </c>
      <c r="AT120" s="417" t="s">
        <v>549</v>
      </c>
      <c r="AU120" s="299">
        <v>1.1140000000000001</v>
      </c>
      <c r="AV120" s="417" t="s">
        <v>549</v>
      </c>
      <c r="AW120" s="215" t="str">
        <f t="shared" si="1"/>
        <v>up</v>
      </c>
      <c r="AX120" s="225"/>
      <c r="AY120" s="226"/>
      <c r="AZ120" s="226"/>
      <c r="BA120" s="306"/>
      <c r="BB120" s="306"/>
    </row>
    <row r="121" spans="1:54" x14ac:dyDescent="0.2">
      <c r="A121" s="285" t="s">
        <v>634</v>
      </c>
      <c r="B121" s="293" t="s">
        <v>699</v>
      </c>
      <c r="C121" s="293" t="s">
        <v>410</v>
      </c>
      <c r="D121" s="293" t="s">
        <v>432</v>
      </c>
      <c r="E121" s="293" t="s">
        <v>89</v>
      </c>
      <c r="F121" s="293" t="s">
        <v>244</v>
      </c>
      <c r="G121" s="293" t="s">
        <v>245</v>
      </c>
      <c r="H121" s="272" t="s">
        <v>571</v>
      </c>
      <c r="I121" s="299">
        <v>1.1679999999999999</v>
      </c>
      <c r="J121" s="346" t="s">
        <v>549</v>
      </c>
      <c r="K121" s="299">
        <v>1.1599999999999999</v>
      </c>
      <c r="L121" s="346" t="s">
        <v>549</v>
      </c>
      <c r="M121" s="299">
        <v>1.151</v>
      </c>
      <c r="N121" s="335" t="s">
        <v>549</v>
      </c>
      <c r="O121" s="299">
        <v>1.1439999999999999</v>
      </c>
      <c r="P121" s="335" t="s">
        <v>549</v>
      </c>
      <c r="Q121" s="299">
        <v>1.137</v>
      </c>
      <c r="R121" s="335" t="s">
        <v>549</v>
      </c>
      <c r="S121" s="299">
        <v>1.1299999999999999</v>
      </c>
      <c r="T121" s="335" t="s">
        <v>549</v>
      </c>
      <c r="U121" s="299">
        <v>1.129</v>
      </c>
      <c r="V121" s="171" t="s">
        <v>549</v>
      </c>
      <c r="W121" s="299">
        <v>1.121</v>
      </c>
      <c r="X121" s="171" t="s">
        <v>549</v>
      </c>
      <c r="Y121" s="299">
        <v>1.107</v>
      </c>
      <c r="Z121" s="171" t="s">
        <v>549</v>
      </c>
      <c r="AA121" s="299">
        <v>1.095</v>
      </c>
      <c r="AB121" s="171" t="s">
        <v>549</v>
      </c>
      <c r="AC121" s="299">
        <v>1.091</v>
      </c>
      <c r="AD121" s="346" t="s">
        <v>549</v>
      </c>
      <c r="AE121" s="299">
        <v>1.083</v>
      </c>
      <c r="AF121" s="335" t="s">
        <v>549</v>
      </c>
      <c r="AG121" s="299">
        <v>1.081</v>
      </c>
      <c r="AH121" s="346" t="s">
        <v>549</v>
      </c>
      <c r="AI121" s="299">
        <v>1.0760000000000001</v>
      </c>
      <c r="AJ121" s="335" t="s">
        <v>549</v>
      </c>
      <c r="AK121" s="299">
        <v>1.069</v>
      </c>
      <c r="AL121" s="335" t="s">
        <v>549</v>
      </c>
      <c r="AM121" s="299">
        <v>1.0660000000000001</v>
      </c>
      <c r="AN121" s="299" t="s">
        <v>549</v>
      </c>
      <c r="AO121" s="299">
        <v>1.0680000000000001</v>
      </c>
      <c r="AP121" s="299" t="s">
        <v>549</v>
      </c>
      <c r="AQ121" s="299">
        <v>1.0680000000000001</v>
      </c>
      <c r="AR121" s="299" t="s">
        <v>549</v>
      </c>
      <c r="AS121" s="299">
        <v>1.0680000000000001</v>
      </c>
      <c r="AT121" s="417" t="s">
        <v>549</v>
      </c>
      <c r="AU121" s="299">
        <v>1.073</v>
      </c>
      <c r="AV121" s="417" t="s">
        <v>549</v>
      </c>
      <c r="AW121" s="215" t="str">
        <f t="shared" si="1"/>
        <v>up</v>
      </c>
      <c r="AX121" s="225"/>
      <c r="AY121" s="226"/>
      <c r="AZ121" s="226"/>
      <c r="BA121" s="306"/>
      <c r="BB121" s="306"/>
    </row>
    <row r="122" spans="1:54" x14ac:dyDescent="0.2">
      <c r="A122" s="285" t="s">
        <v>640</v>
      </c>
      <c r="B122" s="293" t="s">
        <v>689</v>
      </c>
      <c r="C122" s="293" t="s">
        <v>402</v>
      </c>
      <c r="D122" s="293" t="s">
        <v>427</v>
      </c>
      <c r="E122" s="293" t="s">
        <v>50</v>
      </c>
      <c r="F122" s="293" t="s">
        <v>246</v>
      </c>
      <c r="G122" s="293" t="s">
        <v>247</v>
      </c>
      <c r="H122" s="272" t="s">
        <v>571</v>
      </c>
      <c r="I122" s="299">
        <v>0.97299999999999998</v>
      </c>
      <c r="J122" s="346" t="s">
        <v>549</v>
      </c>
      <c r="K122" s="299">
        <v>0.97</v>
      </c>
      <c r="L122" s="346" t="s">
        <v>549</v>
      </c>
      <c r="M122" s="299">
        <v>0.96799999999999997</v>
      </c>
      <c r="N122" s="335" t="s">
        <v>549</v>
      </c>
      <c r="O122" s="299">
        <v>0.96399999999999997</v>
      </c>
      <c r="P122" s="335" t="s">
        <v>548</v>
      </c>
      <c r="Q122" s="299">
        <v>0.95799999999999996</v>
      </c>
      <c r="R122" s="335" t="s">
        <v>548</v>
      </c>
      <c r="S122" s="299">
        <v>0.95099999999999996</v>
      </c>
      <c r="T122" s="335" t="s">
        <v>548</v>
      </c>
      <c r="U122" s="299">
        <v>0.95199999999999996</v>
      </c>
      <c r="V122" s="171" t="s">
        <v>548</v>
      </c>
      <c r="W122" s="299">
        <v>0.94899999999999995</v>
      </c>
      <c r="X122" s="171" t="s">
        <v>548</v>
      </c>
      <c r="Y122" s="299">
        <v>0.93799999999999994</v>
      </c>
      <c r="Z122" s="171" t="s">
        <v>548</v>
      </c>
      <c r="AA122" s="299">
        <v>0.92900000000000005</v>
      </c>
      <c r="AB122" s="171" t="s">
        <v>548</v>
      </c>
      <c r="AC122" s="299">
        <v>0.92700000000000005</v>
      </c>
      <c r="AD122" s="346" t="s">
        <v>548</v>
      </c>
      <c r="AE122" s="299">
        <v>0.92</v>
      </c>
      <c r="AF122" s="335" t="s">
        <v>548</v>
      </c>
      <c r="AG122" s="299">
        <v>0.91600000000000004</v>
      </c>
      <c r="AH122" s="346" t="s">
        <v>548</v>
      </c>
      <c r="AI122" s="299">
        <v>0.91300000000000003</v>
      </c>
      <c r="AJ122" s="335" t="s">
        <v>548</v>
      </c>
      <c r="AK122" s="299">
        <v>0.90900000000000003</v>
      </c>
      <c r="AL122" s="335" t="s">
        <v>548</v>
      </c>
      <c r="AM122" s="299">
        <v>0.90900000000000003</v>
      </c>
      <c r="AN122" s="299" t="s">
        <v>548</v>
      </c>
      <c r="AO122" s="299">
        <v>0.91</v>
      </c>
      <c r="AP122" s="299" t="s">
        <v>548</v>
      </c>
      <c r="AQ122" s="299">
        <v>0.91100000000000003</v>
      </c>
      <c r="AR122" s="299" t="s">
        <v>548</v>
      </c>
      <c r="AS122" s="299">
        <v>0.90900000000000003</v>
      </c>
      <c r="AT122" s="417" t="s">
        <v>548</v>
      </c>
      <c r="AU122" s="299">
        <v>0.91100000000000003</v>
      </c>
      <c r="AV122" s="417" t="s">
        <v>548</v>
      </c>
      <c r="AW122" s="215" t="str">
        <f t="shared" si="1"/>
        <v>up</v>
      </c>
      <c r="AX122" s="225"/>
      <c r="AY122" s="226"/>
      <c r="AZ122" s="226"/>
      <c r="BA122" s="306"/>
      <c r="BB122" s="306"/>
    </row>
    <row r="123" spans="1:54" x14ac:dyDescent="0.2">
      <c r="A123" s="285" t="s">
        <v>634</v>
      </c>
      <c r="B123" s="293" t="s">
        <v>699</v>
      </c>
      <c r="C123" s="293" t="s">
        <v>410</v>
      </c>
      <c r="D123" s="293" t="s">
        <v>432</v>
      </c>
      <c r="E123" s="293" t="s">
        <v>89</v>
      </c>
      <c r="F123" s="293" t="s">
        <v>248</v>
      </c>
      <c r="G123" s="293" t="s">
        <v>249</v>
      </c>
      <c r="H123" s="272" t="s">
        <v>571</v>
      </c>
      <c r="I123" s="299">
        <v>1.153</v>
      </c>
      <c r="J123" s="346" t="s">
        <v>549</v>
      </c>
      <c r="K123" s="299">
        <v>1.1499999999999999</v>
      </c>
      <c r="L123" s="346" t="s">
        <v>549</v>
      </c>
      <c r="M123" s="299">
        <v>1.1439999999999999</v>
      </c>
      <c r="N123" s="335" t="s">
        <v>549</v>
      </c>
      <c r="O123" s="299">
        <v>1.1419999999999999</v>
      </c>
      <c r="P123" s="335" t="s">
        <v>549</v>
      </c>
      <c r="Q123" s="299">
        <v>1.139</v>
      </c>
      <c r="R123" s="335" t="s">
        <v>549</v>
      </c>
      <c r="S123" s="299">
        <v>1.135</v>
      </c>
      <c r="T123" s="335" t="s">
        <v>549</v>
      </c>
      <c r="U123" s="299">
        <v>1.135</v>
      </c>
      <c r="V123" s="171" t="s">
        <v>549</v>
      </c>
      <c r="W123" s="299">
        <v>1.131</v>
      </c>
      <c r="X123" s="171" t="s">
        <v>549</v>
      </c>
      <c r="Y123" s="299">
        <v>1.1220000000000001</v>
      </c>
      <c r="Z123" s="171" t="s">
        <v>549</v>
      </c>
      <c r="AA123" s="299">
        <v>1.113</v>
      </c>
      <c r="AB123" s="171" t="s">
        <v>549</v>
      </c>
      <c r="AC123" s="299">
        <v>1.111</v>
      </c>
      <c r="AD123" s="346" t="s">
        <v>549</v>
      </c>
      <c r="AE123" s="299">
        <v>1.1040000000000001</v>
      </c>
      <c r="AF123" s="335" t="s">
        <v>549</v>
      </c>
      <c r="AG123" s="299">
        <v>1.101</v>
      </c>
      <c r="AH123" s="346" t="s">
        <v>549</v>
      </c>
      <c r="AI123" s="299">
        <v>1.099</v>
      </c>
      <c r="AJ123" s="335" t="s">
        <v>549</v>
      </c>
      <c r="AK123" s="299">
        <v>1.093</v>
      </c>
      <c r="AL123" s="335" t="s">
        <v>549</v>
      </c>
      <c r="AM123" s="299">
        <v>1.0940000000000001</v>
      </c>
      <c r="AN123" s="299" t="s">
        <v>549</v>
      </c>
      <c r="AO123" s="299">
        <v>1.0920000000000001</v>
      </c>
      <c r="AP123" s="299" t="s">
        <v>549</v>
      </c>
      <c r="AQ123" s="299">
        <v>1.089</v>
      </c>
      <c r="AR123" s="299" t="s">
        <v>549</v>
      </c>
      <c r="AS123" s="299">
        <v>1.087</v>
      </c>
      <c r="AT123" s="417" t="s">
        <v>549</v>
      </c>
      <c r="AU123" s="299">
        <v>1.0900000000000001</v>
      </c>
      <c r="AV123" s="417" t="s">
        <v>549</v>
      </c>
      <c r="AW123" s="215" t="str">
        <f t="shared" si="1"/>
        <v>up</v>
      </c>
      <c r="AX123" s="225"/>
      <c r="AY123" s="226"/>
      <c r="AZ123" s="226"/>
      <c r="BA123" s="306"/>
      <c r="BB123" s="306"/>
    </row>
    <row r="124" spans="1:54" x14ac:dyDescent="0.2">
      <c r="A124" s="285" t="s">
        <v>639</v>
      </c>
      <c r="B124" s="293" t="s">
        <v>691</v>
      </c>
      <c r="C124" s="293" t="s">
        <v>405</v>
      </c>
      <c r="D124" s="293" t="s">
        <v>429</v>
      </c>
      <c r="E124" s="293" t="s">
        <v>60</v>
      </c>
      <c r="F124" s="293" t="s">
        <v>250</v>
      </c>
      <c r="G124" s="293" t="s">
        <v>251</v>
      </c>
      <c r="H124" s="272" t="s">
        <v>571</v>
      </c>
      <c r="I124" s="299">
        <v>1.1279999999999999</v>
      </c>
      <c r="J124" s="346" t="s">
        <v>549</v>
      </c>
      <c r="K124" s="299">
        <v>1.121</v>
      </c>
      <c r="L124" s="346" t="s">
        <v>549</v>
      </c>
      <c r="M124" s="299">
        <v>1.115</v>
      </c>
      <c r="N124" s="335" t="s">
        <v>549</v>
      </c>
      <c r="O124" s="299">
        <v>1.109</v>
      </c>
      <c r="P124" s="335" t="s">
        <v>549</v>
      </c>
      <c r="Q124" s="299">
        <v>1.105</v>
      </c>
      <c r="R124" s="335" t="s">
        <v>549</v>
      </c>
      <c r="S124" s="299">
        <v>1.0980000000000001</v>
      </c>
      <c r="T124" s="335" t="s">
        <v>549</v>
      </c>
      <c r="U124" s="299">
        <v>1.0940000000000001</v>
      </c>
      <c r="V124" s="171" t="s">
        <v>549</v>
      </c>
      <c r="W124" s="299">
        <v>1.0880000000000001</v>
      </c>
      <c r="X124" s="171" t="s">
        <v>549</v>
      </c>
      <c r="Y124" s="299">
        <v>1.0720000000000001</v>
      </c>
      <c r="Z124" s="171" t="s">
        <v>549</v>
      </c>
      <c r="AA124" s="299">
        <v>1.0629999999999999</v>
      </c>
      <c r="AB124" s="171" t="s">
        <v>549</v>
      </c>
      <c r="AC124" s="299">
        <v>1.06</v>
      </c>
      <c r="AD124" s="346" t="s">
        <v>549</v>
      </c>
      <c r="AE124" s="299">
        <v>1.0509999999999999</v>
      </c>
      <c r="AF124" s="335" t="s">
        <v>549</v>
      </c>
      <c r="AG124" s="299">
        <v>1.0489999999999999</v>
      </c>
      <c r="AH124" s="346" t="s">
        <v>549</v>
      </c>
      <c r="AI124" s="299">
        <v>1.042</v>
      </c>
      <c r="AJ124" s="335" t="s">
        <v>549</v>
      </c>
      <c r="AK124" s="299">
        <v>1.0389999999999999</v>
      </c>
      <c r="AL124" s="335" t="s">
        <v>549</v>
      </c>
      <c r="AM124" s="299">
        <v>1.0389999999999999</v>
      </c>
      <c r="AN124" s="299" t="s">
        <v>549</v>
      </c>
      <c r="AO124" s="299">
        <v>1.04</v>
      </c>
      <c r="AP124" s="299" t="s">
        <v>549</v>
      </c>
      <c r="AQ124" s="299">
        <v>1.042</v>
      </c>
      <c r="AR124" s="299" t="s">
        <v>549</v>
      </c>
      <c r="AS124" s="299">
        <v>1.042</v>
      </c>
      <c r="AT124" s="417" t="s">
        <v>549</v>
      </c>
      <c r="AU124" s="299">
        <v>1.042</v>
      </c>
      <c r="AV124" s="417" t="s">
        <v>549</v>
      </c>
      <c r="AW124" s="215" t="str">
        <f t="shared" si="1"/>
        <v>same</v>
      </c>
      <c r="AX124" s="225"/>
      <c r="AY124" s="226"/>
      <c r="AZ124" s="226"/>
      <c r="BA124" s="306"/>
      <c r="BB124" s="306"/>
    </row>
    <row r="125" spans="1:54" x14ac:dyDescent="0.2">
      <c r="A125" s="285" t="s">
        <v>642</v>
      </c>
      <c r="B125" s="293" t="s">
        <v>698</v>
      </c>
      <c r="C125" s="293" t="s">
        <v>409</v>
      </c>
      <c r="D125" s="293" t="s">
        <v>438</v>
      </c>
      <c r="E125" s="293" t="s">
        <v>128</v>
      </c>
      <c r="F125" s="293" t="s">
        <v>252</v>
      </c>
      <c r="G125" s="293" t="s">
        <v>253</v>
      </c>
      <c r="H125" s="272" t="s">
        <v>571</v>
      </c>
      <c r="I125" s="299">
        <v>0.94499999999999995</v>
      </c>
      <c r="J125" s="346" t="s">
        <v>548</v>
      </c>
      <c r="K125" s="299">
        <v>0.94399999999999995</v>
      </c>
      <c r="L125" s="346" t="s">
        <v>548</v>
      </c>
      <c r="M125" s="299">
        <v>0.94199999999999995</v>
      </c>
      <c r="N125" s="335" t="s">
        <v>548</v>
      </c>
      <c r="O125" s="299">
        <v>0.93799999999999994</v>
      </c>
      <c r="P125" s="335" t="s">
        <v>548</v>
      </c>
      <c r="Q125" s="299">
        <v>0.93300000000000005</v>
      </c>
      <c r="R125" s="335" t="s">
        <v>548</v>
      </c>
      <c r="S125" s="299">
        <v>0.92800000000000005</v>
      </c>
      <c r="T125" s="335" t="s">
        <v>548</v>
      </c>
      <c r="U125" s="299">
        <v>0.92400000000000004</v>
      </c>
      <c r="V125" s="171" t="s">
        <v>548</v>
      </c>
      <c r="W125" s="299">
        <v>0.91800000000000004</v>
      </c>
      <c r="X125" s="171" t="s">
        <v>548</v>
      </c>
      <c r="Y125" s="299">
        <v>0.90900000000000003</v>
      </c>
      <c r="Z125" s="171" t="s">
        <v>548</v>
      </c>
      <c r="AA125" s="299">
        <v>0.90100000000000002</v>
      </c>
      <c r="AB125" s="171" t="s">
        <v>548</v>
      </c>
      <c r="AC125" s="299">
        <v>0.89300000000000002</v>
      </c>
      <c r="AD125" s="346" t="s">
        <v>548</v>
      </c>
      <c r="AE125" s="299">
        <v>0.88400000000000001</v>
      </c>
      <c r="AF125" s="335" t="s">
        <v>548</v>
      </c>
      <c r="AG125" s="299">
        <v>0.878</v>
      </c>
      <c r="AH125" s="346" t="s">
        <v>548</v>
      </c>
      <c r="AI125" s="299">
        <v>0.87</v>
      </c>
      <c r="AJ125" s="335" t="s">
        <v>548</v>
      </c>
      <c r="AK125" s="299">
        <v>0.86199999999999999</v>
      </c>
      <c r="AL125" s="335" t="s">
        <v>548</v>
      </c>
      <c r="AM125" s="299">
        <v>0.86199999999999999</v>
      </c>
      <c r="AN125" s="299" t="s">
        <v>548</v>
      </c>
      <c r="AO125" s="299">
        <v>0.86</v>
      </c>
      <c r="AP125" s="299" t="s">
        <v>548</v>
      </c>
      <c r="AQ125" s="299">
        <v>0.85599999999999998</v>
      </c>
      <c r="AR125" s="299" t="s">
        <v>548</v>
      </c>
      <c r="AS125" s="299">
        <v>0.85199999999999998</v>
      </c>
      <c r="AT125" s="417" t="s">
        <v>548</v>
      </c>
      <c r="AU125" s="299">
        <v>0.85099999999999998</v>
      </c>
      <c r="AV125" s="417" t="s">
        <v>548</v>
      </c>
      <c r="AW125" s="215" t="str">
        <f t="shared" si="1"/>
        <v>down</v>
      </c>
      <c r="AX125" s="225"/>
      <c r="AY125" s="226"/>
      <c r="AZ125" s="226"/>
      <c r="BA125" s="306"/>
      <c r="BB125" s="306"/>
    </row>
    <row r="126" spans="1:54" x14ac:dyDescent="0.2">
      <c r="A126" s="285" t="s">
        <v>642</v>
      </c>
      <c r="B126" s="293" t="s">
        <v>698</v>
      </c>
      <c r="C126" s="293" t="s">
        <v>409</v>
      </c>
      <c r="D126" s="293" t="s">
        <v>438</v>
      </c>
      <c r="E126" s="293" t="s">
        <v>128</v>
      </c>
      <c r="F126" s="293" t="s">
        <v>254</v>
      </c>
      <c r="G126" s="293" t="s">
        <v>255</v>
      </c>
      <c r="H126" s="272" t="s">
        <v>571</v>
      </c>
      <c r="I126" s="299">
        <v>1.008</v>
      </c>
      <c r="J126" s="346" t="s">
        <v>549</v>
      </c>
      <c r="K126" s="299">
        <v>1.002</v>
      </c>
      <c r="L126" s="346" t="s">
        <v>549</v>
      </c>
      <c r="M126" s="299">
        <v>0.995</v>
      </c>
      <c r="N126" s="335" t="s">
        <v>549</v>
      </c>
      <c r="O126" s="299">
        <v>0.98899999999999999</v>
      </c>
      <c r="P126" s="335" t="s">
        <v>549</v>
      </c>
      <c r="Q126" s="299">
        <v>0.98499999999999999</v>
      </c>
      <c r="R126" s="335" t="s">
        <v>549</v>
      </c>
      <c r="S126" s="299">
        <v>0.97699999999999998</v>
      </c>
      <c r="T126" s="335" t="s">
        <v>549</v>
      </c>
      <c r="U126" s="299">
        <v>0.97699999999999998</v>
      </c>
      <c r="V126" s="171" t="s">
        <v>549</v>
      </c>
      <c r="W126" s="299">
        <v>0.97199999999999998</v>
      </c>
      <c r="X126" s="171" t="s">
        <v>549</v>
      </c>
      <c r="Y126" s="299">
        <v>0.95799999999999996</v>
      </c>
      <c r="Z126" s="171" t="s">
        <v>548</v>
      </c>
      <c r="AA126" s="299">
        <v>0.94799999999999995</v>
      </c>
      <c r="AB126" s="171" t="s">
        <v>548</v>
      </c>
      <c r="AC126" s="299">
        <v>0.94199999999999995</v>
      </c>
      <c r="AD126" s="346" t="s">
        <v>548</v>
      </c>
      <c r="AE126" s="299">
        <v>0.93700000000000006</v>
      </c>
      <c r="AF126" s="335" t="s">
        <v>548</v>
      </c>
      <c r="AG126" s="299">
        <v>0.93600000000000005</v>
      </c>
      <c r="AH126" s="346" t="s">
        <v>548</v>
      </c>
      <c r="AI126" s="299">
        <v>0.93799999999999994</v>
      </c>
      <c r="AJ126" s="335" t="s">
        <v>548</v>
      </c>
      <c r="AK126" s="299">
        <v>0.93400000000000005</v>
      </c>
      <c r="AL126" s="335" t="s">
        <v>548</v>
      </c>
      <c r="AM126" s="299">
        <v>0.93600000000000005</v>
      </c>
      <c r="AN126" s="299" t="s">
        <v>548</v>
      </c>
      <c r="AO126" s="299">
        <v>0.93700000000000006</v>
      </c>
      <c r="AP126" s="299" t="s">
        <v>548</v>
      </c>
      <c r="AQ126" s="299">
        <v>0.94699999999999995</v>
      </c>
      <c r="AR126" s="299" t="s">
        <v>548</v>
      </c>
      <c r="AS126" s="299">
        <v>0.94899999999999995</v>
      </c>
      <c r="AT126" s="417" t="s">
        <v>548</v>
      </c>
      <c r="AU126" s="299">
        <v>0.95199999999999996</v>
      </c>
      <c r="AV126" s="417" t="s">
        <v>548</v>
      </c>
      <c r="AW126" s="215" t="str">
        <f t="shared" si="1"/>
        <v>up</v>
      </c>
      <c r="AX126" s="225"/>
      <c r="AY126" s="226"/>
      <c r="AZ126" s="226"/>
      <c r="BA126" s="306"/>
      <c r="BB126" s="306"/>
    </row>
    <row r="127" spans="1:54" x14ac:dyDescent="0.2">
      <c r="A127" s="285" t="s">
        <v>642</v>
      </c>
      <c r="B127" s="293" t="s">
        <v>698</v>
      </c>
      <c r="C127" s="293" t="s">
        <v>409</v>
      </c>
      <c r="D127" s="293" t="s">
        <v>438</v>
      </c>
      <c r="E127" s="293" t="s">
        <v>128</v>
      </c>
      <c r="F127" s="293" t="s">
        <v>256</v>
      </c>
      <c r="G127" s="293" t="s">
        <v>257</v>
      </c>
      <c r="H127" s="272" t="s">
        <v>571</v>
      </c>
      <c r="I127" s="299">
        <v>0.89100000000000001</v>
      </c>
      <c r="J127" s="346" t="s">
        <v>548</v>
      </c>
      <c r="K127" s="299">
        <v>0.88400000000000001</v>
      </c>
      <c r="L127" s="346" t="s">
        <v>548</v>
      </c>
      <c r="M127" s="299">
        <v>0.879</v>
      </c>
      <c r="N127" s="335" t="s">
        <v>548</v>
      </c>
      <c r="O127" s="299">
        <v>0.878</v>
      </c>
      <c r="P127" s="335" t="s">
        <v>548</v>
      </c>
      <c r="Q127" s="299">
        <v>0.875</v>
      </c>
      <c r="R127" s="335" t="s">
        <v>548</v>
      </c>
      <c r="S127" s="299">
        <v>0.872</v>
      </c>
      <c r="T127" s="335" t="s">
        <v>548</v>
      </c>
      <c r="U127" s="299">
        <v>0.874</v>
      </c>
      <c r="V127" s="171" t="s">
        <v>548</v>
      </c>
      <c r="W127" s="299">
        <v>0.87</v>
      </c>
      <c r="X127" s="171" t="s">
        <v>548</v>
      </c>
      <c r="Y127" s="299">
        <v>0.86299999999999999</v>
      </c>
      <c r="Z127" s="171" t="s">
        <v>548</v>
      </c>
      <c r="AA127" s="299">
        <v>0.85699999999999998</v>
      </c>
      <c r="AB127" s="171" t="s">
        <v>548</v>
      </c>
      <c r="AC127" s="299">
        <v>0.85399999999999998</v>
      </c>
      <c r="AD127" s="346" t="s">
        <v>548</v>
      </c>
      <c r="AE127" s="299">
        <v>0.84699999999999998</v>
      </c>
      <c r="AF127" s="335" t="s">
        <v>548</v>
      </c>
      <c r="AG127" s="299">
        <v>0.85899999999999999</v>
      </c>
      <c r="AH127" s="346" t="s">
        <v>548</v>
      </c>
      <c r="AI127" s="299">
        <v>0.85799999999999998</v>
      </c>
      <c r="AJ127" s="335" t="s">
        <v>548</v>
      </c>
      <c r="AK127" s="299">
        <v>0.85199999999999998</v>
      </c>
      <c r="AL127" s="335" t="s">
        <v>548</v>
      </c>
      <c r="AM127" s="299">
        <v>0.86099999999999999</v>
      </c>
      <c r="AN127" s="299" t="s">
        <v>548</v>
      </c>
      <c r="AO127" s="299">
        <v>0.85699999999999998</v>
      </c>
      <c r="AP127" s="299" t="s">
        <v>548</v>
      </c>
      <c r="AQ127" s="299">
        <v>0.85899999999999999</v>
      </c>
      <c r="AR127" s="299" t="s">
        <v>548</v>
      </c>
      <c r="AS127" s="299">
        <v>0.85899999999999999</v>
      </c>
      <c r="AT127" s="417" t="s">
        <v>548</v>
      </c>
      <c r="AU127" s="299">
        <v>0.86099999999999999</v>
      </c>
      <c r="AV127" s="417" t="s">
        <v>548</v>
      </c>
      <c r="AW127" s="215" t="str">
        <f t="shared" si="1"/>
        <v>up</v>
      </c>
      <c r="AX127" s="225"/>
      <c r="AY127" s="226"/>
      <c r="AZ127" s="226"/>
      <c r="BA127" s="306"/>
      <c r="BB127" s="306"/>
    </row>
    <row r="128" spans="1:54" x14ac:dyDescent="0.2">
      <c r="A128" s="285" t="s">
        <v>628</v>
      </c>
      <c r="B128" s="293" t="s">
        <v>696</v>
      </c>
      <c r="C128" s="293" t="s">
        <v>464</v>
      </c>
      <c r="D128" s="293" t="s">
        <v>425</v>
      </c>
      <c r="E128" s="293" t="s">
        <v>40</v>
      </c>
      <c r="F128" s="293" t="s">
        <v>258</v>
      </c>
      <c r="G128" s="293" t="s">
        <v>259</v>
      </c>
      <c r="H128" s="272" t="s">
        <v>571</v>
      </c>
      <c r="I128" s="299">
        <v>1.3460000000000001</v>
      </c>
      <c r="J128" s="346" t="s">
        <v>549</v>
      </c>
      <c r="K128" s="299">
        <v>1.339</v>
      </c>
      <c r="L128" s="346" t="s">
        <v>549</v>
      </c>
      <c r="M128" s="299">
        <v>1.3320000000000001</v>
      </c>
      <c r="N128" s="335" t="s">
        <v>549</v>
      </c>
      <c r="O128" s="299">
        <v>1.32</v>
      </c>
      <c r="P128" s="335" t="s">
        <v>549</v>
      </c>
      <c r="Q128" s="299">
        <v>1.3069999999999999</v>
      </c>
      <c r="R128" s="335" t="s">
        <v>549</v>
      </c>
      <c r="S128" s="299">
        <v>1.2969999999999999</v>
      </c>
      <c r="T128" s="335" t="s">
        <v>549</v>
      </c>
      <c r="U128" s="299">
        <v>1.292</v>
      </c>
      <c r="V128" s="171" t="s">
        <v>549</v>
      </c>
      <c r="W128" s="299">
        <v>1.2789999999999999</v>
      </c>
      <c r="X128" s="171" t="s">
        <v>549</v>
      </c>
      <c r="Y128" s="299">
        <v>1.2569999999999999</v>
      </c>
      <c r="Z128" s="171" t="s">
        <v>549</v>
      </c>
      <c r="AA128" s="299">
        <v>1.2490000000000001</v>
      </c>
      <c r="AB128" s="171" t="s">
        <v>549</v>
      </c>
      <c r="AC128" s="299">
        <v>1.2390000000000001</v>
      </c>
      <c r="AD128" s="346" t="s">
        <v>549</v>
      </c>
      <c r="AE128" s="299">
        <v>1.2290000000000001</v>
      </c>
      <c r="AF128" s="335" t="s">
        <v>549</v>
      </c>
      <c r="AG128" s="299">
        <v>1.2290000000000001</v>
      </c>
      <c r="AH128" s="346" t="s">
        <v>549</v>
      </c>
      <c r="AI128" s="299">
        <v>1.222</v>
      </c>
      <c r="AJ128" s="335" t="s">
        <v>549</v>
      </c>
      <c r="AK128" s="299">
        <v>1.214</v>
      </c>
      <c r="AL128" s="335" t="s">
        <v>549</v>
      </c>
      <c r="AM128" s="299">
        <v>1.2130000000000001</v>
      </c>
      <c r="AN128" s="299" t="s">
        <v>549</v>
      </c>
      <c r="AO128" s="299">
        <v>1.2130000000000001</v>
      </c>
      <c r="AP128" s="299" t="s">
        <v>549</v>
      </c>
      <c r="AQ128" s="299">
        <v>1.2090000000000001</v>
      </c>
      <c r="AR128" s="299" t="s">
        <v>549</v>
      </c>
      <c r="AS128" s="299">
        <v>1.202</v>
      </c>
      <c r="AT128" s="417" t="s">
        <v>549</v>
      </c>
      <c r="AU128" s="299">
        <v>1.204</v>
      </c>
      <c r="AV128" s="417" t="s">
        <v>549</v>
      </c>
      <c r="AW128" s="215" t="str">
        <f t="shared" si="1"/>
        <v>up</v>
      </c>
      <c r="AX128" s="225"/>
      <c r="AY128" s="226"/>
      <c r="AZ128" s="226"/>
      <c r="BA128" s="306"/>
      <c r="BB128" s="306"/>
    </row>
    <row r="129" spans="1:54" x14ac:dyDescent="0.2">
      <c r="A129" s="285" t="s">
        <v>625</v>
      </c>
      <c r="B129" s="293" t="s">
        <v>692</v>
      </c>
      <c r="C129" s="293" t="s">
        <v>403</v>
      </c>
      <c r="D129" s="293" t="s">
        <v>417</v>
      </c>
      <c r="E129" s="293" t="s">
        <v>11</v>
      </c>
      <c r="F129" s="293" t="s">
        <v>260</v>
      </c>
      <c r="G129" s="293" t="s">
        <v>261</v>
      </c>
      <c r="H129" s="272" t="s">
        <v>571</v>
      </c>
      <c r="I129" s="299">
        <v>0.85099999999999998</v>
      </c>
      <c r="J129" s="346" t="s">
        <v>548</v>
      </c>
      <c r="K129" s="299">
        <v>0.84899999999999998</v>
      </c>
      <c r="L129" s="346" t="s">
        <v>548</v>
      </c>
      <c r="M129" s="299">
        <v>0.84399999999999997</v>
      </c>
      <c r="N129" s="335" t="s">
        <v>548</v>
      </c>
      <c r="O129" s="299">
        <v>0.84</v>
      </c>
      <c r="P129" s="335" t="s">
        <v>548</v>
      </c>
      <c r="Q129" s="299">
        <v>0.83599999999999997</v>
      </c>
      <c r="R129" s="335" t="s">
        <v>548</v>
      </c>
      <c r="S129" s="299">
        <v>0.83</v>
      </c>
      <c r="T129" s="335" t="s">
        <v>548</v>
      </c>
      <c r="U129" s="299">
        <v>0.82599999999999996</v>
      </c>
      <c r="V129" s="171" t="s">
        <v>548</v>
      </c>
      <c r="W129" s="299">
        <v>0.82</v>
      </c>
      <c r="X129" s="171" t="s">
        <v>548</v>
      </c>
      <c r="Y129" s="299">
        <v>0.81599999999999995</v>
      </c>
      <c r="Z129" s="171" t="s">
        <v>548</v>
      </c>
      <c r="AA129" s="299">
        <v>0.80700000000000005</v>
      </c>
      <c r="AB129" s="171" t="s">
        <v>548</v>
      </c>
      <c r="AC129" s="299">
        <v>0.80200000000000005</v>
      </c>
      <c r="AD129" s="346" t="s">
        <v>548</v>
      </c>
      <c r="AE129" s="299">
        <v>0.79500000000000004</v>
      </c>
      <c r="AF129" s="335" t="s">
        <v>548</v>
      </c>
      <c r="AG129" s="299">
        <v>0.78700000000000003</v>
      </c>
      <c r="AH129" s="346" t="s">
        <v>548</v>
      </c>
      <c r="AI129" s="299">
        <v>0.78100000000000003</v>
      </c>
      <c r="AJ129" s="335" t="s">
        <v>548</v>
      </c>
      <c r="AK129" s="299">
        <v>0.77600000000000002</v>
      </c>
      <c r="AL129" s="335" t="s">
        <v>548</v>
      </c>
      <c r="AM129" s="299">
        <v>0.77500000000000002</v>
      </c>
      <c r="AN129" s="299" t="s">
        <v>548</v>
      </c>
      <c r="AO129" s="299">
        <v>0.77100000000000002</v>
      </c>
      <c r="AP129" s="299" t="s">
        <v>548</v>
      </c>
      <c r="AQ129" s="299">
        <v>0.77</v>
      </c>
      <c r="AR129" s="299" t="s">
        <v>548</v>
      </c>
      <c r="AS129" s="299">
        <v>0.77</v>
      </c>
      <c r="AT129" s="417" t="s">
        <v>548</v>
      </c>
      <c r="AU129" s="299">
        <v>0.77100000000000002</v>
      </c>
      <c r="AV129" s="417" t="s">
        <v>548</v>
      </c>
      <c r="AW129" s="215" t="str">
        <f t="shared" si="1"/>
        <v>up</v>
      </c>
      <c r="AX129" s="225"/>
      <c r="AY129" s="226"/>
      <c r="AZ129" s="226"/>
      <c r="BA129" s="306"/>
      <c r="BB129" s="306"/>
    </row>
    <row r="130" spans="1:54" x14ac:dyDescent="0.2">
      <c r="A130" s="285" t="s">
        <v>498</v>
      </c>
      <c r="B130" s="293" t="s">
        <v>704</v>
      </c>
      <c r="C130" s="293" t="s">
        <v>98</v>
      </c>
      <c r="D130" s="293" t="s">
        <v>434</v>
      </c>
      <c r="E130" s="293" t="s">
        <v>98</v>
      </c>
      <c r="F130" s="293" t="s">
        <v>262</v>
      </c>
      <c r="G130" s="293" t="s">
        <v>263</v>
      </c>
      <c r="H130" s="272" t="s">
        <v>571</v>
      </c>
      <c r="I130" s="299">
        <v>1.0529999999999999</v>
      </c>
      <c r="J130" s="346" t="s">
        <v>549</v>
      </c>
      <c r="K130" s="299">
        <v>1.046</v>
      </c>
      <c r="L130" s="346" t="s">
        <v>549</v>
      </c>
      <c r="M130" s="299">
        <v>1.0369999999999999</v>
      </c>
      <c r="N130" s="335" t="s">
        <v>549</v>
      </c>
      <c r="O130" s="299">
        <v>1.0289999999999999</v>
      </c>
      <c r="P130" s="335" t="s">
        <v>549</v>
      </c>
      <c r="Q130" s="299">
        <v>1.02</v>
      </c>
      <c r="R130" s="335" t="s">
        <v>549</v>
      </c>
      <c r="S130" s="299">
        <v>1.0129999999999999</v>
      </c>
      <c r="T130" s="335" t="s">
        <v>549</v>
      </c>
      <c r="U130" s="299">
        <v>1.0049999999999999</v>
      </c>
      <c r="V130" s="171" t="s">
        <v>549</v>
      </c>
      <c r="W130" s="299">
        <v>1</v>
      </c>
      <c r="X130" s="171" t="s">
        <v>549</v>
      </c>
      <c r="Y130" s="299">
        <v>0.98099999999999998</v>
      </c>
      <c r="Z130" s="171" t="s">
        <v>549</v>
      </c>
      <c r="AA130" s="299">
        <v>0.97199999999999998</v>
      </c>
      <c r="AB130" s="171" t="s">
        <v>549</v>
      </c>
      <c r="AC130" s="299">
        <v>0.97199999999999998</v>
      </c>
      <c r="AD130" s="346" t="s">
        <v>549</v>
      </c>
      <c r="AE130" s="299">
        <v>0.96499999999999997</v>
      </c>
      <c r="AF130" s="335" t="s">
        <v>548</v>
      </c>
      <c r="AG130" s="299">
        <v>0.96199999999999997</v>
      </c>
      <c r="AH130" s="346" t="s">
        <v>548</v>
      </c>
      <c r="AI130" s="299">
        <v>0.95799999999999996</v>
      </c>
      <c r="AJ130" s="335" t="s">
        <v>548</v>
      </c>
      <c r="AK130" s="299">
        <v>0.95099999999999996</v>
      </c>
      <c r="AL130" s="335" t="s">
        <v>548</v>
      </c>
      <c r="AM130" s="299">
        <v>0.94699999999999995</v>
      </c>
      <c r="AN130" s="299" t="s">
        <v>548</v>
      </c>
      <c r="AO130" s="299">
        <v>0.94599999999999995</v>
      </c>
      <c r="AP130" s="299" t="s">
        <v>548</v>
      </c>
      <c r="AQ130" s="299">
        <v>0.94</v>
      </c>
      <c r="AR130" s="299" t="s">
        <v>548</v>
      </c>
      <c r="AS130" s="299">
        <v>0.93100000000000005</v>
      </c>
      <c r="AT130" s="417" t="s">
        <v>548</v>
      </c>
      <c r="AU130" s="299">
        <v>0.92200000000000004</v>
      </c>
      <c r="AV130" s="417" t="s">
        <v>548</v>
      </c>
      <c r="AW130" s="215" t="str">
        <f t="shared" si="1"/>
        <v>down</v>
      </c>
      <c r="AX130" s="225"/>
      <c r="AY130" s="226"/>
      <c r="AZ130" s="226"/>
      <c r="BA130" s="306"/>
      <c r="BB130" s="306"/>
    </row>
    <row r="131" spans="1:54" x14ac:dyDescent="0.2">
      <c r="A131" s="285" t="s">
        <v>621</v>
      </c>
      <c r="B131" s="293" t="s">
        <v>690</v>
      </c>
      <c r="C131" s="293" t="s">
        <v>404</v>
      </c>
      <c r="D131" s="293" t="s">
        <v>418</v>
      </c>
      <c r="E131" s="293" t="s">
        <v>12</v>
      </c>
      <c r="F131" s="293" t="s">
        <v>264</v>
      </c>
      <c r="G131" s="293" t="s">
        <v>265</v>
      </c>
      <c r="H131" s="272" t="s">
        <v>571</v>
      </c>
      <c r="I131" s="299">
        <v>1</v>
      </c>
      <c r="J131" s="346" t="s">
        <v>549</v>
      </c>
      <c r="K131" s="299">
        <v>0.99399999999999999</v>
      </c>
      <c r="L131" s="346" t="s">
        <v>549</v>
      </c>
      <c r="M131" s="299">
        <v>0.98899999999999999</v>
      </c>
      <c r="N131" s="335" t="s">
        <v>549</v>
      </c>
      <c r="O131" s="299">
        <v>0.98199999999999998</v>
      </c>
      <c r="P131" s="335" t="s">
        <v>549</v>
      </c>
      <c r="Q131" s="299">
        <v>0.97599999999999998</v>
      </c>
      <c r="R131" s="335" t="s">
        <v>549</v>
      </c>
      <c r="S131" s="299">
        <v>0.96899999999999997</v>
      </c>
      <c r="T131" s="335" t="s">
        <v>549</v>
      </c>
      <c r="U131" s="299">
        <v>0.96499999999999997</v>
      </c>
      <c r="V131" s="171" t="s">
        <v>548</v>
      </c>
      <c r="W131" s="299">
        <v>0.95799999999999996</v>
      </c>
      <c r="X131" s="171" t="s">
        <v>548</v>
      </c>
      <c r="Y131" s="299">
        <v>0.95199999999999996</v>
      </c>
      <c r="Z131" s="171" t="s">
        <v>548</v>
      </c>
      <c r="AA131" s="299">
        <v>0.94499999999999995</v>
      </c>
      <c r="AB131" s="171" t="s">
        <v>548</v>
      </c>
      <c r="AC131" s="299">
        <v>0.93899999999999995</v>
      </c>
      <c r="AD131" s="346" t="s">
        <v>548</v>
      </c>
      <c r="AE131" s="299">
        <v>0.93300000000000005</v>
      </c>
      <c r="AF131" s="335" t="s">
        <v>548</v>
      </c>
      <c r="AG131" s="299">
        <v>0.93200000000000005</v>
      </c>
      <c r="AH131" s="346" t="s">
        <v>548</v>
      </c>
      <c r="AI131" s="299">
        <v>0.92900000000000005</v>
      </c>
      <c r="AJ131" s="335" t="s">
        <v>548</v>
      </c>
      <c r="AK131" s="299">
        <v>0.92400000000000004</v>
      </c>
      <c r="AL131" s="335" t="s">
        <v>548</v>
      </c>
      <c r="AM131" s="299">
        <v>0.92600000000000005</v>
      </c>
      <c r="AN131" s="299" t="s">
        <v>548</v>
      </c>
      <c r="AO131" s="299">
        <v>0.92600000000000005</v>
      </c>
      <c r="AP131" s="299" t="s">
        <v>548</v>
      </c>
      <c r="AQ131" s="299">
        <v>0.92300000000000004</v>
      </c>
      <c r="AR131" s="299" t="s">
        <v>548</v>
      </c>
      <c r="AS131" s="299">
        <v>0.92200000000000004</v>
      </c>
      <c r="AT131" s="417" t="s">
        <v>548</v>
      </c>
      <c r="AU131" s="299">
        <v>0.92300000000000004</v>
      </c>
      <c r="AV131" s="417" t="s">
        <v>548</v>
      </c>
      <c r="AW131" s="215" t="str">
        <f t="shared" si="1"/>
        <v>up</v>
      </c>
      <c r="AX131" s="225"/>
      <c r="AY131" s="226"/>
      <c r="AZ131" s="226"/>
      <c r="BA131" s="306"/>
      <c r="BB131" s="306"/>
    </row>
    <row r="132" spans="1:54" x14ac:dyDescent="0.2">
      <c r="A132" s="285" t="s">
        <v>500</v>
      </c>
      <c r="B132" s="293" t="s">
        <v>694</v>
      </c>
      <c r="C132" s="293" t="s">
        <v>407</v>
      </c>
      <c r="D132" s="293" t="s">
        <v>431</v>
      </c>
      <c r="E132" s="293" t="s">
        <v>82</v>
      </c>
      <c r="F132" s="293" t="s">
        <v>266</v>
      </c>
      <c r="G132" s="293" t="s">
        <v>267</v>
      </c>
      <c r="H132" s="272" t="s">
        <v>571</v>
      </c>
      <c r="I132" s="299">
        <v>1.2170000000000001</v>
      </c>
      <c r="J132" s="346" t="s">
        <v>549</v>
      </c>
      <c r="K132" s="299">
        <v>1.216</v>
      </c>
      <c r="L132" s="346" t="s">
        <v>549</v>
      </c>
      <c r="M132" s="299">
        <v>1.214</v>
      </c>
      <c r="N132" s="335" t="s">
        <v>549</v>
      </c>
      <c r="O132" s="299">
        <v>1.208</v>
      </c>
      <c r="P132" s="335" t="s">
        <v>549</v>
      </c>
      <c r="Q132" s="299">
        <v>1.2</v>
      </c>
      <c r="R132" s="335" t="s">
        <v>549</v>
      </c>
      <c r="S132" s="299">
        <v>1.1930000000000001</v>
      </c>
      <c r="T132" s="335" t="s">
        <v>549</v>
      </c>
      <c r="U132" s="299">
        <v>1.1879999999999999</v>
      </c>
      <c r="V132" s="171" t="s">
        <v>549</v>
      </c>
      <c r="W132" s="299">
        <v>1.18</v>
      </c>
      <c r="X132" s="171" t="s">
        <v>549</v>
      </c>
      <c r="Y132" s="299">
        <v>1.1719999999999999</v>
      </c>
      <c r="Z132" s="171" t="s">
        <v>549</v>
      </c>
      <c r="AA132" s="299">
        <v>1.157</v>
      </c>
      <c r="AB132" s="171" t="s">
        <v>549</v>
      </c>
      <c r="AC132" s="299">
        <v>1.1479999999999999</v>
      </c>
      <c r="AD132" s="346" t="s">
        <v>549</v>
      </c>
      <c r="AE132" s="299">
        <v>1.137</v>
      </c>
      <c r="AF132" s="335" t="s">
        <v>549</v>
      </c>
      <c r="AG132" s="299">
        <v>1.1359999999999999</v>
      </c>
      <c r="AH132" s="346" t="s">
        <v>549</v>
      </c>
      <c r="AI132" s="299">
        <v>1.1299999999999999</v>
      </c>
      <c r="AJ132" s="335" t="s">
        <v>549</v>
      </c>
      <c r="AK132" s="299">
        <v>1.125</v>
      </c>
      <c r="AL132" s="335" t="s">
        <v>549</v>
      </c>
      <c r="AM132" s="299">
        <v>1.119</v>
      </c>
      <c r="AN132" s="299" t="s">
        <v>549</v>
      </c>
      <c r="AO132" s="299">
        <v>1.125</v>
      </c>
      <c r="AP132" s="299" t="s">
        <v>549</v>
      </c>
      <c r="AQ132" s="299">
        <v>1.1200000000000001</v>
      </c>
      <c r="AR132" s="299" t="s">
        <v>549</v>
      </c>
      <c r="AS132" s="299">
        <v>1.1200000000000001</v>
      </c>
      <c r="AT132" s="417" t="s">
        <v>549</v>
      </c>
      <c r="AU132" s="299">
        <v>1.119</v>
      </c>
      <c r="AV132" s="417" t="s">
        <v>549</v>
      </c>
      <c r="AW132" s="215" t="str">
        <f t="shared" si="1"/>
        <v>down</v>
      </c>
      <c r="AX132" s="225"/>
      <c r="AY132" s="226"/>
      <c r="AZ132" s="226"/>
      <c r="BA132" s="306"/>
      <c r="BB132" s="306"/>
    </row>
    <row r="133" spans="1:54" x14ac:dyDescent="0.2">
      <c r="A133" s="285" t="s">
        <v>633</v>
      </c>
      <c r="B133" s="293" t="s">
        <v>690</v>
      </c>
      <c r="C133" s="293" t="s">
        <v>404</v>
      </c>
      <c r="D133" s="293" t="s">
        <v>422</v>
      </c>
      <c r="E133" s="293" t="s">
        <v>31</v>
      </c>
      <c r="F133" s="293" t="s">
        <v>268</v>
      </c>
      <c r="G133" s="293" t="s">
        <v>269</v>
      </c>
      <c r="H133" s="272" t="s">
        <v>571</v>
      </c>
      <c r="I133" s="299">
        <v>0.81799999999999995</v>
      </c>
      <c r="J133" s="346" t="s">
        <v>548</v>
      </c>
      <c r="K133" s="299">
        <v>0.81499999999999995</v>
      </c>
      <c r="L133" s="346" t="s">
        <v>548</v>
      </c>
      <c r="M133" s="299">
        <v>0.81100000000000005</v>
      </c>
      <c r="N133" s="335" t="s">
        <v>548</v>
      </c>
      <c r="O133" s="299">
        <v>0.80500000000000005</v>
      </c>
      <c r="P133" s="335" t="s">
        <v>548</v>
      </c>
      <c r="Q133" s="299">
        <v>0.8</v>
      </c>
      <c r="R133" s="335" t="s">
        <v>548</v>
      </c>
      <c r="S133" s="299">
        <v>0.79600000000000004</v>
      </c>
      <c r="T133" s="335" t="s">
        <v>548</v>
      </c>
      <c r="U133" s="299">
        <v>0.79600000000000004</v>
      </c>
      <c r="V133" s="171" t="s">
        <v>548</v>
      </c>
      <c r="W133" s="299">
        <v>0.78900000000000003</v>
      </c>
      <c r="X133" s="171" t="s">
        <v>548</v>
      </c>
      <c r="Y133" s="299">
        <v>0.77700000000000002</v>
      </c>
      <c r="Z133" s="171" t="s">
        <v>548</v>
      </c>
      <c r="AA133" s="299">
        <v>0.77100000000000002</v>
      </c>
      <c r="AB133" s="171" t="s">
        <v>548</v>
      </c>
      <c r="AC133" s="299">
        <v>0.76800000000000002</v>
      </c>
      <c r="AD133" s="346" t="s">
        <v>548</v>
      </c>
      <c r="AE133" s="299">
        <v>0.75700000000000001</v>
      </c>
      <c r="AF133" s="335" t="s">
        <v>548</v>
      </c>
      <c r="AG133" s="299">
        <v>0.754</v>
      </c>
      <c r="AH133" s="346" t="s">
        <v>548</v>
      </c>
      <c r="AI133" s="299">
        <v>0.75</v>
      </c>
      <c r="AJ133" s="335" t="s">
        <v>548</v>
      </c>
      <c r="AK133" s="299">
        <v>0.74199999999999999</v>
      </c>
      <c r="AL133" s="335" t="s">
        <v>548</v>
      </c>
      <c r="AM133" s="299">
        <v>0.74099999999999999</v>
      </c>
      <c r="AN133" s="299" t="s">
        <v>548</v>
      </c>
      <c r="AO133" s="299">
        <v>0.73899999999999999</v>
      </c>
      <c r="AP133" s="299" t="s">
        <v>548</v>
      </c>
      <c r="AQ133" s="299">
        <v>0.73699999999999999</v>
      </c>
      <c r="AR133" s="299" t="s">
        <v>548</v>
      </c>
      <c r="AS133" s="299">
        <v>0.73199999999999998</v>
      </c>
      <c r="AT133" s="417" t="s">
        <v>548</v>
      </c>
      <c r="AU133" s="299">
        <v>0.73399999999999999</v>
      </c>
      <c r="AV133" s="417" t="s">
        <v>548</v>
      </c>
      <c r="AW133" s="215" t="str">
        <f t="shared" si="1"/>
        <v>up</v>
      </c>
      <c r="AX133" s="225"/>
      <c r="AY133" s="226"/>
      <c r="AZ133" s="226"/>
      <c r="BA133" s="306"/>
      <c r="BB133" s="306"/>
    </row>
    <row r="134" spans="1:54" x14ac:dyDescent="0.2">
      <c r="A134" s="285" t="s">
        <v>478</v>
      </c>
      <c r="B134" s="293" t="s">
        <v>688</v>
      </c>
      <c r="C134" s="293" t="s">
        <v>401</v>
      </c>
      <c r="D134" s="293" t="s">
        <v>419</v>
      </c>
      <c r="E134" s="293" t="s">
        <v>17</v>
      </c>
      <c r="F134" s="293" t="s">
        <v>270</v>
      </c>
      <c r="G134" s="293" t="s">
        <v>271</v>
      </c>
      <c r="H134" s="272" t="s">
        <v>571</v>
      </c>
      <c r="I134" s="299">
        <v>1.1299999999999999</v>
      </c>
      <c r="J134" s="346" t="s">
        <v>549</v>
      </c>
      <c r="K134" s="299">
        <v>1.111</v>
      </c>
      <c r="L134" s="346" t="s">
        <v>549</v>
      </c>
      <c r="M134" s="299">
        <v>1.0940000000000001</v>
      </c>
      <c r="N134" s="335" t="s">
        <v>549</v>
      </c>
      <c r="O134" s="299">
        <v>1.083</v>
      </c>
      <c r="P134" s="335" t="s">
        <v>549</v>
      </c>
      <c r="Q134" s="299">
        <v>1.0740000000000001</v>
      </c>
      <c r="R134" s="335" t="s">
        <v>549</v>
      </c>
      <c r="S134" s="299">
        <v>1.0640000000000001</v>
      </c>
      <c r="T134" s="335" t="s">
        <v>549</v>
      </c>
      <c r="U134" s="299">
        <v>1.0620000000000001</v>
      </c>
      <c r="V134" s="171" t="s">
        <v>549</v>
      </c>
      <c r="W134" s="299">
        <v>1.0580000000000001</v>
      </c>
      <c r="X134" s="171" t="s">
        <v>549</v>
      </c>
      <c r="Y134" s="299">
        <v>1.0509999999999999</v>
      </c>
      <c r="Z134" s="171" t="s">
        <v>549</v>
      </c>
      <c r="AA134" s="299">
        <v>1.0449999999999999</v>
      </c>
      <c r="AB134" s="171" t="s">
        <v>549</v>
      </c>
      <c r="AC134" s="299">
        <v>1.0409999999999999</v>
      </c>
      <c r="AD134" s="346" t="s">
        <v>549</v>
      </c>
      <c r="AE134" s="299">
        <v>1.032</v>
      </c>
      <c r="AF134" s="335" t="s">
        <v>549</v>
      </c>
      <c r="AG134" s="299">
        <v>1.0289999999999999</v>
      </c>
      <c r="AH134" s="346" t="s">
        <v>549</v>
      </c>
      <c r="AI134" s="299">
        <v>1.026</v>
      </c>
      <c r="AJ134" s="335" t="s">
        <v>549</v>
      </c>
      <c r="AK134" s="299">
        <v>1.0209999999999999</v>
      </c>
      <c r="AL134" s="335" t="s">
        <v>549</v>
      </c>
      <c r="AM134" s="299">
        <v>1.02</v>
      </c>
      <c r="AN134" s="299" t="s">
        <v>549</v>
      </c>
      <c r="AO134" s="299">
        <v>1.018</v>
      </c>
      <c r="AP134" s="299" t="s">
        <v>549</v>
      </c>
      <c r="AQ134" s="299">
        <v>1.0189999999999999</v>
      </c>
      <c r="AR134" s="299" t="s">
        <v>549</v>
      </c>
      <c r="AS134" s="299">
        <v>1.0189999999999999</v>
      </c>
      <c r="AT134" s="417" t="s">
        <v>549</v>
      </c>
      <c r="AU134" s="299">
        <v>1.022</v>
      </c>
      <c r="AV134" s="417" t="s">
        <v>549</v>
      </c>
      <c r="AW134" s="215" t="str">
        <f t="shared" ref="AW134:AW195" si="2">IF(AU134&lt;AS134,"down",IF(AU134=AS134,"same","up"))</f>
        <v>up</v>
      </c>
      <c r="AX134" s="225"/>
      <c r="AY134" s="226"/>
      <c r="AZ134" s="226"/>
      <c r="BA134" s="306"/>
      <c r="BB134" s="306"/>
    </row>
    <row r="135" spans="1:54" x14ac:dyDescent="0.2">
      <c r="A135" s="285" t="s">
        <v>642</v>
      </c>
      <c r="B135" s="293" t="s">
        <v>698</v>
      </c>
      <c r="C135" s="293" t="s">
        <v>409</v>
      </c>
      <c r="D135" s="293" t="s">
        <v>438</v>
      </c>
      <c r="E135" s="293" t="s">
        <v>128</v>
      </c>
      <c r="F135" s="293" t="s">
        <v>272</v>
      </c>
      <c r="G135" s="293" t="s">
        <v>273</v>
      </c>
      <c r="H135" s="272" t="s">
        <v>571</v>
      </c>
      <c r="I135" s="299">
        <v>0.88600000000000001</v>
      </c>
      <c r="J135" s="346" t="s">
        <v>548</v>
      </c>
      <c r="K135" s="299">
        <v>0.88</v>
      </c>
      <c r="L135" s="346" t="s">
        <v>548</v>
      </c>
      <c r="M135" s="299">
        <v>0.875</v>
      </c>
      <c r="N135" s="335" t="s">
        <v>548</v>
      </c>
      <c r="O135" s="299">
        <v>0.872</v>
      </c>
      <c r="P135" s="335" t="s">
        <v>548</v>
      </c>
      <c r="Q135" s="299">
        <v>0.86299999999999999</v>
      </c>
      <c r="R135" s="335" t="s">
        <v>548</v>
      </c>
      <c r="S135" s="299">
        <v>0.85699999999999998</v>
      </c>
      <c r="T135" s="335" t="s">
        <v>548</v>
      </c>
      <c r="U135" s="299">
        <v>0.85299999999999998</v>
      </c>
      <c r="V135" s="171" t="s">
        <v>548</v>
      </c>
      <c r="W135" s="299">
        <v>0.84599999999999997</v>
      </c>
      <c r="X135" s="171" t="s">
        <v>548</v>
      </c>
      <c r="Y135" s="299">
        <v>0.83699999999999997</v>
      </c>
      <c r="Z135" s="171" t="s">
        <v>548</v>
      </c>
      <c r="AA135" s="299">
        <v>0.82899999999999996</v>
      </c>
      <c r="AB135" s="171" t="s">
        <v>548</v>
      </c>
      <c r="AC135" s="299">
        <v>0.82199999999999995</v>
      </c>
      <c r="AD135" s="346" t="s">
        <v>548</v>
      </c>
      <c r="AE135" s="299">
        <v>0.81100000000000005</v>
      </c>
      <c r="AF135" s="335" t="s">
        <v>548</v>
      </c>
      <c r="AG135" s="299">
        <v>0.80600000000000005</v>
      </c>
      <c r="AH135" s="346" t="s">
        <v>548</v>
      </c>
      <c r="AI135" s="299">
        <v>0.80300000000000005</v>
      </c>
      <c r="AJ135" s="335" t="s">
        <v>548</v>
      </c>
      <c r="AK135" s="299">
        <v>0.79800000000000004</v>
      </c>
      <c r="AL135" s="335" t="s">
        <v>548</v>
      </c>
      <c r="AM135" s="299">
        <v>0.80400000000000005</v>
      </c>
      <c r="AN135" s="299" t="s">
        <v>548</v>
      </c>
      <c r="AO135" s="299">
        <v>0.80700000000000005</v>
      </c>
      <c r="AP135" s="299" t="s">
        <v>548</v>
      </c>
      <c r="AQ135" s="299">
        <v>0.80900000000000005</v>
      </c>
      <c r="AR135" s="299" t="s">
        <v>548</v>
      </c>
      <c r="AS135" s="299">
        <v>0.81399999999999995</v>
      </c>
      <c r="AT135" s="417" t="s">
        <v>548</v>
      </c>
      <c r="AU135" s="299">
        <v>0.81699999999999995</v>
      </c>
      <c r="AV135" s="417" t="s">
        <v>548</v>
      </c>
      <c r="AW135" s="215" t="str">
        <f t="shared" si="2"/>
        <v>up</v>
      </c>
      <c r="AX135" s="225"/>
      <c r="AY135" s="226"/>
      <c r="AZ135" s="226"/>
      <c r="BA135" s="306"/>
      <c r="BB135" s="306"/>
    </row>
    <row r="136" spans="1:54" x14ac:dyDescent="0.2">
      <c r="A136" s="285" t="s">
        <v>628</v>
      </c>
      <c r="B136" s="293" t="s">
        <v>696</v>
      </c>
      <c r="C136" s="293" t="s">
        <v>464</v>
      </c>
      <c r="D136" s="293" t="s">
        <v>425</v>
      </c>
      <c r="E136" s="293" t="s">
        <v>40</v>
      </c>
      <c r="F136" s="293" t="s">
        <v>274</v>
      </c>
      <c r="G136" s="293" t="s">
        <v>275</v>
      </c>
      <c r="H136" s="272" t="s">
        <v>571</v>
      </c>
      <c r="I136" s="299">
        <v>1.1890000000000001</v>
      </c>
      <c r="J136" s="346" t="s">
        <v>549</v>
      </c>
      <c r="K136" s="299">
        <v>1.1830000000000001</v>
      </c>
      <c r="L136" s="346" t="s">
        <v>549</v>
      </c>
      <c r="M136" s="299">
        <v>1.175</v>
      </c>
      <c r="N136" s="335" t="s">
        <v>549</v>
      </c>
      <c r="O136" s="299">
        <v>1.171</v>
      </c>
      <c r="P136" s="335" t="s">
        <v>549</v>
      </c>
      <c r="Q136" s="299">
        <v>1.1639999999999999</v>
      </c>
      <c r="R136" s="335" t="s">
        <v>549</v>
      </c>
      <c r="S136" s="299">
        <v>1.1539999999999999</v>
      </c>
      <c r="T136" s="335" t="s">
        <v>549</v>
      </c>
      <c r="U136" s="299">
        <v>1.1499999999999999</v>
      </c>
      <c r="V136" s="171" t="s">
        <v>549</v>
      </c>
      <c r="W136" s="299">
        <v>1.1359999999999999</v>
      </c>
      <c r="X136" s="171" t="s">
        <v>549</v>
      </c>
      <c r="Y136" s="299">
        <v>1.119</v>
      </c>
      <c r="Z136" s="171" t="s">
        <v>549</v>
      </c>
      <c r="AA136" s="299">
        <v>1.1000000000000001</v>
      </c>
      <c r="AB136" s="171" t="s">
        <v>549</v>
      </c>
      <c r="AC136" s="299">
        <v>1.0900000000000001</v>
      </c>
      <c r="AD136" s="346" t="s">
        <v>549</v>
      </c>
      <c r="AE136" s="299">
        <v>1.079</v>
      </c>
      <c r="AF136" s="335" t="s">
        <v>549</v>
      </c>
      <c r="AG136" s="299">
        <v>1.071</v>
      </c>
      <c r="AH136" s="346" t="s">
        <v>549</v>
      </c>
      <c r="AI136" s="299">
        <v>1.0680000000000001</v>
      </c>
      <c r="AJ136" s="335" t="s">
        <v>549</v>
      </c>
      <c r="AK136" s="299">
        <v>1.0609999999999999</v>
      </c>
      <c r="AL136" s="335" t="s">
        <v>549</v>
      </c>
      <c r="AM136" s="299">
        <v>1.056</v>
      </c>
      <c r="AN136" s="299" t="s">
        <v>549</v>
      </c>
      <c r="AO136" s="299">
        <v>1.0529999999999999</v>
      </c>
      <c r="AP136" s="299" t="s">
        <v>549</v>
      </c>
      <c r="AQ136" s="299">
        <v>1.05</v>
      </c>
      <c r="AR136" s="299" t="s">
        <v>549</v>
      </c>
      <c r="AS136" s="299">
        <v>1.0449999999999999</v>
      </c>
      <c r="AT136" s="417" t="s">
        <v>549</v>
      </c>
      <c r="AU136" s="299">
        <v>1.046</v>
      </c>
      <c r="AV136" s="417" t="s">
        <v>549</v>
      </c>
      <c r="AW136" s="215" t="str">
        <f t="shared" si="2"/>
        <v>up</v>
      </c>
      <c r="AX136" s="225"/>
      <c r="AY136" s="226"/>
      <c r="AZ136" s="226"/>
      <c r="BA136" s="306"/>
      <c r="BB136" s="306"/>
    </row>
    <row r="137" spans="1:54" x14ac:dyDescent="0.2">
      <c r="A137" s="285" t="s">
        <v>635</v>
      </c>
      <c r="B137" s="293" t="s">
        <v>694</v>
      </c>
      <c r="C137" s="293" t="s">
        <v>407</v>
      </c>
      <c r="D137" s="293" t="s">
        <v>423</v>
      </c>
      <c r="E137" s="293" t="s">
        <v>34</v>
      </c>
      <c r="F137" s="293" t="s">
        <v>276</v>
      </c>
      <c r="G137" s="293" t="s">
        <v>277</v>
      </c>
      <c r="H137" s="272" t="s">
        <v>571</v>
      </c>
      <c r="I137" s="299">
        <v>1.056</v>
      </c>
      <c r="J137" s="346" t="s">
        <v>549</v>
      </c>
      <c r="K137" s="299">
        <v>1.0509999999999999</v>
      </c>
      <c r="L137" s="346" t="s">
        <v>549</v>
      </c>
      <c r="M137" s="299">
        <v>1.044</v>
      </c>
      <c r="N137" s="335" t="s">
        <v>549</v>
      </c>
      <c r="O137" s="299">
        <v>1.0389999999999999</v>
      </c>
      <c r="P137" s="335" t="s">
        <v>549</v>
      </c>
      <c r="Q137" s="299">
        <v>1.0289999999999999</v>
      </c>
      <c r="R137" s="335" t="s">
        <v>549</v>
      </c>
      <c r="S137" s="299">
        <v>1.018</v>
      </c>
      <c r="T137" s="335" t="s">
        <v>549</v>
      </c>
      <c r="U137" s="299">
        <v>1.016</v>
      </c>
      <c r="V137" s="171" t="s">
        <v>549</v>
      </c>
      <c r="W137" s="299">
        <v>1.0049999999999999</v>
      </c>
      <c r="X137" s="171" t="s">
        <v>549</v>
      </c>
      <c r="Y137" s="299">
        <v>0.997</v>
      </c>
      <c r="Z137" s="171" t="s">
        <v>549</v>
      </c>
      <c r="AA137" s="299">
        <v>0.98299999999999998</v>
      </c>
      <c r="AB137" s="171" t="s">
        <v>549</v>
      </c>
      <c r="AC137" s="299">
        <v>0.97399999999999998</v>
      </c>
      <c r="AD137" s="346" t="s">
        <v>549</v>
      </c>
      <c r="AE137" s="299">
        <v>0.96799999999999997</v>
      </c>
      <c r="AF137" s="335" t="s">
        <v>549</v>
      </c>
      <c r="AG137" s="299">
        <v>0.97199999999999998</v>
      </c>
      <c r="AH137" s="346" t="s">
        <v>549</v>
      </c>
      <c r="AI137" s="299">
        <v>0.96699999999999997</v>
      </c>
      <c r="AJ137" s="335" t="s">
        <v>549</v>
      </c>
      <c r="AK137" s="299">
        <v>0.96399999999999997</v>
      </c>
      <c r="AL137" s="335" t="s">
        <v>548</v>
      </c>
      <c r="AM137" s="299">
        <v>0.96699999999999997</v>
      </c>
      <c r="AN137" s="299" t="s">
        <v>549</v>
      </c>
      <c r="AO137" s="299">
        <v>0.96899999999999997</v>
      </c>
      <c r="AP137" s="299" t="s">
        <v>549</v>
      </c>
      <c r="AQ137" s="299">
        <v>0.97199999999999998</v>
      </c>
      <c r="AR137" s="299" t="s">
        <v>549</v>
      </c>
      <c r="AS137" s="299">
        <v>0.97299999999999998</v>
      </c>
      <c r="AT137" s="417" t="s">
        <v>549</v>
      </c>
      <c r="AU137" s="299">
        <v>0.97299999999999998</v>
      </c>
      <c r="AV137" s="417" t="s">
        <v>549</v>
      </c>
      <c r="AW137" s="215" t="str">
        <f t="shared" si="2"/>
        <v>same</v>
      </c>
      <c r="AX137" s="225"/>
      <c r="AY137" s="226"/>
      <c r="AZ137" s="226"/>
      <c r="BA137" s="306"/>
      <c r="BB137" s="306"/>
    </row>
    <row r="138" spans="1:54" x14ac:dyDescent="0.2">
      <c r="A138" s="285" t="s">
        <v>637</v>
      </c>
      <c r="B138" s="293" t="s">
        <v>688</v>
      </c>
      <c r="C138" s="293" t="s">
        <v>401</v>
      </c>
      <c r="D138" s="293" t="s">
        <v>436</v>
      </c>
      <c r="E138" s="293" t="s">
        <v>114</v>
      </c>
      <c r="F138" s="293" t="s">
        <v>278</v>
      </c>
      <c r="G138" s="293" t="s">
        <v>279</v>
      </c>
      <c r="H138" s="272" t="s">
        <v>571</v>
      </c>
      <c r="I138" s="299">
        <v>1.1559999999999999</v>
      </c>
      <c r="J138" s="346" t="s">
        <v>549</v>
      </c>
      <c r="K138" s="299">
        <v>1.1439999999999999</v>
      </c>
      <c r="L138" s="346" t="s">
        <v>549</v>
      </c>
      <c r="M138" s="299">
        <v>1.1359999999999999</v>
      </c>
      <c r="N138" s="335" t="s">
        <v>549</v>
      </c>
      <c r="O138" s="299">
        <v>1.1259999999999999</v>
      </c>
      <c r="P138" s="335" t="s">
        <v>549</v>
      </c>
      <c r="Q138" s="299">
        <v>1.113</v>
      </c>
      <c r="R138" s="335" t="s">
        <v>549</v>
      </c>
      <c r="S138" s="299">
        <v>1.105</v>
      </c>
      <c r="T138" s="335" t="s">
        <v>549</v>
      </c>
      <c r="U138" s="299">
        <v>1.101</v>
      </c>
      <c r="V138" s="171" t="s">
        <v>549</v>
      </c>
      <c r="W138" s="299">
        <v>1.095</v>
      </c>
      <c r="X138" s="171" t="s">
        <v>549</v>
      </c>
      <c r="Y138" s="299">
        <v>1.091</v>
      </c>
      <c r="Z138" s="171" t="s">
        <v>549</v>
      </c>
      <c r="AA138" s="299">
        <v>1.0840000000000001</v>
      </c>
      <c r="AB138" s="171" t="s">
        <v>549</v>
      </c>
      <c r="AC138" s="299">
        <v>1.0820000000000001</v>
      </c>
      <c r="AD138" s="346" t="s">
        <v>549</v>
      </c>
      <c r="AE138" s="299">
        <v>1.0780000000000001</v>
      </c>
      <c r="AF138" s="335" t="s">
        <v>549</v>
      </c>
      <c r="AG138" s="299">
        <v>1.0720000000000001</v>
      </c>
      <c r="AH138" s="346" t="s">
        <v>549</v>
      </c>
      <c r="AI138" s="299">
        <v>1.0669999999999999</v>
      </c>
      <c r="AJ138" s="335" t="s">
        <v>549</v>
      </c>
      <c r="AK138" s="299">
        <v>1.06</v>
      </c>
      <c r="AL138" s="335" t="s">
        <v>549</v>
      </c>
      <c r="AM138" s="299">
        <v>1.0609999999999999</v>
      </c>
      <c r="AN138" s="299" t="s">
        <v>549</v>
      </c>
      <c r="AO138" s="299">
        <v>1.0549999999999999</v>
      </c>
      <c r="AP138" s="299" t="s">
        <v>549</v>
      </c>
      <c r="AQ138" s="299">
        <v>1.0569999999999999</v>
      </c>
      <c r="AR138" s="299" t="s">
        <v>549</v>
      </c>
      <c r="AS138" s="299">
        <v>1.054</v>
      </c>
      <c r="AT138" s="417" t="s">
        <v>549</v>
      </c>
      <c r="AU138" s="299">
        <v>1.054</v>
      </c>
      <c r="AV138" s="417" t="s">
        <v>549</v>
      </c>
      <c r="AW138" s="215" t="str">
        <f t="shared" si="2"/>
        <v>same</v>
      </c>
      <c r="AX138" s="225"/>
      <c r="AY138" s="226"/>
      <c r="AZ138" s="226"/>
      <c r="BA138" s="306"/>
      <c r="BB138" s="306"/>
    </row>
    <row r="139" spans="1:54" x14ac:dyDescent="0.2">
      <c r="A139" s="285" t="s">
        <v>632</v>
      </c>
      <c r="B139" s="293" t="s">
        <v>698</v>
      </c>
      <c r="C139" s="293" t="s">
        <v>409</v>
      </c>
      <c r="D139" s="293" t="s">
        <v>430</v>
      </c>
      <c r="E139" s="293" t="s">
        <v>65</v>
      </c>
      <c r="F139" s="293" t="s">
        <v>280</v>
      </c>
      <c r="G139" s="293" t="s">
        <v>281</v>
      </c>
      <c r="H139" s="272" t="s">
        <v>571</v>
      </c>
      <c r="I139" s="299">
        <v>1.054</v>
      </c>
      <c r="J139" s="346" t="s">
        <v>549</v>
      </c>
      <c r="K139" s="299">
        <v>1.0509999999999999</v>
      </c>
      <c r="L139" s="346" t="s">
        <v>549</v>
      </c>
      <c r="M139" s="299">
        <v>1.0469999999999999</v>
      </c>
      <c r="N139" s="335" t="s">
        <v>549</v>
      </c>
      <c r="O139" s="299">
        <v>1.0409999999999999</v>
      </c>
      <c r="P139" s="335" t="s">
        <v>549</v>
      </c>
      <c r="Q139" s="299">
        <v>1.0369999999999999</v>
      </c>
      <c r="R139" s="335" t="s">
        <v>549</v>
      </c>
      <c r="S139" s="299">
        <v>1.03</v>
      </c>
      <c r="T139" s="335" t="s">
        <v>549</v>
      </c>
      <c r="U139" s="299">
        <v>1.03</v>
      </c>
      <c r="V139" s="171" t="s">
        <v>549</v>
      </c>
      <c r="W139" s="299">
        <v>1.0269999999999999</v>
      </c>
      <c r="X139" s="171" t="s">
        <v>549</v>
      </c>
      <c r="Y139" s="299">
        <v>1.02</v>
      </c>
      <c r="Z139" s="171" t="s">
        <v>549</v>
      </c>
      <c r="AA139" s="299">
        <v>1.0069999999999999</v>
      </c>
      <c r="AB139" s="171" t="s">
        <v>549</v>
      </c>
      <c r="AC139" s="299">
        <v>1</v>
      </c>
      <c r="AD139" s="346" t="s">
        <v>549</v>
      </c>
      <c r="AE139" s="299">
        <v>0.99399999999999999</v>
      </c>
      <c r="AF139" s="335" t="s">
        <v>549</v>
      </c>
      <c r="AG139" s="299">
        <v>0.98899999999999999</v>
      </c>
      <c r="AH139" s="346" t="s">
        <v>549</v>
      </c>
      <c r="AI139" s="299">
        <v>0.98299999999999998</v>
      </c>
      <c r="AJ139" s="335" t="s">
        <v>549</v>
      </c>
      <c r="AK139" s="299">
        <v>0.97499999999999998</v>
      </c>
      <c r="AL139" s="335" t="s">
        <v>549</v>
      </c>
      <c r="AM139" s="299">
        <v>0.97699999999999998</v>
      </c>
      <c r="AN139" s="299" t="s">
        <v>549</v>
      </c>
      <c r="AO139" s="299">
        <v>0.97599999999999998</v>
      </c>
      <c r="AP139" s="299" t="s">
        <v>549</v>
      </c>
      <c r="AQ139" s="299">
        <v>0.97599999999999998</v>
      </c>
      <c r="AR139" s="299" t="s">
        <v>549</v>
      </c>
      <c r="AS139" s="299">
        <v>0.97099999999999997</v>
      </c>
      <c r="AT139" s="417" t="s">
        <v>549</v>
      </c>
      <c r="AU139" s="299">
        <v>0.96599999999999997</v>
      </c>
      <c r="AV139" s="417" t="s">
        <v>549</v>
      </c>
      <c r="AW139" s="215" t="str">
        <f t="shared" si="2"/>
        <v>down</v>
      </c>
      <c r="AX139" s="225"/>
      <c r="AY139" s="226"/>
      <c r="AZ139" s="226"/>
      <c r="BA139" s="306"/>
      <c r="BB139" s="306"/>
    </row>
    <row r="140" spans="1:54" x14ac:dyDescent="0.2">
      <c r="A140" s="285" t="s">
        <v>478</v>
      </c>
      <c r="B140" s="293" t="s">
        <v>688</v>
      </c>
      <c r="C140" s="293" t="s">
        <v>401</v>
      </c>
      <c r="D140" s="293" t="s">
        <v>419</v>
      </c>
      <c r="E140" s="293" t="s">
        <v>17</v>
      </c>
      <c r="F140" s="293" t="s">
        <v>282</v>
      </c>
      <c r="G140" s="293" t="s">
        <v>283</v>
      </c>
      <c r="H140" s="272" t="s">
        <v>571</v>
      </c>
      <c r="I140" s="299">
        <v>1.06</v>
      </c>
      <c r="J140" s="346" t="s">
        <v>549</v>
      </c>
      <c r="K140" s="299">
        <v>1.0529999999999999</v>
      </c>
      <c r="L140" s="346" t="s">
        <v>549</v>
      </c>
      <c r="M140" s="299">
        <v>1.0449999999999999</v>
      </c>
      <c r="N140" s="335" t="s">
        <v>549</v>
      </c>
      <c r="O140" s="299">
        <v>1.0389999999999999</v>
      </c>
      <c r="P140" s="335" t="s">
        <v>549</v>
      </c>
      <c r="Q140" s="299">
        <v>1.036</v>
      </c>
      <c r="R140" s="335" t="s">
        <v>549</v>
      </c>
      <c r="S140" s="299">
        <v>1.0289999999999999</v>
      </c>
      <c r="T140" s="335" t="s">
        <v>549</v>
      </c>
      <c r="U140" s="299">
        <v>1.0269999999999999</v>
      </c>
      <c r="V140" s="171" t="s">
        <v>549</v>
      </c>
      <c r="W140" s="299">
        <v>1.0229999999999999</v>
      </c>
      <c r="X140" s="171" t="s">
        <v>549</v>
      </c>
      <c r="Y140" s="299">
        <v>1.018</v>
      </c>
      <c r="Z140" s="171" t="s">
        <v>549</v>
      </c>
      <c r="AA140" s="299">
        <v>1.012</v>
      </c>
      <c r="AB140" s="171" t="s">
        <v>549</v>
      </c>
      <c r="AC140" s="299">
        <v>1.008</v>
      </c>
      <c r="AD140" s="346" t="s">
        <v>549</v>
      </c>
      <c r="AE140" s="299">
        <v>1.004</v>
      </c>
      <c r="AF140" s="335" t="s">
        <v>549</v>
      </c>
      <c r="AG140" s="299">
        <v>1.0009999999999999</v>
      </c>
      <c r="AH140" s="346" t="s">
        <v>549</v>
      </c>
      <c r="AI140" s="299">
        <v>0.999</v>
      </c>
      <c r="AJ140" s="335" t="s">
        <v>549</v>
      </c>
      <c r="AK140" s="299">
        <v>0.99399999999999999</v>
      </c>
      <c r="AL140" s="335" t="s">
        <v>549</v>
      </c>
      <c r="AM140" s="299">
        <v>0.99099999999999999</v>
      </c>
      <c r="AN140" s="299" t="s">
        <v>549</v>
      </c>
      <c r="AO140" s="299">
        <v>0.98899999999999999</v>
      </c>
      <c r="AP140" s="299" t="s">
        <v>549</v>
      </c>
      <c r="AQ140" s="299">
        <v>0.98799999999999999</v>
      </c>
      <c r="AR140" s="299" t="s">
        <v>549</v>
      </c>
      <c r="AS140" s="299">
        <v>0.98599999999999999</v>
      </c>
      <c r="AT140" s="417" t="s">
        <v>549</v>
      </c>
      <c r="AU140" s="299">
        <v>0.98799999999999999</v>
      </c>
      <c r="AV140" s="417" t="s">
        <v>549</v>
      </c>
      <c r="AW140" s="215" t="str">
        <f t="shared" si="2"/>
        <v>up</v>
      </c>
      <c r="AX140" s="225"/>
      <c r="AY140" s="226"/>
      <c r="AZ140" s="226"/>
      <c r="BA140" s="306"/>
      <c r="BB140" s="306"/>
    </row>
    <row r="141" spans="1:54" x14ac:dyDescent="0.2">
      <c r="A141" s="285" t="s">
        <v>507</v>
      </c>
      <c r="B141" s="293" t="s">
        <v>698</v>
      </c>
      <c r="C141" s="293" t="s">
        <v>409</v>
      </c>
      <c r="D141" s="293" t="s">
        <v>430</v>
      </c>
      <c r="E141" s="293" t="s">
        <v>65</v>
      </c>
      <c r="F141" s="293" t="s">
        <v>284</v>
      </c>
      <c r="G141" s="293" t="s">
        <v>285</v>
      </c>
      <c r="H141" s="272" t="s">
        <v>571</v>
      </c>
      <c r="I141" s="299">
        <v>1.016</v>
      </c>
      <c r="J141" s="346" t="s">
        <v>549</v>
      </c>
      <c r="K141" s="299">
        <v>1.014</v>
      </c>
      <c r="L141" s="346" t="s">
        <v>549</v>
      </c>
      <c r="M141" s="299">
        <v>1.01</v>
      </c>
      <c r="N141" s="335" t="s">
        <v>549</v>
      </c>
      <c r="O141" s="299">
        <v>1.006</v>
      </c>
      <c r="P141" s="335" t="s">
        <v>549</v>
      </c>
      <c r="Q141" s="299">
        <v>1.002</v>
      </c>
      <c r="R141" s="335" t="s">
        <v>549</v>
      </c>
      <c r="S141" s="299">
        <v>0.995</v>
      </c>
      <c r="T141" s="335" t="s">
        <v>549</v>
      </c>
      <c r="U141" s="299">
        <v>0.99399999999999999</v>
      </c>
      <c r="V141" s="171" t="s">
        <v>549</v>
      </c>
      <c r="W141" s="299">
        <v>0.99</v>
      </c>
      <c r="X141" s="171" t="s">
        <v>549</v>
      </c>
      <c r="Y141" s="299">
        <v>0.98799999999999999</v>
      </c>
      <c r="Z141" s="171" t="s">
        <v>549</v>
      </c>
      <c r="AA141" s="299">
        <v>0.97399999999999998</v>
      </c>
      <c r="AB141" s="171" t="s">
        <v>549</v>
      </c>
      <c r="AC141" s="299">
        <v>0.96899999999999997</v>
      </c>
      <c r="AD141" s="346" t="s">
        <v>549</v>
      </c>
      <c r="AE141" s="299">
        <v>0.96</v>
      </c>
      <c r="AF141" s="335" t="s">
        <v>548</v>
      </c>
      <c r="AG141" s="299">
        <v>0.95799999999999996</v>
      </c>
      <c r="AH141" s="346" t="s">
        <v>548</v>
      </c>
      <c r="AI141" s="299">
        <v>0.95199999999999996</v>
      </c>
      <c r="AJ141" s="335" t="s">
        <v>548</v>
      </c>
      <c r="AK141" s="299">
        <v>0.94599999999999995</v>
      </c>
      <c r="AL141" s="335" t="s">
        <v>548</v>
      </c>
      <c r="AM141" s="299">
        <v>0.94799999999999995</v>
      </c>
      <c r="AN141" s="299" t="s">
        <v>548</v>
      </c>
      <c r="AO141" s="299">
        <v>0.94799999999999995</v>
      </c>
      <c r="AP141" s="299" t="s">
        <v>548</v>
      </c>
      <c r="AQ141" s="299">
        <v>0.94799999999999995</v>
      </c>
      <c r="AR141" s="299" t="s">
        <v>548</v>
      </c>
      <c r="AS141" s="299">
        <v>0.94699999999999995</v>
      </c>
      <c r="AT141" s="417" t="s">
        <v>548</v>
      </c>
      <c r="AU141" s="299">
        <v>0.94899999999999995</v>
      </c>
      <c r="AV141" s="417" t="s">
        <v>548</v>
      </c>
      <c r="AW141" s="215" t="str">
        <f t="shared" si="2"/>
        <v>up</v>
      </c>
      <c r="AX141" s="225"/>
      <c r="AY141" s="226"/>
      <c r="AZ141" s="226"/>
      <c r="BA141" s="306"/>
      <c r="BB141" s="306"/>
    </row>
    <row r="142" spans="1:54" x14ac:dyDescent="0.2">
      <c r="A142" s="285" t="s">
        <v>508</v>
      </c>
      <c r="B142" s="293" t="s">
        <v>697</v>
      </c>
      <c r="C142" s="293" t="s">
        <v>408</v>
      </c>
      <c r="D142" s="293" t="s">
        <v>428</v>
      </c>
      <c r="E142" s="293" t="s">
        <v>53</v>
      </c>
      <c r="F142" s="293" t="s">
        <v>286</v>
      </c>
      <c r="G142" s="293" t="s">
        <v>287</v>
      </c>
      <c r="H142" s="272" t="s">
        <v>571</v>
      </c>
      <c r="I142" s="299">
        <v>0.94599999999999995</v>
      </c>
      <c r="J142" s="346" t="s">
        <v>548</v>
      </c>
      <c r="K142" s="299">
        <v>0.94099999999999995</v>
      </c>
      <c r="L142" s="346" t="s">
        <v>548</v>
      </c>
      <c r="M142" s="299">
        <v>0.93400000000000005</v>
      </c>
      <c r="N142" s="335" t="s">
        <v>548</v>
      </c>
      <c r="O142" s="299">
        <v>0.93100000000000005</v>
      </c>
      <c r="P142" s="335" t="s">
        <v>548</v>
      </c>
      <c r="Q142" s="299">
        <v>0.92500000000000004</v>
      </c>
      <c r="R142" s="335" t="s">
        <v>548</v>
      </c>
      <c r="S142" s="299">
        <v>0.91800000000000004</v>
      </c>
      <c r="T142" s="335" t="s">
        <v>548</v>
      </c>
      <c r="U142" s="299">
        <v>0.91800000000000004</v>
      </c>
      <c r="V142" s="171" t="s">
        <v>548</v>
      </c>
      <c r="W142" s="299">
        <v>0.91400000000000003</v>
      </c>
      <c r="X142" s="171" t="s">
        <v>548</v>
      </c>
      <c r="Y142" s="299">
        <v>0.90700000000000003</v>
      </c>
      <c r="Z142" s="171" t="s">
        <v>548</v>
      </c>
      <c r="AA142" s="299">
        <v>0.90200000000000002</v>
      </c>
      <c r="AB142" s="171" t="s">
        <v>548</v>
      </c>
      <c r="AC142" s="299">
        <v>0.89700000000000002</v>
      </c>
      <c r="AD142" s="346" t="s">
        <v>548</v>
      </c>
      <c r="AE142" s="299">
        <v>0.89200000000000002</v>
      </c>
      <c r="AF142" s="335" t="s">
        <v>548</v>
      </c>
      <c r="AG142" s="299">
        <v>0.88900000000000001</v>
      </c>
      <c r="AH142" s="346" t="s">
        <v>548</v>
      </c>
      <c r="AI142" s="299">
        <v>0.88200000000000001</v>
      </c>
      <c r="AJ142" s="335" t="s">
        <v>548</v>
      </c>
      <c r="AK142" s="299">
        <v>0.879</v>
      </c>
      <c r="AL142" s="335" t="s">
        <v>548</v>
      </c>
      <c r="AM142" s="299">
        <v>0.876</v>
      </c>
      <c r="AN142" s="299" t="s">
        <v>548</v>
      </c>
      <c r="AO142" s="299">
        <v>0.872</v>
      </c>
      <c r="AP142" s="299" t="s">
        <v>548</v>
      </c>
      <c r="AQ142" s="299">
        <v>0.86799999999999999</v>
      </c>
      <c r="AR142" s="299" t="s">
        <v>548</v>
      </c>
      <c r="AS142" s="299">
        <v>0.86499999999999999</v>
      </c>
      <c r="AT142" s="417" t="s">
        <v>548</v>
      </c>
      <c r="AU142" s="299">
        <v>0.86499999999999999</v>
      </c>
      <c r="AV142" s="417" t="s">
        <v>548</v>
      </c>
      <c r="AW142" s="215" t="str">
        <f t="shared" si="2"/>
        <v>same</v>
      </c>
      <c r="AX142" s="225"/>
      <c r="AY142" s="226"/>
      <c r="AZ142" s="226"/>
      <c r="BA142" s="306"/>
      <c r="BB142" s="306"/>
    </row>
    <row r="143" spans="1:54" x14ac:dyDescent="0.2">
      <c r="A143" s="285" t="s">
        <v>496</v>
      </c>
      <c r="B143" s="293" t="s">
        <v>705</v>
      </c>
      <c r="C143" s="293" t="s">
        <v>411</v>
      </c>
      <c r="D143" s="293" t="s">
        <v>437</v>
      </c>
      <c r="E143" s="293" t="s">
        <v>123</v>
      </c>
      <c r="F143" s="293" t="s">
        <v>288</v>
      </c>
      <c r="G143" s="293" t="s">
        <v>289</v>
      </c>
      <c r="H143" s="272" t="s">
        <v>571</v>
      </c>
      <c r="I143" s="299">
        <v>1.0529999999999999</v>
      </c>
      <c r="J143" s="346" t="s">
        <v>549</v>
      </c>
      <c r="K143" s="299">
        <v>1.046</v>
      </c>
      <c r="L143" s="346" t="s">
        <v>549</v>
      </c>
      <c r="M143" s="299">
        <v>1.0409999999999999</v>
      </c>
      <c r="N143" s="335" t="s">
        <v>549</v>
      </c>
      <c r="O143" s="299">
        <v>1.036</v>
      </c>
      <c r="P143" s="335" t="s">
        <v>549</v>
      </c>
      <c r="Q143" s="299">
        <v>1.0269999999999999</v>
      </c>
      <c r="R143" s="335" t="s">
        <v>549</v>
      </c>
      <c r="S143" s="299">
        <v>1.02</v>
      </c>
      <c r="T143" s="335" t="s">
        <v>549</v>
      </c>
      <c r="U143" s="299">
        <v>1.02</v>
      </c>
      <c r="V143" s="171" t="s">
        <v>549</v>
      </c>
      <c r="W143" s="299">
        <v>1.0149999999999999</v>
      </c>
      <c r="X143" s="171" t="s">
        <v>549</v>
      </c>
      <c r="Y143" s="299">
        <v>1.0069999999999999</v>
      </c>
      <c r="Z143" s="171" t="s">
        <v>549</v>
      </c>
      <c r="AA143" s="299">
        <v>0.99099999999999999</v>
      </c>
      <c r="AB143" s="171" t="s">
        <v>549</v>
      </c>
      <c r="AC143" s="299">
        <v>0.98399999999999999</v>
      </c>
      <c r="AD143" s="346" t="s">
        <v>549</v>
      </c>
      <c r="AE143" s="299">
        <v>0.96899999999999997</v>
      </c>
      <c r="AF143" s="335" t="s">
        <v>549</v>
      </c>
      <c r="AG143" s="299">
        <v>0.96099999999999997</v>
      </c>
      <c r="AH143" s="346" t="s">
        <v>548</v>
      </c>
      <c r="AI143" s="299">
        <v>0.95799999999999996</v>
      </c>
      <c r="AJ143" s="335" t="s">
        <v>548</v>
      </c>
      <c r="AK143" s="299">
        <v>0.95499999999999996</v>
      </c>
      <c r="AL143" s="335" t="s">
        <v>548</v>
      </c>
      <c r="AM143" s="299">
        <v>0.96</v>
      </c>
      <c r="AN143" s="299" t="s">
        <v>548</v>
      </c>
      <c r="AO143" s="299">
        <v>0.95899999999999996</v>
      </c>
      <c r="AP143" s="299" t="s">
        <v>548</v>
      </c>
      <c r="AQ143" s="299">
        <v>0.96</v>
      </c>
      <c r="AR143" s="299" t="s">
        <v>548</v>
      </c>
      <c r="AS143" s="299">
        <v>0.95899999999999996</v>
      </c>
      <c r="AT143" s="417" t="s">
        <v>548</v>
      </c>
      <c r="AU143" s="299">
        <v>0.96199999999999997</v>
      </c>
      <c r="AV143" s="417" t="s">
        <v>548</v>
      </c>
      <c r="AW143" s="215" t="str">
        <f t="shared" si="2"/>
        <v>up</v>
      </c>
      <c r="AX143" s="225"/>
      <c r="AY143" s="226"/>
      <c r="AZ143" s="226"/>
      <c r="BA143" s="306"/>
      <c r="BB143" s="306"/>
    </row>
    <row r="144" spans="1:54" x14ac:dyDescent="0.2">
      <c r="A144" s="285" t="s">
        <v>498</v>
      </c>
      <c r="B144" s="293" t="s">
        <v>704</v>
      </c>
      <c r="C144" s="293" t="s">
        <v>98</v>
      </c>
      <c r="D144" s="293" t="s">
        <v>434</v>
      </c>
      <c r="E144" s="293" t="s">
        <v>98</v>
      </c>
      <c r="F144" s="293" t="s">
        <v>290</v>
      </c>
      <c r="G144" s="293" t="s">
        <v>291</v>
      </c>
      <c r="H144" s="272" t="s">
        <v>571</v>
      </c>
      <c r="I144" s="299">
        <v>0.91</v>
      </c>
      <c r="J144" s="346" t="s">
        <v>548</v>
      </c>
      <c r="K144" s="299">
        <v>0.90800000000000003</v>
      </c>
      <c r="L144" s="346" t="s">
        <v>548</v>
      </c>
      <c r="M144" s="299">
        <v>0.90200000000000002</v>
      </c>
      <c r="N144" s="335" t="s">
        <v>548</v>
      </c>
      <c r="O144" s="299">
        <v>0.89800000000000002</v>
      </c>
      <c r="P144" s="335" t="s">
        <v>548</v>
      </c>
      <c r="Q144" s="299">
        <v>0.89100000000000001</v>
      </c>
      <c r="R144" s="335" t="s">
        <v>548</v>
      </c>
      <c r="S144" s="299">
        <v>0.88500000000000001</v>
      </c>
      <c r="T144" s="335" t="s">
        <v>548</v>
      </c>
      <c r="U144" s="299">
        <v>0.88500000000000001</v>
      </c>
      <c r="V144" s="171" t="s">
        <v>548</v>
      </c>
      <c r="W144" s="299">
        <v>0.88100000000000001</v>
      </c>
      <c r="X144" s="171" t="s">
        <v>548</v>
      </c>
      <c r="Y144" s="299">
        <v>0.87</v>
      </c>
      <c r="Z144" s="171" t="s">
        <v>548</v>
      </c>
      <c r="AA144" s="299">
        <v>0.86199999999999999</v>
      </c>
      <c r="AB144" s="171" t="s">
        <v>548</v>
      </c>
      <c r="AC144" s="299">
        <v>0.86199999999999999</v>
      </c>
      <c r="AD144" s="346" t="s">
        <v>548</v>
      </c>
      <c r="AE144" s="299">
        <v>0.85499999999999998</v>
      </c>
      <c r="AF144" s="335" t="s">
        <v>548</v>
      </c>
      <c r="AG144" s="299">
        <v>0.85299999999999998</v>
      </c>
      <c r="AH144" s="346" t="s">
        <v>548</v>
      </c>
      <c r="AI144" s="299">
        <v>0.85099999999999998</v>
      </c>
      <c r="AJ144" s="335" t="s">
        <v>548</v>
      </c>
      <c r="AK144" s="299">
        <v>0.84699999999999998</v>
      </c>
      <c r="AL144" s="335" t="s">
        <v>548</v>
      </c>
      <c r="AM144" s="299">
        <v>0.84899999999999998</v>
      </c>
      <c r="AN144" s="299" t="s">
        <v>548</v>
      </c>
      <c r="AO144" s="299">
        <v>0.84799999999999998</v>
      </c>
      <c r="AP144" s="299" t="s">
        <v>548</v>
      </c>
      <c r="AQ144" s="299">
        <v>0.85</v>
      </c>
      <c r="AR144" s="299" t="s">
        <v>548</v>
      </c>
      <c r="AS144" s="299">
        <v>0.84899999999999998</v>
      </c>
      <c r="AT144" s="417" t="s">
        <v>548</v>
      </c>
      <c r="AU144" s="299">
        <v>0.85099999999999998</v>
      </c>
      <c r="AV144" s="417" t="s">
        <v>548</v>
      </c>
      <c r="AW144" s="215" t="str">
        <f t="shared" si="2"/>
        <v>up</v>
      </c>
      <c r="AX144" s="225"/>
      <c r="AY144" s="226"/>
      <c r="AZ144" s="226"/>
      <c r="BA144" s="306"/>
      <c r="BB144" s="306"/>
    </row>
    <row r="145" spans="1:54" x14ac:dyDescent="0.2">
      <c r="A145" s="285" t="s">
        <v>620</v>
      </c>
      <c r="B145" s="293" t="s">
        <v>689</v>
      </c>
      <c r="C145" s="293" t="s">
        <v>402</v>
      </c>
      <c r="D145" s="293" t="s">
        <v>416</v>
      </c>
      <c r="E145" s="293" t="s">
        <v>8</v>
      </c>
      <c r="F145" s="293" t="s">
        <v>292</v>
      </c>
      <c r="G145" s="293" t="s">
        <v>293</v>
      </c>
      <c r="H145" s="272" t="s">
        <v>571</v>
      </c>
      <c r="I145" s="299">
        <v>1.125</v>
      </c>
      <c r="J145" s="346" t="s">
        <v>549</v>
      </c>
      <c r="K145" s="299">
        <v>1.1200000000000001</v>
      </c>
      <c r="L145" s="346" t="s">
        <v>549</v>
      </c>
      <c r="M145" s="299">
        <v>1.1160000000000001</v>
      </c>
      <c r="N145" s="335" t="s">
        <v>549</v>
      </c>
      <c r="O145" s="299">
        <v>1.115</v>
      </c>
      <c r="P145" s="335" t="s">
        <v>549</v>
      </c>
      <c r="Q145" s="299">
        <v>1.1080000000000001</v>
      </c>
      <c r="R145" s="335" t="s">
        <v>549</v>
      </c>
      <c r="S145" s="299">
        <v>1.1000000000000001</v>
      </c>
      <c r="T145" s="335" t="s">
        <v>549</v>
      </c>
      <c r="U145" s="299">
        <v>1.1000000000000001</v>
      </c>
      <c r="V145" s="171" t="s">
        <v>549</v>
      </c>
      <c r="W145" s="299">
        <v>1.0980000000000001</v>
      </c>
      <c r="X145" s="171" t="s">
        <v>549</v>
      </c>
      <c r="Y145" s="299">
        <v>1.091</v>
      </c>
      <c r="Z145" s="171" t="s">
        <v>549</v>
      </c>
      <c r="AA145" s="299">
        <v>1.083</v>
      </c>
      <c r="AB145" s="171" t="s">
        <v>549</v>
      </c>
      <c r="AC145" s="299">
        <v>1.0820000000000001</v>
      </c>
      <c r="AD145" s="346" t="s">
        <v>549</v>
      </c>
      <c r="AE145" s="299">
        <v>1.077</v>
      </c>
      <c r="AF145" s="335" t="s">
        <v>549</v>
      </c>
      <c r="AG145" s="299">
        <v>1.079</v>
      </c>
      <c r="AH145" s="346" t="s">
        <v>549</v>
      </c>
      <c r="AI145" s="299">
        <v>1.075</v>
      </c>
      <c r="AJ145" s="335" t="s">
        <v>549</v>
      </c>
      <c r="AK145" s="299">
        <v>1.071</v>
      </c>
      <c r="AL145" s="335" t="s">
        <v>549</v>
      </c>
      <c r="AM145" s="299">
        <v>1.071</v>
      </c>
      <c r="AN145" s="299" t="s">
        <v>549</v>
      </c>
      <c r="AO145" s="299">
        <v>1.0680000000000001</v>
      </c>
      <c r="AP145" s="299" t="s">
        <v>549</v>
      </c>
      <c r="AQ145" s="299">
        <v>1.0660000000000001</v>
      </c>
      <c r="AR145" s="299" t="s">
        <v>549</v>
      </c>
      <c r="AS145" s="299">
        <v>1.0620000000000001</v>
      </c>
      <c r="AT145" s="417" t="s">
        <v>549</v>
      </c>
      <c r="AU145" s="299">
        <v>1.0640000000000001</v>
      </c>
      <c r="AV145" s="417" t="s">
        <v>549</v>
      </c>
      <c r="AW145" s="215" t="str">
        <f t="shared" si="2"/>
        <v>up</v>
      </c>
      <c r="AX145" s="225"/>
      <c r="AY145" s="226"/>
      <c r="AZ145" s="226"/>
      <c r="BA145" s="306"/>
      <c r="BB145" s="306"/>
    </row>
    <row r="146" spans="1:54" x14ac:dyDescent="0.2">
      <c r="A146" s="345" t="s">
        <v>502</v>
      </c>
      <c r="B146" s="293" t="s">
        <v>693</v>
      </c>
      <c r="C146" s="293" t="s">
        <v>406</v>
      </c>
      <c r="D146" s="293" t="s">
        <v>435</v>
      </c>
      <c r="E146" s="293" t="s">
        <v>111</v>
      </c>
      <c r="F146" s="293" t="s">
        <v>294</v>
      </c>
      <c r="G146" s="293" t="s">
        <v>295</v>
      </c>
      <c r="H146" s="272" t="s">
        <v>571</v>
      </c>
      <c r="I146" s="299">
        <v>1.157</v>
      </c>
      <c r="J146" s="346" t="s">
        <v>549</v>
      </c>
      <c r="K146" s="299">
        <v>1.1479999999999999</v>
      </c>
      <c r="L146" s="346" t="s">
        <v>549</v>
      </c>
      <c r="M146" s="299">
        <v>1.1359999999999999</v>
      </c>
      <c r="N146" s="335" t="s">
        <v>549</v>
      </c>
      <c r="O146" s="299">
        <v>1.1240000000000001</v>
      </c>
      <c r="P146" s="335" t="s">
        <v>549</v>
      </c>
      <c r="Q146" s="299">
        <v>1.111</v>
      </c>
      <c r="R146" s="335" t="s">
        <v>549</v>
      </c>
      <c r="S146" s="299">
        <v>1.1000000000000001</v>
      </c>
      <c r="T146" s="335" t="s">
        <v>549</v>
      </c>
      <c r="U146" s="299">
        <v>1.095</v>
      </c>
      <c r="V146" s="171" t="s">
        <v>549</v>
      </c>
      <c r="W146" s="299">
        <v>1.0880000000000001</v>
      </c>
      <c r="X146" s="171" t="s">
        <v>549</v>
      </c>
      <c r="Y146" s="299">
        <v>1.079</v>
      </c>
      <c r="Z146" s="171" t="s">
        <v>549</v>
      </c>
      <c r="AA146" s="299">
        <v>1.07</v>
      </c>
      <c r="AB146" s="171" t="s">
        <v>549</v>
      </c>
      <c r="AC146" s="299">
        <v>1.0640000000000001</v>
      </c>
      <c r="AD146" s="346" t="s">
        <v>549</v>
      </c>
      <c r="AE146" s="299">
        <v>1.06</v>
      </c>
      <c r="AF146" s="335" t="s">
        <v>549</v>
      </c>
      <c r="AG146" s="299">
        <v>1.06</v>
      </c>
      <c r="AH146" s="346" t="s">
        <v>549</v>
      </c>
      <c r="AI146" s="299">
        <v>1.0580000000000001</v>
      </c>
      <c r="AJ146" s="335" t="s">
        <v>549</v>
      </c>
      <c r="AK146" s="299">
        <v>1.0569999999999999</v>
      </c>
      <c r="AL146" s="335" t="s">
        <v>549</v>
      </c>
      <c r="AM146" s="299">
        <v>1.0629999999999999</v>
      </c>
      <c r="AN146" s="299" t="s">
        <v>549</v>
      </c>
      <c r="AO146" s="299">
        <v>1.0669999999999999</v>
      </c>
      <c r="AP146" s="299" t="s">
        <v>549</v>
      </c>
      <c r="AQ146" s="299">
        <v>1.0620000000000001</v>
      </c>
      <c r="AR146" s="299" t="s">
        <v>549</v>
      </c>
      <c r="AS146" s="299">
        <v>1.071</v>
      </c>
      <c r="AT146" s="417" t="s">
        <v>549</v>
      </c>
      <c r="AU146" s="299">
        <v>1.0740000000000001</v>
      </c>
      <c r="AV146" s="417" t="s">
        <v>549</v>
      </c>
      <c r="AW146" s="215" t="str">
        <f t="shared" si="2"/>
        <v>up</v>
      </c>
      <c r="AX146" s="225"/>
      <c r="AY146" s="226"/>
      <c r="AZ146" s="226"/>
      <c r="BA146" s="306"/>
      <c r="BB146" s="306"/>
    </row>
    <row r="147" spans="1:54" x14ac:dyDescent="0.2">
      <c r="A147" s="285" t="s">
        <v>639</v>
      </c>
      <c r="B147" s="293" t="s">
        <v>691</v>
      </c>
      <c r="C147" s="293" t="s">
        <v>405</v>
      </c>
      <c r="D147" s="293" t="s">
        <v>429</v>
      </c>
      <c r="E147" s="293" t="s">
        <v>60</v>
      </c>
      <c r="F147" s="293" t="s">
        <v>296</v>
      </c>
      <c r="G147" s="293" t="s">
        <v>297</v>
      </c>
      <c r="H147" s="272" t="s">
        <v>571</v>
      </c>
      <c r="I147" s="299">
        <v>0.99199999999999999</v>
      </c>
      <c r="J147" s="346" t="s">
        <v>549</v>
      </c>
      <c r="K147" s="299">
        <v>0.98699999999999999</v>
      </c>
      <c r="L147" s="346" t="s">
        <v>549</v>
      </c>
      <c r="M147" s="299">
        <v>0.98399999999999999</v>
      </c>
      <c r="N147" s="335" t="s">
        <v>549</v>
      </c>
      <c r="O147" s="299">
        <v>0.97499999999999998</v>
      </c>
      <c r="P147" s="335" t="s">
        <v>549</v>
      </c>
      <c r="Q147" s="299">
        <v>0.97099999999999997</v>
      </c>
      <c r="R147" s="335" t="s">
        <v>549</v>
      </c>
      <c r="S147" s="299">
        <v>0.96499999999999997</v>
      </c>
      <c r="T147" s="335" t="s">
        <v>548</v>
      </c>
      <c r="U147" s="299">
        <v>0.96299999999999997</v>
      </c>
      <c r="V147" s="171" t="s">
        <v>548</v>
      </c>
      <c r="W147" s="299">
        <v>0.95399999999999996</v>
      </c>
      <c r="X147" s="171" t="s">
        <v>548</v>
      </c>
      <c r="Y147" s="299">
        <v>0.93899999999999995</v>
      </c>
      <c r="Z147" s="171" t="s">
        <v>548</v>
      </c>
      <c r="AA147" s="299">
        <v>0.92</v>
      </c>
      <c r="AB147" s="171" t="s">
        <v>548</v>
      </c>
      <c r="AC147" s="299">
        <v>0.91600000000000004</v>
      </c>
      <c r="AD147" s="346" t="s">
        <v>548</v>
      </c>
      <c r="AE147" s="299">
        <v>0.90900000000000003</v>
      </c>
      <c r="AF147" s="335" t="s">
        <v>548</v>
      </c>
      <c r="AG147" s="299">
        <v>0.91</v>
      </c>
      <c r="AH147" s="346" t="s">
        <v>548</v>
      </c>
      <c r="AI147" s="299">
        <v>0.90400000000000003</v>
      </c>
      <c r="AJ147" s="335" t="s">
        <v>548</v>
      </c>
      <c r="AK147" s="299">
        <v>0.90400000000000003</v>
      </c>
      <c r="AL147" s="335" t="s">
        <v>548</v>
      </c>
      <c r="AM147" s="299">
        <v>0.90400000000000003</v>
      </c>
      <c r="AN147" s="299" t="s">
        <v>548</v>
      </c>
      <c r="AO147" s="299">
        <v>0.9</v>
      </c>
      <c r="AP147" s="299" t="s">
        <v>548</v>
      </c>
      <c r="AQ147" s="299">
        <v>0.89700000000000002</v>
      </c>
      <c r="AR147" s="299" t="s">
        <v>548</v>
      </c>
      <c r="AS147" s="299">
        <v>0.89200000000000002</v>
      </c>
      <c r="AT147" s="417" t="s">
        <v>548</v>
      </c>
      <c r="AU147" s="299">
        <v>0.89100000000000001</v>
      </c>
      <c r="AV147" s="417" t="s">
        <v>548</v>
      </c>
      <c r="AW147" s="215" t="str">
        <f t="shared" si="2"/>
        <v>down</v>
      </c>
      <c r="AX147" s="225"/>
      <c r="AY147" s="226"/>
      <c r="AZ147" s="226"/>
      <c r="BA147" s="306"/>
      <c r="BB147" s="306"/>
    </row>
    <row r="148" spans="1:54" x14ac:dyDescent="0.2">
      <c r="A148" s="285" t="s">
        <v>496</v>
      </c>
      <c r="B148" s="293" t="s">
        <v>705</v>
      </c>
      <c r="C148" s="293" t="s">
        <v>411</v>
      </c>
      <c r="D148" s="293" t="s">
        <v>439</v>
      </c>
      <c r="E148" s="293" t="s">
        <v>145</v>
      </c>
      <c r="F148" s="293" t="s">
        <v>298</v>
      </c>
      <c r="G148" s="293" t="s">
        <v>299</v>
      </c>
      <c r="H148" s="272" t="s">
        <v>571</v>
      </c>
      <c r="I148" s="299">
        <v>1.196</v>
      </c>
      <c r="J148" s="346" t="s">
        <v>549</v>
      </c>
      <c r="K148" s="299">
        <v>1.2</v>
      </c>
      <c r="L148" s="346" t="s">
        <v>549</v>
      </c>
      <c r="M148" s="299">
        <v>1.194</v>
      </c>
      <c r="N148" s="335" t="s">
        <v>549</v>
      </c>
      <c r="O148" s="299">
        <v>1.1930000000000001</v>
      </c>
      <c r="P148" s="335" t="s">
        <v>549</v>
      </c>
      <c r="Q148" s="299">
        <v>1.1919999999999999</v>
      </c>
      <c r="R148" s="335" t="s">
        <v>549</v>
      </c>
      <c r="S148" s="299">
        <v>1.1850000000000001</v>
      </c>
      <c r="T148" s="335" t="s">
        <v>549</v>
      </c>
      <c r="U148" s="299">
        <v>1.1870000000000001</v>
      </c>
      <c r="V148" s="171" t="s">
        <v>549</v>
      </c>
      <c r="W148" s="299">
        <v>1.1859999999999999</v>
      </c>
      <c r="X148" s="171" t="s">
        <v>549</v>
      </c>
      <c r="Y148" s="299">
        <v>1.179</v>
      </c>
      <c r="Z148" s="171" t="s">
        <v>549</v>
      </c>
      <c r="AA148" s="299">
        <v>1.169</v>
      </c>
      <c r="AB148" s="171" t="s">
        <v>549</v>
      </c>
      <c r="AC148" s="299">
        <v>1.163</v>
      </c>
      <c r="AD148" s="346" t="s">
        <v>549</v>
      </c>
      <c r="AE148" s="299">
        <v>1.151</v>
      </c>
      <c r="AF148" s="335" t="s">
        <v>549</v>
      </c>
      <c r="AG148" s="299">
        <v>1.1499999999999999</v>
      </c>
      <c r="AH148" s="346" t="s">
        <v>549</v>
      </c>
      <c r="AI148" s="299">
        <v>1.1459999999999999</v>
      </c>
      <c r="AJ148" s="335" t="s">
        <v>549</v>
      </c>
      <c r="AK148" s="299">
        <v>1.153</v>
      </c>
      <c r="AL148" s="335" t="s">
        <v>549</v>
      </c>
      <c r="AM148" s="299">
        <v>1.159</v>
      </c>
      <c r="AN148" s="299" t="s">
        <v>549</v>
      </c>
      <c r="AO148" s="299">
        <v>1.159</v>
      </c>
      <c r="AP148" s="299" t="s">
        <v>549</v>
      </c>
      <c r="AQ148" s="299">
        <v>1.161</v>
      </c>
      <c r="AR148" s="299" t="s">
        <v>549</v>
      </c>
      <c r="AS148" s="299">
        <v>1.161</v>
      </c>
      <c r="AT148" s="417" t="s">
        <v>549</v>
      </c>
      <c r="AU148" s="299">
        <v>1.167</v>
      </c>
      <c r="AV148" s="417" t="s">
        <v>549</v>
      </c>
      <c r="AW148" s="215" t="str">
        <f t="shared" si="2"/>
        <v>up</v>
      </c>
      <c r="AX148" s="225"/>
      <c r="AY148" s="226"/>
      <c r="AZ148" s="226"/>
      <c r="BA148" s="306"/>
      <c r="BB148" s="306"/>
    </row>
    <row r="149" spans="1:54" x14ac:dyDescent="0.2">
      <c r="A149" s="285" t="s">
        <v>634</v>
      </c>
      <c r="B149" s="293" t="s">
        <v>699</v>
      </c>
      <c r="C149" s="293" t="s">
        <v>410</v>
      </c>
      <c r="D149" s="293" t="s">
        <v>433</v>
      </c>
      <c r="E149" s="293" t="s">
        <v>91</v>
      </c>
      <c r="F149" s="293" t="s">
        <v>300</v>
      </c>
      <c r="G149" s="293" t="s">
        <v>301</v>
      </c>
      <c r="H149" s="272" t="s">
        <v>571</v>
      </c>
      <c r="I149" s="299">
        <v>1.276</v>
      </c>
      <c r="J149" s="346" t="s">
        <v>549</v>
      </c>
      <c r="K149" s="299">
        <v>1.274</v>
      </c>
      <c r="L149" s="346" t="s">
        <v>549</v>
      </c>
      <c r="M149" s="299">
        <v>1.272</v>
      </c>
      <c r="N149" s="335" t="s">
        <v>549</v>
      </c>
      <c r="O149" s="299">
        <v>1.2709999999999999</v>
      </c>
      <c r="P149" s="335" t="s">
        <v>549</v>
      </c>
      <c r="Q149" s="299">
        <v>1.266</v>
      </c>
      <c r="R149" s="335" t="s">
        <v>549</v>
      </c>
      <c r="S149" s="299">
        <v>1.2609999999999999</v>
      </c>
      <c r="T149" s="335" t="s">
        <v>549</v>
      </c>
      <c r="U149" s="299">
        <v>1.264</v>
      </c>
      <c r="V149" s="171" t="s">
        <v>549</v>
      </c>
      <c r="W149" s="299">
        <v>1.258</v>
      </c>
      <c r="X149" s="171" t="s">
        <v>549</v>
      </c>
      <c r="Y149" s="299">
        <v>1.2390000000000001</v>
      </c>
      <c r="Z149" s="171" t="s">
        <v>549</v>
      </c>
      <c r="AA149" s="299">
        <v>1.2250000000000001</v>
      </c>
      <c r="AB149" s="171" t="s">
        <v>549</v>
      </c>
      <c r="AC149" s="299">
        <v>1.2250000000000001</v>
      </c>
      <c r="AD149" s="346" t="s">
        <v>549</v>
      </c>
      <c r="AE149" s="299">
        <v>1.2190000000000001</v>
      </c>
      <c r="AF149" s="335" t="s">
        <v>549</v>
      </c>
      <c r="AG149" s="299">
        <v>1.2170000000000001</v>
      </c>
      <c r="AH149" s="346" t="s">
        <v>549</v>
      </c>
      <c r="AI149" s="299">
        <v>1.2130000000000001</v>
      </c>
      <c r="AJ149" s="335" t="s">
        <v>549</v>
      </c>
      <c r="AK149" s="299">
        <v>1.204</v>
      </c>
      <c r="AL149" s="335" t="s">
        <v>549</v>
      </c>
      <c r="AM149" s="299">
        <v>1.2</v>
      </c>
      <c r="AN149" s="299" t="s">
        <v>549</v>
      </c>
      <c r="AO149" s="299">
        <v>1.1990000000000001</v>
      </c>
      <c r="AP149" s="299" t="s">
        <v>549</v>
      </c>
      <c r="AQ149" s="299">
        <v>1.194</v>
      </c>
      <c r="AR149" s="299" t="s">
        <v>549</v>
      </c>
      <c r="AS149" s="299">
        <v>1.1830000000000001</v>
      </c>
      <c r="AT149" s="417" t="s">
        <v>549</v>
      </c>
      <c r="AU149" s="299">
        <v>1.1759999999999999</v>
      </c>
      <c r="AV149" s="417" t="s">
        <v>549</v>
      </c>
      <c r="AW149" s="215" t="str">
        <f t="shared" si="2"/>
        <v>down</v>
      </c>
      <c r="AX149" s="225"/>
      <c r="AY149" s="226"/>
      <c r="AZ149" s="226"/>
      <c r="BA149" s="306"/>
      <c r="BB149" s="306"/>
    </row>
    <row r="150" spans="1:54" x14ac:dyDescent="0.2">
      <c r="A150" s="285" t="s">
        <v>634</v>
      </c>
      <c r="B150" s="293" t="s">
        <v>699</v>
      </c>
      <c r="C150" s="293" t="s">
        <v>410</v>
      </c>
      <c r="D150" s="293" t="s">
        <v>432</v>
      </c>
      <c r="E150" s="293" t="s">
        <v>89</v>
      </c>
      <c r="F150" s="293" t="s">
        <v>302</v>
      </c>
      <c r="G150" s="293" t="s">
        <v>303</v>
      </c>
      <c r="H150" s="272" t="s">
        <v>571</v>
      </c>
      <c r="I150" s="299">
        <v>1.177</v>
      </c>
      <c r="J150" s="346" t="s">
        <v>549</v>
      </c>
      <c r="K150" s="299">
        <v>1.17</v>
      </c>
      <c r="L150" s="346" t="s">
        <v>549</v>
      </c>
      <c r="M150" s="299">
        <v>1.1599999999999999</v>
      </c>
      <c r="N150" s="335" t="s">
        <v>549</v>
      </c>
      <c r="O150" s="299">
        <v>1.155</v>
      </c>
      <c r="P150" s="335" t="s">
        <v>549</v>
      </c>
      <c r="Q150" s="299">
        <v>1.1459999999999999</v>
      </c>
      <c r="R150" s="335" t="s">
        <v>549</v>
      </c>
      <c r="S150" s="299">
        <v>1.141</v>
      </c>
      <c r="T150" s="335" t="s">
        <v>549</v>
      </c>
      <c r="U150" s="299">
        <v>1.1399999999999999</v>
      </c>
      <c r="V150" s="171" t="s">
        <v>549</v>
      </c>
      <c r="W150" s="299">
        <v>1.1339999999999999</v>
      </c>
      <c r="X150" s="171" t="s">
        <v>549</v>
      </c>
      <c r="Y150" s="299">
        <v>1.1180000000000001</v>
      </c>
      <c r="Z150" s="171" t="s">
        <v>549</v>
      </c>
      <c r="AA150" s="299">
        <v>1.1040000000000001</v>
      </c>
      <c r="AB150" s="171" t="s">
        <v>549</v>
      </c>
      <c r="AC150" s="299">
        <v>1.0900000000000001</v>
      </c>
      <c r="AD150" s="346" t="s">
        <v>549</v>
      </c>
      <c r="AE150" s="299">
        <v>1.0780000000000001</v>
      </c>
      <c r="AF150" s="335" t="s">
        <v>549</v>
      </c>
      <c r="AG150" s="299">
        <v>1.069</v>
      </c>
      <c r="AH150" s="346" t="s">
        <v>549</v>
      </c>
      <c r="AI150" s="299">
        <v>1.06</v>
      </c>
      <c r="AJ150" s="335" t="s">
        <v>549</v>
      </c>
      <c r="AK150" s="299">
        <v>1.052</v>
      </c>
      <c r="AL150" s="335" t="s">
        <v>549</v>
      </c>
      <c r="AM150" s="299">
        <v>1.048</v>
      </c>
      <c r="AN150" s="299" t="s">
        <v>549</v>
      </c>
      <c r="AO150" s="299">
        <v>1.044</v>
      </c>
      <c r="AP150" s="299" t="s">
        <v>549</v>
      </c>
      <c r="AQ150" s="299">
        <v>1.0389999999999999</v>
      </c>
      <c r="AR150" s="299" t="s">
        <v>549</v>
      </c>
      <c r="AS150" s="299">
        <v>1.0389999999999999</v>
      </c>
      <c r="AT150" s="417" t="s">
        <v>549</v>
      </c>
      <c r="AU150" s="299">
        <v>1.036</v>
      </c>
      <c r="AV150" s="417" t="s">
        <v>549</v>
      </c>
      <c r="AW150" s="215" t="str">
        <f t="shared" si="2"/>
        <v>down</v>
      </c>
      <c r="AX150" s="225"/>
      <c r="AY150" s="226"/>
      <c r="AZ150" s="226"/>
      <c r="BA150" s="306"/>
      <c r="BB150" s="306"/>
    </row>
    <row r="151" spans="1:54" x14ac:dyDescent="0.2">
      <c r="A151" s="285" t="s">
        <v>490</v>
      </c>
      <c r="B151" s="293" t="s">
        <v>694</v>
      </c>
      <c r="C151" s="293" t="s">
        <v>407</v>
      </c>
      <c r="D151" s="293" t="s">
        <v>431</v>
      </c>
      <c r="E151" s="293" t="s">
        <v>82</v>
      </c>
      <c r="F151" s="293" t="s">
        <v>304</v>
      </c>
      <c r="G151" s="293" t="s">
        <v>305</v>
      </c>
      <c r="H151" s="272" t="s">
        <v>571</v>
      </c>
      <c r="I151" s="299">
        <v>1.0109999999999999</v>
      </c>
      <c r="J151" s="346" t="s">
        <v>549</v>
      </c>
      <c r="K151" s="299">
        <v>1.0069999999999999</v>
      </c>
      <c r="L151" s="346" t="s">
        <v>549</v>
      </c>
      <c r="M151" s="299">
        <v>1.0009999999999999</v>
      </c>
      <c r="N151" s="335" t="s">
        <v>549</v>
      </c>
      <c r="O151" s="299">
        <v>0.995</v>
      </c>
      <c r="P151" s="335" t="s">
        <v>549</v>
      </c>
      <c r="Q151" s="299">
        <v>0.98799999999999999</v>
      </c>
      <c r="R151" s="335" t="s">
        <v>549</v>
      </c>
      <c r="S151" s="299">
        <v>0.98</v>
      </c>
      <c r="T151" s="335" t="s">
        <v>549</v>
      </c>
      <c r="U151" s="299">
        <v>0.97799999999999998</v>
      </c>
      <c r="V151" s="171" t="s">
        <v>549</v>
      </c>
      <c r="W151" s="299">
        <v>0.97199999999999998</v>
      </c>
      <c r="X151" s="171" t="s">
        <v>549</v>
      </c>
      <c r="Y151" s="299">
        <v>0.96299999999999997</v>
      </c>
      <c r="Z151" s="171" t="s">
        <v>548</v>
      </c>
      <c r="AA151" s="299">
        <v>0.95299999999999996</v>
      </c>
      <c r="AB151" s="171" t="s">
        <v>548</v>
      </c>
      <c r="AC151" s="299">
        <v>0.94799999999999995</v>
      </c>
      <c r="AD151" s="346" t="s">
        <v>548</v>
      </c>
      <c r="AE151" s="299">
        <v>0.94199999999999995</v>
      </c>
      <c r="AF151" s="335" t="s">
        <v>548</v>
      </c>
      <c r="AG151" s="299">
        <v>0.94199999999999995</v>
      </c>
      <c r="AH151" s="346" t="s">
        <v>548</v>
      </c>
      <c r="AI151" s="299">
        <v>0.93799999999999994</v>
      </c>
      <c r="AJ151" s="335" t="s">
        <v>548</v>
      </c>
      <c r="AK151" s="299">
        <v>0.93300000000000005</v>
      </c>
      <c r="AL151" s="335" t="s">
        <v>548</v>
      </c>
      <c r="AM151" s="299">
        <v>0.93500000000000005</v>
      </c>
      <c r="AN151" s="299" t="s">
        <v>548</v>
      </c>
      <c r="AO151" s="299">
        <v>0.93600000000000005</v>
      </c>
      <c r="AP151" s="299" t="s">
        <v>548</v>
      </c>
      <c r="AQ151" s="299">
        <v>0.93700000000000006</v>
      </c>
      <c r="AR151" s="299" t="s">
        <v>548</v>
      </c>
      <c r="AS151" s="299">
        <v>0.93300000000000005</v>
      </c>
      <c r="AT151" s="417" t="s">
        <v>548</v>
      </c>
      <c r="AU151" s="299">
        <v>0.93100000000000005</v>
      </c>
      <c r="AV151" s="417" t="s">
        <v>548</v>
      </c>
      <c r="AW151" s="215" t="str">
        <f t="shared" si="2"/>
        <v>down</v>
      </c>
      <c r="AX151" s="225"/>
      <c r="AY151" s="226"/>
      <c r="AZ151" s="226"/>
      <c r="BA151" s="306"/>
      <c r="BB151" s="306"/>
    </row>
    <row r="152" spans="1:54" x14ac:dyDescent="0.2">
      <c r="A152" s="345" t="s">
        <v>502</v>
      </c>
      <c r="B152" s="293" t="s">
        <v>693</v>
      </c>
      <c r="C152" s="293" t="s">
        <v>406</v>
      </c>
      <c r="D152" s="293" t="s">
        <v>435</v>
      </c>
      <c r="E152" s="293" t="s">
        <v>111</v>
      </c>
      <c r="F152" s="293" t="s">
        <v>306</v>
      </c>
      <c r="G152" s="293" t="s">
        <v>307</v>
      </c>
      <c r="H152" s="272" t="s">
        <v>571</v>
      </c>
      <c r="I152" s="299">
        <v>1.054</v>
      </c>
      <c r="J152" s="346" t="s">
        <v>549</v>
      </c>
      <c r="K152" s="299">
        <v>1.05</v>
      </c>
      <c r="L152" s="346" t="s">
        <v>549</v>
      </c>
      <c r="M152" s="299">
        <v>1.044</v>
      </c>
      <c r="N152" s="335" t="s">
        <v>549</v>
      </c>
      <c r="O152" s="299">
        <v>1.042</v>
      </c>
      <c r="P152" s="335" t="s">
        <v>549</v>
      </c>
      <c r="Q152" s="299">
        <v>1.0369999999999999</v>
      </c>
      <c r="R152" s="335" t="s">
        <v>549</v>
      </c>
      <c r="S152" s="299">
        <v>1.0289999999999999</v>
      </c>
      <c r="T152" s="335" t="s">
        <v>549</v>
      </c>
      <c r="U152" s="299">
        <v>1.0309999999999999</v>
      </c>
      <c r="V152" s="171" t="s">
        <v>549</v>
      </c>
      <c r="W152" s="299">
        <v>1.034</v>
      </c>
      <c r="X152" s="171" t="s">
        <v>549</v>
      </c>
      <c r="Y152" s="299">
        <v>1.034</v>
      </c>
      <c r="Z152" s="171" t="s">
        <v>549</v>
      </c>
      <c r="AA152" s="299">
        <v>1.0289999999999999</v>
      </c>
      <c r="AB152" s="171" t="s">
        <v>549</v>
      </c>
      <c r="AC152" s="299">
        <v>1.0289999999999999</v>
      </c>
      <c r="AD152" s="346" t="s">
        <v>549</v>
      </c>
      <c r="AE152" s="299">
        <v>1.026</v>
      </c>
      <c r="AF152" s="335" t="s">
        <v>549</v>
      </c>
      <c r="AG152" s="299">
        <v>1.0289999999999999</v>
      </c>
      <c r="AH152" s="346" t="s">
        <v>549</v>
      </c>
      <c r="AI152" s="299">
        <v>1.03</v>
      </c>
      <c r="AJ152" s="335" t="s">
        <v>549</v>
      </c>
      <c r="AK152" s="299">
        <v>1.0229999999999999</v>
      </c>
      <c r="AL152" s="335" t="s">
        <v>549</v>
      </c>
      <c r="AM152" s="299">
        <v>1.028</v>
      </c>
      <c r="AN152" s="299" t="s">
        <v>549</v>
      </c>
      <c r="AO152" s="299">
        <v>1.0309999999999999</v>
      </c>
      <c r="AP152" s="299" t="s">
        <v>549</v>
      </c>
      <c r="AQ152" s="299">
        <v>1.0369999999999999</v>
      </c>
      <c r="AR152" s="299" t="s">
        <v>549</v>
      </c>
      <c r="AS152" s="299">
        <v>1.042</v>
      </c>
      <c r="AT152" s="417" t="s">
        <v>549</v>
      </c>
      <c r="AU152" s="299">
        <v>1.046</v>
      </c>
      <c r="AV152" s="417" t="s">
        <v>549</v>
      </c>
      <c r="AW152" s="215" t="str">
        <f t="shared" si="2"/>
        <v>up</v>
      </c>
      <c r="AX152" s="225"/>
      <c r="AY152" s="226"/>
      <c r="AZ152" s="226"/>
      <c r="BA152" s="306"/>
      <c r="BB152" s="306"/>
    </row>
    <row r="153" spans="1:54" x14ac:dyDescent="0.2">
      <c r="A153" s="285" t="s">
        <v>500</v>
      </c>
      <c r="B153" s="293" t="s">
        <v>694</v>
      </c>
      <c r="C153" s="293" t="s">
        <v>407</v>
      </c>
      <c r="D153" s="293" t="s">
        <v>431</v>
      </c>
      <c r="E153" s="293" t="s">
        <v>82</v>
      </c>
      <c r="F153" s="293" t="s">
        <v>308</v>
      </c>
      <c r="G153" s="293" t="s">
        <v>309</v>
      </c>
      <c r="H153" s="272" t="s">
        <v>571</v>
      </c>
      <c r="I153" s="299">
        <v>1.0920000000000001</v>
      </c>
      <c r="J153" s="346" t="s">
        <v>549</v>
      </c>
      <c r="K153" s="299">
        <v>1.087</v>
      </c>
      <c r="L153" s="346" t="s">
        <v>549</v>
      </c>
      <c r="M153" s="299">
        <v>1.079</v>
      </c>
      <c r="N153" s="335" t="s">
        <v>549</v>
      </c>
      <c r="O153" s="299">
        <v>1.0740000000000001</v>
      </c>
      <c r="P153" s="335" t="s">
        <v>549</v>
      </c>
      <c r="Q153" s="299">
        <v>1.0680000000000001</v>
      </c>
      <c r="R153" s="335" t="s">
        <v>549</v>
      </c>
      <c r="S153" s="299">
        <v>1.0589999999999999</v>
      </c>
      <c r="T153" s="335" t="s">
        <v>549</v>
      </c>
      <c r="U153" s="299">
        <v>1.0629999999999999</v>
      </c>
      <c r="V153" s="171" t="s">
        <v>549</v>
      </c>
      <c r="W153" s="299">
        <v>1.056</v>
      </c>
      <c r="X153" s="171" t="s">
        <v>549</v>
      </c>
      <c r="Y153" s="299">
        <v>1.0509999999999999</v>
      </c>
      <c r="Z153" s="171" t="s">
        <v>549</v>
      </c>
      <c r="AA153" s="299">
        <v>1.0449999999999999</v>
      </c>
      <c r="AB153" s="171" t="s">
        <v>549</v>
      </c>
      <c r="AC153" s="299">
        <v>1.038</v>
      </c>
      <c r="AD153" s="346" t="s">
        <v>549</v>
      </c>
      <c r="AE153" s="299">
        <v>1.034</v>
      </c>
      <c r="AF153" s="335" t="s">
        <v>549</v>
      </c>
      <c r="AG153" s="299">
        <v>1.0329999999999999</v>
      </c>
      <c r="AH153" s="346" t="s">
        <v>549</v>
      </c>
      <c r="AI153" s="299">
        <v>1.0289999999999999</v>
      </c>
      <c r="AJ153" s="335" t="s">
        <v>549</v>
      </c>
      <c r="AK153" s="299">
        <v>1.0249999999999999</v>
      </c>
      <c r="AL153" s="335" t="s">
        <v>549</v>
      </c>
      <c r="AM153" s="299">
        <v>1.0249999999999999</v>
      </c>
      <c r="AN153" s="299" t="s">
        <v>549</v>
      </c>
      <c r="AO153" s="299">
        <v>1.028</v>
      </c>
      <c r="AP153" s="299" t="s">
        <v>549</v>
      </c>
      <c r="AQ153" s="299">
        <v>1.03</v>
      </c>
      <c r="AR153" s="299" t="s">
        <v>549</v>
      </c>
      <c r="AS153" s="299">
        <v>1.0249999999999999</v>
      </c>
      <c r="AT153" s="417" t="s">
        <v>549</v>
      </c>
      <c r="AU153" s="299">
        <v>1.0249999999999999</v>
      </c>
      <c r="AV153" s="417" t="s">
        <v>549</v>
      </c>
      <c r="AW153" s="215" t="str">
        <f t="shared" si="2"/>
        <v>same</v>
      </c>
      <c r="AX153" s="225"/>
      <c r="AY153" s="226"/>
      <c r="AZ153" s="226"/>
      <c r="BA153" s="306"/>
      <c r="BB153" s="306"/>
    </row>
    <row r="154" spans="1:54" x14ac:dyDescent="0.2">
      <c r="A154" s="285" t="s">
        <v>498</v>
      </c>
      <c r="B154" s="293" t="s">
        <v>704</v>
      </c>
      <c r="C154" s="293" t="s">
        <v>98</v>
      </c>
      <c r="D154" s="293" t="s">
        <v>434</v>
      </c>
      <c r="E154" s="293" t="s">
        <v>98</v>
      </c>
      <c r="F154" s="293" t="s">
        <v>310</v>
      </c>
      <c r="G154" s="293" t="s">
        <v>311</v>
      </c>
      <c r="H154" s="272" t="s">
        <v>571</v>
      </c>
      <c r="I154" s="299">
        <v>0.92300000000000004</v>
      </c>
      <c r="J154" s="346" t="s">
        <v>548</v>
      </c>
      <c r="K154" s="299">
        <v>0.91500000000000004</v>
      </c>
      <c r="L154" s="346" t="s">
        <v>548</v>
      </c>
      <c r="M154" s="299">
        <v>0.90700000000000003</v>
      </c>
      <c r="N154" s="335" t="s">
        <v>548</v>
      </c>
      <c r="O154" s="299">
        <v>0.89800000000000002</v>
      </c>
      <c r="P154" s="335" t="s">
        <v>548</v>
      </c>
      <c r="Q154" s="299">
        <v>0.89</v>
      </c>
      <c r="R154" s="335" t="s">
        <v>548</v>
      </c>
      <c r="S154" s="299">
        <v>0.88</v>
      </c>
      <c r="T154" s="335" t="s">
        <v>548</v>
      </c>
      <c r="U154" s="299">
        <v>0.872</v>
      </c>
      <c r="V154" s="171" t="s">
        <v>548</v>
      </c>
      <c r="W154" s="299">
        <v>0.86199999999999999</v>
      </c>
      <c r="X154" s="171" t="s">
        <v>548</v>
      </c>
      <c r="Y154" s="299">
        <v>0.84499999999999997</v>
      </c>
      <c r="Z154" s="171" t="s">
        <v>548</v>
      </c>
      <c r="AA154" s="299">
        <v>0.83299999999999996</v>
      </c>
      <c r="AB154" s="171" t="s">
        <v>548</v>
      </c>
      <c r="AC154" s="299">
        <v>0.83199999999999996</v>
      </c>
      <c r="AD154" s="346" t="s">
        <v>548</v>
      </c>
      <c r="AE154" s="299">
        <v>0.82399999999999995</v>
      </c>
      <c r="AF154" s="335" t="s">
        <v>548</v>
      </c>
      <c r="AG154" s="299">
        <v>0.82</v>
      </c>
      <c r="AH154" s="346" t="s">
        <v>548</v>
      </c>
      <c r="AI154" s="299">
        <v>0.81599999999999995</v>
      </c>
      <c r="AJ154" s="335" t="s">
        <v>548</v>
      </c>
      <c r="AK154" s="299">
        <v>0.81299999999999994</v>
      </c>
      <c r="AL154" s="335" t="s">
        <v>548</v>
      </c>
      <c r="AM154" s="299">
        <v>0.81499999999999995</v>
      </c>
      <c r="AN154" s="299" t="s">
        <v>548</v>
      </c>
      <c r="AO154" s="299">
        <v>0.81699999999999995</v>
      </c>
      <c r="AP154" s="299" t="s">
        <v>548</v>
      </c>
      <c r="AQ154" s="299">
        <v>0.81699999999999995</v>
      </c>
      <c r="AR154" s="299" t="s">
        <v>548</v>
      </c>
      <c r="AS154" s="299">
        <v>0.81499999999999995</v>
      </c>
      <c r="AT154" s="417" t="s">
        <v>548</v>
      </c>
      <c r="AU154" s="299">
        <v>0.81699999999999995</v>
      </c>
      <c r="AV154" s="417" t="s">
        <v>548</v>
      </c>
      <c r="AW154" s="215" t="str">
        <f t="shared" si="2"/>
        <v>up</v>
      </c>
      <c r="AX154" s="225"/>
      <c r="AY154" s="226"/>
      <c r="AZ154" s="226"/>
      <c r="BA154" s="306"/>
      <c r="BB154" s="306"/>
    </row>
    <row r="155" spans="1:54" x14ac:dyDescent="0.2">
      <c r="A155" s="285" t="s">
        <v>479</v>
      </c>
      <c r="B155" s="293" t="s">
        <v>691</v>
      </c>
      <c r="C155" s="293" t="s">
        <v>405</v>
      </c>
      <c r="D155" s="293" t="s">
        <v>552</v>
      </c>
      <c r="E155" s="293" t="s">
        <v>20</v>
      </c>
      <c r="F155" s="293" t="s">
        <v>312</v>
      </c>
      <c r="G155" s="293" t="s">
        <v>313</v>
      </c>
      <c r="H155" s="272" t="s">
        <v>571</v>
      </c>
      <c r="I155" s="299">
        <v>1.117</v>
      </c>
      <c r="J155" s="346" t="s">
        <v>549</v>
      </c>
      <c r="K155" s="299">
        <v>1.119</v>
      </c>
      <c r="L155" s="346" t="s">
        <v>549</v>
      </c>
      <c r="M155" s="299">
        <v>1.1200000000000001</v>
      </c>
      <c r="N155" s="335" t="s">
        <v>549</v>
      </c>
      <c r="O155" s="299">
        <v>1.1240000000000001</v>
      </c>
      <c r="P155" s="335" t="s">
        <v>549</v>
      </c>
      <c r="Q155" s="299">
        <v>1.1259999999999999</v>
      </c>
      <c r="R155" s="335" t="s">
        <v>549</v>
      </c>
      <c r="S155" s="299">
        <v>1.123</v>
      </c>
      <c r="T155" s="335" t="s">
        <v>549</v>
      </c>
      <c r="U155" s="299">
        <v>1.125</v>
      </c>
      <c r="V155" s="171" t="s">
        <v>549</v>
      </c>
      <c r="W155" s="299">
        <v>1.121</v>
      </c>
      <c r="X155" s="171" t="s">
        <v>549</v>
      </c>
      <c r="Y155" s="299">
        <v>1.109</v>
      </c>
      <c r="Z155" s="171" t="s">
        <v>549</v>
      </c>
      <c r="AA155" s="299">
        <v>1.093</v>
      </c>
      <c r="AB155" s="171" t="s">
        <v>549</v>
      </c>
      <c r="AC155" s="299">
        <v>1.0940000000000001</v>
      </c>
      <c r="AD155" s="346" t="s">
        <v>549</v>
      </c>
      <c r="AE155" s="299">
        <v>1.087</v>
      </c>
      <c r="AF155" s="335" t="s">
        <v>549</v>
      </c>
      <c r="AG155" s="299">
        <v>1.0820000000000001</v>
      </c>
      <c r="AH155" s="346" t="s">
        <v>549</v>
      </c>
      <c r="AI155" s="299">
        <v>1.075</v>
      </c>
      <c r="AJ155" s="335" t="s">
        <v>549</v>
      </c>
      <c r="AK155" s="299">
        <v>1.07</v>
      </c>
      <c r="AL155" s="335" t="s">
        <v>549</v>
      </c>
      <c r="AM155" s="299">
        <v>1.0680000000000001</v>
      </c>
      <c r="AN155" s="299" t="s">
        <v>549</v>
      </c>
      <c r="AO155" s="299">
        <v>1.0620000000000001</v>
      </c>
      <c r="AP155" s="299" t="s">
        <v>549</v>
      </c>
      <c r="AQ155" s="299">
        <v>1.054</v>
      </c>
      <c r="AR155" s="299" t="s">
        <v>549</v>
      </c>
      <c r="AS155" s="299">
        <v>1.056</v>
      </c>
      <c r="AT155" s="417" t="s">
        <v>549</v>
      </c>
      <c r="AU155" s="299">
        <v>1.0569999999999999</v>
      </c>
      <c r="AV155" s="417" t="s">
        <v>549</v>
      </c>
      <c r="AW155" s="215" t="str">
        <f t="shared" si="2"/>
        <v>up</v>
      </c>
      <c r="AX155" s="225"/>
      <c r="AY155" s="226"/>
      <c r="AZ155" s="226"/>
      <c r="BA155" s="306"/>
      <c r="BB155" s="306"/>
    </row>
    <row r="156" spans="1:54" x14ac:dyDescent="0.2">
      <c r="A156" s="285" t="s">
        <v>496</v>
      </c>
      <c r="B156" s="293" t="s">
        <v>705</v>
      </c>
      <c r="C156" s="293" t="s">
        <v>411</v>
      </c>
      <c r="D156" s="293" t="s">
        <v>439</v>
      </c>
      <c r="E156" s="293" t="s">
        <v>145</v>
      </c>
      <c r="F156" s="293" t="s">
        <v>314</v>
      </c>
      <c r="G156" s="293" t="s">
        <v>315</v>
      </c>
      <c r="H156" s="272" t="s">
        <v>571</v>
      </c>
      <c r="I156" s="299">
        <v>1.101</v>
      </c>
      <c r="J156" s="346" t="s">
        <v>549</v>
      </c>
      <c r="K156" s="299">
        <v>1.099</v>
      </c>
      <c r="L156" s="346" t="s">
        <v>549</v>
      </c>
      <c r="M156" s="299">
        <v>1.0920000000000001</v>
      </c>
      <c r="N156" s="335" t="s">
        <v>549</v>
      </c>
      <c r="O156" s="299">
        <v>1.091</v>
      </c>
      <c r="P156" s="335" t="s">
        <v>549</v>
      </c>
      <c r="Q156" s="299">
        <v>1.0900000000000001</v>
      </c>
      <c r="R156" s="335" t="s">
        <v>549</v>
      </c>
      <c r="S156" s="299">
        <v>1.0860000000000001</v>
      </c>
      <c r="T156" s="335" t="s">
        <v>549</v>
      </c>
      <c r="U156" s="299">
        <v>1.091</v>
      </c>
      <c r="V156" s="171" t="s">
        <v>549</v>
      </c>
      <c r="W156" s="299">
        <v>1.087</v>
      </c>
      <c r="X156" s="171" t="s">
        <v>549</v>
      </c>
      <c r="Y156" s="299">
        <v>1.0820000000000001</v>
      </c>
      <c r="Z156" s="171" t="s">
        <v>549</v>
      </c>
      <c r="AA156" s="299">
        <v>1.0760000000000001</v>
      </c>
      <c r="AB156" s="171" t="s">
        <v>549</v>
      </c>
      <c r="AC156" s="299">
        <v>1.069</v>
      </c>
      <c r="AD156" s="346" t="s">
        <v>549</v>
      </c>
      <c r="AE156" s="299">
        <v>1.0569999999999999</v>
      </c>
      <c r="AF156" s="335" t="s">
        <v>549</v>
      </c>
      <c r="AG156" s="299">
        <v>1.0580000000000001</v>
      </c>
      <c r="AH156" s="346" t="s">
        <v>549</v>
      </c>
      <c r="AI156" s="299">
        <v>1.0589999999999999</v>
      </c>
      <c r="AJ156" s="335" t="s">
        <v>549</v>
      </c>
      <c r="AK156" s="299">
        <v>1.0580000000000001</v>
      </c>
      <c r="AL156" s="335" t="s">
        <v>549</v>
      </c>
      <c r="AM156" s="299">
        <v>1.06</v>
      </c>
      <c r="AN156" s="299" t="s">
        <v>549</v>
      </c>
      <c r="AO156" s="299">
        <v>1.056</v>
      </c>
      <c r="AP156" s="299" t="s">
        <v>549</v>
      </c>
      <c r="AQ156" s="299">
        <v>1.0589999999999999</v>
      </c>
      <c r="AR156" s="299" t="s">
        <v>549</v>
      </c>
      <c r="AS156" s="299">
        <v>1.0569999999999999</v>
      </c>
      <c r="AT156" s="417" t="s">
        <v>549</v>
      </c>
      <c r="AU156" s="299">
        <v>1.0609999999999999</v>
      </c>
      <c r="AV156" s="417" t="s">
        <v>549</v>
      </c>
      <c r="AW156" s="215" t="str">
        <f t="shared" si="2"/>
        <v>up</v>
      </c>
      <c r="AX156" s="225"/>
      <c r="AY156" s="226"/>
      <c r="AZ156" s="226"/>
      <c r="BA156" s="306"/>
      <c r="BB156" s="306"/>
    </row>
    <row r="157" spans="1:54" x14ac:dyDescent="0.2">
      <c r="A157" s="285" t="s">
        <v>626</v>
      </c>
      <c r="B157" s="293" t="s">
        <v>690</v>
      </c>
      <c r="C157" s="293" t="s">
        <v>404</v>
      </c>
      <c r="D157" s="293" t="s">
        <v>422</v>
      </c>
      <c r="E157" s="293" t="s">
        <v>31</v>
      </c>
      <c r="F157" s="293" t="s">
        <v>316</v>
      </c>
      <c r="G157" s="293" t="s">
        <v>317</v>
      </c>
      <c r="H157" s="272" t="s">
        <v>571</v>
      </c>
      <c r="I157" s="299">
        <v>0.68500000000000005</v>
      </c>
      <c r="J157" s="346" t="s">
        <v>548</v>
      </c>
      <c r="K157" s="299">
        <v>0.67600000000000005</v>
      </c>
      <c r="L157" s="346" t="s">
        <v>548</v>
      </c>
      <c r="M157" s="299">
        <v>0.67100000000000004</v>
      </c>
      <c r="N157" s="335" t="s">
        <v>548</v>
      </c>
      <c r="O157" s="299">
        <v>0.66400000000000003</v>
      </c>
      <c r="P157" s="335" t="s">
        <v>548</v>
      </c>
      <c r="Q157" s="299">
        <v>0.65500000000000003</v>
      </c>
      <c r="R157" s="335" t="s">
        <v>548</v>
      </c>
      <c r="S157" s="299">
        <v>0.64800000000000002</v>
      </c>
      <c r="T157" s="335" t="s">
        <v>548</v>
      </c>
      <c r="U157" s="299">
        <v>0.64300000000000002</v>
      </c>
      <c r="V157" s="171" t="s">
        <v>548</v>
      </c>
      <c r="W157" s="299">
        <v>0.63800000000000001</v>
      </c>
      <c r="X157" s="171" t="s">
        <v>548</v>
      </c>
      <c r="Y157" s="299">
        <v>0.629</v>
      </c>
      <c r="Z157" s="171" t="s">
        <v>548</v>
      </c>
      <c r="AA157" s="299">
        <v>0.623</v>
      </c>
      <c r="AB157" s="171" t="s">
        <v>548</v>
      </c>
      <c r="AC157" s="299">
        <v>0.621</v>
      </c>
      <c r="AD157" s="346" t="s">
        <v>548</v>
      </c>
      <c r="AE157" s="299">
        <v>0.62</v>
      </c>
      <c r="AF157" s="335" t="s">
        <v>548</v>
      </c>
      <c r="AG157" s="299">
        <v>0.621</v>
      </c>
      <c r="AH157" s="346" t="s">
        <v>548</v>
      </c>
      <c r="AI157" s="299">
        <v>0.61899999999999999</v>
      </c>
      <c r="AJ157" s="335" t="s">
        <v>548</v>
      </c>
      <c r="AK157" s="299">
        <v>0.61499999999999999</v>
      </c>
      <c r="AL157" s="335" t="s">
        <v>548</v>
      </c>
      <c r="AM157" s="299">
        <v>0.61499999999999999</v>
      </c>
      <c r="AN157" s="299" t="s">
        <v>548</v>
      </c>
      <c r="AO157" s="299">
        <v>0.61499999999999999</v>
      </c>
      <c r="AP157" s="299" t="s">
        <v>548</v>
      </c>
      <c r="AQ157" s="299">
        <v>0.61299999999999999</v>
      </c>
      <c r="AR157" s="299" t="s">
        <v>548</v>
      </c>
      <c r="AS157" s="299">
        <v>0.61199999999999999</v>
      </c>
      <c r="AT157" s="417" t="s">
        <v>548</v>
      </c>
      <c r="AU157" s="299">
        <v>0.61199999999999999</v>
      </c>
      <c r="AV157" s="417" t="s">
        <v>548</v>
      </c>
      <c r="AW157" s="215" t="str">
        <f t="shared" si="2"/>
        <v>same</v>
      </c>
      <c r="AX157" s="225"/>
      <c r="AY157" s="226"/>
      <c r="AZ157" s="226"/>
      <c r="BA157" s="306"/>
      <c r="BB157" s="306"/>
    </row>
    <row r="158" spans="1:54" x14ac:dyDescent="0.2">
      <c r="A158" s="285" t="s">
        <v>496</v>
      </c>
      <c r="B158" s="293" t="s">
        <v>705</v>
      </c>
      <c r="C158" s="293" t="s">
        <v>411</v>
      </c>
      <c r="D158" s="293" t="s">
        <v>439</v>
      </c>
      <c r="E158" s="293" t="s">
        <v>145</v>
      </c>
      <c r="F158" s="293" t="s">
        <v>318</v>
      </c>
      <c r="G158" s="293" t="s">
        <v>319</v>
      </c>
      <c r="H158" s="272" t="s">
        <v>571</v>
      </c>
      <c r="I158" s="299">
        <v>1.355</v>
      </c>
      <c r="J158" s="346" t="s">
        <v>549</v>
      </c>
      <c r="K158" s="299">
        <v>1.351</v>
      </c>
      <c r="L158" s="346" t="s">
        <v>549</v>
      </c>
      <c r="M158" s="299">
        <v>1.339</v>
      </c>
      <c r="N158" s="335" t="s">
        <v>549</v>
      </c>
      <c r="O158" s="299">
        <v>1.3260000000000001</v>
      </c>
      <c r="P158" s="335" t="s">
        <v>549</v>
      </c>
      <c r="Q158" s="299">
        <v>1.319</v>
      </c>
      <c r="R158" s="335" t="s">
        <v>549</v>
      </c>
      <c r="S158" s="299">
        <v>1.31</v>
      </c>
      <c r="T158" s="335" t="s">
        <v>549</v>
      </c>
      <c r="U158" s="299">
        <v>1.3029999999999999</v>
      </c>
      <c r="V158" s="171" t="s">
        <v>549</v>
      </c>
      <c r="W158" s="299">
        <v>1.294</v>
      </c>
      <c r="X158" s="171" t="s">
        <v>549</v>
      </c>
      <c r="Y158" s="299">
        <v>1.2809999999999999</v>
      </c>
      <c r="Z158" s="171" t="s">
        <v>549</v>
      </c>
      <c r="AA158" s="299">
        <v>1.2689999999999999</v>
      </c>
      <c r="AB158" s="171" t="s">
        <v>549</v>
      </c>
      <c r="AC158" s="299">
        <v>1.262</v>
      </c>
      <c r="AD158" s="346" t="s">
        <v>549</v>
      </c>
      <c r="AE158" s="299">
        <v>1.238</v>
      </c>
      <c r="AF158" s="335" t="s">
        <v>549</v>
      </c>
      <c r="AG158" s="299">
        <v>1.232</v>
      </c>
      <c r="AH158" s="346" t="s">
        <v>549</v>
      </c>
      <c r="AI158" s="299">
        <v>1.226</v>
      </c>
      <c r="AJ158" s="335" t="s">
        <v>549</v>
      </c>
      <c r="AK158" s="299">
        <v>1.2250000000000001</v>
      </c>
      <c r="AL158" s="335" t="s">
        <v>549</v>
      </c>
      <c r="AM158" s="299">
        <v>1.23</v>
      </c>
      <c r="AN158" s="299" t="s">
        <v>549</v>
      </c>
      <c r="AO158" s="299">
        <v>1.23</v>
      </c>
      <c r="AP158" s="299" t="s">
        <v>549</v>
      </c>
      <c r="AQ158" s="299">
        <v>1.2330000000000001</v>
      </c>
      <c r="AR158" s="299" t="s">
        <v>549</v>
      </c>
      <c r="AS158" s="299">
        <v>1.2350000000000001</v>
      </c>
      <c r="AT158" s="417" t="s">
        <v>549</v>
      </c>
      <c r="AU158" s="299">
        <v>1.24</v>
      </c>
      <c r="AV158" s="417" t="s">
        <v>549</v>
      </c>
      <c r="AW158" s="215" t="str">
        <f t="shared" si="2"/>
        <v>up</v>
      </c>
      <c r="AX158" s="225"/>
      <c r="AY158" s="226"/>
      <c r="AZ158" s="226"/>
      <c r="BA158" s="306"/>
      <c r="BB158" s="306"/>
    </row>
    <row r="159" spans="1:54" x14ac:dyDescent="0.2">
      <c r="A159" s="285" t="s">
        <v>632</v>
      </c>
      <c r="B159" s="293" t="s">
        <v>698</v>
      </c>
      <c r="C159" s="293" t="s">
        <v>409</v>
      </c>
      <c r="D159" s="293" t="s">
        <v>430</v>
      </c>
      <c r="E159" s="293" t="s">
        <v>65</v>
      </c>
      <c r="F159" s="293" t="s">
        <v>320</v>
      </c>
      <c r="G159" s="293" t="s">
        <v>321</v>
      </c>
      <c r="H159" s="272" t="s">
        <v>571</v>
      </c>
      <c r="I159" s="299">
        <v>1.1319999999999999</v>
      </c>
      <c r="J159" s="346" t="s">
        <v>549</v>
      </c>
      <c r="K159" s="299">
        <v>1.1259999999999999</v>
      </c>
      <c r="L159" s="346" t="s">
        <v>549</v>
      </c>
      <c r="M159" s="299">
        <v>1.1180000000000001</v>
      </c>
      <c r="N159" s="335" t="s">
        <v>549</v>
      </c>
      <c r="O159" s="299">
        <v>1.111</v>
      </c>
      <c r="P159" s="335" t="s">
        <v>549</v>
      </c>
      <c r="Q159" s="299">
        <v>1.101</v>
      </c>
      <c r="R159" s="335" t="s">
        <v>549</v>
      </c>
      <c r="S159" s="299">
        <v>1.089</v>
      </c>
      <c r="T159" s="335" t="s">
        <v>549</v>
      </c>
      <c r="U159" s="299">
        <v>1.081</v>
      </c>
      <c r="V159" s="171" t="s">
        <v>549</v>
      </c>
      <c r="W159" s="299">
        <v>1.071</v>
      </c>
      <c r="X159" s="171" t="s">
        <v>549</v>
      </c>
      <c r="Y159" s="299">
        <v>1.0589999999999999</v>
      </c>
      <c r="Z159" s="171" t="s">
        <v>549</v>
      </c>
      <c r="AA159" s="299">
        <v>1.0369999999999999</v>
      </c>
      <c r="AB159" s="171" t="s">
        <v>549</v>
      </c>
      <c r="AC159" s="299">
        <v>1.0229999999999999</v>
      </c>
      <c r="AD159" s="346" t="s">
        <v>549</v>
      </c>
      <c r="AE159" s="299">
        <v>1.0109999999999999</v>
      </c>
      <c r="AF159" s="335" t="s">
        <v>549</v>
      </c>
      <c r="AG159" s="299">
        <v>1.0049999999999999</v>
      </c>
      <c r="AH159" s="346" t="s">
        <v>549</v>
      </c>
      <c r="AI159" s="299">
        <v>0.997</v>
      </c>
      <c r="AJ159" s="335" t="s">
        <v>549</v>
      </c>
      <c r="AK159" s="299">
        <v>0.99199999999999999</v>
      </c>
      <c r="AL159" s="335" t="s">
        <v>549</v>
      </c>
      <c r="AM159" s="299">
        <v>0.98899999999999999</v>
      </c>
      <c r="AN159" s="299" t="s">
        <v>549</v>
      </c>
      <c r="AO159" s="299">
        <v>0.99</v>
      </c>
      <c r="AP159" s="299" t="s">
        <v>549</v>
      </c>
      <c r="AQ159" s="299">
        <v>0.98699999999999999</v>
      </c>
      <c r="AR159" s="299" t="s">
        <v>549</v>
      </c>
      <c r="AS159" s="299">
        <v>0.98399999999999999</v>
      </c>
      <c r="AT159" s="417" t="s">
        <v>549</v>
      </c>
      <c r="AU159" s="299">
        <v>0.98199999999999998</v>
      </c>
      <c r="AV159" s="417" t="s">
        <v>549</v>
      </c>
      <c r="AW159" s="215" t="str">
        <f t="shared" si="2"/>
        <v>down</v>
      </c>
      <c r="AX159" s="225"/>
      <c r="AY159" s="226"/>
      <c r="AZ159" s="226"/>
      <c r="BA159" s="306"/>
      <c r="BB159" s="306"/>
    </row>
    <row r="160" spans="1:54" x14ac:dyDescent="0.2">
      <c r="A160" s="285" t="s">
        <v>628</v>
      </c>
      <c r="B160" s="293" t="s">
        <v>696</v>
      </c>
      <c r="C160" s="293" t="s">
        <v>464</v>
      </c>
      <c r="D160" s="293" t="s">
        <v>425</v>
      </c>
      <c r="E160" s="293" t="s">
        <v>40</v>
      </c>
      <c r="F160" s="293" t="s">
        <v>322</v>
      </c>
      <c r="G160" s="293" t="s">
        <v>323</v>
      </c>
      <c r="H160" s="272" t="s">
        <v>571</v>
      </c>
      <c r="I160" s="299">
        <v>1.171</v>
      </c>
      <c r="J160" s="346" t="s">
        <v>549</v>
      </c>
      <c r="K160" s="299">
        <v>1.163</v>
      </c>
      <c r="L160" s="346" t="s">
        <v>549</v>
      </c>
      <c r="M160" s="299">
        <v>1.1539999999999999</v>
      </c>
      <c r="N160" s="335" t="s">
        <v>549</v>
      </c>
      <c r="O160" s="299">
        <v>1.1419999999999999</v>
      </c>
      <c r="P160" s="335" t="s">
        <v>549</v>
      </c>
      <c r="Q160" s="299">
        <v>1.1319999999999999</v>
      </c>
      <c r="R160" s="335" t="s">
        <v>549</v>
      </c>
      <c r="S160" s="299">
        <v>1.125</v>
      </c>
      <c r="T160" s="335" t="s">
        <v>549</v>
      </c>
      <c r="U160" s="299">
        <v>1.121</v>
      </c>
      <c r="V160" s="171" t="s">
        <v>549</v>
      </c>
      <c r="W160" s="299">
        <v>1.111</v>
      </c>
      <c r="X160" s="171" t="s">
        <v>549</v>
      </c>
      <c r="Y160" s="299">
        <v>1.097</v>
      </c>
      <c r="Z160" s="171" t="s">
        <v>549</v>
      </c>
      <c r="AA160" s="299">
        <v>1.083</v>
      </c>
      <c r="AB160" s="171" t="s">
        <v>549</v>
      </c>
      <c r="AC160" s="299">
        <v>1.073</v>
      </c>
      <c r="AD160" s="346" t="s">
        <v>549</v>
      </c>
      <c r="AE160" s="299">
        <v>1.056</v>
      </c>
      <c r="AF160" s="335" t="s">
        <v>549</v>
      </c>
      <c r="AG160" s="299">
        <v>1.0469999999999999</v>
      </c>
      <c r="AH160" s="346" t="s">
        <v>549</v>
      </c>
      <c r="AI160" s="299">
        <v>1.0409999999999999</v>
      </c>
      <c r="AJ160" s="335" t="s">
        <v>549</v>
      </c>
      <c r="AK160" s="299">
        <v>1.034</v>
      </c>
      <c r="AL160" s="335" t="s">
        <v>549</v>
      </c>
      <c r="AM160" s="299">
        <v>1.0329999999999999</v>
      </c>
      <c r="AN160" s="299" t="s">
        <v>549</v>
      </c>
      <c r="AO160" s="299">
        <v>1.0329999999999999</v>
      </c>
      <c r="AP160" s="299" t="s">
        <v>549</v>
      </c>
      <c r="AQ160" s="299">
        <v>1.034</v>
      </c>
      <c r="AR160" s="299" t="s">
        <v>549</v>
      </c>
      <c r="AS160" s="299">
        <v>1.028</v>
      </c>
      <c r="AT160" s="417" t="s">
        <v>549</v>
      </c>
      <c r="AU160" s="299">
        <v>1.0329999999999999</v>
      </c>
      <c r="AV160" s="417" t="s">
        <v>549</v>
      </c>
      <c r="AW160" s="215" t="str">
        <f t="shared" si="2"/>
        <v>up</v>
      </c>
      <c r="AX160" s="225"/>
      <c r="AY160" s="226"/>
      <c r="AZ160" s="226"/>
      <c r="BA160" s="306"/>
      <c r="BB160" s="306"/>
    </row>
    <row r="161" spans="1:54" x14ac:dyDescent="0.2">
      <c r="A161" s="285" t="s">
        <v>632</v>
      </c>
      <c r="B161" s="293" t="s">
        <v>698</v>
      </c>
      <c r="C161" s="293" t="s">
        <v>409</v>
      </c>
      <c r="D161" s="293" t="s">
        <v>430</v>
      </c>
      <c r="E161" s="293" t="s">
        <v>65</v>
      </c>
      <c r="F161" s="293" t="s">
        <v>324</v>
      </c>
      <c r="G161" s="293" t="s">
        <v>325</v>
      </c>
      <c r="H161" s="272" t="s">
        <v>571</v>
      </c>
      <c r="I161" s="299">
        <v>1.147</v>
      </c>
      <c r="J161" s="346" t="s">
        <v>549</v>
      </c>
      <c r="K161" s="299">
        <v>1.1379999999999999</v>
      </c>
      <c r="L161" s="346" t="s">
        <v>549</v>
      </c>
      <c r="M161" s="299">
        <v>1.1279999999999999</v>
      </c>
      <c r="N161" s="335" t="s">
        <v>549</v>
      </c>
      <c r="O161" s="299">
        <v>1.1220000000000001</v>
      </c>
      <c r="P161" s="335" t="s">
        <v>549</v>
      </c>
      <c r="Q161" s="299">
        <v>1.115</v>
      </c>
      <c r="R161" s="335" t="s">
        <v>549</v>
      </c>
      <c r="S161" s="299">
        <v>1.1020000000000001</v>
      </c>
      <c r="T161" s="335" t="s">
        <v>549</v>
      </c>
      <c r="U161" s="299">
        <v>1.1020000000000001</v>
      </c>
      <c r="V161" s="171" t="s">
        <v>549</v>
      </c>
      <c r="W161" s="299">
        <v>1.0980000000000001</v>
      </c>
      <c r="X161" s="171" t="s">
        <v>549</v>
      </c>
      <c r="Y161" s="299">
        <v>1.097</v>
      </c>
      <c r="Z161" s="171" t="s">
        <v>549</v>
      </c>
      <c r="AA161" s="299">
        <v>1.079</v>
      </c>
      <c r="AB161" s="171" t="s">
        <v>549</v>
      </c>
      <c r="AC161" s="299">
        <v>1.071</v>
      </c>
      <c r="AD161" s="346" t="s">
        <v>549</v>
      </c>
      <c r="AE161" s="299">
        <v>1.0669999999999999</v>
      </c>
      <c r="AF161" s="335" t="s">
        <v>549</v>
      </c>
      <c r="AG161" s="299">
        <v>1.0660000000000001</v>
      </c>
      <c r="AH161" s="346" t="s">
        <v>549</v>
      </c>
      <c r="AI161" s="299">
        <v>1.0660000000000001</v>
      </c>
      <c r="AJ161" s="335" t="s">
        <v>549</v>
      </c>
      <c r="AK161" s="299">
        <v>1.069</v>
      </c>
      <c r="AL161" s="335" t="s">
        <v>549</v>
      </c>
      <c r="AM161" s="299">
        <v>1.071</v>
      </c>
      <c r="AN161" s="299" t="s">
        <v>549</v>
      </c>
      <c r="AO161" s="299">
        <v>1.07</v>
      </c>
      <c r="AP161" s="299" t="s">
        <v>549</v>
      </c>
      <c r="AQ161" s="299">
        <v>1.073</v>
      </c>
      <c r="AR161" s="299" t="s">
        <v>549</v>
      </c>
      <c r="AS161" s="299">
        <v>1.0720000000000001</v>
      </c>
      <c r="AT161" s="417" t="s">
        <v>549</v>
      </c>
      <c r="AU161" s="299">
        <v>1.069</v>
      </c>
      <c r="AV161" s="417" t="s">
        <v>549</v>
      </c>
      <c r="AW161" s="215" t="str">
        <f t="shared" si="2"/>
        <v>down</v>
      </c>
      <c r="AX161" s="225"/>
      <c r="AY161" s="226"/>
      <c r="AZ161" s="226"/>
      <c r="BA161" s="306"/>
      <c r="BB161" s="306"/>
    </row>
    <row r="162" spans="1:54" x14ac:dyDescent="0.2">
      <c r="A162" s="285" t="s">
        <v>634</v>
      </c>
      <c r="B162" s="293" t="s">
        <v>699</v>
      </c>
      <c r="C162" s="293" t="s">
        <v>410</v>
      </c>
      <c r="D162" s="293" t="s">
        <v>432</v>
      </c>
      <c r="E162" s="293" t="s">
        <v>89</v>
      </c>
      <c r="F162" s="293" t="s">
        <v>326</v>
      </c>
      <c r="G162" s="293" t="s">
        <v>327</v>
      </c>
      <c r="H162" s="272" t="s">
        <v>571</v>
      </c>
      <c r="I162" s="299">
        <v>1.284</v>
      </c>
      <c r="J162" s="346" t="s">
        <v>549</v>
      </c>
      <c r="K162" s="299">
        <v>1.28</v>
      </c>
      <c r="L162" s="346" t="s">
        <v>549</v>
      </c>
      <c r="M162" s="299">
        <v>1.2729999999999999</v>
      </c>
      <c r="N162" s="335" t="s">
        <v>549</v>
      </c>
      <c r="O162" s="299">
        <v>1.27</v>
      </c>
      <c r="P162" s="335" t="s">
        <v>549</v>
      </c>
      <c r="Q162" s="299">
        <v>1.2669999999999999</v>
      </c>
      <c r="R162" s="335" t="s">
        <v>549</v>
      </c>
      <c r="S162" s="299">
        <v>1.262</v>
      </c>
      <c r="T162" s="335" t="s">
        <v>549</v>
      </c>
      <c r="U162" s="299">
        <v>1.2609999999999999</v>
      </c>
      <c r="V162" s="171" t="s">
        <v>549</v>
      </c>
      <c r="W162" s="299">
        <v>1.2549999999999999</v>
      </c>
      <c r="X162" s="171" t="s">
        <v>549</v>
      </c>
      <c r="Y162" s="299">
        <v>1.242</v>
      </c>
      <c r="Z162" s="171" t="s">
        <v>549</v>
      </c>
      <c r="AA162" s="299">
        <v>1.2310000000000001</v>
      </c>
      <c r="AB162" s="171" t="s">
        <v>549</v>
      </c>
      <c r="AC162" s="299">
        <v>1.224</v>
      </c>
      <c r="AD162" s="346" t="s">
        <v>549</v>
      </c>
      <c r="AE162" s="299">
        <v>1.2150000000000001</v>
      </c>
      <c r="AF162" s="335" t="s">
        <v>549</v>
      </c>
      <c r="AG162" s="299">
        <v>1.21</v>
      </c>
      <c r="AH162" s="346" t="s">
        <v>549</v>
      </c>
      <c r="AI162" s="299">
        <v>1.2050000000000001</v>
      </c>
      <c r="AJ162" s="335" t="s">
        <v>549</v>
      </c>
      <c r="AK162" s="299">
        <v>1.1970000000000001</v>
      </c>
      <c r="AL162" s="335" t="s">
        <v>549</v>
      </c>
      <c r="AM162" s="299">
        <v>1.1950000000000001</v>
      </c>
      <c r="AN162" s="299" t="s">
        <v>549</v>
      </c>
      <c r="AO162" s="299">
        <v>1.1879999999999999</v>
      </c>
      <c r="AP162" s="299" t="s">
        <v>549</v>
      </c>
      <c r="AQ162" s="299">
        <v>1.1839999999999999</v>
      </c>
      <c r="AR162" s="299" t="s">
        <v>549</v>
      </c>
      <c r="AS162" s="299">
        <v>1.18</v>
      </c>
      <c r="AT162" s="417" t="s">
        <v>549</v>
      </c>
      <c r="AU162" s="299">
        <v>1.177</v>
      </c>
      <c r="AV162" s="417" t="s">
        <v>549</v>
      </c>
      <c r="AW162" s="215" t="str">
        <f t="shared" si="2"/>
        <v>down</v>
      </c>
      <c r="AX162" s="225"/>
      <c r="AY162" s="226"/>
      <c r="AZ162" s="226"/>
      <c r="BA162" s="306"/>
      <c r="BB162" s="306"/>
    </row>
    <row r="163" spans="1:54" x14ac:dyDescent="0.2">
      <c r="A163" s="285" t="s">
        <v>640</v>
      </c>
      <c r="B163" s="293" t="s">
        <v>689</v>
      </c>
      <c r="C163" s="293" t="s">
        <v>402</v>
      </c>
      <c r="D163" s="293" t="s">
        <v>427</v>
      </c>
      <c r="E163" s="293" t="s">
        <v>50</v>
      </c>
      <c r="F163" s="293" t="s">
        <v>328</v>
      </c>
      <c r="G163" s="293" t="s">
        <v>329</v>
      </c>
      <c r="H163" s="272" t="s">
        <v>571</v>
      </c>
      <c r="I163" s="299">
        <v>0.98599999999999999</v>
      </c>
      <c r="J163" s="346" t="s">
        <v>549</v>
      </c>
      <c r="K163" s="299">
        <v>0.98199999999999998</v>
      </c>
      <c r="L163" s="346" t="s">
        <v>549</v>
      </c>
      <c r="M163" s="299">
        <v>0.97499999999999998</v>
      </c>
      <c r="N163" s="335" t="s">
        <v>549</v>
      </c>
      <c r="O163" s="299">
        <v>0.97099999999999997</v>
      </c>
      <c r="P163" s="335" t="s">
        <v>549</v>
      </c>
      <c r="Q163" s="299">
        <v>0.96499999999999997</v>
      </c>
      <c r="R163" s="335" t="s">
        <v>548</v>
      </c>
      <c r="S163" s="299">
        <v>0.96</v>
      </c>
      <c r="T163" s="335" t="s">
        <v>548</v>
      </c>
      <c r="U163" s="299">
        <v>0.95399999999999996</v>
      </c>
      <c r="V163" s="171" t="s">
        <v>548</v>
      </c>
      <c r="W163" s="299">
        <v>0.94599999999999995</v>
      </c>
      <c r="X163" s="171" t="s">
        <v>548</v>
      </c>
      <c r="Y163" s="299">
        <v>0.93600000000000005</v>
      </c>
      <c r="Z163" s="171" t="s">
        <v>548</v>
      </c>
      <c r="AA163" s="299">
        <v>0.92600000000000005</v>
      </c>
      <c r="AB163" s="171" t="s">
        <v>548</v>
      </c>
      <c r="AC163" s="299">
        <v>0.91900000000000004</v>
      </c>
      <c r="AD163" s="346" t="s">
        <v>548</v>
      </c>
      <c r="AE163" s="299">
        <v>0.90600000000000003</v>
      </c>
      <c r="AF163" s="335" t="s">
        <v>548</v>
      </c>
      <c r="AG163" s="299">
        <v>0.90100000000000002</v>
      </c>
      <c r="AH163" s="346" t="s">
        <v>548</v>
      </c>
      <c r="AI163" s="299">
        <v>0.89800000000000002</v>
      </c>
      <c r="AJ163" s="335" t="s">
        <v>548</v>
      </c>
      <c r="AK163" s="299">
        <v>0.89500000000000002</v>
      </c>
      <c r="AL163" s="335" t="s">
        <v>548</v>
      </c>
      <c r="AM163" s="299">
        <v>0.89500000000000002</v>
      </c>
      <c r="AN163" s="299" t="s">
        <v>548</v>
      </c>
      <c r="AO163" s="299">
        <v>0.89200000000000002</v>
      </c>
      <c r="AP163" s="299" t="s">
        <v>548</v>
      </c>
      <c r="AQ163" s="299">
        <v>0.88900000000000001</v>
      </c>
      <c r="AR163" s="299" t="s">
        <v>548</v>
      </c>
      <c r="AS163" s="299">
        <v>0.88700000000000001</v>
      </c>
      <c r="AT163" s="417" t="s">
        <v>548</v>
      </c>
      <c r="AU163" s="299">
        <v>0.88700000000000001</v>
      </c>
      <c r="AV163" s="417" t="s">
        <v>548</v>
      </c>
      <c r="AW163" s="215" t="str">
        <f t="shared" si="2"/>
        <v>same</v>
      </c>
      <c r="AX163" s="225"/>
      <c r="AY163" s="226"/>
      <c r="AZ163" s="226"/>
      <c r="BA163" s="306"/>
      <c r="BB163" s="306"/>
    </row>
    <row r="164" spans="1:54" x14ac:dyDescent="0.2">
      <c r="A164" s="285" t="s">
        <v>636</v>
      </c>
      <c r="B164" s="293" t="s">
        <v>689</v>
      </c>
      <c r="C164" s="293" t="s">
        <v>402</v>
      </c>
      <c r="D164" s="293" t="s">
        <v>427</v>
      </c>
      <c r="E164" s="293" t="s">
        <v>50</v>
      </c>
      <c r="F164" s="293" t="s">
        <v>330</v>
      </c>
      <c r="G164" s="293" t="s">
        <v>331</v>
      </c>
      <c r="H164" s="272" t="s">
        <v>571</v>
      </c>
      <c r="I164" s="299">
        <v>0.97399999999999998</v>
      </c>
      <c r="J164" s="346" t="s">
        <v>549</v>
      </c>
      <c r="K164" s="299">
        <v>0.97</v>
      </c>
      <c r="L164" s="346" t="s">
        <v>549</v>
      </c>
      <c r="M164" s="299">
        <v>0.96699999999999997</v>
      </c>
      <c r="N164" s="335" t="s">
        <v>549</v>
      </c>
      <c r="O164" s="299">
        <v>0.96299999999999997</v>
      </c>
      <c r="P164" s="335" t="s">
        <v>548</v>
      </c>
      <c r="Q164" s="299">
        <v>0.95699999999999996</v>
      </c>
      <c r="R164" s="335" t="s">
        <v>548</v>
      </c>
      <c r="S164" s="299">
        <v>0.94499999999999995</v>
      </c>
      <c r="T164" s="335" t="s">
        <v>548</v>
      </c>
      <c r="U164" s="299">
        <v>0.94</v>
      </c>
      <c r="V164" s="171" t="s">
        <v>548</v>
      </c>
      <c r="W164" s="299">
        <v>0.93300000000000005</v>
      </c>
      <c r="X164" s="171" t="s">
        <v>548</v>
      </c>
      <c r="Y164" s="299">
        <v>0.91900000000000004</v>
      </c>
      <c r="Z164" s="171" t="s">
        <v>548</v>
      </c>
      <c r="AA164" s="299">
        <v>0.90400000000000003</v>
      </c>
      <c r="AB164" s="171" t="s">
        <v>548</v>
      </c>
      <c r="AC164" s="299">
        <v>0.89700000000000002</v>
      </c>
      <c r="AD164" s="346" t="s">
        <v>548</v>
      </c>
      <c r="AE164" s="299">
        <v>0.89100000000000001</v>
      </c>
      <c r="AF164" s="335" t="s">
        <v>548</v>
      </c>
      <c r="AG164" s="299">
        <v>0.88400000000000001</v>
      </c>
      <c r="AH164" s="346" t="s">
        <v>548</v>
      </c>
      <c r="AI164" s="299">
        <v>0.88</v>
      </c>
      <c r="AJ164" s="335" t="s">
        <v>548</v>
      </c>
      <c r="AK164" s="299">
        <v>0.871</v>
      </c>
      <c r="AL164" s="335" t="s">
        <v>548</v>
      </c>
      <c r="AM164" s="299">
        <v>0.86599999999999999</v>
      </c>
      <c r="AN164" s="299" t="s">
        <v>548</v>
      </c>
      <c r="AO164" s="299">
        <v>0.872</v>
      </c>
      <c r="AP164" s="299" t="s">
        <v>548</v>
      </c>
      <c r="AQ164" s="299">
        <v>0.876</v>
      </c>
      <c r="AR164" s="299" t="s">
        <v>548</v>
      </c>
      <c r="AS164" s="299">
        <v>0.876</v>
      </c>
      <c r="AT164" s="417" t="s">
        <v>548</v>
      </c>
      <c r="AU164" s="299">
        <v>0.875</v>
      </c>
      <c r="AV164" s="417" t="s">
        <v>548</v>
      </c>
      <c r="AW164" s="215" t="str">
        <f t="shared" si="2"/>
        <v>down</v>
      </c>
      <c r="AX164" s="225"/>
      <c r="AY164" s="226"/>
      <c r="AZ164" s="226"/>
      <c r="BA164" s="306"/>
      <c r="BB164" s="306"/>
    </row>
    <row r="165" spans="1:54" x14ac:dyDescent="0.2">
      <c r="A165" s="285" t="s">
        <v>633</v>
      </c>
      <c r="B165" s="293" t="s">
        <v>690</v>
      </c>
      <c r="C165" s="293" t="s">
        <v>404</v>
      </c>
      <c r="D165" s="293" t="s">
        <v>422</v>
      </c>
      <c r="E165" s="293" t="s">
        <v>31</v>
      </c>
      <c r="F165" s="293" t="s">
        <v>332</v>
      </c>
      <c r="G165" s="293" t="s">
        <v>333</v>
      </c>
      <c r="H165" s="272" t="s">
        <v>571</v>
      </c>
      <c r="I165" s="299">
        <v>1.069</v>
      </c>
      <c r="J165" s="346" t="s">
        <v>549</v>
      </c>
      <c r="K165" s="299">
        <v>1.0669999999999999</v>
      </c>
      <c r="L165" s="346" t="s">
        <v>549</v>
      </c>
      <c r="M165" s="299">
        <v>1.0640000000000001</v>
      </c>
      <c r="N165" s="335" t="s">
        <v>549</v>
      </c>
      <c r="O165" s="299">
        <v>1.0640000000000001</v>
      </c>
      <c r="P165" s="335" t="s">
        <v>549</v>
      </c>
      <c r="Q165" s="299">
        <v>1.0629999999999999</v>
      </c>
      <c r="R165" s="335" t="s">
        <v>549</v>
      </c>
      <c r="S165" s="299">
        <v>1.0620000000000001</v>
      </c>
      <c r="T165" s="335" t="s">
        <v>549</v>
      </c>
      <c r="U165" s="299">
        <v>1.0629999999999999</v>
      </c>
      <c r="V165" s="171" t="s">
        <v>549</v>
      </c>
      <c r="W165" s="299">
        <v>1.0569999999999999</v>
      </c>
      <c r="X165" s="171" t="s">
        <v>549</v>
      </c>
      <c r="Y165" s="299">
        <v>1.044</v>
      </c>
      <c r="Z165" s="171" t="s">
        <v>549</v>
      </c>
      <c r="AA165" s="299">
        <v>1.0349999999999999</v>
      </c>
      <c r="AB165" s="171" t="s">
        <v>549</v>
      </c>
      <c r="AC165" s="299">
        <v>1.0309999999999999</v>
      </c>
      <c r="AD165" s="346" t="s">
        <v>549</v>
      </c>
      <c r="AE165" s="299">
        <v>1.0189999999999999</v>
      </c>
      <c r="AF165" s="335" t="s">
        <v>549</v>
      </c>
      <c r="AG165" s="299">
        <v>1.02</v>
      </c>
      <c r="AH165" s="346" t="s">
        <v>549</v>
      </c>
      <c r="AI165" s="299">
        <v>1.014</v>
      </c>
      <c r="AJ165" s="335" t="s">
        <v>549</v>
      </c>
      <c r="AK165" s="299">
        <v>1.008</v>
      </c>
      <c r="AL165" s="335" t="s">
        <v>549</v>
      </c>
      <c r="AM165" s="299">
        <v>1.008</v>
      </c>
      <c r="AN165" s="299" t="s">
        <v>549</v>
      </c>
      <c r="AO165" s="299">
        <v>1.002</v>
      </c>
      <c r="AP165" s="299" t="s">
        <v>549</v>
      </c>
      <c r="AQ165" s="299">
        <v>0.998</v>
      </c>
      <c r="AR165" s="299" t="s">
        <v>549</v>
      </c>
      <c r="AS165" s="299">
        <v>0.996</v>
      </c>
      <c r="AT165" s="417" t="s">
        <v>549</v>
      </c>
      <c r="AU165" s="299">
        <v>1</v>
      </c>
      <c r="AV165" s="417" t="s">
        <v>549</v>
      </c>
      <c r="AW165" s="215" t="str">
        <f t="shared" si="2"/>
        <v>up</v>
      </c>
      <c r="AX165" s="225"/>
      <c r="AY165" s="226"/>
      <c r="AZ165" s="226"/>
      <c r="BA165" s="306"/>
      <c r="BB165" s="306"/>
    </row>
    <row r="166" spans="1:54" x14ac:dyDescent="0.2">
      <c r="A166" s="285" t="s">
        <v>620</v>
      </c>
      <c r="B166" s="293" t="s">
        <v>689</v>
      </c>
      <c r="C166" s="293" t="s">
        <v>402</v>
      </c>
      <c r="D166" s="293" t="s">
        <v>416</v>
      </c>
      <c r="E166" s="293" t="s">
        <v>8</v>
      </c>
      <c r="F166" s="293" t="s">
        <v>334</v>
      </c>
      <c r="G166" s="293" t="s">
        <v>335</v>
      </c>
      <c r="H166" s="272" t="s">
        <v>571</v>
      </c>
      <c r="I166" s="299">
        <v>1.161</v>
      </c>
      <c r="J166" s="346" t="s">
        <v>549</v>
      </c>
      <c r="K166" s="299">
        <v>1.1499999999999999</v>
      </c>
      <c r="L166" s="346" t="s">
        <v>549</v>
      </c>
      <c r="M166" s="299">
        <v>1.143</v>
      </c>
      <c r="N166" s="335" t="s">
        <v>549</v>
      </c>
      <c r="O166" s="299">
        <v>1.135</v>
      </c>
      <c r="P166" s="335" t="s">
        <v>549</v>
      </c>
      <c r="Q166" s="299">
        <v>1.127</v>
      </c>
      <c r="R166" s="335" t="s">
        <v>549</v>
      </c>
      <c r="S166" s="299">
        <v>1.1120000000000001</v>
      </c>
      <c r="T166" s="335" t="s">
        <v>549</v>
      </c>
      <c r="U166" s="299">
        <v>1.111</v>
      </c>
      <c r="V166" s="171" t="s">
        <v>549</v>
      </c>
      <c r="W166" s="299">
        <v>1.107</v>
      </c>
      <c r="X166" s="171" t="s">
        <v>549</v>
      </c>
      <c r="Y166" s="299">
        <v>1.085</v>
      </c>
      <c r="Z166" s="171" t="s">
        <v>549</v>
      </c>
      <c r="AA166" s="299">
        <v>1.0740000000000001</v>
      </c>
      <c r="AB166" s="171" t="s">
        <v>549</v>
      </c>
      <c r="AC166" s="299">
        <v>1.077</v>
      </c>
      <c r="AD166" s="346" t="s">
        <v>549</v>
      </c>
      <c r="AE166" s="299">
        <v>1.073</v>
      </c>
      <c r="AF166" s="335" t="s">
        <v>549</v>
      </c>
      <c r="AG166" s="299">
        <v>1.069</v>
      </c>
      <c r="AH166" s="346" t="s">
        <v>549</v>
      </c>
      <c r="AI166" s="299">
        <v>1.0660000000000001</v>
      </c>
      <c r="AJ166" s="335" t="s">
        <v>549</v>
      </c>
      <c r="AK166" s="299">
        <v>1.0640000000000001</v>
      </c>
      <c r="AL166" s="335" t="s">
        <v>549</v>
      </c>
      <c r="AM166" s="299">
        <v>1.0669999999999999</v>
      </c>
      <c r="AN166" s="299" t="s">
        <v>549</v>
      </c>
      <c r="AO166" s="299">
        <v>1.0680000000000001</v>
      </c>
      <c r="AP166" s="299" t="s">
        <v>549</v>
      </c>
      <c r="AQ166" s="299">
        <v>1.07</v>
      </c>
      <c r="AR166" s="299" t="s">
        <v>549</v>
      </c>
      <c r="AS166" s="299">
        <v>1.07</v>
      </c>
      <c r="AT166" s="417" t="s">
        <v>549</v>
      </c>
      <c r="AU166" s="299">
        <v>1.0740000000000001</v>
      </c>
      <c r="AV166" s="417" t="s">
        <v>549</v>
      </c>
      <c r="AW166" s="215" t="str">
        <f t="shared" si="2"/>
        <v>up</v>
      </c>
      <c r="AX166" s="225"/>
      <c r="AY166" s="226"/>
      <c r="AZ166" s="226"/>
      <c r="BA166" s="306"/>
      <c r="BB166" s="306"/>
    </row>
    <row r="167" spans="1:54" x14ac:dyDescent="0.2">
      <c r="A167" s="285" t="s">
        <v>623</v>
      </c>
      <c r="B167" s="293" t="s">
        <v>692</v>
      </c>
      <c r="C167" s="293" t="s">
        <v>403</v>
      </c>
      <c r="D167" s="293" t="s">
        <v>420</v>
      </c>
      <c r="E167" s="293" t="s">
        <v>25</v>
      </c>
      <c r="F167" s="293" t="s">
        <v>336</v>
      </c>
      <c r="G167" s="293" t="s">
        <v>337</v>
      </c>
      <c r="H167" s="272" t="s">
        <v>571</v>
      </c>
      <c r="I167" s="299">
        <v>0.98099999999999998</v>
      </c>
      <c r="J167" s="346" t="s">
        <v>549</v>
      </c>
      <c r="K167" s="299">
        <v>0.97699999999999998</v>
      </c>
      <c r="L167" s="346" t="s">
        <v>549</v>
      </c>
      <c r="M167" s="299">
        <v>0.96899999999999997</v>
      </c>
      <c r="N167" s="335" t="s">
        <v>549</v>
      </c>
      <c r="O167" s="299">
        <v>0.96399999999999997</v>
      </c>
      <c r="P167" s="335" t="s">
        <v>548</v>
      </c>
      <c r="Q167" s="299">
        <v>0.95899999999999996</v>
      </c>
      <c r="R167" s="335" t="s">
        <v>548</v>
      </c>
      <c r="S167" s="299">
        <v>0.95199999999999996</v>
      </c>
      <c r="T167" s="335" t="s">
        <v>548</v>
      </c>
      <c r="U167" s="299">
        <v>0.95299999999999996</v>
      </c>
      <c r="V167" s="171" t="s">
        <v>548</v>
      </c>
      <c r="W167" s="299">
        <v>0.94399999999999995</v>
      </c>
      <c r="X167" s="171" t="s">
        <v>548</v>
      </c>
      <c r="Y167" s="299">
        <v>0.93500000000000005</v>
      </c>
      <c r="Z167" s="171" t="s">
        <v>548</v>
      </c>
      <c r="AA167" s="299">
        <v>0.92800000000000005</v>
      </c>
      <c r="AB167" s="171" t="s">
        <v>548</v>
      </c>
      <c r="AC167" s="299">
        <v>0.92400000000000004</v>
      </c>
      <c r="AD167" s="346" t="s">
        <v>548</v>
      </c>
      <c r="AE167" s="299">
        <v>0.92100000000000004</v>
      </c>
      <c r="AF167" s="335" t="s">
        <v>548</v>
      </c>
      <c r="AG167" s="299">
        <v>0.93</v>
      </c>
      <c r="AH167" s="346" t="s">
        <v>548</v>
      </c>
      <c r="AI167" s="299">
        <v>0.93100000000000005</v>
      </c>
      <c r="AJ167" s="335" t="s">
        <v>548</v>
      </c>
      <c r="AK167" s="299">
        <v>0.93100000000000005</v>
      </c>
      <c r="AL167" s="335" t="s">
        <v>548</v>
      </c>
      <c r="AM167" s="299">
        <v>0.93100000000000005</v>
      </c>
      <c r="AN167" s="299" t="s">
        <v>548</v>
      </c>
      <c r="AO167" s="299">
        <v>0.93400000000000005</v>
      </c>
      <c r="AP167" s="299" t="s">
        <v>548</v>
      </c>
      <c r="AQ167" s="299">
        <v>0.93700000000000006</v>
      </c>
      <c r="AR167" s="299" t="s">
        <v>548</v>
      </c>
      <c r="AS167" s="299">
        <v>0.93799999999999994</v>
      </c>
      <c r="AT167" s="417" t="s">
        <v>548</v>
      </c>
      <c r="AU167" s="299">
        <v>0.94599999999999995</v>
      </c>
      <c r="AV167" s="417" t="s">
        <v>548</v>
      </c>
      <c r="AW167" s="215" t="str">
        <f t="shared" si="2"/>
        <v>up</v>
      </c>
      <c r="AX167" s="225"/>
      <c r="AY167" s="226"/>
      <c r="AZ167" s="226"/>
      <c r="BA167" s="306"/>
      <c r="BB167" s="306"/>
    </row>
    <row r="168" spans="1:54" x14ac:dyDescent="0.2">
      <c r="A168" s="285" t="s">
        <v>628</v>
      </c>
      <c r="B168" s="293" t="s">
        <v>696</v>
      </c>
      <c r="C168" s="293" t="s">
        <v>464</v>
      </c>
      <c r="D168" s="293" t="s">
        <v>425</v>
      </c>
      <c r="E168" s="293" t="s">
        <v>40</v>
      </c>
      <c r="F168" s="293" t="s">
        <v>338</v>
      </c>
      <c r="G168" s="293" t="s">
        <v>339</v>
      </c>
      <c r="H168" s="272" t="s">
        <v>571</v>
      </c>
      <c r="I168" s="299">
        <v>1.097</v>
      </c>
      <c r="J168" s="346" t="s">
        <v>549</v>
      </c>
      <c r="K168" s="299">
        <v>1.0940000000000001</v>
      </c>
      <c r="L168" s="346" t="s">
        <v>549</v>
      </c>
      <c r="M168" s="299">
        <v>1.0900000000000001</v>
      </c>
      <c r="N168" s="335" t="s">
        <v>549</v>
      </c>
      <c r="O168" s="299">
        <v>1.081</v>
      </c>
      <c r="P168" s="335" t="s">
        <v>549</v>
      </c>
      <c r="Q168" s="299">
        <v>1.079</v>
      </c>
      <c r="R168" s="335" t="s">
        <v>549</v>
      </c>
      <c r="S168" s="299">
        <v>1.073</v>
      </c>
      <c r="T168" s="335" t="s">
        <v>549</v>
      </c>
      <c r="U168" s="299">
        <v>1.07</v>
      </c>
      <c r="V168" s="171" t="s">
        <v>549</v>
      </c>
      <c r="W168" s="299">
        <v>1.0649999999999999</v>
      </c>
      <c r="X168" s="171" t="s">
        <v>549</v>
      </c>
      <c r="Y168" s="299">
        <v>1.056</v>
      </c>
      <c r="Z168" s="171" t="s">
        <v>549</v>
      </c>
      <c r="AA168" s="299">
        <v>1.046</v>
      </c>
      <c r="AB168" s="171" t="s">
        <v>549</v>
      </c>
      <c r="AC168" s="299">
        <v>1.0349999999999999</v>
      </c>
      <c r="AD168" s="346" t="s">
        <v>549</v>
      </c>
      <c r="AE168" s="299">
        <v>1.03</v>
      </c>
      <c r="AF168" s="335" t="s">
        <v>549</v>
      </c>
      <c r="AG168" s="299">
        <v>1.024</v>
      </c>
      <c r="AH168" s="346" t="s">
        <v>549</v>
      </c>
      <c r="AI168" s="299">
        <v>1.01</v>
      </c>
      <c r="AJ168" s="335" t="s">
        <v>549</v>
      </c>
      <c r="AK168" s="299">
        <v>0.998</v>
      </c>
      <c r="AL168" s="335" t="s">
        <v>549</v>
      </c>
      <c r="AM168" s="299">
        <v>0.99099999999999999</v>
      </c>
      <c r="AN168" s="299" t="s">
        <v>549</v>
      </c>
      <c r="AO168" s="299">
        <v>0.98099999999999998</v>
      </c>
      <c r="AP168" s="299" t="s">
        <v>549</v>
      </c>
      <c r="AQ168" s="299">
        <v>0.97199999999999998</v>
      </c>
      <c r="AR168" s="299" t="s">
        <v>549</v>
      </c>
      <c r="AS168" s="299">
        <v>0.96099999999999997</v>
      </c>
      <c r="AT168" s="417" t="s">
        <v>548</v>
      </c>
      <c r="AU168" s="299">
        <v>0.95399999999999996</v>
      </c>
      <c r="AV168" s="417" t="s">
        <v>548</v>
      </c>
      <c r="AW168" s="215" t="str">
        <f t="shared" si="2"/>
        <v>down</v>
      </c>
      <c r="AX168" s="225"/>
      <c r="AY168" s="226"/>
      <c r="AZ168" s="226"/>
      <c r="BA168" s="306"/>
      <c r="BB168" s="306"/>
    </row>
    <row r="169" spans="1:54" x14ac:dyDescent="0.2">
      <c r="A169" s="285" t="s">
        <v>507</v>
      </c>
      <c r="B169" s="293" t="s">
        <v>698</v>
      </c>
      <c r="C169" s="293" t="s">
        <v>409</v>
      </c>
      <c r="D169" s="293" t="s">
        <v>430</v>
      </c>
      <c r="E169" s="293" t="s">
        <v>65</v>
      </c>
      <c r="F169" s="293" t="s">
        <v>340</v>
      </c>
      <c r="G169" s="293" t="s">
        <v>341</v>
      </c>
      <c r="H169" s="272" t="s">
        <v>571</v>
      </c>
      <c r="I169" s="299">
        <v>0.94299999999999995</v>
      </c>
      <c r="J169" s="346" t="s">
        <v>548</v>
      </c>
      <c r="K169" s="299">
        <v>0.93799999999999994</v>
      </c>
      <c r="L169" s="346" t="s">
        <v>548</v>
      </c>
      <c r="M169" s="299">
        <v>0.93</v>
      </c>
      <c r="N169" s="335" t="s">
        <v>548</v>
      </c>
      <c r="O169" s="299">
        <v>0.92600000000000005</v>
      </c>
      <c r="P169" s="335" t="s">
        <v>548</v>
      </c>
      <c r="Q169" s="299">
        <v>0.92</v>
      </c>
      <c r="R169" s="335" t="s">
        <v>548</v>
      </c>
      <c r="S169" s="299">
        <v>0.91500000000000004</v>
      </c>
      <c r="T169" s="335" t="s">
        <v>548</v>
      </c>
      <c r="U169" s="299">
        <v>0.91600000000000004</v>
      </c>
      <c r="V169" s="171" t="s">
        <v>548</v>
      </c>
      <c r="W169" s="299">
        <v>0.91200000000000003</v>
      </c>
      <c r="X169" s="171" t="s">
        <v>548</v>
      </c>
      <c r="Y169" s="299">
        <v>0.90900000000000003</v>
      </c>
      <c r="Z169" s="171" t="s">
        <v>548</v>
      </c>
      <c r="AA169" s="299">
        <v>0.89800000000000002</v>
      </c>
      <c r="AB169" s="171" t="s">
        <v>548</v>
      </c>
      <c r="AC169" s="299">
        <v>0.89300000000000002</v>
      </c>
      <c r="AD169" s="346" t="s">
        <v>548</v>
      </c>
      <c r="AE169" s="299">
        <v>0.88</v>
      </c>
      <c r="AF169" s="335" t="s">
        <v>548</v>
      </c>
      <c r="AG169" s="299">
        <v>0.877</v>
      </c>
      <c r="AH169" s="346" t="s">
        <v>548</v>
      </c>
      <c r="AI169" s="299">
        <v>0.874</v>
      </c>
      <c r="AJ169" s="335" t="s">
        <v>548</v>
      </c>
      <c r="AK169" s="299">
        <v>0.86799999999999999</v>
      </c>
      <c r="AL169" s="335" t="s">
        <v>548</v>
      </c>
      <c r="AM169" s="299">
        <v>0.86499999999999999</v>
      </c>
      <c r="AN169" s="299" t="s">
        <v>548</v>
      </c>
      <c r="AO169" s="299">
        <v>0.86399999999999999</v>
      </c>
      <c r="AP169" s="299" t="s">
        <v>548</v>
      </c>
      <c r="AQ169" s="299">
        <v>0.86299999999999999</v>
      </c>
      <c r="AR169" s="299" t="s">
        <v>548</v>
      </c>
      <c r="AS169" s="299">
        <v>0.86399999999999999</v>
      </c>
      <c r="AT169" s="417" t="s">
        <v>548</v>
      </c>
      <c r="AU169" s="299">
        <v>0.86199999999999999</v>
      </c>
      <c r="AV169" s="417" t="s">
        <v>548</v>
      </c>
      <c r="AW169" s="215" t="str">
        <f t="shared" si="2"/>
        <v>down</v>
      </c>
      <c r="AX169" s="225"/>
      <c r="AY169" s="226"/>
      <c r="AZ169" s="226"/>
      <c r="BA169" s="306"/>
      <c r="BB169" s="306"/>
    </row>
    <row r="170" spans="1:54" x14ac:dyDescent="0.2">
      <c r="A170" s="285" t="s">
        <v>620</v>
      </c>
      <c r="B170" s="293" t="s">
        <v>689</v>
      </c>
      <c r="C170" s="293" t="s">
        <v>402</v>
      </c>
      <c r="D170" s="293" t="s">
        <v>416</v>
      </c>
      <c r="E170" s="293" t="s">
        <v>8</v>
      </c>
      <c r="F170" s="293" t="s">
        <v>342</v>
      </c>
      <c r="G170" s="293" t="s">
        <v>343</v>
      </c>
      <c r="H170" s="272" t="s">
        <v>571</v>
      </c>
      <c r="I170" s="299">
        <v>1.119</v>
      </c>
      <c r="J170" s="346" t="s">
        <v>549</v>
      </c>
      <c r="K170" s="299">
        <v>1.113</v>
      </c>
      <c r="L170" s="346" t="s">
        <v>549</v>
      </c>
      <c r="M170" s="299">
        <v>1.1140000000000001</v>
      </c>
      <c r="N170" s="335" t="s">
        <v>549</v>
      </c>
      <c r="O170" s="299">
        <v>1.111</v>
      </c>
      <c r="P170" s="335" t="s">
        <v>549</v>
      </c>
      <c r="Q170" s="299">
        <v>1.107</v>
      </c>
      <c r="R170" s="335" t="s">
        <v>549</v>
      </c>
      <c r="S170" s="299">
        <v>1.103</v>
      </c>
      <c r="T170" s="335" t="s">
        <v>549</v>
      </c>
      <c r="U170" s="299">
        <v>1.1020000000000001</v>
      </c>
      <c r="V170" s="171" t="s">
        <v>549</v>
      </c>
      <c r="W170" s="299">
        <v>1.099</v>
      </c>
      <c r="X170" s="171" t="s">
        <v>549</v>
      </c>
      <c r="Y170" s="299">
        <v>1.085</v>
      </c>
      <c r="Z170" s="171" t="s">
        <v>549</v>
      </c>
      <c r="AA170" s="299">
        <v>1.0629999999999999</v>
      </c>
      <c r="AB170" s="171" t="s">
        <v>549</v>
      </c>
      <c r="AC170" s="299">
        <v>1.054</v>
      </c>
      <c r="AD170" s="346" t="s">
        <v>549</v>
      </c>
      <c r="AE170" s="299">
        <v>1.046</v>
      </c>
      <c r="AF170" s="335" t="s">
        <v>549</v>
      </c>
      <c r="AG170" s="299">
        <v>1.0409999999999999</v>
      </c>
      <c r="AH170" s="346" t="s">
        <v>549</v>
      </c>
      <c r="AI170" s="299">
        <v>1.0329999999999999</v>
      </c>
      <c r="AJ170" s="335" t="s">
        <v>549</v>
      </c>
      <c r="AK170" s="299">
        <v>1.024</v>
      </c>
      <c r="AL170" s="335" t="s">
        <v>549</v>
      </c>
      <c r="AM170" s="299">
        <v>1.024</v>
      </c>
      <c r="AN170" s="299" t="s">
        <v>549</v>
      </c>
      <c r="AO170" s="299">
        <v>1.018</v>
      </c>
      <c r="AP170" s="299" t="s">
        <v>549</v>
      </c>
      <c r="AQ170" s="299">
        <v>1.0169999999999999</v>
      </c>
      <c r="AR170" s="299" t="s">
        <v>549</v>
      </c>
      <c r="AS170" s="299">
        <v>1.01</v>
      </c>
      <c r="AT170" s="417" t="s">
        <v>549</v>
      </c>
      <c r="AU170" s="299">
        <v>1.0069999999999999</v>
      </c>
      <c r="AV170" s="417" t="s">
        <v>549</v>
      </c>
      <c r="AW170" s="215" t="str">
        <f t="shared" si="2"/>
        <v>down</v>
      </c>
      <c r="AX170" s="225"/>
      <c r="AY170" s="226"/>
      <c r="AZ170" s="226"/>
      <c r="BA170" s="306"/>
      <c r="BB170" s="306"/>
    </row>
    <row r="171" spans="1:54" x14ac:dyDescent="0.2">
      <c r="A171" s="285" t="s">
        <v>479</v>
      </c>
      <c r="B171" s="293" t="s">
        <v>691</v>
      </c>
      <c r="C171" s="293" t="s">
        <v>405</v>
      </c>
      <c r="D171" s="293" t="s">
        <v>552</v>
      </c>
      <c r="E171" s="293" t="s">
        <v>20</v>
      </c>
      <c r="F171" s="293" t="s">
        <v>344</v>
      </c>
      <c r="G171" s="293" t="s">
        <v>345</v>
      </c>
      <c r="H171" s="272" t="s">
        <v>571</v>
      </c>
      <c r="I171" s="299">
        <v>1.1200000000000001</v>
      </c>
      <c r="J171" s="346" t="s">
        <v>549</v>
      </c>
      <c r="K171" s="299">
        <v>1.113</v>
      </c>
      <c r="L171" s="346" t="s">
        <v>549</v>
      </c>
      <c r="M171" s="299">
        <v>1.109</v>
      </c>
      <c r="N171" s="335" t="s">
        <v>549</v>
      </c>
      <c r="O171" s="299">
        <v>1.1100000000000001</v>
      </c>
      <c r="P171" s="335" t="s">
        <v>549</v>
      </c>
      <c r="Q171" s="299">
        <v>1.1080000000000001</v>
      </c>
      <c r="R171" s="335" t="s">
        <v>549</v>
      </c>
      <c r="S171" s="299">
        <v>1.101</v>
      </c>
      <c r="T171" s="335" t="s">
        <v>549</v>
      </c>
      <c r="U171" s="299">
        <v>1.103</v>
      </c>
      <c r="V171" s="171" t="s">
        <v>549</v>
      </c>
      <c r="W171" s="299">
        <v>1.097</v>
      </c>
      <c r="X171" s="171" t="s">
        <v>549</v>
      </c>
      <c r="Y171" s="299">
        <v>1.083</v>
      </c>
      <c r="Z171" s="171" t="s">
        <v>549</v>
      </c>
      <c r="AA171" s="299">
        <v>1.0589999999999999</v>
      </c>
      <c r="AB171" s="171" t="s">
        <v>549</v>
      </c>
      <c r="AC171" s="299">
        <v>1.0529999999999999</v>
      </c>
      <c r="AD171" s="346" t="s">
        <v>549</v>
      </c>
      <c r="AE171" s="299">
        <v>1.04</v>
      </c>
      <c r="AF171" s="335" t="s">
        <v>549</v>
      </c>
      <c r="AG171" s="299">
        <v>1.0349999999999999</v>
      </c>
      <c r="AH171" s="346" t="s">
        <v>549</v>
      </c>
      <c r="AI171" s="299">
        <v>1.0269999999999999</v>
      </c>
      <c r="AJ171" s="335" t="s">
        <v>549</v>
      </c>
      <c r="AK171" s="299">
        <v>1.0169999999999999</v>
      </c>
      <c r="AL171" s="335" t="s">
        <v>549</v>
      </c>
      <c r="AM171" s="299">
        <v>1.01</v>
      </c>
      <c r="AN171" s="299" t="s">
        <v>549</v>
      </c>
      <c r="AO171" s="299">
        <v>1.004</v>
      </c>
      <c r="AP171" s="299" t="s">
        <v>549</v>
      </c>
      <c r="AQ171" s="299">
        <v>1</v>
      </c>
      <c r="AR171" s="299" t="s">
        <v>549</v>
      </c>
      <c r="AS171" s="299">
        <v>0.996</v>
      </c>
      <c r="AT171" s="417" t="s">
        <v>549</v>
      </c>
      <c r="AU171" s="299">
        <v>0.99299999999999999</v>
      </c>
      <c r="AV171" s="417" t="s">
        <v>549</v>
      </c>
      <c r="AW171" s="215" t="str">
        <f t="shared" si="2"/>
        <v>down</v>
      </c>
      <c r="AX171" s="225"/>
      <c r="AY171" s="226"/>
      <c r="AZ171" s="226"/>
      <c r="BA171" s="306"/>
      <c r="BB171" s="306"/>
    </row>
    <row r="172" spans="1:54" x14ac:dyDescent="0.2">
      <c r="A172" s="285" t="s">
        <v>621</v>
      </c>
      <c r="B172" s="293" t="s">
        <v>690</v>
      </c>
      <c r="C172" s="293" t="s">
        <v>404</v>
      </c>
      <c r="D172" s="293" t="s">
        <v>418</v>
      </c>
      <c r="E172" s="293" t="s">
        <v>12</v>
      </c>
      <c r="F172" s="293" t="s">
        <v>346</v>
      </c>
      <c r="G172" s="293" t="s">
        <v>347</v>
      </c>
      <c r="H172" s="272" t="s">
        <v>571</v>
      </c>
      <c r="I172" s="299">
        <v>0.81699999999999995</v>
      </c>
      <c r="J172" s="346" t="s">
        <v>548</v>
      </c>
      <c r="K172" s="299">
        <v>0.81200000000000006</v>
      </c>
      <c r="L172" s="346" t="s">
        <v>548</v>
      </c>
      <c r="M172" s="299">
        <v>0.80800000000000005</v>
      </c>
      <c r="N172" s="335" t="s">
        <v>548</v>
      </c>
      <c r="O172" s="299">
        <v>0.80300000000000005</v>
      </c>
      <c r="P172" s="335" t="s">
        <v>548</v>
      </c>
      <c r="Q172" s="299">
        <v>0.79800000000000004</v>
      </c>
      <c r="R172" s="335" t="s">
        <v>548</v>
      </c>
      <c r="S172" s="299">
        <v>0.79200000000000004</v>
      </c>
      <c r="T172" s="335" t="s">
        <v>548</v>
      </c>
      <c r="U172" s="299">
        <v>0.78900000000000003</v>
      </c>
      <c r="V172" s="171" t="s">
        <v>548</v>
      </c>
      <c r="W172" s="299">
        <v>0.78200000000000003</v>
      </c>
      <c r="X172" s="171" t="s">
        <v>548</v>
      </c>
      <c r="Y172" s="299">
        <v>0.77600000000000002</v>
      </c>
      <c r="Z172" s="171" t="s">
        <v>548</v>
      </c>
      <c r="AA172" s="299">
        <v>0.76900000000000002</v>
      </c>
      <c r="AB172" s="171" t="s">
        <v>548</v>
      </c>
      <c r="AC172" s="299">
        <v>0.76500000000000001</v>
      </c>
      <c r="AD172" s="346" t="s">
        <v>548</v>
      </c>
      <c r="AE172" s="299">
        <v>0.75900000000000001</v>
      </c>
      <c r="AF172" s="335" t="s">
        <v>548</v>
      </c>
      <c r="AG172" s="299">
        <v>0.755</v>
      </c>
      <c r="AH172" s="346" t="s">
        <v>548</v>
      </c>
      <c r="AI172" s="299">
        <v>0.749</v>
      </c>
      <c r="AJ172" s="335" t="s">
        <v>548</v>
      </c>
      <c r="AK172" s="299">
        <v>0.74299999999999999</v>
      </c>
      <c r="AL172" s="335" t="s">
        <v>548</v>
      </c>
      <c r="AM172" s="299">
        <v>0.74</v>
      </c>
      <c r="AN172" s="299" t="s">
        <v>548</v>
      </c>
      <c r="AO172" s="299">
        <v>0.73899999999999999</v>
      </c>
      <c r="AP172" s="299" t="s">
        <v>548</v>
      </c>
      <c r="AQ172" s="299">
        <v>0.73899999999999999</v>
      </c>
      <c r="AR172" s="299" t="s">
        <v>548</v>
      </c>
      <c r="AS172" s="299">
        <v>0.73499999999999999</v>
      </c>
      <c r="AT172" s="417" t="s">
        <v>548</v>
      </c>
      <c r="AU172" s="299">
        <v>0.73399999999999999</v>
      </c>
      <c r="AV172" s="417" t="s">
        <v>548</v>
      </c>
      <c r="AW172" s="215" t="str">
        <f t="shared" si="2"/>
        <v>down</v>
      </c>
      <c r="AX172" s="225"/>
      <c r="AY172" s="226"/>
      <c r="AZ172" s="226"/>
      <c r="BA172" s="306"/>
      <c r="BB172" s="306"/>
    </row>
    <row r="173" spans="1:54" x14ac:dyDescent="0.2">
      <c r="A173" s="285" t="s">
        <v>628</v>
      </c>
      <c r="B173" s="293" t="s">
        <v>696</v>
      </c>
      <c r="C173" s="293" t="s">
        <v>464</v>
      </c>
      <c r="D173" s="293" t="s">
        <v>425</v>
      </c>
      <c r="E173" s="293" t="s">
        <v>40</v>
      </c>
      <c r="F173" s="293" t="s">
        <v>348</v>
      </c>
      <c r="G173" s="293" t="s">
        <v>349</v>
      </c>
      <c r="H173" s="272" t="s">
        <v>571</v>
      </c>
      <c r="I173" s="299">
        <v>1.0569999999999999</v>
      </c>
      <c r="J173" s="346" t="s">
        <v>549</v>
      </c>
      <c r="K173" s="299">
        <v>1.0469999999999999</v>
      </c>
      <c r="L173" s="346" t="s">
        <v>549</v>
      </c>
      <c r="M173" s="299">
        <v>1.04</v>
      </c>
      <c r="N173" s="335" t="s">
        <v>549</v>
      </c>
      <c r="O173" s="299">
        <v>1.034</v>
      </c>
      <c r="P173" s="335" t="s">
        <v>549</v>
      </c>
      <c r="Q173" s="299">
        <v>1.032</v>
      </c>
      <c r="R173" s="335" t="s">
        <v>549</v>
      </c>
      <c r="S173" s="299">
        <v>1.028</v>
      </c>
      <c r="T173" s="335" t="s">
        <v>549</v>
      </c>
      <c r="U173" s="299">
        <v>1.0289999999999999</v>
      </c>
      <c r="V173" s="171" t="s">
        <v>549</v>
      </c>
      <c r="W173" s="299">
        <v>1.02</v>
      </c>
      <c r="X173" s="171" t="s">
        <v>549</v>
      </c>
      <c r="Y173" s="299">
        <v>1.01</v>
      </c>
      <c r="Z173" s="171" t="s">
        <v>549</v>
      </c>
      <c r="AA173" s="299">
        <v>0.997</v>
      </c>
      <c r="AB173" s="171" t="s">
        <v>549</v>
      </c>
      <c r="AC173" s="299">
        <v>0.99099999999999999</v>
      </c>
      <c r="AD173" s="346" t="s">
        <v>549</v>
      </c>
      <c r="AE173" s="299">
        <v>0.97799999999999998</v>
      </c>
      <c r="AF173" s="335" t="s">
        <v>549</v>
      </c>
      <c r="AG173" s="299">
        <v>0.97799999999999998</v>
      </c>
      <c r="AH173" s="346" t="s">
        <v>549</v>
      </c>
      <c r="AI173" s="299">
        <v>0.98099999999999998</v>
      </c>
      <c r="AJ173" s="335" t="s">
        <v>549</v>
      </c>
      <c r="AK173" s="299">
        <v>0.98</v>
      </c>
      <c r="AL173" s="335" t="s">
        <v>549</v>
      </c>
      <c r="AM173" s="299">
        <v>0.98299999999999998</v>
      </c>
      <c r="AN173" s="299" t="s">
        <v>549</v>
      </c>
      <c r="AO173" s="299">
        <v>0.98299999999999998</v>
      </c>
      <c r="AP173" s="299" t="s">
        <v>549</v>
      </c>
      <c r="AQ173" s="299">
        <v>0.98799999999999999</v>
      </c>
      <c r="AR173" s="299" t="s">
        <v>549</v>
      </c>
      <c r="AS173" s="299">
        <v>0.98699999999999999</v>
      </c>
      <c r="AT173" s="417" t="s">
        <v>549</v>
      </c>
      <c r="AU173" s="299">
        <v>0.99199999999999999</v>
      </c>
      <c r="AV173" s="417" t="s">
        <v>549</v>
      </c>
      <c r="AW173" s="215" t="str">
        <f t="shared" si="2"/>
        <v>up</v>
      </c>
      <c r="AX173" s="225"/>
      <c r="AY173" s="226"/>
      <c r="AZ173" s="226"/>
      <c r="BA173" s="306"/>
      <c r="BB173" s="306"/>
    </row>
    <row r="174" spans="1:54" x14ac:dyDescent="0.2">
      <c r="A174" s="285" t="s">
        <v>637</v>
      </c>
      <c r="B174" s="293" t="s">
        <v>688</v>
      </c>
      <c r="C174" s="293" t="s">
        <v>401</v>
      </c>
      <c r="D174" s="293" t="s">
        <v>436</v>
      </c>
      <c r="E174" s="293" t="s">
        <v>114</v>
      </c>
      <c r="F174" s="293" t="s">
        <v>350</v>
      </c>
      <c r="G174" s="293" t="s">
        <v>351</v>
      </c>
      <c r="H174" s="272" t="s">
        <v>571</v>
      </c>
      <c r="I174" s="299">
        <v>0.93899999999999995</v>
      </c>
      <c r="J174" s="346" t="s">
        <v>548</v>
      </c>
      <c r="K174" s="299">
        <v>0.93400000000000005</v>
      </c>
      <c r="L174" s="346" t="s">
        <v>548</v>
      </c>
      <c r="M174" s="299">
        <v>0.92900000000000005</v>
      </c>
      <c r="N174" s="335" t="s">
        <v>548</v>
      </c>
      <c r="O174" s="299">
        <v>0.92400000000000004</v>
      </c>
      <c r="P174" s="335" t="s">
        <v>548</v>
      </c>
      <c r="Q174" s="299">
        <v>0.91800000000000004</v>
      </c>
      <c r="R174" s="335" t="s">
        <v>548</v>
      </c>
      <c r="S174" s="299">
        <v>0.91</v>
      </c>
      <c r="T174" s="335" t="s">
        <v>548</v>
      </c>
      <c r="U174" s="299">
        <v>0.90900000000000003</v>
      </c>
      <c r="V174" s="171" t="s">
        <v>548</v>
      </c>
      <c r="W174" s="299">
        <v>0.90300000000000002</v>
      </c>
      <c r="X174" s="171" t="s">
        <v>548</v>
      </c>
      <c r="Y174" s="299">
        <v>0.89</v>
      </c>
      <c r="Z174" s="171" t="s">
        <v>548</v>
      </c>
      <c r="AA174" s="299">
        <v>0.876</v>
      </c>
      <c r="AB174" s="171" t="s">
        <v>548</v>
      </c>
      <c r="AC174" s="299">
        <v>0.86799999999999999</v>
      </c>
      <c r="AD174" s="346" t="s">
        <v>548</v>
      </c>
      <c r="AE174" s="299">
        <v>0.85899999999999999</v>
      </c>
      <c r="AF174" s="335" t="s">
        <v>548</v>
      </c>
      <c r="AG174" s="299">
        <v>0.85199999999999998</v>
      </c>
      <c r="AH174" s="346" t="s">
        <v>548</v>
      </c>
      <c r="AI174" s="299">
        <v>0.84699999999999998</v>
      </c>
      <c r="AJ174" s="335" t="s">
        <v>548</v>
      </c>
      <c r="AK174" s="299">
        <v>0.84</v>
      </c>
      <c r="AL174" s="335" t="s">
        <v>548</v>
      </c>
      <c r="AM174" s="299">
        <v>0.83899999999999997</v>
      </c>
      <c r="AN174" s="299" t="s">
        <v>548</v>
      </c>
      <c r="AO174" s="299">
        <v>0.83699999999999997</v>
      </c>
      <c r="AP174" s="299" t="s">
        <v>548</v>
      </c>
      <c r="AQ174" s="299">
        <v>0.83499999999999996</v>
      </c>
      <c r="AR174" s="299" t="s">
        <v>548</v>
      </c>
      <c r="AS174" s="299">
        <v>0.83499999999999996</v>
      </c>
      <c r="AT174" s="417" t="s">
        <v>548</v>
      </c>
      <c r="AU174" s="299">
        <v>0.83299999999999996</v>
      </c>
      <c r="AV174" s="417" t="s">
        <v>548</v>
      </c>
      <c r="AW174" s="215" t="str">
        <f t="shared" si="2"/>
        <v>down</v>
      </c>
      <c r="AX174" s="225"/>
      <c r="AY174" s="226"/>
      <c r="AZ174" s="226"/>
      <c r="BA174" s="306"/>
      <c r="BB174" s="306"/>
    </row>
    <row r="175" spans="1:54" x14ac:dyDescent="0.2">
      <c r="A175" s="285" t="s">
        <v>496</v>
      </c>
      <c r="B175" s="293" t="s">
        <v>705</v>
      </c>
      <c r="C175" s="293" t="s">
        <v>411</v>
      </c>
      <c r="D175" s="293" t="s">
        <v>437</v>
      </c>
      <c r="E175" s="293" t="s">
        <v>123</v>
      </c>
      <c r="F175" s="293" t="s">
        <v>352</v>
      </c>
      <c r="G175" s="293" t="s">
        <v>353</v>
      </c>
      <c r="H175" s="272" t="s">
        <v>571</v>
      </c>
      <c r="I175" s="299">
        <v>0.94099999999999995</v>
      </c>
      <c r="J175" s="346" t="s">
        <v>548</v>
      </c>
      <c r="K175" s="299">
        <v>0.93700000000000006</v>
      </c>
      <c r="L175" s="346" t="s">
        <v>548</v>
      </c>
      <c r="M175" s="299">
        <v>0.93200000000000005</v>
      </c>
      <c r="N175" s="335" t="s">
        <v>548</v>
      </c>
      <c r="O175" s="299">
        <v>0.92900000000000005</v>
      </c>
      <c r="P175" s="335" t="s">
        <v>548</v>
      </c>
      <c r="Q175" s="299">
        <v>0.92</v>
      </c>
      <c r="R175" s="335" t="s">
        <v>548</v>
      </c>
      <c r="S175" s="299">
        <v>0.91100000000000003</v>
      </c>
      <c r="T175" s="335" t="s">
        <v>548</v>
      </c>
      <c r="U175" s="299">
        <v>0.91400000000000003</v>
      </c>
      <c r="V175" s="171" t="s">
        <v>548</v>
      </c>
      <c r="W175" s="299">
        <v>0.90700000000000003</v>
      </c>
      <c r="X175" s="171" t="s">
        <v>548</v>
      </c>
      <c r="Y175" s="299">
        <v>0.9</v>
      </c>
      <c r="Z175" s="171" t="s">
        <v>548</v>
      </c>
      <c r="AA175" s="299">
        <v>0.89800000000000002</v>
      </c>
      <c r="AB175" s="171" t="s">
        <v>548</v>
      </c>
      <c r="AC175" s="299">
        <v>0.89900000000000002</v>
      </c>
      <c r="AD175" s="346" t="s">
        <v>548</v>
      </c>
      <c r="AE175" s="299">
        <v>0.89</v>
      </c>
      <c r="AF175" s="335" t="s">
        <v>548</v>
      </c>
      <c r="AG175" s="299">
        <v>0.88900000000000001</v>
      </c>
      <c r="AH175" s="346" t="s">
        <v>548</v>
      </c>
      <c r="AI175" s="299">
        <v>0.88700000000000001</v>
      </c>
      <c r="AJ175" s="335" t="s">
        <v>548</v>
      </c>
      <c r="AK175" s="299">
        <v>0.88300000000000001</v>
      </c>
      <c r="AL175" s="335" t="s">
        <v>548</v>
      </c>
      <c r="AM175" s="299">
        <v>0.88500000000000001</v>
      </c>
      <c r="AN175" s="299" t="s">
        <v>548</v>
      </c>
      <c r="AO175" s="299">
        <v>0.89</v>
      </c>
      <c r="AP175" s="299" t="s">
        <v>548</v>
      </c>
      <c r="AQ175" s="299">
        <v>0.89600000000000002</v>
      </c>
      <c r="AR175" s="299" t="s">
        <v>548</v>
      </c>
      <c r="AS175" s="299">
        <v>0.89600000000000002</v>
      </c>
      <c r="AT175" s="417" t="s">
        <v>548</v>
      </c>
      <c r="AU175" s="299">
        <v>0.90300000000000002</v>
      </c>
      <c r="AV175" s="417" t="s">
        <v>548</v>
      </c>
      <c r="AW175" s="215" t="str">
        <f t="shared" si="2"/>
        <v>up</v>
      </c>
      <c r="AX175" s="225"/>
      <c r="AY175" s="226"/>
      <c r="AZ175" s="226"/>
      <c r="BA175" s="306"/>
      <c r="BB175" s="306"/>
    </row>
    <row r="176" spans="1:54" x14ac:dyDescent="0.2">
      <c r="A176" s="285" t="s">
        <v>619</v>
      </c>
      <c r="B176" s="293" t="s">
        <v>688</v>
      </c>
      <c r="C176" s="293" t="s">
        <v>401</v>
      </c>
      <c r="D176" s="293" t="s">
        <v>415</v>
      </c>
      <c r="E176" s="293" t="s">
        <v>5</v>
      </c>
      <c r="F176" s="293" t="s">
        <v>354</v>
      </c>
      <c r="G176" s="293" t="s">
        <v>355</v>
      </c>
      <c r="H176" s="272" t="s">
        <v>571</v>
      </c>
      <c r="I176" s="299">
        <v>1.1819999999999999</v>
      </c>
      <c r="J176" s="346" t="s">
        <v>549</v>
      </c>
      <c r="K176" s="299">
        <v>1.177</v>
      </c>
      <c r="L176" s="346" t="s">
        <v>549</v>
      </c>
      <c r="M176" s="299">
        <v>1.175</v>
      </c>
      <c r="N176" s="335" t="s">
        <v>549</v>
      </c>
      <c r="O176" s="299">
        <v>1.173</v>
      </c>
      <c r="P176" s="335" t="s">
        <v>549</v>
      </c>
      <c r="Q176" s="299">
        <v>1.1679999999999999</v>
      </c>
      <c r="R176" s="335" t="s">
        <v>549</v>
      </c>
      <c r="S176" s="299">
        <v>1.163</v>
      </c>
      <c r="T176" s="335" t="s">
        <v>549</v>
      </c>
      <c r="U176" s="299">
        <v>1.1619999999999999</v>
      </c>
      <c r="V176" s="171" t="s">
        <v>549</v>
      </c>
      <c r="W176" s="299">
        <v>1.1579999999999999</v>
      </c>
      <c r="X176" s="171" t="s">
        <v>549</v>
      </c>
      <c r="Y176" s="299">
        <v>1.149</v>
      </c>
      <c r="Z176" s="171" t="s">
        <v>549</v>
      </c>
      <c r="AA176" s="299">
        <v>1.1379999999999999</v>
      </c>
      <c r="AB176" s="171" t="s">
        <v>549</v>
      </c>
      <c r="AC176" s="299">
        <v>1.1339999999999999</v>
      </c>
      <c r="AD176" s="346" t="s">
        <v>549</v>
      </c>
      <c r="AE176" s="299">
        <v>1.1240000000000001</v>
      </c>
      <c r="AF176" s="335" t="s">
        <v>549</v>
      </c>
      <c r="AG176" s="299">
        <v>1.1160000000000001</v>
      </c>
      <c r="AH176" s="346" t="s">
        <v>549</v>
      </c>
      <c r="AI176" s="299">
        <v>1.109</v>
      </c>
      <c r="AJ176" s="335" t="s">
        <v>549</v>
      </c>
      <c r="AK176" s="299">
        <v>1.101</v>
      </c>
      <c r="AL176" s="335" t="s">
        <v>549</v>
      </c>
      <c r="AM176" s="299">
        <v>1.095</v>
      </c>
      <c r="AN176" s="299" t="s">
        <v>549</v>
      </c>
      <c r="AO176" s="299">
        <v>1.0900000000000001</v>
      </c>
      <c r="AP176" s="299" t="s">
        <v>549</v>
      </c>
      <c r="AQ176" s="299">
        <v>1.0860000000000001</v>
      </c>
      <c r="AR176" s="299" t="s">
        <v>549</v>
      </c>
      <c r="AS176" s="299">
        <v>1.0820000000000001</v>
      </c>
      <c r="AT176" s="417" t="s">
        <v>549</v>
      </c>
      <c r="AU176" s="299">
        <v>1.08</v>
      </c>
      <c r="AV176" s="417" t="s">
        <v>549</v>
      </c>
      <c r="AW176" s="215" t="str">
        <f t="shared" si="2"/>
        <v>down</v>
      </c>
      <c r="AX176" s="225"/>
      <c r="AY176" s="226"/>
      <c r="AZ176" s="226"/>
      <c r="BA176" s="306"/>
      <c r="BB176" s="306"/>
    </row>
    <row r="177" spans="1:54" x14ac:dyDescent="0.2">
      <c r="A177" s="285" t="s">
        <v>635</v>
      </c>
      <c r="B177" s="293" t="s">
        <v>694</v>
      </c>
      <c r="C177" s="293" t="s">
        <v>407</v>
      </c>
      <c r="D177" s="293" t="s">
        <v>423</v>
      </c>
      <c r="E177" s="293" t="s">
        <v>34</v>
      </c>
      <c r="F177" s="293" t="s">
        <v>356</v>
      </c>
      <c r="G177" s="293" t="s">
        <v>357</v>
      </c>
      <c r="H177" s="272" t="s">
        <v>571</v>
      </c>
      <c r="I177" s="299">
        <v>1.2</v>
      </c>
      <c r="J177" s="346" t="s">
        <v>549</v>
      </c>
      <c r="K177" s="299">
        <v>1.1910000000000001</v>
      </c>
      <c r="L177" s="346" t="s">
        <v>549</v>
      </c>
      <c r="M177" s="299">
        <v>1.1879999999999999</v>
      </c>
      <c r="N177" s="335" t="s">
        <v>549</v>
      </c>
      <c r="O177" s="299">
        <v>1.181</v>
      </c>
      <c r="P177" s="335" t="s">
        <v>549</v>
      </c>
      <c r="Q177" s="299">
        <v>1.173</v>
      </c>
      <c r="R177" s="335" t="s">
        <v>549</v>
      </c>
      <c r="S177" s="299">
        <v>1.1679999999999999</v>
      </c>
      <c r="T177" s="335" t="s">
        <v>549</v>
      </c>
      <c r="U177" s="299">
        <v>1.167</v>
      </c>
      <c r="V177" s="171" t="s">
        <v>549</v>
      </c>
      <c r="W177" s="299">
        <v>1.1579999999999999</v>
      </c>
      <c r="X177" s="171" t="s">
        <v>549</v>
      </c>
      <c r="Y177" s="299">
        <v>1.1519999999999999</v>
      </c>
      <c r="Z177" s="171" t="s">
        <v>549</v>
      </c>
      <c r="AA177" s="299">
        <v>1.1419999999999999</v>
      </c>
      <c r="AB177" s="171" t="s">
        <v>549</v>
      </c>
      <c r="AC177" s="299">
        <v>1.135</v>
      </c>
      <c r="AD177" s="346" t="s">
        <v>549</v>
      </c>
      <c r="AE177" s="299">
        <v>1.131</v>
      </c>
      <c r="AF177" s="335" t="s">
        <v>549</v>
      </c>
      <c r="AG177" s="299">
        <v>1.1339999999999999</v>
      </c>
      <c r="AH177" s="346" t="s">
        <v>549</v>
      </c>
      <c r="AI177" s="299">
        <v>1.129</v>
      </c>
      <c r="AJ177" s="335" t="s">
        <v>549</v>
      </c>
      <c r="AK177" s="299">
        <v>1.1200000000000001</v>
      </c>
      <c r="AL177" s="335" t="s">
        <v>549</v>
      </c>
      <c r="AM177" s="299">
        <v>1.117</v>
      </c>
      <c r="AN177" s="299" t="s">
        <v>549</v>
      </c>
      <c r="AO177" s="299">
        <v>1.1160000000000001</v>
      </c>
      <c r="AP177" s="299" t="s">
        <v>549</v>
      </c>
      <c r="AQ177" s="299">
        <v>1.115</v>
      </c>
      <c r="AR177" s="299" t="s">
        <v>549</v>
      </c>
      <c r="AS177" s="299">
        <v>1.1120000000000001</v>
      </c>
      <c r="AT177" s="417" t="s">
        <v>549</v>
      </c>
      <c r="AU177" s="299">
        <v>1.111</v>
      </c>
      <c r="AV177" s="417" t="s">
        <v>549</v>
      </c>
      <c r="AW177" s="215" t="str">
        <f t="shared" si="2"/>
        <v>down</v>
      </c>
      <c r="AX177" s="225"/>
      <c r="AY177" s="226"/>
      <c r="AZ177" s="226"/>
      <c r="BA177" s="306"/>
      <c r="BB177" s="306"/>
    </row>
    <row r="178" spans="1:54" x14ac:dyDescent="0.2">
      <c r="A178" s="285" t="s">
        <v>621</v>
      </c>
      <c r="B178" s="293" t="s">
        <v>690</v>
      </c>
      <c r="C178" s="293" t="s">
        <v>404</v>
      </c>
      <c r="D178" s="293" t="s">
        <v>418</v>
      </c>
      <c r="E178" s="293" t="s">
        <v>12</v>
      </c>
      <c r="F178" s="293" t="s">
        <v>358</v>
      </c>
      <c r="G178" s="293" t="s">
        <v>359</v>
      </c>
      <c r="H178" s="272" t="s">
        <v>571</v>
      </c>
      <c r="I178" s="299">
        <v>0.86499999999999999</v>
      </c>
      <c r="J178" s="346" t="s">
        <v>548</v>
      </c>
      <c r="K178" s="299">
        <v>0.85799999999999998</v>
      </c>
      <c r="L178" s="346" t="s">
        <v>548</v>
      </c>
      <c r="M178" s="299">
        <v>0.85099999999999998</v>
      </c>
      <c r="N178" s="335" t="s">
        <v>548</v>
      </c>
      <c r="O178" s="299">
        <v>0.84299999999999997</v>
      </c>
      <c r="P178" s="335" t="s">
        <v>548</v>
      </c>
      <c r="Q178" s="299">
        <v>0.83699999999999997</v>
      </c>
      <c r="R178" s="335" t="s">
        <v>548</v>
      </c>
      <c r="S178" s="299">
        <v>0.83099999999999996</v>
      </c>
      <c r="T178" s="335" t="s">
        <v>548</v>
      </c>
      <c r="U178" s="299">
        <v>0.82499999999999996</v>
      </c>
      <c r="V178" s="171" t="s">
        <v>548</v>
      </c>
      <c r="W178" s="299">
        <v>0.82</v>
      </c>
      <c r="X178" s="171" t="s">
        <v>548</v>
      </c>
      <c r="Y178" s="299">
        <v>0.81200000000000006</v>
      </c>
      <c r="Z178" s="171" t="s">
        <v>548</v>
      </c>
      <c r="AA178" s="299">
        <v>0.80300000000000005</v>
      </c>
      <c r="AB178" s="171" t="s">
        <v>548</v>
      </c>
      <c r="AC178" s="299">
        <v>0.79200000000000004</v>
      </c>
      <c r="AD178" s="346" t="s">
        <v>548</v>
      </c>
      <c r="AE178" s="299">
        <v>0.78400000000000003</v>
      </c>
      <c r="AF178" s="335" t="s">
        <v>548</v>
      </c>
      <c r="AG178" s="299">
        <v>0.78400000000000003</v>
      </c>
      <c r="AH178" s="346" t="s">
        <v>548</v>
      </c>
      <c r="AI178" s="299">
        <v>0.78</v>
      </c>
      <c r="AJ178" s="335" t="s">
        <v>548</v>
      </c>
      <c r="AK178" s="299">
        <v>0.77400000000000002</v>
      </c>
      <c r="AL178" s="335" t="s">
        <v>548</v>
      </c>
      <c r="AM178" s="299">
        <v>0.77500000000000002</v>
      </c>
      <c r="AN178" s="299" t="s">
        <v>548</v>
      </c>
      <c r="AO178" s="299">
        <v>0.77200000000000002</v>
      </c>
      <c r="AP178" s="299" t="s">
        <v>548</v>
      </c>
      <c r="AQ178" s="299">
        <v>0.76800000000000002</v>
      </c>
      <c r="AR178" s="299" t="s">
        <v>548</v>
      </c>
      <c r="AS178" s="299">
        <v>0.76600000000000001</v>
      </c>
      <c r="AT178" s="417" t="s">
        <v>548</v>
      </c>
      <c r="AU178" s="299">
        <v>0.76800000000000002</v>
      </c>
      <c r="AV178" s="417" t="s">
        <v>548</v>
      </c>
      <c r="AW178" s="215" t="str">
        <f t="shared" si="2"/>
        <v>up</v>
      </c>
      <c r="AX178" s="225"/>
      <c r="AY178" s="226"/>
      <c r="AZ178" s="226"/>
      <c r="BA178" s="306"/>
      <c r="BB178" s="306"/>
    </row>
    <row r="179" spans="1:54" x14ac:dyDescent="0.2">
      <c r="A179" s="285" t="s">
        <v>633</v>
      </c>
      <c r="B179" s="293" t="s">
        <v>690</v>
      </c>
      <c r="C179" s="293" t="s">
        <v>404</v>
      </c>
      <c r="D179" s="293" t="s">
        <v>422</v>
      </c>
      <c r="E179" s="293" t="s">
        <v>31</v>
      </c>
      <c r="F179" s="293" t="s">
        <v>360</v>
      </c>
      <c r="G179" s="293" t="s">
        <v>361</v>
      </c>
      <c r="H179" s="272" t="s">
        <v>571</v>
      </c>
      <c r="I179" s="299">
        <v>0.83599999999999997</v>
      </c>
      <c r="J179" s="346" t="s">
        <v>548</v>
      </c>
      <c r="K179" s="299">
        <v>0.83099999999999996</v>
      </c>
      <c r="L179" s="346" t="s">
        <v>548</v>
      </c>
      <c r="M179" s="299">
        <v>0.82499999999999996</v>
      </c>
      <c r="N179" s="335" t="s">
        <v>548</v>
      </c>
      <c r="O179" s="299">
        <v>0.82</v>
      </c>
      <c r="P179" s="335" t="s">
        <v>548</v>
      </c>
      <c r="Q179" s="299">
        <v>0.81299999999999994</v>
      </c>
      <c r="R179" s="335" t="s">
        <v>548</v>
      </c>
      <c r="S179" s="299">
        <v>0.80600000000000005</v>
      </c>
      <c r="T179" s="335" t="s">
        <v>548</v>
      </c>
      <c r="U179" s="299">
        <v>0.80200000000000005</v>
      </c>
      <c r="V179" s="171" t="s">
        <v>548</v>
      </c>
      <c r="W179" s="299">
        <v>0.79800000000000004</v>
      </c>
      <c r="X179" s="171" t="s">
        <v>548</v>
      </c>
      <c r="Y179" s="299">
        <v>0.79200000000000004</v>
      </c>
      <c r="Z179" s="171" t="s">
        <v>548</v>
      </c>
      <c r="AA179" s="299">
        <v>0.78700000000000003</v>
      </c>
      <c r="AB179" s="171" t="s">
        <v>548</v>
      </c>
      <c r="AC179" s="299">
        <v>0.78400000000000003</v>
      </c>
      <c r="AD179" s="346" t="s">
        <v>548</v>
      </c>
      <c r="AE179" s="299">
        <v>0.77600000000000002</v>
      </c>
      <c r="AF179" s="335" t="s">
        <v>548</v>
      </c>
      <c r="AG179" s="299">
        <v>0.77400000000000002</v>
      </c>
      <c r="AH179" s="346" t="s">
        <v>548</v>
      </c>
      <c r="AI179" s="299">
        <v>0.77100000000000002</v>
      </c>
      <c r="AJ179" s="335" t="s">
        <v>548</v>
      </c>
      <c r="AK179" s="299">
        <v>0.76700000000000002</v>
      </c>
      <c r="AL179" s="335" t="s">
        <v>548</v>
      </c>
      <c r="AM179" s="299">
        <v>0.76900000000000002</v>
      </c>
      <c r="AN179" s="299" t="s">
        <v>548</v>
      </c>
      <c r="AO179" s="299">
        <v>0.76400000000000001</v>
      </c>
      <c r="AP179" s="299" t="s">
        <v>548</v>
      </c>
      <c r="AQ179" s="299">
        <v>0.76500000000000001</v>
      </c>
      <c r="AR179" s="299" t="s">
        <v>548</v>
      </c>
      <c r="AS179" s="299">
        <v>0.76300000000000001</v>
      </c>
      <c r="AT179" s="417" t="s">
        <v>548</v>
      </c>
      <c r="AU179" s="299">
        <v>0.76300000000000001</v>
      </c>
      <c r="AV179" s="417" t="s">
        <v>548</v>
      </c>
      <c r="AW179" s="215" t="str">
        <f t="shared" si="2"/>
        <v>same</v>
      </c>
      <c r="AX179" s="225"/>
      <c r="AY179" s="226"/>
      <c r="AZ179" s="226"/>
      <c r="BA179" s="306"/>
      <c r="BB179" s="306"/>
    </row>
    <row r="180" spans="1:54" x14ac:dyDescent="0.2">
      <c r="A180" s="285" t="s">
        <v>496</v>
      </c>
      <c r="B180" s="293" t="s">
        <v>705</v>
      </c>
      <c r="C180" s="293" t="s">
        <v>411</v>
      </c>
      <c r="D180" s="293" t="s">
        <v>437</v>
      </c>
      <c r="E180" s="293" t="s">
        <v>123</v>
      </c>
      <c r="F180" s="293" t="s">
        <v>362</v>
      </c>
      <c r="G180" s="293" t="s">
        <v>363</v>
      </c>
      <c r="H180" s="272" t="s">
        <v>571</v>
      </c>
      <c r="I180" s="299">
        <v>1.03</v>
      </c>
      <c r="J180" s="346" t="s">
        <v>549</v>
      </c>
      <c r="K180" s="299">
        <v>1.0289999999999999</v>
      </c>
      <c r="L180" s="346" t="s">
        <v>549</v>
      </c>
      <c r="M180" s="299">
        <v>1.022</v>
      </c>
      <c r="N180" s="335" t="s">
        <v>549</v>
      </c>
      <c r="O180" s="299">
        <v>1.0189999999999999</v>
      </c>
      <c r="P180" s="335" t="s">
        <v>549</v>
      </c>
      <c r="Q180" s="299">
        <v>1.0109999999999999</v>
      </c>
      <c r="R180" s="335" t="s">
        <v>549</v>
      </c>
      <c r="S180" s="299">
        <v>1.0029999999999999</v>
      </c>
      <c r="T180" s="335" t="s">
        <v>549</v>
      </c>
      <c r="U180" s="299">
        <v>1.0049999999999999</v>
      </c>
      <c r="V180" s="171" t="s">
        <v>549</v>
      </c>
      <c r="W180" s="299">
        <v>0.997</v>
      </c>
      <c r="X180" s="171" t="s">
        <v>549</v>
      </c>
      <c r="Y180" s="299">
        <v>0.98099999999999998</v>
      </c>
      <c r="Z180" s="171" t="s">
        <v>549</v>
      </c>
      <c r="AA180" s="299">
        <v>0.96399999999999997</v>
      </c>
      <c r="AB180" s="171" t="s">
        <v>548</v>
      </c>
      <c r="AC180" s="299">
        <v>0.96</v>
      </c>
      <c r="AD180" s="346" t="s">
        <v>548</v>
      </c>
      <c r="AE180" s="299">
        <v>0.94499999999999995</v>
      </c>
      <c r="AF180" s="335" t="s">
        <v>548</v>
      </c>
      <c r="AG180" s="299">
        <v>0.94199999999999995</v>
      </c>
      <c r="AH180" s="346" t="s">
        <v>548</v>
      </c>
      <c r="AI180" s="299">
        <v>0.93700000000000006</v>
      </c>
      <c r="AJ180" s="335" t="s">
        <v>548</v>
      </c>
      <c r="AK180" s="299">
        <v>0.93799999999999994</v>
      </c>
      <c r="AL180" s="335" t="s">
        <v>548</v>
      </c>
      <c r="AM180" s="299">
        <v>0.93899999999999995</v>
      </c>
      <c r="AN180" s="299" t="s">
        <v>548</v>
      </c>
      <c r="AO180" s="299">
        <v>0.94</v>
      </c>
      <c r="AP180" s="299" t="s">
        <v>548</v>
      </c>
      <c r="AQ180" s="299">
        <v>0.94399999999999995</v>
      </c>
      <c r="AR180" s="299" t="s">
        <v>548</v>
      </c>
      <c r="AS180" s="299">
        <v>0.94099999999999995</v>
      </c>
      <c r="AT180" s="417" t="s">
        <v>548</v>
      </c>
      <c r="AU180" s="299">
        <v>0.94199999999999995</v>
      </c>
      <c r="AV180" s="417" t="s">
        <v>548</v>
      </c>
      <c r="AW180" s="215" t="str">
        <f t="shared" si="2"/>
        <v>up</v>
      </c>
      <c r="AX180" s="225"/>
      <c r="AY180" s="226"/>
      <c r="AZ180" s="226"/>
      <c r="BA180" s="306"/>
      <c r="BB180" s="306"/>
    </row>
    <row r="181" spans="1:54" x14ac:dyDescent="0.2">
      <c r="A181" s="285" t="s">
        <v>490</v>
      </c>
      <c r="B181" s="293" t="s">
        <v>694</v>
      </c>
      <c r="C181" s="293" t="s">
        <v>407</v>
      </c>
      <c r="D181" s="293" t="s">
        <v>431</v>
      </c>
      <c r="E181" s="293" t="s">
        <v>82</v>
      </c>
      <c r="F181" s="293" t="s">
        <v>364</v>
      </c>
      <c r="G181" s="293" t="s">
        <v>365</v>
      </c>
      <c r="H181" s="272" t="s">
        <v>571</v>
      </c>
      <c r="I181" s="299">
        <v>1.1259999999999999</v>
      </c>
      <c r="J181" s="346" t="s">
        <v>549</v>
      </c>
      <c r="K181" s="299">
        <v>1.1200000000000001</v>
      </c>
      <c r="L181" s="346" t="s">
        <v>549</v>
      </c>
      <c r="M181" s="299">
        <v>1.113</v>
      </c>
      <c r="N181" s="335" t="s">
        <v>549</v>
      </c>
      <c r="O181" s="299">
        <v>1.1060000000000001</v>
      </c>
      <c r="P181" s="335" t="s">
        <v>549</v>
      </c>
      <c r="Q181" s="299">
        <v>1.0980000000000001</v>
      </c>
      <c r="R181" s="335" t="s">
        <v>549</v>
      </c>
      <c r="S181" s="299">
        <v>1.0880000000000001</v>
      </c>
      <c r="T181" s="335" t="s">
        <v>549</v>
      </c>
      <c r="U181" s="299">
        <v>1.085</v>
      </c>
      <c r="V181" s="171" t="s">
        <v>549</v>
      </c>
      <c r="W181" s="299">
        <v>1.0760000000000001</v>
      </c>
      <c r="X181" s="171" t="s">
        <v>549</v>
      </c>
      <c r="Y181" s="299">
        <v>1.0640000000000001</v>
      </c>
      <c r="Z181" s="171" t="s">
        <v>549</v>
      </c>
      <c r="AA181" s="299">
        <v>1.0449999999999999</v>
      </c>
      <c r="AB181" s="171" t="s">
        <v>549</v>
      </c>
      <c r="AC181" s="299">
        <v>1.0309999999999999</v>
      </c>
      <c r="AD181" s="346" t="s">
        <v>549</v>
      </c>
      <c r="AE181" s="299">
        <v>1.018</v>
      </c>
      <c r="AF181" s="335" t="s">
        <v>549</v>
      </c>
      <c r="AG181" s="299">
        <v>1.014</v>
      </c>
      <c r="AH181" s="346" t="s">
        <v>549</v>
      </c>
      <c r="AI181" s="299">
        <v>1.0029999999999999</v>
      </c>
      <c r="AJ181" s="335" t="s">
        <v>549</v>
      </c>
      <c r="AK181" s="299">
        <v>0.997</v>
      </c>
      <c r="AL181" s="335" t="s">
        <v>549</v>
      </c>
      <c r="AM181" s="299">
        <v>0.995</v>
      </c>
      <c r="AN181" s="299" t="s">
        <v>549</v>
      </c>
      <c r="AO181" s="299">
        <v>0.998</v>
      </c>
      <c r="AP181" s="299" t="s">
        <v>549</v>
      </c>
      <c r="AQ181" s="299">
        <v>0.996</v>
      </c>
      <c r="AR181" s="299" t="s">
        <v>549</v>
      </c>
      <c r="AS181" s="299">
        <v>0.99</v>
      </c>
      <c r="AT181" s="417" t="s">
        <v>549</v>
      </c>
      <c r="AU181" s="299">
        <v>0.98899999999999999</v>
      </c>
      <c r="AV181" s="417" t="s">
        <v>549</v>
      </c>
      <c r="AW181" s="215" t="str">
        <f t="shared" si="2"/>
        <v>down</v>
      </c>
      <c r="AX181" s="225"/>
      <c r="AY181" s="226"/>
      <c r="AZ181" s="226"/>
      <c r="BA181" s="306"/>
      <c r="BB181" s="306"/>
    </row>
    <row r="182" spans="1:54" x14ac:dyDescent="0.2">
      <c r="A182" s="285" t="s">
        <v>496</v>
      </c>
      <c r="B182" s="293" t="s">
        <v>705</v>
      </c>
      <c r="C182" s="293" t="s">
        <v>411</v>
      </c>
      <c r="D182" s="293" t="s">
        <v>437</v>
      </c>
      <c r="E182" s="293" t="s">
        <v>123</v>
      </c>
      <c r="F182" s="293" t="s">
        <v>366</v>
      </c>
      <c r="G182" s="293" t="s">
        <v>367</v>
      </c>
      <c r="H182" s="272" t="s">
        <v>571</v>
      </c>
      <c r="I182" s="299">
        <v>1.05</v>
      </c>
      <c r="J182" s="346" t="s">
        <v>549</v>
      </c>
      <c r="K182" s="299">
        <v>1.05</v>
      </c>
      <c r="L182" s="346" t="s">
        <v>549</v>
      </c>
      <c r="M182" s="299">
        <v>1.0449999999999999</v>
      </c>
      <c r="N182" s="335" t="s">
        <v>549</v>
      </c>
      <c r="O182" s="299">
        <v>1.0389999999999999</v>
      </c>
      <c r="P182" s="335" t="s">
        <v>549</v>
      </c>
      <c r="Q182" s="299">
        <v>1.0369999999999999</v>
      </c>
      <c r="R182" s="335" t="s">
        <v>549</v>
      </c>
      <c r="S182" s="299">
        <v>1.0269999999999999</v>
      </c>
      <c r="T182" s="335" t="s">
        <v>549</v>
      </c>
      <c r="U182" s="299">
        <v>1.024</v>
      </c>
      <c r="V182" s="171" t="s">
        <v>549</v>
      </c>
      <c r="W182" s="299">
        <v>1.0189999999999999</v>
      </c>
      <c r="X182" s="171" t="s">
        <v>549</v>
      </c>
      <c r="Y182" s="299">
        <v>1.0069999999999999</v>
      </c>
      <c r="Z182" s="171" t="s">
        <v>549</v>
      </c>
      <c r="AA182" s="299">
        <v>0.998</v>
      </c>
      <c r="AB182" s="171" t="s">
        <v>549</v>
      </c>
      <c r="AC182" s="299">
        <v>0.99199999999999999</v>
      </c>
      <c r="AD182" s="346" t="s">
        <v>549</v>
      </c>
      <c r="AE182" s="299">
        <v>0.97499999999999998</v>
      </c>
      <c r="AF182" s="335" t="s">
        <v>549</v>
      </c>
      <c r="AG182" s="299">
        <v>0.96399999999999997</v>
      </c>
      <c r="AH182" s="346" t="s">
        <v>548</v>
      </c>
      <c r="AI182" s="299">
        <v>0.95699999999999996</v>
      </c>
      <c r="AJ182" s="335" t="s">
        <v>548</v>
      </c>
      <c r="AK182" s="299">
        <v>0.95299999999999996</v>
      </c>
      <c r="AL182" s="335" t="s">
        <v>548</v>
      </c>
      <c r="AM182" s="299">
        <v>0.95699999999999996</v>
      </c>
      <c r="AN182" s="299" t="s">
        <v>548</v>
      </c>
      <c r="AO182" s="299">
        <v>0.95399999999999996</v>
      </c>
      <c r="AP182" s="299" t="s">
        <v>548</v>
      </c>
      <c r="AQ182" s="299">
        <v>0.95399999999999996</v>
      </c>
      <c r="AR182" s="299" t="s">
        <v>548</v>
      </c>
      <c r="AS182" s="299">
        <v>0.95199999999999996</v>
      </c>
      <c r="AT182" s="417" t="s">
        <v>548</v>
      </c>
      <c r="AU182" s="299">
        <v>0.95199999999999996</v>
      </c>
      <c r="AV182" s="417" t="s">
        <v>548</v>
      </c>
      <c r="AW182" s="215" t="str">
        <f t="shared" si="2"/>
        <v>same</v>
      </c>
      <c r="AX182" s="225"/>
      <c r="AY182" s="226"/>
      <c r="AZ182" s="226"/>
      <c r="BA182" s="306"/>
      <c r="BB182" s="306"/>
    </row>
    <row r="183" spans="1:54" x14ac:dyDescent="0.2">
      <c r="A183" s="285" t="s">
        <v>494</v>
      </c>
      <c r="B183" s="293" t="s">
        <v>691</v>
      </c>
      <c r="C183" s="293" t="s">
        <v>405</v>
      </c>
      <c r="D183" s="293" t="s">
        <v>552</v>
      </c>
      <c r="E183" s="293" t="s">
        <v>20</v>
      </c>
      <c r="F183" s="293" t="s">
        <v>368</v>
      </c>
      <c r="G183" s="293" t="s">
        <v>369</v>
      </c>
      <c r="H183" s="272" t="s">
        <v>571</v>
      </c>
      <c r="I183" s="299">
        <v>1.137</v>
      </c>
      <c r="J183" s="346" t="s">
        <v>549</v>
      </c>
      <c r="K183" s="299">
        <v>1.1319999999999999</v>
      </c>
      <c r="L183" s="346" t="s">
        <v>549</v>
      </c>
      <c r="M183" s="299">
        <v>1.1259999999999999</v>
      </c>
      <c r="N183" s="335" t="s">
        <v>549</v>
      </c>
      <c r="O183" s="299">
        <v>1.1220000000000001</v>
      </c>
      <c r="P183" s="335" t="s">
        <v>549</v>
      </c>
      <c r="Q183" s="299">
        <v>1.1160000000000001</v>
      </c>
      <c r="R183" s="335" t="s">
        <v>549</v>
      </c>
      <c r="S183" s="299">
        <v>1.1080000000000001</v>
      </c>
      <c r="T183" s="335" t="s">
        <v>549</v>
      </c>
      <c r="U183" s="299">
        <v>1.107</v>
      </c>
      <c r="V183" s="171" t="s">
        <v>549</v>
      </c>
      <c r="W183" s="299">
        <v>1.103</v>
      </c>
      <c r="X183" s="171" t="s">
        <v>549</v>
      </c>
      <c r="Y183" s="299">
        <v>1.0980000000000001</v>
      </c>
      <c r="Z183" s="171" t="s">
        <v>549</v>
      </c>
      <c r="AA183" s="299">
        <v>1.091</v>
      </c>
      <c r="AB183" s="171" t="s">
        <v>549</v>
      </c>
      <c r="AC183" s="299">
        <v>1.089</v>
      </c>
      <c r="AD183" s="346" t="s">
        <v>549</v>
      </c>
      <c r="AE183" s="299">
        <v>1.08</v>
      </c>
      <c r="AF183" s="335" t="s">
        <v>549</v>
      </c>
      <c r="AG183" s="299">
        <v>1.075</v>
      </c>
      <c r="AH183" s="346" t="s">
        <v>549</v>
      </c>
      <c r="AI183" s="299">
        <v>1.0680000000000001</v>
      </c>
      <c r="AJ183" s="335" t="s">
        <v>549</v>
      </c>
      <c r="AK183" s="299">
        <v>1.0609999999999999</v>
      </c>
      <c r="AL183" s="335" t="s">
        <v>549</v>
      </c>
      <c r="AM183" s="299">
        <v>1.0589999999999999</v>
      </c>
      <c r="AN183" s="299" t="s">
        <v>549</v>
      </c>
      <c r="AO183" s="299">
        <v>1.056</v>
      </c>
      <c r="AP183" s="299" t="s">
        <v>549</v>
      </c>
      <c r="AQ183" s="299">
        <v>1.0529999999999999</v>
      </c>
      <c r="AR183" s="299" t="s">
        <v>549</v>
      </c>
      <c r="AS183" s="299">
        <v>1.0489999999999999</v>
      </c>
      <c r="AT183" s="417" t="s">
        <v>549</v>
      </c>
      <c r="AU183" s="299">
        <v>1.0469999999999999</v>
      </c>
      <c r="AV183" s="417" t="s">
        <v>549</v>
      </c>
      <c r="AW183" s="215" t="str">
        <f t="shared" si="2"/>
        <v>down</v>
      </c>
      <c r="AX183" s="225"/>
      <c r="AY183" s="226"/>
      <c r="AZ183" s="226"/>
      <c r="BA183" s="306"/>
      <c r="BB183" s="306"/>
    </row>
    <row r="184" spans="1:54" x14ac:dyDescent="0.2">
      <c r="A184" s="285" t="s">
        <v>498</v>
      </c>
      <c r="B184" s="293" t="s">
        <v>704</v>
      </c>
      <c r="C184" s="293" t="s">
        <v>98</v>
      </c>
      <c r="D184" s="293" t="s">
        <v>434</v>
      </c>
      <c r="E184" s="293" t="s">
        <v>98</v>
      </c>
      <c r="F184" s="293" t="s">
        <v>370</v>
      </c>
      <c r="G184" s="293" t="s">
        <v>371</v>
      </c>
      <c r="H184" s="272" t="s">
        <v>571</v>
      </c>
      <c r="I184" s="299">
        <v>0.93899999999999995</v>
      </c>
      <c r="J184" s="346" t="s">
        <v>548</v>
      </c>
      <c r="K184" s="299">
        <v>0.93500000000000005</v>
      </c>
      <c r="L184" s="346" t="s">
        <v>548</v>
      </c>
      <c r="M184" s="299">
        <v>0.92900000000000005</v>
      </c>
      <c r="N184" s="335" t="s">
        <v>548</v>
      </c>
      <c r="O184" s="299">
        <v>0.92500000000000004</v>
      </c>
      <c r="P184" s="335" t="s">
        <v>548</v>
      </c>
      <c r="Q184" s="299">
        <v>0.91800000000000004</v>
      </c>
      <c r="R184" s="335" t="s">
        <v>548</v>
      </c>
      <c r="S184" s="299">
        <v>0.91</v>
      </c>
      <c r="T184" s="335" t="s">
        <v>548</v>
      </c>
      <c r="U184" s="299">
        <v>0.90600000000000003</v>
      </c>
      <c r="V184" s="171" t="s">
        <v>548</v>
      </c>
      <c r="W184" s="299">
        <v>0.89800000000000002</v>
      </c>
      <c r="X184" s="171" t="s">
        <v>548</v>
      </c>
      <c r="Y184" s="299">
        <v>0.88200000000000001</v>
      </c>
      <c r="Z184" s="171" t="s">
        <v>548</v>
      </c>
      <c r="AA184" s="299">
        <v>0.86799999999999999</v>
      </c>
      <c r="AB184" s="171" t="s">
        <v>548</v>
      </c>
      <c r="AC184" s="299">
        <v>0.86399999999999999</v>
      </c>
      <c r="AD184" s="346" t="s">
        <v>548</v>
      </c>
      <c r="AE184" s="299">
        <v>0.85599999999999998</v>
      </c>
      <c r="AF184" s="335" t="s">
        <v>548</v>
      </c>
      <c r="AG184" s="299">
        <v>0.85199999999999998</v>
      </c>
      <c r="AH184" s="346" t="s">
        <v>548</v>
      </c>
      <c r="AI184" s="299">
        <v>0.84599999999999997</v>
      </c>
      <c r="AJ184" s="335" t="s">
        <v>548</v>
      </c>
      <c r="AK184" s="299">
        <v>0.84</v>
      </c>
      <c r="AL184" s="335" t="s">
        <v>548</v>
      </c>
      <c r="AM184" s="299">
        <v>0.83599999999999997</v>
      </c>
      <c r="AN184" s="299" t="s">
        <v>548</v>
      </c>
      <c r="AO184" s="299">
        <v>0.83299999999999996</v>
      </c>
      <c r="AP184" s="299" t="s">
        <v>548</v>
      </c>
      <c r="AQ184" s="299">
        <v>0.83</v>
      </c>
      <c r="AR184" s="299" t="s">
        <v>548</v>
      </c>
      <c r="AS184" s="299">
        <v>0.82899999999999996</v>
      </c>
      <c r="AT184" s="417" t="s">
        <v>548</v>
      </c>
      <c r="AU184" s="299">
        <v>0.82899999999999996</v>
      </c>
      <c r="AV184" s="417" t="s">
        <v>548</v>
      </c>
      <c r="AW184" s="215" t="str">
        <f t="shared" si="2"/>
        <v>same</v>
      </c>
      <c r="AX184" s="225"/>
      <c r="AY184" s="226"/>
      <c r="AZ184" s="226"/>
      <c r="BA184" s="306"/>
      <c r="BB184" s="306"/>
    </row>
    <row r="185" spans="1:54" x14ac:dyDescent="0.2">
      <c r="A185" s="285" t="s">
        <v>620</v>
      </c>
      <c r="B185" s="293" t="s">
        <v>689</v>
      </c>
      <c r="C185" s="293" t="s">
        <v>402</v>
      </c>
      <c r="D185" s="293" t="s">
        <v>416</v>
      </c>
      <c r="E185" s="293" t="s">
        <v>8</v>
      </c>
      <c r="F185" s="293" t="s">
        <v>372</v>
      </c>
      <c r="G185" s="293" t="s">
        <v>373</v>
      </c>
      <c r="H185" s="272" t="s">
        <v>571</v>
      </c>
      <c r="I185" s="299">
        <v>1.0720000000000001</v>
      </c>
      <c r="J185" s="346" t="s">
        <v>549</v>
      </c>
      <c r="K185" s="299">
        <v>1.0669999999999999</v>
      </c>
      <c r="L185" s="346" t="s">
        <v>549</v>
      </c>
      <c r="M185" s="299">
        <v>1.0580000000000001</v>
      </c>
      <c r="N185" s="335" t="s">
        <v>549</v>
      </c>
      <c r="O185" s="299">
        <v>1.0529999999999999</v>
      </c>
      <c r="P185" s="335" t="s">
        <v>549</v>
      </c>
      <c r="Q185" s="299">
        <v>1.0489999999999999</v>
      </c>
      <c r="R185" s="335" t="s">
        <v>549</v>
      </c>
      <c r="S185" s="299">
        <v>1.04</v>
      </c>
      <c r="T185" s="335" t="s">
        <v>549</v>
      </c>
      <c r="U185" s="299">
        <v>1.036</v>
      </c>
      <c r="V185" s="171" t="s">
        <v>549</v>
      </c>
      <c r="W185" s="299">
        <v>1.0329999999999999</v>
      </c>
      <c r="X185" s="171" t="s">
        <v>549</v>
      </c>
      <c r="Y185" s="299">
        <v>1.0189999999999999</v>
      </c>
      <c r="Z185" s="171" t="s">
        <v>549</v>
      </c>
      <c r="AA185" s="299">
        <v>1.008</v>
      </c>
      <c r="AB185" s="171" t="s">
        <v>549</v>
      </c>
      <c r="AC185" s="299">
        <v>1.0049999999999999</v>
      </c>
      <c r="AD185" s="346" t="s">
        <v>549</v>
      </c>
      <c r="AE185" s="299">
        <v>0.995</v>
      </c>
      <c r="AF185" s="335" t="s">
        <v>549</v>
      </c>
      <c r="AG185" s="299">
        <v>0.99199999999999999</v>
      </c>
      <c r="AH185" s="346" t="s">
        <v>549</v>
      </c>
      <c r="AI185" s="299">
        <v>0.98699999999999999</v>
      </c>
      <c r="AJ185" s="335" t="s">
        <v>549</v>
      </c>
      <c r="AK185" s="299">
        <v>0.98199999999999998</v>
      </c>
      <c r="AL185" s="335" t="s">
        <v>549</v>
      </c>
      <c r="AM185" s="299">
        <v>0.98399999999999999</v>
      </c>
      <c r="AN185" s="299" t="s">
        <v>549</v>
      </c>
      <c r="AO185" s="299">
        <v>0.98299999999999998</v>
      </c>
      <c r="AP185" s="299" t="s">
        <v>549</v>
      </c>
      <c r="AQ185" s="299">
        <v>0.98099999999999998</v>
      </c>
      <c r="AR185" s="299" t="s">
        <v>549</v>
      </c>
      <c r="AS185" s="299">
        <v>0.97499999999999998</v>
      </c>
      <c r="AT185" s="417" t="s">
        <v>549</v>
      </c>
      <c r="AU185" s="299">
        <v>0.97599999999999998</v>
      </c>
      <c r="AV185" s="417" t="s">
        <v>549</v>
      </c>
      <c r="AW185" s="215" t="str">
        <f t="shared" si="2"/>
        <v>up</v>
      </c>
      <c r="AX185" s="225"/>
      <c r="AY185" s="226"/>
      <c r="AZ185" s="226"/>
      <c r="BA185" s="306"/>
      <c r="BB185" s="306"/>
    </row>
    <row r="186" spans="1:54" x14ac:dyDescent="0.2">
      <c r="A186" s="285" t="s">
        <v>627</v>
      </c>
      <c r="B186" s="293" t="s">
        <v>695</v>
      </c>
      <c r="C186" s="293" t="s">
        <v>465</v>
      </c>
      <c r="D186" s="293" t="s">
        <v>424</v>
      </c>
      <c r="E186" s="293" t="s">
        <v>35</v>
      </c>
      <c r="F186" s="293" t="s">
        <v>374</v>
      </c>
      <c r="G186" s="293" t="s">
        <v>375</v>
      </c>
      <c r="H186" s="272" t="s">
        <v>571</v>
      </c>
      <c r="I186" s="299">
        <v>0.91600000000000004</v>
      </c>
      <c r="J186" s="346" t="s">
        <v>548</v>
      </c>
      <c r="K186" s="299">
        <v>0.90600000000000003</v>
      </c>
      <c r="L186" s="346" t="s">
        <v>548</v>
      </c>
      <c r="M186" s="299">
        <v>0.88900000000000001</v>
      </c>
      <c r="N186" s="335" t="s">
        <v>548</v>
      </c>
      <c r="O186" s="299">
        <v>0.88200000000000001</v>
      </c>
      <c r="P186" s="335" t="s">
        <v>548</v>
      </c>
      <c r="Q186" s="299">
        <v>0.876</v>
      </c>
      <c r="R186" s="335" t="s">
        <v>548</v>
      </c>
      <c r="S186" s="299">
        <v>0.87</v>
      </c>
      <c r="T186" s="335" t="s">
        <v>548</v>
      </c>
      <c r="U186" s="299">
        <v>0.87</v>
      </c>
      <c r="V186" s="171" t="s">
        <v>548</v>
      </c>
      <c r="W186" s="299">
        <v>0.86799999999999999</v>
      </c>
      <c r="X186" s="171" t="s">
        <v>548</v>
      </c>
      <c r="Y186" s="299">
        <v>0.85699999999999998</v>
      </c>
      <c r="Z186" s="171" t="s">
        <v>548</v>
      </c>
      <c r="AA186" s="299">
        <v>0.84299999999999997</v>
      </c>
      <c r="AB186" s="171" t="s">
        <v>548</v>
      </c>
      <c r="AC186" s="299">
        <v>0.83899999999999997</v>
      </c>
      <c r="AD186" s="346" t="s">
        <v>548</v>
      </c>
      <c r="AE186" s="299">
        <v>0.83</v>
      </c>
      <c r="AF186" s="335" t="s">
        <v>548</v>
      </c>
      <c r="AG186" s="299">
        <v>0.82899999999999996</v>
      </c>
      <c r="AH186" s="346" t="s">
        <v>548</v>
      </c>
      <c r="AI186" s="299">
        <v>0.83099999999999996</v>
      </c>
      <c r="AJ186" s="335" t="s">
        <v>548</v>
      </c>
      <c r="AK186" s="299">
        <v>0.83499999999999996</v>
      </c>
      <c r="AL186" s="335" t="s">
        <v>548</v>
      </c>
      <c r="AM186" s="299">
        <v>0.83899999999999997</v>
      </c>
      <c r="AN186" s="299" t="s">
        <v>548</v>
      </c>
      <c r="AO186" s="299">
        <v>0.84099999999999997</v>
      </c>
      <c r="AP186" s="299" t="s">
        <v>548</v>
      </c>
      <c r="AQ186" s="299">
        <v>0.84199999999999997</v>
      </c>
      <c r="AR186" s="299" t="s">
        <v>548</v>
      </c>
      <c r="AS186" s="299">
        <v>0.84399999999999997</v>
      </c>
      <c r="AT186" s="417" t="s">
        <v>548</v>
      </c>
      <c r="AU186" s="299">
        <v>0.84499999999999997</v>
      </c>
      <c r="AV186" s="417" t="s">
        <v>548</v>
      </c>
      <c r="AW186" s="215" t="str">
        <f t="shared" si="2"/>
        <v>up</v>
      </c>
      <c r="AX186" s="225"/>
      <c r="AY186" s="226"/>
      <c r="AZ186" s="226"/>
      <c r="BA186" s="306"/>
      <c r="BB186" s="306"/>
    </row>
    <row r="187" spans="1:54" x14ac:dyDescent="0.2">
      <c r="A187" s="285" t="s">
        <v>495</v>
      </c>
      <c r="B187" s="293" t="s">
        <v>693</v>
      </c>
      <c r="C187" s="293" t="s">
        <v>406</v>
      </c>
      <c r="D187" s="293" t="s">
        <v>435</v>
      </c>
      <c r="E187" s="293" t="s">
        <v>111</v>
      </c>
      <c r="F187" s="293" t="s">
        <v>376</v>
      </c>
      <c r="G187" s="293" t="s">
        <v>377</v>
      </c>
      <c r="H187" s="272" t="s">
        <v>571</v>
      </c>
      <c r="I187" s="299">
        <v>1.032</v>
      </c>
      <c r="J187" s="346" t="s">
        <v>549</v>
      </c>
      <c r="K187" s="299">
        <v>1.03</v>
      </c>
      <c r="L187" s="346" t="s">
        <v>549</v>
      </c>
      <c r="M187" s="299">
        <v>1.026</v>
      </c>
      <c r="N187" s="335" t="s">
        <v>549</v>
      </c>
      <c r="O187" s="299">
        <v>1.0209999999999999</v>
      </c>
      <c r="P187" s="335" t="s">
        <v>549</v>
      </c>
      <c r="Q187" s="299">
        <v>1.0169999999999999</v>
      </c>
      <c r="R187" s="335" t="s">
        <v>549</v>
      </c>
      <c r="S187" s="299">
        <v>1.008</v>
      </c>
      <c r="T187" s="335" t="s">
        <v>549</v>
      </c>
      <c r="U187" s="299">
        <v>1.0009999999999999</v>
      </c>
      <c r="V187" s="171" t="s">
        <v>549</v>
      </c>
      <c r="W187" s="299">
        <v>0.995</v>
      </c>
      <c r="X187" s="171" t="s">
        <v>549</v>
      </c>
      <c r="Y187" s="299">
        <v>0.98899999999999999</v>
      </c>
      <c r="Z187" s="171" t="s">
        <v>549</v>
      </c>
      <c r="AA187" s="299">
        <v>0.97399999999999998</v>
      </c>
      <c r="AB187" s="171" t="s">
        <v>549</v>
      </c>
      <c r="AC187" s="299">
        <v>0.96199999999999997</v>
      </c>
      <c r="AD187" s="346" t="s">
        <v>548</v>
      </c>
      <c r="AE187" s="299">
        <v>0.95399999999999996</v>
      </c>
      <c r="AF187" s="335" t="s">
        <v>548</v>
      </c>
      <c r="AG187" s="299">
        <v>0.94799999999999995</v>
      </c>
      <c r="AH187" s="346" t="s">
        <v>548</v>
      </c>
      <c r="AI187" s="299">
        <v>0.94099999999999995</v>
      </c>
      <c r="AJ187" s="335" t="s">
        <v>548</v>
      </c>
      <c r="AK187" s="299">
        <v>0.93400000000000005</v>
      </c>
      <c r="AL187" s="335" t="s">
        <v>548</v>
      </c>
      <c r="AM187" s="299">
        <v>0.93799999999999994</v>
      </c>
      <c r="AN187" s="299" t="s">
        <v>548</v>
      </c>
      <c r="AO187" s="299">
        <v>0.94199999999999995</v>
      </c>
      <c r="AP187" s="299" t="s">
        <v>548</v>
      </c>
      <c r="AQ187" s="299">
        <v>0.94399999999999995</v>
      </c>
      <c r="AR187" s="299" t="s">
        <v>548</v>
      </c>
      <c r="AS187" s="299">
        <v>0.94299999999999995</v>
      </c>
      <c r="AT187" s="417" t="s">
        <v>548</v>
      </c>
      <c r="AU187" s="299">
        <v>0.94199999999999995</v>
      </c>
      <c r="AV187" s="417" t="s">
        <v>548</v>
      </c>
      <c r="AW187" s="215" t="str">
        <f t="shared" si="2"/>
        <v>down</v>
      </c>
      <c r="AX187" s="225"/>
      <c r="AY187" s="226"/>
      <c r="AZ187" s="226"/>
      <c r="BA187" s="306"/>
      <c r="BB187" s="306"/>
    </row>
    <row r="188" spans="1:54" x14ac:dyDescent="0.2">
      <c r="A188" s="285" t="s">
        <v>629</v>
      </c>
      <c r="B188" s="293" t="s">
        <v>690</v>
      </c>
      <c r="C188" s="293" t="s">
        <v>404</v>
      </c>
      <c r="D188" s="293" t="s">
        <v>426</v>
      </c>
      <c r="E188" s="293" t="s">
        <v>47</v>
      </c>
      <c r="F188" s="293" t="s">
        <v>378</v>
      </c>
      <c r="G188" s="293" t="s">
        <v>379</v>
      </c>
      <c r="H188" s="272" t="s">
        <v>571</v>
      </c>
      <c r="I188" s="299">
        <v>0.64200000000000002</v>
      </c>
      <c r="J188" s="346" t="s">
        <v>548</v>
      </c>
      <c r="K188" s="299">
        <v>0.63300000000000001</v>
      </c>
      <c r="L188" s="346" t="s">
        <v>548</v>
      </c>
      <c r="M188" s="299">
        <v>0.627</v>
      </c>
      <c r="N188" s="335" t="s">
        <v>548</v>
      </c>
      <c r="O188" s="299">
        <v>0.621</v>
      </c>
      <c r="P188" s="335" t="s">
        <v>548</v>
      </c>
      <c r="Q188" s="299">
        <v>0.61599999999999999</v>
      </c>
      <c r="R188" s="335" t="s">
        <v>548</v>
      </c>
      <c r="S188" s="299">
        <v>0.60899999999999999</v>
      </c>
      <c r="T188" s="335" t="s">
        <v>548</v>
      </c>
      <c r="U188" s="299">
        <v>0.60199999999999998</v>
      </c>
      <c r="V188" s="171" t="s">
        <v>548</v>
      </c>
      <c r="W188" s="299">
        <v>0.59799999999999998</v>
      </c>
      <c r="X188" s="171" t="s">
        <v>548</v>
      </c>
      <c r="Y188" s="299">
        <v>0.59</v>
      </c>
      <c r="Z188" s="171" t="s">
        <v>548</v>
      </c>
      <c r="AA188" s="299">
        <v>0.58099999999999996</v>
      </c>
      <c r="AB188" s="171" t="s">
        <v>548</v>
      </c>
      <c r="AC188" s="299">
        <v>0.57499999999999996</v>
      </c>
      <c r="AD188" s="346" t="s">
        <v>548</v>
      </c>
      <c r="AE188" s="299">
        <v>0.56799999999999995</v>
      </c>
      <c r="AF188" s="335" t="s">
        <v>548</v>
      </c>
      <c r="AG188" s="299">
        <v>0.56499999999999995</v>
      </c>
      <c r="AH188" s="346" t="s">
        <v>548</v>
      </c>
      <c r="AI188" s="299">
        <v>0.56100000000000005</v>
      </c>
      <c r="AJ188" s="335" t="s">
        <v>548</v>
      </c>
      <c r="AK188" s="299">
        <v>0.55800000000000005</v>
      </c>
      <c r="AL188" s="335" t="s">
        <v>548</v>
      </c>
      <c r="AM188" s="299">
        <v>0.55600000000000005</v>
      </c>
      <c r="AN188" s="299" t="s">
        <v>548</v>
      </c>
      <c r="AO188" s="299">
        <v>0.55300000000000005</v>
      </c>
      <c r="AP188" s="299" t="s">
        <v>548</v>
      </c>
      <c r="AQ188" s="299">
        <v>0.55100000000000005</v>
      </c>
      <c r="AR188" s="299" t="s">
        <v>548</v>
      </c>
      <c r="AS188" s="299">
        <v>0.55300000000000005</v>
      </c>
      <c r="AT188" s="417" t="s">
        <v>548</v>
      </c>
      <c r="AU188" s="299">
        <v>0.55200000000000005</v>
      </c>
      <c r="AV188" s="417" t="s">
        <v>548</v>
      </c>
      <c r="AW188" s="215" t="str">
        <f t="shared" si="2"/>
        <v>down</v>
      </c>
      <c r="AX188" s="225"/>
      <c r="AY188" s="226"/>
      <c r="AZ188" s="226"/>
      <c r="BA188" s="306"/>
      <c r="BB188" s="306"/>
    </row>
    <row r="189" spans="1:54" x14ac:dyDescent="0.2">
      <c r="A189" s="285" t="s">
        <v>639</v>
      </c>
      <c r="B189" s="293" t="s">
        <v>691</v>
      </c>
      <c r="C189" s="293" t="s">
        <v>405</v>
      </c>
      <c r="D189" s="293" t="s">
        <v>429</v>
      </c>
      <c r="E189" s="293" t="s">
        <v>60</v>
      </c>
      <c r="F189" s="293" t="s">
        <v>380</v>
      </c>
      <c r="G189" s="293" t="s">
        <v>381</v>
      </c>
      <c r="H189" s="272" t="s">
        <v>571</v>
      </c>
      <c r="I189" s="299">
        <v>1.1910000000000001</v>
      </c>
      <c r="J189" s="346" t="s">
        <v>549</v>
      </c>
      <c r="K189" s="299">
        <v>1.1859999999999999</v>
      </c>
      <c r="L189" s="346" t="s">
        <v>549</v>
      </c>
      <c r="M189" s="299">
        <v>1.18</v>
      </c>
      <c r="N189" s="335" t="s">
        <v>549</v>
      </c>
      <c r="O189" s="299">
        <v>1.17</v>
      </c>
      <c r="P189" s="335" t="s">
        <v>549</v>
      </c>
      <c r="Q189" s="299">
        <v>1.165</v>
      </c>
      <c r="R189" s="335" t="s">
        <v>549</v>
      </c>
      <c r="S189" s="299">
        <v>1.1539999999999999</v>
      </c>
      <c r="T189" s="335" t="s">
        <v>549</v>
      </c>
      <c r="U189" s="299">
        <v>1.151</v>
      </c>
      <c r="V189" s="171" t="s">
        <v>549</v>
      </c>
      <c r="W189" s="299">
        <v>1.1459999999999999</v>
      </c>
      <c r="X189" s="171" t="s">
        <v>549</v>
      </c>
      <c r="Y189" s="299">
        <v>1.1299999999999999</v>
      </c>
      <c r="Z189" s="171" t="s">
        <v>549</v>
      </c>
      <c r="AA189" s="299">
        <v>1.111</v>
      </c>
      <c r="AB189" s="171" t="s">
        <v>549</v>
      </c>
      <c r="AC189" s="299">
        <v>1.107</v>
      </c>
      <c r="AD189" s="346" t="s">
        <v>549</v>
      </c>
      <c r="AE189" s="299">
        <v>1.097</v>
      </c>
      <c r="AF189" s="335" t="s">
        <v>549</v>
      </c>
      <c r="AG189" s="299">
        <v>1.091</v>
      </c>
      <c r="AH189" s="346" t="s">
        <v>549</v>
      </c>
      <c r="AI189" s="299">
        <v>1.0860000000000001</v>
      </c>
      <c r="AJ189" s="335" t="s">
        <v>549</v>
      </c>
      <c r="AK189" s="299">
        <v>1.081</v>
      </c>
      <c r="AL189" s="335" t="s">
        <v>549</v>
      </c>
      <c r="AM189" s="299">
        <v>1.087</v>
      </c>
      <c r="AN189" s="299" t="s">
        <v>549</v>
      </c>
      <c r="AO189" s="299">
        <v>1.0840000000000001</v>
      </c>
      <c r="AP189" s="299" t="s">
        <v>549</v>
      </c>
      <c r="AQ189" s="299">
        <v>1.0840000000000001</v>
      </c>
      <c r="AR189" s="299" t="s">
        <v>549</v>
      </c>
      <c r="AS189" s="299">
        <v>1.085</v>
      </c>
      <c r="AT189" s="417" t="s">
        <v>549</v>
      </c>
      <c r="AU189" s="299">
        <v>1.0860000000000001</v>
      </c>
      <c r="AV189" s="417" t="s">
        <v>549</v>
      </c>
      <c r="AW189" s="215" t="str">
        <f t="shared" si="2"/>
        <v>up</v>
      </c>
      <c r="AX189" s="225"/>
      <c r="AY189" s="226"/>
      <c r="AZ189" s="226"/>
      <c r="BA189" s="306"/>
      <c r="BB189" s="306"/>
    </row>
    <row r="190" spans="1:54" x14ac:dyDescent="0.2">
      <c r="A190" s="285" t="s">
        <v>501</v>
      </c>
      <c r="B190" s="293" t="s">
        <v>691</v>
      </c>
      <c r="C190" s="293" t="s">
        <v>405</v>
      </c>
      <c r="D190" s="293" t="s">
        <v>429</v>
      </c>
      <c r="E190" s="293" t="s">
        <v>60</v>
      </c>
      <c r="F190" s="293" t="s">
        <v>382</v>
      </c>
      <c r="G190" s="293" t="s">
        <v>383</v>
      </c>
      <c r="H190" s="272" t="s">
        <v>571</v>
      </c>
      <c r="I190" s="299">
        <v>1.1379999999999999</v>
      </c>
      <c r="J190" s="346" t="s">
        <v>549</v>
      </c>
      <c r="K190" s="299">
        <v>1.1359999999999999</v>
      </c>
      <c r="L190" s="346" t="s">
        <v>549</v>
      </c>
      <c r="M190" s="299">
        <v>1.131</v>
      </c>
      <c r="N190" s="335" t="s">
        <v>549</v>
      </c>
      <c r="O190" s="299">
        <v>1.127</v>
      </c>
      <c r="P190" s="335" t="s">
        <v>549</v>
      </c>
      <c r="Q190" s="299">
        <v>1.1220000000000001</v>
      </c>
      <c r="R190" s="335" t="s">
        <v>549</v>
      </c>
      <c r="S190" s="299">
        <v>1.115</v>
      </c>
      <c r="T190" s="335" t="s">
        <v>549</v>
      </c>
      <c r="U190" s="299">
        <v>1.117</v>
      </c>
      <c r="V190" s="171" t="s">
        <v>549</v>
      </c>
      <c r="W190" s="299">
        <v>1.1140000000000001</v>
      </c>
      <c r="X190" s="171" t="s">
        <v>549</v>
      </c>
      <c r="Y190" s="299">
        <v>1.1040000000000001</v>
      </c>
      <c r="Z190" s="171" t="s">
        <v>549</v>
      </c>
      <c r="AA190" s="299">
        <v>1.089</v>
      </c>
      <c r="AB190" s="171" t="s">
        <v>549</v>
      </c>
      <c r="AC190" s="299">
        <v>1.079</v>
      </c>
      <c r="AD190" s="346" t="s">
        <v>549</v>
      </c>
      <c r="AE190" s="299">
        <v>1.069</v>
      </c>
      <c r="AF190" s="335" t="s">
        <v>549</v>
      </c>
      <c r="AG190" s="299">
        <v>1.0609999999999999</v>
      </c>
      <c r="AH190" s="346" t="s">
        <v>549</v>
      </c>
      <c r="AI190" s="299">
        <v>1.056</v>
      </c>
      <c r="AJ190" s="335" t="s">
        <v>549</v>
      </c>
      <c r="AK190" s="299">
        <v>1.054</v>
      </c>
      <c r="AL190" s="335" t="s">
        <v>549</v>
      </c>
      <c r="AM190" s="299">
        <v>1.0549999999999999</v>
      </c>
      <c r="AN190" s="299" t="s">
        <v>549</v>
      </c>
      <c r="AO190" s="299">
        <v>1.0569999999999999</v>
      </c>
      <c r="AP190" s="299" t="s">
        <v>549</v>
      </c>
      <c r="AQ190" s="299">
        <v>1.0549999999999999</v>
      </c>
      <c r="AR190" s="299" t="s">
        <v>549</v>
      </c>
      <c r="AS190" s="299">
        <v>1.0489999999999999</v>
      </c>
      <c r="AT190" s="417" t="s">
        <v>549</v>
      </c>
      <c r="AU190" s="299">
        <v>1.046</v>
      </c>
      <c r="AV190" s="417" t="s">
        <v>549</v>
      </c>
      <c r="AW190" s="215" t="str">
        <f t="shared" si="2"/>
        <v>down</v>
      </c>
      <c r="AX190" s="225"/>
      <c r="AY190" s="226"/>
      <c r="AZ190" s="226"/>
      <c r="BA190" s="306"/>
      <c r="BB190" s="306"/>
    </row>
    <row r="191" spans="1:54" x14ac:dyDescent="0.2">
      <c r="A191" s="285" t="s">
        <v>628</v>
      </c>
      <c r="B191" s="293" t="s">
        <v>696</v>
      </c>
      <c r="C191" s="293" t="s">
        <v>464</v>
      </c>
      <c r="D191" s="293" t="s">
        <v>425</v>
      </c>
      <c r="E191" s="293" t="s">
        <v>40</v>
      </c>
      <c r="F191" s="293" t="s">
        <v>384</v>
      </c>
      <c r="G191" s="293" t="s">
        <v>385</v>
      </c>
      <c r="H191" s="272" t="s">
        <v>571</v>
      </c>
      <c r="I191" s="299">
        <v>1.1379999999999999</v>
      </c>
      <c r="J191" s="346" t="s">
        <v>549</v>
      </c>
      <c r="K191" s="299">
        <v>1.137</v>
      </c>
      <c r="L191" s="346" t="s">
        <v>549</v>
      </c>
      <c r="M191" s="299">
        <v>1.1299999999999999</v>
      </c>
      <c r="N191" s="335" t="s">
        <v>549</v>
      </c>
      <c r="O191" s="299">
        <v>1.123</v>
      </c>
      <c r="P191" s="335" t="s">
        <v>549</v>
      </c>
      <c r="Q191" s="299">
        <v>1.1220000000000001</v>
      </c>
      <c r="R191" s="335" t="s">
        <v>549</v>
      </c>
      <c r="S191" s="299">
        <v>1.119</v>
      </c>
      <c r="T191" s="335" t="s">
        <v>549</v>
      </c>
      <c r="U191" s="299">
        <v>1.1240000000000001</v>
      </c>
      <c r="V191" s="171" t="s">
        <v>549</v>
      </c>
      <c r="W191" s="299">
        <v>1.1240000000000001</v>
      </c>
      <c r="X191" s="171" t="s">
        <v>549</v>
      </c>
      <c r="Y191" s="299">
        <v>1.113</v>
      </c>
      <c r="Z191" s="171" t="s">
        <v>549</v>
      </c>
      <c r="AA191" s="299">
        <v>1.1020000000000001</v>
      </c>
      <c r="AB191" s="171" t="s">
        <v>549</v>
      </c>
      <c r="AC191" s="299">
        <v>1.0960000000000001</v>
      </c>
      <c r="AD191" s="346" t="s">
        <v>549</v>
      </c>
      <c r="AE191" s="299">
        <v>1.0900000000000001</v>
      </c>
      <c r="AF191" s="335" t="s">
        <v>549</v>
      </c>
      <c r="AG191" s="299">
        <v>1.0860000000000001</v>
      </c>
      <c r="AH191" s="346" t="s">
        <v>549</v>
      </c>
      <c r="AI191" s="299">
        <v>1.0840000000000001</v>
      </c>
      <c r="AJ191" s="335" t="s">
        <v>549</v>
      </c>
      <c r="AK191" s="299">
        <v>1.083</v>
      </c>
      <c r="AL191" s="335" t="s">
        <v>549</v>
      </c>
      <c r="AM191" s="299">
        <v>1.0880000000000001</v>
      </c>
      <c r="AN191" s="299" t="s">
        <v>549</v>
      </c>
      <c r="AO191" s="299">
        <v>1.089</v>
      </c>
      <c r="AP191" s="299" t="s">
        <v>549</v>
      </c>
      <c r="AQ191" s="299">
        <v>1.087</v>
      </c>
      <c r="AR191" s="299" t="s">
        <v>549</v>
      </c>
      <c r="AS191" s="299">
        <v>1.085</v>
      </c>
      <c r="AT191" s="417" t="s">
        <v>549</v>
      </c>
      <c r="AU191" s="299">
        <v>1.083</v>
      </c>
      <c r="AV191" s="417" t="s">
        <v>549</v>
      </c>
      <c r="AW191" s="215" t="str">
        <f t="shared" si="2"/>
        <v>down</v>
      </c>
      <c r="AX191" s="225"/>
      <c r="AY191" s="226"/>
      <c r="AZ191" s="226"/>
      <c r="BA191" s="306"/>
      <c r="BB191" s="306"/>
    </row>
    <row r="192" spans="1:54" x14ac:dyDescent="0.2">
      <c r="A192" s="285" t="s">
        <v>623</v>
      </c>
      <c r="B192" s="293" t="s">
        <v>692</v>
      </c>
      <c r="C192" s="293" t="s">
        <v>403</v>
      </c>
      <c r="D192" s="293" t="s">
        <v>420</v>
      </c>
      <c r="E192" s="293" t="s">
        <v>25</v>
      </c>
      <c r="F192" s="293" t="s">
        <v>386</v>
      </c>
      <c r="G192" s="293" t="s">
        <v>387</v>
      </c>
      <c r="H192" s="272" t="s">
        <v>571</v>
      </c>
      <c r="I192" s="299">
        <v>1.0209999999999999</v>
      </c>
      <c r="J192" s="346" t="s">
        <v>549</v>
      </c>
      <c r="K192" s="299">
        <v>1.0209999999999999</v>
      </c>
      <c r="L192" s="346" t="s">
        <v>549</v>
      </c>
      <c r="M192" s="299">
        <v>1.0149999999999999</v>
      </c>
      <c r="N192" s="335" t="s">
        <v>549</v>
      </c>
      <c r="O192" s="299">
        <v>1.01</v>
      </c>
      <c r="P192" s="335" t="s">
        <v>549</v>
      </c>
      <c r="Q192" s="299">
        <v>1.002</v>
      </c>
      <c r="R192" s="335" t="s">
        <v>549</v>
      </c>
      <c r="S192" s="299">
        <v>0.99099999999999999</v>
      </c>
      <c r="T192" s="335" t="s">
        <v>549</v>
      </c>
      <c r="U192" s="299">
        <v>0.98899999999999999</v>
      </c>
      <c r="V192" s="171" t="s">
        <v>549</v>
      </c>
      <c r="W192" s="299">
        <v>0.98199999999999998</v>
      </c>
      <c r="X192" s="171" t="s">
        <v>549</v>
      </c>
      <c r="Y192" s="299">
        <v>0.96799999999999997</v>
      </c>
      <c r="Z192" s="171" t="s">
        <v>549</v>
      </c>
      <c r="AA192" s="299">
        <v>0.95299999999999996</v>
      </c>
      <c r="AB192" s="171" t="s">
        <v>548</v>
      </c>
      <c r="AC192" s="299">
        <v>0.94699999999999995</v>
      </c>
      <c r="AD192" s="346" t="s">
        <v>548</v>
      </c>
      <c r="AE192" s="299">
        <v>0.93400000000000005</v>
      </c>
      <c r="AF192" s="335" t="s">
        <v>548</v>
      </c>
      <c r="AG192" s="299">
        <v>0.92400000000000004</v>
      </c>
      <c r="AH192" s="346" t="s">
        <v>548</v>
      </c>
      <c r="AI192" s="299">
        <v>0.91100000000000003</v>
      </c>
      <c r="AJ192" s="335" t="s">
        <v>548</v>
      </c>
      <c r="AK192" s="299">
        <v>0.90100000000000002</v>
      </c>
      <c r="AL192" s="335" t="s">
        <v>548</v>
      </c>
      <c r="AM192" s="299">
        <v>0.89300000000000002</v>
      </c>
      <c r="AN192" s="299" t="s">
        <v>548</v>
      </c>
      <c r="AO192" s="299">
        <v>0.88800000000000001</v>
      </c>
      <c r="AP192" s="299" t="s">
        <v>548</v>
      </c>
      <c r="AQ192" s="299">
        <v>0.88500000000000001</v>
      </c>
      <c r="AR192" s="299" t="s">
        <v>548</v>
      </c>
      <c r="AS192" s="299">
        <v>0.879</v>
      </c>
      <c r="AT192" s="417" t="s">
        <v>548</v>
      </c>
      <c r="AU192" s="299">
        <v>0.876</v>
      </c>
      <c r="AV192" s="417" t="s">
        <v>548</v>
      </c>
      <c r="AW192" s="215" t="str">
        <f t="shared" si="2"/>
        <v>down</v>
      </c>
      <c r="AX192" s="225"/>
      <c r="AY192" s="226"/>
      <c r="AZ192" s="226"/>
      <c r="BA192" s="306"/>
      <c r="BB192" s="306"/>
    </row>
    <row r="193" spans="1:54" x14ac:dyDescent="0.2">
      <c r="A193" s="285" t="s">
        <v>496</v>
      </c>
      <c r="B193" s="293" t="s">
        <v>705</v>
      </c>
      <c r="C193" s="293" t="s">
        <v>411</v>
      </c>
      <c r="D193" s="293" t="s">
        <v>437</v>
      </c>
      <c r="E193" s="293" t="s">
        <v>123</v>
      </c>
      <c r="F193" s="293" t="s">
        <v>388</v>
      </c>
      <c r="G193" s="293" t="s">
        <v>389</v>
      </c>
      <c r="H193" s="272" t="s">
        <v>571</v>
      </c>
      <c r="I193" s="299">
        <v>1.1559999999999999</v>
      </c>
      <c r="J193" s="346" t="s">
        <v>549</v>
      </c>
      <c r="K193" s="299">
        <v>1.1539999999999999</v>
      </c>
      <c r="L193" s="346" t="s">
        <v>549</v>
      </c>
      <c r="M193" s="299">
        <v>1.1459999999999999</v>
      </c>
      <c r="N193" s="335" t="s">
        <v>549</v>
      </c>
      <c r="O193" s="299">
        <v>1.143</v>
      </c>
      <c r="P193" s="335" t="s">
        <v>549</v>
      </c>
      <c r="Q193" s="299">
        <v>1.1399999999999999</v>
      </c>
      <c r="R193" s="335" t="s">
        <v>549</v>
      </c>
      <c r="S193" s="299">
        <v>1.135</v>
      </c>
      <c r="T193" s="335" t="s">
        <v>549</v>
      </c>
      <c r="U193" s="299">
        <v>1.139</v>
      </c>
      <c r="V193" s="171" t="s">
        <v>549</v>
      </c>
      <c r="W193" s="299">
        <v>1.1399999999999999</v>
      </c>
      <c r="X193" s="171" t="s">
        <v>549</v>
      </c>
      <c r="Y193" s="299">
        <v>1.135</v>
      </c>
      <c r="Z193" s="171" t="s">
        <v>549</v>
      </c>
      <c r="AA193" s="299">
        <v>1.1279999999999999</v>
      </c>
      <c r="AB193" s="171" t="s">
        <v>549</v>
      </c>
      <c r="AC193" s="299">
        <v>1.1220000000000001</v>
      </c>
      <c r="AD193" s="346" t="s">
        <v>549</v>
      </c>
      <c r="AE193" s="299">
        <v>1.1100000000000001</v>
      </c>
      <c r="AF193" s="335" t="s">
        <v>549</v>
      </c>
      <c r="AG193" s="299">
        <v>1.105</v>
      </c>
      <c r="AH193" s="346" t="s">
        <v>549</v>
      </c>
      <c r="AI193" s="299">
        <v>1.103</v>
      </c>
      <c r="AJ193" s="335" t="s">
        <v>549</v>
      </c>
      <c r="AK193" s="299">
        <v>1.1000000000000001</v>
      </c>
      <c r="AL193" s="335" t="s">
        <v>549</v>
      </c>
      <c r="AM193" s="299">
        <v>1.103</v>
      </c>
      <c r="AN193" s="299" t="s">
        <v>549</v>
      </c>
      <c r="AO193" s="299">
        <v>1.103</v>
      </c>
      <c r="AP193" s="299" t="s">
        <v>549</v>
      </c>
      <c r="AQ193" s="299">
        <v>1.105</v>
      </c>
      <c r="AR193" s="299" t="s">
        <v>549</v>
      </c>
      <c r="AS193" s="299">
        <v>1.103</v>
      </c>
      <c r="AT193" s="417" t="s">
        <v>549</v>
      </c>
      <c r="AU193" s="299">
        <v>1.1040000000000001</v>
      </c>
      <c r="AV193" s="417" t="s">
        <v>549</v>
      </c>
      <c r="AW193" s="215" t="str">
        <f t="shared" si="2"/>
        <v>up</v>
      </c>
      <c r="AX193" s="225"/>
      <c r="AY193" s="226"/>
      <c r="AZ193" s="226"/>
      <c r="BA193" s="306"/>
      <c r="BB193" s="306"/>
    </row>
    <row r="194" spans="1:54" x14ac:dyDescent="0.2">
      <c r="A194" s="285" t="s">
        <v>635</v>
      </c>
      <c r="B194" s="293" t="s">
        <v>694</v>
      </c>
      <c r="C194" s="293" t="s">
        <v>407</v>
      </c>
      <c r="D194" s="293" t="s">
        <v>423</v>
      </c>
      <c r="E194" s="293" t="s">
        <v>34</v>
      </c>
      <c r="F194" s="293" t="s">
        <v>390</v>
      </c>
      <c r="G194" s="293" t="s">
        <v>391</v>
      </c>
      <c r="H194" s="272" t="s">
        <v>571</v>
      </c>
      <c r="I194" s="299">
        <v>0.998</v>
      </c>
      <c r="J194" s="346" t="s">
        <v>549</v>
      </c>
      <c r="K194" s="299">
        <v>0.99399999999999999</v>
      </c>
      <c r="L194" s="346" t="s">
        <v>549</v>
      </c>
      <c r="M194" s="299">
        <v>0.98399999999999999</v>
      </c>
      <c r="N194" s="335" t="s">
        <v>549</v>
      </c>
      <c r="O194" s="299">
        <v>0.97499999999999998</v>
      </c>
      <c r="P194" s="335" t="s">
        <v>549</v>
      </c>
      <c r="Q194" s="299">
        <v>0.96899999999999997</v>
      </c>
      <c r="R194" s="335" t="s">
        <v>549</v>
      </c>
      <c r="S194" s="299">
        <v>0.96099999999999997</v>
      </c>
      <c r="T194" s="335" t="s">
        <v>548</v>
      </c>
      <c r="U194" s="299">
        <v>0.95399999999999996</v>
      </c>
      <c r="V194" s="171" t="s">
        <v>548</v>
      </c>
      <c r="W194" s="299">
        <v>0.94399999999999995</v>
      </c>
      <c r="X194" s="171" t="s">
        <v>548</v>
      </c>
      <c r="Y194" s="299">
        <v>0.92900000000000005</v>
      </c>
      <c r="Z194" s="171" t="s">
        <v>548</v>
      </c>
      <c r="AA194" s="299">
        <v>0.91200000000000003</v>
      </c>
      <c r="AB194" s="171" t="s">
        <v>548</v>
      </c>
      <c r="AC194" s="299">
        <v>0.90400000000000003</v>
      </c>
      <c r="AD194" s="346" t="s">
        <v>548</v>
      </c>
      <c r="AE194" s="299">
        <v>0.89100000000000001</v>
      </c>
      <c r="AF194" s="335" t="s">
        <v>548</v>
      </c>
      <c r="AG194" s="299">
        <v>0.89</v>
      </c>
      <c r="AH194" s="346" t="s">
        <v>548</v>
      </c>
      <c r="AI194" s="299">
        <v>0.88600000000000001</v>
      </c>
      <c r="AJ194" s="335" t="s">
        <v>548</v>
      </c>
      <c r="AK194" s="299">
        <v>0.88300000000000001</v>
      </c>
      <c r="AL194" s="335" t="s">
        <v>548</v>
      </c>
      <c r="AM194" s="299">
        <v>0.88900000000000001</v>
      </c>
      <c r="AN194" s="299" t="s">
        <v>548</v>
      </c>
      <c r="AO194" s="299">
        <v>0.89200000000000002</v>
      </c>
      <c r="AP194" s="299" t="s">
        <v>548</v>
      </c>
      <c r="AQ194" s="299">
        <v>0.89</v>
      </c>
      <c r="AR194" s="299" t="s">
        <v>548</v>
      </c>
      <c r="AS194" s="299">
        <v>0.88900000000000001</v>
      </c>
      <c r="AT194" s="417" t="s">
        <v>548</v>
      </c>
      <c r="AU194" s="299">
        <v>0.89100000000000001</v>
      </c>
      <c r="AV194" s="417" t="s">
        <v>548</v>
      </c>
      <c r="AW194" s="215" t="str">
        <f t="shared" si="2"/>
        <v>up</v>
      </c>
      <c r="AX194" s="225"/>
      <c r="AY194" s="226"/>
      <c r="AZ194" s="226"/>
      <c r="BA194" s="306"/>
      <c r="BB194" s="306"/>
    </row>
    <row r="195" spans="1:54" x14ac:dyDescent="0.2">
      <c r="A195" s="285" t="s">
        <v>500</v>
      </c>
      <c r="B195" s="293" t="s">
        <v>694</v>
      </c>
      <c r="C195" s="293" t="s">
        <v>407</v>
      </c>
      <c r="D195" s="293" t="s">
        <v>431</v>
      </c>
      <c r="E195" s="293" t="s">
        <v>82</v>
      </c>
      <c r="F195" s="293" t="s">
        <v>392</v>
      </c>
      <c r="G195" s="293" t="s">
        <v>393</v>
      </c>
      <c r="H195" s="272" t="s">
        <v>571</v>
      </c>
      <c r="I195" s="299">
        <v>1.0629999999999999</v>
      </c>
      <c r="J195" s="346" t="s">
        <v>549</v>
      </c>
      <c r="K195" s="299">
        <v>1.0620000000000001</v>
      </c>
      <c r="L195" s="346" t="s">
        <v>549</v>
      </c>
      <c r="M195" s="299">
        <v>1.056</v>
      </c>
      <c r="N195" s="335" t="s">
        <v>549</v>
      </c>
      <c r="O195" s="299">
        <v>1.0549999999999999</v>
      </c>
      <c r="P195" s="335" t="s">
        <v>549</v>
      </c>
      <c r="Q195" s="299">
        <v>1.0509999999999999</v>
      </c>
      <c r="R195" s="335" t="s">
        <v>549</v>
      </c>
      <c r="S195" s="299">
        <v>1.0449999999999999</v>
      </c>
      <c r="T195" s="335" t="s">
        <v>549</v>
      </c>
      <c r="U195" s="299">
        <v>1.0449999999999999</v>
      </c>
      <c r="V195" s="171" t="s">
        <v>549</v>
      </c>
      <c r="W195" s="299">
        <v>1.0449999999999999</v>
      </c>
      <c r="X195" s="171" t="s">
        <v>549</v>
      </c>
      <c r="Y195" s="299">
        <v>1.0449999999999999</v>
      </c>
      <c r="Z195" s="171" t="s">
        <v>549</v>
      </c>
      <c r="AA195" s="299">
        <v>1.036</v>
      </c>
      <c r="AB195" s="171" t="s">
        <v>549</v>
      </c>
      <c r="AC195" s="299">
        <v>1.0389999999999999</v>
      </c>
      <c r="AD195" s="346" t="s">
        <v>549</v>
      </c>
      <c r="AE195" s="299">
        <v>1.0309999999999999</v>
      </c>
      <c r="AF195" s="335" t="s">
        <v>549</v>
      </c>
      <c r="AG195" s="299">
        <v>1.028</v>
      </c>
      <c r="AH195" s="346" t="s">
        <v>549</v>
      </c>
      <c r="AI195" s="299">
        <v>1.0249999999999999</v>
      </c>
      <c r="AJ195" s="335" t="s">
        <v>549</v>
      </c>
      <c r="AK195" s="299">
        <v>1.0209999999999999</v>
      </c>
      <c r="AL195" s="335" t="s">
        <v>549</v>
      </c>
      <c r="AM195" s="299">
        <v>1.024</v>
      </c>
      <c r="AN195" s="299" t="s">
        <v>549</v>
      </c>
      <c r="AO195" s="299">
        <v>1.0229999999999999</v>
      </c>
      <c r="AP195" s="299" t="s">
        <v>549</v>
      </c>
      <c r="AQ195" s="299">
        <v>1.0209999999999999</v>
      </c>
      <c r="AR195" s="299" t="s">
        <v>549</v>
      </c>
      <c r="AS195" s="299">
        <v>1.018</v>
      </c>
      <c r="AT195" s="417" t="s">
        <v>549</v>
      </c>
      <c r="AU195" s="299">
        <v>1.0169999999999999</v>
      </c>
      <c r="AV195" s="417" t="s">
        <v>549</v>
      </c>
      <c r="AW195" s="215" t="str">
        <f t="shared" si="2"/>
        <v>down</v>
      </c>
      <c r="AX195" s="225"/>
      <c r="AY195" s="226"/>
      <c r="AZ195" s="226"/>
      <c r="BA195" s="306"/>
      <c r="BB195" s="306"/>
    </row>
    <row r="196" spans="1:54" x14ac:dyDescent="0.2">
      <c r="H196" s="198"/>
      <c r="AC196" s="221"/>
      <c r="AW196" s="199"/>
      <c r="AY196" s="226"/>
    </row>
    <row r="197" spans="1:54" x14ac:dyDescent="0.2">
      <c r="F197" s="206" t="s">
        <v>412</v>
      </c>
      <c r="H197" s="198"/>
      <c r="I197" s="222">
        <v>1.0229999999999999</v>
      </c>
      <c r="K197" s="221">
        <v>1.0189999999999999</v>
      </c>
      <c r="M197" s="221">
        <v>1.0129999999999999</v>
      </c>
      <c r="O197" s="330">
        <v>1.008</v>
      </c>
      <c r="Q197" s="221">
        <v>1.002</v>
      </c>
      <c r="S197" s="222">
        <v>0.995</v>
      </c>
      <c r="U197" s="171">
        <v>0.99299999999999999</v>
      </c>
      <c r="W197" s="221">
        <v>0.98699999999999999</v>
      </c>
      <c r="Y197" s="221">
        <v>0.97699999999999998</v>
      </c>
      <c r="AA197" s="171">
        <v>0.96699999999999997</v>
      </c>
      <c r="AC197" s="221">
        <v>0.96199999999999997</v>
      </c>
      <c r="AD197" s="221"/>
      <c r="AE197" s="221">
        <v>0.95299999999999996</v>
      </c>
      <c r="AG197" s="299">
        <v>0.95</v>
      </c>
      <c r="AI197" s="221">
        <v>0.94499999999999995</v>
      </c>
      <c r="AK197" s="221">
        <v>0.94</v>
      </c>
      <c r="AM197" s="221">
        <v>0.94</v>
      </c>
      <c r="AO197" s="299">
        <v>0.93799999999999994</v>
      </c>
      <c r="AQ197" s="299">
        <v>0.93700000000000006</v>
      </c>
      <c r="AS197" s="221">
        <v>0.93500000000000005</v>
      </c>
      <c r="AT197" s="221"/>
      <c r="AU197" s="221">
        <v>0.93500000000000005</v>
      </c>
      <c r="AW197" s="199"/>
    </row>
    <row r="198" spans="1:54" x14ac:dyDescent="0.2">
      <c r="D198" s="207"/>
      <c r="E198" s="202"/>
      <c r="F198" s="224" t="s">
        <v>413</v>
      </c>
      <c r="H198" s="198"/>
      <c r="I198" s="221">
        <f>MEDIAN(I5:I195)</f>
        <v>1.05</v>
      </c>
      <c r="J198" s="221"/>
      <c r="K198" s="221">
        <f>MEDIAN(K5:K195)</f>
        <v>1.046</v>
      </c>
      <c r="L198" s="221"/>
      <c r="M198" s="221">
        <f>MEDIAN(M5:M195)</f>
        <v>1.04</v>
      </c>
      <c r="N198" s="221"/>
      <c r="O198" s="221">
        <f>MEDIAN(O5:O195)</f>
        <v>1.034</v>
      </c>
      <c r="P198" s="221"/>
      <c r="Q198" s="221">
        <f>MEDIAN(Q5:Q195)</f>
        <v>1.0289999999999999</v>
      </c>
      <c r="R198" s="221"/>
      <c r="S198" s="221">
        <f>MEDIAN(S5:S195)</f>
        <v>1.02</v>
      </c>
      <c r="T198" s="221"/>
      <c r="U198" s="221">
        <f>MEDIAN(U5:U195)</f>
        <v>1.0189999999999999</v>
      </c>
      <c r="V198" s="221"/>
      <c r="W198" s="221">
        <f>MEDIAN(W5:W195)</f>
        <v>1.0129999999999999</v>
      </c>
      <c r="X198" s="221"/>
      <c r="Y198" s="221">
        <f>MEDIAN(Y5:Y195)</f>
        <v>1.0049999999999999</v>
      </c>
      <c r="Z198" s="221"/>
      <c r="AA198" s="221">
        <f>MEDIAN(AA5:AA195)</f>
        <v>0.99099999999999999</v>
      </c>
      <c r="AB198" s="221"/>
      <c r="AC198" s="221">
        <f>MEDIAN(AC5:AC195)</f>
        <v>0.98399999999999999</v>
      </c>
      <c r="AD198" s="221"/>
      <c r="AE198" s="221">
        <f>MEDIAN(AE5:AE195)</f>
        <v>0.97499999999999998</v>
      </c>
      <c r="AF198" s="221"/>
      <c r="AG198" s="221">
        <f t="shared" ref="AG198:AU198" si="3">MEDIAN(AG5:AG195)</f>
        <v>0.97499999999999998</v>
      </c>
      <c r="AH198" s="221"/>
      <c r="AI198" s="221">
        <f t="shared" si="3"/>
        <v>0.97</v>
      </c>
      <c r="AJ198" s="221"/>
      <c r="AK198" s="221">
        <f t="shared" si="3"/>
        <v>0.96499999999999997</v>
      </c>
      <c r="AL198" s="221"/>
      <c r="AM198" s="221">
        <f t="shared" si="3"/>
        <v>0.96699999999999997</v>
      </c>
      <c r="AN198" s="221"/>
      <c r="AO198" s="221">
        <f t="shared" si="3"/>
        <v>0.96399999999999997</v>
      </c>
      <c r="AP198" s="221"/>
      <c r="AQ198" s="221">
        <f t="shared" si="3"/>
        <v>0.96399999999999997</v>
      </c>
      <c r="AR198" s="221"/>
      <c r="AS198" s="221">
        <f t="shared" si="3"/>
        <v>0.96099999999999997</v>
      </c>
      <c r="AT198" s="221"/>
      <c r="AU198" s="221">
        <f t="shared" si="3"/>
        <v>0.95699999999999996</v>
      </c>
      <c r="AV198" s="221"/>
      <c r="AW198" s="216"/>
    </row>
    <row r="199" spans="1:54" s="200" customFormat="1" x14ac:dyDescent="0.2">
      <c r="D199" s="217"/>
      <c r="E199" s="209"/>
      <c r="F199" s="234"/>
      <c r="G199" s="232"/>
      <c r="H199" s="273"/>
      <c r="I199" s="234"/>
      <c r="J199" s="234"/>
      <c r="K199" s="234"/>
      <c r="L199" s="234"/>
      <c r="M199" s="234"/>
      <c r="N199" s="234"/>
      <c r="O199" s="234"/>
      <c r="P199" s="234"/>
      <c r="Q199" s="234"/>
      <c r="R199" s="234"/>
      <c r="S199" s="234"/>
      <c r="T199" s="234"/>
      <c r="U199" s="234"/>
      <c r="V199" s="234"/>
      <c r="W199" s="234"/>
      <c r="X199" s="234"/>
      <c r="Y199" s="234"/>
      <c r="Z199" s="234"/>
      <c r="AA199" s="23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199"/>
    </row>
    <row r="200" spans="1:54" x14ac:dyDescent="0.2">
      <c r="D200" s="208"/>
      <c r="E200" s="209"/>
      <c r="F200" s="233" t="s">
        <v>591</v>
      </c>
      <c r="H200" s="198"/>
      <c r="I200" s="233">
        <f>COUNTIF(J5:J195,"yes")</f>
        <v>52</v>
      </c>
      <c r="J200" s="233"/>
      <c r="K200" s="233">
        <f>COUNTIF(L5:L195,"yes")</f>
        <v>53</v>
      </c>
      <c r="L200" s="233"/>
      <c r="M200" s="233">
        <f>COUNTIF(N5:N195,"yes")</f>
        <v>56</v>
      </c>
      <c r="N200" s="233"/>
      <c r="O200" s="233">
        <f>COUNTIF(P5:P195,"yes")</f>
        <v>60</v>
      </c>
      <c r="P200" s="233"/>
      <c r="Q200" s="233">
        <f>COUNTIF(R5:R195,"yes")</f>
        <v>63</v>
      </c>
      <c r="R200" s="233"/>
      <c r="S200" s="233">
        <f>COUNTIF(T5:T195,"yes")</f>
        <v>67</v>
      </c>
      <c r="T200" s="233"/>
      <c r="U200" s="233">
        <f>COUNTIF(V5:V195,"yes")</f>
        <v>71</v>
      </c>
      <c r="V200" s="233"/>
      <c r="W200" s="233">
        <f>COUNTIF(X5:X195,"yes")</f>
        <v>72</v>
      </c>
      <c r="X200" s="233"/>
      <c r="Y200" s="233">
        <f>COUNTIF(Z5:Z195,"yes")</f>
        <v>75</v>
      </c>
      <c r="Z200" s="233"/>
      <c r="AA200" s="233">
        <f>COUNTIF(AB5:AB195,"yes")</f>
        <v>81</v>
      </c>
      <c r="AB200" s="233"/>
      <c r="AC200" s="233">
        <f>COUNTIF(AD5:AD195,"yes")</f>
        <v>84</v>
      </c>
      <c r="AD200" s="233"/>
      <c r="AE200" s="233">
        <f>COUNTIF(AF5:AF195,"yes")</f>
        <v>90</v>
      </c>
      <c r="AF200" s="233"/>
      <c r="AG200" s="233">
        <f t="shared" ref="AG200" si="4">COUNTIF(AH5:AH195,"yes")</f>
        <v>92</v>
      </c>
      <c r="AH200" s="233"/>
      <c r="AI200" s="233">
        <f t="shared" ref="AI200" si="5">COUNTIF(AJ5:AJ195,"yes")</f>
        <v>92</v>
      </c>
      <c r="AJ200" s="233"/>
      <c r="AK200" s="233">
        <f t="shared" ref="AK200" si="6">COUNTIF(AL5:AL195,"yes")</f>
        <v>96</v>
      </c>
      <c r="AL200" s="233"/>
      <c r="AM200" s="233">
        <f t="shared" ref="AM200" si="7">COUNTIF(AN5:AN195,"yes")</f>
        <v>94</v>
      </c>
      <c r="AN200" s="233"/>
      <c r="AO200" s="233">
        <f t="shared" ref="AO200" si="8">COUNTIF(AP5:AP195,"yes")</f>
        <v>96</v>
      </c>
      <c r="AP200" s="233"/>
      <c r="AQ200" s="233">
        <f t="shared" ref="AQ200" si="9">COUNTIF(AR5:AR195,"yes")</f>
        <v>96</v>
      </c>
      <c r="AR200" s="233"/>
      <c r="AS200" s="233">
        <f t="shared" ref="AS200" si="10">COUNTIF(AT5:AT195,"yes")</f>
        <v>97</v>
      </c>
      <c r="AT200" s="233">
        <f t="shared" ref="AT200" si="11">COUNTIF(AU5:AU195,"yes")</f>
        <v>0</v>
      </c>
      <c r="AU200" s="233">
        <f t="shared" ref="AU200" si="12">COUNTIF(AV5:AV195,"yes")</f>
        <v>98</v>
      </c>
      <c r="AV200" s="322"/>
      <c r="AW200" s="235"/>
    </row>
    <row r="201" spans="1:54" x14ac:dyDescent="0.2">
      <c r="D201" s="207"/>
      <c r="E201" s="202"/>
      <c r="F201" s="204" t="s">
        <v>592</v>
      </c>
      <c r="H201" s="198"/>
      <c r="AW201" s="205">
        <f>COUNTIF(AW5:AW195,"up")</f>
        <v>89</v>
      </c>
    </row>
    <row r="202" spans="1:54" x14ac:dyDescent="0.2">
      <c r="F202" s="204" t="s">
        <v>593</v>
      </c>
      <c r="H202" s="198"/>
      <c r="AW202" s="205">
        <f>COUNTIF(AW5:AW195,"same")</f>
        <v>28</v>
      </c>
    </row>
    <row r="203" spans="1:54" x14ac:dyDescent="0.2">
      <c r="F203" s="204" t="s">
        <v>594</v>
      </c>
      <c r="H203" s="198"/>
      <c r="AW203" s="205">
        <f>COUNTIF(AW5:AW195,"down")</f>
        <v>74</v>
      </c>
    </row>
    <row r="204" spans="1:54" x14ac:dyDescent="0.2">
      <c r="H204" s="198"/>
      <c r="AW204" s="199"/>
    </row>
    <row r="205" spans="1:54" x14ac:dyDescent="0.2">
      <c r="H205" s="198"/>
      <c r="I205" s="203">
        <f>SUBTOTAL(2,I5:I195)</f>
        <v>191</v>
      </c>
      <c r="K205" s="203">
        <f>SUBTOTAL(2,K5:K195)</f>
        <v>191</v>
      </c>
      <c r="M205" s="203">
        <f>SUBTOTAL(2,M5:M195)</f>
        <v>191</v>
      </c>
      <c r="O205" s="203">
        <f t="shared" ref="O205:AU205" si="13">SUBTOTAL(2,O5:O195)</f>
        <v>191</v>
      </c>
      <c r="Q205" s="203">
        <f t="shared" si="13"/>
        <v>191</v>
      </c>
      <c r="S205" s="203">
        <f t="shared" si="13"/>
        <v>191</v>
      </c>
      <c r="U205" s="203">
        <f t="shared" si="13"/>
        <v>191</v>
      </c>
      <c r="V205" s="203">
        <f t="shared" si="13"/>
        <v>0</v>
      </c>
      <c r="W205" s="203">
        <f t="shared" si="13"/>
        <v>191</v>
      </c>
      <c r="Y205" s="203">
        <f t="shared" si="13"/>
        <v>191</v>
      </c>
      <c r="AA205" s="203">
        <f t="shared" si="13"/>
        <v>191</v>
      </c>
      <c r="AC205" s="203">
        <f t="shared" si="13"/>
        <v>191</v>
      </c>
      <c r="AE205" s="203">
        <f t="shared" si="13"/>
        <v>191</v>
      </c>
      <c r="AG205" s="203">
        <f t="shared" si="13"/>
        <v>191</v>
      </c>
      <c r="AI205" s="203">
        <f t="shared" si="13"/>
        <v>191</v>
      </c>
      <c r="AK205" s="203">
        <f t="shared" si="13"/>
        <v>191</v>
      </c>
      <c r="AM205" s="203">
        <f t="shared" si="13"/>
        <v>191</v>
      </c>
      <c r="AO205" s="203">
        <f t="shared" si="13"/>
        <v>191</v>
      </c>
      <c r="AQ205" s="203">
        <f t="shared" si="13"/>
        <v>191</v>
      </c>
      <c r="AS205" s="203">
        <f t="shared" si="13"/>
        <v>191</v>
      </c>
      <c r="AT205" s="203">
        <f t="shared" si="13"/>
        <v>0</v>
      </c>
      <c r="AU205" s="203">
        <f t="shared" si="13"/>
        <v>191</v>
      </c>
      <c r="AW205" s="199"/>
    </row>
    <row r="208" spans="1:54" x14ac:dyDescent="0.2">
      <c r="G208" s="236"/>
    </row>
    <row r="209" spans="7:7" x14ac:dyDescent="0.2">
      <c r="G209" s="236"/>
    </row>
    <row r="210" spans="7:7" x14ac:dyDescent="0.2">
      <c r="G210" s="236"/>
    </row>
    <row r="211" spans="7:7" x14ac:dyDescent="0.2">
      <c r="G211" s="236"/>
    </row>
    <row r="212" spans="7:7" x14ac:dyDescent="0.2">
      <c r="G212" s="236"/>
    </row>
    <row r="213" spans="7:7" x14ac:dyDescent="0.2">
      <c r="G213" s="236"/>
    </row>
  </sheetData>
  <autoFilter ref="A4:BB195"/>
  <customSheetViews>
    <customSheetView guid="{460C675D-EB01-4F1F-8F6F-F3410AC9815E}" showAutoFilter="1" topLeftCell="V1">
      <pane ySplit="4" topLeftCell="A5" activePane="bottomLeft" state="frozen"/>
      <selection pane="bottomLeft" activeCell="AD2" sqref="AD2"/>
      <pageMargins left="0.7" right="0.7" top="0.75" bottom="0.75" header="0.3" footer="0.3"/>
      <pageSetup paperSize="9" orientation="portrait" r:id="rId1"/>
      <autoFilter ref="A4:AL195"/>
    </customSheetView>
  </customSheetViews>
  <conditionalFormatting sqref="AW5:AW195">
    <cfRule type="expression" dxfId="140" priority="45">
      <formula>AW5="up"</formula>
    </cfRule>
  </conditionalFormatting>
  <conditionalFormatting sqref="F5:F195">
    <cfRule type="expression" dxfId="139" priority="22">
      <formula>$AV5="yes"</formula>
    </cfRule>
    <cfRule type="expression" dxfId="138" priority="23">
      <formula>AND($AV5="no",$AW5="up")</formula>
    </cfRule>
  </conditionalFormatting>
  <conditionalFormatting sqref="AG5:AG195">
    <cfRule type="expression" dxfId="137" priority="21">
      <formula>AH5="yes"</formula>
    </cfRule>
  </conditionalFormatting>
  <conditionalFormatting sqref="I5:I195">
    <cfRule type="expression" dxfId="136" priority="20">
      <formula>J5="yes"</formula>
    </cfRule>
  </conditionalFormatting>
  <conditionalFormatting sqref="K5:K195">
    <cfRule type="expression" dxfId="135" priority="19">
      <formula>L5="yes"</formula>
    </cfRule>
  </conditionalFormatting>
  <conditionalFormatting sqref="M5:M195">
    <cfRule type="expression" dxfId="134" priority="18">
      <formula>N5="yes"</formula>
    </cfRule>
  </conditionalFormatting>
  <conditionalFormatting sqref="O5:O195">
    <cfRule type="expression" dxfId="133" priority="17">
      <formula>P5="yes"</formula>
    </cfRule>
  </conditionalFormatting>
  <conditionalFormatting sqref="Q5:Q195">
    <cfRule type="expression" dxfId="132" priority="16">
      <formula>R5="yes"</formula>
    </cfRule>
  </conditionalFormatting>
  <conditionalFormatting sqref="S5:S195">
    <cfRule type="expression" dxfId="131" priority="15">
      <formula>T5="yes"</formula>
    </cfRule>
  </conditionalFormatting>
  <conditionalFormatting sqref="U5:U195">
    <cfRule type="expression" dxfId="130" priority="14">
      <formula>V5="yes"</formula>
    </cfRule>
  </conditionalFormatting>
  <conditionalFormatting sqref="W5:W195">
    <cfRule type="expression" dxfId="129" priority="13">
      <formula>X5="yes"</formula>
    </cfRule>
  </conditionalFormatting>
  <conditionalFormatting sqref="Y5:Y195">
    <cfRule type="expression" dxfId="128" priority="12">
      <formula>Z5="yes"</formula>
    </cfRule>
  </conditionalFormatting>
  <conditionalFormatting sqref="AA5:AA195">
    <cfRule type="expression" dxfId="127" priority="11">
      <formula>AB5="yes"</formula>
    </cfRule>
  </conditionalFormatting>
  <conditionalFormatting sqref="AC5:AC195">
    <cfRule type="expression" dxfId="126" priority="10">
      <formula>AD5="yes"</formula>
    </cfRule>
  </conditionalFormatting>
  <conditionalFormatting sqref="AE5:AE195">
    <cfRule type="expression" dxfId="125" priority="9">
      <formula>AF5="yes"</formula>
    </cfRule>
  </conditionalFormatting>
  <conditionalFormatting sqref="AI5:AI195">
    <cfRule type="expression" dxfId="124" priority="8">
      <formula>AJ5="yes"</formula>
    </cfRule>
  </conditionalFormatting>
  <conditionalFormatting sqref="AK5:AK195">
    <cfRule type="expression" dxfId="123" priority="7">
      <formula>AL5="yes"</formula>
    </cfRule>
  </conditionalFormatting>
  <conditionalFormatting sqref="AM5:AM195">
    <cfRule type="expression" dxfId="122" priority="6">
      <formula>AN5="yes"</formula>
    </cfRule>
  </conditionalFormatting>
  <conditionalFormatting sqref="AN5:AN195">
    <cfRule type="expression" dxfId="121" priority="127">
      <formula>AW5="yes"</formula>
    </cfRule>
  </conditionalFormatting>
  <conditionalFormatting sqref="AO5:AO195">
    <cfRule type="expression" dxfId="120" priority="4">
      <formula>AP5="yes"</formula>
    </cfRule>
  </conditionalFormatting>
  <conditionalFormatting sqref="AQ5:AQ195">
    <cfRule type="expression" dxfId="119" priority="3">
      <formula>AR5="yes"</formula>
    </cfRule>
  </conditionalFormatting>
  <conditionalFormatting sqref="AS5:AS195">
    <cfRule type="expression" dxfId="118" priority="2">
      <formula>AT5="yes"</formula>
    </cfRule>
  </conditionalFormatting>
  <conditionalFormatting sqref="AU5:AU195">
    <cfRule type="expression" dxfId="117" priority="1">
      <formula>AV5="yes"</formula>
    </cfRule>
  </conditionalFormatting>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B362"/>
  <sheetViews>
    <sheetView workbookViewId="0">
      <pane ySplit="4" topLeftCell="A5" activePane="bottomLeft" state="frozen"/>
      <selection pane="bottomLeft"/>
    </sheetView>
  </sheetViews>
  <sheetFormatPr defaultRowHeight="11.25" x14ac:dyDescent="0.2"/>
  <cols>
    <col min="1" max="1" width="57.83203125" bestFit="1" customWidth="1"/>
    <col min="2" max="2" width="50.33203125" bestFit="1" customWidth="1"/>
    <col min="3" max="3" width="8.6640625" customWidth="1"/>
    <col min="4" max="4" width="33.6640625" bestFit="1" customWidth="1"/>
    <col min="5" max="5" width="9.5" customWidth="1"/>
    <col min="6" max="6" width="44.5" customWidth="1"/>
    <col min="7" max="7" width="9.5" customWidth="1"/>
    <col min="8" max="8" width="16" style="2" customWidth="1"/>
    <col min="9" max="9" width="14.33203125" style="10" customWidth="1"/>
    <col min="10" max="10" width="15.6640625" hidden="1" customWidth="1"/>
    <col min="11" max="11" width="14.83203125" customWidth="1"/>
    <col min="12" max="12" width="15.33203125" hidden="1" customWidth="1"/>
    <col min="13" max="13" width="15.6640625" style="306" customWidth="1"/>
    <col min="14" max="14" width="15.33203125" style="306" hidden="1" customWidth="1"/>
    <col min="15" max="15" width="15.33203125" style="306" customWidth="1"/>
    <col min="16" max="16" width="15.33203125" style="306" hidden="1" customWidth="1"/>
    <col min="17" max="17" width="15.33203125" style="306" customWidth="1"/>
    <col min="18" max="18" width="15.33203125" style="306" hidden="1" customWidth="1"/>
    <col min="19" max="19" width="16.1640625" style="306" customWidth="1"/>
    <col min="20" max="20" width="15.33203125" style="306" hidden="1" customWidth="1"/>
    <col min="21" max="21" width="16.1640625" style="306" customWidth="1"/>
    <col min="22" max="22" width="15.33203125" style="306" hidden="1" customWidth="1"/>
    <col min="23" max="23" width="15.33203125" style="306" customWidth="1"/>
    <col min="24" max="24" width="15.33203125" style="306" hidden="1" customWidth="1"/>
    <col min="25" max="25" width="15.33203125" style="306" customWidth="1"/>
    <col min="26" max="26" width="15.33203125" style="306" hidden="1" customWidth="1"/>
    <col min="27" max="27" width="15.33203125" style="306" customWidth="1"/>
    <col min="28" max="28" width="15.33203125" style="306" hidden="1" customWidth="1"/>
    <col min="29" max="29" width="15.33203125" style="306" customWidth="1"/>
    <col min="30" max="30" width="15.33203125" style="306" hidden="1" customWidth="1"/>
    <col min="31" max="31" width="15.33203125" style="306" customWidth="1"/>
    <col min="32" max="32" width="15.33203125" style="306" hidden="1" customWidth="1"/>
    <col min="33" max="33" width="15.33203125" style="306" customWidth="1"/>
    <col min="34" max="34" width="15.33203125" style="306" hidden="1" customWidth="1"/>
    <col min="35" max="35" width="15.33203125" style="306" customWidth="1"/>
    <col min="36" max="36" width="15.33203125" style="306" hidden="1" customWidth="1"/>
    <col min="37" max="37" width="15.33203125" style="306" customWidth="1"/>
    <col min="38" max="38" width="15" style="306" hidden="1" customWidth="1"/>
    <col min="39" max="39" width="15.33203125" style="306" customWidth="1"/>
    <col min="40" max="40" width="14.83203125" style="306" hidden="1" customWidth="1"/>
    <col min="41" max="41" width="14.83203125" style="306" customWidth="1"/>
    <col min="42" max="42" width="14.83203125" style="306" hidden="1" customWidth="1"/>
    <col min="43" max="43" width="16.33203125" style="306" customWidth="1"/>
    <col min="44" max="44" width="14.83203125" style="306" hidden="1" customWidth="1"/>
    <col min="45" max="45" width="14.83203125" style="306" customWidth="1"/>
    <col min="46" max="46" width="14.83203125" style="306" hidden="1" customWidth="1"/>
    <col min="47" max="47" width="14.83203125" style="306" customWidth="1"/>
    <col min="48" max="48" width="14.83203125" style="306" hidden="1" customWidth="1"/>
    <col min="49" max="49" width="13.6640625" customWidth="1"/>
    <col min="50" max="50" width="10.33203125" customWidth="1"/>
  </cols>
  <sheetData>
    <row r="1" spans="1:54" x14ac:dyDescent="0.2">
      <c r="A1" s="1" t="s">
        <v>395</v>
      </c>
      <c r="AR1" s="306" t="s">
        <v>793</v>
      </c>
    </row>
    <row r="2" spans="1:54" ht="12.75" x14ac:dyDescent="0.2">
      <c r="B2" s="7"/>
      <c r="F2" s="316" t="s">
        <v>586</v>
      </c>
      <c r="I2" s="173"/>
      <c r="K2" s="81"/>
    </row>
    <row r="3" spans="1:54" ht="33.75" x14ac:dyDescent="0.2">
      <c r="B3" s="1"/>
      <c r="F3" s="82" t="s">
        <v>805</v>
      </c>
      <c r="I3" s="174" t="s">
        <v>550</v>
      </c>
      <c r="J3" s="34"/>
      <c r="K3" s="15" t="s">
        <v>551</v>
      </c>
      <c r="L3" s="34"/>
      <c r="M3" s="15" t="s">
        <v>616</v>
      </c>
      <c r="N3" s="214"/>
      <c r="O3" s="15" t="s">
        <v>644</v>
      </c>
      <c r="P3" s="214"/>
      <c r="Q3" s="15" t="s">
        <v>647</v>
      </c>
      <c r="R3" s="214"/>
      <c r="S3" s="15" t="s">
        <v>651</v>
      </c>
      <c r="T3" s="214"/>
      <c r="U3" s="15" t="s">
        <v>654</v>
      </c>
      <c r="V3" s="214"/>
      <c r="W3" s="15" t="s">
        <v>661</v>
      </c>
      <c r="X3" s="214"/>
      <c r="Y3" s="15" t="s">
        <v>666</v>
      </c>
      <c r="Z3" s="214"/>
      <c r="AA3" s="15" t="s">
        <v>671</v>
      </c>
      <c r="AB3" s="214"/>
      <c r="AC3" s="15" t="s">
        <v>675</v>
      </c>
      <c r="AE3" s="15" t="s">
        <v>678</v>
      </c>
      <c r="AG3" s="15" t="s">
        <v>685</v>
      </c>
      <c r="AI3" s="15" t="s">
        <v>753</v>
      </c>
      <c r="AK3" s="15" t="s">
        <v>755</v>
      </c>
      <c r="AM3" s="15" t="s">
        <v>780</v>
      </c>
      <c r="AO3" s="15" t="s">
        <v>786</v>
      </c>
      <c r="AQ3" s="15" t="s">
        <v>790</v>
      </c>
      <c r="AS3" s="15" t="s">
        <v>796</v>
      </c>
      <c r="AU3" s="15" t="s">
        <v>802</v>
      </c>
    </row>
    <row r="4" spans="1:54" ht="56.25" x14ac:dyDescent="0.2">
      <c r="A4" s="6" t="s">
        <v>473</v>
      </c>
      <c r="B4" s="6" t="s">
        <v>469</v>
      </c>
      <c r="C4" s="6" t="s">
        <v>470</v>
      </c>
      <c r="D4" s="6" t="s">
        <v>455</v>
      </c>
      <c r="E4" s="6" t="s">
        <v>454</v>
      </c>
      <c r="F4" s="6" t="s">
        <v>0</v>
      </c>
      <c r="G4" s="6" t="s">
        <v>1</v>
      </c>
      <c r="H4" s="105" t="s">
        <v>741</v>
      </c>
      <c r="I4" s="6" t="s">
        <v>2</v>
      </c>
      <c r="J4" s="6" t="s">
        <v>564</v>
      </c>
      <c r="K4" s="6" t="s">
        <v>2</v>
      </c>
      <c r="L4" s="6" t="s">
        <v>563</v>
      </c>
      <c r="M4" s="201" t="s">
        <v>2</v>
      </c>
      <c r="N4" s="201" t="s">
        <v>617</v>
      </c>
      <c r="O4" s="201" t="s">
        <v>2</v>
      </c>
      <c r="P4" s="201" t="s">
        <v>643</v>
      </c>
      <c r="Q4" s="201" t="s">
        <v>2</v>
      </c>
      <c r="R4" s="201" t="s">
        <v>648</v>
      </c>
      <c r="S4" s="201" t="s">
        <v>2</v>
      </c>
      <c r="T4" s="201" t="s">
        <v>650</v>
      </c>
      <c r="U4" s="201" t="s">
        <v>2</v>
      </c>
      <c r="V4" s="201" t="s">
        <v>653</v>
      </c>
      <c r="W4" s="201" t="s">
        <v>2</v>
      </c>
      <c r="X4" s="201" t="s">
        <v>662</v>
      </c>
      <c r="Y4" s="201" t="s">
        <v>2</v>
      </c>
      <c r="Z4" s="201" t="s">
        <v>667</v>
      </c>
      <c r="AA4" s="201" t="s">
        <v>2</v>
      </c>
      <c r="AB4" s="201" t="s">
        <v>670</v>
      </c>
      <c r="AC4" s="201" t="s">
        <v>2</v>
      </c>
      <c r="AD4" s="201" t="s">
        <v>674</v>
      </c>
      <c r="AE4" s="201" t="s">
        <v>2</v>
      </c>
      <c r="AF4" s="201" t="s">
        <v>679</v>
      </c>
      <c r="AG4" s="201" t="s">
        <v>2</v>
      </c>
      <c r="AH4" s="201" t="s">
        <v>687</v>
      </c>
      <c r="AI4" s="201" t="s">
        <v>2</v>
      </c>
      <c r="AJ4" s="201" t="s">
        <v>754</v>
      </c>
      <c r="AK4" s="201" t="s">
        <v>2</v>
      </c>
      <c r="AL4" s="201" t="s">
        <v>781</v>
      </c>
      <c r="AM4" s="201" t="s">
        <v>2</v>
      </c>
      <c r="AN4" s="201" t="s">
        <v>782</v>
      </c>
      <c r="AO4" s="201" t="s">
        <v>2</v>
      </c>
      <c r="AP4" s="201" t="s">
        <v>787</v>
      </c>
      <c r="AQ4" s="201" t="s">
        <v>2</v>
      </c>
      <c r="AR4" s="201" t="s">
        <v>792</v>
      </c>
      <c r="AS4" s="201" t="s">
        <v>2</v>
      </c>
      <c r="AT4" s="201" t="s">
        <v>798</v>
      </c>
      <c r="AU4" s="201" t="s">
        <v>2</v>
      </c>
      <c r="AV4" s="201" t="s">
        <v>804</v>
      </c>
      <c r="AW4" s="98" t="s">
        <v>3</v>
      </c>
    </row>
    <row r="5" spans="1:54" x14ac:dyDescent="0.2">
      <c r="A5" s="293" t="s">
        <v>619</v>
      </c>
      <c r="B5" s="293" t="s">
        <v>688</v>
      </c>
      <c r="C5" s="293" t="s">
        <v>401</v>
      </c>
      <c r="D5" s="293" t="s">
        <v>415</v>
      </c>
      <c r="E5" s="293" t="s">
        <v>5</v>
      </c>
      <c r="F5" s="293" t="s">
        <v>6</v>
      </c>
      <c r="G5" s="293" t="s">
        <v>7</v>
      </c>
      <c r="H5" s="17" t="s">
        <v>467</v>
      </c>
      <c r="I5" s="301">
        <v>6.5</v>
      </c>
      <c r="J5" s="397" t="s">
        <v>548</v>
      </c>
      <c r="K5" s="301">
        <v>6.5</v>
      </c>
      <c r="L5" s="306" t="s">
        <v>548</v>
      </c>
      <c r="M5" s="301">
        <v>6.5</v>
      </c>
      <c r="N5" s="306" t="s">
        <v>548</v>
      </c>
      <c r="O5" s="301">
        <v>6.5</v>
      </c>
      <c r="P5" s="306" t="s">
        <v>548</v>
      </c>
      <c r="Q5" s="301">
        <v>6.5</v>
      </c>
      <c r="R5" s="306" t="s">
        <v>548</v>
      </c>
      <c r="S5" s="301">
        <v>6.5</v>
      </c>
      <c r="T5" s="306" t="s">
        <v>548</v>
      </c>
      <c r="U5" s="301">
        <v>6.6</v>
      </c>
      <c r="V5" s="306" t="s">
        <v>548</v>
      </c>
      <c r="W5" s="301">
        <v>6.7</v>
      </c>
      <c r="X5" s="306" t="s">
        <v>548</v>
      </c>
      <c r="Y5" s="301">
        <v>6.8</v>
      </c>
      <c r="Z5" s="306" t="s">
        <v>548</v>
      </c>
      <c r="AA5" s="301">
        <v>6.9</v>
      </c>
      <c r="AB5" s="306" t="s">
        <v>548</v>
      </c>
      <c r="AC5" s="301">
        <v>7</v>
      </c>
      <c r="AD5" s="306" t="s">
        <v>548</v>
      </c>
      <c r="AE5" s="301">
        <v>7.2</v>
      </c>
      <c r="AF5" s="306" t="s">
        <v>548</v>
      </c>
      <c r="AG5" s="301">
        <v>7.1</v>
      </c>
      <c r="AH5" s="301" t="s">
        <v>548</v>
      </c>
      <c r="AI5" s="301">
        <v>7.2</v>
      </c>
      <c r="AJ5" s="301" t="s">
        <v>548</v>
      </c>
      <c r="AK5" s="301">
        <v>7.2</v>
      </c>
      <c r="AL5" s="301" t="s">
        <v>548</v>
      </c>
      <c r="AM5" s="301">
        <v>7.2</v>
      </c>
      <c r="AN5" s="301" t="s">
        <v>548</v>
      </c>
      <c r="AO5" s="301">
        <v>7.2</v>
      </c>
      <c r="AP5" s="301" t="s">
        <v>548</v>
      </c>
      <c r="AQ5" s="301">
        <v>7.2</v>
      </c>
      <c r="AR5" s="301" t="s">
        <v>548</v>
      </c>
      <c r="AS5" s="301">
        <v>7.2</v>
      </c>
      <c r="AT5" s="397" t="s">
        <v>548</v>
      </c>
      <c r="AU5" s="301">
        <v>7.1</v>
      </c>
      <c r="AV5" s="397" t="s">
        <v>548</v>
      </c>
      <c r="AW5" s="150" t="str">
        <f>IF(AU5&lt;AS5,"down",IF(AU5=AS5,"same","up"))</f>
        <v>down</v>
      </c>
      <c r="AX5" s="11"/>
      <c r="AY5" s="11"/>
      <c r="AZ5" s="11"/>
    </row>
    <row r="6" spans="1:54" x14ac:dyDescent="0.2">
      <c r="A6" s="293" t="s">
        <v>620</v>
      </c>
      <c r="B6" s="293" t="s">
        <v>689</v>
      </c>
      <c r="C6" s="293" t="s">
        <v>402</v>
      </c>
      <c r="D6" s="293" t="s">
        <v>416</v>
      </c>
      <c r="E6" s="293" t="s">
        <v>8</v>
      </c>
      <c r="F6" s="293" t="s">
        <v>9</v>
      </c>
      <c r="G6" s="293" t="s">
        <v>10</v>
      </c>
      <c r="H6" s="18" t="s">
        <v>467</v>
      </c>
      <c r="I6" s="301">
        <v>8.6999999999999993</v>
      </c>
      <c r="J6" s="397" t="s">
        <v>548</v>
      </c>
      <c r="K6" s="301">
        <v>8.6999999999999993</v>
      </c>
      <c r="L6" s="306" t="s">
        <v>548</v>
      </c>
      <c r="M6" s="301">
        <v>8.8000000000000007</v>
      </c>
      <c r="N6" s="306" t="s">
        <v>548</v>
      </c>
      <c r="O6" s="301">
        <v>8.8000000000000007</v>
      </c>
      <c r="P6" s="306" t="s">
        <v>548</v>
      </c>
      <c r="Q6" s="301">
        <v>8.9</v>
      </c>
      <c r="R6" s="306" t="s">
        <v>548</v>
      </c>
      <c r="S6" s="301">
        <v>8.9</v>
      </c>
      <c r="T6" s="306" t="s">
        <v>548</v>
      </c>
      <c r="U6" s="301">
        <v>9</v>
      </c>
      <c r="V6" s="306" t="s">
        <v>548</v>
      </c>
      <c r="W6" s="301">
        <v>9</v>
      </c>
      <c r="X6" s="306" t="s">
        <v>548</v>
      </c>
      <c r="Y6" s="301">
        <v>9.1</v>
      </c>
      <c r="Z6" s="306" t="s">
        <v>548</v>
      </c>
      <c r="AA6" s="301">
        <v>9.1999999999999993</v>
      </c>
      <c r="AB6" s="306" t="s">
        <v>548</v>
      </c>
      <c r="AC6" s="301">
        <v>9.1999999999999993</v>
      </c>
      <c r="AD6" s="306" t="s">
        <v>548</v>
      </c>
      <c r="AE6" s="301">
        <v>9.3000000000000007</v>
      </c>
      <c r="AF6" s="306" t="s">
        <v>548</v>
      </c>
      <c r="AG6" s="301">
        <v>9.3000000000000007</v>
      </c>
      <c r="AH6" s="301" t="s">
        <v>548</v>
      </c>
      <c r="AI6" s="301">
        <v>9.3000000000000007</v>
      </c>
      <c r="AJ6" s="301" t="s">
        <v>548</v>
      </c>
      <c r="AK6" s="301">
        <v>9.4</v>
      </c>
      <c r="AL6" s="301" t="s">
        <v>548</v>
      </c>
      <c r="AM6" s="301">
        <v>9.4</v>
      </c>
      <c r="AN6" s="301" t="s">
        <v>548</v>
      </c>
      <c r="AO6" s="301">
        <v>9.4</v>
      </c>
      <c r="AP6" s="301" t="s">
        <v>548</v>
      </c>
      <c r="AQ6" s="301">
        <v>9.3000000000000007</v>
      </c>
      <c r="AR6" s="301" t="s">
        <v>548</v>
      </c>
      <c r="AS6" s="301">
        <v>9.3000000000000007</v>
      </c>
      <c r="AT6" s="397" t="s">
        <v>548</v>
      </c>
      <c r="AU6" s="301">
        <v>9.1999999999999993</v>
      </c>
      <c r="AV6" s="397" t="s">
        <v>548</v>
      </c>
      <c r="AW6" s="150" t="str">
        <f t="shared" ref="AW6:AW69" si="0">IF(AU6&lt;AS6,"down",IF(AU6=AS6,"same","up"))</f>
        <v>down</v>
      </c>
      <c r="AX6" s="11"/>
      <c r="AY6" s="11"/>
      <c r="AZ6" s="11"/>
      <c r="BA6" s="306"/>
      <c r="BB6" s="306"/>
    </row>
    <row r="7" spans="1:54" x14ac:dyDescent="0.2">
      <c r="A7" s="293" t="s">
        <v>621</v>
      </c>
      <c r="B7" s="293" t="s">
        <v>690</v>
      </c>
      <c r="C7" s="293" t="s">
        <v>404</v>
      </c>
      <c r="D7" s="293" t="s">
        <v>418</v>
      </c>
      <c r="E7" s="293" t="s">
        <v>12</v>
      </c>
      <c r="F7" s="293" t="s">
        <v>13</v>
      </c>
      <c r="G7" s="293" t="s">
        <v>14</v>
      </c>
      <c r="H7" s="18" t="s">
        <v>467</v>
      </c>
      <c r="I7" s="301">
        <v>9.4</v>
      </c>
      <c r="J7" s="397" t="s">
        <v>548</v>
      </c>
      <c r="K7" s="301">
        <v>9.3000000000000007</v>
      </c>
      <c r="L7" s="306" t="s">
        <v>548</v>
      </c>
      <c r="M7" s="301">
        <v>9.1999999999999993</v>
      </c>
      <c r="N7" s="306" t="s">
        <v>548</v>
      </c>
      <c r="O7" s="301">
        <v>9.1</v>
      </c>
      <c r="P7" s="306" t="s">
        <v>548</v>
      </c>
      <c r="Q7" s="301">
        <v>9</v>
      </c>
      <c r="R7" s="306" t="s">
        <v>548</v>
      </c>
      <c r="S7" s="301">
        <v>9</v>
      </c>
      <c r="T7" s="306" t="s">
        <v>548</v>
      </c>
      <c r="U7" s="301">
        <v>8.9</v>
      </c>
      <c r="V7" s="306" t="s">
        <v>548</v>
      </c>
      <c r="W7" s="301">
        <v>8.6999999999999993</v>
      </c>
      <c r="X7" s="306" t="s">
        <v>548</v>
      </c>
      <c r="Y7" s="301">
        <v>8.5</v>
      </c>
      <c r="Z7" s="306" t="s">
        <v>548</v>
      </c>
      <c r="AA7" s="301">
        <v>8.3000000000000007</v>
      </c>
      <c r="AB7" s="306" t="s">
        <v>548</v>
      </c>
      <c r="AC7" s="301">
        <v>8</v>
      </c>
      <c r="AD7" s="306" t="s">
        <v>548</v>
      </c>
      <c r="AE7" s="301">
        <v>7.8</v>
      </c>
      <c r="AF7" s="306" t="s">
        <v>548</v>
      </c>
      <c r="AG7" s="301">
        <v>7.6</v>
      </c>
      <c r="AH7" s="301" t="s">
        <v>548</v>
      </c>
      <c r="AI7" s="301">
        <v>7.4</v>
      </c>
      <c r="AJ7" s="301" t="s">
        <v>548</v>
      </c>
      <c r="AK7" s="301">
        <v>7.3</v>
      </c>
      <c r="AL7" s="301" t="s">
        <v>548</v>
      </c>
      <c r="AM7" s="301">
        <v>7.2</v>
      </c>
      <c r="AN7" s="301" t="s">
        <v>548</v>
      </c>
      <c r="AO7" s="301">
        <v>7.1</v>
      </c>
      <c r="AP7" s="301" t="s">
        <v>548</v>
      </c>
      <c r="AQ7" s="301">
        <v>6.9</v>
      </c>
      <c r="AR7" s="301" t="s">
        <v>548</v>
      </c>
      <c r="AS7" s="301">
        <v>6.7</v>
      </c>
      <c r="AT7" s="397" t="s">
        <v>548</v>
      </c>
      <c r="AU7" s="301">
        <v>6.6</v>
      </c>
      <c r="AV7" s="397" t="s">
        <v>548</v>
      </c>
      <c r="AW7" s="150" t="str">
        <f t="shared" si="0"/>
        <v>down</v>
      </c>
      <c r="AX7" s="11"/>
      <c r="AY7" s="11"/>
      <c r="AZ7" s="11"/>
      <c r="BA7" s="306"/>
      <c r="BB7" s="306"/>
    </row>
    <row r="8" spans="1:54" x14ac:dyDescent="0.2">
      <c r="A8" s="293" t="s">
        <v>622</v>
      </c>
      <c r="B8" s="293" t="s">
        <v>690</v>
      </c>
      <c r="C8" s="293" t="s">
        <v>404</v>
      </c>
      <c r="D8" s="293" t="s">
        <v>418</v>
      </c>
      <c r="E8" s="293" t="s">
        <v>12</v>
      </c>
      <c r="F8" s="293" t="s">
        <v>15</v>
      </c>
      <c r="G8" s="293" t="s">
        <v>16</v>
      </c>
      <c r="H8" s="18" t="s">
        <v>467</v>
      </c>
      <c r="I8" s="301">
        <v>12.6</v>
      </c>
      <c r="J8" s="397" t="s">
        <v>549</v>
      </c>
      <c r="K8" s="301">
        <v>12.6</v>
      </c>
      <c r="L8" s="306" t="s">
        <v>549</v>
      </c>
      <c r="M8" s="301">
        <v>12.5</v>
      </c>
      <c r="N8" s="306" t="s">
        <v>549</v>
      </c>
      <c r="O8" s="301">
        <v>12.5</v>
      </c>
      <c r="P8" s="306" t="s">
        <v>549</v>
      </c>
      <c r="Q8" s="301">
        <v>12.5</v>
      </c>
      <c r="R8" s="306" t="s">
        <v>549</v>
      </c>
      <c r="S8" s="301">
        <v>12.6</v>
      </c>
      <c r="T8" s="306" t="s">
        <v>549</v>
      </c>
      <c r="U8" s="301">
        <v>12.6</v>
      </c>
      <c r="V8" s="306" t="s">
        <v>549</v>
      </c>
      <c r="W8" s="301">
        <v>12.6</v>
      </c>
      <c r="X8" s="306" t="s">
        <v>549</v>
      </c>
      <c r="Y8" s="301">
        <v>12.7</v>
      </c>
      <c r="Z8" s="306" t="s">
        <v>549</v>
      </c>
      <c r="AA8" s="301">
        <v>12.7</v>
      </c>
      <c r="AB8" s="306" t="s">
        <v>549</v>
      </c>
      <c r="AC8" s="301">
        <v>12.7</v>
      </c>
      <c r="AD8" s="306" t="s">
        <v>549</v>
      </c>
      <c r="AE8" s="301">
        <v>12.7</v>
      </c>
      <c r="AF8" s="306" t="s">
        <v>549</v>
      </c>
      <c r="AG8" s="301">
        <v>12.7</v>
      </c>
      <c r="AH8" s="301" t="s">
        <v>549</v>
      </c>
      <c r="AI8" s="301">
        <v>12.7</v>
      </c>
      <c r="AJ8" s="301" t="s">
        <v>549</v>
      </c>
      <c r="AK8" s="301">
        <v>12.6</v>
      </c>
      <c r="AL8" s="301" t="s">
        <v>549</v>
      </c>
      <c r="AM8" s="301">
        <v>12.5</v>
      </c>
      <c r="AN8" s="301" t="s">
        <v>549</v>
      </c>
      <c r="AO8" s="301">
        <v>12.4</v>
      </c>
      <c r="AP8" s="301" t="s">
        <v>549</v>
      </c>
      <c r="AQ8" s="301">
        <v>12.3</v>
      </c>
      <c r="AR8" s="301" t="s">
        <v>549</v>
      </c>
      <c r="AS8" s="301">
        <v>12</v>
      </c>
      <c r="AT8" s="397" t="s">
        <v>549</v>
      </c>
      <c r="AU8" s="301">
        <v>11.9</v>
      </c>
      <c r="AV8" s="397" t="s">
        <v>549</v>
      </c>
      <c r="AW8" s="150" t="str">
        <f t="shared" si="0"/>
        <v>down</v>
      </c>
      <c r="AX8" s="11"/>
      <c r="AY8" s="11"/>
      <c r="AZ8" s="11"/>
      <c r="BA8" s="306"/>
      <c r="BB8" s="306"/>
    </row>
    <row r="9" spans="1:54" x14ac:dyDescent="0.2">
      <c r="A9" s="293" t="s">
        <v>478</v>
      </c>
      <c r="B9" s="293" t="s">
        <v>688</v>
      </c>
      <c r="C9" s="293" t="s">
        <v>401</v>
      </c>
      <c r="D9" s="293" t="s">
        <v>419</v>
      </c>
      <c r="E9" s="293" t="s">
        <v>17</v>
      </c>
      <c r="F9" s="293" t="s">
        <v>18</v>
      </c>
      <c r="G9" s="293" t="s">
        <v>19</v>
      </c>
      <c r="H9" s="18" t="s">
        <v>467</v>
      </c>
      <c r="I9" s="301">
        <v>5.9</v>
      </c>
      <c r="J9" s="397" t="s">
        <v>548</v>
      </c>
      <c r="K9" s="301">
        <v>5.9</v>
      </c>
      <c r="L9" s="306" t="s">
        <v>548</v>
      </c>
      <c r="M9" s="301">
        <v>5.8</v>
      </c>
      <c r="N9" s="306" t="s">
        <v>548</v>
      </c>
      <c r="O9" s="301">
        <v>5.8</v>
      </c>
      <c r="P9" s="306" t="s">
        <v>548</v>
      </c>
      <c r="Q9" s="301">
        <v>5.8</v>
      </c>
      <c r="R9" s="306" t="s">
        <v>548</v>
      </c>
      <c r="S9" s="301">
        <v>5.8</v>
      </c>
      <c r="T9" s="306" t="s">
        <v>548</v>
      </c>
      <c r="U9" s="301">
        <v>5.8</v>
      </c>
      <c r="V9" s="306" t="s">
        <v>548</v>
      </c>
      <c r="W9" s="301">
        <v>5.7</v>
      </c>
      <c r="X9" s="306" t="s">
        <v>548</v>
      </c>
      <c r="Y9" s="301">
        <v>5.8</v>
      </c>
      <c r="Z9" s="306" t="s">
        <v>548</v>
      </c>
      <c r="AA9" s="301">
        <v>5.7</v>
      </c>
      <c r="AB9" s="306" t="s">
        <v>548</v>
      </c>
      <c r="AC9" s="301">
        <v>5.7</v>
      </c>
      <c r="AD9" s="306" t="s">
        <v>548</v>
      </c>
      <c r="AE9" s="301">
        <v>5.8</v>
      </c>
      <c r="AF9" s="306" t="s">
        <v>548</v>
      </c>
      <c r="AG9" s="301">
        <v>5.7</v>
      </c>
      <c r="AH9" s="301" t="s">
        <v>548</v>
      </c>
      <c r="AI9" s="301">
        <v>5.8</v>
      </c>
      <c r="AJ9" s="301" t="s">
        <v>548</v>
      </c>
      <c r="AK9" s="301">
        <v>5.8</v>
      </c>
      <c r="AL9" s="301" t="s">
        <v>548</v>
      </c>
      <c r="AM9" s="301">
        <v>5.7</v>
      </c>
      <c r="AN9" s="301" t="s">
        <v>548</v>
      </c>
      <c r="AO9" s="301">
        <v>5.7</v>
      </c>
      <c r="AP9" s="301" t="s">
        <v>548</v>
      </c>
      <c r="AQ9" s="301">
        <v>5.6</v>
      </c>
      <c r="AR9" s="301" t="s">
        <v>548</v>
      </c>
      <c r="AS9" s="301">
        <v>5.6</v>
      </c>
      <c r="AT9" s="397" t="s">
        <v>548</v>
      </c>
      <c r="AU9" s="301">
        <v>5.6</v>
      </c>
      <c r="AV9" s="397" t="s">
        <v>548</v>
      </c>
      <c r="AW9" s="150" t="str">
        <f t="shared" si="0"/>
        <v>same</v>
      </c>
      <c r="AX9" s="11"/>
      <c r="AY9" s="11"/>
      <c r="AZ9" s="11"/>
      <c r="BA9" s="306"/>
      <c r="BB9" s="306"/>
    </row>
    <row r="10" spans="1:54" x14ac:dyDescent="0.2">
      <c r="A10" s="293" t="s">
        <v>479</v>
      </c>
      <c r="B10" s="293" t="s">
        <v>691</v>
      </c>
      <c r="C10" s="293" t="s">
        <v>405</v>
      </c>
      <c r="D10" s="293" t="s">
        <v>552</v>
      </c>
      <c r="E10" s="293" t="s">
        <v>20</v>
      </c>
      <c r="F10" s="293" t="s">
        <v>21</v>
      </c>
      <c r="G10" s="293" t="s">
        <v>22</v>
      </c>
      <c r="H10" s="18" t="s">
        <v>467</v>
      </c>
      <c r="I10" s="301">
        <v>10</v>
      </c>
      <c r="J10" s="397" t="s">
        <v>548</v>
      </c>
      <c r="K10" s="301">
        <v>9.9</v>
      </c>
      <c r="L10" s="306" t="s">
        <v>548</v>
      </c>
      <c r="M10" s="301">
        <v>9.9</v>
      </c>
      <c r="N10" s="306" t="s">
        <v>548</v>
      </c>
      <c r="O10" s="301">
        <v>9.9</v>
      </c>
      <c r="P10" s="306" t="s">
        <v>548</v>
      </c>
      <c r="Q10" s="301">
        <v>9.9</v>
      </c>
      <c r="R10" s="306" t="s">
        <v>548</v>
      </c>
      <c r="S10" s="301">
        <v>9.9</v>
      </c>
      <c r="T10" s="306" t="s">
        <v>548</v>
      </c>
      <c r="U10" s="301">
        <v>10</v>
      </c>
      <c r="V10" s="306" t="s">
        <v>548</v>
      </c>
      <c r="W10" s="301">
        <v>10</v>
      </c>
      <c r="X10" s="306" t="s">
        <v>548</v>
      </c>
      <c r="Y10" s="301">
        <v>10</v>
      </c>
      <c r="Z10" s="306" t="s">
        <v>548</v>
      </c>
      <c r="AA10" s="301">
        <v>10</v>
      </c>
      <c r="AB10" s="306" t="s">
        <v>548</v>
      </c>
      <c r="AC10" s="301">
        <v>10</v>
      </c>
      <c r="AD10" s="306" t="s">
        <v>548</v>
      </c>
      <c r="AE10" s="301">
        <v>10</v>
      </c>
      <c r="AF10" s="306" t="s">
        <v>548</v>
      </c>
      <c r="AG10" s="301">
        <v>9.9</v>
      </c>
      <c r="AH10" s="301" t="s">
        <v>548</v>
      </c>
      <c r="AI10" s="301">
        <v>9.8000000000000007</v>
      </c>
      <c r="AJ10" s="301" t="s">
        <v>548</v>
      </c>
      <c r="AK10" s="301">
        <v>9.8000000000000007</v>
      </c>
      <c r="AL10" s="301" t="s">
        <v>548</v>
      </c>
      <c r="AM10" s="301">
        <v>9.6999999999999993</v>
      </c>
      <c r="AN10" s="301" t="s">
        <v>548</v>
      </c>
      <c r="AO10" s="301">
        <v>9.6</v>
      </c>
      <c r="AP10" s="301" t="s">
        <v>548</v>
      </c>
      <c r="AQ10" s="301">
        <v>9.6</v>
      </c>
      <c r="AR10" s="301" t="s">
        <v>548</v>
      </c>
      <c r="AS10" s="301">
        <v>9.4</v>
      </c>
      <c r="AT10" s="397" t="s">
        <v>548</v>
      </c>
      <c r="AU10" s="301">
        <v>9.3000000000000007</v>
      </c>
      <c r="AV10" s="397" t="s">
        <v>548</v>
      </c>
      <c r="AW10" s="150" t="str">
        <f t="shared" si="0"/>
        <v>down</v>
      </c>
      <c r="AX10" s="11"/>
      <c r="AY10" s="11"/>
      <c r="AZ10" s="11"/>
      <c r="BA10" s="306"/>
      <c r="BB10" s="306"/>
    </row>
    <row r="11" spans="1:54" x14ac:dyDescent="0.2">
      <c r="A11" s="293" t="s">
        <v>478</v>
      </c>
      <c r="B11" s="293" t="s">
        <v>688</v>
      </c>
      <c r="C11" s="293" t="s">
        <v>401</v>
      </c>
      <c r="D11" s="293" t="s">
        <v>419</v>
      </c>
      <c r="E11" s="293" t="s">
        <v>17</v>
      </c>
      <c r="F11" s="293" t="s">
        <v>23</v>
      </c>
      <c r="G11" s="293" t="s">
        <v>24</v>
      </c>
      <c r="H11" s="18" t="s">
        <v>467</v>
      </c>
      <c r="I11" s="301">
        <v>4.2</v>
      </c>
      <c r="J11" s="397" t="s">
        <v>548</v>
      </c>
      <c r="K11" s="301">
        <v>4.3</v>
      </c>
      <c r="L11" s="306" t="s">
        <v>548</v>
      </c>
      <c r="M11" s="301">
        <v>4.3</v>
      </c>
      <c r="N11" s="306" t="s">
        <v>548</v>
      </c>
      <c r="O11" s="301">
        <v>4.3</v>
      </c>
      <c r="P11" s="306" t="s">
        <v>548</v>
      </c>
      <c r="Q11" s="301">
        <v>4.3</v>
      </c>
      <c r="R11" s="306" t="s">
        <v>548</v>
      </c>
      <c r="S11" s="301">
        <v>4.4000000000000004</v>
      </c>
      <c r="T11" s="306" t="s">
        <v>548</v>
      </c>
      <c r="U11" s="301">
        <v>4.4000000000000004</v>
      </c>
      <c r="V11" s="306" t="s">
        <v>548</v>
      </c>
      <c r="W11" s="301">
        <v>4.5</v>
      </c>
      <c r="X11" s="306" t="s">
        <v>548</v>
      </c>
      <c r="Y11" s="301">
        <v>4.5999999999999996</v>
      </c>
      <c r="Z11" s="306" t="s">
        <v>548</v>
      </c>
      <c r="AA11" s="301">
        <v>4.5999999999999996</v>
      </c>
      <c r="AB11" s="306" t="s">
        <v>548</v>
      </c>
      <c r="AC11" s="301">
        <v>4.8</v>
      </c>
      <c r="AD11" s="306" t="s">
        <v>548</v>
      </c>
      <c r="AE11" s="301">
        <v>4.8</v>
      </c>
      <c r="AF11" s="306" t="s">
        <v>548</v>
      </c>
      <c r="AG11" s="301">
        <v>4.9000000000000004</v>
      </c>
      <c r="AH11" s="301" t="s">
        <v>548</v>
      </c>
      <c r="AI11" s="301">
        <v>5</v>
      </c>
      <c r="AJ11" s="301" t="s">
        <v>548</v>
      </c>
      <c r="AK11" s="301">
        <v>5.0999999999999996</v>
      </c>
      <c r="AL11" s="301" t="s">
        <v>548</v>
      </c>
      <c r="AM11" s="301">
        <v>5.0999999999999996</v>
      </c>
      <c r="AN11" s="301" t="s">
        <v>548</v>
      </c>
      <c r="AO11" s="301">
        <v>5.0999999999999996</v>
      </c>
      <c r="AP11" s="301" t="s">
        <v>548</v>
      </c>
      <c r="AQ11" s="301">
        <v>5.0999999999999996</v>
      </c>
      <c r="AR11" s="301" t="s">
        <v>548</v>
      </c>
      <c r="AS11" s="301">
        <v>5.0999999999999996</v>
      </c>
      <c r="AT11" s="397" t="s">
        <v>548</v>
      </c>
      <c r="AU11" s="301">
        <v>5.0999999999999996</v>
      </c>
      <c r="AV11" s="397" t="s">
        <v>548</v>
      </c>
      <c r="AW11" s="150" t="str">
        <f t="shared" si="0"/>
        <v>same</v>
      </c>
      <c r="AX11" s="11"/>
      <c r="AY11" s="11"/>
      <c r="AZ11" s="11"/>
      <c r="BA11" s="306"/>
      <c r="BB11" s="306"/>
    </row>
    <row r="12" spans="1:54" x14ac:dyDescent="0.2">
      <c r="A12" s="293" t="s">
        <v>623</v>
      </c>
      <c r="B12" s="293" t="s">
        <v>692</v>
      </c>
      <c r="C12" s="293" t="s">
        <v>403</v>
      </c>
      <c r="D12" s="293" t="s">
        <v>420</v>
      </c>
      <c r="E12" s="293" t="s">
        <v>25</v>
      </c>
      <c r="F12" s="293" t="s">
        <v>26</v>
      </c>
      <c r="G12" s="293" t="s">
        <v>27</v>
      </c>
      <c r="H12" s="18" t="s">
        <v>467</v>
      </c>
      <c r="I12" s="301">
        <v>11.2</v>
      </c>
      <c r="J12" s="397" t="s">
        <v>549</v>
      </c>
      <c r="K12" s="301">
        <v>11</v>
      </c>
      <c r="L12" s="306" t="s">
        <v>549</v>
      </c>
      <c r="M12" s="301">
        <v>10.9</v>
      </c>
      <c r="N12" s="306" t="s">
        <v>549</v>
      </c>
      <c r="O12" s="301">
        <v>10.7</v>
      </c>
      <c r="P12" s="306" t="s">
        <v>549</v>
      </c>
      <c r="Q12" s="301">
        <v>10.6</v>
      </c>
      <c r="R12" s="306" t="s">
        <v>549</v>
      </c>
      <c r="S12" s="301">
        <v>10.5</v>
      </c>
      <c r="T12" s="306" t="s">
        <v>549</v>
      </c>
      <c r="U12" s="301">
        <v>10.3</v>
      </c>
      <c r="V12" s="306" t="s">
        <v>549</v>
      </c>
      <c r="W12" s="301">
        <v>10.199999999999999</v>
      </c>
      <c r="X12" s="306" t="s">
        <v>549</v>
      </c>
      <c r="Y12" s="301">
        <v>10.1</v>
      </c>
      <c r="Z12" s="306" t="s">
        <v>549</v>
      </c>
      <c r="AA12" s="301">
        <v>10</v>
      </c>
      <c r="AB12" s="306" t="s">
        <v>548</v>
      </c>
      <c r="AC12" s="301">
        <v>9.8000000000000007</v>
      </c>
      <c r="AD12" s="306" t="s">
        <v>548</v>
      </c>
      <c r="AE12" s="301">
        <v>9.6999999999999993</v>
      </c>
      <c r="AF12" s="306" t="s">
        <v>548</v>
      </c>
      <c r="AG12" s="301">
        <v>9.6</v>
      </c>
      <c r="AH12" s="301" t="s">
        <v>548</v>
      </c>
      <c r="AI12" s="301">
        <v>9.5</v>
      </c>
      <c r="AJ12" s="301" t="s">
        <v>548</v>
      </c>
      <c r="AK12" s="301">
        <v>9.4</v>
      </c>
      <c r="AL12" s="301" t="s">
        <v>548</v>
      </c>
      <c r="AM12" s="301">
        <v>9.4</v>
      </c>
      <c r="AN12" s="301" t="s">
        <v>548</v>
      </c>
      <c r="AO12" s="301">
        <v>9.3000000000000007</v>
      </c>
      <c r="AP12" s="301" t="s">
        <v>548</v>
      </c>
      <c r="AQ12" s="301">
        <v>9.3000000000000007</v>
      </c>
      <c r="AR12" s="301" t="s">
        <v>548</v>
      </c>
      <c r="AS12" s="301">
        <v>9.1</v>
      </c>
      <c r="AT12" s="397" t="s">
        <v>548</v>
      </c>
      <c r="AU12" s="301">
        <v>9.1</v>
      </c>
      <c r="AV12" s="397" t="s">
        <v>548</v>
      </c>
      <c r="AW12" s="150" t="str">
        <f t="shared" si="0"/>
        <v>same</v>
      </c>
      <c r="AX12" s="11"/>
      <c r="AY12" s="11"/>
      <c r="AZ12" s="11"/>
      <c r="BA12" s="306"/>
      <c r="BB12" s="306"/>
    </row>
    <row r="13" spans="1:54" x14ac:dyDescent="0.2">
      <c r="A13" s="293" t="s">
        <v>624</v>
      </c>
      <c r="B13" s="293" t="s">
        <v>693</v>
      </c>
      <c r="C13" s="293" t="s">
        <v>406</v>
      </c>
      <c r="D13" s="293" t="s">
        <v>421</v>
      </c>
      <c r="E13" s="293" t="s">
        <v>28</v>
      </c>
      <c r="F13" s="293" t="s">
        <v>29</v>
      </c>
      <c r="G13" s="293" t="s">
        <v>30</v>
      </c>
      <c r="H13" s="18" t="s">
        <v>467</v>
      </c>
      <c r="I13" s="301">
        <v>8.1999999999999993</v>
      </c>
      <c r="J13" s="397" t="s">
        <v>548</v>
      </c>
      <c r="K13" s="301">
        <v>8.1999999999999993</v>
      </c>
      <c r="L13" s="306" t="s">
        <v>548</v>
      </c>
      <c r="M13" s="301">
        <v>8.1999999999999993</v>
      </c>
      <c r="N13" s="306" t="s">
        <v>548</v>
      </c>
      <c r="O13" s="301">
        <v>8.3000000000000007</v>
      </c>
      <c r="P13" s="306" t="s">
        <v>548</v>
      </c>
      <c r="Q13" s="301">
        <v>8.3000000000000007</v>
      </c>
      <c r="R13" s="306" t="s">
        <v>548</v>
      </c>
      <c r="S13" s="301">
        <v>8.3000000000000007</v>
      </c>
      <c r="T13" s="306" t="s">
        <v>548</v>
      </c>
      <c r="U13" s="301">
        <v>8.3000000000000007</v>
      </c>
      <c r="V13" s="306" t="s">
        <v>548</v>
      </c>
      <c r="W13" s="301">
        <v>8.4</v>
      </c>
      <c r="X13" s="306" t="s">
        <v>548</v>
      </c>
      <c r="Y13" s="301">
        <v>8.5</v>
      </c>
      <c r="Z13" s="306" t="s">
        <v>548</v>
      </c>
      <c r="AA13" s="301">
        <v>8.5</v>
      </c>
      <c r="AB13" s="306" t="s">
        <v>548</v>
      </c>
      <c r="AC13" s="301">
        <v>8.6</v>
      </c>
      <c r="AD13" s="306" t="s">
        <v>548</v>
      </c>
      <c r="AE13" s="301">
        <v>8.6999999999999993</v>
      </c>
      <c r="AF13" s="306" t="s">
        <v>548</v>
      </c>
      <c r="AG13" s="301">
        <v>8.6999999999999993</v>
      </c>
      <c r="AH13" s="301" t="s">
        <v>548</v>
      </c>
      <c r="AI13" s="301">
        <v>8.6999999999999993</v>
      </c>
      <c r="AJ13" s="301" t="s">
        <v>548</v>
      </c>
      <c r="AK13" s="301">
        <v>8.6999999999999993</v>
      </c>
      <c r="AL13" s="301" t="s">
        <v>548</v>
      </c>
      <c r="AM13" s="301">
        <v>8.6999999999999993</v>
      </c>
      <c r="AN13" s="301" t="s">
        <v>548</v>
      </c>
      <c r="AO13" s="301">
        <v>8.6999999999999993</v>
      </c>
      <c r="AP13" s="301" t="s">
        <v>548</v>
      </c>
      <c r="AQ13" s="301">
        <v>8.6999999999999993</v>
      </c>
      <c r="AR13" s="301" t="s">
        <v>548</v>
      </c>
      <c r="AS13" s="301">
        <v>8.6999999999999993</v>
      </c>
      <c r="AT13" s="397" t="s">
        <v>548</v>
      </c>
      <c r="AU13" s="301">
        <v>8.6999999999999993</v>
      </c>
      <c r="AV13" s="397" t="s">
        <v>548</v>
      </c>
      <c r="AW13" s="150" t="str">
        <f t="shared" si="0"/>
        <v>same</v>
      </c>
      <c r="AX13" s="11"/>
      <c r="AY13" s="11"/>
      <c r="AZ13" s="11"/>
      <c r="BA13" s="306"/>
      <c r="BB13" s="306"/>
    </row>
    <row r="14" spans="1:54" x14ac:dyDescent="0.2">
      <c r="A14" s="293" t="s">
        <v>625</v>
      </c>
      <c r="B14" s="293" t="s">
        <v>692</v>
      </c>
      <c r="C14" s="293" t="s">
        <v>403</v>
      </c>
      <c r="D14" s="293" t="s">
        <v>417</v>
      </c>
      <c r="E14" s="293" t="s">
        <v>11</v>
      </c>
      <c r="F14" s="293" t="s">
        <v>553</v>
      </c>
      <c r="G14" s="293" t="s">
        <v>554</v>
      </c>
      <c r="H14" s="18" t="s">
        <v>467</v>
      </c>
      <c r="I14" s="301">
        <v>8.3000000000000007</v>
      </c>
      <c r="J14" s="397" t="s">
        <v>548</v>
      </c>
      <c r="K14" s="301">
        <v>8.3000000000000007</v>
      </c>
      <c r="L14" s="306" t="s">
        <v>548</v>
      </c>
      <c r="M14" s="301">
        <v>8.4</v>
      </c>
      <c r="N14" s="306" t="s">
        <v>548</v>
      </c>
      <c r="O14" s="301">
        <v>8.4</v>
      </c>
      <c r="P14" s="306" t="s">
        <v>548</v>
      </c>
      <c r="Q14" s="301">
        <v>8.5</v>
      </c>
      <c r="R14" s="306" t="s">
        <v>548</v>
      </c>
      <c r="S14" s="301">
        <v>8.6</v>
      </c>
      <c r="T14" s="306" t="s">
        <v>548</v>
      </c>
      <c r="U14" s="301">
        <v>8.6</v>
      </c>
      <c r="V14" s="306" t="s">
        <v>548</v>
      </c>
      <c r="W14" s="301">
        <v>8.6999999999999993</v>
      </c>
      <c r="X14" s="306" t="s">
        <v>548</v>
      </c>
      <c r="Y14" s="301">
        <v>8.8000000000000007</v>
      </c>
      <c r="Z14" s="306" t="s">
        <v>548</v>
      </c>
      <c r="AA14" s="301">
        <v>8.9</v>
      </c>
      <c r="AB14" s="306" t="s">
        <v>548</v>
      </c>
      <c r="AC14" s="301">
        <v>8.9</v>
      </c>
      <c r="AD14" s="306" t="s">
        <v>548</v>
      </c>
      <c r="AE14" s="301">
        <v>9</v>
      </c>
      <c r="AF14" s="306" t="s">
        <v>548</v>
      </c>
      <c r="AG14" s="301">
        <v>9.1</v>
      </c>
      <c r="AH14" s="301" t="s">
        <v>548</v>
      </c>
      <c r="AI14" s="301">
        <v>9.1</v>
      </c>
      <c r="AJ14" s="301" t="s">
        <v>548</v>
      </c>
      <c r="AK14" s="301">
        <v>9.1999999999999993</v>
      </c>
      <c r="AL14" s="301" t="s">
        <v>548</v>
      </c>
      <c r="AM14" s="301">
        <v>9.1999999999999993</v>
      </c>
      <c r="AN14" s="301" t="s">
        <v>548</v>
      </c>
      <c r="AO14" s="301">
        <v>9.1</v>
      </c>
      <c r="AP14" s="301" t="s">
        <v>548</v>
      </c>
      <c r="AQ14" s="301">
        <v>9.1</v>
      </c>
      <c r="AR14" s="301" t="s">
        <v>548</v>
      </c>
      <c r="AS14" s="301">
        <v>9</v>
      </c>
      <c r="AT14" s="397" t="s">
        <v>548</v>
      </c>
      <c r="AU14" s="301">
        <v>9</v>
      </c>
      <c r="AV14" s="397" t="s">
        <v>548</v>
      </c>
      <c r="AW14" s="150" t="str">
        <f t="shared" si="0"/>
        <v>same</v>
      </c>
      <c r="AX14" s="11"/>
      <c r="AY14" s="11"/>
      <c r="AZ14" s="11"/>
      <c r="BA14" s="306"/>
      <c r="BB14" s="306"/>
    </row>
    <row r="15" spans="1:54" x14ac:dyDescent="0.2">
      <c r="A15" s="293" t="s">
        <v>626</v>
      </c>
      <c r="B15" s="293" t="s">
        <v>690</v>
      </c>
      <c r="C15" s="293" t="s">
        <v>404</v>
      </c>
      <c r="D15" s="293" t="s">
        <v>422</v>
      </c>
      <c r="E15" s="293" t="s">
        <v>31</v>
      </c>
      <c r="F15" s="293" t="s">
        <v>32</v>
      </c>
      <c r="G15" s="293" t="s">
        <v>33</v>
      </c>
      <c r="H15" s="18" t="s">
        <v>467</v>
      </c>
      <c r="I15" s="301">
        <v>10.1</v>
      </c>
      <c r="J15" s="397" t="s">
        <v>549</v>
      </c>
      <c r="K15" s="301">
        <v>10</v>
      </c>
      <c r="L15" s="306" t="s">
        <v>548</v>
      </c>
      <c r="M15" s="301">
        <v>9.9</v>
      </c>
      <c r="N15" s="306" t="s">
        <v>548</v>
      </c>
      <c r="O15" s="301">
        <v>9.9</v>
      </c>
      <c r="P15" s="306" t="s">
        <v>548</v>
      </c>
      <c r="Q15" s="301">
        <v>9.9</v>
      </c>
      <c r="R15" s="306" t="s">
        <v>548</v>
      </c>
      <c r="S15" s="301">
        <v>9.9</v>
      </c>
      <c r="T15" s="306" t="s">
        <v>548</v>
      </c>
      <c r="U15" s="301">
        <v>9.8000000000000007</v>
      </c>
      <c r="V15" s="306" t="s">
        <v>548</v>
      </c>
      <c r="W15" s="301">
        <v>9.8000000000000007</v>
      </c>
      <c r="X15" s="306" t="s">
        <v>548</v>
      </c>
      <c r="Y15" s="301">
        <v>9.8000000000000007</v>
      </c>
      <c r="Z15" s="306" t="s">
        <v>548</v>
      </c>
      <c r="AA15" s="301">
        <v>9.8000000000000007</v>
      </c>
      <c r="AB15" s="306" t="s">
        <v>548</v>
      </c>
      <c r="AC15" s="301">
        <v>9.8000000000000007</v>
      </c>
      <c r="AD15" s="306" t="s">
        <v>548</v>
      </c>
      <c r="AE15" s="301">
        <v>9.8000000000000007</v>
      </c>
      <c r="AF15" s="306" t="s">
        <v>548</v>
      </c>
      <c r="AG15" s="301">
        <v>9.8000000000000007</v>
      </c>
      <c r="AH15" s="301" t="s">
        <v>548</v>
      </c>
      <c r="AI15" s="301">
        <v>9.9</v>
      </c>
      <c r="AJ15" s="301" t="s">
        <v>548</v>
      </c>
      <c r="AK15" s="301">
        <v>9.9</v>
      </c>
      <c r="AL15" s="301" t="s">
        <v>548</v>
      </c>
      <c r="AM15" s="301">
        <v>9.8000000000000007</v>
      </c>
      <c r="AN15" s="301" t="s">
        <v>548</v>
      </c>
      <c r="AO15" s="301">
        <v>9.9</v>
      </c>
      <c r="AP15" s="301" t="s">
        <v>548</v>
      </c>
      <c r="AQ15" s="301">
        <v>9.9</v>
      </c>
      <c r="AR15" s="301" t="s">
        <v>548</v>
      </c>
      <c r="AS15" s="301">
        <v>9.9</v>
      </c>
      <c r="AT15" s="397" t="s">
        <v>548</v>
      </c>
      <c r="AU15" s="301">
        <v>9.9</v>
      </c>
      <c r="AV15" s="397" t="s">
        <v>548</v>
      </c>
      <c r="AW15" s="150" t="str">
        <f t="shared" si="0"/>
        <v>same</v>
      </c>
      <c r="AX15" s="11"/>
      <c r="AY15" s="11"/>
      <c r="AZ15" s="11"/>
      <c r="BA15" s="306"/>
      <c r="BB15" s="306"/>
    </row>
    <row r="16" spans="1:54" x14ac:dyDescent="0.2">
      <c r="A16" s="293" t="s">
        <v>482</v>
      </c>
      <c r="B16" s="293" t="s">
        <v>694</v>
      </c>
      <c r="C16" s="293" t="s">
        <v>407</v>
      </c>
      <c r="D16" s="293" t="s">
        <v>423</v>
      </c>
      <c r="E16" s="293" t="s">
        <v>34</v>
      </c>
      <c r="F16" s="293" t="s">
        <v>577</v>
      </c>
      <c r="G16" s="169" t="s">
        <v>555</v>
      </c>
      <c r="H16" s="18" t="s">
        <v>467</v>
      </c>
      <c r="I16" s="301">
        <v>7.5</v>
      </c>
      <c r="J16" s="397" t="s">
        <v>548</v>
      </c>
      <c r="K16" s="301">
        <v>7.5</v>
      </c>
      <c r="L16" s="306" t="s">
        <v>548</v>
      </c>
      <c r="M16" s="301">
        <v>7.5</v>
      </c>
      <c r="N16" s="306" t="s">
        <v>548</v>
      </c>
      <c r="O16" s="301">
        <v>7.5</v>
      </c>
      <c r="P16" s="306" t="s">
        <v>548</v>
      </c>
      <c r="Q16" s="301">
        <v>7.5</v>
      </c>
      <c r="R16" s="306" t="s">
        <v>548</v>
      </c>
      <c r="S16" s="301">
        <v>7.5</v>
      </c>
      <c r="T16" s="306" t="s">
        <v>548</v>
      </c>
      <c r="U16" s="301">
        <v>7.5</v>
      </c>
      <c r="V16" s="306" t="s">
        <v>548</v>
      </c>
      <c r="W16" s="301">
        <v>7.5</v>
      </c>
      <c r="X16" s="306" t="s">
        <v>548</v>
      </c>
      <c r="Y16" s="301">
        <v>7.5</v>
      </c>
      <c r="Z16" s="306" t="s">
        <v>548</v>
      </c>
      <c r="AA16" s="301">
        <v>7.6</v>
      </c>
      <c r="AB16" s="306" t="s">
        <v>548</v>
      </c>
      <c r="AC16" s="301">
        <v>7.6</v>
      </c>
      <c r="AD16" s="306" t="s">
        <v>548</v>
      </c>
      <c r="AE16" s="301">
        <v>7.6</v>
      </c>
      <c r="AF16" s="306" t="s">
        <v>548</v>
      </c>
      <c r="AG16" s="301">
        <v>7.5</v>
      </c>
      <c r="AH16" s="301" t="s">
        <v>548</v>
      </c>
      <c r="AI16" s="301">
        <v>7.5</v>
      </c>
      <c r="AJ16" s="301" t="s">
        <v>548</v>
      </c>
      <c r="AK16" s="301">
        <v>7.4</v>
      </c>
      <c r="AL16" s="301" t="s">
        <v>548</v>
      </c>
      <c r="AM16" s="301">
        <v>7.4</v>
      </c>
      <c r="AN16" s="301" t="s">
        <v>548</v>
      </c>
      <c r="AO16" s="301">
        <v>7.3</v>
      </c>
      <c r="AP16" s="301" t="s">
        <v>548</v>
      </c>
      <c r="AQ16" s="301">
        <v>7.3</v>
      </c>
      <c r="AR16" s="301" t="s">
        <v>548</v>
      </c>
      <c r="AS16" s="301">
        <v>7.2</v>
      </c>
      <c r="AT16" s="397" t="s">
        <v>548</v>
      </c>
      <c r="AU16" s="301">
        <v>7.2</v>
      </c>
      <c r="AV16" s="397" t="s">
        <v>548</v>
      </c>
      <c r="AW16" s="150" t="str">
        <f t="shared" si="0"/>
        <v>same</v>
      </c>
      <c r="AX16" s="11"/>
      <c r="AY16" s="11"/>
      <c r="AZ16" s="11"/>
      <c r="BA16" s="306"/>
      <c r="BB16" s="306"/>
    </row>
    <row r="17" spans="1:54" x14ac:dyDescent="0.2">
      <c r="A17" s="293" t="s">
        <v>627</v>
      </c>
      <c r="B17" s="293" t="s">
        <v>695</v>
      </c>
      <c r="C17" s="293" t="s">
        <v>465</v>
      </c>
      <c r="D17" s="293" t="s">
        <v>424</v>
      </c>
      <c r="E17" s="293" t="s">
        <v>35</v>
      </c>
      <c r="F17" s="293" t="s">
        <v>36</v>
      </c>
      <c r="G17" s="293" t="s">
        <v>37</v>
      </c>
      <c r="H17" s="18" t="s">
        <v>467</v>
      </c>
      <c r="I17" s="301">
        <v>6.6</v>
      </c>
      <c r="J17" s="397" t="s">
        <v>548</v>
      </c>
      <c r="K17" s="301">
        <v>6.6</v>
      </c>
      <c r="L17" s="306" t="s">
        <v>548</v>
      </c>
      <c r="M17" s="301">
        <v>6.6</v>
      </c>
      <c r="N17" s="306" t="s">
        <v>548</v>
      </c>
      <c r="O17" s="301">
        <v>6.6</v>
      </c>
      <c r="P17" s="306" t="s">
        <v>548</v>
      </c>
      <c r="Q17" s="301">
        <v>6.7</v>
      </c>
      <c r="R17" s="306" t="s">
        <v>548</v>
      </c>
      <c r="S17" s="301">
        <v>6.8</v>
      </c>
      <c r="T17" s="306" t="s">
        <v>548</v>
      </c>
      <c r="U17" s="301">
        <v>6.8</v>
      </c>
      <c r="V17" s="306" t="s">
        <v>548</v>
      </c>
      <c r="W17" s="301">
        <v>6.8</v>
      </c>
      <c r="X17" s="306" t="s">
        <v>548</v>
      </c>
      <c r="Y17" s="301">
        <v>6.9</v>
      </c>
      <c r="Z17" s="306" t="s">
        <v>548</v>
      </c>
      <c r="AA17" s="301">
        <v>6.9</v>
      </c>
      <c r="AB17" s="306" t="s">
        <v>548</v>
      </c>
      <c r="AC17" s="301">
        <v>6.9</v>
      </c>
      <c r="AD17" s="306" t="s">
        <v>548</v>
      </c>
      <c r="AE17" s="301">
        <v>7</v>
      </c>
      <c r="AF17" s="306" t="s">
        <v>548</v>
      </c>
      <c r="AG17" s="301">
        <v>7</v>
      </c>
      <c r="AH17" s="301" t="s">
        <v>548</v>
      </c>
      <c r="AI17" s="301">
        <v>7</v>
      </c>
      <c r="AJ17" s="301" t="s">
        <v>548</v>
      </c>
      <c r="AK17" s="301">
        <v>7</v>
      </c>
      <c r="AL17" s="301" t="s">
        <v>548</v>
      </c>
      <c r="AM17" s="301">
        <v>7</v>
      </c>
      <c r="AN17" s="301" t="s">
        <v>548</v>
      </c>
      <c r="AO17" s="301">
        <v>6.9</v>
      </c>
      <c r="AP17" s="301" t="s">
        <v>548</v>
      </c>
      <c r="AQ17" s="301">
        <v>6.9</v>
      </c>
      <c r="AR17" s="301" t="s">
        <v>548</v>
      </c>
      <c r="AS17" s="301">
        <v>6.9</v>
      </c>
      <c r="AT17" s="397" t="s">
        <v>548</v>
      </c>
      <c r="AU17" s="301">
        <v>6.8</v>
      </c>
      <c r="AV17" s="397" t="s">
        <v>548</v>
      </c>
      <c r="AW17" s="150" t="str">
        <f t="shared" si="0"/>
        <v>down</v>
      </c>
      <c r="AX17" s="11"/>
      <c r="AY17" s="11"/>
      <c r="AZ17" s="11"/>
      <c r="BA17" s="306"/>
      <c r="BB17" s="306"/>
    </row>
    <row r="18" spans="1:54" x14ac:dyDescent="0.2">
      <c r="A18" s="293" t="s">
        <v>627</v>
      </c>
      <c r="B18" s="293" t="s">
        <v>695</v>
      </c>
      <c r="C18" s="293" t="s">
        <v>465</v>
      </c>
      <c r="D18" s="293" t="s">
        <v>424</v>
      </c>
      <c r="E18" s="293" t="s">
        <v>35</v>
      </c>
      <c r="F18" s="293" t="s">
        <v>38</v>
      </c>
      <c r="G18" s="293" t="s">
        <v>39</v>
      </c>
      <c r="H18" s="18" t="s">
        <v>467</v>
      </c>
      <c r="I18" s="301">
        <v>5.4</v>
      </c>
      <c r="J18" s="397" t="s">
        <v>548</v>
      </c>
      <c r="K18" s="301">
        <v>5.5</v>
      </c>
      <c r="L18" s="306" t="s">
        <v>548</v>
      </c>
      <c r="M18" s="301">
        <v>5.6</v>
      </c>
      <c r="N18" s="306" t="s">
        <v>548</v>
      </c>
      <c r="O18" s="301">
        <v>5.7</v>
      </c>
      <c r="P18" s="306" t="s">
        <v>548</v>
      </c>
      <c r="Q18" s="301">
        <v>5.8</v>
      </c>
      <c r="R18" s="306" t="s">
        <v>548</v>
      </c>
      <c r="S18" s="301">
        <v>6</v>
      </c>
      <c r="T18" s="306" t="s">
        <v>548</v>
      </c>
      <c r="U18" s="301">
        <v>6.1</v>
      </c>
      <c r="V18" s="306" t="s">
        <v>548</v>
      </c>
      <c r="W18" s="301">
        <v>6.2</v>
      </c>
      <c r="X18" s="306" t="s">
        <v>548</v>
      </c>
      <c r="Y18" s="301">
        <v>6.2</v>
      </c>
      <c r="Z18" s="306" t="s">
        <v>548</v>
      </c>
      <c r="AA18" s="301">
        <v>6.3</v>
      </c>
      <c r="AB18" s="306" t="s">
        <v>548</v>
      </c>
      <c r="AC18" s="301">
        <v>6.4</v>
      </c>
      <c r="AD18" s="306" t="s">
        <v>548</v>
      </c>
      <c r="AE18" s="301">
        <v>6.5</v>
      </c>
      <c r="AF18" s="306" t="s">
        <v>548</v>
      </c>
      <c r="AG18" s="301">
        <v>6.6</v>
      </c>
      <c r="AH18" s="301" t="s">
        <v>548</v>
      </c>
      <c r="AI18" s="301">
        <v>6.6</v>
      </c>
      <c r="AJ18" s="301" t="s">
        <v>548</v>
      </c>
      <c r="AK18" s="301">
        <v>6.7</v>
      </c>
      <c r="AL18" s="301" t="s">
        <v>548</v>
      </c>
      <c r="AM18" s="301">
        <v>6.8</v>
      </c>
      <c r="AN18" s="301" t="s">
        <v>548</v>
      </c>
      <c r="AO18" s="301">
        <v>6.8</v>
      </c>
      <c r="AP18" s="301" t="s">
        <v>548</v>
      </c>
      <c r="AQ18" s="301">
        <v>6.8</v>
      </c>
      <c r="AR18" s="301" t="s">
        <v>548</v>
      </c>
      <c r="AS18" s="301">
        <v>6.8</v>
      </c>
      <c r="AT18" s="397" t="s">
        <v>548</v>
      </c>
      <c r="AU18" s="301">
        <v>6.8</v>
      </c>
      <c r="AV18" s="397" t="s">
        <v>548</v>
      </c>
      <c r="AW18" s="150" t="str">
        <f t="shared" si="0"/>
        <v>same</v>
      </c>
      <c r="AX18" s="11"/>
      <c r="AY18" s="11"/>
      <c r="AZ18" s="11"/>
      <c r="BA18" s="306"/>
      <c r="BB18" s="306"/>
    </row>
    <row r="19" spans="1:54" x14ac:dyDescent="0.2">
      <c r="A19" s="293" t="s">
        <v>628</v>
      </c>
      <c r="B19" s="293" t="s">
        <v>696</v>
      </c>
      <c r="C19" s="293" t="s">
        <v>464</v>
      </c>
      <c r="D19" s="293" t="s">
        <v>425</v>
      </c>
      <c r="E19" s="293" t="s">
        <v>40</v>
      </c>
      <c r="F19" s="293" t="s">
        <v>41</v>
      </c>
      <c r="G19" s="293" t="s">
        <v>42</v>
      </c>
      <c r="H19" s="18" t="s">
        <v>467</v>
      </c>
      <c r="I19" s="301">
        <v>7.2</v>
      </c>
      <c r="J19" s="397" t="s">
        <v>548</v>
      </c>
      <c r="K19" s="301">
        <v>7.1</v>
      </c>
      <c r="L19" s="306" t="s">
        <v>548</v>
      </c>
      <c r="M19" s="301">
        <v>7.1</v>
      </c>
      <c r="N19" s="306" t="s">
        <v>548</v>
      </c>
      <c r="O19" s="301">
        <v>7.1</v>
      </c>
      <c r="P19" s="306" t="s">
        <v>548</v>
      </c>
      <c r="Q19" s="301">
        <v>7.1</v>
      </c>
      <c r="R19" s="306" t="s">
        <v>548</v>
      </c>
      <c r="S19" s="301">
        <v>7</v>
      </c>
      <c r="T19" s="306" t="s">
        <v>548</v>
      </c>
      <c r="U19" s="301">
        <v>6.9</v>
      </c>
      <c r="V19" s="306" t="s">
        <v>548</v>
      </c>
      <c r="W19" s="301">
        <v>7</v>
      </c>
      <c r="X19" s="306" t="s">
        <v>548</v>
      </c>
      <c r="Y19" s="301">
        <v>6.9</v>
      </c>
      <c r="Z19" s="306" t="s">
        <v>548</v>
      </c>
      <c r="AA19" s="301">
        <v>6.9</v>
      </c>
      <c r="AB19" s="306" t="s">
        <v>548</v>
      </c>
      <c r="AC19" s="301">
        <v>6.9</v>
      </c>
      <c r="AD19" s="306" t="s">
        <v>548</v>
      </c>
      <c r="AE19" s="301">
        <v>6.9</v>
      </c>
      <c r="AF19" s="306" t="s">
        <v>548</v>
      </c>
      <c r="AG19" s="301">
        <v>6.8</v>
      </c>
      <c r="AH19" s="301" t="s">
        <v>548</v>
      </c>
      <c r="AI19" s="301">
        <v>6.8</v>
      </c>
      <c r="AJ19" s="301" t="s">
        <v>548</v>
      </c>
      <c r="AK19" s="301">
        <v>6.7</v>
      </c>
      <c r="AL19" s="301" t="s">
        <v>548</v>
      </c>
      <c r="AM19" s="301">
        <v>6.7</v>
      </c>
      <c r="AN19" s="301" t="s">
        <v>548</v>
      </c>
      <c r="AO19" s="301">
        <v>6.6</v>
      </c>
      <c r="AP19" s="301" t="s">
        <v>548</v>
      </c>
      <c r="AQ19" s="301">
        <v>6.6</v>
      </c>
      <c r="AR19" s="301" t="s">
        <v>548</v>
      </c>
      <c r="AS19" s="301">
        <v>6.6</v>
      </c>
      <c r="AT19" s="397" t="s">
        <v>548</v>
      </c>
      <c r="AU19" s="301">
        <v>6.5</v>
      </c>
      <c r="AV19" s="397" t="s">
        <v>548</v>
      </c>
      <c r="AW19" s="150" t="str">
        <f t="shared" si="0"/>
        <v>down</v>
      </c>
      <c r="AX19" s="11"/>
      <c r="AY19" s="11"/>
      <c r="AZ19" s="11"/>
      <c r="BA19" s="306"/>
      <c r="BB19" s="306"/>
    </row>
    <row r="20" spans="1:54" x14ac:dyDescent="0.2">
      <c r="A20" s="293" t="s">
        <v>619</v>
      </c>
      <c r="B20" s="293" t="s">
        <v>688</v>
      </c>
      <c r="C20" s="293" t="s">
        <v>401</v>
      </c>
      <c r="D20" s="293" t="s">
        <v>415</v>
      </c>
      <c r="E20" s="293" t="s">
        <v>5</v>
      </c>
      <c r="F20" s="293" t="s">
        <v>43</v>
      </c>
      <c r="G20" s="293" t="s">
        <v>44</v>
      </c>
      <c r="H20" s="18" t="s">
        <v>467</v>
      </c>
      <c r="I20" s="301">
        <v>4.5</v>
      </c>
      <c r="J20" s="397" t="s">
        <v>548</v>
      </c>
      <c r="K20" s="301">
        <v>4.4000000000000004</v>
      </c>
      <c r="L20" s="306" t="s">
        <v>548</v>
      </c>
      <c r="M20" s="301">
        <v>4.4000000000000004</v>
      </c>
      <c r="N20" s="306" t="s">
        <v>548</v>
      </c>
      <c r="O20" s="301">
        <v>4.3</v>
      </c>
      <c r="P20" s="306" t="s">
        <v>548</v>
      </c>
      <c r="Q20" s="301">
        <v>4.3</v>
      </c>
      <c r="R20" s="306" t="s">
        <v>548</v>
      </c>
      <c r="S20" s="301">
        <v>4.2</v>
      </c>
      <c r="T20" s="306" t="s">
        <v>548</v>
      </c>
      <c r="U20" s="301">
        <v>4.2</v>
      </c>
      <c r="V20" s="306" t="s">
        <v>548</v>
      </c>
      <c r="W20" s="301">
        <v>4.2</v>
      </c>
      <c r="X20" s="306" t="s">
        <v>548</v>
      </c>
      <c r="Y20" s="301">
        <v>4.2</v>
      </c>
      <c r="Z20" s="306" t="s">
        <v>548</v>
      </c>
      <c r="AA20" s="301">
        <v>4.2</v>
      </c>
      <c r="AB20" s="306" t="s">
        <v>548</v>
      </c>
      <c r="AC20" s="301">
        <v>4.3</v>
      </c>
      <c r="AD20" s="306" t="s">
        <v>548</v>
      </c>
      <c r="AE20" s="301">
        <v>4.3</v>
      </c>
      <c r="AF20" s="306" t="s">
        <v>548</v>
      </c>
      <c r="AG20" s="301">
        <v>4.3</v>
      </c>
      <c r="AH20" s="301" t="s">
        <v>548</v>
      </c>
      <c r="AI20" s="301">
        <v>4.4000000000000004</v>
      </c>
      <c r="AJ20" s="301" t="s">
        <v>548</v>
      </c>
      <c r="AK20" s="301">
        <v>4.4000000000000004</v>
      </c>
      <c r="AL20" s="301" t="s">
        <v>548</v>
      </c>
      <c r="AM20" s="301">
        <v>4.4000000000000004</v>
      </c>
      <c r="AN20" s="301" t="s">
        <v>548</v>
      </c>
      <c r="AO20" s="301">
        <v>4.4000000000000004</v>
      </c>
      <c r="AP20" s="301" t="s">
        <v>548</v>
      </c>
      <c r="AQ20" s="301">
        <v>4.4000000000000004</v>
      </c>
      <c r="AR20" s="301" t="s">
        <v>548</v>
      </c>
      <c r="AS20" s="301">
        <v>4.4000000000000004</v>
      </c>
      <c r="AT20" s="397" t="s">
        <v>548</v>
      </c>
      <c r="AU20" s="301">
        <v>4.4000000000000004</v>
      </c>
      <c r="AV20" s="397" t="s">
        <v>548</v>
      </c>
      <c r="AW20" s="150" t="str">
        <f t="shared" si="0"/>
        <v>same</v>
      </c>
      <c r="AX20" s="11"/>
      <c r="AY20" s="11"/>
      <c r="AZ20" s="11"/>
      <c r="BA20" s="306"/>
      <c r="BB20" s="306"/>
    </row>
    <row r="21" spans="1:54" x14ac:dyDescent="0.2">
      <c r="A21" s="293" t="s">
        <v>619</v>
      </c>
      <c r="B21" s="293" t="s">
        <v>688</v>
      </c>
      <c r="C21" s="293" t="s">
        <v>401</v>
      </c>
      <c r="D21" s="293" t="s">
        <v>415</v>
      </c>
      <c r="E21" s="293" t="s">
        <v>5</v>
      </c>
      <c r="F21" s="293" t="s">
        <v>45</v>
      </c>
      <c r="G21" s="293" t="s">
        <v>46</v>
      </c>
      <c r="H21" s="18" t="s">
        <v>467</v>
      </c>
      <c r="I21" s="301">
        <v>5.5</v>
      </c>
      <c r="J21" s="397" t="s">
        <v>548</v>
      </c>
      <c r="K21" s="301">
        <v>5.5</v>
      </c>
      <c r="L21" s="306" t="s">
        <v>548</v>
      </c>
      <c r="M21" s="301">
        <v>5.5</v>
      </c>
      <c r="N21" s="306" t="s">
        <v>548</v>
      </c>
      <c r="O21" s="301">
        <v>5.5</v>
      </c>
      <c r="P21" s="306" t="s">
        <v>548</v>
      </c>
      <c r="Q21" s="301">
        <v>5.5</v>
      </c>
      <c r="R21" s="306" t="s">
        <v>548</v>
      </c>
      <c r="S21" s="301">
        <v>5.4</v>
      </c>
      <c r="T21" s="306" t="s">
        <v>548</v>
      </c>
      <c r="U21" s="301">
        <v>5.4</v>
      </c>
      <c r="V21" s="306" t="s">
        <v>548</v>
      </c>
      <c r="W21" s="301">
        <v>5.4</v>
      </c>
      <c r="X21" s="306" t="s">
        <v>548</v>
      </c>
      <c r="Y21" s="301">
        <v>5.4</v>
      </c>
      <c r="Z21" s="306" t="s">
        <v>548</v>
      </c>
      <c r="AA21" s="301">
        <v>5.4</v>
      </c>
      <c r="AB21" s="306" t="s">
        <v>548</v>
      </c>
      <c r="AC21" s="301">
        <v>5.4</v>
      </c>
      <c r="AD21" s="306" t="s">
        <v>548</v>
      </c>
      <c r="AE21" s="301">
        <v>5.4</v>
      </c>
      <c r="AF21" s="306" t="s">
        <v>548</v>
      </c>
      <c r="AG21" s="301">
        <v>5.4</v>
      </c>
      <c r="AH21" s="301" t="s">
        <v>548</v>
      </c>
      <c r="AI21" s="301">
        <v>5.4</v>
      </c>
      <c r="AJ21" s="301" t="s">
        <v>548</v>
      </c>
      <c r="AK21" s="301">
        <v>5.4</v>
      </c>
      <c r="AL21" s="301" t="s">
        <v>548</v>
      </c>
      <c r="AM21" s="301">
        <v>5.4</v>
      </c>
      <c r="AN21" s="301" t="s">
        <v>548</v>
      </c>
      <c r="AO21" s="301">
        <v>5.4</v>
      </c>
      <c r="AP21" s="301" t="s">
        <v>548</v>
      </c>
      <c r="AQ21" s="301">
        <v>5.4</v>
      </c>
      <c r="AR21" s="301" t="s">
        <v>548</v>
      </c>
      <c r="AS21" s="301">
        <v>5.4</v>
      </c>
      <c r="AT21" s="397" t="s">
        <v>548</v>
      </c>
      <c r="AU21" s="301">
        <v>5.3</v>
      </c>
      <c r="AV21" s="397" t="s">
        <v>548</v>
      </c>
      <c r="AW21" s="150" t="str">
        <f t="shared" si="0"/>
        <v>down</v>
      </c>
      <c r="AX21" s="11"/>
      <c r="AY21" s="11"/>
      <c r="AZ21" s="11"/>
      <c r="BA21" s="306"/>
      <c r="BB21" s="306"/>
    </row>
    <row r="22" spans="1:54" x14ac:dyDescent="0.2">
      <c r="A22" s="293" t="s">
        <v>629</v>
      </c>
      <c r="B22" s="293" t="s">
        <v>690</v>
      </c>
      <c r="C22" s="293" t="s">
        <v>404</v>
      </c>
      <c r="D22" s="293" t="s">
        <v>426</v>
      </c>
      <c r="E22" s="293" t="s">
        <v>47</v>
      </c>
      <c r="F22" s="293" t="s">
        <v>48</v>
      </c>
      <c r="G22" s="293" t="s">
        <v>49</v>
      </c>
      <c r="H22" s="18" t="s">
        <v>467</v>
      </c>
      <c r="I22" s="301">
        <v>9.9</v>
      </c>
      <c r="J22" s="397" t="s">
        <v>548</v>
      </c>
      <c r="K22" s="301">
        <v>9.8000000000000007</v>
      </c>
      <c r="L22" s="306" t="s">
        <v>548</v>
      </c>
      <c r="M22" s="301">
        <v>9.8000000000000007</v>
      </c>
      <c r="N22" s="306" t="s">
        <v>548</v>
      </c>
      <c r="O22" s="301">
        <v>9.8000000000000007</v>
      </c>
      <c r="P22" s="306" t="s">
        <v>548</v>
      </c>
      <c r="Q22" s="301">
        <v>9.8000000000000007</v>
      </c>
      <c r="R22" s="306" t="s">
        <v>548</v>
      </c>
      <c r="S22" s="301">
        <v>9.8000000000000007</v>
      </c>
      <c r="T22" s="306" t="s">
        <v>548</v>
      </c>
      <c r="U22" s="301">
        <v>9.6999999999999993</v>
      </c>
      <c r="V22" s="306" t="s">
        <v>548</v>
      </c>
      <c r="W22" s="301">
        <v>9.8000000000000007</v>
      </c>
      <c r="X22" s="306" t="s">
        <v>548</v>
      </c>
      <c r="Y22" s="301">
        <v>9.8000000000000007</v>
      </c>
      <c r="Z22" s="306" t="s">
        <v>548</v>
      </c>
      <c r="AA22" s="301">
        <v>9.8000000000000007</v>
      </c>
      <c r="AB22" s="306" t="s">
        <v>548</v>
      </c>
      <c r="AC22" s="301">
        <v>9.8000000000000007</v>
      </c>
      <c r="AD22" s="306" t="s">
        <v>548</v>
      </c>
      <c r="AE22" s="301">
        <v>9.9</v>
      </c>
      <c r="AF22" s="306" t="s">
        <v>548</v>
      </c>
      <c r="AG22" s="301">
        <v>9.9</v>
      </c>
      <c r="AH22" s="301" t="s">
        <v>548</v>
      </c>
      <c r="AI22" s="301">
        <v>9.8000000000000007</v>
      </c>
      <c r="AJ22" s="301" t="s">
        <v>548</v>
      </c>
      <c r="AK22" s="301">
        <v>9.8000000000000007</v>
      </c>
      <c r="AL22" s="301" t="s">
        <v>548</v>
      </c>
      <c r="AM22" s="301">
        <v>9.6999999999999993</v>
      </c>
      <c r="AN22" s="301" t="s">
        <v>548</v>
      </c>
      <c r="AO22" s="301">
        <v>9.6</v>
      </c>
      <c r="AP22" s="301" t="s">
        <v>548</v>
      </c>
      <c r="AQ22" s="301">
        <v>9.6</v>
      </c>
      <c r="AR22" s="301" t="s">
        <v>548</v>
      </c>
      <c r="AS22" s="301">
        <v>9.6</v>
      </c>
      <c r="AT22" s="397" t="s">
        <v>548</v>
      </c>
      <c r="AU22" s="301">
        <v>9.5</v>
      </c>
      <c r="AV22" s="397" t="s">
        <v>548</v>
      </c>
      <c r="AW22" s="150" t="str">
        <f t="shared" si="0"/>
        <v>down</v>
      </c>
      <c r="AX22" s="11"/>
      <c r="AY22" s="11"/>
      <c r="AZ22" s="11"/>
      <c r="BA22" s="306"/>
      <c r="BB22" s="306"/>
    </row>
    <row r="23" spans="1:54" x14ac:dyDescent="0.2">
      <c r="A23" s="293" t="s">
        <v>630</v>
      </c>
      <c r="B23" s="293" t="s">
        <v>689</v>
      </c>
      <c r="C23" s="293" t="s">
        <v>402</v>
      </c>
      <c r="D23" s="293" t="s">
        <v>427</v>
      </c>
      <c r="E23" s="293" t="s">
        <v>50</v>
      </c>
      <c r="F23" s="293" t="s">
        <v>51</v>
      </c>
      <c r="G23" s="293" t="s">
        <v>52</v>
      </c>
      <c r="H23" s="18" t="s">
        <v>467</v>
      </c>
      <c r="I23" s="301">
        <v>9.5</v>
      </c>
      <c r="J23" s="397" t="s">
        <v>548</v>
      </c>
      <c r="K23" s="301">
        <v>9.4</v>
      </c>
      <c r="L23" s="306" t="s">
        <v>548</v>
      </c>
      <c r="M23" s="301">
        <v>9.4</v>
      </c>
      <c r="N23" s="306" t="s">
        <v>548</v>
      </c>
      <c r="O23" s="301">
        <v>9.4</v>
      </c>
      <c r="P23" s="306" t="s">
        <v>548</v>
      </c>
      <c r="Q23" s="301">
        <v>9.4</v>
      </c>
      <c r="R23" s="306" t="s">
        <v>548</v>
      </c>
      <c r="S23" s="301">
        <v>9.3000000000000007</v>
      </c>
      <c r="T23" s="306" t="s">
        <v>548</v>
      </c>
      <c r="U23" s="301">
        <v>9.1999999999999993</v>
      </c>
      <c r="V23" s="306" t="s">
        <v>548</v>
      </c>
      <c r="W23" s="301">
        <v>9.1999999999999993</v>
      </c>
      <c r="X23" s="306" t="s">
        <v>548</v>
      </c>
      <c r="Y23" s="301">
        <v>9.1999999999999993</v>
      </c>
      <c r="Z23" s="306" t="s">
        <v>548</v>
      </c>
      <c r="AA23" s="301">
        <v>9.1999999999999993</v>
      </c>
      <c r="AB23" s="306" t="s">
        <v>548</v>
      </c>
      <c r="AC23" s="301">
        <v>9.3000000000000007</v>
      </c>
      <c r="AD23" s="306" t="s">
        <v>548</v>
      </c>
      <c r="AE23" s="301">
        <v>9.4</v>
      </c>
      <c r="AF23" s="306" t="s">
        <v>548</v>
      </c>
      <c r="AG23" s="301">
        <v>9.4</v>
      </c>
      <c r="AH23" s="301" t="s">
        <v>548</v>
      </c>
      <c r="AI23" s="301">
        <v>9.4</v>
      </c>
      <c r="AJ23" s="301" t="s">
        <v>548</v>
      </c>
      <c r="AK23" s="301">
        <v>9.3000000000000007</v>
      </c>
      <c r="AL23" s="301" t="s">
        <v>548</v>
      </c>
      <c r="AM23" s="301">
        <v>9.3000000000000007</v>
      </c>
      <c r="AN23" s="301" t="s">
        <v>548</v>
      </c>
      <c r="AO23" s="301">
        <v>9.3000000000000007</v>
      </c>
      <c r="AP23" s="301" t="s">
        <v>548</v>
      </c>
      <c r="AQ23" s="301">
        <v>9.4</v>
      </c>
      <c r="AR23" s="301" t="s">
        <v>548</v>
      </c>
      <c r="AS23" s="301">
        <v>9.4</v>
      </c>
      <c r="AT23" s="397" t="s">
        <v>548</v>
      </c>
      <c r="AU23" s="301">
        <v>9.5</v>
      </c>
      <c r="AV23" s="397" t="s">
        <v>548</v>
      </c>
      <c r="AW23" s="150" t="str">
        <f t="shared" si="0"/>
        <v>up</v>
      </c>
      <c r="AX23" s="11"/>
      <c r="AY23" s="11"/>
      <c r="AZ23" s="11"/>
      <c r="BA23" s="306"/>
      <c r="BB23" s="306"/>
    </row>
    <row r="24" spans="1:54" x14ac:dyDescent="0.2">
      <c r="A24" s="293" t="s">
        <v>631</v>
      </c>
      <c r="B24" s="293" t="s">
        <v>697</v>
      </c>
      <c r="C24" s="293" t="s">
        <v>408</v>
      </c>
      <c r="D24" s="293" t="s">
        <v>428</v>
      </c>
      <c r="E24" s="293" t="s">
        <v>53</v>
      </c>
      <c r="F24" s="293" t="s">
        <v>578</v>
      </c>
      <c r="G24" s="293" t="s">
        <v>556</v>
      </c>
      <c r="H24" s="18" t="s">
        <v>467</v>
      </c>
      <c r="I24" s="301">
        <v>10.1</v>
      </c>
      <c r="J24" s="397" t="s">
        <v>549</v>
      </c>
      <c r="K24" s="301">
        <v>10</v>
      </c>
      <c r="L24" s="306" t="s">
        <v>548</v>
      </c>
      <c r="M24" s="301">
        <v>9.9</v>
      </c>
      <c r="N24" s="306" t="s">
        <v>548</v>
      </c>
      <c r="O24" s="301">
        <v>9.9</v>
      </c>
      <c r="P24" s="306" t="s">
        <v>548</v>
      </c>
      <c r="Q24" s="301">
        <v>9.8000000000000007</v>
      </c>
      <c r="R24" s="306" t="s">
        <v>548</v>
      </c>
      <c r="S24" s="301">
        <v>9.6999999999999993</v>
      </c>
      <c r="T24" s="306" t="s">
        <v>548</v>
      </c>
      <c r="U24" s="301">
        <v>9.6</v>
      </c>
      <c r="V24" s="306" t="s">
        <v>548</v>
      </c>
      <c r="W24" s="301">
        <v>9.6</v>
      </c>
      <c r="X24" s="306" t="s">
        <v>548</v>
      </c>
      <c r="Y24" s="301">
        <v>9.5</v>
      </c>
      <c r="Z24" s="306" t="s">
        <v>548</v>
      </c>
      <c r="AA24" s="301">
        <v>9.5</v>
      </c>
      <c r="AB24" s="306" t="s">
        <v>548</v>
      </c>
      <c r="AC24" s="301">
        <v>9.4</v>
      </c>
      <c r="AD24" s="306" t="s">
        <v>548</v>
      </c>
      <c r="AE24" s="301">
        <v>9.4</v>
      </c>
      <c r="AF24" s="306" t="s">
        <v>548</v>
      </c>
      <c r="AG24" s="301">
        <v>9.3000000000000007</v>
      </c>
      <c r="AH24" s="301" t="s">
        <v>548</v>
      </c>
      <c r="AI24" s="301">
        <v>9.1999999999999993</v>
      </c>
      <c r="AJ24" s="301" t="s">
        <v>548</v>
      </c>
      <c r="AK24" s="301">
        <v>9.1</v>
      </c>
      <c r="AL24" s="301" t="s">
        <v>548</v>
      </c>
      <c r="AM24" s="301">
        <v>9</v>
      </c>
      <c r="AN24" s="301" t="s">
        <v>548</v>
      </c>
      <c r="AO24" s="301">
        <v>9</v>
      </c>
      <c r="AP24" s="301" t="s">
        <v>548</v>
      </c>
      <c r="AQ24" s="301">
        <v>8.9</v>
      </c>
      <c r="AR24" s="301" t="s">
        <v>548</v>
      </c>
      <c r="AS24" s="301">
        <v>8.8000000000000007</v>
      </c>
      <c r="AT24" s="397" t="s">
        <v>548</v>
      </c>
      <c r="AU24" s="301">
        <v>8.6999999999999993</v>
      </c>
      <c r="AV24" s="397" t="s">
        <v>548</v>
      </c>
      <c r="AW24" s="150" t="str">
        <f t="shared" si="0"/>
        <v>down</v>
      </c>
      <c r="AX24" s="11"/>
      <c r="AY24" s="11"/>
      <c r="AZ24" s="11"/>
      <c r="BA24" s="306"/>
      <c r="BB24" s="306"/>
    </row>
    <row r="25" spans="1:54" x14ac:dyDescent="0.2">
      <c r="A25" s="293" t="s">
        <v>626</v>
      </c>
      <c r="B25" s="293" t="s">
        <v>690</v>
      </c>
      <c r="C25" s="293" t="s">
        <v>404</v>
      </c>
      <c r="D25" s="293" t="s">
        <v>422</v>
      </c>
      <c r="E25" s="293" t="s">
        <v>31</v>
      </c>
      <c r="F25" s="293" t="s">
        <v>54</v>
      </c>
      <c r="G25" s="293" t="s">
        <v>55</v>
      </c>
      <c r="H25" s="18" t="s">
        <v>467</v>
      </c>
      <c r="I25" s="301">
        <v>8.9</v>
      </c>
      <c r="J25" s="397" t="s">
        <v>548</v>
      </c>
      <c r="K25" s="301">
        <v>8.9</v>
      </c>
      <c r="L25" s="306" t="s">
        <v>548</v>
      </c>
      <c r="M25" s="301">
        <v>9</v>
      </c>
      <c r="N25" s="306" t="s">
        <v>548</v>
      </c>
      <c r="O25" s="301">
        <v>9</v>
      </c>
      <c r="P25" s="306" t="s">
        <v>548</v>
      </c>
      <c r="Q25" s="301">
        <v>9.1</v>
      </c>
      <c r="R25" s="306" t="s">
        <v>548</v>
      </c>
      <c r="S25" s="301">
        <v>9.1</v>
      </c>
      <c r="T25" s="306" t="s">
        <v>548</v>
      </c>
      <c r="U25" s="301">
        <v>9.1</v>
      </c>
      <c r="V25" s="306" t="s">
        <v>548</v>
      </c>
      <c r="W25" s="301">
        <v>9.1</v>
      </c>
      <c r="X25" s="306" t="s">
        <v>548</v>
      </c>
      <c r="Y25" s="301">
        <v>9.1999999999999993</v>
      </c>
      <c r="Z25" s="306" t="s">
        <v>548</v>
      </c>
      <c r="AA25" s="301">
        <v>9.1999999999999993</v>
      </c>
      <c r="AB25" s="306" t="s">
        <v>548</v>
      </c>
      <c r="AC25" s="301">
        <v>9.1</v>
      </c>
      <c r="AD25" s="306" t="s">
        <v>548</v>
      </c>
      <c r="AE25" s="301">
        <v>9</v>
      </c>
      <c r="AF25" s="306" t="s">
        <v>548</v>
      </c>
      <c r="AG25" s="301">
        <v>9</v>
      </c>
      <c r="AH25" s="301" t="s">
        <v>548</v>
      </c>
      <c r="AI25" s="301">
        <v>8.9</v>
      </c>
      <c r="AJ25" s="301" t="s">
        <v>548</v>
      </c>
      <c r="AK25" s="301">
        <v>8.9</v>
      </c>
      <c r="AL25" s="301" t="s">
        <v>548</v>
      </c>
      <c r="AM25" s="301">
        <v>8.8000000000000007</v>
      </c>
      <c r="AN25" s="301" t="s">
        <v>548</v>
      </c>
      <c r="AO25" s="301">
        <v>8.6999999999999993</v>
      </c>
      <c r="AP25" s="301" t="s">
        <v>548</v>
      </c>
      <c r="AQ25" s="301">
        <v>8.6</v>
      </c>
      <c r="AR25" s="301" t="s">
        <v>548</v>
      </c>
      <c r="AS25" s="301">
        <v>8.5</v>
      </c>
      <c r="AT25" s="397" t="s">
        <v>548</v>
      </c>
      <c r="AU25" s="301">
        <v>8.4</v>
      </c>
      <c r="AV25" s="397" t="s">
        <v>548</v>
      </c>
      <c r="AW25" s="150" t="str">
        <f t="shared" si="0"/>
        <v>down</v>
      </c>
      <c r="AX25" s="11"/>
      <c r="AY25" s="11"/>
      <c r="AZ25" s="11"/>
      <c r="BA25" s="306"/>
      <c r="BB25" s="306"/>
    </row>
    <row r="26" spans="1:54" x14ac:dyDescent="0.2">
      <c r="A26" s="293" t="s">
        <v>625</v>
      </c>
      <c r="B26" s="293" t="s">
        <v>692</v>
      </c>
      <c r="C26" s="293" t="s">
        <v>403</v>
      </c>
      <c r="D26" s="293" t="s">
        <v>417</v>
      </c>
      <c r="E26" s="293" t="s">
        <v>11</v>
      </c>
      <c r="F26" s="293" t="s">
        <v>557</v>
      </c>
      <c r="G26" s="293" t="s">
        <v>558</v>
      </c>
      <c r="H26" s="18" t="s">
        <v>467</v>
      </c>
      <c r="I26" s="301">
        <v>8.6</v>
      </c>
      <c r="J26" s="397" t="s">
        <v>548</v>
      </c>
      <c r="K26" s="301">
        <v>8.6</v>
      </c>
      <c r="L26" s="306" t="s">
        <v>548</v>
      </c>
      <c r="M26" s="301">
        <v>8.6</v>
      </c>
      <c r="N26" s="306" t="s">
        <v>548</v>
      </c>
      <c r="O26" s="301">
        <v>8.6</v>
      </c>
      <c r="P26" s="306" t="s">
        <v>548</v>
      </c>
      <c r="Q26" s="301">
        <v>8.6</v>
      </c>
      <c r="R26" s="306" t="s">
        <v>548</v>
      </c>
      <c r="S26" s="301">
        <v>8.6999999999999993</v>
      </c>
      <c r="T26" s="306" t="s">
        <v>548</v>
      </c>
      <c r="U26" s="301">
        <v>8.6999999999999993</v>
      </c>
      <c r="V26" s="306" t="s">
        <v>548</v>
      </c>
      <c r="W26" s="301">
        <v>8.8000000000000007</v>
      </c>
      <c r="X26" s="306" t="s">
        <v>548</v>
      </c>
      <c r="Y26" s="301">
        <v>8.8000000000000007</v>
      </c>
      <c r="Z26" s="306" t="s">
        <v>548</v>
      </c>
      <c r="AA26" s="301">
        <v>8.8000000000000007</v>
      </c>
      <c r="AB26" s="306" t="s">
        <v>548</v>
      </c>
      <c r="AC26" s="301">
        <v>8.9</v>
      </c>
      <c r="AD26" s="306" t="s">
        <v>548</v>
      </c>
      <c r="AE26" s="301">
        <v>8.9</v>
      </c>
      <c r="AF26" s="306" t="s">
        <v>548</v>
      </c>
      <c r="AG26" s="301">
        <v>8.9</v>
      </c>
      <c r="AH26" s="301" t="s">
        <v>548</v>
      </c>
      <c r="AI26" s="301">
        <v>8.9</v>
      </c>
      <c r="AJ26" s="301" t="s">
        <v>548</v>
      </c>
      <c r="AK26" s="301">
        <v>8.9</v>
      </c>
      <c r="AL26" s="301" t="s">
        <v>548</v>
      </c>
      <c r="AM26" s="301">
        <v>8.8000000000000007</v>
      </c>
      <c r="AN26" s="301" t="s">
        <v>548</v>
      </c>
      <c r="AO26" s="301">
        <v>8.8000000000000007</v>
      </c>
      <c r="AP26" s="301" t="s">
        <v>548</v>
      </c>
      <c r="AQ26" s="301">
        <v>8.6999999999999993</v>
      </c>
      <c r="AR26" s="301" t="s">
        <v>548</v>
      </c>
      <c r="AS26" s="301">
        <v>8.6999999999999993</v>
      </c>
      <c r="AT26" s="397" t="s">
        <v>548</v>
      </c>
      <c r="AU26" s="301">
        <v>8.6</v>
      </c>
      <c r="AV26" s="397" t="s">
        <v>548</v>
      </c>
      <c r="AW26" s="150" t="str">
        <f t="shared" si="0"/>
        <v>down</v>
      </c>
      <c r="AX26" s="11"/>
      <c r="AY26" s="11"/>
      <c r="AZ26" s="11"/>
      <c r="BA26" s="306"/>
      <c r="BB26" s="306"/>
    </row>
    <row r="27" spans="1:54" x14ac:dyDescent="0.2">
      <c r="A27" s="293" t="s">
        <v>628</v>
      </c>
      <c r="B27" s="293" t="s">
        <v>696</v>
      </c>
      <c r="C27" s="293" t="s">
        <v>464</v>
      </c>
      <c r="D27" s="293" t="s">
        <v>425</v>
      </c>
      <c r="E27" s="293" t="s">
        <v>40</v>
      </c>
      <c r="F27" s="293" t="s">
        <v>56</v>
      </c>
      <c r="G27" s="293" t="s">
        <v>57</v>
      </c>
      <c r="H27" s="18" t="s">
        <v>467</v>
      </c>
      <c r="I27" s="301">
        <v>6.2</v>
      </c>
      <c r="J27" s="397" t="s">
        <v>548</v>
      </c>
      <c r="K27" s="301">
        <v>6.2</v>
      </c>
      <c r="L27" s="306" t="s">
        <v>548</v>
      </c>
      <c r="M27" s="301">
        <v>6.2</v>
      </c>
      <c r="N27" s="306" t="s">
        <v>548</v>
      </c>
      <c r="O27" s="301">
        <v>6.2</v>
      </c>
      <c r="P27" s="306" t="s">
        <v>548</v>
      </c>
      <c r="Q27" s="301">
        <v>6.2</v>
      </c>
      <c r="R27" s="306" t="s">
        <v>548</v>
      </c>
      <c r="S27" s="301">
        <v>6.2</v>
      </c>
      <c r="T27" s="306" t="s">
        <v>548</v>
      </c>
      <c r="U27" s="301">
        <v>6.2</v>
      </c>
      <c r="V27" s="306" t="s">
        <v>548</v>
      </c>
      <c r="W27" s="301">
        <v>6.2</v>
      </c>
      <c r="X27" s="306" t="s">
        <v>548</v>
      </c>
      <c r="Y27" s="301">
        <v>6.2</v>
      </c>
      <c r="Z27" s="306" t="s">
        <v>548</v>
      </c>
      <c r="AA27" s="301">
        <v>6.2</v>
      </c>
      <c r="AB27" s="306" t="s">
        <v>548</v>
      </c>
      <c r="AC27" s="301">
        <v>6.2</v>
      </c>
      <c r="AD27" s="306" t="s">
        <v>548</v>
      </c>
      <c r="AE27" s="301">
        <v>6.2</v>
      </c>
      <c r="AF27" s="306" t="s">
        <v>548</v>
      </c>
      <c r="AG27" s="301">
        <v>6.2</v>
      </c>
      <c r="AH27" s="301" t="s">
        <v>548</v>
      </c>
      <c r="AI27" s="301">
        <v>6.2</v>
      </c>
      <c r="AJ27" s="301" t="s">
        <v>548</v>
      </c>
      <c r="AK27" s="301">
        <v>6.2</v>
      </c>
      <c r="AL27" s="301" t="s">
        <v>548</v>
      </c>
      <c r="AM27" s="301">
        <v>6.2</v>
      </c>
      <c r="AN27" s="301" t="s">
        <v>548</v>
      </c>
      <c r="AO27" s="301">
        <v>6.2</v>
      </c>
      <c r="AP27" s="301" t="s">
        <v>548</v>
      </c>
      <c r="AQ27" s="301">
        <v>6.3</v>
      </c>
      <c r="AR27" s="301" t="s">
        <v>548</v>
      </c>
      <c r="AS27" s="301">
        <v>6.2</v>
      </c>
      <c r="AT27" s="397" t="s">
        <v>548</v>
      </c>
      <c r="AU27" s="301">
        <v>6.3</v>
      </c>
      <c r="AV27" s="397" t="s">
        <v>548</v>
      </c>
      <c r="AW27" s="150" t="str">
        <f t="shared" si="0"/>
        <v>up</v>
      </c>
      <c r="AX27" s="11"/>
      <c r="AY27" s="11"/>
      <c r="AZ27" s="11"/>
      <c r="BA27" s="306"/>
      <c r="BB27" s="306"/>
    </row>
    <row r="28" spans="1:54" x14ac:dyDescent="0.2">
      <c r="A28" s="293" t="s">
        <v>619</v>
      </c>
      <c r="B28" s="293" t="s">
        <v>688</v>
      </c>
      <c r="C28" s="293" t="s">
        <v>401</v>
      </c>
      <c r="D28" s="293" t="s">
        <v>415</v>
      </c>
      <c r="E28" s="293" t="s">
        <v>5</v>
      </c>
      <c r="F28" s="293" t="s">
        <v>58</v>
      </c>
      <c r="G28" s="293" t="s">
        <v>59</v>
      </c>
      <c r="H28" s="18" t="s">
        <v>467</v>
      </c>
      <c r="I28" s="301">
        <v>6.4</v>
      </c>
      <c r="J28" s="397" t="s">
        <v>548</v>
      </c>
      <c r="K28" s="301">
        <v>6.4</v>
      </c>
      <c r="L28" s="306" t="s">
        <v>548</v>
      </c>
      <c r="M28" s="301">
        <v>6.4</v>
      </c>
      <c r="N28" s="306" t="s">
        <v>548</v>
      </c>
      <c r="O28" s="301">
        <v>6.5</v>
      </c>
      <c r="P28" s="306" t="s">
        <v>548</v>
      </c>
      <c r="Q28" s="301">
        <v>6.5</v>
      </c>
      <c r="R28" s="306" t="s">
        <v>548</v>
      </c>
      <c r="S28" s="301">
        <v>6.5</v>
      </c>
      <c r="T28" s="306" t="s">
        <v>548</v>
      </c>
      <c r="U28" s="301">
        <v>6.4</v>
      </c>
      <c r="V28" s="306" t="s">
        <v>548</v>
      </c>
      <c r="W28" s="301">
        <v>6.4</v>
      </c>
      <c r="X28" s="306" t="s">
        <v>548</v>
      </c>
      <c r="Y28" s="301">
        <v>6.4</v>
      </c>
      <c r="Z28" s="306" t="s">
        <v>548</v>
      </c>
      <c r="AA28" s="301">
        <v>6.4</v>
      </c>
      <c r="AB28" s="306" t="s">
        <v>548</v>
      </c>
      <c r="AC28" s="301">
        <v>6.4</v>
      </c>
      <c r="AD28" s="306" t="s">
        <v>548</v>
      </c>
      <c r="AE28" s="301">
        <v>6.4</v>
      </c>
      <c r="AF28" s="306" t="s">
        <v>548</v>
      </c>
      <c r="AG28" s="301">
        <v>6.4</v>
      </c>
      <c r="AH28" s="301" t="s">
        <v>548</v>
      </c>
      <c r="AI28" s="301">
        <v>6.4</v>
      </c>
      <c r="AJ28" s="301" t="s">
        <v>548</v>
      </c>
      <c r="AK28" s="301">
        <v>6.4</v>
      </c>
      <c r="AL28" s="301" t="s">
        <v>548</v>
      </c>
      <c r="AM28" s="301">
        <v>6.3</v>
      </c>
      <c r="AN28" s="301" t="s">
        <v>548</v>
      </c>
      <c r="AO28" s="301">
        <v>6.3</v>
      </c>
      <c r="AP28" s="301" t="s">
        <v>548</v>
      </c>
      <c r="AQ28" s="301">
        <v>6.3</v>
      </c>
      <c r="AR28" s="301" t="s">
        <v>548</v>
      </c>
      <c r="AS28" s="301">
        <v>6.3</v>
      </c>
      <c r="AT28" s="397" t="s">
        <v>548</v>
      </c>
      <c r="AU28" s="301">
        <v>6.2</v>
      </c>
      <c r="AV28" s="397" t="s">
        <v>548</v>
      </c>
      <c r="AW28" s="150" t="str">
        <f t="shared" si="0"/>
        <v>down</v>
      </c>
      <c r="AX28" s="11"/>
      <c r="AY28" s="11"/>
      <c r="AZ28" s="11"/>
      <c r="BA28" s="306"/>
      <c r="BB28" s="306"/>
    </row>
    <row r="29" spans="1:54" x14ac:dyDescent="0.2">
      <c r="A29" s="293" t="s">
        <v>487</v>
      </c>
      <c r="B29" s="293" t="s">
        <v>691</v>
      </c>
      <c r="C29" s="293" t="s">
        <v>405</v>
      </c>
      <c r="D29" s="293" t="s">
        <v>429</v>
      </c>
      <c r="E29" s="293" t="s">
        <v>60</v>
      </c>
      <c r="F29" s="293" t="s">
        <v>61</v>
      </c>
      <c r="G29" s="293" t="s">
        <v>62</v>
      </c>
      <c r="H29" s="18" t="s">
        <v>467</v>
      </c>
      <c r="I29" s="301">
        <v>12.4</v>
      </c>
      <c r="J29" s="397" t="s">
        <v>549</v>
      </c>
      <c r="K29" s="301">
        <v>12.4</v>
      </c>
      <c r="L29" s="306" t="s">
        <v>549</v>
      </c>
      <c r="M29" s="301">
        <v>12.4</v>
      </c>
      <c r="N29" s="306" t="s">
        <v>549</v>
      </c>
      <c r="O29" s="301">
        <v>12.3</v>
      </c>
      <c r="P29" s="306" t="s">
        <v>549</v>
      </c>
      <c r="Q29" s="301">
        <v>12.3</v>
      </c>
      <c r="R29" s="306" t="s">
        <v>549</v>
      </c>
      <c r="S29" s="301">
        <v>12.2</v>
      </c>
      <c r="T29" s="306" t="s">
        <v>549</v>
      </c>
      <c r="U29" s="301">
        <v>12.1</v>
      </c>
      <c r="V29" s="306" t="s">
        <v>549</v>
      </c>
      <c r="W29" s="301">
        <v>12</v>
      </c>
      <c r="X29" s="306" t="s">
        <v>549</v>
      </c>
      <c r="Y29" s="301">
        <v>11.9</v>
      </c>
      <c r="Z29" s="306" t="s">
        <v>549</v>
      </c>
      <c r="AA29" s="301">
        <v>11.7</v>
      </c>
      <c r="AB29" s="306" t="s">
        <v>549</v>
      </c>
      <c r="AC29" s="301">
        <v>11.5</v>
      </c>
      <c r="AD29" s="306" t="s">
        <v>549</v>
      </c>
      <c r="AE29" s="301">
        <v>11.4</v>
      </c>
      <c r="AF29" s="306" t="s">
        <v>549</v>
      </c>
      <c r="AG29" s="301">
        <v>11.2</v>
      </c>
      <c r="AH29" s="301" t="s">
        <v>549</v>
      </c>
      <c r="AI29" s="301">
        <v>11</v>
      </c>
      <c r="AJ29" s="301" t="s">
        <v>549</v>
      </c>
      <c r="AK29" s="301">
        <v>10.9</v>
      </c>
      <c r="AL29" s="301" t="s">
        <v>549</v>
      </c>
      <c r="AM29" s="301">
        <v>10.7</v>
      </c>
      <c r="AN29" s="301" t="s">
        <v>549</v>
      </c>
      <c r="AO29" s="301">
        <v>10.5</v>
      </c>
      <c r="AP29" s="301" t="s">
        <v>549</v>
      </c>
      <c r="AQ29" s="301">
        <v>10.4</v>
      </c>
      <c r="AR29" s="301" t="s">
        <v>549</v>
      </c>
      <c r="AS29" s="301">
        <v>10.199999999999999</v>
      </c>
      <c r="AT29" s="397" t="s">
        <v>549</v>
      </c>
      <c r="AU29" s="301">
        <v>10.1</v>
      </c>
      <c r="AV29" s="397" t="s">
        <v>549</v>
      </c>
      <c r="AW29" s="150" t="str">
        <f t="shared" si="0"/>
        <v>down</v>
      </c>
      <c r="AX29" s="11"/>
      <c r="AY29" s="11"/>
      <c r="AZ29" s="11"/>
      <c r="BA29" s="306"/>
      <c r="BB29" s="306"/>
    </row>
    <row r="30" spans="1:54" x14ac:dyDescent="0.2">
      <c r="A30" s="293" t="s">
        <v>622</v>
      </c>
      <c r="B30" s="293" t="s">
        <v>690</v>
      </c>
      <c r="C30" s="293" t="s">
        <v>404</v>
      </c>
      <c r="D30" s="293" t="s">
        <v>418</v>
      </c>
      <c r="E30" s="293" t="s">
        <v>12</v>
      </c>
      <c r="F30" s="293" t="s">
        <v>63</v>
      </c>
      <c r="G30" s="293" t="s">
        <v>64</v>
      </c>
      <c r="H30" s="18" t="s">
        <v>467</v>
      </c>
      <c r="I30" s="301">
        <v>9.5</v>
      </c>
      <c r="J30" s="397" t="s">
        <v>548</v>
      </c>
      <c r="K30" s="301">
        <v>9.5</v>
      </c>
      <c r="L30" s="306" t="s">
        <v>548</v>
      </c>
      <c r="M30" s="301">
        <v>9.5</v>
      </c>
      <c r="N30" s="306" t="s">
        <v>548</v>
      </c>
      <c r="O30" s="301">
        <v>9.4</v>
      </c>
      <c r="P30" s="306" t="s">
        <v>548</v>
      </c>
      <c r="Q30" s="301">
        <v>9.3000000000000007</v>
      </c>
      <c r="R30" s="306" t="s">
        <v>548</v>
      </c>
      <c r="S30" s="301">
        <v>9.3000000000000007</v>
      </c>
      <c r="T30" s="306" t="s">
        <v>548</v>
      </c>
      <c r="U30" s="301">
        <v>9.4</v>
      </c>
      <c r="V30" s="306" t="s">
        <v>548</v>
      </c>
      <c r="W30" s="301">
        <v>9.4</v>
      </c>
      <c r="X30" s="306" t="s">
        <v>548</v>
      </c>
      <c r="Y30" s="301">
        <v>9.4</v>
      </c>
      <c r="Z30" s="306" t="s">
        <v>548</v>
      </c>
      <c r="AA30" s="301">
        <v>9.4</v>
      </c>
      <c r="AB30" s="306" t="s">
        <v>548</v>
      </c>
      <c r="AC30" s="301">
        <v>9.5</v>
      </c>
      <c r="AD30" s="306" t="s">
        <v>548</v>
      </c>
      <c r="AE30" s="301">
        <v>9.5</v>
      </c>
      <c r="AF30" s="306" t="s">
        <v>548</v>
      </c>
      <c r="AG30" s="301">
        <v>9.4</v>
      </c>
      <c r="AH30" s="301" t="s">
        <v>548</v>
      </c>
      <c r="AI30" s="301">
        <v>9.3000000000000007</v>
      </c>
      <c r="AJ30" s="301" t="s">
        <v>548</v>
      </c>
      <c r="AK30" s="301">
        <v>9.1999999999999993</v>
      </c>
      <c r="AL30" s="301" t="s">
        <v>548</v>
      </c>
      <c r="AM30" s="301">
        <v>9.1</v>
      </c>
      <c r="AN30" s="301" t="s">
        <v>548</v>
      </c>
      <c r="AO30" s="301">
        <v>9.1</v>
      </c>
      <c r="AP30" s="301" t="s">
        <v>548</v>
      </c>
      <c r="AQ30" s="301">
        <v>9</v>
      </c>
      <c r="AR30" s="301" t="s">
        <v>548</v>
      </c>
      <c r="AS30" s="301">
        <v>8.9</v>
      </c>
      <c r="AT30" s="397" t="s">
        <v>548</v>
      </c>
      <c r="AU30" s="301">
        <v>8.9</v>
      </c>
      <c r="AV30" s="397" t="s">
        <v>548</v>
      </c>
      <c r="AW30" s="150" t="str">
        <f t="shared" si="0"/>
        <v>same</v>
      </c>
      <c r="AX30" s="11"/>
      <c r="AY30" s="11"/>
      <c r="AZ30" s="11"/>
      <c r="BA30" s="306"/>
      <c r="BB30" s="306"/>
    </row>
    <row r="31" spans="1:54" x14ac:dyDescent="0.2">
      <c r="A31" s="293" t="s">
        <v>632</v>
      </c>
      <c r="B31" s="293" t="s">
        <v>698</v>
      </c>
      <c r="C31" s="293" t="s">
        <v>409</v>
      </c>
      <c r="D31" s="293" t="s">
        <v>430</v>
      </c>
      <c r="E31" s="293" t="s">
        <v>65</v>
      </c>
      <c r="F31" s="293" t="s">
        <v>66</v>
      </c>
      <c r="G31" s="293" t="s">
        <v>67</v>
      </c>
      <c r="H31" s="18" t="s">
        <v>467</v>
      </c>
      <c r="I31" s="301">
        <v>8.8000000000000007</v>
      </c>
      <c r="J31" s="397" t="s">
        <v>548</v>
      </c>
      <c r="K31" s="301">
        <v>8.6999999999999993</v>
      </c>
      <c r="L31" s="306" t="s">
        <v>548</v>
      </c>
      <c r="M31" s="301">
        <v>8.6</v>
      </c>
      <c r="N31" s="306" t="s">
        <v>548</v>
      </c>
      <c r="O31" s="301">
        <v>8.6</v>
      </c>
      <c r="P31" s="306" t="s">
        <v>548</v>
      </c>
      <c r="Q31" s="301">
        <v>8.8000000000000007</v>
      </c>
      <c r="R31" s="306" t="s">
        <v>548</v>
      </c>
      <c r="S31" s="301">
        <v>8.8000000000000007</v>
      </c>
      <c r="T31" s="306" t="s">
        <v>548</v>
      </c>
      <c r="U31" s="301">
        <v>8.8000000000000007</v>
      </c>
      <c r="V31" s="306" t="s">
        <v>548</v>
      </c>
      <c r="W31" s="301">
        <v>8.9</v>
      </c>
      <c r="X31" s="306" t="s">
        <v>548</v>
      </c>
      <c r="Y31" s="301">
        <v>9</v>
      </c>
      <c r="Z31" s="306" t="s">
        <v>548</v>
      </c>
      <c r="AA31" s="301">
        <v>9.1</v>
      </c>
      <c r="AB31" s="306" t="s">
        <v>548</v>
      </c>
      <c r="AC31" s="301">
        <v>9.1</v>
      </c>
      <c r="AD31" s="306" t="s">
        <v>548</v>
      </c>
      <c r="AE31" s="301">
        <v>9.1</v>
      </c>
      <c r="AF31" s="306" t="s">
        <v>548</v>
      </c>
      <c r="AG31" s="301">
        <v>9.1999999999999993</v>
      </c>
      <c r="AH31" s="301" t="s">
        <v>548</v>
      </c>
      <c r="AI31" s="301">
        <v>9.1999999999999993</v>
      </c>
      <c r="AJ31" s="301" t="s">
        <v>548</v>
      </c>
      <c r="AK31" s="301">
        <v>9.1999999999999993</v>
      </c>
      <c r="AL31" s="301" t="s">
        <v>548</v>
      </c>
      <c r="AM31" s="301">
        <v>9.1</v>
      </c>
      <c r="AN31" s="301" t="s">
        <v>548</v>
      </c>
      <c r="AO31" s="301">
        <v>9</v>
      </c>
      <c r="AP31" s="301" t="s">
        <v>548</v>
      </c>
      <c r="AQ31" s="301">
        <v>8.9</v>
      </c>
      <c r="AR31" s="301" t="s">
        <v>548</v>
      </c>
      <c r="AS31" s="301">
        <v>8.8000000000000007</v>
      </c>
      <c r="AT31" s="397" t="s">
        <v>548</v>
      </c>
      <c r="AU31" s="301">
        <v>8.8000000000000007</v>
      </c>
      <c r="AV31" s="397" t="s">
        <v>548</v>
      </c>
      <c r="AW31" s="150" t="str">
        <f t="shared" si="0"/>
        <v>same</v>
      </c>
      <c r="AX31" s="11"/>
      <c r="AY31" s="11"/>
      <c r="AZ31" s="11"/>
      <c r="BA31" s="306"/>
      <c r="BB31" s="306"/>
    </row>
    <row r="32" spans="1:54" x14ac:dyDescent="0.2">
      <c r="A32" s="293" t="s">
        <v>620</v>
      </c>
      <c r="B32" s="293" t="s">
        <v>689</v>
      </c>
      <c r="C32" s="293" t="s">
        <v>402</v>
      </c>
      <c r="D32" s="293" t="s">
        <v>416</v>
      </c>
      <c r="E32" s="293" t="s">
        <v>8</v>
      </c>
      <c r="F32" s="293" t="s">
        <v>68</v>
      </c>
      <c r="G32" s="293" t="s">
        <v>69</v>
      </c>
      <c r="H32" s="18" t="s">
        <v>467</v>
      </c>
      <c r="I32" s="301">
        <v>9</v>
      </c>
      <c r="J32" s="397" t="s">
        <v>548</v>
      </c>
      <c r="K32" s="301">
        <v>8.9</v>
      </c>
      <c r="L32" s="306" t="s">
        <v>548</v>
      </c>
      <c r="M32" s="301">
        <v>8.8000000000000007</v>
      </c>
      <c r="N32" s="306" t="s">
        <v>548</v>
      </c>
      <c r="O32" s="301">
        <v>8.6999999999999993</v>
      </c>
      <c r="P32" s="306" t="s">
        <v>548</v>
      </c>
      <c r="Q32" s="301">
        <v>8.6999999999999993</v>
      </c>
      <c r="R32" s="306" t="s">
        <v>548</v>
      </c>
      <c r="S32" s="301">
        <v>8.6999999999999993</v>
      </c>
      <c r="T32" s="306" t="s">
        <v>548</v>
      </c>
      <c r="U32" s="301">
        <v>8.6999999999999993</v>
      </c>
      <c r="V32" s="306" t="s">
        <v>548</v>
      </c>
      <c r="W32" s="301">
        <v>8.6</v>
      </c>
      <c r="X32" s="306" t="s">
        <v>548</v>
      </c>
      <c r="Y32" s="301">
        <v>8.6999999999999993</v>
      </c>
      <c r="Z32" s="306" t="s">
        <v>548</v>
      </c>
      <c r="AA32" s="301">
        <v>8.6999999999999993</v>
      </c>
      <c r="AB32" s="306" t="s">
        <v>548</v>
      </c>
      <c r="AC32" s="301">
        <v>8.6999999999999993</v>
      </c>
      <c r="AD32" s="306" t="s">
        <v>548</v>
      </c>
      <c r="AE32" s="301">
        <v>8.6999999999999993</v>
      </c>
      <c r="AF32" s="306" t="s">
        <v>548</v>
      </c>
      <c r="AG32" s="301">
        <v>8.6</v>
      </c>
      <c r="AH32" s="301" t="s">
        <v>548</v>
      </c>
      <c r="AI32" s="301">
        <v>8.6999999999999993</v>
      </c>
      <c r="AJ32" s="301" t="s">
        <v>548</v>
      </c>
      <c r="AK32" s="301">
        <v>8.6999999999999993</v>
      </c>
      <c r="AL32" s="301" t="s">
        <v>548</v>
      </c>
      <c r="AM32" s="301">
        <v>8.6999999999999993</v>
      </c>
      <c r="AN32" s="301" t="s">
        <v>548</v>
      </c>
      <c r="AO32" s="301">
        <v>8.6999999999999993</v>
      </c>
      <c r="AP32" s="301" t="s">
        <v>548</v>
      </c>
      <c r="AQ32" s="301">
        <v>8.8000000000000007</v>
      </c>
      <c r="AR32" s="301" t="s">
        <v>548</v>
      </c>
      <c r="AS32" s="301">
        <v>8.8000000000000007</v>
      </c>
      <c r="AT32" s="397" t="s">
        <v>548</v>
      </c>
      <c r="AU32" s="301">
        <v>8.9</v>
      </c>
      <c r="AV32" s="397" t="s">
        <v>548</v>
      </c>
      <c r="AW32" s="150" t="str">
        <f t="shared" si="0"/>
        <v>up</v>
      </c>
      <c r="AX32" s="11"/>
      <c r="AY32" s="11"/>
      <c r="AZ32" s="11"/>
      <c r="BA32" s="306"/>
      <c r="BB32" s="306"/>
    </row>
    <row r="33" spans="1:54" x14ac:dyDescent="0.2">
      <c r="A33" s="293" t="s">
        <v>479</v>
      </c>
      <c r="B33" s="293" t="s">
        <v>691</v>
      </c>
      <c r="C33" s="293" t="s">
        <v>405</v>
      </c>
      <c r="D33" s="293" t="s">
        <v>552</v>
      </c>
      <c r="E33" s="293" t="s">
        <v>20</v>
      </c>
      <c r="F33" s="293" t="s">
        <v>70</v>
      </c>
      <c r="G33" s="293" t="s">
        <v>71</v>
      </c>
      <c r="H33" s="18" t="s">
        <v>467</v>
      </c>
      <c r="I33" s="301">
        <v>10.9</v>
      </c>
      <c r="J33" s="397" t="s">
        <v>549</v>
      </c>
      <c r="K33" s="301">
        <v>10.8</v>
      </c>
      <c r="L33" s="306" t="s">
        <v>549</v>
      </c>
      <c r="M33" s="301">
        <v>10.7</v>
      </c>
      <c r="N33" s="306" t="s">
        <v>549</v>
      </c>
      <c r="O33" s="301">
        <v>10.6</v>
      </c>
      <c r="P33" s="306" t="s">
        <v>549</v>
      </c>
      <c r="Q33" s="301">
        <v>10.6</v>
      </c>
      <c r="R33" s="306" t="s">
        <v>549</v>
      </c>
      <c r="S33" s="301">
        <v>10.7</v>
      </c>
      <c r="T33" s="306" t="s">
        <v>549</v>
      </c>
      <c r="U33" s="301">
        <v>10.6</v>
      </c>
      <c r="V33" s="306" t="s">
        <v>549</v>
      </c>
      <c r="W33" s="301">
        <v>10.7</v>
      </c>
      <c r="X33" s="306" t="s">
        <v>549</v>
      </c>
      <c r="Y33" s="301">
        <v>10.7</v>
      </c>
      <c r="Z33" s="306" t="s">
        <v>549</v>
      </c>
      <c r="AA33" s="301">
        <v>10.7</v>
      </c>
      <c r="AB33" s="306" t="s">
        <v>549</v>
      </c>
      <c r="AC33" s="301">
        <v>10.8</v>
      </c>
      <c r="AD33" s="306" t="s">
        <v>549</v>
      </c>
      <c r="AE33" s="301">
        <v>10.8</v>
      </c>
      <c r="AF33" s="306" t="s">
        <v>549</v>
      </c>
      <c r="AG33" s="301">
        <v>10.7</v>
      </c>
      <c r="AH33" s="301" t="s">
        <v>549</v>
      </c>
      <c r="AI33" s="301">
        <v>10.6</v>
      </c>
      <c r="AJ33" s="301" t="s">
        <v>549</v>
      </c>
      <c r="AK33" s="301">
        <v>10.6</v>
      </c>
      <c r="AL33" s="301" t="s">
        <v>549</v>
      </c>
      <c r="AM33" s="301">
        <v>10.5</v>
      </c>
      <c r="AN33" s="301" t="s">
        <v>549</v>
      </c>
      <c r="AO33" s="301">
        <v>10.5</v>
      </c>
      <c r="AP33" s="301" t="s">
        <v>549</v>
      </c>
      <c r="AQ33" s="301">
        <v>10.4</v>
      </c>
      <c r="AR33" s="301" t="s">
        <v>549</v>
      </c>
      <c r="AS33" s="301">
        <v>10.4</v>
      </c>
      <c r="AT33" s="397" t="s">
        <v>549</v>
      </c>
      <c r="AU33" s="301">
        <v>10.3</v>
      </c>
      <c r="AV33" s="397" t="s">
        <v>549</v>
      </c>
      <c r="AW33" s="150" t="str">
        <f t="shared" si="0"/>
        <v>down</v>
      </c>
      <c r="AX33" s="11"/>
      <c r="AY33" s="11"/>
      <c r="AZ33" s="11"/>
      <c r="BA33" s="306"/>
      <c r="BB33" s="306"/>
    </row>
    <row r="34" spans="1:54" x14ac:dyDescent="0.2">
      <c r="A34" s="293" t="s">
        <v>629</v>
      </c>
      <c r="B34" s="293" t="s">
        <v>690</v>
      </c>
      <c r="C34" s="293" t="s">
        <v>404</v>
      </c>
      <c r="D34" s="293" t="s">
        <v>426</v>
      </c>
      <c r="E34" s="293" t="s">
        <v>47</v>
      </c>
      <c r="F34" s="293" t="s">
        <v>72</v>
      </c>
      <c r="G34" s="293" t="s">
        <v>73</v>
      </c>
      <c r="H34" s="18" t="s">
        <v>467</v>
      </c>
      <c r="I34" s="301">
        <v>11.2</v>
      </c>
      <c r="J34" s="397" t="s">
        <v>549</v>
      </c>
      <c r="K34" s="301">
        <v>11.3</v>
      </c>
      <c r="L34" s="306" t="s">
        <v>549</v>
      </c>
      <c r="M34" s="301">
        <v>11.3</v>
      </c>
      <c r="N34" s="306" t="s">
        <v>549</v>
      </c>
      <c r="O34" s="301">
        <v>11.3</v>
      </c>
      <c r="P34" s="306" t="s">
        <v>549</v>
      </c>
      <c r="Q34" s="301">
        <v>11.2</v>
      </c>
      <c r="R34" s="306" t="s">
        <v>549</v>
      </c>
      <c r="S34" s="301">
        <v>11.3</v>
      </c>
      <c r="T34" s="306" t="s">
        <v>549</v>
      </c>
      <c r="U34" s="301">
        <v>11.1</v>
      </c>
      <c r="V34" s="306" t="s">
        <v>549</v>
      </c>
      <c r="W34" s="301">
        <v>10.9</v>
      </c>
      <c r="X34" s="306" t="s">
        <v>549</v>
      </c>
      <c r="Y34" s="301">
        <v>10.8</v>
      </c>
      <c r="Z34" s="306" t="s">
        <v>549</v>
      </c>
      <c r="AA34" s="301">
        <v>10.7</v>
      </c>
      <c r="AB34" s="306" t="s">
        <v>549</v>
      </c>
      <c r="AC34" s="301">
        <v>10.5</v>
      </c>
      <c r="AD34" s="306" t="s">
        <v>549</v>
      </c>
      <c r="AE34" s="301">
        <v>10.3</v>
      </c>
      <c r="AF34" s="306" t="s">
        <v>549</v>
      </c>
      <c r="AG34" s="301">
        <v>10.1</v>
      </c>
      <c r="AH34" s="301" t="s">
        <v>549</v>
      </c>
      <c r="AI34" s="301">
        <v>9.9</v>
      </c>
      <c r="AJ34" s="301" t="s">
        <v>548</v>
      </c>
      <c r="AK34" s="301">
        <v>9.6999999999999993</v>
      </c>
      <c r="AL34" s="301" t="s">
        <v>548</v>
      </c>
      <c r="AM34" s="301">
        <v>9.6</v>
      </c>
      <c r="AN34" s="301" t="s">
        <v>548</v>
      </c>
      <c r="AO34" s="301">
        <v>9.5</v>
      </c>
      <c r="AP34" s="301" t="s">
        <v>548</v>
      </c>
      <c r="AQ34" s="301">
        <v>9.4</v>
      </c>
      <c r="AR34" s="301" t="s">
        <v>548</v>
      </c>
      <c r="AS34" s="301">
        <v>9.3000000000000007</v>
      </c>
      <c r="AT34" s="397" t="s">
        <v>548</v>
      </c>
      <c r="AU34" s="301">
        <v>9.3000000000000007</v>
      </c>
      <c r="AV34" s="397" t="s">
        <v>548</v>
      </c>
      <c r="AW34" s="150" t="str">
        <f t="shared" si="0"/>
        <v>same</v>
      </c>
      <c r="AX34" s="11"/>
      <c r="AY34" s="11"/>
      <c r="AZ34" s="11"/>
      <c r="BA34" s="306"/>
      <c r="BB34" s="306"/>
    </row>
    <row r="35" spans="1:54" x14ac:dyDescent="0.2">
      <c r="A35" s="293" t="s">
        <v>627</v>
      </c>
      <c r="B35" s="293" t="s">
        <v>695</v>
      </c>
      <c r="C35" s="293" t="s">
        <v>465</v>
      </c>
      <c r="D35" s="293" t="s">
        <v>424</v>
      </c>
      <c r="E35" s="293" t="s">
        <v>35</v>
      </c>
      <c r="F35" s="293" t="s">
        <v>74</v>
      </c>
      <c r="G35" s="293" t="s">
        <v>75</v>
      </c>
      <c r="H35" s="18" t="s">
        <v>467</v>
      </c>
      <c r="I35" s="301">
        <v>8.6</v>
      </c>
      <c r="J35" s="397" t="s">
        <v>548</v>
      </c>
      <c r="K35" s="301">
        <v>8.6999999999999993</v>
      </c>
      <c r="L35" s="306" t="s">
        <v>548</v>
      </c>
      <c r="M35" s="301">
        <v>8.6999999999999993</v>
      </c>
      <c r="N35" s="306" t="s">
        <v>548</v>
      </c>
      <c r="O35" s="301">
        <v>8.6999999999999993</v>
      </c>
      <c r="P35" s="306" t="s">
        <v>548</v>
      </c>
      <c r="Q35" s="301">
        <v>8.8000000000000007</v>
      </c>
      <c r="R35" s="306" t="s">
        <v>548</v>
      </c>
      <c r="S35" s="301">
        <v>8.8000000000000007</v>
      </c>
      <c r="T35" s="306" t="s">
        <v>548</v>
      </c>
      <c r="U35" s="301">
        <v>8.9</v>
      </c>
      <c r="V35" s="306" t="s">
        <v>548</v>
      </c>
      <c r="W35" s="301">
        <v>9</v>
      </c>
      <c r="X35" s="306" t="s">
        <v>548</v>
      </c>
      <c r="Y35" s="301">
        <v>9.1</v>
      </c>
      <c r="Z35" s="306" t="s">
        <v>548</v>
      </c>
      <c r="AA35" s="301">
        <v>9.1999999999999993</v>
      </c>
      <c r="AB35" s="306" t="s">
        <v>548</v>
      </c>
      <c r="AC35" s="301">
        <v>9.3000000000000007</v>
      </c>
      <c r="AD35" s="306" t="s">
        <v>548</v>
      </c>
      <c r="AE35" s="301">
        <v>9.4</v>
      </c>
      <c r="AF35" s="306" t="s">
        <v>548</v>
      </c>
      <c r="AG35" s="301">
        <v>9.3000000000000007</v>
      </c>
      <c r="AH35" s="301" t="s">
        <v>548</v>
      </c>
      <c r="AI35" s="301">
        <v>9.3000000000000007</v>
      </c>
      <c r="AJ35" s="301" t="s">
        <v>548</v>
      </c>
      <c r="AK35" s="301">
        <v>9.1999999999999993</v>
      </c>
      <c r="AL35" s="301" t="s">
        <v>548</v>
      </c>
      <c r="AM35" s="301">
        <v>9.1</v>
      </c>
      <c r="AN35" s="301" t="s">
        <v>548</v>
      </c>
      <c r="AO35" s="301">
        <v>9</v>
      </c>
      <c r="AP35" s="301" t="s">
        <v>548</v>
      </c>
      <c r="AQ35" s="301">
        <v>8.9</v>
      </c>
      <c r="AR35" s="301" t="s">
        <v>548</v>
      </c>
      <c r="AS35" s="301">
        <v>8.8000000000000007</v>
      </c>
      <c r="AT35" s="397" t="s">
        <v>548</v>
      </c>
      <c r="AU35" s="301">
        <v>8.6999999999999993</v>
      </c>
      <c r="AV35" s="397" t="s">
        <v>548</v>
      </c>
      <c r="AW35" s="150" t="str">
        <f t="shared" si="0"/>
        <v>down</v>
      </c>
      <c r="AX35" s="11"/>
      <c r="AY35" s="11"/>
      <c r="AZ35" s="11"/>
      <c r="BA35" s="306"/>
      <c r="BB35" s="306"/>
    </row>
    <row r="36" spans="1:54" x14ac:dyDescent="0.2">
      <c r="A36" s="293" t="s">
        <v>621</v>
      </c>
      <c r="B36" s="293" t="s">
        <v>690</v>
      </c>
      <c r="C36" s="293" t="s">
        <v>404</v>
      </c>
      <c r="D36" s="293" t="s">
        <v>418</v>
      </c>
      <c r="E36" s="293" t="s">
        <v>12</v>
      </c>
      <c r="F36" s="293" t="s">
        <v>76</v>
      </c>
      <c r="G36" s="293" t="s">
        <v>77</v>
      </c>
      <c r="H36" s="18" t="s">
        <v>467</v>
      </c>
      <c r="I36" s="301">
        <v>8.6999999999999993</v>
      </c>
      <c r="J36" s="397" t="s">
        <v>548</v>
      </c>
      <c r="K36" s="301">
        <v>8.6</v>
      </c>
      <c r="L36" s="306" t="s">
        <v>548</v>
      </c>
      <c r="M36" s="301">
        <v>8.6</v>
      </c>
      <c r="N36" s="306" t="s">
        <v>548</v>
      </c>
      <c r="O36" s="301">
        <v>8.5</v>
      </c>
      <c r="P36" s="306" t="s">
        <v>548</v>
      </c>
      <c r="Q36" s="301">
        <v>8.5</v>
      </c>
      <c r="R36" s="306" t="s">
        <v>548</v>
      </c>
      <c r="S36" s="301">
        <v>8.4</v>
      </c>
      <c r="T36" s="306" t="s">
        <v>548</v>
      </c>
      <c r="U36" s="301">
        <v>8.4</v>
      </c>
      <c r="V36" s="306" t="s">
        <v>548</v>
      </c>
      <c r="W36" s="301">
        <v>8.3000000000000007</v>
      </c>
      <c r="X36" s="306" t="s">
        <v>548</v>
      </c>
      <c r="Y36" s="301">
        <v>8.4</v>
      </c>
      <c r="Z36" s="306" t="s">
        <v>548</v>
      </c>
      <c r="AA36" s="301">
        <v>8.4</v>
      </c>
      <c r="AB36" s="306" t="s">
        <v>548</v>
      </c>
      <c r="AC36" s="301">
        <v>8.4</v>
      </c>
      <c r="AD36" s="306" t="s">
        <v>548</v>
      </c>
      <c r="AE36" s="301">
        <v>8.4</v>
      </c>
      <c r="AF36" s="306" t="s">
        <v>548</v>
      </c>
      <c r="AG36" s="301">
        <v>8.4</v>
      </c>
      <c r="AH36" s="301" t="s">
        <v>548</v>
      </c>
      <c r="AI36" s="301">
        <v>8.4</v>
      </c>
      <c r="AJ36" s="301" t="s">
        <v>548</v>
      </c>
      <c r="AK36" s="301">
        <v>8.4</v>
      </c>
      <c r="AL36" s="301" t="s">
        <v>548</v>
      </c>
      <c r="AM36" s="301">
        <v>8.3000000000000007</v>
      </c>
      <c r="AN36" s="301" t="s">
        <v>548</v>
      </c>
      <c r="AO36" s="301">
        <v>8.1999999999999993</v>
      </c>
      <c r="AP36" s="301" t="s">
        <v>548</v>
      </c>
      <c r="AQ36" s="301">
        <v>8.1999999999999993</v>
      </c>
      <c r="AR36" s="301" t="s">
        <v>548</v>
      </c>
      <c r="AS36" s="301">
        <v>8.1</v>
      </c>
      <c r="AT36" s="397" t="s">
        <v>548</v>
      </c>
      <c r="AU36" s="301">
        <v>8.1</v>
      </c>
      <c r="AV36" s="397" t="s">
        <v>548</v>
      </c>
      <c r="AW36" s="150" t="str">
        <f t="shared" si="0"/>
        <v>same</v>
      </c>
      <c r="AX36" s="11"/>
      <c r="AY36" s="11"/>
      <c r="AZ36" s="11"/>
      <c r="BA36" s="306"/>
      <c r="BB36" s="306"/>
    </row>
    <row r="37" spans="1:54" x14ac:dyDescent="0.2">
      <c r="A37" s="293" t="s">
        <v>630</v>
      </c>
      <c r="B37" s="293" t="s">
        <v>689</v>
      </c>
      <c r="C37" s="293" t="s">
        <v>402</v>
      </c>
      <c r="D37" s="293" t="s">
        <v>427</v>
      </c>
      <c r="E37" s="293" t="s">
        <v>50</v>
      </c>
      <c r="F37" s="293" t="s">
        <v>78</v>
      </c>
      <c r="G37" s="293" t="s">
        <v>79</v>
      </c>
      <c r="H37" s="18" t="s">
        <v>467</v>
      </c>
      <c r="I37" s="301">
        <v>10</v>
      </c>
      <c r="J37" s="397" t="s">
        <v>548</v>
      </c>
      <c r="K37" s="301">
        <v>10.1</v>
      </c>
      <c r="L37" s="306" t="s">
        <v>549</v>
      </c>
      <c r="M37" s="301">
        <v>10.1</v>
      </c>
      <c r="N37" s="306" t="s">
        <v>549</v>
      </c>
      <c r="O37" s="301">
        <v>10.1</v>
      </c>
      <c r="P37" s="306" t="s">
        <v>549</v>
      </c>
      <c r="Q37" s="301">
        <v>10.199999999999999</v>
      </c>
      <c r="R37" s="306" t="s">
        <v>549</v>
      </c>
      <c r="S37" s="301">
        <v>10.199999999999999</v>
      </c>
      <c r="T37" s="306" t="s">
        <v>549</v>
      </c>
      <c r="U37" s="301">
        <v>10.199999999999999</v>
      </c>
      <c r="V37" s="306" t="s">
        <v>549</v>
      </c>
      <c r="W37" s="301">
        <v>10.3</v>
      </c>
      <c r="X37" s="306" t="s">
        <v>549</v>
      </c>
      <c r="Y37" s="301">
        <v>10.4</v>
      </c>
      <c r="Z37" s="306" t="s">
        <v>549</v>
      </c>
      <c r="AA37" s="301">
        <v>10.5</v>
      </c>
      <c r="AB37" s="306" t="s">
        <v>549</v>
      </c>
      <c r="AC37" s="301">
        <v>10.5</v>
      </c>
      <c r="AD37" s="306" t="s">
        <v>549</v>
      </c>
      <c r="AE37" s="301">
        <v>10.6</v>
      </c>
      <c r="AF37" s="306" t="s">
        <v>549</v>
      </c>
      <c r="AG37" s="301">
        <v>10.6</v>
      </c>
      <c r="AH37" s="301" t="s">
        <v>549</v>
      </c>
      <c r="AI37" s="301">
        <v>10.6</v>
      </c>
      <c r="AJ37" s="301" t="s">
        <v>549</v>
      </c>
      <c r="AK37" s="301">
        <v>10.6</v>
      </c>
      <c r="AL37" s="301" t="s">
        <v>549</v>
      </c>
      <c r="AM37" s="301">
        <v>10.6</v>
      </c>
      <c r="AN37" s="301" t="s">
        <v>549</v>
      </c>
      <c r="AO37" s="301">
        <v>10.5</v>
      </c>
      <c r="AP37" s="301" t="s">
        <v>549</v>
      </c>
      <c r="AQ37" s="301">
        <v>10.5</v>
      </c>
      <c r="AR37" s="301" t="s">
        <v>549</v>
      </c>
      <c r="AS37" s="301">
        <v>10.5</v>
      </c>
      <c r="AT37" s="397" t="s">
        <v>549</v>
      </c>
      <c r="AU37" s="301">
        <v>10.4</v>
      </c>
      <c r="AV37" s="397" t="s">
        <v>549</v>
      </c>
      <c r="AW37" s="150" t="str">
        <f t="shared" si="0"/>
        <v>down</v>
      </c>
      <c r="AX37" s="11"/>
      <c r="AY37" s="11"/>
      <c r="AZ37" s="11"/>
      <c r="BA37" s="306"/>
      <c r="BB37" s="306"/>
    </row>
    <row r="38" spans="1:54" x14ac:dyDescent="0.2">
      <c r="A38" s="293" t="s">
        <v>489</v>
      </c>
      <c r="B38" s="293" t="s">
        <v>693</v>
      </c>
      <c r="C38" s="293" t="s">
        <v>406</v>
      </c>
      <c r="D38" s="293" t="s">
        <v>421</v>
      </c>
      <c r="E38" s="293" t="s">
        <v>28</v>
      </c>
      <c r="F38" s="293" t="s">
        <v>80</v>
      </c>
      <c r="G38" s="293" t="s">
        <v>81</v>
      </c>
      <c r="H38" s="18" t="s">
        <v>467</v>
      </c>
      <c r="I38" s="301">
        <v>8.4</v>
      </c>
      <c r="J38" s="397" t="s">
        <v>548</v>
      </c>
      <c r="K38" s="301">
        <v>8.4</v>
      </c>
      <c r="L38" s="306" t="s">
        <v>548</v>
      </c>
      <c r="M38" s="301">
        <v>8.5</v>
      </c>
      <c r="N38" s="306" t="s">
        <v>548</v>
      </c>
      <c r="O38" s="301">
        <v>8.5</v>
      </c>
      <c r="P38" s="306" t="s">
        <v>548</v>
      </c>
      <c r="Q38" s="301">
        <v>8.5</v>
      </c>
      <c r="R38" s="306" t="s">
        <v>548</v>
      </c>
      <c r="S38" s="301">
        <v>8.5</v>
      </c>
      <c r="T38" s="306" t="s">
        <v>548</v>
      </c>
      <c r="U38" s="301">
        <v>8.4</v>
      </c>
      <c r="V38" s="306" t="s">
        <v>548</v>
      </c>
      <c r="W38" s="301">
        <v>8.4</v>
      </c>
      <c r="X38" s="306" t="s">
        <v>548</v>
      </c>
      <c r="Y38" s="301">
        <v>8.4</v>
      </c>
      <c r="Z38" s="306" t="s">
        <v>548</v>
      </c>
      <c r="AA38" s="301">
        <v>8.4</v>
      </c>
      <c r="AB38" s="306" t="s">
        <v>548</v>
      </c>
      <c r="AC38" s="301">
        <v>8.4</v>
      </c>
      <c r="AD38" s="306" t="s">
        <v>548</v>
      </c>
      <c r="AE38" s="301">
        <v>8.4</v>
      </c>
      <c r="AF38" s="306" t="s">
        <v>548</v>
      </c>
      <c r="AG38" s="301">
        <v>8.3000000000000007</v>
      </c>
      <c r="AH38" s="301" t="s">
        <v>548</v>
      </c>
      <c r="AI38" s="301">
        <v>8.1999999999999993</v>
      </c>
      <c r="AJ38" s="301" t="s">
        <v>548</v>
      </c>
      <c r="AK38" s="301">
        <v>8</v>
      </c>
      <c r="AL38" s="301" t="s">
        <v>548</v>
      </c>
      <c r="AM38" s="301">
        <v>7.9</v>
      </c>
      <c r="AN38" s="301" t="s">
        <v>548</v>
      </c>
      <c r="AO38" s="301">
        <v>7.7</v>
      </c>
      <c r="AP38" s="301" t="s">
        <v>548</v>
      </c>
      <c r="AQ38" s="301">
        <v>7.7</v>
      </c>
      <c r="AR38" s="301" t="s">
        <v>548</v>
      </c>
      <c r="AS38" s="301">
        <v>7.6</v>
      </c>
      <c r="AT38" s="397" t="s">
        <v>548</v>
      </c>
      <c r="AU38" s="301">
        <v>7.6</v>
      </c>
      <c r="AV38" s="397" t="s">
        <v>548</v>
      </c>
      <c r="AW38" s="150" t="str">
        <f t="shared" si="0"/>
        <v>same</v>
      </c>
      <c r="AX38" s="11"/>
      <c r="AY38" s="11"/>
      <c r="AZ38" s="11"/>
      <c r="BA38" s="306"/>
      <c r="BB38" s="306"/>
    </row>
    <row r="39" spans="1:54" x14ac:dyDescent="0.2">
      <c r="A39" s="293" t="s">
        <v>490</v>
      </c>
      <c r="B39" s="293" t="s">
        <v>694</v>
      </c>
      <c r="C39" s="293" t="s">
        <v>407</v>
      </c>
      <c r="D39" s="293" t="s">
        <v>431</v>
      </c>
      <c r="E39" s="293" t="s">
        <v>82</v>
      </c>
      <c r="F39" s="293" t="s">
        <v>83</v>
      </c>
      <c r="G39" s="293" t="s">
        <v>84</v>
      </c>
      <c r="H39" s="18" t="s">
        <v>467</v>
      </c>
      <c r="I39" s="301">
        <v>8.5</v>
      </c>
      <c r="J39" s="397" t="s">
        <v>548</v>
      </c>
      <c r="K39" s="301">
        <v>8.5</v>
      </c>
      <c r="L39" s="306" t="s">
        <v>548</v>
      </c>
      <c r="M39" s="301">
        <v>8.5</v>
      </c>
      <c r="N39" s="306" t="s">
        <v>548</v>
      </c>
      <c r="O39" s="301">
        <v>8.4</v>
      </c>
      <c r="P39" s="306" t="s">
        <v>548</v>
      </c>
      <c r="Q39" s="301">
        <v>8.4</v>
      </c>
      <c r="R39" s="306" t="s">
        <v>548</v>
      </c>
      <c r="S39" s="301">
        <v>8.4</v>
      </c>
      <c r="T39" s="306" t="s">
        <v>548</v>
      </c>
      <c r="U39" s="301">
        <v>8.4</v>
      </c>
      <c r="V39" s="306" t="s">
        <v>548</v>
      </c>
      <c r="W39" s="301">
        <v>8.3000000000000007</v>
      </c>
      <c r="X39" s="306" t="s">
        <v>548</v>
      </c>
      <c r="Y39" s="301">
        <v>8.3000000000000007</v>
      </c>
      <c r="Z39" s="306" t="s">
        <v>548</v>
      </c>
      <c r="AA39" s="301">
        <v>8.4</v>
      </c>
      <c r="AB39" s="306" t="s">
        <v>548</v>
      </c>
      <c r="AC39" s="301">
        <v>8.4</v>
      </c>
      <c r="AD39" s="306" t="s">
        <v>548</v>
      </c>
      <c r="AE39" s="301">
        <v>8.4</v>
      </c>
      <c r="AF39" s="306" t="s">
        <v>548</v>
      </c>
      <c r="AG39" s="301">
        <v>8.3000000000000007</v>
      </c>
      <c r="AH39" s="301" t="s">
        <v>548</v>
      </c>
      <c r="AI39" s="301">
        <v>8.3000000000000007</v>
      </c>
      <c r="AJ39" s="301" t="s">
        <v>548</v>
      </c>
      <c r="AK39" s="301">
        <v>8.3000000000000007</v>
      </c>
      <c r="AL39" s="301" t="s">
        <v>548</v>
      </c>
      <c r="AM39" s="301">
        <v>8.1999999999999993</v>
      </c>
      <c r="AN39" s="301" t="s">
        <v>548</v>
      </c>
      <c r="AO39" s="301">
        <v>8.1</v>
      </c>
      <c r="AP39" s="301" t="s">
        <v>548</v>
      </c>
      <c r="AQ39" s="301">
        <v>8.1</v>
      </c>
      <c r="AR39" s="301" t="s">
        <v>548</v>
      </c>
      <c r="AS39" s="301">
        <v>8.1</v>
      </c>
      <c r="AT39" s="397" t="s">
        <v>548</v>
      </c>
      <c r="AU39" s="301">
        <v>8</v>
      </c>
      <c r="AV39" s="397" t="s">
        <v>548</v>
      </c>
      <c r="AW39" s="150" t="str">
        <f t="shared" si="0"/>
        <v>down</v>
      </c>
      <c r="AX39" s="11"/>
      <c r="AY39" s="11"/>
      <c r="AZ39" s="11"/>
      <c r="BA39" s="306"/>
      <c r="BB39" s="306"/>
    </row>
    <row r="40" spans="1:54" x14ac:dyDescent="0.2">
      <c r="A40" s="293" t="s">
        <v>630</v>
      </c>
      <c r="B40" s="293" t="s">
        <v>689</v>
      </c>
      <c r="C40" s="293" t="s">
        <v>402</v>
      </c>
      <c r="D40" s="293" t="s">
        <v>427</v>
      </c>
      <c r="E40" s="293" t="s">
        <v>50</v>
      </c>
      <c r="F40" s="293" t="s">
        <v>85</v>
      </c>
      <c r="G40" s="293" t="s">
        <v>86</v>
      </c>
      <c r="H40" s="18" t="s">
        <v>467</v>
      </c>
      <c r="I40" s="301">
        <v>10.3</v>
      </c>
      <c r="J40" s="397" t="s">
        <v>549</v>
      </c>
      <c r="K40" s="301">
        <v>10.3</v>
      </c>
      <c r="L40" s="306" t="s">
        <v>549</v>
      </c>
      <c r="M40" s="301">
        <v>10.199999999999999</v>
      </c>
      <c r="N40" s="306" t="s">
        <v>549</v>
      </c>
      <c r="O40" s="301">
        <v>10</v>
      </c>
      <c r="P40" s="306" t="s">
        <v>548</v>
      </c>
      <c r="Q40" s="301">
        <v>10.1</v>
      </c>
      <c r="R40" s="306" t="s">
        <v>549</v>
      </c>
      <c r="S40" s="301">
        <v>10.1</v>
      </c>
      <c r="T40" s="306" t="s">
        <v>549</v>
      </c>
      <c r="U40" s="301">
        <v>10.1</v>
      </c>
      <c r="V40" s="306" t="s">
        <v>549</v>
      </c>
      <c r="W40" s="301">
        <v>10</v>
      </c>
      <c r="X40" s="306" t="s">
        <v>548</v>
      </c>
      <c r="Y40" s="301">
        <v>10.1</v>
      </c>
      <c r="Z40" s="306" t="s">
        <v>549</v>
      </c>
      <c r="AA40" s="301">
        <v>10.1</v>
      </c>
      <c r="AB40" s="306" t="s">
        <v>549</v>
      </c>
      <c r="AC40" s="301">
        <v>10.199999999999999</v>
      </c>
      <c r="AD40" s="306" t="s">
        <v>549</v>
      </c>
      <c r="AE40" s="301">
        <v>10.1</v>
      </c>
      <c r="AF40" s="306" t="s">
        <v>549</v>
      </c>
      <c r="AG40" s="301">
        <v>10.1</v>
      </c>
      <c r="AH40" s="301" t="s">
        <v>549</v>
      </c>
      <c r="AI40" s="301">
        <v>10</v>
      </c>
      <c r="AJ40" s="301" t="s">
        <v>548</v>
      </c>
      <c r="AK40" s="301">
        <v>10.1</v>
      </c>
      <c r="AL40" s="301" t="s">
        <v>549</v>
      </c>
      <c r="AM40" s="301">
        <v>10.1</v>
      </c>
      <c r="AN40" s="301" t="s">
        <v>549</v>
      </c>
      <c r="AO40" s="301">
        <v>10.1</v>
      </c>
      <c r="AP40" s="301" t="s">
        <v>549</v>
      </c>
      <c r="AQ40" s="301">
        <v>10</v>
      </c>
      <c r="AR40" s="301" t="s">
        <v>548</v>
      </c>
      <c r="AS40" s="301">
        <v>9.9</v>
      </c>
      <c r="AT40" s="397" t="s">
        <v>548</v>
      </c>
      <c r="AU40" s="301">
        <v>9.9</v>
      </c>
      <c r="AV40" s="397" t="s">
        <v>548</v>
      </c>
      <c r="AW40" s="150" t="str">
        <f t="shared" si="0"/>
        <v>same</v>
      </c>
      <c r="AX40" s="11"/>
      <c r="AY40" s="11"/>
      <c r="AZ40" s="11"/>
      <c r="BA40" s="306"/>
      <c r="BB40" s="306"/>
    </row>
    <row r="41" spans="1:54" x14ac:dyDescent="0.2">
      <c r="A41" s="293" t="s">
        <v>633</v>
      </c>
      <c r="B41" s="293" t="s">
        <v>690</v>
      </c>
      <c r="C41" s="293" t="s">
        <v>404</v>
      </c>
      <c r="D41" s="293" t="s">
        <v>422</v>
      </c>
      <c r="E41" s="293" t="s">
        <v>31</v>
      </c>
      <c r="F41" s="293" t="s">
        <v>87</v>
      </c>
      <c r="G41" s="293" t="s">
        <v>88</v>
      </c>
      <c r="H41" s="18" t="s">
        <v>467</v>
      </c>
      <c r="I41" s="301">
        <v>7</v>
      </c>
      <c r="J41" s="397" t="s">
        <v>548</v>
      </c>
      <c r="K41" s="301">
        <v>7</v>
      </c>
      <c r="L41" s="306" t="s">
        <v>548</v>
      </c>
      <c r="M41" s="301">
        <v>7</v>
      </c>
      <c r="N41" s="306" t="s">
        <v>548</v>
      </c>
      <c r="O41" s="301">
        <v>7</v>
      </c>
      <c r="P41" s="306" t="s">
        <v>548</v>
      </c>
      <c r="Q41" s="301">
        <v>7</v>
      </c>
      <c r="R41" s="306" t="s">
        <v>548</v>
      </c>
      <c r="S41" s="301">
        <v>7.1</v>
      </c>
      <c r="T41" s="306" t="s">
        <v>548</v>
      </c>
      <c r="U41" s="301">
        <v>7.1</v>
      </c>
      <c r="V41" s="306" t="s">
        <v>548</v>
      </c>
      <c r="W41" s="301">
        <v>7.1</v>
      </c>
      <c r="X41" s="306" t="s">
        <v>548</v>
      </c>
      <c r="Y41" s="301">
        <v>7.2</v>
      </c>
      <c r="Z41" s="306" t="s">
        <v>548</v>
      </c>
      <c r="AA41" s="301">
        <v>7.2</v>
      </c>
      <c r="AB41" s="306" t="s">
        <v>548</v>
      </c>
      <c r="AC41" s="301">
        <v>7.3</v>
      </c>
      <c r="AD41" s="306" t="s">
        <v>548</v>
      </c>
      <c r="AE41" s="301">
        <v>7.3</v>
      </c>
      <c r="AF41" s="306" t="s">
        <v>548</v>
      </c>
      <c r="AG41" s="301">
        <v>7.3</v>
      </c>
      <c r="AH41" s="301" t="s">
        <v>548</v>
      </c>
      <c r="AI41" s="301">
        <v>7.2</v>
      </c>
      <c r="AJ41" s="301" t="s">
        <v>548</v>
      </c>
      <c r="AK41" s="301">
        <v>7.2</v>
      </c>
      <c r="AL41" s="301" t="s">
        <v>548</v>
      </c>
      <c r="AM41" s="301">
        <v>7.2</v>
      </c>
      <c r="AN41" s="301" t="s">
        <v>548</v>
      </c>
      <c r="AO41" s="301">
        <v>7.1</v>
      </c>
      <c r="AP41" s="301" t="s">
        <v>548</v>
      </c>
      <c r="AQ41" s="301">
        <v>7</v>
      </c>
      <c r="AR41" s="301" t="s">
        <v>548</v>
      </c>
      <c r="AS41" s="301">
        <v>7</v>
      </c>
      <c r="AT41" s="397" t="s">
        <v>548</v>
      </c>
      <c r="AU41" s="301">
        <v>6.9</v>
      </c>
      <c r="AV41" s="397" t="s">
        <v>548</v>
      </c>
      <c r="AW41" s="150" t="str">
        <f t="shared" si="0"/>
        <v>down</v>
      </c>
      <c r="AX41" s="11"/>
      <c r="AY41" s="11"/>
      <c r="AZ41" s="11"/>
      <c r="BA41" s="306"/>
      <c r="BB41" s="306"/>
    </row>
    <row r="42" spans="1:54" x14ac:dyDescent="0.2">
      <c r="A42" s="293" t="s">
        <v>634</v>
      </c>
      <c r="B42" s="293" t="s">
        <v>699</v>
      </c>
      <c r="C42" s="293" t="s">
        <v>410</v>
      </c>
      <c r="D42" s="293" t="s">
        <v>433</v>
      </c>
      <c r="E42" s="293" t="s">
        <v>91</v>
      </c>
      <c r="F42" s="293" t="s">
        <v>92</v>
      </c>
      <c r="G42" s="293" t="s">
        <v>93</v>
      </c>
      <c r="H42" s="18" t="s">
        <v>467</v>
      </c>
      <c r="I42" s="301">
        <v>6.4</v>
      </c>
      <c r="J42" s="397" t="s">
        <v>548</v>
      </c>
      <c r="K42" s="301">
        <v>6.4</v>
      </c>
      <c r="L42" s="306" t="s">
        <v>548</v>
      </c>
      <c r="M42" s="301">
        <v>6.4</v>
      </c>
      <c r="N42" s="306" t="s">
        <v>548</v>
      </c>
      <c r="O42" s="301">
        <v>6.5</v>
      </c>
      <c r="P42" s="306" t="s">
        <v>548</v>
      </c>
      <c r="Q42" s="301">
        <v>6.6</v>
      </c>
      <c r="R42" s="306" t="s">
        <v>548</v>
      </c>
      <c r="S42" s="301">
        <v>6.6</v>
      </c>
      <c r="T42" s="306" t="s">
        <v>548</v>
      </c>
      <c r="U42" s="301">
        <v>6.7</v>
      </c>
      <c r="V42" s="306" t="s">
        <v>548</v>
      </c>
      <c r="W42" s="301">
        <v>6.7</v>
      </c>
      <c r="X42" s="306" t="s">
        <v>548</v>
      </c>
      <c r="Y42" s="301">
        <v>6.7</v>
      </c>
      <c r="Z42" s="306" t="s">
        <v>548</v>
      </c>
      <c r="AA42" s="301">
        <v>6.8</v>
      </c>
      <c r="AB42" s="306" t="s">
        <v>548</v>
      </c>
      <c r="AC42" s="301">
        <v>6.9</v>
      </c>
      <c r="AD42" s="306" t="s">
        <v>548</v>
      </c>
      <c r="AE42" s="301">
        <v>6.9</v>
      </c>
      <c r="AF42" s="306" t="s">
        <v>548</v>
      </c>
      <c r="AG42" s="301">
        <v>7</v>
      </c>
      <c r="AH42" s="301" t="s">
        <v>548</v>
      </c>
      <c r="AI42" s="301">
        <v>7.1</v>
      </c>
      <c r="AJ42" s="301" t="s">
        <v>548</v>
      </c>
      <c r="AK42" s="301">
        <v>7.1</v>
      </c>
      <c r="AL42" s="301" t="s">
        <v>548</v>
      </c>
      <c r="AM42" s="301">
        <v>7.1</v>
      </c>
      <c r="AN42" s="301" t="s">
        <v>548</v>
      </c>
      <c r="AO42" s="301">
        <v>7</v>
      </c>
      <c r="AP42" s="301" t="s">
        <v>548</v>
      </c>
      <c r="AQ42" s="301">
        <v>7</v>
      </c>
      <c r="AR42" s="301" t="s">
        <v>548</v>
      </c>
      <c r="AS42" s="301">
        <v>6.9</v>
      </c>
      <c r="AT42" s="397" t="s">
        <v>548</v>
      </c>
      <c r="AU42" s="301">
        <v>6.9</v>
      </c>
      <c r="AV42" s="397" t="s">
        <v>548</v>
      </c>
      <c r="AW42" s="150" t="str">
        <f t="shared" si="0"/>
        <v>same</v>
      </c>
      <c r="AX42" s="11"/>
      <c r="AY42" s="11"/>
      <c r="AZ42" s="11"/>
      <c r="BA42" s="306"/>
      <c r="BB42" s="306"/>
    </row>
    <row r="43" spans="1:54" x14ac:dyDescent="0.2">
      <c r="A43" s="293" t="s">
        <v>620</v>
      </c>
      <c r="B43" s="293" t="s">
        <v>689</v>
      </c>
      <c r="C43" s="293" t="s">
        <v>402</v>
      </c>
      <c r="D43" s="293" t="s">
        <v>416</v>
      </c>
      <c r="E43" s="293" t="s">
        <v>8</v>
      </c>
      <c r="F43" s="293" t="s">
        <v>94</v>
      </c>
      <c r="G43" s="293" t="s">
        <v>95</v>
      </c>
      <c r="H43" s="18" t="s">
        <v>467</v>
      </c>
      <c r="I43" s="301">
        <v>10.6</v>
      </c>
      <c r="J43" s="397" t="s">
        <v>549</v>
      </c>
      <c r="K43" s="301">
        <v>10.5</v>
      </c>
      <c r="L43" s="306" t="s">
        <v>549</v>
      </c>
      <c r="M43" s="301">
        <v>10.5</v>
      </c>
      <c r="N43" s="306" t="s">
        <v>549</v>
      </c>
      <c r="O43" s="301">
        <v>10.4</v>
      </c>
      <c r="P43" s="306" t="s">
        <v>549</v>
      </c>
      <c r="Q43" s="301">
        <v>10.3</v>
      </c>
      <c r="R43" s="306" t="s">
        <v>549</v>
      </c>
      <c r="S43" s="301">
        <v>10.3</v>
      </c>
      <c r="T43" s="306" t="s">
        <v>549</v>
      </c>
      <c r="U43" s="301">
        <v>10.3</v>
      </c>
      <c r="V43" s="306" t="s">
        <v>549</v>
      </c>
      <c r="W43" s="301">
        <v>10.199999999999999</v>
      </c>
      <c r="X43" s="306" t="s">
        <v>549</v>
      </c>
      <c r="Y43" s="301">
        <v>10.3</v>
      </c>
      <c r="Z43" s="306" t="s">
        <v>549</v>
      </c>
      <c r="AA43" s="301">
        <v>10.3</v>
      </c>
      <c r="AB43" s="306" t="s">
        <v>549</v>
      </c>
      <c r="AC43" s="301">
        <v>10.199999999999999</v>
      </c>
      <c r="AD43" s="306" t="s">
        <v>549</v>
      </c>
      <c r="AE43" s="301">
        <v>10.1</v>
      </c>
      <c r="AF43" s="306" t="s">
        <v>549</v>
      </c>
      <c r="AG43" s="301">
        <v>10</v>
      </c>
      <c r="AH43" s="301" t="s">
        <v>548</v>
      </c>
      <c r="AI43" s="301">
        <v>9.9</v>
      </c>
      <c r="AJ43" s="301" t="s">
        <v>548</v>
      </c>
      <c r="AK43" s="301">
        <v>9.8000000000000007</v>
      </c>
      <c r="AL43" s="301" t="s">
        <v>548</v>
      </c>
      <c r="AM43" s="301">
        <v>9.6999999999999993</v>
      </c>
      <c r="AN43" s="301" t="s">
        <v>548</v>
      </c>
      <c r="AO43" s="301">
        <v>9.6999999999999993</v>
      </c>
      <c r="AP43" s="301" t="s">
        <v>548</v>
      </c>
      <c r="AQ43" s="301">
        <v>9.6</v>
      </c>
      <c r="AR43" s="301" t="s">
        <v>548</v>
      </c>
      <c r="AS43" s="301">
        <v>9.5</v>
      </c>
      <c r="AT43" s="397" t="s">
        <v>548</v>
      </c>
      <c r="AU43" s="301">
        <v>9.4</v>
      </c>
      <c r="AV43" s="397" t="s">
        <v>548</v>
      </c>
      <c r="AW43" s="150" t="str">
        <f t="shared" si="0"/>
        <v>down</v>
      </c>
      <c r="AX43" s="11"/>
      <c r="AY43" s="11"/>
      <c r="AZ43" s="11"/>
      <c r="BA43" s="306"/>
      <c r="BB43" s="306"/>
    </row>
    <row r="44" spans="1:54" s="160" customFormat="1" x14ac:dyDescent="0.2">
      <c r="A44" s="293" t="s">
        <v>638</v>
      </c>
      <c r="B44" s="293" t="s">
        <v>698</v>
      </c>
      <c r="C44" s="293" t="s">
        <v>409</v>
      </c>
      <c r="D44" s="293" t="s">
        <v>438</v>
      </c>
      <c r="E44" s="293" t="s">
        <v>128</v>
      </c>
      <c r="F44" s="293" t="s">
        <v>700</v>
      </c>
      <c r="G44" s="293" t="s">
        <v>701</v>
      </c>
      <c r="H44" s="18" t="s">
        <v>467</v>
      </c>
      <c r="I44" s="301">
        <v>7.3</v>
      </c>
      <c r="J44" s="397" t="s">
        <v>548</v>
      </c>
      <c r="K44" s="301">
        <v>7.3</v>
      </c>
      <c r="L44" s="293" t="s">
        <v>548</v>
      </c>
      <c r="M44" s="301">
        <v>7.3</v>
      </c>
      <c r="N44" s="293" t="s">
        <v>548</v>
      </c>
      <c r="O44" s="301">
        <v>7.4</v>
      </c>
      <c r="P44" s="293" t="s">
        <v>548</v>
      </c>
      <c r="Q44" s="301">
        <v>7.4</v>
      </c>
      <c r="R44" s="293" t="s">
        <v>548</v>
      </c>
      <c r="S44" s="301">
        <v>7.4</v>
      </c>
      <c r="T44" s="293" t="s">
        <v>548</v>
      </c>
      <c r="U44" s="301">
        <v>7.5</v>
      </c>
      <c r="V44" s="293" t="s">
        <v>548</v>
      </c>
      <c r="W44" s="301">
        <v>7.5</v>
      </c>
      <c r="X44" s="293" t="s">
        <v>548</v>
      </c>
      <c r="Y44" s="301">
        <v>7.5</v>
      </c>
      <c r="Z44" s="293" t="s">
        <v>548</v>
      </c>
      <c r="AA44" s="301">
        <v>7.5</v>
      </c>
      <c r="AB44" s="293" t="s">
        <v>548</v>
      </c>
      <c r="AC44" s="301">
        <v>7.6</v>
      </c>
      <c r="AD44" s="293" t="s">
        <v>548</v>
      </c>
      <c r="AE44" s="301">
        <v>7.5</v>
      </c>
      <c r="AF44" s="293" t="s">
        <v>548</v>
      </c>
      <c r="AG44" s="301">
        <v>7.5</v>
      </c>
      <c r="AH44" s="301" t="s">
        <v>548</v>
      </c>
      <c r="AI44" s="301">
        <v>7.5</v>
      </c>
      <c r="AJ44" s="301" t="s">
        <v>548</v>
      </c>
      <c r="AK44" s="301">
        <v>7.5</v>
      </c>
      <c r="AL44" s="301" t="s">
        <v>548</v>
      </c>
      <c r="AM44" s="301">
        <v>7.4</v>
      </c>
      <c r="AN44" s="301" t="s">
        <v>548</v>
      </c>
      <c r="AO44" s="301">
        <v>7.4</v>
      </c>
      <c r="AP44" s="301" t="s">
        <v>548</v>
      </c>
      <c r="AQ44" s="301">
        <v>7.3</v>
      </c>
      <c r="AR44" s="301" t="s">
        <v>548</v>
      </c>
      <c r="AS44" s="301">
        <v>7.3</v>
      </c>
      <c r="AT44" s="397" t="s">
        <v>548</v>
      </c>
      <c r="AU44" s="301">
        <v>7.2</v>
      </c>
      <c r="AV44" s="397" t="s">
        <v>548</v>
      </c>
      <c r="AW44" s="150" t="str">
        <f t="shared" si="0"/>
        <v>down</v>
      </c>
      <c r="AX44" s="11"/>
      <c r="AY44" s="11"/>
      <c r="AZ44" s="395"/>
    </row>
    <row r="45" spans="1:54" s="160" customFormat="1" x14ac:dyDescent="0.2">
      <c r="A45" s="293" t="s">
        <v>506</v>
      </c>
      <c r="B45" s="293" t="s">
        <v>697</v>
      </c>
      <c r="C45" s="293" t="s">
        <v>408</v>
      </c>
      <c r="D45" s="293" t="s">
        <v>440</v>
      </c>
      <c r="E45" s="293" t="s">
        <v>186</v>
      </c>
      <c r="F45" s="293" t="s">
        <v>702</v>
      </c>
      <c r="G45" s="293" t="s">
        <v>703</v>
      </c>
      <c r="H45" s="18" t="s">
        <v>467</v>
      </c>
      <c r="I45" s="301">
        <v>10.1</v>
      </c>
      <c r="J45" s="397" t="s">
        <v>549</v>
      </c>
      <c r="K45" s="301">
        <v>10</v>
      </c>
      <c r="L45" s="293" t="s">
        <v>548</v>
      </c>
      <c r="M45" s="301">
        <v>9.9</v>
      </c>
      <c r="N45" s="293" t="s">
        <v>548</v>
      </c>
      <c r="O45" s="301">
        <v>9.9</v>
      </c>
      <c r="P45" s="293" t="s">
        <v>548</v>
      </c>
      <c r="Q45" s="301">
        <v>9.8000000000000007</v>
      </c>
      <c r="R45" s="293" t="s">
        <v>548</v>
      </c>
      <c r="S45" s="301">
        <v>9.8000000000000007</v>
      </c>
      <c r="T45" s="293" t="s">
        <v>548</v>
      </c>
      <c r="U45" s="301">
        <v>9.8000000000000007</v>
      </c>
      <c r="V45" s="293" t="s">
        <v>548</v>
      </c>
      <c r="W45" s="301">
        <v>9.6999999999999993</v>
      </c>
      <c r="X45" s="293" t="s">
        <v>548</v>
      </c>
      <c r="Y45" s="301">
        <v>9.8000000000000007</v>
      </c>
      <c r="Z45" s="293" t="s">
        <v>548</v>
      </c>
      <c r="AA45" s="301">
        <v>9.8000000000000007</v>
      </c>
      <c r="AB45" s="293" t="s">
        <v>548</v>
      </c>
      <c r="AC45" s="301">
        <v>9.8000000000000007</v>
      </c>
      <c r="AD45" s="293" t="s">
        <v>548</v>
      </c>
      <c r="AE45" s="301">
        <v>9.8000000000000007</v>
      </c>
      <c r="AF45" s="293" t="s">
        <v>548</v>
      </c>
      <c r="AG45" s="301">
        <v>9.6999999999999993</v>
      </c>
      <c r="AH45" s="301" t="s">
        <v>548</v>
      </c>
      <c r="AI45" s="301">
        <v>9.6999999999999993</v>
      </c>
      <c r="AJ45" s="301" t="s">
        <v>548</v>
      </c>
      <c r="AK45" s="301">
        <v>9.6999999999999993</v>
      </c>
      <c r="AL45" s="301" t="s">
        <v>548</v>
      </c>
      <c r="AM45" s="301">
        <v>9.6</v>
      </c>
      <c r="AN45" s="301" t="s">
        <v>548</v>
      </c>
      <c r="AO45" s="301">
        <v>9.6</v>
      </c>
      <c r="AP45" s="301" t="s">
        <v>548</v>
      </c>
      <c r="AQ45" s="301">
        <v>9.6</v>
      </c>
      <c r="AR45" s="301" t="s">
        <v>548</v>
      </c>
      <c r="AS45" s="301">
        <v>9.6</v>
      </c>
      <c r="AT45" s="397" t="s">
        <v>548</v>
      </c>
      <c r="AU45" s="301">
        <v>9.5</v>
      </c>
      <c r="AV45" s="397" t="s">
        <v>548</v>
      </c>
      <c r="AW45" s="150" t="str">
        <f t="shared" si="0"/>
        <v>down</v>
      </c>
      <c r="AX45" s="11"/>
      <c r="AY45" s="11"/>
      <c r="AZ45" s="395"/>
    </row>
    <row r="46" spans="1:54" x14ac:dyDescent="0.2">
      <c r="A46" s="293" t="s">
        <v>478</v>
      </c>
      <c r="B46" s="293" t="s">
        <v>688</v>
      </c>
      <c r="C46" s="293" t="s">
        <v>401</v>
      </c>
      <c r="D46" s="293" t="s">
        <v>419</v>
      </c>
      <c r="E46" s="293" t="s">
        <v>17</v>
      </c>
      <c r="F46" s="293" t="s">
        <v>96</v>
      </c>
      <c r="G46" s="293" t="s">
        <v>97</v>
      </c>
      <c r="H46" s="18" t="s">
        <v>467</v>
      </c>
      <c r="I46" s="301">
        <v>5.7</v>
      </c>
      <c r="J46" s="397" t="s">
        <v>548</v>
      </c>
      <c r="K46" s="301">
        <v>5.7</v>
      </c>
      <c r="L46" s="306" t="s">
        <v>548</v>
      </c>
      <c r="M46" s="301">
        <v>5.7</v>
      </c>
      <c r="N46" s="306" t="s">
        <v>548</v>
      </c>
      <c r="O46" s="301">
        <v>5.7</v>
      </c>
      <c r="P46" s="306" t="s">
        <v>548</v>
      </c>
      <c r="Q46" s="301">
        <v>5.7</v>
      </c>
      <c r="R46" s="306" t="s">
        <v>548</v>
      </c>
      <c r="S46" s="301">
        <v>5.7</v>
      </c>
      <c r="T46" s="306" t="s">
        <v>548</v>
      </c>
      <c r="U46" s="301">
        <v>5.7</v>
      </c>
      <c r="V46" s="306" t="s">
        <v>548</v>
      </c>
      <c r="W46" s="301">
        <v>5.7</v>
      </c>
      <c r="X46" s="306" t="s">
        <v>548</v>
      </c>
      <c r="Y46" s="301">
        <v>5.7</v>
      </c>
      <c r="Z46" s="306" t="s">
        <v>548</v>
      </c>
      <c r="AA46" s="301">
        <v>5.7</v>
      </c>
      <c r="AB46" s="306" t="s">
        <v>548</v>
      </c>
      <c r="AC46" s="301">
        <v>5.7</v>
      </c>
      <c r="AD46" s="306" t="s">
        <v>548</v>
      </c>
      <c r="AE46" s="301">
        <v>5.7</v>
      </c>
      <c r="AF46" s="306" t="s">
        <v>548</v>
      </c>
      <c r="AG46" s="301">
        <v>5.7</v>
      </c>
      <c r="AH46" s="301" t="s">
        <v>548</v>
      </c>
      <c r="AI46" s="301">
        <v>5.6</v>
      </c>
      <c r="AJ46" s="301" t="s">
        <v>548</v>
      </c>
      <c r="AK46" s="301">
        <v>5.6</v>
      </c>
      <c r="AL46" s="301" t="s">
        <v>548</v>
      </c>
      <c r="AM46" s="301">
        <v>5.6</v>
      </c>
      <c r="AN46" s="301" t="s">
        <v>548</v>
      </c>
      <c r="AO46" s="301">
        <v>5.6</v>
      </c>
      <c r="AP46" s="301" t="s">
        <v>548</v>
      </c>
      <c r="AQ46" s="301">
        <v>5.6</v>
      </c>
      <c r="AR46" s="301" t="s">
        <v>548</v>
      </c>
      <c r="AS46" s="301">
        <v>5.6</v>
      </c>
      <c r="AT46" s="397" t="s">
        <v>548</v>
      </c>
      <c r="AU46" s="301">
        <v>5.5</v>
      </c>
      <c r="AV46" s="397" t="s">
        <v>548</v>
      </c>
      <c r="AW46" s="150" t="str">
        <f t="shared" si="0"/>
        <v>down</v>
      </c>
      <c r="AX46" s="11"/>
      <c r="AY46" s="11"/>
      <c r="AZ46" s="11"/>
      <c r="BA46" s="306"/>
      <c r="BB46" s="306"/>
    </row>
    <row r="47" spans="1:54" x14ac:dyDescent="0.2">
      <c r="A47" s="293" t="s">
        <v>492</v>
      </c>
      <c r="B47" s="293" t="s">
        <v>704</v>
      </c>
      <c r="C47" s="293" t="s">
        <v>98</v>
      </c>
      <c r="D47" s="293" t="s">
        <v>434</v>
      </c>
      <c r="E47" s="293" t="s">
        <v>98</v>
      </c>
      <c r="F47" s="293" t="s">
        <v>99</v>
      </c>
      <c r="G47" s="293" t="s">
        <v>100</v>
      </c>
      <c r="H47" s="18" t="s">
        <v>467</v>
      </c>
      <c r="I47" s="301">
        <v>7.9</v>
      </c>
      <c r="J47" s="397" t="s">
        <v>548</v>
      </c>
      <c r="K47" s="301">
        <v>7.9</v>
      </c>
      <c r="L47" s="306" t="s">
        <v>548</v>
      </c>
      <c r="M47" s="301">
        <v>7.9</v>
      </c>
      <c r="N47" s="306" t="s">
        <v>548</v>
      </c>
      <c r="O47" s="301">
        <v>7.9</v>
      </c>
      <c r="P47" s="306" t="s">
        <v>548</v>
      </c>
      <c r="Q47" s="301">
        <v>8</v>
      </c>
      <c r="R47" s="306" t="s">
        <v>548</v>
      </c>
      <c r="S47" s="301">
        <v>8</v>
      </c>
      <c r="T47" s="306" t="s">
        <v>548</v>
      </c>
      <c r="U47" s="301">
        <v>8</v>
      </c>
      <c r="V47" s="306" t="s">
        <v>548</v>
      </c>
      <c r="W47" s="301">
        <v>8</v>
      </c>
      <c r="X47" s="306" t="s">
        <v>548</v>
      </c>
      <c r="Y47" s="301">
        <v>8.1</v>
      </c>
      <c r="Z47" s="306" t="s">
        <v>548</v>
      </c>
      <c r="AA47" s="301">
        <v>8.1999999999999993</v>
      </c>
      <c r="AB47" s="306" t="s">
        <v>548</v>
      </c>
      <c r="AC47" s="301">
        <v>8.1999999999999993</v>
      </c>
      <c r="AD47" s="306" t="s">
        <v>548</v>
      </c>
      <c r="AE47" s="301">
        <v>8.3000000000000007</v>
      </c>
      <c r="AF47" s="306" t="s">
        <v>548</v>
      </c>
      <c r="AG47" s="301">
        <v>8.3000000000000007</v>
      </c>
      <c r="AH47" s="301" t="s">
        <v>548</v>
      </c>
      <c r="AI47" s="301">
        <v>8.3000000000000007</v>
      </c>
      <c r="AJ47" s="301" t="s">
        <v>548</v>
      </c>
      <c r="AK47" s="301">
        <v>8.3000000000000007</v>
      </c>
      <c r="AL47" s="301" t="s">
        <v>548</v>
      </c>
      <c r="AM47" s="301">
        <v>8.3000000000000007</v>
      </c>
      <c r="AN47" s="301" t="s">
        <v>548</v>
      </c>
      <c r="AO47" s="301">
        <v>8.3000000000000007</v>
      </c>
      <c r="AP47" s="301" t="s">
        <v>548</v>
      </c>
      <c r="AQ47" s="301">
        <v>8.3000000000000007</v>
      </c>
      <c r="AR47" s="301" t="s">
        <v>548</v>
      </c>
      <c r="AS47" s="301">
        <v>8.4</v>
      </c>
      <c r="AT47" s="397" t="s">
        <v>548</v>
      </c>
      <c r="AU47" s="301">
        <v>8.4</v>
      </c>
      <c r="AV47" s="397" t="s">
        <v>548</v>
      </c>
      <c r="AW47" s="150" t="str">
        <f t="shared" si="0"/>
        <v>same</v>
      </c>
      <c r="AX47" s="11"/>
      <c r="AY47" s="11"/>
      <c r="AZ47" s="11"/>
      <c r="BA47" s="306"/>
      <c r="BB47" s="306"/>
    </row>
    <row r="48" spans="1:54" x14ac:dyDescent="0.2">
      <c r="A48" s="293" t="s">
        <v>635</v>
      </c>
      <c r="B48" s="293" t="s">
        <v>694</v>
      </c>
      <c r="C48" s="293" t="s">
        <v>407</v>
      </c>
      <c r="D48" s="293" t="s">
        <v>423</v>
      </c>
      <c r="E48" s="293" t="s">
        <v>34</v>
      </c>
      <c r="F48" s="293" t="s">
        <v>101</v>
      </c>
      <c r="G48" s="293" t="s">
        <v>102</v>
      </c>
      <c r="H48" s="18" t="s">
        <v>467</v>
      </c>
      <c r="I48" s="301">
        <v>5.8</v>
      </c>
      <c r="J48" s="397" t="s">
        <v>548</v>
      </c>
      <c r="K48" s="301">
        <v>5.8</v>
      </c>
      <c r="L48" s="306" t="s">
        <v>548</v>
      </c>
      <c r="M48" s="301">
        <v>5.8</v>
      </c>
      <c r="N48" s="306" t="s">
        <v>548</v>
      </c>
      <c r="O48" s="301">
        <v>5.8</v>
      </c>
      <c r="P48" s="306" t="s">
        <v>548</v>
      </c>
      <c r="Q48" s="301">
        <v>5.8</v>
      </c>
      <c r="R48" s="306" t="s">
        <v>548</v>
      </c>
      <c r="S48" s="301">
        <v>5.8</v>
      </c>
      <c r="T48" s="306" t="s">
        <v>548</v>
      </c>
      <c r="U48" s="301">
        <v>5.8</v>
      </c>
      <c r="V48" s="306" t="s">
        <v>548</v>
      </c>
      <c r="W48" s="301">
        <v>5.8</v>
      </c>
      <c r="X48" s="306" t="s">
        <v>548</v>
      </c>
      <c r="Y48" s="301">
        <v>5.7</v>
      </c>
      <c r="Z48" s="306" t="s">
        <v>548</v>
      </c>
      <c r="AA48" s="301">
        <v>5.7</v>
      </c>
      <c r="AB48" s="306" t="s">
        <v>548</v>
      </c>
      <c r="AC48" s="301">
        <v>5.7</v>
      </c>
      <c r="AD48" s="306" t="s">
        <v>548</v>
      </c>
      <c r="AE48" s="301">
        <v>5.7</v>
      </c>
      <c r="AF48" s="306" t="s">
        <v>548</v>
      </c>
      <c r="AG48" s="301">
        <v>5.6</v>
      </c>
      <c r="AH48" s="301" t="s">
        <v>548</v>
      </c>
      <c r="AI48" s="301">
        <v>5.6</v>
      </c>
      <c r="AJ48" s="301" t="s">
        <v>548</v>
      </c>
      <c r="AK48" s="301">
        <v>5.5</v>
      </c>
      <c r="AL48" s="301" t="s">
        <v>548</v>
      </c>
      <c r="AM48" s="301">
        <v>5.5</v>
      </c>
      <c r="AN48" s="301" t="s">
        <v>548</v>
      </c>
      <c r="AO48" s="301">
        <v>5.4</v>
      </c>
      <c r="AP48" s="301" t="s">
        <v>548</v>
      </c>
      <c r="AQ48" s="301">
        <v>5.4</v>
      </c>
      <c r="AR48" s="301" t="s">
        <v>548</v>
      </c>
      <c r="AS48" s="301">
        <v>5.4</v>
      </c>
      <c r="AT48" s="397" t="s">
        <v>548</v>
      </c>
      <c r="AU48" s="301">
        <v>5.3</v>
      </c>
      <c r="AV48" s="397" t="s">
        <v>548</v>
      </c>
      <c r="AW48" s="150" t="str">
        <f t="shared" si="0"/>
        <v>down</v>
      </c>
      <c r="AX48" s="11"/>
      <c r="AY48" s="11"/>
      <c r="AZ48" s="11"/>
      <c r="BA48" s="306"/>
      <c r="BB48" s="306"/>
    </row>
    <row r="49" spans="1:54" x14ac:dyDescent="0.2">
      <c r="A49" s="293" t="s">
        <v>634</v>
      </c>
      <c r="B49" s="293" t="s">
        <v>699</v>
      </c>
      <c r="C49" s="293" t="s">
        <v>410</v>
      </c>
      <c r="D49" s="293" t="s">
        <v>433</v>
      </c>
      <c r="E49" s="293" t="s">
        <v>91</v>
      </c>
      <c r="F49" s="293" t="s">
        <v>103</v>
      </c>
      <c r="G49" s="293" t="s">
        <v>104</v>
      </c>
      <c r="H49" s="18" t="s">
        <v>467</v>
      </c>
      <c r="I49" s="301">
        <v>5.3</v>
      </c>
      <c r="J49" s="397" t="s">
        <v>548</v>
      </c>
      <c r="K49" s="301">
        <v>5.4</v>
      </c>
      <c r="L49" s="306" t="s">
        <v>548</v>
      </c>
      <c r="M49" s="301">
        <v>5.4</v>
      </c>
      <c r="N49" s="306" t="s">
        <v>548</v>
      </c>
      <c r="O49" s="301">
        <v>5.4</v>
      </c>
      <c r="P49" s="306" t="s">
        <v>548</v>
      </c>
      <c r="Q49" s="301">
        <v>5.4</v>
      </c>
      <c r="R49" s="306" t="s">
        <v>548</v>
      </c>
      <c r="S49" s="301">
        <v>5.5</v>
      </c>
      <c r="T49" s="306" t="s">
        <v>548</v>
      </c>
      <c r="U49" s="301">
        <v>5.5</v>
      </c>
      <c r="V49" s="306" t="s">
        <v>548</v>
      </c>
      <c r="W49" s="301">
        <v>5.6</v>
      </c>
      <c r="X49" s="306" t="s">
        <v>548</v>
      </c>
      <c r="Y49" s="301">
        <v>5.7</v>
      </c>
      <c r="Z49" s="306" t="s">
        <v>548</v>
      </c>
      <c r="AA49" s="301">
        <v>5.8</v>
      </c>
      <c r="AB49" s="306" t="s">
        <v>548</v>
      </c>
      <c r="AC49" s="301">
        <v>5.7</v>
      </c>
      <c r="AD49" s="306" t="s">
        <v>548</v>
      </c>
      <c r="AE49" s="301">
        <v>5.8</v>
      </c>
      <c r="AF49" s="306" t="s">
        <v>548</v>
      </c>
      <c r="AG49" s="301">
        <v>5.9</v>
      </c>
      <c r="AH49" s="301" t="s">
        <v>548</v>
      </c>
      <c r="AI49" s="301">
        <v>5.9</v>
      </c>
      <c r="AJ49" s="301" t="s">
        <v>548</v>
      </c>
      <c r="AK49" s="301">
        <v>6</v>
      </c>
      <c r="AL49" s="301" t="s">
        <v>548</v>
      </c>
      <c r="AM49" s="301">
        <v>5.9</v>
      </c>
      <c r="AN49" s="301" t="s">
        <v>548</v>
      </c>
      <c r="AO49" s="301">
        <v>5.9</v>
      </c>
      <c r="AP49" s="301" t="s">
        <v>548</v>
      </c>
      <c r="AQ49" s="301">
        <v>5.9</v>
      </c>
      <c r="AR49" s="301" t="s">
        <v>548</v>
      </c>
      <c r="AS49" s="301">
        <v>5.9</v>
      </c>
      <c r="AT49" s="397" t="s">
        <v>548</v>
      </c>
      <c r="AU49" s="301">
        <v>5.9</v>
      </c>
      <c r="AV49" s="397" t="s">
        <v>548</v>
      </c>
      <c r="AW49" s="150" t="str">
        <f t="shared" si="0"/>
        <v>same</v>
      </c>
      <c r="AX49" s="11"/>
      <c r="AY49" s="11"/>
      <c r="AZ49" s="11"/>
      <c r="BA49" s="306"/>
      <c r="BB49" s="306"/>
    </row>
    <row r="50" spans="1:54" x14ac:dyDescent="0.2">
      <c r="A50" s="293" t="s">
        <v>629</v>
      </c>
      <c r="B50" s="293" t="s">
        <v>690</v>
      </c>
      <c r="C50" s="293" t="s">
        <v>404</v>
      </c>
      <c r="D50" s="293" t="s">
        <v>426</v>
      </c>
      <c r="E50" s="293" t="s">
        <v>47</v>
      </c>
      <c r="F50" s="293" t="s">
        <v>105</v>
      </c>
      <c r="G50" s="293" t="s">
        <v>106</v>
      </c>
      <c r="H50" s="18" t="s">
        <v>467</v>
      </c>
      <c r="I50" s="301">
        <v>10.4</v>
      </c>
      <c r="J50" s="397" t="s">
        <v>549</v>
      </c>
      <c r="K50" s="301">
        <v>10.4</v>
      </c>
      <c r="L50" s="306" t="s">
        <v>549</v>
      </c>
      <c r="M50" s="301">
        <v>10.4</v>
      </c>
      <c r="N50" s="306" t="s">
        <v>549</v>
      </c>
      <c r="O50" s="301">
        <v>10.3</v>
      </c>
      <c r="P50" s="306" t="s">
        <v>549</v>
      </c>
      <c r="Q50" s="301">
        <v>10.3</v>
      </c>
      <c r="R50" s="306" t="s">
        <v>549</v>
      </c>
      <c r="S50" s="301">
        <v>10.3</v>
      </c>
      <c r="T50" s="306" t="s">
        <v>549</v>
      </c>
      <c r="U50" s="301">
        <v>10.3</v>
      </c>
      <c r="V50" s="306" t="s">
        <v>549</v>
      </c>
      <c r="W50" s="301">
        <v>10.199999999999999</v>
      </c>
      <c r="X50" s="306" t="s">
        <v>549</v>
      </c>
      <c r="Y50" s="301">
        <v>10.199999999999999</v>
      </c>
      <c r="Z50" s="306" t="s">
        <v>549</v>
      </c>
      <c r="AA50" s="301">
        <v>10.1</v>
      </c>
      <c r="AB50" s="306" t="s">
        <v>549</v>
      </c>
      <c r="AC50" s="301">
        <v>10</v>
      </c>
      <c r="AD50" s="306" t="s">
        <v>548</v>
      </c>
      <c r="AE50" s="301">
        <v>9.9</v>
      </c>
      <c r="AF50" s="306" t="s">
        <v>548</v>
      </c>
      <c r="AG50" s="301">
        <v>9.8000000000000007</v>
      </c>
      <c r="AH50" s="301" t="s">
        <v>548</v>
      </c>
      <c r="AI50" s="301">
        <v>9.6999999999999993</v>
      </c>
      <c r="AJ50" s="301" t="s">
        <v>548</v>
      </c>
      <c r="AK50" s="301">
        <v>9.6</v>
      </c>
      <c r="AL50" s="301" t="s">
        <v>548</v>
      </c>
      <c r="AM50" s="301">
        <v>9.5</v>
      </c>
      <c r="AN50" s="301" t="s">
        <v>548</v>
      </c>
      <c r="AO50" s="301">
        <v>9.4</v>
      </c>
      <c r="AP50" s="301" t="s">
        <v>548</v>
      </c>
      <c r="AQ50" s="301">
        <v>9.1999999999999993</v>
      </c>
      <c r="AR50" s="301" t="s">
        <v>548</v>
      </c>
      <c r="AS50" s="301">
        <v>9.1</v>
      </c>
      <c r="AT50" s="397" t="s">
        <v>548</v>
      </c>
      <c r="AU50" s="301">
        <v>8.9</v>
      </c>
      <c r="AV50" s="397" t="s">
        <v>548</v>
      </c>
      <c r="AW50" s="150" t="str">
        <f t="shared" si="0"/>
        <v>down</v>
      </c>
      <c r="AX50" s="11"/>
      <c r="AY50" s="11"/>
      <c r="AZ50" s="11"/>
      <c r="BA50" s="306"/>
      <c r="BB50" s="306"/>
    </row>
    <row r="51" spans="1:54" x14ac:dyDescent="0.2">
      <c r="A51" s="293" t="s">
        <v>494</v>
      </c>
      <c r="B51" s="293" t="s">
        <v>693</v>
      </c>
      <c r="C51" s="293" t="s">
        <v>406</v>
      </c>
      <c r="D51" s="293" t="s">
        <v>421</v>
      </c>
      <c r="E51" s="293" t="s">
        <v>28</v>
      </c>
      <c r="F51" s="293" t="s">
        <v>107</v>
      </c>
      <c r="G51" s="293" t="s">
        <v>108</v>
      </c>
      <c r="H51" s="18" t="s">
        <v>467</v>
      </c>
      <c r="I51" s="301">
        <v>8.6999999999999993</v>
      </c>
      <c r="J51" s="397" t="s">
        <v>548</v>
      </c>
      <c r="K51" s="301">
        <v>8.8000000000000007</v>
      </c>
      <c r="L51" s="306" t="s">
        <v>548</v>
      </c>
      <c r="M51" s="301">
        <v>8.8000000000000007</v>
      </c>
      <c r="N51" s="306" t="s">
        <v>548</v>
      </c>
      <c r="O51" s="301">
        <v>8.9</v>
      </c>
      <c r="P51" s="306" t="s">
        <v>548</v>
      </c>
      <c r="Q51" s="301">
        <v>8.9</v>
      </c>
      <c r="R51" s="306" t="s">
        <v>548</v>
      </c>
      <c r="S51" s="301">
        <v>8.9</v>
      </c>
      <c r="T51" s="306" t="s">
        <v>548</v>
      </c>
      <c r="U51" s="301">
        <v>9</v>
      </c>
      <c r="V51" s="306" t="s">
        <v>548</v>
      </c>
      <c r="W51" s="301">
        <v>9</v>
      </c>
      <c r="X51" s="306" t="s">
        <v>548</v>
      </c>
      <c r="Y51" s="301">
        <v>9.1</v>
      </c>
      <c r="Z51" s="306" t="s">
        <v>548</v>
      </c>
      <c r="AA51" s="301">
        <v>9.1</v>
      </c>
      <c r="AB51" s="306" t="s">
        <v>548</v>
      </c>
      <c r="AC51" s="301">
        <v>9.1999999999999993</v>
      </c>
      <c r="AD51" s="306" t="s">
        <v>548</v>
      </c>
      <c r="AE51" s="301">
        <v>9.1999999999999993</v>
      </c>
      <c r="AF51" s="306" t="s">
        <v>548</v>
      </c>
      <c r="AG51" s="301">
        <v>9.1999999999999993</v>
      </c>
      <c r="AH51" s="301" t="s">
        <v>548</v>
      </c>
      <c r="AI51" s="301">
        <v>9.1</v>
      </c>
      <c r="AJ51" s="301" t="s">
        <v>548</v>
      </c>
      <c r="AK51" s="301">
        <v>9</v>
      </c>
      <c r="AL51" s="301" t="s">
        <v>548</v>
      </c>
      <c r="AM51" s="301">
        <v>9</v>
      </c>
      <c r="AN51" s="301" t="s">
        <v>548</v>
      </c>
      <c r="AO51" s="301">
        <v>8.9</v>
      </c>
      <c r="AP51" s="301" t="s">
        <v>548</v>
      </c>
      <c r="AQ51" s="301">
        <v>8.9</v>
      </c>
      <c r="AR51" s="301" t="s">
        <v>548</v>
      </c>
      <c r="AS51" s="301">
        <v>8.8000000000000007</v>
      </c>
      <c r="AT51" s="397" t="s">
        <v>548</v>
      </c>
      <c r="AU51" s="301">
        <v>8.6999999999999993</v>
      </c>
      <c r="AV51" s="397" t="s">
        <v>548</v>
      </c>
      <c r="AW51" s="150" t="str">
        <f t="shared" si="0"/>
        <v>down</v>
      </c>
      <c r="AX51" s="11"/>
      <c r="AY51" s="11"/>
      <c r="AZ51" s="11"/>
      <c r="BA51" s="306"/>
      <c r="BB51" s="306"/>
    </row>
    <row r="52" spans="1:54" x14ac:dyDescent="0.2">
      <c r="A52" s="293" t="s">
        <v>636</v>
      </c>
      <c r="B52" s="293" t="s">
        <v>692</v>
      </c>
      <c r="C52" s="293" t="s">
        <v>403</v>
      </c>
      <c r="D52" s="293" t="s">
        <v>417</v>
      </c>
      <c r="E52" s="293" t="s">
        <v>11</v>
      </c>
      <c r="F52" s="293" t="s">
        <v>559</v>
      </c>
      <c r="G52" s="293" t="s">
        <v>560</v>
      </c>
      <c r="H52" s="18" t="s">
        <v>467</v>
      </c>
      <c r="I52" s="301">
        <v>8.8000000000000007</v>
      </c>
      <c r="J52" s="397" t="s">
        <v>548</v>
      </c>
      <c r="K52" s="301">
        <v>8.8000000000000007</v>
      </c>
      <c r="L52" s="306" t="s">
        <v>548</v>
      </c>
      <c r="M52" s="301">
        <v>8.8000000000000007</v>
      </c>
      <c r="N52" s="306" t="s">
        <v>548</v>
      </c>
      <c r="O52" s="301">
        <v>8.8000000000000007</v>
      </c>
      <c r="P52" s="306" t="s">
        <v>548</v>
      </c>
      <c r="Q52" s="301">
        <v>8.8000000000000007</v>
      </c>
      <c r="R52" s="306" t="s">
        <v>548</v>
      </c>
      <c r="S52" s="301">
        <v>8.9</v>
      </c>
      <c r="T52" s="306" t="s">
        <v>548</v>
      </c>
      <c r="U52" s="301">
        <v>8.9</v>
      </c>
      <c r="V52" s="306" t="s">
        <v>548</v>
      </c>
      <c r="W52" s="301">
        <v>9</v>
      </c>
      <c r="X52" s="306" t="s">
        <v>548</v>
      </c>
      <c r="Y52" s="301">
        <v>9.1</v>
      </c>
      <c r="Z52" s="306" t="s">
        <v>548</v>
      </c>
      <c r="AA52" s="301">
        <v>9.1999999999999993</v>
      </c>
      <c r="AB52" s="306" t="s">
        <v>548</v>
      </c>
      <c r="AC52" s="301">
        <v>9.1999999999999993</v>
      </c>
      <c r="AD52" s="306" t="s">
        <v>548</v>
      </c>
      <c r="AE52" s="301">
        <v>9.3000000000000007</v>
      </c>
      <c r="AF52" s="306" t="s">
        <v>548</v>
      </c>
      <c r="AG52" s="301">
        <v>9.3000000000000007</v>
      </c>
      <c r="AH52" s="301" t="s">
        <v>548</v>
      </c>
      <c r="AI52" s="301">
        <v>9.4</v>
      </c>
      <c r="AJ52" s="301" t="s">
        <v>548</v>
      </c>
      <c r="AK52" s="301">
        <v>9.4</v>
      </c>
      <c r="AL52" s="301" t="s">
        <v>548</v>
      </c>
      <c r="AM52" s="301">
        <v>9.5</v>
      </c>
      <c r="AN52" s="301" t="s">
        <v>548</v>
      </c>
      <c r="AO52" s="301">
        <v>9.4</v>
      </c>
      <c r="AP52" s="301" t="s">
        <v>548</v>
      </c>
      <c r="AQ52" s="301">
        <v>9.4</v>
      </c>
      <c r="AR52" s="301" t="s">
        <v>548</v>
      </c>
      <c r="AS52" s="301">
        <v>9.4</v>
      </c>
      <c r="AT52" s="397" t="s">
        <v>548</v>
      </c>
      <c r="AU52" s="301">
        <v>9.4</v>
      </c>
      <c r="AV52" s="397" t="s">
        <v>548</v>
      </c>
      <c r="AW52" s="150" t="str">
        <f t="shared" si="0"/>
        <v>same</v>
      </c>
      <c r="AX52" s="11"/>
      <c r="AY52" s="11"/>
      <c r="AZ52" s="11"/>
      <c r="BA52" s="306"/>
      <c r="BB52" s="306"/>
    </row>
    <row r="53" spans="1:54" x14ac:dyDescent="0.2">
      <c r="A53" s="293" t="s">
        <v>627</v>
      </c>
      <c r="B53" s="293" t="s">
        <v>695</v>
      </c>
      <c r="C53" s="293" t="s">
        <v>465</v>
      </c>
      <c r="D53" s="293" t="s">
        <v>424</v>
      </c>
      <c r="E53" s="293" t="s">
        <v>35</v>
      </c>
      <c r="F53" s="293" t="s">
        <v>109</v>
      </c>
      <c r="G53" s="293" t="s">
        <v>110</v>
      </c>
      <c r="H53" s="18" t="s">
        <v>467</v>
      </c>
      <c r="I53" s="301">
        <v>6.4</v>
      </c>
      <c r="J53" s="397" t="s">
        <v>548</v>
      </c>
      <c r="K53" s="301">
        <v>6.5</v>
      </c>
      <c r="L53" s="306" t="s">
        <v>548</v>
      </c>
      <c r="M53" s="301">
        <v>6.5</v>
      </c>
      <c r="N53" s="306" t="s">
        <v>548</v>
      </c>
      <c r="O53" s="301">
        <v>6.6</v>
      </c>
      <c r="P53" s="306" t="s">
        <v>548</v>
      </c>
      <c r="Q53" s="301">
        <v>6.6</v>
      </c>
      <c r="R53" s="306" t="s">
        <v>548</v>
      </c>
      <c r="S53" s="301">
        <v>6.6</v>
      </c>
      <c r="T53" s="306" t="s">
        <v>548</v>
      </c>
      <c r="U53" s="301">
        <v>6.7</v>
      </c>
      <c r="V53" s="306" t="s">
        <v>548</v>
      </c>
      <c r="W53" s="301">
        <v>6.7</v>
      </c>
      <c r="X53" s="306" t="s">
        <v>548</v>
      </c>
      <c r="Y53" s="301">
        <v>6.8</v>
      </c>
      <c r="Z53" s="306" t="s">
        <v>548</v>
      </c>
      <c r="AA53" s="301">
        <v>6.8</v>
      </c>
      <c r="AB53" s="306" t="s">
        <v>548</v>
      </c>
      <c r="AC53" s="301">
        <v>6.9</v>
      </c>
      <c r="AD53" s="306" t="s">
        <v>548</v>
      </c>
      <c r="AE53" s="301">
        <v>6.9</v>
      </c>
      <c r="AF53" s="306" t="s">
        <v>548</v>
      </c>
      <c r="AG53" s="301">
        <v>6.9</v>
      </c>
      <c r="AH53" s="301" t="s">
        <v>548</v>
      </c>
      <c r="AI53" s="301">
        <v>6.8</v>
      </c>
      <c r="AJ53" s="301" t="s">
        <v>548</v>
      </c>
      <c r="AK53" s="301">
        <v>6.8</v>
      </c>
      <c r="AL53" s="301" t="s">
        <v>548</v>
      </c>
      <c r="AM53" s="301">
        <v>6.7</v>
      </c>
      <c r="AN53" s="301" t="s">
        <v>548</v>
      </c>
      <c r="AO53" s="301">
        <v>6.7</v>
      </c>
      <c r="AP53" s="301" t="s">
        <v>548</v>
      </c>
      <c r="AQ53" s="301">
        <v>6.6</v>
      </c>
      <c r="AR53" s="301" t="s">
        <v>548</v>
      </c>
      <c r="AS53" s="301">
        <v>6.6</v>
      </c>
      <c r="AT53" s="397" t="s">
        <v>548</v>
      </c>
      <c r="AU53" s="301">
        <v>6.4</v>
      </c>
      <c r="AV53" s="397" t="s">
        <v>548</v>
      </c>
      <c r="AW53" s="150" t="str">
        <f t="shared" si="0"/>
        <v>down</v>
      </c>
      <c r="AX53" s="11"/>
      <c r="AY53" s="11"/>
      <c r="AZ53" s="11"/>
      <c r="BA53" s="306"/>
      <c r="BB53" s="306"/>
    </row>
    <row r="54" spans="1:54" x14ac:dyDescent="0.2">
      <c r="A54" s="293" t="s">
        <v>495</v>
      </c>
      <c r="B54" s="293" t="s">
        <v>693</v>
      </c>
      <c r="C54" s="293" t="s">
        <v>406</v>
      </c>
      <c r="D54" s="293" t="s">
        <v>435</v>
      </c>
      <c r="E54" s="293" t="s">
        <v>111</v>
      </c>
      <c r="F54" s="293" t="s">
        <v>112</v>
      </c>
      <c r="G54" s="293" t="s">
        <v>113</v>
      </c>
      <c r="H54" s="18" t="s">
        <v>467</v>
      </c>
      <c r="I54" s="301">
        <v>10.5</v>
      </c>
      <c r="J54" s="397" t="s">
        <v>549</v>
      </c>
      <c r="K54" s="301">
        <v>10.5</v>
      </c>
      <c r="L54" s="306" t="s">
        <v>549</v>
      </c>
      <c r="M54" s="301">
        <v>10.5</v>
      </c>
      <c r="N54" s="306" t="s">
        <v>549</v>
      </c>
      <c r="O54" s="301">
        <v>10.4</v>
      </c>
      <c r="P54" s="306" t="s">
        <v>549</v>
      </c>
      <c r="Q54" s="301">
        <v>10.4</v>
      </c>
      <c r="R54" s="306" t="s">
        <v>549</v>
      </c>
      <c r="S54" s="301">
        <v>10.4</v>
      </c>
      <c r="T54" s="306" t="s">
        <v>549</v>
      </c>
      <c r="U54" s="301">
        <v>10.4</v>
      </c>
      <c r="V54" s="306" t="s">
        <v>549</v>
      </c>
      <c r="W54" s="301">
        <v>10.4</v>
      </c>
      <c r="X54" s="306" t="s">
        <v>549</v>
      </c>
      <c r="Y54" s="301">
        <v>10.4</v>
      </c>
      <c r="Z54" s="306" t="s">
        <v>549</v>
      </c>
      <c r="AA54" s="301">
        <v>10.4</v>
      </c>
      <c r="AB54" s="306" t="s">
        <v>549</v>
      </c>
      <c r="AC54" s="301">
        <v>10.4</v>
      </c>
      <c r="AD54" s="306" t="s">
        <v>549</v>
      </c>
      <c r="AE54" s="301">
        <v>10.5</v>
      </c>
      <c r="AF54" s="306" t="s">
        <v>549</v>
      </c>
      <c r="AG54" s="301">
        <v>10.4</v>
      </c>
      <c r="AH54" s="301" t="s">
        <v>549</v>
      </c>
      <c r="AI54" s="301">
        <v>10.3</v>
      </c>
      <c r="AJ54" s="301" t="s">
        <v>549</v>
      </c>
      <c r="AK54" s="301">
        <v>10.3</v>
      </c>
      <c r="AL54" s="301" t="s">
        <v>549</v>
      </c>
      <c r="AM54" s="301">
        <v>10.199999999999999</v>
      </c>
      <c r="AN54" s="301" t="s">
        <v>549</v>
      </c>
      <c r="AO54" s="301">
        <v>10.1</v>
      </c>
      <c r="AP54" s="301" t="s">
        <v>549</v>
      </c>
      <c r="AQ54" s="301">
        <v>10</v>
      </c>
      <c r="AR54" s="301" t="s">
        <v>548</v>
      </c>
      <c r="AS54" s="301">
        <v>10</v>
      </c>
      <c r="AT54" s="397" t="s">
        <v>548</v>
      </c>
      <c r="AU54" s="301">
        <v>10</v>
      </c>
      <c r="AV54" s="397" t="s">
        <v>548</v>
      </c>
      <c r="AW54" s="150" t="str">
        <f t="shared" si="0"/>
        <v>same</v>
      </c>
      <c r="AX54" s="11"/>
      <c r="AY54" s="11"/>
      <c r="AZ54" s="11"/>
      <c r="BA54" s="306"/>
      <c r="BB54" s="306"/>
    </row>
    <row r="55" spans="1:54" x14ac:dyDescent="0.2">
      <c r="A55" s="293" t="s">
        <v>637</v>
      </c>
      <c r="B55" s="293" t="s">
        <v>688</v>
      </c>
      <c r="C55" s="293" t="s">
        <v>401</v>
      </c>
      <c r="D55" s="293" t="s">
        <v>436</v>
      </c>
      <c r="E55" s="293" t="s">
        <v>114</v>
      </c>
      <c r="F55" s="293" t="s">
        <v>115</v>
      </c>
      <c r="G55" s="293" t="s">
        <v>116</v>
      </c>
      <c r="H55" s="18" t="s">
        <v>467</v>
      </c>
      <c r="I55" s="301">
        <v>5.8</v>
      </c>
      <c r="J55" s="397" t="s">
        <v>548</v>
      </c>
      <c r="K55" s="301">
        <v>5.9</v>
      </c>
      <c r="L55" s="306" t="s">
        <v>548</v>
      </c>
      <c r="M55" s="301">
        <v>5.8</v>
      </c>
      <c r="N55" s="306" t="s">
        <v>548</v>
      </c>
      <c r="O55" s="301">
        <v>5.8</v>
      </c>
      <c r="P55" s="306" t="s">
        <v>548</v>
      </c>
      <c r="Q55" s="301">
        <v>5.8</v>
      </c>
      <c r="R55" s="306" t="s">
        <v>548</v>
      </c>
      <c r="S55" s="301">
        <v>5.8</v>
      </c>
      <c r="T55" s="306" t="s">
        <v>548</v>
      </c>
      <c r="U55" s="301">
        <v>5.8</v>
      </c>
      <c r="V55" s="306" t="s">
        <v>548</v>
      </c>
      <c r="W55" s="301">
        <v>5.9</v>
      </c>
      <c r="X55" s="306" t="s">
        <v>548</v>
      </c>
      <c r="Y55" s="301">
        <v>5.9</v>
      </c>
      <c r="Z55" s="306" t="s">
        <v>548</v>
      </c>
      <c r="AA55" s="301">
        <v>5.9</v>
      </c>
      <c r="AB55" s="306" t="s">
        <v>548</v>
      </c>
      <c r="AC55" s="301">
        <v>5.9</v>
      </c>
      <c r="AD55" s="306" t="s">
        <v>548</v>
      </c>
      <c r="AE55" s="301">
        <v>5.9</v>
      </c>
      <c r="AF55" s="306" t="s">
        <v>548</v>
      </c>
      <c r="AG55" s="301">
        <v>5.9</v>
      </c>
      <c r="AH55" s="301" t="s">
        <v>548</v>
      </c>
      <c r="AI55" s="301">
        <v>5.8</v>
      </c>
      <c r="AJ55" s="301" t="s">
        <v>548</v>
      </c>
      <c r="AK55" s="301">
        <v>5.8</v>
      </c>
      <c r="AL55" s="301" t="s">
        <v>548</v>
      </c>
      <c r="AM55" s="301">
        <v>5.7</v>
      </c>
      <c r="AN55" s="301" t="s">
        <v>548</v>
      </c>
      <c r="AO55" s="301">
        <v>5.7</v>
      </c>
      <c r="AP55" s="301" t="s">
        <v>548</v>
      </c>
      <c r="AQ55" s="301">
        <v>5.6</v>
      </c>
      <c r="AR55" s="301" t="s">
        <v>548</v>
      </c>
      <c r="AS55" s="301">
        <v>5.5</v>
      </c>
      <c r="AT55" s="397" t="s">
        <v>548</v>
      </c>
      <c r="AU55" s="301">
        <v>5.4</v>
      </c>
      <c r="AV55" s="397" t="s">
        <v>548</v>
      </c>
      <c r="AW55" s="150" t="str">
        <f t="shared" si="0"/>
        <v>down</v>
      </c>
      <c r="AX55" s="11"/>
      <c r="AY55" s="11"/>
      <c r="AZ55" s="11"/>
      <c r="BA55" s="306"/>
      <c r="BB55" s="306"/>
    </row>
    <row r="56" spans="1:54" x14ac:dyDescent="0.2">
      <c r="A56" s="293" t="s">
        <v>632</v>
      </c>
      <c r="B56" s="293" t="s">
        <v>698</v>
      </c>
      <c r="C56" s="293" t="s">
        <v>409</v>
      </c>
      <c r="D56" s="293" t="s">
        <v>430</v>
      </c>
      <c r="E56" s="293" t="s">
        <v>65</v>
      </c>
      <c r="F56" s="293" t="s">
        <v>117</v>
      </c>
      <c r="G56" s="293" t="s">
        <v>118</v>
      </c>
      <c r="H56" s="18" t="s">
        <v>467</v>
      </c>
      <c r="I56" s="301">
        <v>8.9</v>
      </c>
      <c r="J56" s="397" t="s">
        <v>548</v>
      </c>
      <c r="K56" s="301">
        <v>8.9</v>
      </c>
      <c r="L56" s="306" t="s">
        <v>548</v>
      </c>
      <c r="M56" s="301">
        <v>8.8000000000000007</v>
      </c>
      <c r="N56" s="306" t="s">
        <v>548</v>
      </c>
      <c r="O56" s="301">
        <v>8.6999999999999993</v>
      </c>
      <c r="P56" s="306" t="s">
        <v>548</v>
      </c>
      <c r="Q56" s="301">
        <v>8.8000000000000007</v>
      </c>
      <c r="R56" s="306" t="s">
        <v>548</v>
      </c>
      <c r="S56" s="301">
        <v>8.8000000000000007</v>
      </c>
      <c r="T56" s="306" t="s">
        <v>548</v>
      </c>
      <c r="U56" s="301">
        <v>8.8000000000000007</v>
      </c>
      <c r="V56" s="306" t="s">
        <v>548</v>
      </c>
      <c r="W56" s="301">
        <v>8.8000000000000007</v>
      </c>
      <c r="X56" s="306" t="s">
        <v>548</v>
      </c>
      <c r="Y56" s="301">
        <v>8.8000000000000007</v>
      </c>
      <c r="Z56" s="306" t="s">
        <v>548</v>
      </c>
      <c r="AA56" s="301">
        <v>8.6999999999999993</v>
      </c>
      <c r="AB56" s="306" t="s">
        <v>548</v>
      </c>
      <c r="AC56" s="301">
        <v>8.6</v>
      </c>
      <c r="AD56" s="306" t="s">
        <v>548</v>
      </c>
      <c r="AE56" s="301">
        <v>8.6</v>
      </c>
      <c r="AF56" s="306" t="s">
        <v>548</v>
      </c>
      <c r="AG56" s="301">
        <v>8.6</v>
      </c>
      <c r="AH56" s="301" t="s">
        <v>548</v>
      </c>
      <c r="AI56" s="301">
        <v>8.5</v>
      </c>
      <c r="AJ56" s="301" t="s">
        <v>548</v>
      </c>
      <c r="AK56" s="301">
        <v>8.5</v>
      </c>
      <c r="AL56" s="301" t="s">
        <v>548</v>
      </c>
      <c r="AM56" s="301">
        <v>8.5</v>
      </c>
      <c r="AN56" s="301" t="s">
        <v>548</v>
      </c>
      <c r="AO56" s="301">
        <v>8.4</v>
      </c>
      <c r="AP56" s="301" t="s">
        <v>548</v>
      </c>
      <c r="AQ56" s="301">
        <v>8.4</v>
      </c>
      <c r="AR56" s="301" t="s">
        <v>548</v>
      </c>
      <c r="AS56" s="301">
        <v>8.4</v>
      </c>
      <c r="AT56" s="397" t="s">
        <v>548</v>
      </c>
      <c r="AU56" s="301">
        <v>8.4</v>
      </c>
      <c r="AV56" s="397" t="s">
        <v>548</v>
      </c>
      <c r="AW56" s="150" t="str">
        <f t="shared" si="0"/>
        <v>same</v>
      </c>
      <c r="AX56" s="11"/>
      <c r="AY56" s="11"/>
      <c r="AZ56" s="11"/>
      <c r="BA56" s="306"/>
      <c r="BB56" s="306"/>
    </row>
    <row r="57" spans="1:54" x14ac:dyDescent="0.2">
      <c r="A57" s="293" t="s">
        <v>630</v>
      </c>
      <c r="B57" s="293" t="s">
        <v>689</v>
      </c>
      <c r="C57" s="293" t="s">
        <v>402</v>
      </c>
      <c r="D57" s="293" t="s">
        <v>427</v>
      </c>
      <c r="E57" s="293" t="s">
        <v>50</v>
      </c>
      <c r="F57" s="293" t="s">
        <v>119</v>
      </c>
      <c r="G57" s="293" t="s">
        <v>120</v>
      </c>
      <c r="H57" s="18" t="s">
        <v>467</v>
      </c>
      <c r="I57" s="301">
        <v>10.199999999999999</v>
      </c>
      <c r="J57" s="397" t="s">
        <v>549</v>
      </c>
      <c r="K57" s="301">
        <v>10.199999999999999</v>
      </c>
      <c r="L57" s="306" t="s">
        <v>549</v>
      </c>
      <c r="M57" s="301">
        <v>10.3</v>
      </c>
      <c r="N57" s="306" t="s">
        <v>549</v>
      </c>
      <c r="O57" s="301">
        <v>10.199999999999999</v>
      </c>
      <c r="P57" s="306" t="s">
        <v>549</v>
      </c>
      <c r="Q57" s="301">
        <v>10.3</v>
      </c>
      <c r="R57" s="306" t="s">
        <v>549</v>
      </c>
      <c r="S57" s="301">
        <v>10.4</v>
      </c>
      <c r="T57" s="306" t="s">
        <v>549</v>
      </c>
      <c r="U57" s="301">
        <v>10.5</v>
      </c>
      <c r="V57" s="306" t="s">
        <v>549</v>
      </c>
      <c r="W57" s="301">
        <v>10.6</v>
      </c>
      <c r="X57" s="306" t="s">
        <v>549</v>
      </c>
      <c r="Y57" s="301">
        <v>10.6</v>
      </c>
      <c r="Z57" s="306" t="s">
        <v>549</v>
      </c>
      <c r="AA57" s="301">
        <v>10.7</v>
      </c>
      <c r="AB57" s="306" t="s">
        <v>549</v>
      </c>
      <c r="AC57" s="301">
        <v>10.7</v>
      </c>
      <c r="AD57" s="306" t="s">
        <v>549</v>
      </c>
      <c r="AE57" s="301">
        <v>10.8</v>
      </c>
      <c r="AF57" s="306" t="s">
        <v>549</v>
      </c>
      <c r="AG57" s="301">
        <v>10.8</v>
      </c>
      <c r="AH57" s="301" t="s">
        <v>549</v>
      </c>
      <c r="AI57" s="301">
        <v>10.8</v>
      </c>
      <c r="AJ57" s="301" t="s">
        <v>549</v>
      </c>
      <c r="AK57" s="301">
        <v>10.8</v>
      </c>
      <c r="AL57" s="301" t="s">
        <v>549</v>
      </c>
      <c r="AM57" s="301">
        <v>10.7</v>
      </c>
      <c r="AN57" s="301" t="s">
        <v>549</v>
      </c>
      <c r="AO57" s="301">
        <v>10.6</v>
      </c>
      <c r="AP57" s="301" t="s">
        <v>549</v>
      </c>
      <c r="AQ57" s="301">
        <v>10.5</v>
      </c>
      <c r="AR57" s="301" t="s">
        <v>549</v>
      </c>
      <c r="AS57" s="301">
        <v>10.4</v>
      </c>
      <c r="AT57" s="397" t="s">
        <v>549</v>
      </c>
      <c r="AU57" s="301">
        <v>10.3</v>
      </c>
      <c r="AV57" s="397" t="s">
        <v>549</v>
      </c>
      <c r="AW57" s="150" t="str">
        <f t="shared" si="0"/>
        <v>down</v>
      </c>
      <c r="AX57" s="11"/>
      <c r="AY57" s="11"/>
      <c r="AZ57" s="11"/>
      <c r="BA57" s="306"/>
      <c r="BB57" s="306"/>
    </row>
    <row r="58" spans="1:54" x14ac:dyDescent="0.2">
      <c r="A58" s="293" t="s">
        <v>630</v>
      </c>
      <c r="B58" s="293" t="s">
        <v>689</v>
      </c>
      <c r="C58" s="293" t="s">
        <v>402</v>
      </c>
      <c r="D58" s="293" t="s">
        <v>427</v>
      </c>
      <c r="E58" s="293" t="s">
        <v>50</v>
      </c>
      <c r="F58" s="293" t="s">
        <v>121</v>
      </c>
      <c r="G58" s="293" t="s">
        <v>122</v>
      </c>
      <c r="H58" s="18" t="s">
        <v>467</v>
      </c>
      <c r="I58" s="301">
        <v>7.9</v>
      </c>
      <c r="J58" s="397" t="s">
        <v>548</v>
      </c>
      <c r="K58" s="301">
        <v>8</v>
      </c>
      <c r="L58" s="306" t="s">
        <v>548</v>
      </c>
      <c r="M58" s="301">
        <v>8</v>
      </c>
      <c r="N58" s="306" t="s">
        <v>548</v>
      </c>
      <c r="O58" s="301">
        <v>8.1</v>
      </c>
      <c r="P58" s="306" t="s">
        <v>548</v>
      </c>
      <c r="Q58" s="301">
        <v>8.1999999999999993</v>
      </c>
      <c r="R58" s="306" t="s">
        <v>548</v>
      </c>
      <c r="S58" s="301">
        <v>8.3000000000000007</v>
      </c>
      <c r="T58" s="306" t="s">
        <v>548</v>
      </c>
      <c r="U58" s="301">
        <v>8.4</v>
      </c>
      <c r="V58" s="306" t="s">
        <v>548</v>
      </c>
      <c r="W58" s="301">
        <v>8.4</v>
      </c>
      <c r="X58" s="306" t="s">
        <v>548</v>
      </c>
      <c r="Y58" s="301">
        <v>8.6</v>
      </c>
      <c r="Z58" s="306" t="s">
        <v>548</v>
      </c>
      <c r="AA58" s="301">
        <v>8.8000000000000007</v>
      </c>
      <c r="AB58" s="306" t="s">
        <v>548</v>
      </c>
      <c r="AC58" s="301">
        <v>8.8000000000000007</v>
      </c>
      <c r="AD58" s="306" t="s">
        <v>548</v>
      </c>
      <c r="AE58" s="301">
        <v>8.9</v>
      </c>
      <c r="AF58" s="306" t="s">
        <v>548</v>
      </c>
      <c r="AG58" s="301">
        <v>9</v>
      </c>
      <c r="AH58" s="301" t="s">
        <v>548</v>
      </c>
      <c r="AI58" s="301">
        <v>9</v>
      </c>
      <c r="AJ58" s="301" t="s">
        <v>548</v>
      </c>
      <c r="AK58" s="301">
        <v>8.9</v>
      </c>
      <c r="AL58" s="301" t="s">
        <v>548</v>
      </c>
      <c r="AM58" s="301">
        <v>8.8000000000000007</v>
      </c>
      <c r="AN58" s="301" t="s">
        <v>548</v>
      </c>
      <c r="AO58" s="301">
        <v>8.6999999999999993</v>
      </c>
      <c r="AP58" s="301" t="s">
        <v>548</v>
      </c>
      <c r="AQ58" s="301">
        <v>8.6</v>
      </c>
      <c r="AR58" s="301" t="s">
        <v>548</v>
      </c>
      <c r="AS58" s="301">
        <v>8.5</v>
      </c>
      <c r="AT58" s="397" t="s">
        <v>548</v>
      </c>
      <c r="AU58" s="301">
        <v>8.4</v>
      </c>
      <c r="AV58" s="397" t="s">
        <v>548</v>
      </c>
      <c r="AW58" s="150" t="str">
        <f t="shared" si="0"/>
        <v>down</v>
      </c>
      <c r="AX58" s="11"/>
      <c r="AY58" s="11"/>
      <c r="AZ58" s="11"/>
      <c r="BA58" s="306"/>
      <c r="BB58" s="306"/>
    </row>
    <row r="59" spans="1:54" x14ac:dyDescent="0.2">
      <c r="A59" s="293" t="s">
        <v>496</v>
      </c>
      <c r="B59" s="293" t="s">
        <v>705</v>
      </c>
      <c r="C59" s="293" t="s">
        <v>411</v>
      </c>
      <c r="D59" s="293" t="s">
        <v>437</v>
      </c>
      <c r="E59" s="293" t="s">
        <v>123</v>
      </c>
      <c r="F59" s="293" t="s">
        <v>124</v>
      </c>
      <c r="G59" s="293" t="s">
        <v>125</v>
      </c>
      <c r="H59" s="18" t="s">
        <v>467</v>
      </c>
      <c r="I59" s="301">
        <v>6.9</v>
      </c>
      <c r="J59" s="397" t="s">
        <v>548</v>
      </c>
      <c r="K59" s="301">
        <v>6.8</v>
      </c>
      <c r="L59" s="306" t="s">
        <v>548</v>
      </c>
      <c r="M59" s="301">
        <v>6.9</v>
      </c>
      <c r="N59" s="306" t="s">
        <v>548</v>
      </c>
      <c r="O59" s="301">
        <v>6.9</v>
      </c>
      <c r="P59" s="306" t="s">
        <v>548</v>
      </c>
      <c r="Q59" s="301">
        <v>6.9</v>
      </c>
      <c r="R59" s="306" t="s">
        <v>548</v>
      </c>
      <c r="S59" s="301">
        <v>6.9</v>
      </c>
      <c r="T59" s="306" t="s">
        <v>548</v>
      </c>
      <c r="U59" s="301">
        <v>7</v>
      </c>
      <c r="V59" s="306" t="s">
        <v>548</v>
      </c>
      <c r="W59" s="301">
        <v>7</v>
      </c>
      <c r="X59" s="306" t="s">
        <v>548</v>
      </c>
      <c r="Y59" s="301">
        <v>7.1</v>
      </c>
      <c r="Z59" s="306" t="s">
        <v>548</v>
      </c>
      <c r="AA59" s="301">
        <v>7.2</v>
      </c>
      <c r="AB59" s="306" t="s">
        <v>548</v>
      </c>
      <c r="AC59" s="301">
        <v>7.3</v>
      </c>
      <c r="AD59" s="306" t="s">
        <v>548</v>
      </c>
      <c r="AE59" s="301">
        <v>7.3</v>
      </c>
      <c r="AF59" s="306" t="s">
        <v>548</v>
      </c>
      <c r="AG59" s="301">
        <v>7.3</v>
      </c>
      <c r="AH59" s="301" t="s">
        <v>548</v>
      </c>
      <c r="AI59" s="301">
        <v>7.3</v>
      </c>
      <c r="AJ59" s="301" t="s">
        <v>548</v>
      </c>
      <c r="AK59" s="301">
        <v>7.3</v>
      </c>
      <c r="AL59" s="301" t="s">
        <v>548</v>
      </c>
      <c r="AM59" s="301">
        <v>7.3</v>
      </c>
      <c r="AN59" s="301" t="s">
        <v>548</v>
      </c>
      <c r="AO59" s="301">
        <v>7.3</v>
      </c>
      <c r="AP59" s="301" t="s">
        <v>548</v>
      </c>
      <c r="AQ59" s="301">
        <v>7.2</v>
      </c>
      <c r="AR59" s="301" t="s">
        <v>548</v>
      </c>
      <c r="AS59" s="301">
        <v>7.2</v>
      </c>
      <c r="AT59" s="397" t="s">
        <v>548</v>
      </c>
      <c r="AU59" s="301">
        <v>7</v>
      </c>
      <c r="AV59" s="397" t="s">
        <v>548</v>
      </c>
      <c r="AW59" s="150" t="str">
        <f t="shared" si="0"/>
        <v>down</v>
      </c>
      <c r="AX59" s="11"/>
      <c r="AY59" s="11"/>
      <c r="AZ59" s="11"/>
      <c r="BA59" s="306"/>
      <c r="BB59" s="306"/>
    </row>
    <row r="60" spans="1:54" x14ac:dyDescent="0.2">
      <c r="A60" s="293" t="s">
        <v>622</v>
      </c>
      <c r="B60" s="293" t="s">
        <v>690</v>
      </c>
      <c r="C60" s="293" t="s">
        <v>404</v>
      </c>
      <c r="D60" s="293" t="s">
        <v>418</v>
      </c>
      <c r="E60" s="293" t="s">
        <v>12</v>
      </c>
      <c r="F60" s="293" t="s">
        <v>126</v>
      </c>
      <c r="G60" s="293" t="s">
        <v>127</v>
      </c>
      <c r="H60" s="18" t="s">
        <v>467</v>
      </c>
      <c r="I60" s="301">
        <v>10.4</v>
      </c>
      <c r="J60" s="397" t="s">
        <v>549</v>
      </c>
      <c r="K60" s="301">
        <v>10.3</v>
      </c>
      <c r="L60" s="306" t="s">
        <v>549</v>
      </c>
      <c r="M60" s="301">
        <v>10.3</v>
      </c>
      <c r="N60" s="306" t="s">
        <v>549</v>
      </c>
      <c r="O60" s="301">
        <v>10.3</v>
      </c>
      <c r="P60" s="306" t="s">
        <v>549</v>
      </c>
      <c r="Q60" s="301">
        <v>10.3</v>
      </c>
      <c r="R60" s="306" t="s">
        <v>549</v>
      </c>
      <c r="S60" s="301">
        <v>10.3</v>
      </c>
      <c r="T60" s="306" t="s">
        <v>549</v>
      </c>
      <c r="U60" s="301">
        <v>10.3</v>
      </c>
      <c r="V60" s="306" t="s">
        <v>549</v>
      </c>
      <c r="W60" s="301">
        <v>10.4</v>
      </c>
      <c r="X60" s="306" t="s">
        <v>549</v>
      </c>
      <c r="Y60" s="301">
        <v>10.5</v>
      </c>
      <c r="Z60" s="306" t="s">
        <v>549</v>
      </c>
      <c r="AA60" s="301">
        <v>10.6</v>
      </c>
      <c r="AB60" s="306" t="s">
        <v>549</v>
      </c>
      <c r="AC60" s="301">
        <v>10.6</v>
      </c>
      <c r="AD60" s="306" t="s">
        <v>549</v>
      </c>
      <c r="AE60" s="301">
        <v>10.7</v>
      </c>
      <c r="AF60" s="306" t="s">
        <v>549</v>
      </c>
      <c r="AG60" s="301">
        <v>10.6</v>
      </c>
      <c r="AH60" s="301" t="s">
        <v>549</v>
      </c>
      <c r="AI60" s="301">
        <v>10.6</v>
      </c>
      <c r="AJ60" s="301" t="s">
        <v>549</v>
      </c>
      <c r="AK60" s="301">
        <v>10.6</v>
      </c>
      <c r="AL60" s="301" t="s">
        <v>549</v>
      </c>
      <c r="AM60" s="301">
        <v>10.6</v>
      </c>
      <c r="AN60" s="301" t="s">
        <v>549</v>
      </c>
      <c r="AO60" s="301">
        <v>10.5</v>
      </c>
      <c r="AP60" s="301" t="s">
        <v>549</v>
      </c>
      <c r="AQ60" s="301">
        <v>10.4</v>
      </c>
      <c r="AR60" s="301" t="s">
        <v>549</v>
      </c>
      <c r="AS60" s="301">
        <v>10.199999999999999</v>
      </c>
      <c r="AT60" s="397" t="s">
        <v>549</v>
      </c>
      <c r="AU60" s="301">
        <v>10.1</v>
      </c>
      <c r="AV60" s="397" t="s">
        <v>549</v>
      </c>
      <c r="AW60" s="150" t="str">
        <f t="shared" si="0"/>
        <v>down</v>
      </c>
      <c r="AX60" s="11"/>
      <c r="AY60" s="11"/>
      <c r="AZ60" s="11"/>
      <c r="BA60" s="306"/>
      <c r="BB60" s="306"/>
    </row>
    <row r="61" spans="1:54" x14ac:dyDescent="0.2">
      <c r="A61" s="293" t="s">
        <v>498</v>
      </c>
      <c r="B61" s="293" t="s">
        <v>704</v>
      </c>
      <c r="C61" s="293" t="s">
        <v>98</v>
      </c>
      <c r="D61" s="293" t="s">
        <v>434</v>
      </c>
      <c r="E61" s="293" t="s">
        <v>98</v>
      </c>
      <c r="F61" s="293" t="s">
        <v>129</v>
      </c>
      <c r="G61" s="293" t="s">
        <v>130</v>
      </c>
      <c r="H61" s="18" t="s">
        <v>467</v>
      </c>
      <c r="I61" s="301">
        <v>8.6</v>
      </c>
      <c r="J61" s="397" t="s">
        <v>548</v>
      </c>
      <c r="K61" s="301">
        <v>8.5</v>
      </c>
      <c r="L61" s="306" t="s">
        <v>548</v>
      </c>
      <c r="M61" s="301">
        <v>8.6</v>
      </c>
      <c r="N61" s="306" t="s">
        <v>548</v>
      </c>
      <c r="O61" s="301">
        <v>8.6</v>
      </c>
      <c r="P61" s="306" t="s">
        <v>548</v>
      </c>
      <c r="Q61" s="301">
        <v>8.6</v>
      </c>
      <c r="R61" s="306" t="s">
        <v>548</v>
      </c>
      <c r="S61" s="301">
        <v>8.6</v>
      </c>
      <c r="T61" s="306" t="s">
        <v>548</v>
      </c>
      <c r="U61" s="301">
        <v>8.6</v>
      </c>
      <c r="V61" s="306" t="s">
        <v>548</v>
      </c>
      <c r="W61" s="301">
        <v>8.6999999999999993</v>
      </c>
      <c r="X61" s="306" t="s">
        <v>548</v>
      </c>
      <c r="Y61" s="301">
        <v>8.8000000000000007</v>
      </c>
      <c r="Z61" s="306" t="s">
        <v>548</v>
      </c>
      <c r="AA61" s="301">
        <v>8.9</v>
      </c>
      <c r="AB61" s="306" t="s">
        <v>548</v>
      </c>
      <c r="AC61" s="301">
        <v>8.9</v>
      </c>
      <c r="AD61" s="306" t="s">
        <v>548</v>
      </c>
      <c r="AE61" s="301">
        <v>8.9</v>
      </c>
      <c r="AF61" s="306" t="s">
        <v>548</v>
      </c>
      <c r="AG61" s="301">
        <v>9</v>
      </c>
      <c r="AH61" s="301" t="s">
        <v>548</v>
      </c>
      <c r="AI61" s="301">
        <v>9.1</v>
      </c>
      <c r="AJ61" s="301" t="s">
        <v>548</v>
      </c>
      <c r="AK61" s="301">
        <v>9.1</v>
      </c>
      <c r="AL61" s="301" t="s">
        <v>548</v>
      </c>
      <c r="AM61" s="301">
        <v>9.1</v>
      </c>
      <c r="AN61" s="301" t="s">
        <v>548</v>
      </c>
      <c r="AO61" s="301">
        <v>9.1</v>
      </c>
      <c r="AP61" s="301" t="s">
        <v>548</v>
      </c>
      <c r="AQ61" s="301">
        <v>9</v>
      </c>
      <c r="AR61" s="301" t="s">
        <v>548</v>
      </c>
      <c r="AS61" s="301">
        <v>9</v>
      </c>
      <c r="AT61" s="397" t="s">
        <v>548</v>
      </c>
      <c r="AU61" s="301">
        <v>8.9</v>
      </c>
      <c r="AV61" s="397" t="s">
        <v>548</v>
      </c>
      <c r="AW61" s="150" t="str">
        <f t="shared" si="0"/>
        <v>down</v>
      </c>
      <c r="AX61" s="11"/>
      <c r="AY61" s="11"/>
      <c r="AZ61" s="11"/>
      <c r="BA61" s="306"/>
      <c r="BB61" s="306"/>
    </row>
    <row r="62" spans="1:54" x14ac:dyDescent="0.2">
      <c r="A62" s="293" t="s">
        <v>627</v>
      </c>
      <c r="B62" s="293" t="s">
        <v>695</v>
      </c>
      <c r="C62" s="293" t="s">
        <v>465</v>
      </c>
      <c r="D62" s="293" t="s">
        <v>424</v>
      </c>
      <c r="E62" s="293" t="s">
        <v>35</v>
      </c>
      <c r="F62" s="293" t="s">
        <v>131</v>
      </c>
      <c r="G62" s="293" t="s">
        <v>132</v>
      </c>
      <c r="H62" s="18" t="s">
        <v>467</v>
      </c>
      <c r="I62" s="301">
        <v>7</v>
      </c>
      <c r="J62" s="397" t="s">
        <v>548</v>
      </c>
      <c r="K62" s="301">
        <v>7.1</v>
      </c>
      <c r="L62" s="306" t="s">
        <v>548</v>
      </c>
      <c r="M62" s="301">
        <v>7.3</v>
      </c>
      <c r="N62" s="306" t="s">
        <v>548</v>
      </c>
      <c r="O62" s="301">
        <v>7.4</v>
      </c>
      <c r="P62" s="306" t="s">
        <v>548</v>
      </c>
      <c r="Q62" s="301">
        <v>7.5</v>
      </c>
      <c r="R62" s="306" t="s">
        <v>548</v>
      </c>
      <c r="S62" s="301">
        <v>7.6</v>
      </c>
      <c r="T62" s="306" t="s">
        <v>548</v>
      </c>
      <c r="U62" s="301">
        <v>7.6</v>
      </c>
      <c r="V62" s="306" t="s">
        <v>548</v>
      </c>
      <c r="W62" s="301">
        <v>7.7</v>
      </c>
      <c r="X62" s="306" t="s">
        <v>548</v>
      </c>
      <c r="Y62" s="301">
        <v>7.7</v>
      </c>
      <c r="Z62" s="306" t="s">
        <v>548</v>
      </c>
      <c r="AA62" s="301">
        <v>7.7</v>
      </c>
      <c r="AB62" s="306" t="s">
        <v>548</v>
      </c>
      <c r="AC62" s="301">
        <v>7.7</v>
      </c>
      <c r="AD62" s="306" t="s">
        <v>548</v>
      </c>
      <c r="AE62" s="301">
        <v>7.8</v>
      </c>
      <c r="AF62" s="306" t="s">
        <v>548</v>
      </c>
      <c r="AG62" s="301">
        <v>7.8</v>
      </c>
      <c r="AH62" s="301" t="s">
        <v>548</v>
      </c>
      <c r="AI62" s="301">
        <v>7.9</v>
      </c>
      <c r="AJ62" s="301" t="s">
        <v>548</v>
      </c>
      <c r="AK62" s="301">
        <v>7.8</v>
      </c>
      <c r="AL62" s="301" t="s">
        <v>548</v>
      </c>
      <c r="AM62" s="301">
        <v>7.8</v>
      </c>
      <c r="AN62" s="301" t="s">
        <v>548</v>
      </c>
      <c r="AO62" s="301">
        <v>7.8</v>
      </c>
      <c r="AP62" s="301" t="s">
        <v>548</v>
      </c>
      <c r="AQ62" s="301">
        <v>7.8</v>
      </c>
      <c r="AR62" s="301" t="s">
        <v>548</v>
      </c>
      <c r="AS62" s="301">
        <v>7.8</v>
      </c>
      <c r="AT62" s="397" t="s">
        <v>548</v>
      </c>
      <c r="AU62" s="301">
        <v>7.8</v>
      </c>
      <c r="AV62" s="397" t="s">
        <v>548</v>
      </c>
      <c r="AW62" s="150" t="str">
        <f t="shared" si="0"/>
        <v>same</v>
      </c>
      <c r="AX62" s="11"/>
      <c r="AY62" s="11"/>
      <c r="AZ62" s="11"/>
      <c r="BA62" s="306"/>
      <c r="BB62" s="306"/>
    </row>
    <row r="63" spans="1:54" x14ac:dyDescent="0.2">
      <c r="A63" s="293" t="s">
        <v>499</v>
      </c>
      <c r="B63" s="293" t="s">
        <v>692</v>
      </c>
      <c r="C63" s="293" t="s">
        <v>403</v>
      </c>
      <c r="D63" s="293" t="s">
        <v>420</v>
      </c>
      <c r="E63" s="293" t="s">
        <v>25</v>
      </c>
      <c r="F63" s="293" t="s">
        <v>133</v>
      </c>
      <c r="G63" s="293" t="s">
        <v>134</v>
      </c>
      <c r="H63" s="18" t="s">
        <v>467</v>
      </c>
      <c r="I63" s="301">
        <v>9.3000000000000007</v>
      </c>
      <c r="J63" s="397" t="s">
        <v>548</v>
      </c>
      <c r="K63" s="301">
        <v>9.3000000000000007</v>
      </c>
      <c r="L63" s="306" t="s">
        <v>548</v>
      </c>
      <c r="M63" s="301">
        <v>9.3000000000000007</v>
      </c>
      <c r="N63" s="306" t="s">
        <v>548</v>
      </c>
      <c r="O63" s="301">
        <v>9.3000000000000007</v>
      </c>
      <c r="P63" s="306" t="s">
        <v>548</v>
      </c>
      <c r="Q63" s="301">
        <v>9.3000000000000007</v>
      </c>
      <c r="R63" s="306" t="s">
        <v>548</v>
      </c>
      <c r="S63" s="301">
        <v>9.4</v>
      </c>
      <c r="T63" s="306" t="s">
        <v>548</v>
      </c>
      <c r="U63" s="301">
        <v>9.4</v>
      </c>
      <c r="V63" s="306" t="s">
        <v>548</v>
      </c>
      <c r="W63" s="301">
        <v>9.4</v>
      </c>
      <c r="X63" s="306" t="s">
        <v>548</v>
      </c>
      <c r="Y63" s="301">
        <v>9.5</v>
      </c>
      <c r="Z63" s="306" t="s">
        <v>548</v>
      </c>
      <c r="AA63" s="301">
        <v>9.4</v>
      </c>
      <c r="AB63" s="306" t="s">
        <v>548</v>
      </c>
      <c r="AC63" s="301">
        <v>9.4</v>
      </c>
      <c r="AD63" s="306" t="s">
        <v>548</v>
      </c>
      <c r="AE63" s="301">
        <v>9.4</v>
      </c>
      <c r="AF63" s="306" t="s">
        <v>548</v>
      </c>
      <c r="AG63" s="301">
        <v>9.3000000000000007</v>
      </c>
      <c r="AH63" s="301" t="s">
        <v>548</v>
      </c>
      <c r="AI63" s="301">
        <v>9.1999999999999993</v>
      </c>
      <c r="AJ63" s="301" t="s">
        <v>548</v>
      </c>
      <c r="AK63" s="301">
        <v>9.1</v>
      </c>
      <c r="AL63" s="301" t="s">
        <v>548</v>
      </c>
      <c r="AM63" s="301">
        <v>9</v>
      </c>
      <c r="AN63" s="301" t="s">
        <v>548</v>
      </c>
      <c r="AO63" s="301">
        <v>8.9</v>
      </c>
      <c r="AP63" s="301" t="s">
        <v>548</v>
      </c>
      <c r="AQ63" s="301">
        <v>8.8000000000000007</v>
      </c>
      <c r="AR63" s="301" t="s">
        <v>548</v>
      </c>
      <c r="AS63" s="301">
        <v>8.8000000000000007</v>
      </c>
      <c r="AT63" s="397" t="s">
        <v>548</v>
      </c>
      <c r="AU63" s="301">
        <v>8.6999999999999993</v>
      </c>
      <c r="AV63" s="397" t="s">
        <v>548</v>
      </c>
      <c r="AW63" s="150" t="str">
        <f t="shared" si="0"/>
        <v>down</v>
      </c>
      <c r="AX63" s="11"/>
      <c r="AY63" s="11"/>
      <c r="AZ63" s="11"/>
      <c r="BA63" s="306"/>
      <c r="BB63" s="306"/>
    </row>
    <row r="64" spans="1:54" x14ac:dyDescent="0.2">
      <c r="A64" s="293" t="s">
        <v>639</v>
      </c>
      <c r="B64" s="293" t="s">
        <v>691</v>
      </c>
      <c r="C64" s="293" t="s">
        <v>405</v>
      </c>
      <c r="D64" s="293" t="s">
        <v>429</v>
      </c>
      <c r="E64" s="293" t="s">
        <v>60</v>
      </c>
      <c r="F64" s="293" t="s">
        <v>135</v>
      </c>
      <c r="G64" s="293" t="s">
        <v>136</v>
      </c>
      <c r="H64" s="18" t="s">
        <v>467</v>
      </c>
      <c r="I64" s="301">
        <v>7.7</v>
      </c>
      <c r="J64" s="397" t="s">
        <v>548</v>
      </c>
      <c r="K64" s="301">
        <v>7.7</v>
      </c>
      <c r="L64" s="306" t="s">
        <v>548</v>
      </c>
      <c r="M64" s="301">
        <v>7.6</v>
      </c>
      <c r="N64" s="306" t="s">
        <v>548</v>
      </c>
      <c r="O64" s="301">
        <v>7.5</v>
      </c>
      <c r="P64" s="306" t="s">
        <v>548</v>
      </c>
      <c r="Q64" s="301">
        <v>7.5</v>
      </c>
      <c r="R64" s="306" t="s">
        <v>548</v>
      </c>
      <c r="S64" s="301">
        <v>7.5</v>
      </c>
      <c r="T64" s="306" t="s">
        <v>548</v>
      </c>
      <c r="U64" s="301">
        <v>7.5</v>
      </c>
      <c r="V64" s="306" t="s">
        <v>548</v>
      </c>
      <c r="W64" s="301">
        <v>7.5</v>
      </c>
      <c r="X64" s="306" t="s">
        <v>548</v>
      </c>
      <c r="Y64" s="301">
        <v>7.6</v>
      </c>
      <c r="Z64" s="306" t="s">
        <v>548</v>
      </c>
      <c r="AA64" s="301">
        <v>7.6</v>
      </c>
      <c r="AB64" s="306" t="s">
        <v>548</v>
      </c>
      <c r="AC64" s="301">
        <v>7.6</v>
      </c>
      <c r="AD64" s="306" t="s">
        <v>548</v>
      </c>
      <c r="AE64" s="301">
        <v>7.6</v>
      </c>
      <c r="AF64" s="306" t="s">
        <v>548</v>
      </c>
      <c r="AG64" s="301">
        <v>7.6</v>
      </c>
      <c r="AH64" s="301" t="s">
        <v>548</v>
      </c>
      <c r="AI64" s="301">
        <v>7.6</v>
      </c>
      <c r="AJ64" s="301" t="s">
        <v>548</v>
      </c>
      <c r="AK64" s="301">
        <v>7.7</v>
      </c>
      <c r="AL64" s="301" t="s">
        <v>548</v>
      </c>
      <c r="AM64" s="301">
        <v>7.7</v>
      </c>
      <c r="AN64" s="301" t="s">
        <v>548</v>
      </c>
      <c r="AO64" s="301">
        <v>7.6</v>
      </c>
      <c r="AP64" s="301" t="s">
        <v>548</v>
      </c>
      <c r="AQ64" s="301">
        <v>7.6</v>
      </c>
      <c r="AR64" s="301" t="s">
        <v>548</v>
      </c>
      <c r="AS64" s="301">
        <v>7.5</v>
      </c>
      <c r="AT64" s="397" t="s">
        <v>548</v>
      </c>
      <c r="AU64" s="301">
        <v>7.5</v>
      </c>
      <c r="AV64" s="397" t="s">
        <v>548</v>
      </c>
      <c r="AW64" s="150" t="str">
        <f t="shared" si="0"/>
        <v>same</v>
      </c>
      <c r="AX64" s="11"/>
      <c r="AY64" s="11"/>
      <c r="AZ64" s="11"/>
      <c r="BA64" s="306"/>
      <c r="BB64" s="306"/>
    </row>
    <row r="65" spans="1:54" x14ac:dyDescent="0.2">
      <c r="A65" s="293" t="s">
        <v>619</v>
      </c>
      <c r="B65" s="293" t="s">
        <v>688</v>
      </c>
      <c r="C65" s="293" t="s">
        <v>401</v>
      </c>
      <c r="D65" s="293" t="s">
        <v>415</v>
      </c>
      <c r="E65" s="293" t="s">
        <v>5</v>
      </c>
      <c r="F65" s="293" t="s">
        <v>137</v>
      </c>
      <c r="G65" s="293" t="s">
        <v>138</v>
      </c>
      <c r="H65" s="18" t="s">
        <v>467</v>
      </c>
      <c r="I65" s="301">
        <v>7.2</v>
      </c>
      <c r="J65" s="397" t="s">
        <v>548</v>
      </c>
      <c r="K65" s="301">
        <v>7.3</v>
      </c>
      <c r="L65" s="306" t="s">
        <v>548</v>
      </c>
      <c r="M65" s="301">
        <v>7.2</v>
      </c>
      <c r="N65" s="306" t="s">
        <v>548</v>
      </c>
      <c r="O65" s="301">
        <v>7.2</v>
      </c>
      <c r="P65" s="306" t="s">
        <v>548</v>
      </c>
      <c r="Q65" s="301">
        <v>7.2</v>
      </c>
      <c r="R65" s="306" t="s">
        <v>548</v>
      </c>
      <c r="S65" s="301">
        <v>7.2</v>
      </c>
      <c r="T65" s="306" t="s">
        <v>548</v>
      </c>
      <c r="U65" s="301">
        <v>7.2</v>
      </c>
      <c r="V65" s="306" t="s">
        <v>548</v>
      </c>
      <c r="W65" s="301">
        <v>7.1</v>
      </c>
      <c r="X65" s="306" t="s">
        <v>548</v>
      </c>
      <c r="Y65" s="301">
        <v>7.1</v>
      </c>
      <c r="Z65" s="306" t="s">
        <v>548</v>
      </c>
      <c r="AA65" s="301">
        <v>7</v>
      </c>
      <c r="AB65" s="306" t="s">
        <v>548</v>
      </c>
      <c r="AC65" s="301">
        <v>7</v>
      </c>
      <c r="AD65" s="306" t="s">
        <v>548</v>
      </c>
      <c r="AE65" s="301">
        <v>7</v>
      </c>
      <c r="AF65" s="306" t="s">
        <v>548</v>
      </c>
      <c r="AG65" s="301">
        <v>6.9</v>
      </c>
      <c r="AH65" s="301" t="s">
        <v>548</v>
      </c>
      <c r="AI65" s="301">
        <v>6.8</v>
      </c>
      <c r="AJ65" s="301" t="s">
        <v>548</v>
      </c>
      <c r="AK65" s="301">
        <v>6.8</v>
      </c>
      <c r="AL65" s="301" t="s">
        <v>548</v>
      </c>
      <c r="AM65" s="301">
        <v>6.8</v>
      </c>
      <c r="AN65" s="301" t="s">
        <v>548</v>
      </c>
      <c r="AO65" s="301">
        <v>6.7</v>
      </c>
      <c r="AP65" s="301" t="s">
        <v>548</v>
      </c>
      <c r="AQ65" s="301">
        <v>6.6</v>
      </c>
      <c r="AR65" s="301" t="s">
        <v>548</v>
      </c>
      <c r="AS65" s="301">
        <v>6.5</v>
      </c>
      <c r="AT65" s="397" t="s">
        <v>548</v>
      </c>
      <c r="AU65" s="301">
        <v>6.5</v>
      </c>
      <c r="AV65" s="397" t="s">
        <v>548</v>
      </c>
      <c r="AW65" s="150" t="str">
        <f t="shared" si="0"/>
        <v>same</v>
      </c>
      <c r="AX65" s="11"/>
      <c r="AY65" s="11"/>
      <c r="AZ65" s="11"/>
      <c r="BA65" s="306"/>
      <c r="BB65" s="306"/>
    </row>
    <row r="66" spans="1:54" x14ac:dyDescent="0.2">
      <c r="A66" s="293" t="s">
        <v>627</v>
      </c>
      <c r="B66" s="293" t="s">
        <v>695</v>
      </c>
      <c r="C66" s="293" t="s">
        <v>465</v>
      </c>
      <c r="D66" s="293" t="s">
        <v>424</v>
      </c>
      <c r="E66" s="293" t="s">
        <v>35</v>
      </c>
      <c r="F66" s="293" t="s">
        <v>139</v>
      </c>
      <c r="G66" s="293" t="s">
        <v>140</v>
      </c>
      <c r="H66" s="18" t="s">
        <v>467</v>
      </c>
      <c r="I66" s="301">
        <v>9</v>
      </c>
      <c r="J66" s="397" t="s">
        <v>548</v>
      </c>
      <c r="K66" s="301">
        <v>8.9</v>
      </c>
      <c r="L66" s="306" t="s">
        <v>548</v>
      </c>
      <c r="M66" s="301">
        <v>8.8000000000000007</v>
      </c>
      <c r="N66" s="306" t="s">
        <v>548</v>
      </c>
      <c r="O66" s="301">
        <v>8.8000000000000007</v>
      </c>
      <c r="P66" s="306" t="s">
        <v>548</v>
      </c>
      <c r="Q66" s="301">
        <v>8.9</v>
      </c>
      <c r="R66" s="306" t="s">
        <v>548</v>
      </c>
      <c r="S66" s="301">
        <v>8.9</v>
      </c>
      <c r="T66" s="306" t="s">
        <v>548</v>
      </c>
      <c r="U66" s="301">
        <v>8.9</v>
      </c>
      <c r="V66" s="306" t="s">
        <v>548</v>
      </c>
      <c r="W66" s="301">
        <v>8.9</v>
      </c>
      <c r="X66" s="306" t="s">
        <v>548</v>
      </c>
      <c r="Y66" s="301">
        <v>9</v>
      </c>
      <c r="Z66" s="306" t="s">
        <v>548</v>
      </c>
      <c r="AA66" s="301">
        <v>9.1</v>
      </c>
      <c r="AB66" s="306" t="s">
        <v>548</v>
      </c>
      <c r="AC66" s="301">
        <v>9.1</v>
      </c>
      <c r="AD66" s="306" t="s">
        <v>548</v>
      </c>
      <c r="AE66" s="301">
        <v>9.1999999999999993</v>
      </c>
      <c r="AF66" s="306" t="s">
        <v>548</v>
      </c>
      <c r="AG66" s="301">
        <v>9.1</v>
      </c>
      <c r="AH66" s="301" t="s">
        <v>548</v>
      </c>
      <c r="AI66" s="301">
        <v>9.1</v>
      </c>
      <c r="AJ66" s="301" t="s">
        <v>548</v>
      </c>
      <c r="AK66" s="301">
        <v>9.1</v>
      </c>
      <c r="AL66" s="301" t="s">
        <v>548</v>
      </c>
      <c r="AM66" s="301">
        <v>9</v>
      </c>
      <c r="AN66" s="301" t="s">
        <v>548</v>
      </c>
      <c r="AO66" s="301">
        <v>8.9</v>
      </c>
      <c r="AP66" s="301" t="s">
        <v>548</v>
      </c>
      <c r="AQ66" s="301">
        <v>8.9</v>
      </c>
      <c r="AR66" s="301" t="s">
        <v>548</v>
      </c>
      <c r="AS66" s="301">
        <v>8.8000000000000007</v>
      </c>
      <c r="AT66" s="397" t="s">
        <v>548</v>
      </c>
      <c r="AU66" s="301">
        <v>8.6999999999999993</v>
      </c>
      <c r="AV66" s="397" t="s">
        <v>548</v>
      </c>
      <c r="AW66" s="150" t="str">
        <f t="shared" si="0"/>
        <v>down</v>
      </c>
      <c r="AX66" s="11"/>
      <c r="AY66" s="11"/>
      <c r="AZ66" s="11"/>
      <c r="BA66" s="306"/>
      <c r="BB66" s="306"/>
    </row>
    <row r="67" spans="1:54" x14ac:dyDescent="0.2">
      <c r="A67" s="293" t="s">
        <v>626</v>
      </c>
      <c r="B67" s="293" t="s">
        <v>690</v>
      </c>
      <c r="C67" s="293" t="s">
        <v>404</v>
      </c>
      <c r="D67" s="293" t="s">
        <v>422</v>
      </c>
      <c r="E67" s="293" t="s">
        <v>31</v>
      </c>
      <c r="F67" s="293" t="s">
        <v>141</v>
      </c>
      <c r="G67" s="293" t="s">
        <v>142</v>
      </c>
      <c r="H67" s="18" t="s">
        <v>467</v>
      </c>
      <c r="I67" s="301">
        <v>8.3000000000000007</v>
      </c>
      <c r="J67" s="397" t="s">
        <v>548</v>
      </c>
      <c r="K67" s="301">
        <v>8.1999999999999993</v>
      </c>
      <c r="L67" s="306" t="s">
        <v>548</v>
      </c>
      <c r="M67" s="301">
        <v>8.1999999999999993</v>
      </c>
      <c r="N67" s="306" t="s">
        <v>548</v>
      </c>
      <c r="O67" s="301">
        <v>8.1999999999999993</v>
      </c>
      <c r="P67" s="306" t="s">
        <v>548</v>
      </c>
      <c r="Q67" s="301">
        <v>8.3000000000000007</v>
      </c>
      <c r="R67" s="306" t="s">
        <v>548</v>
      </c>
      <c r="S67" s="301">
        <v>8.3000000000000007</v>
      </c>
      <c r="T67" s="306" t="s">
        <v>548</v>
      </c>
      <c r="U67" s="301">
        <v>8.3000000000000007</v>
      </c>
      <c r="V67" s="306" t="s">
        <v>548</v>
      </c>
      <c r="W67" s="301">
        <v>8.3000000000000007</v>
      </c>
      <c r="X67" s="306" t="s">
        <v>548</v>
      </c>
      <c r="Y67" s="301">
        <v>8.3000000000000007</v>
      </c>
      <c r="Z67" s="306" t="s">
        <v>548</v>
      </c>
      <c r="AA67" s="301">
        <v>8.3000000000000007</v>
      </c>
      <c r="AB67" s="306" t="s">
        <v>548</v>
      </c>
      <c r="AC67" s="301">
        <v>8.3000000000000007</v>
      </c>
      <c r="AD67" s="306" t="s">
        <v>548</v>
      </c>
      <c r="AE67" s="301">
        <v>8.4</v>
      </c>
      <c r="AF67" s="306" t="s">
        <v>548</v>
      </c>
      <c r="AG67" s="301">
        <v>8.4</v>
      </c>
      <c r="AH67" s="301" t="s">
        <v>548</v>
      </c>
      <c r="AI67" s="301">
        <v>8.4</v>
      </c>
      <c r="AJ67" s="301" t="s">
        <v>548</v>
      </c>
      <c r="AK67" s="301">
        <v>8.4</v>
      </c>
      <c r="AL67" s="301" t="s">
        <v>548</v>
      </c>
      <c r="AM67" s="301">
        <v>8.3000000000000007</v>
      </c>
      <c r="AN67" s="301" t="s">
        <v>548</v>
      </c>
      <c r="AO67" s="301">
        <v>8.3000000000000007</v>
      </c>
      <c r="AP67" s="301" t="s">
        <v>548</v>
      </c>
      <c r="AQ67" s="301">
        <v>8.1999999999999993</v>
      </c>
      <c r="AR67" s="301" t="s">
        <v>548</v>
      </c>
      <c r="AS67" s="301">
        <v>8.1</v>
      </c>
      <c r="AT67" s="397" t="s">
        <v>548</v>
      </c>
      <c r="AU67" s="301">
        <v>8.1</v>
      </c>
      <c r="AV67" s="397" t="s">
        <v>548</v>
      </c>
      <c r="AW67" s="150" t="str">
        <f t="shared" si="0"/>
        <v>same</v>
      </c>
      <c r="AX67" s="11"/>
      <c r="AY67" s="11"/>
      <c r="AZ67" s="11"/>
      <c r="BA67" s="306"/>
      <c r="BB67" s="306"/>
    </row>
    <row r="68" spans="1:54" x14ac:dyDescent="0.2">
      <c r="A68" s="293" t="s">
        <v>640</v>
      </c>
      <c r="B68" s="293" t="s">
        <v>689</v>
      </c>
      <c r="C68" s="293" t="s">
        <v>402</v>
      </c>
      <c r="D68" s="293" t="s">
        <v>427</v>
      </c>
      <c r="E68" s="293" t="s">
        <v>50</v>
      </c>
      <c r="F68" s="293" t="s">
        <v>143</v>
      </c>
      <c r="G68" s="293" t="s">
        <v>144</v>
      </c>
      <c r="H68" s="18" t="s">
        <v>467</v>
      </c>
      <c r="I68" s="301">
        <v>9.5</v>
      </c>
      <c r="J68" s="397" t="s">
        <v>548</v>
      </c>
      <c r="K68" s="301">
        <v>9.5</v>
      </c>
      <c r="L68" s="306" t="s">
        <v>548</v>
      </c>
      <c r="M68" s="301">
        <v>9.6</v>
      </c>
      <c r="N68" s="306" t="s">
        <v>548</v>
      </c>
      <c r="O68" s="301">
        <v>9.6</v>
      </c>
      <c r="P68" s="306" t="s">
        <v>548</v>
      </c>
      <c r="Q68" s="301">
        <v>9.6</v>
      </c>
      <c r="R68" s="306" t="s">
        <v>548</v>
      </c>
      <c r="S68" s="301">
        <v>9.6</v>
      </c>
      <c r="T68" s="306" t="s">
        <v>548</v>
      </c>
      <c r="U68" s="301">
        <v>9.6</v>
      </c>
      <c r="V68" s="306" t="s">
        <v>548</v>
      </c>
      <c r="W68" s="301">
        <v>9.6999999999999993</v>
      </c>
      <c r="X68" s="306" t="s">
        <v>548</v>
      </c>
      <c r="Y68" s="301">
        <v>9.8000000000000007</v>
      </c>
      <c r="Z68" s="306" t="s">
        <v>548</v>
      </c>
      <c r="AA68" s="301">
        <v>9.8000000000000007</v>
      </c>
      <c r="AB68" s="306" t="s">
        <v>548</v>
      </c>
      <c r="AC68" s="301">
        <v>9.9</v>
      </c>
      <c r="AD68" s="306" t="s">
        <v>548</v>
      </c>
      <c r="AE68" s="301">
        <v>9.9</v>
      </c>
      <c r="AF68" s="306" t="s">
        <v>548</v>
      </c>
      <c r="AG68" s="301">
        <v>9.9</v>
      </c>
      <c r="AH68" s="301" t="s">
        <v>548</v>
      </c>
      <c r="AI68" s="301">
        <v>10</v>
      </c>
      <c r="AJ68" s="301" t="s">
        <v>548</v>
      </c>
      <c r="AK68" s="301">
        <v>10</v>
      </c>
      <c r="AL68" s="301" t="s">
        <v>548</v>
      </c>
      <c r="AM68" s="301">
        <v>9.9</v>
      </c>
      <c r="AN68" s="301" t="s">
        <v>548</v>
      </c>
      <c r="AO68" s="301">
        <v>9.9</v>
      </c>
      <c r="AP68" s="301" t="s">
        <v>548</v>
      </c>
      <c r="AQ68" s="301">
        <v>9.9</v>
      </c>
      <c r="AR68" s="301" t="s">
        <v>548</v>
      </c>
      <c r="AS68" s="301">
        <v>9.9</v>
      </c>
      <c r="AT68" s="397" t="s">
        <v>548</v>
      </c>
      <c r="AU68" s="301">
        <v>9.8000000000000007</v>
      </c>
      <c r="AV68" s="397" t="s">
        <v>548</v>
      </c>
      <c r="AW68" s="150" t="str">
        <f t="shared" si="0"/>
        <v>down</v>
      </c>
      <c r="AX68" s="11"/>
      <c r="AY68" s="11"/>
      <c r="AZ68" s="11"/>
      <c r="BA68" s="306"/>
      <c r="BB68" s="306"/>
    </row>
    <row r="69" spans="1:54" x14ac:dyDescent="0.2">
      <c r="A69" s="293" t="s">
        <v>496</v>
      </c>
      <c r="B69" s="293" t="s">
        <v>705</v>
      </c>
      <c r="C69" s="293" t="s">
        <v>411</v>
      </c>
      <c r="D69" s="293" t="s">
        <v>439</v>
      </c>
      <c r="E69" s="293" t="s">
        <v>145</v>
      </c>
      <c r="F69" s="293" t="s">
        <v>146</v>
      </c>
      <c r="G69" s="293" t="s">
        <v>147</v>
      </c>
      <c r="H69" s="18" t="s">
        <v>467</v>
      </c>
      <c r="I69" s="301">
        <v>7.2</v>
      </c>
      <c r="J69" s="397" t="s">
        <v>548</v>
      </c>
      <c r="K69" s="301">
        <v>7.2</v>
      </c>
      <c r="L69" s="306" t="s">
        <v>548</v>
      </c>
      <c r="M69" s="301">
        <v>7.2</v>
      </c>
      <c r="N69" s="306" t="s">
        <v>548</v>
      </c>
      <c r="O69" s="301">
        <v>7.2</v>
      </c>
      <c r="P69" s="306" t="s">
        <v>548</v>
      </c>
      <c r="Q69" s="301">
        <v>7.2</v>
      </c>
      <c r="R69" s="306" t="s">
        <v>548</v>
      </c>
      <c r="S69" s="301">
        <v>7.2</v>
      </c>
      <c r="T69" s="306" t="s">
        <v>548</v>
      </c>
      <c r="U69" s="301">
        <v>7.2</v>
      </c>
      <c r="V69" s="306" t="s">
        <v>548</v>
      </c>
      <c r="W69" s="301">
        <v>7.2</v>
      </c>
      <c r="X69" s="306" t="s">
        <v>548</v>
      </c>
      <c r="Y69" s="301">
        <v>7.2</v>
      </c>
      <c r="Z69" s="306" t="s">
        <v>548</v>
      </c>
      <c r="AA69" s="301">
        <v>7.2</v>
      </c>
      <c r="AB69" s="306" t="s">
        <v>548</v>
      </c>
      <c r="AC69" s="301">
        <v>7.3</v>
      </c>
      <c r="AD69" s="306" t="s">
        <v>548</v>
      </c>
      <c r="AE69" s="301">
        <v>7.3</v>
      </c>
      <c r="AF69" s="306" t="s">
        <v>548</v>
      </c>
      <c r="AG69" s="301">
        <v>7.2</v>
      </c>
      <c r="AH69" s="301" t="s">
        <v>548</v>
      </c>
      <c r="AI69" s="301">
        <v>7.2</v>
      </c>
      <c r="AJ69" s="301" t="s">
        <v>548</v>
      </c>
      <c r="AK69" s="301">
        <v>7.2</v>
      </c>
      <c r="AL69" s="301" t="s">
        <v>548</v>
      </c>
      <c r="AM69" s="301">
        <v>7.1</v>
      </c>
      <c r="AN69" s="301" t="s">
        <v>548</v>
      </c>
      <c r="AO69" s="301">
        <v>7.1</v>
      </c>
      <c r="AP69" s="301" t="s">
        <v>548</v>
      </c>
      <c r="AQ69" s="301">
        <v>7.1</v>
      </c>
      <c r="AR69" s="301" t="s">
        <v>548</v>
      </c>
      <c r="AS69" s="301">
        <v>7.1</v>
      </c>
      <c r="AT69" s="397" t="s">
        <v>548</v>
      </c>
      <c r="AU69" s="301">
        <v>7</v>
      </c>
      <c r="AV69" s="397" t="s">
        <v>548</v>
      </c>
      <c r="AW69" s="150" t="str">
        <f t="shared" si="0"/>
        <v>down</v>
      </c>
      <c r="AX69" s="11"/>
      <c r="AY69" s="11"/>
      <c r="AZ69" s="11"/>
      <c r="BA69" s="306"/>
      <c r="BB69" s="306"/>
    </row>
    <row r="70" spans="1:54" x14ac:dyDescent="0.2">
      <c r="A70" s="293" t="s">
        <v>634</v>
      </c>
      <c r="B70" s="293" t="s">
        <v>688</v>
      </c>
      <c r="C70" s="293" t="s">
        <v>401</v>
      </c>
      <c r="D70" s="293" t="s">
        <v>436</v>
      </c>
      <c r="E70" s="293" t="s">
        <v>114</v>
      </c>
      <c r="F70" s="293" t="s">
        <v>148</v>
      </c>
      <c r="G70" s="293" t="s">
        <v>149</v>
      </c>
      <c r="H70" s="18" t="s">
        <v>467</v>
      </c>
      <c r="I70" s="301">
        <v>10.3</v>
      </c>
      <c r="J70" s="397" t="s">
        <v>549</v>
      </c>
      <c r="K70" s="301">
        <v>10.3</v>
      </c>
      <c r="L70" s="306" t="s">
        <v>549</v>
      </c>
      <c r="M70" s="301">
        <v>10.3</v>
      </c>
      <c r="N70" s="306" t="s">
        <v>549</v>
      </c>
      <c r="O70" s="301">
        <v>10.3</v>
      </c>
      <c r="P70" s="306" t="s">
        <v>549</v>
      </c>
      <c r="Q70" s="301">
        <v>10.3</v>
      </c>
      <c r="R70" s="306" t="s">
        <v>549</v>
      </c>
      <c r="S70" s="301">
        <v>10.4</v>
      </c>
      <c r="T70" s="306" t="s">
        <v>549</v>
      </c>
      <c r="U70" s="301">
        <v>10.4</v>
      </c>
      <c r="V70" s="306" t="s">
        <v>549</v>
      </c>
      <c r="W70" s="301">
        <v>10.4</v>
      </c>
      <c r="X70" s="306" t="s">
        <v>549</v>
      </c>
      <c r="Y70" s="301">
        <v>10.5</v>
      </c>
      <c r="Z70" s="306" t="s">
        <v>549</v>
      </c>
      <c r="AA70" s="301">
        <v>10.5</v>
      </c>
      <c r="AB70" s="306" t="s">
        <v>549</v>
      </c>
      <c r="AC70" s="301">
        <v>10.5</v>
      </c>
      <c r="AD70" s="306" t="s">
        <v>549</v>
      </c>
      <c r="AE70" s="301">
        <v>10.4</v>
      </c>
      <c r="AF70" s="306" t="s">
        <v>549</v>
      </c>
      <c r="AG70" s="301">
        <v>10.3</v>
      </c>
      <c r="AH70" s="301" t="s">
        <v>549</v>
      </c>
      <c r="AI70" s="301">
        <v>10.1</v>
      </c>
      <c r="AJ70" s="301" t="s">
        <v>549</v>
      </c>
      <c r="AK70" s="301">
        <v>10.1</v>
      </c>
      <c r="AL70" s="301" t="s">
        <v>549</v>
      </c>
      <c r="AM70" s="301">
        <v>9.9</v>
      </c>
      <c r="AN70" s="301" t="s">
        <v>548</v>
      </c>
      <c r="AO70" s="301">
        <v>9.6999999999999993</v>
      </c>
      <c r="AP70" s="301" t="s">
        <v>548</v>
      </c>
      <c r="AQ70" s="301">
        <v>9.6</v>
      </c>
      <c r="AR70" s="301" t="s">
        <v>548</v>
      </c>
      <c r="AS70" s="301">
        <v>9.4</v>
      </c>
      <c r="AT70" s="397" t="s">
        <v>548</v>
      </c>
      <c r="AU70" s="301">
        <v>9.1999999999999993</v>
      </c>
      <c r="AV70" s="397" t="s">
        <v>548</v>
      </c>
      <c r="AW70" s="150" t="str">
        <f t="shared" ref="AW70:AW133" si="1">IF(AU70&lt;AS70,"down",IF(AU70=AS70,"same","up"))</f>
        <v>down</v>
      </c>
      <c r="AX70" s="11"/>
      <c r="AY70" s="11"/>
      <c r="AZ70" s="11"/>
      <c r="BA70" s="306"/>
      <c r="BB70" s="306"/>
    </row>
    <row r="71" spans="1:54" x14ac:dyDescent="0.2">
      <c r="A71" s="293" t="s">
        <v>629</v>
      </c>
      <c r="B71" s="293" t="s">
        <v>690</v>
      </c>
      <c r="C71" s="293" t="s">
        <v>404</v>
      </c>
      <c r="D71" s="293" t="s">
        <v>426</v>
      </c>
      <c r="E71" s="293" t="s">
        <v>47</v>
      </c>
      <c r="F71" s="293" t="s">
        <v>150</v>
      </c>
      <c r="G71" s="293" t="s">
        <v>151</v>
      </c>
      <c r="H71" s="18" t="s">
        <v>467</v>
      </c>
      <c r="I71" s="301">
        <v>11.8</v>
      </c>
      <c r="J71" s="397" t="s">
        <v>549</v>
      </c>
      <c r="K71" s="301">
        <v>11.8</v>
      </c>
      <c r="L71" s="306" t="s">
        <v>549</v>
      </c>
      <c r="M71" s="301">
        <v>11.7</v>
      </c>
      <c r="N71" s="306" t="s">
        <v>549</v>
      </c>
      <c r="O71" s="301">
        <v>11.6</v>
      </c>
      <c r="P71" s="306" t="s">
        <v>549</v>
      </c>
      <c r="Q71" s="301">
        <v>11.6</v>
      </c>
      <c r="R71" s="306" t="s">
        <v>549</v>
      </c>
      <c r="S71" s="301">
        <v>11.6</v>
      </c>
      <c r="T71" s="306" t="s">
        <v>549</v>
      </c>
      <c r="U71" s="301">
        <v>11.5</v>
      </c>
      <c r="V71" s="306" t="s">
        <v>549</v>
      </c>
      <c r="W71" s="301">
        <v>11.3</v>
      </c>
      <c r="X71" s="306" t="s">
        <v>549</v>
      </c>
      <c r="Y71" s="301">
        <v>11.3</v>
      </c>
      <c r="Z71" s="306" t="s">
        <v>549</v>
      </c>
      <c r="AA71" s="301">
        <v>11.2</v>
      </c>
      <c r="AB71" s="306" t="s">
        <v>549</v>
      </c>
      <c r="AC71" s="301">
        <v>11</v>
      </c>
      <c r="AD71" s="306" t="s">
        <v>549</v>
      </c>
      <c r="AE71" s="301">
        <v>11</v>
      </c>
      <c r="AF71" s="306" t="s">
        <v>549</v>
      </c>
      <c r="AG71" s="301">
        <v>10.9</v>
      </c>
      <c r="AH71" s="301" t="s">
        <v>549</v>
      </c>
      <c r="AI71" s="301">
        <v>10.8</v>
      </c>
      <c r="AJ71" s="301" t="s">
        <v>549</v>
      </c>
      <c r="AK71" s="301">
        <v>10.7</v>
      </c>
      <c r="AL71" s="301" t="s">
        <v>549</v>
      </c>
      <c r="AM71" s="301">
        <v>10.6</v>
      </c>
      <c r="AN71" s="301" t="s">
        <v>549</v>
      </c>
      <c r="AO71" s="301">
        <v>10.6</v>
      </c>
      <c r="AP71" s="301" t="s">
        <v>549</v>
      </c>
      <c r="AQ71" s="301">
        <v>10.4</v>
      </c>
      <c r="AR71" s="301" t="s">
        <v>549</v>
      </c>
      <c r="AS71" s="301">
        <v>10.4</v>
      </c>
      <c r="AT71" s="397" t="s">
        <v>549</v>
      </c>
      <c r="AU71" s="301">
        <v>10.3</v>
      </c>
      <c r="AV71" s="397" t="s">
        <v>549</v>
      </c>
      <c r="AW71" s="150" t="str">
        <f t="shared" si="1"/>
        <v>down</v>
      </c>
      <c r="AX71" s="11"/>
      <c r="AY71" s="11"/>
      <c r="AZ71" s="11"/>
      <c r="BA71" s="306"/>
      <c r="BB71" s="306"/>
    </row>
    <row r="72" spans="1:54" x14ac:dyDescent="0.2">
      <c r="A72" s="293" t="s">
        <v>622</v>
      </c>
      <c r="B72" s="293" t="s">
        <v>690</v>
      </c>
      <c r="C72" s="293" t="s">
        <v>404</v>
      </c>
      <c r="D72" s="293" t="s">
        <v>418</v>
      </c>
      <c r="E72" s="293" t="s">
        <v>12</v>
      </c>
      <c r="F72" s="293" t="s">
        <v>152</v>
      </c>
      <c r="G72" s="293" t="s">
        <v>153</v>
      </c>
      <c r="H72" s="18" t="s">
        <v>467</v>
      </c>
      <c r="I72" s="301">
        <v>10.1</v>
      </c>
      <c r="J72" s="397" t="s">
        <v>549</v>
      </c>
      <c r="K72" s="301">
        <v>10.1</v>
      </c>
      <c r="L72" s="306" t="s">
        <v>549</v>
      </c>
      <c r="M72" s="301">
        <v>10.1</v>
      </c>
      <c r="N72" s="306" t="s">
        <v>549</v>
      </c>
      <c r="O72" s="301">
        <v>10.3</v>
      </c>
      <c r="P72" s="306" t="s">
        <v>549</v>
      </c>
      <c r="Q72" s="301">
        <v>10.3</v>
      </c>
      <c r="R72" s="306" t="s">
        <v>549</v>
      </c>
      <c r="S72" s="301">
        <v>10.5</v>
      </c>
      <c r="T72" s="306" t="s">
        <v>549</v>
      </c>
      <c r="U72" s="301">
        <v>10.5</v>
      </c>
      <c r="V72" s="306" t="s">
        <v>549</v>
      </c>
      <c r="W72" s="301">
        <v>10.5</v>
      </c>
      <c r="X72" s="306" t="s">
        <v>549</v>
      </c>
      <c r="Y72" s="301">
        <v>10.6</v>
      </c>
      <c r="Z72" s="306" t="s">
        <v>549</v>
      </c>
      <c r="AA72" s="301">
        <v>10.5</v>
      </c>
      <c r="AB72" s="306" t="s">
        <v>549</v>
      </c>
      <c r="AC72" s="301">
        <v>10.5</v>
      </c>
      <c r="AD72" s="306" t="s">
        <v>549</v>
      </c>
      <c r="AE72" s="301">
        <v>10.5</v>
      </c>
      <c r="AF72" s="306" t="s">
        <v>549</v>
      </c>
      <c r="AG72" s="301">
        <v>10.5</v>
      </c>
      <c r="AH72" s="301" t="s">
        <v>549</v>
      </c>
      <c r="AI72" s="301">
        <v>10.5</v>
      </c>
      <c r="AJ72" s="301" t="s">
        <v>549</v>
      </c>
      <c r="AK72" s="301">
        <v>10.4</v>
      </c>
      <c r="AL72" s="301" t="s">
        <v>549</v>
      </c>
      <c r="AM72" s="301">
        <v>10.3</v>
      </c>
      <c r="AN72" s="301" t="s">
        <v>549</v>
      </c>
      <c r="AO72" s="301">
        <v>10.3</v>
      </c>
      <c r="AP72" s="301" t="s">
        <v>549</v>
      </c>
      <c r="AQ72" s="301">
        <v>10.1</v>
      </c>
      <c r="AR72" s="301" t="s">
        <v>549</v>
      </c>
      <c r="AS72" s="301">
        <v>10</v>
      </c>
      <c r="AT72" s="397" t="s">
        <v>548</v>
      </c>
      <c r="AU72" s="301">
        <v>9.9</v>
      </c>
      <c r="AV72" s="397" t="s">
        <v>548</v>
      </c>
      <c r="AW72" s="150" t="str">
        <f t="shared" si="1"/>
        <v>down</v>
      </c>
      <c r="AX72" s="11"/>
      <c r="AY72" s="11"/>
      <c r="AZ72" s="11"/>
      <c r="BA72" s="306"/>
      <c r="BB72" s="306"/>
    </row>
    <row r="73" spans="1:54" x14ac:dyDescent="0.2">
      <c r="A73" s="293" t="s">
        <v>619</v>
      </c>
      <c r="B73" s="293" t="s">
        <v>688</v>
      </c>
      <c r="C73" s="293" t="s">
        <v>401</v>
      </c>
      <c r="D73" s="293" t="s">
        <v>436</v>
      </c>
      <c r="E73" s="293" t="s">
        <v>114</v>
      </c>
      <c r="F73" s="293" t="s">
        <v>154</v>
      </c>
      <c r="G73" s="293" t="s">
        <v>155</v>
      </c>
      <c r="H73" s="18" t="s">
        <v>467</v>
      </c>
      <c r="I73" s="301">
        <v>6.4</v>
      </c>
      <c r="J73" s="397" t="s">
        <v>548</v>
      </c>
      <c r="K73" s="301">
        <v>6.4</v>
      </c>
      <c r="L73" s="306" t="s">
        <v>548</v>
      </c>
      <c r="M73" s="301">
        <v>6.5</v>
      </c>
      <c r="N73" s="306" t="s">
        <v>548</v>
      </c>
      <c r="O73" s="301">
        <v>6.5</v>
      </c>
      <c r="P73" s="306" t="s">
        <v>548</v>
      </c>
      <c r="Q73" s="301">
        <v>6.5</v>
      </c>
      <c r="R73" s="306" t="s">
        <v>548</v>
      </c>
      <c r="S73" s="301">
        <v>6.5</v>
      </c>
      <c r="T73" s="306" t="s">
        <v>548</v>
      </c>
      <c r="U73" s="301">
        <v>6.5</v>
      </c>
      <c r="V73" s="306" t="s">
        <v>548</v>
      </c>
      <c r="W73" s="301">
        <v>6.6</v>
      </c>
      <c r="X73" s="306" t="s">
        <v>548</v>
      </c>
      <c r="Y73" s="301">
        <v>6.6</v>
      </c>
      <c r="Z73" s="306" t="s">
        <v>548</v>
      </c>
      <c r="AA73" s="301">
        <v>6.7</v>
      </c>
      <c r="AB73" s="306" t="s">
        <v>548</v>
      </c>
      <c r="AC73" s="301">
        <v>6.7</v>
      </c>
      <c r="AD73" s="306" t="s">
        <v>548</v>
      </c>
      <c r="AE73" s="301">
        <v>6.7</v>
      </c>
      <c r="AF73" s="306" t="s">
        <v>548</v>
      </c>
      <c r="AG73" s="301">
        <v>6.7</v>
      </c>
      <c r="AH73" s="301" t="s">
        <v>548</v>
      </c>
      <c r="AI73" s="301">
        <v>6.7</v>
      </c>
      <c r="AJ73" s="301" t="s">
        <v>548</v>
      </c>
      <c r="AK73" s="301">
        <v>6.7</v>
      </c>
      <c r="AL73" s="301" t="s">
        <v>548</v>
      </c>
      <c r="AM73" s="301">
        <v>6.7</v>
      </c>
      <c r="AN73" s="301" t="s">
        <v>548</v>
      </c>
      <c r="AO73" s="301">
        <v>6.6</v>
      </c>
      <c r="AP73" s="301" t="s">
        <v>548</v>
      </c>
      <c r="AQ73" s="301">
        <v>6.6</v>
      </c>
      <c r="AR73" s="301" t="s">
        <v>548</v>
      </c>
      <c r="AS73" s="301">
        <v>6.5</v>
      </c>
      <c r="AT73" s="397" t="s">
        <v>548</v>
      </c>
      <c r="AU73" s="301">
        <v>6.4</v>
      </c>
      <c r="AV73" s="397" t="s">
        <v>548</v>
      </c>
      <c r="AW73" s="150" t="str">
        <f t="shared" si="1"/>
        <v>down</v>
      </c>
      <c r="AX73" s="11"/>
      <c r="AY73" s="11"/>
      <c r="AZ73" s="11"/>
      <c r="BA73" s="306"/>
      <c r="BB73" s="306"/>
    </row>
    <row r="74" spans="1:54" x14ac:dyDescent="0.2">
      <c r="A74" s="293" t="s">
        <v>629</v>
      </c>
      <c r="B74" s="293" t="s">
        <v>690</v>
      </c>
      <c r="C74" s="293" t="s">
        <v>404</v>
      </c>
      <c r="D74" s="293" t="s">
        <v>426</v>
      </c>
      <c r="E74" s="293" t="s">
        <v>47</v>
      </c>
      <c r="F74" s="293" t="s">
        <v>156</v>
      </c>
      <c r="G74" s="293" t="s">
        <v>157</v>
      </c>
      <c r="H74" s="18" t="s">
        <v>467</v>
      </c>
      <c r="I74" s="301">
        <v>12.3</v>
      </c>
      <c r="J74" s="397" t="s">
        <v>549</v>
      </c>
      <c r="K74" s="301">
        <v>12.3</v>
      </c>
      <c r="L74" s="306" t="s">
        <v>549</v>
      </c>
      <c r="M74" s="301">
        <v>12.1</v>
      </c>
      <c r="N74" s="306" t="s">
        <v>549</v>
      </c>
      <c r="O74" s="301">
        <v>12.1</v>
      </c>
      <c r="P74" s="306" t="s">
        <v>549</v>
      </c>
      <c r="Q74" s="301">
        <v>12.1</v>
      </c>
      <c r="R74" s="306" t="s">
        <v>549</v>
      </c>
      <c r="S74" s="301">
        <v>12</v>
      </c>
      <c r="T74" s="306" t="s">
        <v>549</v>
      </c>
      <c r="U74" s="301">
        <v>11.9</v>
      </c>
      <c r="V74" s="306" t="s">
        <v>549</v>
      </c>
      <c r="W74" s="301">
        <v>11.9</v>
      </c>
      <c r="X74" s="306" t="s">
        <v>549</v>
      </c>
      <c r="Y74" s="301">
        <v>11.9</v>
      </c>
      <c r="Z74" s="306" t="s">
        <v>549</v>
      </c>
      <c r="AA74" s="301">
        <v>11.8</v>
      </c>
      <c r="AB74" s="306" t="s">
        <v>549</v>
      </c>
      <c r="AC74" s="301">
        <v>11.7</v>
      </c>
      <c r="AD74" s="306" t="s">
        <v>549</v>
      </c>
      <c r="AE74" s="301">
        <v>11.6</v>
      </c>
      <c r="AF74" s="306" t="s">
        <v>549</v>
      </c>
      <c r="AG74" s="301">
        <v>11.5</v>
      </c>
      <c r="AH74" s="301" t="s">
        <v>549</v>
      </c>
      <c r="AI74" s="301">
        <v>11.5</v>
      </c>
      <c r="AJ74" s="301" t="s">
        <v>549</v>
      </c>
      <c r="AK74" s="301">
        <v>11.4</v>
      </c>
      <c r="AL74" s="301" t="s">
        <v>549</v>
      </c>
      <c r="AM74" s="301">
        <v>11.2</v>
      </c>
      <c r="AN74" s="301" t="s">
        <v>549</v>
      </c>
      <c r="AO74" s="301">
        <v>11</v>
      </c>
      <c r="AP74" s="301" t="s">
        <v>549</v>
      </c>
      <c r="AQ74" s="301">
        <v>11</v>
      </c>
      <c r="AR74" s="301" t="s">
        <v>549</v>
      </c>
      <c r="AS74" s="301">
        <v>10.9</v>
      </c>
      <c r="AT74" s="397" t="s">
        <v>549</v>
      </c>
      <c r="AU74" s="301">
        <v>10.7</v>
      </c>
      <c r="AV74" s="397" t="s">
        <v>549</v>
      </c>
      <c r="AW74" s="150" t="str">
        <f t="shared" si="1"/>
        <v>down</v>
      </c>
      <c r="AX74" s="11"/>
      <c r="AY74" s="11"/>
      <c r="AZ74" s="11"/>
      <c r="BA74" s="306"/>
      <c r="BB74" s="306"/>
    </row>
    <row r="75" spans="1:54" x14ac:dyDescent="0.2">
      <c r="A75" s="293" t="s">
        <v>634</v>
      </c>
      <c r="B75" s="293" t="s">
        <v>699</v>
      </c>
      <c r="C75" s="293" t="s">
        <v>410</v>
      </c>
      <c r="D75" s="293" t="s">
        <v>433</v>
      </c>
      <c r="E75" s="293" t="s">
        <v>91</v>
      </c>
      <c r="F75" s="293" t="s">
        <v>158</v>
      </c>
      <c r="G75" s="293" t="s">
        <v>159</v>
      </c>
      <c r="H75" s="18" t="s">
        <v>467</v>
      </c>
      <c r="I75" s="301">
        <v>7</v>
      </c>
      <c r="J75" s="397" t="s">
        <v>548</v>
      </c>
      <c r="K75" s="301">
        <v>7.1</v>
      </c>
      <c r="L75" s="306" t="s">
        <v>548</v>
      </c>
      <c r="M75" s="301">
        <v>7.1</v>
      </c>
      <c r="N75" s="306" t="s">
        <v>548</v>
      </c>
      <c r="O75" s="301">
        <v>7.1</v>
      </c>
      <c r="P75" s="306" t="s">
        <v>548</v>
      </c>
      <c r="Q75" s="301">
        <v>7.2</v>
      </c>
      <c r="R75" s="306" t="s">
        <v>548</v>
      </c>
      <c r="S75" s="301">
        <v>7.3</v>
      </c>
      <c r="T75" s="306" t="s">
        <v>548</v>
      </c>
      <c r="U75" s="301">
        <v>7.3</v>
      </c>
      <c r="V75" s="306" t="s">
        <v>548</v>
      </c>
      <c r="W75" s="301">
        <v>7.4</v>
      </c>
      <c r="X75" s="306" t="s">
        <v>548</v>
      </c>
      <c r="Y75" s="301">
        <v>7.5</v>
      </c>
      <c r="Z75" s="306" t="s">
        <v>548</v>
      </c>
      <c r="AA75" s="301">
        <v>7.6</v>
      </c>
      <c r="AB75" s="306" t="s">
        <v>548</v>
      </c>
      <c r="AC75" s="301">
        <v>7.6</v>
      </c>
      <c r="AD75" s="306" t="s">
        <v>548</v>
      </c>
      <c r="AE75" s="301">
        <v>7.7</v>
      </c>
      <c r="AF75" s="306" t="s">
        <v>548</v>
      </c>
      <c r="AG75" s="301">
        <v>7.8</v>
      </c>
      <c r="AH75" s="301" t="s">
        <v>548</v>
      </c>
      <c r="AI75" s="301">
        <v>7.8</v>
      </c>
      <c r="AJ75" s="301" t="s">
        <v>548</v>
      </c>
      <c r="AK75" s="301">
        <v>7.8</v>
      </c>
      <c r="AL75" s="301" t="s">
        <v>548</v>
      </c>
      <c r="AM75" s="301">
        <v>7.9</v>
      </c>
      <c r="AN75" s="301" t="s">
        <v>548</v>
      </c>
      <c r="AO75" s="301">
        <v>7.9</v>
      </c>
      <c r="AP75" s="301" t="s">
        <v>548</v>
      </c>
      <c r="AQ75" s="301">
        <v>7.9</v>
      </c>
      <c r="AR75" s="301" t="s">
        <v>548</v>
      </c>
      <c r="AS75" s="301">
        <v>7.9</v>
      </c>
      <c r="AT75" s="397" t="s">
        <v>548</v>
      </c>
      <c r="AU75" s="301">
        <v>7.8</v>
      </c>
      <c r="AV75" s="397" t="s">
        <v>548</v>
      </c>
      <c r="AW75" s="150" t="str">
        <f t="shared" si="1"/>
        <v>down</v>
      </c>
      <c r="AX75" s="11"/>
      <c r="AY75" s="11"/>
      <c r="AZ75" s="11"/>
      <c r="BA75" s="306"/>
      <c r="BB75" s="306"/>
    </row>
    <row r="76" spans="1:54" x14ac:dyDescent="0.2">
      <c r="A76" s="293" t="s">
        <v>630</v>
      </c>
      <c r="B76" s="293" t="s">
        <v>689</v>
      </c>
      <c r="C76" s="293" t="s">
        <v>402</v>
      </c>
      <c r="D76" s="293" t="s">
        <v>427</v>
      </c>
      <c r="E76" s="293" t="s">
        <v>50</v>
      </c>
      <c r="F76" s="293" t="s">
        <v>160</v>
      </c>
      <c r="G76" s="293" t="s">
        <v>161</v>
      </c>
      <c r="H76" s="18" t="s">
        <v>467</v>
      </c>
      <c r="I76" s="301">
        <v>8.5</v>
      </c>
      <c r="J76" s="397" t="s">
        <v>548</v>
      </c>
      <c r="K76" s="301">
        <v>8.5</v>
      </c>
      <c r="L76" s="306" t="s">
        <v>548</v>
      </c>
      <c r="M76" s="301">
        <v>8.5</v>
      </c>
      <c r="N76" s="306" t="s">
        <v>548</v>
      </c>
      <c r="O76" s="301">
        <v>8.5</v>
      </c>
      <c r="P76" s="306" t="s">
        <v>548</v>
      </c>
      <c r="Q76" s="301">
        <v>8.6</v>
      </c>
      <c r="R76" s="306" t="s">
        <v>548</v>
      </c>
      <c r="S76" s="301">
        <v>8.6999999999999993</v>
      </c>
      <c r="T76" s="306" t="s">
        <v>548</v>
      </c>
      <c r="U76" s="301">
        <v>8.6999999999999993</v>
      </c>
      <c r="V76" s="306" t="s">
        <v>548</v>
      </c>
      <c r="W76" s="301">
        <v>8.6999999999999993</v>
      </c>
      <c r="X76" s="306" t="s">
        <v>548</v>
      </c>
      <c r="Y76" s="301">
        <v>8.8000000000000007</v>
      </c>
      <c r="Z76" s="306" t="s">
        <v>548</v>
      </c>
      <c r="AA76" s="301">
        <v>8.9</v>
      </c>
      <c r="AB76" s="306" t="s">
        <v>548</v>
      </c>
      <c r="AC76" s="301">
        <v>8.9</v>
      </c>
      <c r="AD76" s="306" t="s">
        <v>548</v>
      </c>
      <c r="AE76" s="301">
        <v>9</v>
      </c>
      <c r="AF76" s="306" t="s">
        <v>548</v>
      </c>
      <c r="AG76" s="301">
        <v>9</v>
      </c>
      <c r="AH76" s="301" t="s">
        <v>548</v>
      </c>
      <c r="AI76" s="301">
        <v>9</v>
      </c>
      <c r="AJ76" s="301" t="s">
        <v>548</v>
      </c>
      <c r="AK76" s="301">
        <v>9</v>
      </c>
      <c r="AL76" s="301" t="s">
        <v>548</v>
      </c>
      <c r="AM76" s="301">
        <v>9</v>
      </c>
      <c r="AN76" s="301" t="s">
        <v>548</v>
      </c>
      <c r="AO76" s="301">
        <v>8.9</v>
      </c>
      <c r="AP76" s="301" t="s">
        <v>548</v>
      </c>
      <c r="AQ76" s="301">
        <v>8.8000000000000007</v>
      </c>
      <c r="AR76" s="301" t="s">
        <v>548</v>
      </c>
      <c r="AS76" s="301">
        <v>8.6999999999999993</v>
      </c>
      <c r="AT76" s="397" t="s">
        <v>548</v>
      </c>
      <c r="AU76" s="301">
        <v>8.6999999999999993</v>
      </c>
      <c r="AV76" s="397" t="s">
        <v>548</v>
      </c>
      <c r="AW76" s="150" t="str">
        <f t="shared" si="1"/>
        <v>same</v>
      </c>
      <c r="AX76" s="11"/>
      <c r="AY76" s="11"/>
      <c r="AZ76" s="11"/>
      <c r="BA76" s="306"/>
      <c r="BB76" s="306"/>
    </row>
    <row r="77" spans="1:54" x14ac:dyDescent="0.2">
      <c r="A77" s="293" t="s">
        <v>621</v>
      </c>
      <c r="B77" s="293" t="s">
        <v>690</v>
      </c>
      <c r="C77" s="293" t="s">
        <v>404</v>
      </c>
      <c r="D77" s="293" t="s">
        <v>418</v>
      </c>
      <c r="E77" s="293" t="s">
        <v>12</v>
      </c>
      <c r="F77" s="293" t="s">
        <v>162</v>
      </c>
      <c r="G77" s="293" t="s">
        <v>163</v>
      </c>
      <c r="H77" s="18" t="s">
        <v>467</v>
      </c>
      <c r="I77" s="301">
        <v>11.5</v>
      </c>
      <c r="J77" s="397" t="s">
        <v>549</v>
      </c>
      <c r="K77" s="301">
        <v>11.4</v>
      </c>
      <c r="L77" s="306" t="s">
        <v>549</v>
      </c>
      <c r="M77" s="301">
        <v>11.2</v>
      </c>
      <c r="N77" s="306" t="s">
        <v>549</v>
      </c>
      <c r="O77" s="301">
        <v>11.1</v>
      </c>
      <c r="P77" s="306" t="s">
        <v>549</v>
      </c>
      <c r="Q77" s="301">
        <v>11</v>
      </c>
      <c r="R77" s="306" t="s">
        <v>549</v>
      </c>
      <c r="S77" s="301">
        <v>10.9</v>
      </c>
      <c r="T77" s="306" t="s">
        <v>549</v>
      </c>
      <c r="U77" s="301">
        <v>10.8</v>
      </c>
      <c r="V77" s="306" t="s">
        <v>549</v>
      </c>
      <c r="W77" s="301">
        <v>10.6</v>
      </c>
      <c r="X77" s="306" t="s">
        <v>549</v>
      </c>
      <c r="Y77" s="301">
        <v>10.4</v>
      </c>
      <c r="Z77" s="306" t="s">
        <v>549</v>
      </c>
      <c r="AA77" s="301">
        <v>10.199999999999999</v>
      </c>
      <c r="AB77" s="306" t="s">
        <v>549</v>
      </c>
      <c r="AC77" s="301">
        <v>9.9</v>
      </c>
      <c r="AD77" s="306" t="s">
        <v>548</v>
      </c>
      <c r="AE77" s="301">
        <v>9.6999999999999993</v>
      </c>
      <c r="AF77" s="306" t="s">
        <v>548</v>
      </c>
      <c r="AG77" s="301">
        <v>9.5</v>
      </c>
      <c r="AH77" s="301" t="s">
        <v>548</v>
      </c>
      <c r="AI77" s="301">
        <v>9.3000000000000007</v>
      </c>
      <c r="AJ77" s="301" t="s">
        <v>548</v>
      </c>
      <c r="AK77" s="301">
        <v>9.3000000000000007</v>
      </c>
      <c r="AL77" s="301" t="s">
        <v>548</v>
      </c>
      <c r="AM77" s="301">
        <v>9.3000000000000007</v>
      </c>
      <c r="AN77" s="301" t="s">
        <v>548</v>
      </c>
      <c r="AO77" s="301">
        <v>9.1999999999999993</v>
      </c>
      <c r="AP77" s="301" t="s">
        <v>548</v>
      </c>
      <c r="AQ77" s="301">
        <v>9.1</v>
      </c>
      <c r="AR77" s="301" t="s">
        <v>548</v>
      </c>
      <c r="AS77" s="301">
        <v>9</v>
      </c>
      <c r="AT77" s="397" t="s">
        <v>548</v>
      </c>
      <c r="AU77" s="301">
        <v>9</v>
      </c>
      <c r="AV77" s="397" t="s">
        <v>548</v>
      </c>
      <c r="AW77" s="150" t="str">
        <f t="shared" si="1"/>
        <v>same</v>
      </c>
      <c r="AX77" s="11"/>
      <c r="AY77" s="11"/>
      <c r="AZ77" s="11"/>
      <c r="BA77" s="306"/>
      <c r="BB77" s="306"/>
    </row>
    <row r="78" spans="1:54" x14ac:dyDescent="0.2">
      <c r="A78" s="293" t="s">
        <v>500</v>
      </c>
      <c r="B78" s="293" t="s">
        <v>694</v>
      </c>
      <c r="C78" s="293" t="s">
        <v>407</v>
      </c>
      <c r="D78" s="293" t="s">
        <v>431</v>
      </c>
      <c r="E78" s="293" t="s">
        <v>82</v>
      </c>
      <c r="F78" s="293" t="s">
        <v>164</v>
      </c>
      <c r="G78" s="293" t="s">
        <v>165</v>
      </c>
      <c r="H78" s="18" t="s">
        <v>467</v>
      </c>
      <c r="I78" s="301">
        <v>7.6</v>
      </c>
      <c r="J78" s="397" t="s">
        <v>548</v>
      </c>
      <c r="K78" s="301">
        <v>7.6</v>
      </c>
      <c r="L78" s="306" t="s">
        <v>548</v>
      </c>
      <c r="M78" s="301">
        <v>7.6</v>
      </c>
      <c r="N78" s="306" t="s">
        <v>548</v>
      </c>
      <c r="O78" s="301">
        <v>7.6</v>
      </c>
      <c r="P78" s="306" t="s">
        <v>548</v>
      </c>
      <c r="Q78" s="301">
        <v>7.6</v>
      </c>
      <c r="R78" s="306" t="s">
        <v>548</v>
      </c>
      <c r="S78" s="301">
        <v>7.7</v>
      </c>
      <c r="T78" s="306" t="s">
        <v>548</v>
      </c>
      <c r="U78" s="301">
        <v>7.7</v>
      </c>
      <c r="V78" s="306" t="s">
        <v>548</v>
      </c>
      <c r="W78" s="301">
        <v>7.7</v>
      </c>
      <c r="X78" s="306" t="s">
        <v>548</v>
      </c>
      <c r="Y78" s="301">
        <v>7.8</v>
      </c>
      <c r="Z78" s="306" t="s">
        <v>548</v>
      </c>
      <c r="AA78" s="301">
        <v>7.8</v>
      </c>
      <c r="AB78" s="306" t="s">
        <v>548</v>
      </c>
      <c r="AC78" s="301">
        <v>7.8</v>
      </c>
      <c r="AD78" s="306" t="s">
        <v>548</v>
      </c>
      <c r="AE78" s="301">
        <v>7.8</v>
      </c>
      <c r="AF78" s="306" t="s">
        <v>548</v>
      </c>
      <c r="AG78" s="301">
        <v>7.8</v>
      </c>
      <c r="AH78" s="301" t="s">
        <v>548</v>
      </c>
      <c r="AI78" s="301">
        <v>7.8</v>
      </c>
      <c r="AJ78" s="301" t="s">
        <v>548</v>
      </c>
      <c r="AK78" s="301">
        <v>7.8</v>
      </c>
      <c r="AL78" s="301" t="s">
        <v>548</v>
      </c>
      <c r="AM78" s="301">
        <v>7.8</v>
      </c>
      <c r="AN78" s="301" t="s">
        <v>548</v>
      </c>
      <c r="AO78" s="301">
        <v>7.8</v>
      </c>
      <c r="AP78" s="301" t="s">
        <v>548</v>
      </c>
      <c r="AQ78" s="301">
        <v>7.8</v>
      </c>
      <c r="AR78" s="301" t="s">
        <v>548</v>
      </c>
      <c r="AS78" s="301">
        <v>7.7</v>
      </c>
      <c r="AT78" s="397" t="s">
        <v>548</v>
      </c>
      <c r="AU78" s="301">
        <v>7.7</v>
      </c>
      <c r="AV78" s="397" t="s">
        <v>548</v>
      </c>
      <c r="AW78" s="150" t="str">
        <f t="shared" si="1"/>
        <v>same</v>
      </c>
      <c r="AX78" s="11"/>
      <c r="AY78" s="11"/>
      <c r="AZ78" s="11"/>
      <c r="BA78" s="306"/>
      <c r="BB78" s="306"/>
    </row>
    <row r="79" spans="1:54" x14ac:dyDescent="0.2">
      <c r="A79" s="293" t="s">
        <v>494</v>
      </c>
      <c r="B79" s="293" t="s">
        <v>693</v>
      </c>
      <c r="C79" s="293" t="s">
        <v>406</v>
      </c>
      <c r="D79" s="293" t="s">
        <v>421</v>
      </c>
      <c r="E79" s="293" t="s">
        <v>28</v>
      </c>
      <c r="F79" s="293" t="s">
        <v>166</v>
      </c>
      <c r="G79" s="293" t="s">
        <v>167</v>
      </c>
      <c r="H79" s="18" t="s">
        <v>467</v>
      </c>
      <c r="I79" s="301">
        <v>9.1</v>
      </c>
      <c r="J79" s="397" t="s">
        <v>548</v>
      </c>
      <c r="K79" s="301">
        <v>9.1</v>
      </c>
      <c r="L79" s="306" t="s">
        <v>548</v>
      </c>
      <c r="M79" s="301">
        <v>9.1</v>
      </c>
      <c r="N79" s="306" t="s">
        <v>548</v>
      </c>
      <c r="O79" s="301">
        <v>9.1</v>
      </c>
      <c r="P79" s="306" t="s">
        <v>548</v>
      </c>
      <c r="Q79" s="301">
        <v>9.1999999999999993</v>
      </c>
      <c r="R79" s="306" t="s">
        <v>548</v>
      </c>
      <c r="S79" s="301">
        <v>9.3000000000000007</v>
      </c>
      <c r="T79" s="306" t="s">
        <v>548</v>
      </c>
      <c r="U79" s="301">
        <v>9.4</v>
      </c>
      <c r="V79" s="306" t="s">
        <v>548</v>
      </c>
      <c r="W79" s="301">
        <v>9.4</v>
      </c>
      <c r="X79" s="306" t="s">
        <v>548</v>
      </c>
      <c r="Y79" s="301">
        <v>9.5</v>
      </c>
      <c r="Z79" s="306" t="s">
        <v>548</v>
      </c>
      <c r="AA79" s="301">
        <v>9.5</v>
      </c>
      <c r="AB79" s="306" t="s">
        <v>548</v>
      </c>
      <c r="AC79" s="301">
        <v>9.5</v>
      </c>
      <c r="AD79" s="306" t="s">
        <v>548</v>
      </c>
      <c r="AE79" s="301">
        <v>9.5</v>
      </c>
      <c r="AF79" s="306" t="s">
        <v>548</v>
      </c>
      <c r="AG79" s="301">
        <v>9.5</v>
      </c>
      <c r="AH79" s="301" t="s">
        <v>548</v>
      </c>
      <c r="AI79" s="301">
        <v>9.5</v>
      </c>
      <c r="AJ79" s="301" t="s">
        <v>548</v>
      </c>
      <c r="AK79" s="301">
        <v>9.5</v>
      </c>
      <c r="AL79" s="301" t="s">
        <v>548</v>
      </c>
      <c r="AM79" s="301">
        <v>9.5</v>
      </c>
      <c r="AN79" s="301" t="s">
        <v>548</v>
      </c>
      <c r="AO79" s="301">
        <v>9.5</v>
      </c>
      <c r="AP79" s="301" t="s">
        <v>548</v>
      </c>
      <c r="AQ79" s="301">
        <v>9.5</v>
      </c>
      <c r="AR79" s="301" t="s">
        <v>548</v>
      </c>
      <c r="AS79" s="301">
        <v>9.4</v>
      </c>
      <c r="AT79" s="397" t="s">
        <v>548</v>
      </c>
      <c r="AU79" s="301">
        <v>9.4</v>
      </c>
      <c r="AV79" s="397" t="s">
        <v>548</v>
      </c>
      <c r="AW79" s="150" t="str">
        <f t="shared" si="1"/>
        <v>same</v>
      </c>
      <c r="AX79" s="11"/>
      <c r="AY79" s="11"/>
      <c r="AZ79" s="11"/>
      <c r="BA79" s="306"/>
      <c r="BB79" s="306"/>
    </row>
    <row r="80" spans="1:54" x14ac:dyDescent="0.2">
      <c r="A80" s="293" t="s">
        <v>628</v>
      </c>
      <c r="B80" s="293" t="s">
        <v>696</v>
      </c>
      <c r="C80" s="293" t="s">
        <v>464</v>
      </c>
      <c r="D80" s="293" t="s">
        <v>425</v>
      </c>
      <c r="E80" s="293" t="s">
        <v>40</v>
      </c>
      <c r="F80" s="293" t="s">
        <v>168</v>
      </c>
      <c r="G80" s="293" t="s">
        <v>169</v>
      </c>
      <c r="H80" s="18" t="s">
        <v>467</v>
      </c>
      <c r="I80" s="301">
        <v>8.1999999999999993</v>
      </c>
      <c r="J80" s="397" t="s">
        <v>548</v>
      </c>
      <c r="K80" s="301">
        <v>8.1999999999999993</v>
      </c>
      <c r="L80" s="306" t="s">
        <v>548</v>
      </c>
      <c r="M80" s="301">
        <v>8.1999999999999993</v>
      </c>
      <c r="N80" s="306" t="s">
        <v>548</v>
      </c>
      <c r="O80" s="301">
        <v>8.1999999999999993</v>
      </c>
      <c r="P80" s="306" t="s">
        <v>548</v>
      </c>
      <c r="Q80" s="301">
        <v>8.3000000000000007</v>
      </c>
      <c r="R80" s="306" t="s">
        <v>548</v>
      </c>
      <c r="S80" s="301">
        <v>8.3000000000000007</v>
      </c>
      <c r="T80" s="306" t="s">
        <v>548</v>
      </c>
      <c r="U80" s="301">
        <v>8.1999999999999993</v>
      </c>
      <c r="V80" s="306" t="s">
        <v>548</v>
      </c>
      <c r="W80" s="301">
        <v>8.3000000000000007</v>
      </c>
      <c r="X80" s="306" t="s">
        <v>548</v>
      </c>
      <c r="Y80" s="301">
        <v>8.4</v>
      </c>
      <c r="Z80" s="306" t="s">
        <v>548</v>
      </c>
      <c r="AA80" s="301">
        <v>8.5</v>
      </c>
      <c r="AB80" s="306" t="s">
        <v>548</v>
      </c>
      <c r="AC80" s="301">
        <v>8.5</v>
      </c>
      <c r="AD80" s="306" t="s">
        <v>548</v>
      </c>
      <c r="AE80" s="301">
        <v>8.4</v>
      </c>
      <c r="AF80" s="306" t="s">
        <v>548</v>
      </c>
      <c r="AG80" s="301">
        <v>8.4</v>
      </c>
      <c r="AH80" s="301" t="s">
        <v>548</v>
      </c>
      <c r="AI80" s="301">
        <v>8.3000000000000007</v>
      </c>
      <c r="AJ80" s="301" t="s">
        <v>548</v>
      </c>
      <c r="AK80" s="301">
        <v>8.4</v>
      </c>
      <c r="AL80" s="301" t="s">
        <v>548</v>
      </c>
      <c r="AM80" s="301">
        <v>8.3000000000000007</v>
      </c>
      <c r="AN80" s="301" t="s">
        <v>548</v>
      </c>
      <c r="AO80" s="301">
        <v>8.3000000000000007</v>
      </c>
      <c r="AP80" s="301" t="s">
        <v>548</v>
      </c>
      <c r="AQ80" s="301">
        <v>8.1999999999999993</v>
      </c>
      <c r="AR80" s="301" t="s">
        <v>548</v>
      </c>
      <c r="AS80" s="301">
        <v>8.1</v>
      </c>
      <c r="AT80" s="397" t="s">
        <v>548</v>
      </c>
      <c r="AU80" s="301">
        <v>8</v>
      </c>
      <c r="AV80" s="397" t="s">
        <v>548</v>
      </c>
      <c r="AW80" s="150" t="str">
        <f t="shared" si="1"/>
        <v>down</v>
      </c>
      <c r="AX80" s="11"/>
      <c r="AY80" s="11"/>
      <c r="AZ80" s="11"/>
      <c r="BA80" s="306"/>
      <c r="BB80" s="306"/>
    </row>
    <row r="81" spans="1:54" x14ac:dyDescent="0.2">
      <c r="A81" s="293" t="s">
        <v>630</v>
      </c>
      <c r="B81" s="293" t="s">
        <v>689</v>
      </c>
      <c r="C81" s="293" t="s">
        <v>402</v>
      </c>
      <c r="D81" s="293" t="s">
        <v>427</v>
      </c>
      <c r="E81" s="293" t="s">
        <v>50</v>
      </c>
      <c r="F81" s="293" t="s">
        <v>170</v>
      </c>
      <c r="G81" s="293" t="s">
        <v>171</v>
      </c>
      <c r="H81" s="18" t="s">
        <v>467</v>
      </c>
      <c r="I81" s="301">
        <v>11.8</v>
      </c>
      <c r="J81" s="397" t="s">
        <v>549</v>
      </c>
      <c r="K81" s="301">
        <v>11.8</v>
      </c>
      <c r="L81" s="306" t="s">
        <v>549</v>
      </c>
      <c r="M81" s="301">
        <v>11.8</v>
      </c>
      <c r="N81" s="306" t="s">
        <v>549</v>
      </c>
      <c r="O81" s="301">
        <v>11.7</v>
      </c>
      <c r="P81" s="306" t="s">
        <v>549</v>
      </c>
      <c r="Q81" s="301">
        <v>11.7</v>
      </c>
      <c r="R81" s="306" t="s">
        <v>549</v>
      </c>
      <c r="S81" s="301">
        <v>11.8</v>
      </c>
      <c r="T81" s="306" t="s">
        <v>549</v>
      </c>
      <c r="U81" s="301">
        <v>11.7</v>
      </c>
      <c r="V81" s="306" t="s">
        <v>549</v>
      </c>
      <c r="W81" s="301">
        <v>11.8</v>
      </c>
      <c r="X81" s="306" t="s">
        <v>549</v>
      </c>
      <c r="Y81" s="301">
        <v>11.9</v>
      </c>
      <c r="Z81" s="306" t="s">
        <v>549</v>
      </c>
      <c r="AA81" s="301">
        <v>12.1</v>
      </c>
      <c r="AB81" s="306" t="s">
        <v>549</v>
      </c>
      <c r="AC81" s="301">
        <v>12</v>
      </c>
      <c r="AD81" s="306" t="s">
        <v>549</v>
      </c>
      <c r="AE81" s="301">
        <v>12.1</v>
      </c>
      <c r="AF81" s="306" t="s">
        <v>549</v>
      </c>
      <c r="AG81" s="301">
        <v>12</v>
      </c>
      <c r="AH81" s="301" t="s">
        <v>549</v>
      </c>
      <c r="AI81" s="301">
        <v>12.1</v>
      </c>
      <c r="AJ81" s="301" t="s">
        <v>549</v>
      </c>
      <c r="AK81" s="301">
        <v>12</v>
      </c>
      <c r="AL81" s="301" t="s">
        <v>549</v>
      </c>
      <c r="AM81" s="301">
        <v>12</v>
      </c>
      <c r="AN81" s="301" t="s">
        <v>549</v>
      </c>
      <c r="AO81" s="301">
        <v>12</v>
      </c>
      <c r="AP81" s="301" t="s">
        <v>549</v>
      </c>
      <c r="AQ81" s="301">
        <v>11.9</v>
      </c>
      <c r="AR81" s="301" t="s">
        <v>549</v>
      </c>
      <c r="AS81" s="301">
        <v>11.9</v>
      </c>
      <c r="AT81" s="397" t="s">
        <v>549</v>
      </c>
      <c r="AU81" s="301">
        <v>11.8</v>
      </c>
      <c r="AV81" s="397" t="s">
        <v>549</v>
      </c>
      <c r="AW81" s="150" t="str">
        <f t="shared" si="1"/>
        <v>down</v>
      </c>
      <c r="AX81" s="11"/>
      <c r="AY81" s="11"/>
      <c r="AZ81" s="11"/>
      <c r="BA81" s="306"/>
      <c r="BB81" s="306"/>
    </row>
    <row r="82" spans="1:54" x14ac:dyDescent="0.2">
      <c r="A82" s="293" t="s">
        <v>629</v>
      </c>
      <c r="B82" s="293" t="s">
        <v>690</v>
      </c>
      <c r="C82" s="293" t="s">
        <v>404</v>
      </c>
      <c r="D82" s="293" t="s">
        <v>426</v>
      </c>
      <c r="E82" s="293" t="s">
        <v>47</v>
      </c>
      <c r="F82" s="293" t="s">
        <v>172</v>
      </c>
      <c r="G82" s="293" t="s">
        <v>173</v>
      </c>
      <c r="H82" s="18" t="s">
        <v>467</v>
      </c>
      <c r="I82" s="301">
        <v>9.8000000000000007</v>
      </c>
      <c r="J82" s="397" t="s">
        <v>548</v>
      </c>
      <c r="K82" s="301">
        <v>9.8000000000000007</v>
      </c>
      <c r="L82" s="306" t="s">
        <v>548</v>
      </c>
      <c r="M82" s="301">
        <v>9.8000000000000007</v>
      </c>
      <c r="N82" s="306" t="s">
        <v>548</v>
      </c>
      <c r="O82" s="301">
        <v>9.8000000000000007</v>
      </c>
      <c r="P82" s="306" t="s">
        <v>548</v>
      </c>
      <c r="Q82" s="301">
        <v>9.9</v>
      </c>
      <c r="R82" s="306" t="s">
        <v>548</v>
      </c>
      <c r="S82" s="301">
        <v>9.9</v>
      </c>
      <c r="T82" s="306" t="s">
        <v>548</v>
      </c>
      <c r="U82" s="301">
        <v>10</v>
      </c>
      <c r="V82" s="306" t="s">
        <v>548</v>
      </c>
      <c r="W82" s="301">
        <v>10</v>
      </c>
      <c r="X82" s="306" t="s">
        <v>548</v>
      </c>
      <c r="Y82" s="301">
        <v>10</v>
      </c>
      <c r="Z82" s="306" t="s">
        <v>548</v>
      </c>
      <c r="AA82" s="301">
        <v>10</v>
      </c>
      <c r="AB82" s="306" t="s">
        <v>548</v>
      </c>
      <c r="AC82" s="301">
        <v>10</v>
      </c>
      <c r="AD82" s="306" t="s">
        <v>548</v>
      </c>
      <c r="AE82" s="301">
        <v>10</v>
      </c>
      <c r="AF82" s="306" t="s">
        <v>548</v>
      </c>
      <c r="AG82" s="301">
        <v>10</v>
      </c>
      <c r="AH82" s="301" t="s">
        <v>548</v>
      </c>
      <c r="AI82" s="301">
        <v>10</v>
      </c>
      <c r="AJ82" s="301" t="s">
        <v>548</v>
      </c>
      <c r="AK82" s="301">
        <v>9.9</v>
      </c>
      <c r="AL82" s="301" t="s">
        <v>548</v>
      </c>
      <c r="AM82" s="301">
        <v>9.8000000000000007</v>
      </c>
      <c r="AN82" s="301" t="s">
        <v>548</v>
      </c>
      <c r="AO82" s="301">
        <v>9.6999999999999993</v>
      </c>
      <c r="AP82" s="301" t="s">
        <v>548</v>
      </c>
      <c r="AQ82" s="301">
        <v>9.5</v>
      </c>
      <c r="AR82" s="301" t="s">
        <v>548</v>
      </c>
      <c r="AS82" s="301">
        <v>9.4</v>
      </c>
      <c r="AT82" s="397" t="s">
        <v>548</v>
      </c>
      <c r="AU82" s="301">
        <v>9.1999999999999993</v>
      </c>
      <c r="AV82" s="397" t="s">
        <v>548</v>
      </c>
      <c r="AW82" s="150" t="str">
        <f t="shared" si="1"/>
        <v>down</v>
      </c>
      <c r="AX82" s="11"/>
      <c r="AY82" s="11"/>
      <c r="AZ82" s="11"/>
      <c r="BA82" s="306"/>
      <c r="BB82" s="306"/>
    </row>
    <row r="83" spans="1:54" x14ac:dyDescent="0.2">
      <c r="A83" s="293" t="s">
        <v>630</v>
      </c>
      <c r="B83" s="293" t="s">
        <v>689</v>
      </c>
      <c r="C83" s="293" t="s">
        <v>402</v>
      </c>
      <c r="D83" s="293" t="s">
        <v>427</v>
      </c>
      <c r="E83" s="293" t="s">
        <v>50</v>
      </c>
      <c r="F83" s="293" t="s">
        <v>174</v>
      </c>
      <c r="G83" s="293" t="s">
        <v>175</v>
      </c>
      <c r="H83" s="18" t="s">
        <v>467</v>
      </c>
      <c r="I83" s="301">
        <v>12.1</v>
      </c>
      <c r="J83" s="397" t="s">
        <v>549</v>
      </c>
      <c r="K83" s="301">
        <v>12.1</v>
      </c>
      <c r="L83" s="306" t="s">
        <v>549</v>
      </c>
      <c r="M83" s="301">
        <v>12.1</v>
      </c>
      <c r="N83" s="306" t="s">
        <v>549</v>
      </c>
      <c r="O83" s="301">
        <v>12.2</v>
      </c>
      <c r="P83" s="306" t="s">
        <v>549</v>
      </c>
      <c r="Q83" s="301">
        <v>12.2</v>
      </c>
      <c r="R83" s="306" t="s">
        <v>549</v>
      </c>
      <c r="S83" s="301">
        <v>12.3</v>
      </c>
      <c r="T83" s="306" t="s">
        <v>549</v>
      </c>
      <c r="U83" s="301">
        <v>12.4</v>
      </c>
      <c r="V83" s="306" t="s">
        <v>549</v>
      </c>
      <c r="W83" s="301">
        <v>12.3</v>
      </c>
      <c r="X83" s="306" t="s">
        <v>549</v>
      </c>
      <c r="Y83" s="301">
        <v>12.4</v>
      </c>
      <c r="Z83" s="306" t="s">
        <v>549</v>
      </c>
      <c r="AA83" s="301">
        <v>12.5</v>
      </c>
      <c r="AB83" s="306" t="s">
        <v>549</v>
      </c>
      <c r="AC83" s="301">
        <v>12.5</v>
      </c>
      <c r="AD83" s="306" t="s">
        <v>549</v>
      </c>
      <c r="AE83" s="301">
        <v>12.6</v>
      </c>
      <c r="AF83" s="306" t="s">
        <v>549</v>
      </c>
      <c r="AG83" s="301">
        <v>12.6</v>
      </c>
      <c r="AH83" s="301" t="s">
        <v>549</v>
      </c>
      <c r="AI83" s="301">
        <v>12.6</v>
      </c>
      <c r="AJ83" s="301" t="s">
        <v>549</v>
      </c>
      <c r="AK83" s="301">
        <v>12.7</v>
      </c>
      <c r="AL83" s="301" t="s">
        <v>549</v>
      </c>
      <c r="AM83" s="301">
        <v>12.7</v>
      </c>
      <c r="AN83" s="301" t="s">
        <v>549</v>
      </c>
      <c r="AO83" s="301">
        <v>12.6</v>
      </c>
      <c r="AP83" s="301" t="s">
        <v>549</v>
      </c>
      <c r="AQ83" s="301">
        <v>12.6</v>
      </c>
      <c r="AR83" s="301" t="s">
        <v>549</v>
      </c>
      <c r="AS83" s="301">
        <v>12.5</v>
      </c>
      <c r="AT83" s="397" t="s">
        <v>549</v>
      </c>
      <c r="AU83" s="301">
        <v>12.4</v>
      </c>
      <c r="AV83" s="397" t="s">
        <v>549</v>
      </c>
      <c r="AW83" s="150" t="str">
        <f t="shared" si="1"/>
        <v>down</v>
      </c>
      <c r="AX83" s="11"/>
      <c r="AY83" s="11"/>
      <c r="AZ83" s="11"/>
      <c r="BA83" s="306"/>
      <c r="BB83" s="306"/>
    </row>
    <row r="84" spans="1:54" x14ac:dyDescent="0.2">
      <c r="A84" s="293" t="s">
        <v>629</v>
      </c>
      <c r="B84" s="293" t="s">
        <v>690</v>
      </c>
      <c r="C84" s="293" t="s">
        <v>404</v>
      </c>
      <c r="D84" s="293" t="s">
        <v>426</v>
      </c>
      <c r="E84" s="293" t="s">
        <v>47</v>
      </c>
      <c r="F84" s="293" t="s">
        <v>176</v>
      </c>
      <c r="G84" s="293" t="s">
        <v>177</v>
      </c>
      <c r="H84" s="18" t="s">
        <v>467</v>
      </c>
      <c r="I84" s="301">
        <v>8.3000000000000007</v>
      </c>
      <c r="J84" s="397" t="s">
        <v>548</v>
      </c>
      <c r="K84" s="301">
        <v>8.3000000000000007</v>
      </c>
      <c r="L84" s="306" t="s">
        <v>548</v>
      </c>
      <c r="M84" s="301">
        <v>8.4</v>
      </c>
      <c r="N84" s="306" t="s">
        <v>548</v>
      </c>
      <c r="O84" s="301">
        <v>8.4</v>
      </c>
      <c r="P84" s="306" t="s">
        <v>548</v>
      </c>
      <c r="Q84" s="301">
        <v>8.4</v>
      </c>
      <c r="R84" s="306" t="s">
        <v>548</v>
      </c>
      <c r="S84" s="301">
        <v>8.4</v>
      </c>
      <c r="T84" s="306" t="s">
        <v>548</v>
      </c>
      <c r="U84" s="301">
        <v>8.4</v>
      </c>
      <c r="V84" s="306" t="s">
        <v>548</v>
      </c>
      <c r="W84" s="301">
        <v>8.3000000000000007</v>
      </c>
      <c r="X84" s="306" t="s">
        <v>548</v>
      </c>
      <c r="Y84" s="301">
        <v>8.3000000000000007</v>
      </c>
      <c r="Z84" s="306" t="s">
        <v>548</v>
      </c>
      <c r="AA84" s="301">
        <v>8.1999999999999993</v>
      </c>
      <c r="AB84" s="306" t="s">
        <v>548</v>
      </c>
      <c r="AC84" s="301">
        <v>8.1</v>
      </c>
      <c r="AD84" s="306" t="s">
        <v>548</v>
      </c>
      <c r="AE84" s="301">
        <v>8.1</v>
      </c>
      <c r="AF84" s="306" t="s">
        <v>548</v>
      </c>
      <c r="AG84" s="301">
        <v>7.9</v>
      </c>
      <c r="AH84" s="301" t="s">
        <v>548</v>
      </c>
      <c r="AI84" s="301">
        <v>7.9</v>
      </c>
      <c r="AJ84" s="301" t="s">
        <v>548</v>
      </c>
      <c r="AK84" s="301">
        <v>7.8</v>
      </c>
      <c r="AL84" s="301" t="s">
        <v>548</v>
      </c>
      <c r="AM84" s="301">
        <v>7.8</v>
      </c>
      <c r="AN84" s="301" t="s">
        <v>548</v>
      </c>
      <c r="AO84" s="301">
        <v>7.7</v>
      </c>
      <c r="AP84" s="301" t="s">
        <v>548</v>
      </c>
      <c r="AQ84" s="301">
        <v>7.6</v>
      </c>
      <c r="AR84" s="301" t="s">
        <v>548</v>
      </c>
      <c r="AS84" s="301">
        <v>7.5</v>
      </c>
      <c r="AT84" s="397" t="s">
        <v>548</v>
      </c>
      <c r="AU84" s="301">
        <v>7.4</v>
      </c>
      <c r="AV84" s="397" t="s">
        <v>548</v>
      </c>
      <c r="AW84" s="150" t="str">
        <f t="shared" si="1"/>
        <v>down</v>
      </c>
      <c r="AX84" s="11"/>
      <c r="AY84" s="11"/>
      <c r="AZ84" s="11"/>
      <c r="BA84" s="306"/>
      <c r="BB84" s="306"/>
    </row>
    <row r="85" spans="1:54" x14ac:dyDescent="0.2">
      <c r="A85" s="293" t="s">
        <v>637</v>
      </c>
      <c r="B85" s="293" t="s">
        <v>688</v>
      </c>
      <c r="C85" s="293" t="s">
        <v>401</v>
      </c>
      <c r="D85" s="293" t="s">
        <v>436</v>
      </c>
      <c r="E85" s="293" t="s">
        <v>114</v>
      </c>
      <c r="F85" s="293" t="s">
        <v>178</v>
      </c>
      <c r="G85" s="293" t="s">
        <v>179</v>
      </c>
      <c r="H85" s="18" t="s">
        <v>467</v>
      </c>
      <c r="I85" s="301">
        <v>4.8</v>
      </c>
      <c r="J85" s="397" t="s">
        <v>548</v>
      </c>
      <c r="K85" s="301">
        <v>4.9000000000000004</v>
      </c>
      <c r="L85" s="306" t="s">
        <v>548</v>
      </c>
      <c r="M85" s="301">
        <v>4.9000000000000004</v>
      </c>
      <c r="N85" s="306" t="s">
        <v>548</v>
      </c>
      <c r="O85" s="301">
        <v>4.8</v>
      </c>
      <c r="P85" s="306" t="s">
        <v>548</v>
      </c>
      <c r="Q85" s="301">
        <v>4.8</v>
      </c>
      <c r="R85" s="306" t="s">
        <v>548</v>
      </c>
      <c r="S85" s="301">
        <v>4.8</v>
      </c>
      <c r="T85" s="306" t="s">
        <v>548</v>
      </c>
      <c r="U85" s="301">
        <v>4.8</v>
      </c>
      <c r="V85" s="306" t="s">
        <v>548</v>
      </c>
      <c r="W85" s="301">
        <v>4.8</v>
      </c>
      <c r="X85" s="306" t="s">
        <v>548</v>
      </c>
      <c r="Y85" s="301">
        <v>4.8</v>
      </c>
      <c r="Z85" s="306" t="s">
        <v>548</v>
      </c>
      <c r="AA85" s="301">
        <v>4.8</v>
      </c>
      <c r="AB85" s="306" t="s">
        <v>548</v>
      </c>
      <c r="AC85" s="301">
        <v>4.8</v>
      </c>
      <c r="AD85" s="306" t="s">
        <v>548</v>
      </c>
      <c r="AE85" s="301">
        <v>4.8</v>
      </c>
      <c r="AF85" s="306" t="s">
        <v>548</v>
      </c>
      <c r="AG85" s="301">
        <v>4.8</v>
      </c>
      <c r="AH85" s="301" t="s">
        <v>548</v>
      </c>
      <c r="AI85" s="301">
        <v>4.8</v>
      </c>
      <c r="AJ85" s="301" t="s">
        <v>548</v>
      </c>
      <c r="AK85" s="301">
        <v>4.9000000000000004</v>
      </c>
      <c r="AL85" s="301" t="s">
        <v>548</v>
      </c>
      <c r="AM85" s="301">
        <v>4.9000000000000004</v>
      </c>
      <c r="AN85" s="301" t="s">
        <v>548</v>
      </c>
      <c r="AO85" s="301">
        <v>4.9000000000000004</v>
      </c>
      <c r="AP85" s="301" t="s">
        <v>548</v>
      </c>
      <c r="AQ85" s="301">
        <v>4.9000000000000004</v>
      </c>
      <c r="AR85" s="301" t="s">
        <v>548</v>
      </c>
      <c r="AS85" s="301">
        <v>4.8</v>
      </c>
      <c r="AT85" s="397" t="s">
        <v>548</v>
      </c>
      <c r="AU85" s="301">
        <v>4.8</v>
      </c>
      <c r="AV85" s="397" t="s">
        <v>548</v>
      </c>
      <c r="AW85" s="150" t="str">
        <f t="shared" si="1"/>
        <v>same</v>
      </c>
      <c r="AX85" s="11"/>
      <c r="AY85" s="11"/>
      <c r="AZ85" s="11"/>
      <c r="BA85" s="306"/>
      <c r="BB85" s="306"/>
    </row>
    <row r="86" spans="1:54" x14ac:dyDescent="0.2">
      <c r="A86" s="293" t="s">
        <v>501</v>
      </c>
      <c r="B86" s="293" t="s">
        <v>691</v>
      </c>
      <c r="C86" s="293" t="s">
        <v>405</v>
      </c>
      <c r="D86" s="293" t="s">
        <v>429</v>
      </c>
      <c r="E86" s="293" t="s">
        <v>60</v>
      </c>
      <c r="F86" s="293" t="s">
        <v>180</v>
      </c>
      <c r="G86" s="293" t="s">
        <v>181</v>
      </c>
      <c r="H86" s="18" t="s">
        <v>467</v>
      </c>
      <c r="I86" s="301">
        <v>11.5</v>
      </c>
      <c r="J86" s="397" t="s">
        <v>549</v>
      </c>
      <c r="K86" s="301">
        <v>11.4</v>
      </c>
      <c r="L86" s="306" t="s">
        <v>549</v>
      </c>
      <c r="M86" s="301">
        <v>11.4</v>
      </c>
      <c r="N86" s="306" t="s">
        <v>549</v>
      </c>
      <c r="O86" s="301">
        <v>11.3</v>
      </c>
      <c r="P86" s="306" t="s">
        <v>549</v>
      </c>
      <c r="Q86" s="301">
        <v>11.3</v>
      </c>
      <c r="R86" s="306" t="s">
        <v>549</v>
      </c>
      <c r="S86" s="301">
        <v>11.1</v>
      </c>
      <c r="T86" s="306" t="s">
        <v>549</v>
      </c>
      <c r="U86" s="301">
        <v>11</v>
      </c>
      <c r="V86" s="306" t="s">
        <v>549</v>
      </c>
      <c r="W86" s="301">
        <v>10.9</v>
      </c>
      <c r="X86" s="306" t="s">
        <v>549</v>
      </c>
      <c r="Y86" s="301">
        <v>10.8</v>
      </c>
      <c r="Z86" s="306" t="s">
        <v>549</v>
      </c>
      <c r="AA86" s="301">
        <v>10.5</v>
      </c>
      <c r="AB86" s="306" t="s">
        <v>549</v>
      </c>
      <c r="AC86" s="301">
        <v>10.3</v>
      </c>
      <c r="AD86" s="306" t="s">
        <v>549</v>
      </c>
      <c r="AE86" s="301">
        <v>10</v>
      </c>
      <c r="AF86" s="306" t="s">
        <v>548</v>
      </c>
      <c r="AG86" s="301">
        <v>9.6999999999999993</v>
      </c>
      <c r="AH86" s="301" t="s">
        <v>548</v>
      </c>
      <c r="AI86" s="301">
        <v>9.4</v>
      </c>
      <c r="AJ86" s="301" t="s">
        <v>548</v>
      </c>
      <c r="AK86" s="301">
        <v>9.1</v>
      </c>
      <c r="AL86" s="301" t="s">
        <v>548</v>
      </c>
      <c r="AM86" s="301">
        <v>8.9</v>
      </c>
      <c r="AN86" s="301" t="s">
        <v>548</v>
      </c>
      <c r="AO86" s="301">
        <v>8.6</v>
      </c>
      <c r="AP86" s="301" t="s">
        <v>548</v>
      </c>
      <c r="AQ86" s="301">
        <v>8.4</v>
      </c>
      <c r="AR86" s="301" t="s">
        <v>548</v>
      </c>
      <c r="AS86" s="301">
        <v>8.1</v>
      </c>
      <c r="AT86" s="397" t="s">
        <v>548</v>
      </c>
      <c r="AU86" s="301">
        <v>8</v>
      </c>
      <c r="AV86" s="397" t="s">
        <v>548</v>
      </c>
      <c r="AW86" s="150" t="str">
        <f t="shared" si="1"/>
        <v>down</v>
      </c>
      <c r="AX86" s="11"/>
      <c r="AY86" s="11"/>
      <c r="AZ86" s="11"/>
      <c r="BA86" s="306"/>
      <c r="BB86" s="306"/>
    </row>
    <row r="87" spans="1:54" x14ac:dyDescent="0.2">
      <c r="A87" s="293" t="s">
        <v>498</v>
      </c>
      <c r="B87" s="293" t="s">
        <v>704</v>
      </c>
      <c r="C87" s="293" t="s">
        <v>98</v>
      </c>
      <c r="D87" s="293" t="s">
        <v>434</v>
      </c>
      <c r="E87" s="293" t="s">
        <v>98</v>
      </c>
      <c r="F87" s="293" t="s">
        <v>182</v>
      </c>
      <c r="G87" s="293" t="s">
        <v>183</v>
      </c>
      <c r="H87" s="18" t="s">
        <v>467</v>
      </c>
      <c r="I87" s="301">
        <v>7.3</v>
      </c>
      <c r="J87" s="397" t="s">
        <v>548</v>
      </c>
      <c r="K87" s="301">
        <v>7.1</v>
      </c>
      <c r="L87" s="306" t="s">
        <v>548</v>
      </c>
      <c r="M87" s="301">
        <v>7</v>
      </c>
      <c r="N87" s="306" t="s">
        <v>548</v>
      </c>
      <c r="O87" s="301">
        <v>6.9</v>
      </c>
      <c r="P87" s="306" t="s">
        <v>548</v>
      </c>
      <c r="Q87" s="301">
        <v>6.8</v>
      </c>
      <c r="R87" s="306" t="s">
        <v>548</v>
      </c>
      <c r="S87" s="301">
        <v>6.8</v>
      </c>
      <c r="T87" s="306" t="s">
        <v>548</v>
      </c>
      <c r="U87" s="301">
        <v>6.8</v>
      </c>
      <c r="V87" s="306" t="s">
        <v>548</v>
      </c>
      <c r="W87" s="301">
        <v>6.8</v>
      </c>
      <c r="X87" s="306" t="s">
        <v>548</v>
      </c>
      <c r="Y87" s="301">
        <v>6.8</v>
      </c>
      <c r="Z87" s="306" t="s">
        <v>548</v>
      </c>
      <c r="AA87" s="301">
        <v>6.9</v>
      </c>
      <c r="AB87" s="306" t="s">
        <v>548</v>
      </c>
      <c r="AC87" s="301">
        <v>6.9</v>
      </c>
      <c r="AD87" s="306" t="s">
        <v>548</v>
      </c>
      <c r="AE87" s="301">
        <v>7</v>
      </c>
      <c r="AF87" s="306" t="s">
        <v>548</v>
      </c>
      <c r="AG87" s="301">
        <v>7</v>
      </c>
      <c r="AH87" s="301" t="s">
        <v>548</v>
      </c>
      <c r="AI87" s="301">
        <v>7.2</v>
      </c>
      <c r="AJ87" s="301" t="s">
        <v>548</v>
      </c>
      <c r="AK87" s="301">
        <v>7.2</v>
      </c>
      <c r="AL87" s="301" t="s">
        <v>548</v>
      </c>
      <c r="AM87" s="301">
        <v>7.1</v>
      </c>
      <c r="AN87" s="301" t="s">
        <v>548</v>
      </c>
      <c r="AO87" s="301">
        <v>7.1</v>
      </c>
      <c r="AP87" s="301" t="s">
        <v>548</v>
      </c>
      <c r="AQ87" s="301">
        <v>7.1</v>
      </c>
      <c r="AR87" s="301" t="s">
        <v>548</v>
      </c>
      <c r="AS87" s="301">
        <v>7</v>
      </c>
      <c r="AT87" s="397" t="s">
        <v>548</v>
      </c>
      <c r="AU87" s="301">
        <v>6.9</v>
      </c>
      <c r="AV87" s="397" t="s">
        <v>548</v>
      </c>
      <c r="AW87" s="150" t="str">
        <f t="shared" si="1"/>
        <v>down</v>
      </c>
      <c r="AX87" s="11"/>
      <c r="AY87" s="11"/>
      <c r="AZ87" s="11"/>
      <c r="BA87" s="306"/>
      <c r="BB87" s="306"/>
    </row>
    <row r="88" spans="1:54" x14ac:dyDescent="0.2">
      <c r="A88" s="293" t="s">
        <v>622</v>
      </c>
      <c r="B88" s="293" t="s">
        <v>690</v>
      </c>
      <c r="C88" s="293" t="s">
        <v>404</v>
      </c>
      <c r="D88" s="293" t="s">
        <v>418</v>
      </c>
      <c r="E88" s="293" t="s">
        <v>12</v>
      </c>
      <c r="F88" s="293" t="s">
        <v>184</v>
      </c>
      <c r="G88" s="293" t="s">
        <v>185</v>
      </c>
      <c r="H88" s="18" t="s">
        <v>467</v>
      </c>
      <c r="I88" s="301">
        <v>9.9</v>
      </c>
      <c r="J88" s="397" t="s">
        <v>548</v>
      </c>
      <c r="K88" s="301">
        <v>9.9</v>
      </c>
      <c r="L88" s="306" t="s">
        <v>548</v>
      </c>
      <c r="M88" s="301">
        <v>9.9</v>
      </c>
      <c r="N88" s="306" t="s">
        <v>548</v>
      </c>
      <c r="O88" s="301">
        <v>10</v>
      </c>
      <c r="P88" s="306" t="s">
        <v>548</v>
      </c>
      <c r="Q88" s="301">
        <v>10.199999999999999</v>
      </c>
      <c r="R88" s="306" t="s">
        <v>549</v>
      </c>
      <c r="S88" s="301">
        <v>10.3</v>
      </c>
      <c r="T88" s="306" t="s">
        <v>549</v>
      </c>
      <c r="U88" s="301">
        <v>10.4</v>
      </c>
      <c r="V88" s="306" t="s">
        <v>549</v>
      </c>
      <c r="W88" s="301">
        <v>10.5</v>
      </c>
      <c r="X88" s="306" t="s">
        <v>549</v>
      </c>
      <c r="Y88" s="301">
        <v>10.7</v>
      </c>
      <c r="Z88" s="306" t="s">
        <v>549</v>
      </c>
      <c r="AA88" s="301">
        <v>10.7</v>
      </c>
      <c r="AB88" s="306" t="s">
        <v>549</v>
      </c>
      <c r="AC88" s="301">
        <v>10.8</v>
      </c>
      <c r="AD88" s="306" t="s">
        <v>549</v>
      </c>
      <c r="AE88" s="301">
        <v>10.8</v>
      </c>
      <c r="AF88" s="306" t="s">
        <v>549</v>
      </c>
      <c r="AG88" s="301">
        <v>10.8</v>
      </c>
      <c r="AH88" s="301" t="s">
        <v>549</v>
      </c>
      <c r="AI88" s="301">
        <v>10.9</v>
      </c>
      <c r="AJ88" s="301" t="s">
        <v>549</v>
      </c>
      <c r="AK88" s="301">
        <v>10.8</v>
      </c>
      <c r="AL88" s="301" t="s">
        <v>549</v>
      </c>
      <c r="AM88" s="301">
        <v>10.7</v>
      </c>
      <c r="AN88" s="301" t="s">
        <v>549</v>
      </c>
      <c r="AO88" s="301">
        <v>10.7</v>
      </c>
      <c r="AP88" s="301" t="s">
        <v>549</v>
      </c>
      <c r="AQ88" s="301">
        <v>10.5</v>
      </c>
      <c r="AR88" s="301" t="s">
        <v>549</v>
      </c>
      <c r="AS88" s="301">
        <v>10.4</v>
      </c>
      <c r="AT88" s="397" t="s">
        <v>549</v>
      </c>
      <c r="AU88" s="301">
        <v>10.199999999999999</v>
      </c>
      <c r="AV88" s="397" t="s">
        <v>549</v>
      </c>
      <c r="AW88" s="150" t="str">
        <f t="shared" si="1"/>
        <v>down</v>
      </c>
      <c r="AX88" s="11"/>
      <c r="AY88" s="11"/>
      <c r="AZ88" s="11"/>
      <c r="BA88" s="306"/>
      <c r="BB88" s="306"/>
    </row>
    <row r="89" spans="1:54" x14ac:dyDescent="0.2">
      <c r="A89" s="293" t="s">
        <v>641</v>
      </c>
      <c r="B89" s="293" t="s">
        <v>697</v>
      </c>
      <c r="C89" s="293" t="s">
        <v>408</v>
      </c>
      <c r="D89" s="293" t="s">
        <v>440</v>
      </c>
      <c r="E89" s="293" t="s">
        <v>186</v>
      </c>
      <c r="F89" s="293" t="s">
        <v>187</v>
      </c>
      <c r="G89" s="293" t="s">
        <v>188</v>
      </c>
      <c r="H89" s="18" t="s">
        <v>467</v>
      </c>
      <c r="I89" s="301">
        <v>9.8000000000000007</v>
      </c>
      <c r="J89" s="397" t="s">
        <v>548</v>
      </c>
      <c r="K89" s="301">
        <v>9.8000000000000007</v>
      </c>
      <c r="L89" s="306" t="s">
        <v>548</v>
      </c>
      <c r="M89" s="301">
        <v>9.8000000000000007</v>
      </c>
      <c r="N89" s="306" t="s">
        <v>548</v>
      </c>
      <c r="O89" s="301">
        <v>9.8000000000000007</v>
      </c>
      <c r="P89" s="306" t="s">
        <v>548</v>
      </c>
      <c r="Q89" s="301">
        <v>9.8000000000000007</v>
      </c>
      <c r="R89" s="306" t="s">
        <v>548</v>
      </c>
      <c r="S89" s="301">
        <v>9.8000000000000007</v>
      </c>
      <c r="T89" s="306" t="s">
        <v>548</v>
      </c>
      <c r="U89" s="301">
        <v>9.6999999999999993</v>
      </c>
      <c r="V89" s="306" t="s">
        <v>548</v>
      </c>
      <c r="W89" s="301">
        <v>9.6999999999999993</v>
      </c>
      <c r="X89" s="306" t="s">
        <v>548</v>
      </c>
      <c r="Y89" s="301">
        <v>9.8000000000000007</v>
      </c>
      <c r="Z89" s="306" t="s">
        <v>548</v>
      </c>
      <c r="AA89" s="301">
        <v>9.6999999999999993</v>
      </c>
      <c r="AB89" s="306" t="s">
        <v>548</v>
      </c>
      <c r="AC89" s="301">
        <v>9.8000000000000007</v>
      </c>
      <c r="AD89" s="306" t="s">
        <v>548</v>
      </c>
      <c r="AE89" s="301">
        <v>9.6999999999999993</v>
      </c>
      <c r="AF89" s="306" t="s">
        <v>548</v>
      </c>
      <c r="AG89" s="301">
        <v>9.6</v>
      </c>
      <c r="AH89" s="301" t="s">
        <v>548</v>
      </c>
      <c r="AI89" s="301">
        <v>9.5</v>
      </c>
      <c r="AJ89" s="301" t="s">
        <v>548</v>
      </c>
      <c r="AK89" s="301">
        <v>9.4</v>
      </c>
      <c r="AL89" s="301" t="s">
        <v>548</v>
      </c>
      <c r="AM89" s="301">
        <v>9.3000000000000007</v>
      </c>
      <c r="AN89" s="301" t="s">
        <v>548</v>
      </c>
      <c r="AO89" s="301">
        <v>9.1999999999999993</v>
      </c>
      <c r="AP89" s="301" t="s">
        <v>548</v>
      </c>
      <c r="AQ89" s="301">
        <v>9.1999999999999993</v>
      </c>
      <c r="AR89" s="301" t="s">
        <v>548</v>
      </c>
      <c r="AS89" s="301">
        <v>9.1</v>
      </c>
      <c r="AT89" s="397" t="s">
        <v>548</v>
      </c>
      <c r="AU89" s="301">
        <v>9.1</v>
      </c>
      <c r="AV89" s="397" t="s">
        <v>548</v>
      </c>
      <c r="AW89" s="150" t="str">
        <f t="shared" si="1"/>
        <v>same</v>
      </c>
      <c r="AX89" s="11"/>
      <c r="AY89" s="11"/>
      <c r="AZ89" s="11"/>
      <c r="BA89" s="306"/>
      <c r="BB89" s="306"/>
    </row>
    <row r="90" spans="1:54" x14ac:dyDescent="0.2">
      <c r="A90" s="293" t="s">
        <v>633</v>
      </c>
      <c r="B90" s="293" t="s">
        <v>690</v>
      </c>
      <c r="C90" s="293" t="s">
        <v>404</v>
      </c>
      <c r="D90" s="293" t="s">
        <v>422</v>
      </c>
      <c r="E90" s="293" t="s">
        <v>31</v>
      </c>
      <c r="F90" s="293" t="s">
        <v>189</v>
      </c>
      <c r="G90" s="293" t="s">
        <v>190</v>
      </c>
      <c r="H90" s="18" t="s">
        <v>467</v>
      </c>
      <c r="I90" s="301">
        <v>8.6999999999999993</v>
      </c>
      <c r="J90" s="397" t="s">
        <v>548</v>
      </c>
      <c r="K90" s="301">
        <v>8.6999999999999993</v>
      </c>
      <c r="L90" s="306" t="s">
        <v>548</v>
      </c>
      <c r="M90" s="301">
        <v>8.8000000000000007</v>
      </c>
      <c r="N90" s="306" t="s">
        <v>548</v>
      </c>
      <c r="O90" s="301">
        <v>8.8000000000000007</v>
      </c>
      <c r="P90" s="306" t="s">
        <v>548</v>
      </c>
      <c r="Q90" s="301">
        <v>8.8000000000000007</v>
      </c>
      <c r="R90" s="306" t="s">
        <v>548</v>
      </c>
      <c r="S90" s="301">
        <v>8.8000000000000007</v>
      </c>
      <c r="T90" s="306" t="s">
        <v>548</v>
      </c>
      <c r="U90" s="301">
        <v>8.8000000000000007</v>
      </c>
      <c r="V90" s="306" t="s">
        <v>548</v>
      </c>
      <c r="W90" s="301">
        <v>8.8000000000000007</v>
      </c>
      <c r="X90" s="306" t="s">
        <v>548</v>
      </c>
      <c r="Y90" s="301">
        <v>8.6999999999999993</v>
      </c>
      <c r="Z90" s="306" t="s">
        <v>548</v>
      </c>
      <c r="AA90" s="301">
        <v>8.8000000000000007</v>
      </c>
      <c r="AB90" s="306" t="s">
        <v>548</v>
      </c>
      <c r="AC90" s="301">
        <v>8.8000000000000007</v>
      </c>
      <c r="AD90" s="306" t="s">
        <v>548</v>
      </c>
      <c r="AE90" s="301">
        <v>8.8000000000000007</v>
      </c>
      <c r="AF90" s="306" t="s">
        <v>548</v>
      </c>
      <c r="AG90" s="301">
        <v>8.6999999999999993</v>
      </c>
      <c r="AH90" s="301" t="s">
        <v>548</v>
      </c>
      <c r="AI90" s="301">
        <v>8.6999999999999993</v>
      </c>
      <c r="AJ90" s="301" t="s">
        <v>548</v>
      </c>
      <c r="AK90" s="301">
        <v>8.6</v>
      </c>
      <c r="AL90" s="301" t="s">
        <v>548</v>
      </c>
      <c r="AM90" s="301">
        <v>8.5</v>
      </c>
      <c r="AN90" s="301" t="s">
        <v>548</v>
      </c>
      <c r="AO90" s="301">
        <v>8.5</v>
      </c>
      <c r="AP90" s="301" t="s">
        <v>548</v>
      </c>
      <c r="AQ90" s="301">
        <v>8.5</v>
      </c>
      <c r="AR90" s="301" t="s">
        <v>548</v>
      </c>
      <c r="AS90" s="301">
        <v>8.4</v>
      </c>
      <c r="AT90" s="397" t="s">
        <v>548</v>
      </c>
      <c r="AU90" s="301">
        <v>8.3000000000000007</v>
      </c>
      <c r="AV90" s="397" t="s">
        <v>548</v>
      </c>
      <c r="AW90" s="150" t="str">
        <f t="shared" si="1"/>
        <v>down</v>
      </c>
      <c r="AX90" s="11"/>
      <c r="AY90" s="11"/>
      <c r="AZ90" s="11"/>
      <c r="BA90" s="306"/>
      <c r="BB90" s="306"/>
    </row>
    <row r="91" spans="1:54" x14ac:dyDescent="0.2">
      <c r="A91" s="293" t="s">
        <v>496</v>
      </c>
      <c r="B91" s="293" t="s">
        <v>705</v>
      </c>
      <c r="C91" s="293" t="s">
        <v>411</v>
      </c>
      <c r="D91" s="293" t="s">
        <v>439</v>
      </c>
      <c r="E91" s="293" t="s">
        <v>145</v>
      </c>
      <c r="F91" s="293" t="s">
        <v>191</v>
      </c>
      <c r="G91" s="293" t="s">
        <v>192</v>
      </c>
      <c r="H91" s="18" t="s">
        <v>467</v>
      </c>
      <c r="I91" s="301">
        <v>7.5</v>
      </c>
      <c r="J91" s="397" t="s">
        <v>548</v>
      </c>
      <c r="K91" s="301">
        <v>7.5</v>
      </c>
      <c r="L91" s="306" t="s">
        <v>548</v>
      </c>
      <c r="M91" s="301">
        <v>7.4</v>
      </c>
      <c r="N91" s="306" t="s">
        <v>548</v>
      </c>
      <c r="O91" s="301">
        <v>7.5</v>
      </c>
      <c r="P91" s="306" t="s">
        <v>548</v>
      </c>
      <c r="Q91" s="301">
        <v>7.5</v>
      </c>
      <c r="R91" s="306" t="s">
        <v>548</v>
      </c>
      <c r="S91" s="301">
        <v>7.5</v>
      </c>
      <c r="T91" s="306" t="s">
        <v>548</v>
      </c>
      <c r="U91" s="301">
        <v>7.6</v>
      </c>
      <c r="V91" s="306" t="s">
        <v>548</v>
      </c>
      <c r="W91" s="301">
        <v>7.6</v>
      </c>
      <c r="X91" s="306" t="s">
        <v>548</v>
      </c>
      <c r="Y91" s="301">
        <v>7.6</v>
      </c>
      <c r="Z91" s="306" t="s">
        <v>548</v>
      </c>
      <c r="AA91" s="301">
        <v>7.6</v>
      </c>
      <c r="AB91" s="306" t="s">
        <v>548</v>
      </c>
      <c r="AC91" s="301">
        <v>7.7</v>
      </c>
      <c r="AD91" s="306" t="s">
        <v>548</v>
      </c>
      <c r="AE91" s="301">
        <v>7.7</v>
      </c>
      <c r="AF91" s="306" t="s">
        <v>548</v>
      </c>
      <c r="AG91" s="301">
        <v>7.7</v>
      </c>
      <c r="AH91" s="301" t="s">
        <v>548</v>
      </c>
      <c r="AI91" s="301">
        <v>7.8</v>
      </c>
      <c r="AJ91" s="301" t="s">
        <v>548</v>
      </c>
      <c r="AK91" s="301">
        <v>7.8</v>
      </c>
      <c r="AL91" s="301" t="s">
        <v>548</v>
      </c>
      <c r="AM91" s="301">
        <v>7.7</v>
      </c>
      <c r="AN91" s="301" t="s">
        <v>548</v>
      </c>
      <c r="AO91" s="301">
        <v>7.6</v>
      </c>
      <c r="AP91" s="301" t="s">
        <v>548</v>
      </c>
      <c r="AQ91" s="301">
        <v>7.6</v>
      </c>
      <c r="AR91" s="301" t="s">
        <v>548</v>
      </c>
      <c r="AS91" s="301">
        <v>7.6</v>
      </c>
      <c r="AT91" s="397" t="s">
        <v>548</v>
      </c>
      <c r="AU91" s="301">
        <v>7.5</v>
      </c>
      <c r="AV91" s="397" t="s">
        <v>548</v>
      </c>
      <c r="AW91" s="150" t="str">
        <f t="shared" si="1"/>
        <v>down</v>
      </c>
      <c r="AX91" s="11"/>
      <c r="AY91" s="11"/>
      <c r="AZ91" s="11"/>
      <c r="BA91" s="306"/>
      <c r="BB91" s="306"/>
    </row>
    <row r="92" spans="1:54" x14ac:dyDescent="0.2">
      <c r="A92" s="293" t="s">
        <v>626</v>
      </c>
      <c r="B92" s="293" t="s">
        <v>690</v>
      </c>
      <c r="C92" s="293" t="s">
        <v>404</v>
      </c>
      <c r="D92" s="293" t="s">
        <v>422</v>
      </c>
      <c r="E92" s="293" t="s">
        <v>31</v>
      </c>
      <c r="F92" s="293" t="s">
        <v>193</v>
      </c>
      <c r="G92" s="293" t="s">
        <v>194</v>
      </c>
      <c r="H92" s="18" t="s">
        <v>467</v>
      </c>
      <c r="I92" s="301">
        <v>8.5</v>
      </c>
      <c r="J92" s="397" t="s">
        <v>548</v>
      </c>
      <c r="K92" s="301">
        <v>8.5</v>
      </c>
      <c r="L92" s="306" t="s">
        <v>548</v>
      </c>
      <c r="M92" s="301">
        <v>8.5</v>
      </c>
      <c r="N92" s="306" t="s">
        <v>548</v>
      </c>
      <c r="O92" s="301">
        <v>8.6</v>
      </c>
      <c r="P92" s="306" t="s">
        <v>548</v>
      </c>
      <c r="Q92" s="301">
        <v>8.6</v>
      </c>
      <c r="R92" s="306" t="s">
        <v>548</v>
      </c>
      <c r="S92" s="301">
        <v>8.6</v>
      </c>
      <c r="T92" s="306" t="s">
        <v>548</v>
      </c>
      <c r="U92" s="301">
        <v>8.6999999999999993</v>
      </c>
      <c r="V92" s="306" t="s">
        <v>548</v>
      </c>
      <c r="W92" s="301">
        <v>8.8000000000000007</v>
      </c>
      <c r="X92" s="306" t="s">
        <v>548</v>
      </c>
      <c r="Y92" s="301">
        <v>8.9</v>
      </c>
      <c r="Z92" s="306" t="s">
        <v>548</v>
      </c>
      <c r="AA92" s="301">
        <v>8.9</v>
      </c>
      <c r="AB92" s="306" t="s">
        <v>548</v>
      </c>
      <c r="AC92" s="301">
        <v>9</v>
      </c>
      <c r="AD92" s="306" t="s">
        <v>548</v>
      </c>
      <c r="AE92" s="301">
        <v>9.1</v>
      </c>
      <c r="AF92" s="306" t="s">
        <v>548</v>
      </c>
      <c r="AG92" s="301">
        <v>9.1</v>
      </c>
      <c r="AH92" s="301" t="s">
        <v>548</v>
      </c>
      <c r="AI92" s="301">
        <v>9.1999999999999993</v>
      </c>
      <c r="AJ92" s="301" t="s">
        <v>548</v>
      </c>
      <c r="AK92" s="301">
        <v>9.3000000000000007</v>
      </c>
      <c r="AL92" s="301" t="s">
        <v>548</v>
      </c>
      <c r="AM92" s="301">
        <v>9.3000000000000007</v>
      </c>
      <c r="AN92" s="301" t="s">
        <v>548</v>
      </c>
      <c r="AO92" s="301">
        <v>9.3000000000000007</v>
      </c>
      <c r="AP92" s="301" t="s">
        <v>548</v>
      </c>
      <c r="AQ92" s="301">
        <v>9.3000000000000007</v>
      </c>
      <c r="AR92" s="301" t="s">
        <v>548</v>
      </c>
      <c r="AS92" s="301">
        <v>9.3000000000000007</v>
      </c>
      <c r="AT92" s="397" t="s">
        <v>548</v>
      </c>
      <c r="AU92" s="301">
        <v>9.1999999999999993</v>
      </c>
      <c r="AV92" s="397" t="s">
        <v>548</v>
      </c>
      <c r="AW92" s="150" t="str">
        <f t="shared" si="1"/>
        <v>down</v>
      </c>
      <c r="AX92" s="11"/>
      <c r="AY92" s="11"/>
      <c r="AZ92" s="11"/>
      <c r="BA92" s="306"/>
      <c r="BB92" s="306"/>
    </row>
    <row r="93" spans="1:54" x14ac:dyDescent="0.2">
      <c r="A93" s="293" t="s">
        <v>619</v>
      </c>
      <c r="B93" s="293" t="s">
        <v>688</v>
      </c>
      <c r="C93" s="293" t="s">
        <v>401</v>
      </c>
      <c r="D93" s="293" t="s">
        <v>415</v>
      </c>
      <c r="E93" s="293" t="s">
        <v>5</v>
      </c>
      <c r="F93" s="293" t="s">
        <v>561</v>
      </c>
      <c r="G93" s="293" t="s">
        <v>562</v>
      </c>
      <c r="H93" s="18" t="s">
        <v>467</v>
      </c>
      <c r="I93" s="301">
        <v>6.2</v>
      </c>
      <c r="J93" s="397" t="s">
        <v>548</v>
      </c>
      <c r="K93" s="301">
        <v>6.2</v>
      </c>
      <c r="L93" s="306" t="s">
        <v>548</v>
      </c>
      <c r="M93" s="301">
        <v>6.2</v>
      </c>
      <c r="N93" s="306" t="s">
        <v>548</v>
      </c>
      <c r="O93" s="301">
        <v>6.2</v>
      </c>
      <c r="P93" s="306" t="s">
        <v>548</v>
      </c>
      <c r="Q93" s="301">
        <v>6.2</v>
      </c>
      <c r="R93" s="306" t="s">
        <v>548</v>
      </c>
      <c r="S93" s="301">
        <v>6.2</v>
      </c>
      <c r="T93" s="306" t="s">
        <v>548</v>
      </c>
      <c r="U93" s="301">
        <v>6.2</v>
      </c>
      <c r="V93" s="306" t="s">
        <v>548</v>
      </c>
      <c r="W93" s="301">
        <v>6.3</v>
      </c>
      <c r="X93" s="306" t="s">
        <v>548</v>
      </c>
      <c r="Y93" s="301">
        <v>6.3</v>
      </c>
      <c r="Z93" s="306" t="s">
        <v>548</v>
      </c>
      <c r="AA93" s="301">
        <v>6.3</v>
      </c>
      <c r="AB93" s="306" t="s">
        <v>548</v>
      </c>
      <c r="AC93" s="301">
        <v>6.3</v>
      </c>
      <c r="AD93" s="306" t="s">
        <v>548</v>
      </c>
      <c r="AE93" s="301">
        <v>6.3</v>
      </c>
      <c r="AF93" s="306" t="s">
        <v>548</v>
      </c>
      <c r="AG93" s="301">
        <v>6.3</v>
      </c>
      <c r="AH93" s="301" t="s">
        <v>548</v>
      </c>
      <c r="AI93" s="301">
        <v>6.3</v>
      </c>
      <c r="AJ93" s="301" t="s">
        <v>548</v>
      </c>
      <c r="AK93" s="301">
        <v>6.3</v>
      </c>
      <c r="AL93" s="301" t="s">
        <v>548</v>
      </c>
      <c r="AM93" s="301">
        <v>6.2</v>
      </c>
      <c r="AN93" s="301" t="s">
        <v>548</v>
      </c>
      <c r="AO93" s="301">
        <v>6.2</v>
      </c>
      <c r="AP93" s="301" t="s">
        <v>548</v>
      </c>
      <c r="AQ93" s="301">
        <v>6.1</v>
      </c>
      <c r="AR93" s="301" t="s">
        <v>548</v>
      </c>
      <c r="AS93" s="301">
        <v>6.1</v>
      </c>
      <c r="AT93" s="397" t="s">
        <v>548</v>
      </c>
      <c r="AU93" s="301">
        <v>6</v>
      </c>
      <c r="AV93" s="397" t="s">
        <v>548</v>
      </c>
      <c r="AW93" s="150" t="str">
        <f t="shared" si="1"/>
        <v>down</v>
      </c>
      <c r="AX93" s="11"/>
      <c r="AY93" s="11"/>
      <c r="AZ93" s="11"/>
      <c r="BA93" s="306"/>
      <c r="BB93" s="306"/>
    </row>
    <row r="94" spans="1:54" x14ac:dyDescent="0.2">
      <c r="A94" s="293" t="s">
        <v>495</v>
      </c>
      <c r="B94" s="293" t="s">
        <v>693</v>
      </c>
      <c r="C94" s="293" t="s">
        <v>406</v>
      </c>
      <c r="D94" s="293" t="s">
        <v>435</v>
      </c>
      <c r="E94" s="293" t="s">
        <v>111</v>
      </c>
      <c r="F94" s="293" t="s">
        <v>196</v>
      </c>
      <c r="G94" s="293" t="s">
        <v>197</v>
      </c>
      <c r="H94" s="18" t="s">
        <v>467</v>
      </c>
      <c r="I94" s="301">
        <v>8.4</v>
      </c>
      <c r="J94" s="397" t="s">
        <v>548</v>
      </c>
      <c r="K94" s="301">
        <v>8.3000000000000007</v>
      </c>
      <c r="L94" s="306" t="s">
        <v>548</v>
      </c>
      <c r="M94" s="301">
        <v>8.3000000000000007</v>
      </c>
      <c r="N94" s="306" t="s">
        <v>548</v>
      </c>
      <c r="O94" s="301">
        <v>8.3000000000000007</v>
      </c>
      <c r="P94" s="306" t="s">
        <v>548</v>
      </c>
      <c r="Q94" s="301">
        <v>8.3000000000000007</v>
      </c>
      <c r="R94" s="306" t="s">
        <v>548</v>
      </c>
      <c r="S94" s="301">
        <v>8.3000000000000007</v>
      </c>
      <c r="T94" s="306" t="s">
        <v>548</v>
      </c>
      <c r="U94" s="301">
        <v>8.3000000000000007</v>
      </c>
      <c r="V94" s="306" t="s">
        <v>548</v>
      </c>
      <c r="W94" s="301">
        <v>8.1999999999999993</v>
      </c>
      <c r="X94" s="306" t="s">
        <v>548</v>
      </c>
      <c r="Y94" s="301">
        <v>8.1999999999999993</v>
      </c>
      <c r="Z94" s="306" t="s">
        <v>548</v>
      </c>
      <c r="AA94" s="301">
        <v>8.1999999999999993</v>
      </c>
      <c r="AB94" s="306" t="s">
        <v>548</v>
      </c>
      <c r="AC94" s="301">
        <v>8.1999999999999993</v>
      </c>
      <c r="AD94" s="306" t="s">
        <v>548</v>
      </c>
      <c r="AE94" s="301">
        <v>8.1</v>
      </c>
      <c r="AF94" s="306" t="s">
        <v>548</v>
      </c>
      <c r="AG94" s="301">
        <v>8.1</v>
      </c>
      <c r="AH94" s="301" t="s">
        <v>548</v>
      </c>
      <c r="AI94" s="301">
        <v>8.1</v>
      </c>
      <c r="AJ94" s="301" t="s">
        <v>548</v>
      </c>
      <c r="AK94" s="301">
        <v>8.1</v>
      </c>
      <c r="AL94" s="301" t="s">
        <v>548</v>
      </c>
      <c r="AM94" s="301">
        <v>8</v>
      </c>
      <c r="AN94" s="301" t="s">
        <v>548</v>
      </c>
      <c r="AO94" s="301">
        <v>7.8</v>
      </c>
      <c r="AP94" s="301" t="s">
        <v>548</v>
      </c>
      <c r="AQ94" s="301">
        <v>7.8</v>
      </c>
      <c r="AR94" s="301" t="s">
        <v>548</v>
      </c>
      <c r="AS94" s="301">
        <v>7.8</v>
      </c>
      <c r="AT94" s="397" t="s">
        <v>548</v>
      </c>
      <c r="AU94" s="301">
        <v>7.8</v>
      </c>
      <c r="AV94" s="397" t="s">
        <v>548</v>
      </c>
      <c r="AW94" s="150" t="str">
        <f t="shared" si="1"/>
        <v>same</v>
      </c>
      <c r="AX94" s="11"/>
      <c r="AY94" s="11"/>
      <c r="AZ94" s="11"/>
      <c r="BA94" s="306"/>
      <c r="BB94" s="306"/>
    </row>
    <row r="95" spans="1:54" x14ac:dyDescent="0.2">
      <c r="A95" s="293" t="s">
        <v>626</v>
      </c>
      <c r="B95" s="293" t="s">
        <v>690</v>
      </c>
      <c r="C95" s="293" t="s">
        <v>404</v>
      </c>
      <c r="D95" s="293" t="s">
        <v>422</v>
      </c>
      <c r="E95" s="293" t="s">
        <v>31</v>
      </c>
      <c r="F95" s="293" t="s">
        <v>198</v>
      </c>
      <c r="G95" s="293" t="s">
        <v>199</v>
      </c>
      <c r="H95" s="18" t="s">
        <v>467</v>
      </c>
      <c r="I95" s="301">
        <v>9.1</v>
      </c>
      <c r="J95" s="397" t="s">
        <v>548</v>
      </c>
      <c r="K95" s="301">
        <v>9.1</v>
      </c>
      <c r="L95" s="306" t="s">
        <v>548</v>
      </c>
      <c r="M95" s="301">
        <v>9.1</v>
      </c>
      <c r="N95" s="306" t="s">
        <v>548</v>
      </c>
      <c r="O95" s="301">
        <v>9.1999999999999993</v>
      </c>
      <c r="P95" s="306" t="s">
        <v>548</v>
      </c>
      <c r="Q95" s="301">
        <v>9.1999999999999993</v>
      </c>
      <c r="R95" s="306" t="s">
        <v>548</v>
      </c>
      <c r="S95" s="301">
        <v>9.1999999999999993</v>
      </c>
      <c r="T95" s="306" t="s">
        <v>548</v>
      </c>
      <c r="U95" s="301">
        <v>9.3000000000000007</v>
      </c>
      <c r="V95" s="306" t="s">
        <v>548</v>
      </c>
      <c r="W95" s="301">
        <v>9.3000000000000007</v>
      </c>
      <c r="X95" s="306" t="s">
        <v>548</v>
      </c>
      <c r="Y95" s="301">
        <v>9.4</v>
      </c>
      <c r="Z95" s="306" t="s">
        <v>548</v>
      </c>
      <c r="AA95" s="301">
        <v>9.5</v>
      </c>
      <c r="AB95" s="306" t="s">
        <v>548</v>
      </c>
      <c r="AC95" s="301">
        <v>9.4</v>
      </c>
      <c r="AD95" s="306" t="s">
        <v>548</v>
      </c>
      <c r="AE95" s="301">
        <v>9.4</v>
      </c>
      <c r="AF95" s="306" t="s">
        <v>548</v>
      </c>
      <c r="AG95" s="301">
        <v>9.3000000000000007</v>
      </c>
      <c r="AH95" s="301" t="s">
        <v>548</v>
      </c>
      <c r="AI95" s="301">
        <v>9.3000000000000007</v>
      </c>
      <c r="AJ95" s="301" t="s">
        <v>548</v>
      </c>
      <c r="AK95" s="301">
        <v>9.3000000000000007</v>
      </c>
      <c r="AL95" s="301" t="s">
        <v>548</v>
      </c>
      <c r="AM95" s="301">
        <v>9.1999999999999993</v>
      </c>
      <c r="AN95" s="301" t="s">
        <v>548</v>
      </c>
      <c r="AO95" s="301">
        <v>9.1</v>
      </c>
      <c r="AP95" s="301" t="s">
        <v>548</v>
      </c>
      <c r="AQ95" s="301">
        <v>9</v>
      </c>
      <c r="AR95" s="301" t="s">
        <v>548</v>
      </c>
      <c r="AS95" s="301">
        <v>8.9</v>
      </c>
      <c r="AT95" s="397" t="s">
        <v>548</v>
      </c>
      <c r="AU95" s="301">
        <v>8.8000000000000007</v>
      </c>
      <c r="AV95" s="397" t="s">
        <v>548</v>
      </c>
      <c r="AW95" s="150" t="str">
        <f t="shared" si="1"/>
        <v>down</v>
      </c>
      <c r="AX95" s="11"/>
      <c r="AY95" s="11"/>
      <c r="AZ95" s="11"/>
      <c r="BA95" s="306"/>
      <c r="BB95" s="306"/>
    </row>
    <row r="96" spans="1:54" x14ac:dyDescent="0.2">
      <c r="A96" s="348" t="s">
        <v>502</v>
      </c>
      <c r="B96" s="293" t="s">
        <v>693</v>
      </c>
      <c r="C96" s="293" t="s">
        <v>406</v>
      </c>
      <c r="D96" s="293" t="s">
        <v>435</v>
      </c>
      <c r="E96" s="293" t="s">
        <v>111</v>
      </c>
      <c r="F96" s="293" t="s">
        <v>200</v>
      </c>
      <c r="G96" s="293" t="s">
        <v>201</v>
      </c>
      <c r="H96" s="18" t="s">
        <v>467</v>
      </c>
      <c r="I96" s="301">
        <v>11.1</v>
      </c>
      <c r="J96" s="397" t="s">
        <v>549</v>
      </c>
      <c r="K96" s="301">
        <v>11.1</v>
      </c>
      <c r="L96" s="306" t="s">
        <v>549</v>
      </c>
      <c r="M96" s="301">
        <v>11.1</v>
      </c>
      <c r="N96" s="306" t="s">
        <v>549</v>
      </c>
      <c r="O96" s="301">
        <v>11.1</v>
      </c>
      <c r="P96" s="306" t="s">
        <v>549</v>
      </c>
      <c r="Q96" s="301">
        <v>11.1</v>
      </c>
      <c r="R96" s="306" t="s">
        <v>549</v>
      </c>
      <c r="S96" s="301">
        <v>11.1</v>
      </c>
      <c r="T96" s="306" t="s">
        <v>549</v>
      </c>
      <c r="U96" s="301">
        <v>11</v>
      </c>
      <c r="V96" s="306" t="s">
        <v>549</v>
      </c>
      <c r="W96" s="301">
        <v>11</v>
      </c>
      <c r="X96" s="306" t="s">
        <v>549</v>
      </c>
      <c r="Y96" s="301">
        <v>11</v>
      </c>
      <c r="Z96" s="306" t="s">
        <v>549</v>
      </c>
      <c r="AA96" s="301">
        <v>11</v>
      </c>
      <c r="AB96" s="306" t="s">
        <v>549</v>
      </c>
      <c r="AC96" s="301">
        <v>10.9</v>
      </c>
      <c r="AD96" s="306" t="s">
        <v>549</v>
      </c>
      <c r="AE96" s="301">
        <v>10.8</v>
      </c>
      <c r="AF96" s="306" t="s">
        <v>549</v>
      </c>
      <c r="AG96" s="301">
        <v>10.8</v>
      </c>
      <c r="AH96" s="301" t="s">
        <v>549</v>
      </c>
      <c r="AI96" s="301">
        <v>10.8</v>
      </c>
      <c r="AJ96" s="301" t="s">
        <v>549</v>
      </c>
      <c r="AK96" s="301">
        <v>10.7</v>
      </c>
      <c r="AL96" s="301" t="s">
        <v>549</v>
      </c>
      <c r="AM96" s="301">
        <v>10.7</v>
      </c>
      <c r="AN96" s="301" t="s">
        <v>549</v>
      </c>
      <c r="AO96" s="301">
        <v>10.6</v>
      </c>
      <c r="AP96" s="301" t="s">
        <v>549</v>
      </c>
      <c r="AQ96" s="301">
        <v>10.6</v>
      </c>
      <c r="AR96" s="301" t="s">
        <v>549</v>
      </c>
      <c r="AS96" s="301">
        <v>10.6</v>
      </c>
      <c r="AT96" s="397" t="s">
        <v>549</v>
      </c>
      <c r="AU96" s="301">
        <v>10.5</v>
      </c>
      <c r="AV96" s="397" t="s">
        <v>549</v>
      </c>
      <c r="AW96" s="150" t="str">
        <f t="shared" si="1"/>
        <v>down</v>
      </c>
      <c r="AX96" s="11"/>
      <c r="AY96" s="11"/>
      <c r="AZ96" s="11"/>
      <c r="BA96" s="306"/>
      <c r="BB96" s="306"/>
    </row>
    <row r="97" spans="1:54" x14ac:dyDescent="0.2">
      <c r="A97" s="289" t="s">
        <v>502</v>
      </c>
      <c r="B97" s="293" t="s">
        <v>693</v>
      </c>
      <c r="C97" s="293" t="s">
        <v>406</v>
      </c>
      <c r="D97" s="293" t="s">
        <v>435</v>
      </c>
      <c r="E97" s="293" t="s">
        <v>111</v>
      </c>
      <c r="F97" s="293" t="s">
        <v>202</v>
      </c>
      <c r="G97" s="293" t="s">
        <v>203</v>
      </c>
      <c r="H97" s="18" t="s">
        <v>467</v>
      </c>
      <c r="I97" s="301">
        <v>10.6</v>
      </c>
      <c r="J97" s="397" t="s">
        <v>549</v>
      </c>
      <c r="K97" s="301">
        <v>10.6</v>
      </c>
      <c r="L97" s="306" t="s">
        <v>549</v>
      </c>
      <c r="M97" s="301">
        <v>10.6</v>
      </c>
      <c r="N97" s="306" t="s">
        <v>549</v>
      </c>
      <c r="O97" s="301">
        <v>10.5</v>
      </c>
      <c r="P97" s="306" t="s">
        <v>549</v>
      </c>
      <c r="Q97" s="301">
        <v>10.6</v>
      </c>
      <c r="R97" s="306" t="s">
        <v>549</v>
      </c>
      <c r="S97" s="301">
        <v>10.5</v>
      </c>
      <c r="T97" s="306" t="s">
        <v>549</v>
      </c>
      <c r="U97" s="301">
        <v>10.5</v>
      </c>
      <c r="V97" s="306" t="s">
        <v>549</v>
      </c>
      <c r="W97" s="301">
        <v>10.5</v>
      </c>
      <c r="X97" s="306" t="s">
        <v>549</v>
      </c>
      <c r="Y97" s="301">
        <v>10.4</v>
      </c>
      <c r="Z97" s="306" t="s">
        <v>549</v>
      </c>
      <c r="AA97" s="301">
        <v>10.4</v>
      </c>
      <c r="AB97" s="306" t="s">
        <v>549</v>
      </c>
      <c r="AC97" s="301">
        <v>10.3</v>
      </c>
      <c r="AD97" s="306" t="s">
        <v>549</v>
      </c>
      <c r="AE97" s="301">
        <v>10.3</v>
      </c>
      <c r="AF97" s="306" t="s">
        <v>549</v>
      </c>
      <c r="AG97" s="301">
        <v>10.199999999999999</v>
      </c>
      <c r="AH97" s="301" t="s">
        <v>549</v>
      </c>
      <c r="AI97" s="301">
        <v>10.199999999999999</v>
      </c>
      <c r="AJ97" s="301" t="s">
        <v>549</v>
      </c>
      <c r="AK97" s="301">
        <v>10.199999999999999</v>
      </c>
      <c r="AL97" s="301" t="s">
        <v>549</v>
      </c>
      <c r="AM97" s="301">
        <v>10.1</v>
      </c>
      <c r="AN97" s="301" t="s">
        <v>549</v>
      </c>
      <c r="AO97" s="301">
        <v>10</v>
      </c>
      <c r="AP97" s="301" t="s">
        <v>548</v>
      </c>
      <c r="AQ97" s="301">
        <v>9.9</v>
      </c>
      <c r="AR97" s="301" t="s">
        <v>548</v>
      </c>
      <c r="AS97" s="301">
        <v>9.8000000000000007</v>
      </c>
      <c r="AT97" s="397" t="s">
        <v>548</v>
      </c>
      <c r="AU97" s="301">
        <v>9.6999999999999993</v>
      </c>
      <c r="AV97" s="397" t="s">
        <v>548</v>
      </c>
      <c r="AW97" s="150" t="str">
        <f t="shared" si="1"/>
        <v>down</v>
      </c>
      <c r="AX97" s="11"/>
      <c r="AY97" s="11"/>
      <c r="AZ97" s="11"/>
      <c r="BA97" s="306"/>
      <c r="BB97" s="306"/>
    </row>
    <row r="98" spans="1:54" x14ac:dyDescent="0.2">
      <c r="A98" s="293" t="s">
        <v>496</v>
      </c>
      <c r="B98" s="293" t="s">
        <v>705</v>
      </c>
      <c r="C98" s="293" t="s">
        <v>411</v>
      </c>
      <c r="D98" s="293" t="s">
        <v>439</v>
      </c>
      <c r="E98" s="293" t="s">
        <v>145</v>
      </c>
      <c r="F98" s="293" t="s">
        <v>204</v>
      </c>
      <c r="G98" s="293" t="s">
        <v>205</v>
      </c>
      <c r="H98" s="18" t="s">
        <v>467</v>
      </c>
      <c r="I98" s="301">
        <v>8.4</v>
      </c>
      <c r="J98" s="397" t="s">
        <v>548</v>
      </c>
      <c r="K98" s="301">
        <v>8.4</v>
      </c>
      <c r="L98" s="306" t="s">
        <v>548</v>
      </c>
      <c r="M98" s="301">
        <v>8.3000000000000007</v>
      </c>
      <c r="N98" s="306" t="s">
        <v>548</v>
      </c>
      <c r="O98" s="301">
        <v>8.3000000000000007</v>
      </c>
      <c r="P98" s="306" t="s">
        <v>548</v>
      </c>
      <c r="Q98" s="301">
        <v>8.3000000000000007</v>
      </c>
      <c r="R98" s="306" t="s">
        <v>548</v>
      </c>
      <c r="S98" s="301">
        <v>8.3000000000000007</v>
      </c>
      <c r="T98" s="306" t="s">
        <v>548</v>
      </c>
      <c r="U98" s="301">
        <v>8.3000000000000007</v>
      </c>
      <c r="V98" s="306" t="s">
        <v>548</v>
      </c>
      <c r="W98" s="301">
        <v>8.3000000000000007</v>
      </c>
      <c r="X98" s="306" t="s">
        <v>548</v>
      </c>
      <c r="Y98" s="301">
        <v>8.3000000000000007</v>
      </c>
      <c r="Z98" s="306" t="s">
        <v>548</v>
      </c>
      <c r="AA98" s="301">
        <v>8.4</v>
      </c>
      <c r="AB98" s="306" t="s">
        <v>548</v>
      </c>
      <c r="AC98" s="301">
        <v>8.4</v>
      </c>
      <c r="AD98" s="306" t="s">
        <v>548</v>
      </c>
      <c r="AE98" s="301">
        <v>8.5</v>
      </c>
      <c r="AF98" s="306" t="s">
        <v>548</v>
      </c>
      <c r="AG98" s="301">
        <v>8.4</v>
      </c>
      <c r="AH98" s="301" t="s">
        <v>548</v>
      </c>
      <c r="AI98" s="301">
        <v>8.5</v>
      </c>
      <c r="AJ98" s="301" t="s">
        <v>548</v>
      </c>
      <c r="AK98" s="301">
        <v>8.5</v>
      </c>
      <c r="AL98" s="301" t="s">
        <v>548</v>
      </c>
      <c r="AM98" s="301">
        <v>8.4</v>
      </c>
      <c r="AN98" s="301" t="s">
        <v>548</v>
      </c>
      <c r="AO98" s="301">
        <v>8.4</v>
      </c>
      <c r="AP98" s="301" t="s">
        <v>548</v>
      </c>
      <c r="AQ98" s="301">
        <v>8.3000000000000007</v>
      </c>
      <c r="AR98" s="301" t="s">
        <v>548</v>
      </c>
      <c r="AS98" s="301">
        <v>8.3000000000000007</v>
      </c>
      <c r="AT98" s="397" t="s">
        <v>548</v>
      </c>
      <c r="AU98" s="301">
        <v>8.1999999999999993</v>
      </c>
      <c r="AV98" s="397" t="s">
        <v>548</v>
      </c>
      <c r="AW98" s="150" t="str">
        <f t="shared" si="1"/>
        <v>down</v>
      </c>
      <c r="AX98" s="11"/>
      <c r="AY98" s="11"/>
      <c r="AZ98" s="11"/>
      <c r="BA98" s="306"/>
      <c r="BB98" s="306"/>
    </row>
    <row r="99" spans="1:54" x14ac:dyDescent="0.2">
      <c r="A99" s="293" t="s">
        <v>624</v>
      </c>
      <c r="B99" s="293" t="s">
        <v>693</v>
      </c>
      <c r="C99" s="293" t="s">
        <v>406</v>
      </c>
      <c r="D99" s="293" t="s">
        <v>421</v>
      </c>
      <c r="E99" s="293" t="s">
        <v>28</v>
      </c>
      <c r="F99" s="293" t="s">
        <v>206</v>
      </c>
      <c r="G99" s="293" t="s">
        <v>207</v>
      </c>
      <c r="H99" s="18" t="s">
        <v>467</v>
      </c>
      <c r="I99" s="301">
        <v>8.9</v>
      </c>
      <c r="J99" s="397" t="s">
        <v>548</v>
      </c>
      <c r="K99" s="301">
        <v>8.9</v>
      </c>
      <c r="L99" s="306" t="s">
        <v>548</v>
      </c>
      <c r="M99" s="301">
        <v>8.9</v>
      </c>
      <c r="N99" s="306" t="s">
        <v>548</v>
      </c>
      <c r="O99" s="301">
        <v>8.9</v>
      </c>
      <c r="P99" s="306" t="s">
        <v>548</v>
      </c>
      <c r="Q99" s="301">
        <v>8.9</v>
      </c>
      <c r="R99" s="306" t="s">
        <v>548</v>
      </c>
      <c r="S99" s="301">
        <v>8.9</v>
      </c>
      <c r="T99" s="306" t="s">
        <v>548</v>
      </c>
      <c r="U99" s="301">
        <v>8.9</v>
      </c>
      <c r="V99" s="306" t="s">
        <v>548</v>
      </c>
      <c r="W99" s="301">
        <v>8.8000000000000007</v>
      </c>
      <c r="X99" s="306" t="s">
        <v>548</v>
      </c>
      <c r="Y99" s="301">
        <v>8.8000000000000007</v>
      </c>
      <c r="Z99" s="306" t="s">
        <v>548</v>
      </c>
      <c r="AA99" s="301">
        <v>8.9</v>
      </c>
      <c r="AB99" s="306" t="s">
        <v>548</v>
      </c>
      <c r="AC99" s="301">
        <v>8.9</v>
      </c>
      <c r="AD99" s="306" t="s">
        <v>548</v>
      </c>
      <c r="AE99" s="301">
        <v>8.9</v>
      </c>
      <c r="AF99" s="306" t="s">
        <v>548</v>
      </c>
      <c r="AG99" s="301">
        <v>8.8000000000000007</v>
      </c>
      <c r="AH99" s="301" t="s">
        <v>548</v>
      </c>
      <c r="AI99" s="301">
        <v>8.8000000000000007</v>
      </c>
      <c r="AJ99" s="301" t="s">
        <v>548</v>
      </c>
      <c r="AK99" s="301">
        <v>8.8000000000000007</v>
      </c>
      <c r="AL99" s="301" t="s">
        <v>548</v>
      </c>
      <c r="AM99" s="301">
        <v>8.8000000000000007</v>
      </c>
      <c r="AN99" s="301" t="s">
        <v>548</v>
      </c>
      <c r="AO99" s="301">
        <v>8.8000000000000007</v>
      </c>
      <c r="AP99" s="301" t="s">
        <v>548</v>
      </c>
      <c r="AQ99" s="301">
        <v>8.8000000000000007</v>
      </c>
      <c r="AR99" s="301" t="s">
        <v>548</v>
      </c>
      <c r="AS99" s="301">
        <v>8.8000000000000007</v>
      </c>
      <c r="AT99" s="397" t="s">
        <v>548</v>
      </c>
      <c r="AU99" s="301">
        <v>8.9</v>
      </c>
      <c r="AV99" s="397" t="s">
        <v>548</v>
      </c>
      <c r="AW99" s="150" t="str">
        <f t="shared" si="1"/>
        <v>up</v>
      </c>
      <c r="AX99" s="11"/>
      <c r="AY99" s="11"/>
      <c r="AZ99" s="11"/>
      <c r="BA99" s="306"/>
      <c r="BB99" s="306"/>
    </row>
    <row r="100" spans="1:54" x14ac:dyDescent="0.2">
      <c r="A100" s="293" t="s">
        <v>628</v>
      </c>
      <c r="B100" s="293" t="s">
        <v>696</v>
      </c>
      <c r="C100" s="293" t="s">
        <v>464</v>
      </c>
      <c r="D100" s="293" t="s">
        <v>425</v>
      </c>
      <c r="E100" s="293" t="s">
        <v>40</v>
      </c>
      <c r="F100" s="293" t="s">
        <v>503</v>
      </c>
      <c r="G100" s="293" t="s">
        <v>504</v>
      </c>
      <c r="H100" s="18" t="s">
        <v>467</v>
      </c>
      <c r="I100" s="301">
        <v>8.3000000000000007</v>
      </c>
      <c r="J100" s="397" t="s">
        <v>548</v>
      </c>
      <c r="K100" s="301">
        <v>8.3000000000000007</v>
      </c>
      <c r="L100" s="306" t="s">
        <v>548</v>
      </c>
      <c r="M100" s="301">
        <v>8.4</v>
      </c>
      <c r="N100" s="306" t="s">
        <v>548</v>
      </c>
      <c r="O100" s="301">
        <v>8.4</v>
      </c>
      <c r="P100" s="306" t="s">
        <v>548</v>
      </c>
      <c r="Q100" s="301">
        <v>8.4</v>
      </c>
      <c r="R100" s="306" t="s">
        <v>548</v>
      </c>
      <c r="S100" s="301">
        <v>8.4</v>
      </c>
      <c r="T100" s="306" t="s">
        <v>548</v>
      </c>
      <c r="U100" s="301">
        <v>8.4</v>
      </c>
      <c r="V100" s="306" t="s">
        <v>548</v>
      </c>
      <c r="W100" s="301">
        <v>8.5</v>
      </c>
      <c r="X100" s="306" t="s">
        <v>548</v>
      </c>
      <c r="Y100" s="301">
        <v>8.6</v>
      </c>
      <c r="Z100" s="306" t="s">
        <v>548</v>
      </c>
      <c r="AA100" s="301">
        <v>8.6999999999999993</v>
      </c>
      <c r="AB100" s="306" t="s">
        <v>548</v>
      </c>
      <c r="AC100" s="301">
        <v>8.6999999999999993</v>
      </c>
      <c r="AD100" s="306" t="s">
        <v>548</v>
      </c>
      <c r="AE100" s="301">
        <v>8.8000000000000007</v>
      </c>
      <c r="AF100" s="306" t="s">
        <v>548</v>
      </c>
      <c r="AG100" s="301">
        <v>8.6999999999999993</v>
      </c>
      <c r="AH100" s="301" t="s">
        <v>548</v>
      </c>
      <c r="AI100" s="301">
        <v>8.6999999999999993</v>
      </c>
      <c r="AJ100" s="301" t="s">
        <v>548</v>
      </c>
      <c r="AK100" s="301">
        <v>8.6999999999999993</v>
      </c>
      <c r="AL100" s="301" t="s">
        <v>548</v>
      </c>
      <c r="AM100" s="301">
        <v>8.6999999999999993</v>
      </c>
      <c r="AN100" s="301" t="s">
        <v>548</v>
      </c>
      <c r="AO100" s="301">
        <v>8.8000000000000007</v>
      </c>
      <c r="AP100" s="301" t="s">
        <v>548</v>
      </c>
      <c r="AQ100" s="301">
        <v>8.6999999999999993</v>
      </c>
      <c r="AR100" s="301" t="s">
        <v>548</v>
      </c>
      <c r="AS100" s="301">
        <v>8.6999999999999993</v>
      </c>
      <c r="AT100" s="397" t="s">
        <v>548</v>
      </c>
      <c r="AU100" s="301">
        <v>8.6</v>
      </c>
      <c r="AV100" s="397" t="s">
        <v>548</v>
      </c>
      <c r="AW100" s="150" t="str">
        <f t="shared" si="1"/>
        <v>down</v>
      </c>
      <c r="AX100" s="11"/>
      <c r="AY100" s="11"/>
      <c r="AZ100" s="11"/>
      <c r="BA100" s="306"/>
      <c r="BB100" s="306"/>
    </row>
    <row r="101" spans="1:54" x14ac:dyDescent="0.2">
      <c r="A101" s="293" t="s">
        <v>642</v>
      </c>
      <c r="B101" s="293" t="s">
        <v>698</v>
      </c>
      <c r="C101" s="293" t="s">
        <v>409</v>
      </c>
      <c r="D101" s="293" t="s">
        <v>438</v>
      </c>
      <c r="E101" s="293" t="s">
        <v>128</v>
      </c>
      <c r="F101" s="293" t="s">
        <v>208</v>
      </c>
      <c r="G101" s="293" t="s">
        <v>209</v>
      </c>
      <c r="H101" s="18" t="s">
        <v>467</v>
      </c>
      <c r="I101" s="301">
        <v>7.5</v>
      </c>
      <c r="J101" s="397" t="s">
        <v>548</v>
      </c>
      <c r="K101" s="301">
        <v>7.5</v>
      </c>
      <c r="L101" s="306" t="s">
        <v>548</v>
      </c>
      <c r="M101" s="301">
        <v>7.5</v>
      </c>
      <c r="N101" s="306" t="s">
        <v>548</v>
      </c>
      <c r="O101" s="301">
        <v>7.5</v>
      </c>
      <c r="P101" s="306" t="s">
        <v>548</v>
      </c>
      <c r="Q101" s="301">
        <v>7.6</v>
      </c>
      <c r="R101" s="306" t="s">
        <v>548</v>
      </c>
      <c r="S101" s="301">
        <v>7.6</v>
      </c>
      <c r="T101" s="306" t="s">
        <v>548</v>
      </c>
      <c r="U101" s="301">
        <v>7.6</v>
      </c>
      <c r="V101" s="306" t="s">
        <v>548</v>
      </c>
      <c r="W101" s="301">
        <v>7.6</v>
      </c>
      <c r="X101" s="306" t="s">
        <v>548</v>
      </c>
      <c r="Y101" s="301">
        <v>7.6</v>
      </c>
      <c r="Z101" s="306" t="s">
        <v>548</v>
      </c>
      <c r="AA101" s="301">
        <v>7.6</v>
      </c>
      <c r="AB101" s="306" t="s">
        <v>548</v>
      </c>
      <c r="AC101" s="301">
        <v>7.7</v>
      </c>
      <c r="AD101" s="306" t="s">
        <v>548</v>
      </c>
      <c r="AE101" s="301">
        <v>7.7</v>
      </c>
      <c r="AF101" s="306" t="s">
        <v>548</v>
      </c>
      <c r="AG101" s="301">
        <v>7.7</v>
      </c>
      <c r="AH101" s="301" t="s">
        <v>548</v>
      </c>
      <c r="AI101" s="301">
        <v>7.7</v>
      </c>
      <c r="AJ101" s="301" t="s">
        <v>548</v>
      </c>
      <c r="AK101" s="301">
        <v>7.7</v>
      </c>
      <c r="AL101" s="301" t="s">
        <v>548</v>
      </c>
      <c r="AM101" s="301">
        <v>7.7</v>
      </c>
      <c r="AN101" s="301" t="s">
        <v>548</v>
      </c>
      <c r="AO101" s="301">
        <v>7.6</v>
      </c>
      <c r="AP101" s="301" t="s">
        <v>548</v>
      </c>
      <c r="AQ101" s="301">
        <v>7.6</v>
      </c>
      <c r="AR101" s="301" t="s">
        <v>548</v>
      </c>
      <c r="AS101" s="301">
        <v>7.6</v>
      </c>
      <c r="AT101" s="397" t="s">
        <v>548</v>
      </c>
      <c r="AU101" s="301">
        <v>7.6</v>
      </c>
      <c r="AV101" s="397" t="s">
        <v>548</v>
      </c>
      <c r="AW101" s="150" t="str">
        <f t="shared" si="1"/>
        <v>same</v>
      </c>
      <c r="AX101" s="11"/>
      <c r="AY101" s="11"/>
      <c r="AZ101" s="11"/>
      <c r="BA101" s="306"/>
      <c r="BB101" s="306"/>
    </row>
    <row r="102" spans="1:54" x14ac:dyDescent="0.2">
      <c r="A102" s="293" t="s">
        <v>620</v>
      </c>
      <c r="B102" s="293" t="s">
        <v>689</v>
      </c>
      <c r="C102" s="293" t="s">
        <v>402</v>
      </c>
      <c r="D102" s="293" t="s">
        <v>416</v>
      </c>
      <c r="E102" s="293" t="s">
        <v>8</v>
      </c>
      <c r="F102" s="293" t="s">
        <v>210</v>
      </c>
      <c r="G102" s="293" t="s">
        <v>211</v>
      </c>
      <c r="H102" s="18" t="s">
        <v>467</v>
      </c>
      <c r="I102" s="301">
        <v>10.6</v>
      </c>
      <c r="J102" s="397" t="s">
        <v>549</v>
      </c>
      <c r="K102" s="301">
        <v>10.5</v>
      </c>
      <c r="L102" s="306" t="s">
        <v>549</v>
      </c>
      <c r="M102" s="301">
        <v>10.6</v>
      </c>
      <c r="N102" s="306" t="s">
        <v>549</v>
      </c>
      <c r="O102" s="301">
        <v>10.5</v>
      </c>
      <c r="P102" s="306" t="s">
        <v>549</v>
      </c>
      <c r="Q102" s="301">
        <v>10.5</v>
      </c>
      <c r="R102" s="306" t="s">
        <v>549</v>
      </c>
      <c r="S102" s="301">
        <v>10.5</v>
      </c>
      <c r="T102" s="306" t="s">
        <v>549</v>
      </c>
      <c r="U102" s="301">
        <v>10.4</v>
      </c>
      <c r="V102" s="306" t="s">
        <v>549</v>
      </c>
      <c r="W102" s="301">
        <v>10.4</v>
      </c>
      <c r="X102" s="306" t="s">
        <v>549</v>
      </c>
      <c r="Y102" s="301">
        <v>10.5</v>
      </c>
      <c r="Z102" s="306" t="s">
        <v>549</v>
      </c>
      <c r="AA102" s="301">
        <v>10.4</v>
      </c>
      <c r="AB102" s="306" t="s">
        <v>549</v>
      </c>
      <c r="AC102" s="301">
        <v>10.4</v>
      </c>
      <c r="AD102" s="306" t="s">
        <v>549</v>
      </c>
      <c r="AE102" s="301">
        <v>10.4</v>
      </c>
      <c r="AF102" s="306" t="s">
        <v>549</v>
      </c>
      <c r="AG102" s="301">
        <v>10.4</v>
      </c>
      <c r="AH102" s="301" t="s">
        <v>549</v>
      </c>
      <c r="AI102" s="301">
        <v>10.3</v>
      </c>
      <c r="AJ102" s="301" t="s">
        <v>549</v>
      </c>
      <c r="AK102" s="301">
        <v>10.199999999999999</v>
      </c>
      <c r="AL102" s="301" t="s">
        <v>549</v>
      </c>
      <c r="AM102" s="301">
        <v>10.1</v>
      </c>
      <c r="AN102" s="301" t="s">
        <v>549</v>
      </c>
      <c r="AO102" s="301">
        <v>10</v>
      </c>
      <c r="AP102" s="301" t="s">
        <v>548</v>
      </c>
      <c r="AQ102" s="301">
        <v>9.9</v>
      </c>
      <c r="AR102" s="301" t="s">
        <v>548</v>
      </c>
      <c r="AS102" s="301">
        <v>9.9</v>
      </c>
      <c r="AT102" s="397" t="s">
        <v>548</v>
      </c>
      <c r="AU102" s="301">
        <v>9.8000000000000007</v>
      </c>
      <c r="AV102" s="397" t="s">
        <v>548</v>
      </c>
      <c r="AW102" s="150" t="str">
        <f t="shared" si="1"/>
        <v>down</v>
      </c>
      <c r="AX102" s="11"/>
      <c r="AY102" s="11"/>
      <c r="AZ102" s="11"/>
      <c r="BA102" s="306"/>
      <c r="BB102" s="306"/>
    </row>
    <row r="103" spans="1:54" x14ac:dyDescent="0.2">
      <c r="A103" s="293" t="s">
        <v>633</v>
      </c>
      <c r="B103" s="293" t="s">
        <v>690</v>
      </c>
      <c r="C103" s="293" t="s">
        <v>404</v>
      </c>
      <c r="D103" s="293" t="s">
        <v>422</v>
      </c>
      <c r="E103" s="293" t="s">
        <v>31</v>
      </c>
      <c r="F103" s="293" t="s">
        <v>212</v>
      </c>
      <c r="G103" s="293" t="s">
        <v>213</v>
      </c>
      <c r="H103" s="18" t="s">
        <v>467</v>
      </c>
      <c r="I103" s="301">
        <v>11.4</v>
      </c>
      <c r="J103" s="397" t="s">
        <v>549</v>
      </c>
      <c r="K103" s="301">
        <v>11.3</v>
      </c>
      <c r="L103" s="306" t="s">
        <v>549</v>
      </c>
      <c r="M103" s="301">
        <v>11.2</v>
      </c>
      <c r="N103" s="306" t="s">
        <v>549</v>
      </c>
      <c r="O103" s="301">
        <v>11.1</v>
      </c>
      <c r="P103" s="306" t="s">
        <v>549</v>
      </c>
      <c r="Q103" s="301">
        <v>11.1</v>
      </c>
      <c r="R103" s="306" t="s">
        <v>549</v>
      </c>
      <c r="S103" s="301">
        <v>11.1</v>
      </c>
      <c r="T103" s="306" t="s">
        <v>549</v>
      </c>
      <c r="U103" s="301">
        <v>11</v>
      </c>
      <c r="V103" s="306" t="s">
        <v>549</v>
      </c>
      <c r="W103" s="301">
        <v>10.9</v>
      </c>
      <c r="X103" s="306" t="s">
        <v>549</v>
      </c>
      <c r="Y103" s="301">
        <v>10.9</v>
      </c>
      <c r="Z103" s="306" t="s">
        <v>549</v>
      </c>
      <c r="AA103" s="301">
        <v>10.9</v>
      </c>
      <c r="AB103" s="306" t="s">
        <v>549</v>
      </c>
      <c r="AC103" s="301">
        <v>10.8</v>
      </c>
      <c r="AD103" s="306" t="s">
        <v>549</v>
      </c>
      <c r="AE103" s="301">
        <v>10.8</v>
      </c>
      <c r="AF103" s="306" t="s">
        <v>549</v>
      </c>
      <c r="AG103" s="301">
        <v>10.8</v>
      </c>
      <c r="AH103" s="301" t="s">
        <v>549</v>
      </c>
      <c r="AI103" s="301">
        <v>10.7</v>
      </c>
      <c r="AJ103" s="301" t="s">
        <v>549</v>
      </c>
      <c r="AK103" s="301">
        <v>10.7</v>
      </c>
      <c r="AL103" s="301" t="s">
        <v>549</v>
      </c>
      <c r="AM103" s="301">
        <v>10.6</v>
      </c>
      <c r="AN103" s="301" t="s">
        <v>549</v>
      </c>
      <c r="AO103" s="301">
        <v>10.5</v>
      </c>
      <c r="AP103" s="301" t="s">
        <v>549</v>
      </c>
      <c r="AQ103" s="301">
        <v>10.4</v>
      </c>
      <c r="AR103" s="301" t="s">
        <v>549</v>
      </c>
      <c r="AS103" s="301">
        <v>10.3</v>
      </c>
      <c r="AT103" s="397" t="s">
        <v>549</v>
      </c>
      <c r="AU103" s="301">
        <v>10.199999999999999</v>
      </c>
      <c r="AV103" s="397" t="s">
        <v>549</v>
      </c>
      <c r="AW103" s="150" t="str">
        <f t="shared" si="1"/>
        <v>down</v>
      </c>
      <c r="AX103" s="11"/>
      <c r="AY103" s="11"/>
      <c r="AZ103" s="11"/>
      <c r="BA103" s="306"/>
      <c r="BB103" s="306"/>
    </row>
    <row r="104" spans="1:54" x14ac:dyDescent="0.2">
      <c r="A104" s="293" t="s">
        <v>479</v>
      </c>
      <c r="B104" s="293" t="s">
        <v>691</v>
      </c>
      <c r="C104" s="293" t="s">
        <v>405</v>
      </c>
      <c r="D104" s="293" t="s">
        <v>552</v>
      </c>
      <c r="E104" s="293" t="s">
        <v>20</v>
      </c>
      <c r="F104" s="293" t="s">
        <v>214</v>
      </c>
      <c r="G104" s="293" t="s">
        <v>215</v>
      </c>
      <c r="H104" s="18" t="s">
        <v>467</v>
      </c>
      <c r="I104" s="301">
        <v>10.5</v>
      </c>
      <c r="J104" s="397" t="s">
        <v>549</v>
      </c>
      <c r="K104" s="301">
        <v>10.5</v>
      </c>
      <c r="L104" s="306" t="s">
        <v>549</v>
      </c>
      <c r="M104" s="301">
        <v>10.6</v>
      </c>
      <c r="N104" s="306" t="s">
        <v>549</v>
      </c>
      <c r="O104" s="301">
        <v>10.7</v>
      </c>
      <c r="P104" s="306" t="s">
        <v>549</v>
      </c>
      <c r="Q104" s="301">
        <v>10.8</v>
      </c>
      <c r="R104" s="306" t="s">
        <v>549</v>
      </c>
      <c r="S104" s="301">
        <v>10.8</v>
      </c>
      <c r="T104" s="306" t="s">
        <v>549</v>
      </c>
      <c r="U104" s="301">
        <v>10.9</v>
      </c>
      <c r="V104" s="306" t="s">
        <v>549</v>
      </c>
      <c r="W104" s="301">
        <v>10.9</v>
      </c>
      <c r="X104" s="306" t="s">
        <v>549</v>
      </c>
      <c r="Y104" s="301">
        <v>10.9</v>
      </c>
      <c r="Z104" s="306" t="s">
        <v>549</v>
      </c>
      <c r="AA104" s="301">
        <v>10.9</v>
      </c>
      <c r="AB104" s="306" t="s">
        <v>549</v>
      </c>
      <c r="AC104" s="301">
        <v>10.8</v>
      </c>
      <c r="AD104" s="306" t="s">
        <v>549</v>
      </c>
      <c r="AE104" s="301">
        <v>10.8</v>
      </c>
      <c r="AF104" s="306" t="s">
        <v>549</v>
      </c>
      <c r="AG104" s="301">
        <v>10.7</v>
      </c>
      <c r="AH104" s="301" t="s">
        <v>549</v>
      </c>
      <c r="AI104" s="301">
        <v>10.5</v>
      </c>
      <c r="AJ104" s="301" t="s">
        <v>549</v>
      </c>
      <c r="AK104" s="301">
        <v>10.4</v>
      </c>
      <c r="AL104" s="301" t="s">
        <v>549</v>
      </c>
      <c r="AM104" s="301">
        <v>10.199999999999999</v>
      </c>
      <c r="AN104" s="301" t="s">
        <v>549</v>
      </c>
      <c r="AO104" s="301">
        <v>10.1</v>
      </c>
      <c r="AP104" s="301" t="s">
        <v>549</v>
      </c>
      <c r="AQ104" s="301">
        <v>10</v>
      </c>
      <c r="AR104" s="301" t="s">
        <v>548</v>
      </c>
      <c r="AS104" s="301">
        <v>9.9</v>
      </c>
      <c r="AT104" s="397" t="s">
        <v>548</v>
      </c>
      <c r="AU104" s="301">
        <v>9.8000000000000007</v>
      </c>
      <c r="AV104" s="397" t="s">
        <v>548</v>
      </c>
      <c r="AW104" s="150" t="str">
        <f t="shared" si="1"/>
        <v>down</v>
      </c>
      <c r="AX104" s="11"/>
      <c r="AY104" s="11"/>
      <c r="AZ104" s="11"/>
      <c r="BA104" s="306"/>
      <c r="BB104" s="306"/>
    </row>
    <row r="105" spans="1:54" x14ac:dyDescent="0.2">
      <c r="A105" s="293" t="s">
        <v>624</v>
      </c>
      <c r="B105" s="293" t="s">
        <v>693</v>
      </c>
      <c r="C105" s="293" t="s">
        <v>406</v>
      </c>
      <c r="D105" s="293" t="s">
        <v>421</v>
      </c>
      <c r="E105" s="293" t="s">
        <v>28</v>
      </c>
      <c r="F105" s="293" t="s">
        <v>216</v>
      </c>
      <c r="G105" s="293" t="s">
        <v>217</v>
      </c>
      <c r="H105" s="18" t="s">
        <v>467</v>
      </c>
      <c r="I105" s="301">
        <v>7.2</v>
      </c>
      <c r="J105" s="397" t="s">
        <v>548</v>
      </c>
      <c r="K105" s="301">
        <v>7.2</v>
      </c>
      <c r="L105" s="306" t="s">
        <v>548</v>
      </c>
      <c r="M105" s="301">
        <v>7.2</v>
      </c>
      <c r="N105" s="306" t="s">
        <v>548</v>
      </c>
      <c r="O105" s="301">
        <v>7.2</v>
      </c>
      <c r="P105" s="306" t="s">
        <v>548</v>
      </c>
      <c r="Q105" s="301">
        <v>7.2</v>
      </c>
      <c r="R105" s="306" t="s">
        <v>548</v>
      </c>
      <c r="S105" s="301">
        <v>7.3</v>
      </c>
      <c r="T105" s="306" t="s">
        <v>548</v>
      </c>
      <c r="U105" s="301">
        <v>7.3</v>
      </c>
      <c r="V105" s="306" t="s">
        <v>548</v>
      </c>
      <c r="W105" s="301">
        <v>7.4</v>
      </c>
      <c r="X105" s="306" t="s">
        <v>548</v>
      </c>
      <c r="Y105" s="301">
        <v>7.5</v>
      </c>
      <c r="Z105" s="306" t="s">
        <v>548</v>
      </c>
      <c r="AA105" s="301">
        <v>7.5</v>
      </c>
      <c r="AB105" s="306" t="s">
        <v>548</v>
      </c>
      <c r="AC105" s="301">
        <v>7.5</v>
      </c>
      <c r="AD105" s="306" t="s">
        <v>548</v>
      </c>
      <c r="AE105" s="301">
        <v>7.5</v>
      </c>
      <c r="AF105" s="306" t="s">
        <v>548</v>
      </c>
      <c r="AG105" s="301">
        <v>7.4</v>
      </c>
      <c r="AH105" s="301" t="s">
        <v>548</v>
      </c>
      <c r="AI105" s="301">
        <v>7.4</v>
      </c>
      <c r="AJ105" s="301" t="s">
        <v>548</v>
      </c>
      <c r="AK105" s="301">
        <v>7.4</v>
      </c>
      <c r="AL105" s="301" t="s">
        <v>548</v>
      </c>
      <c r="AM105" s="301">
        <v>7.4</v>
      </c>
      <c r="AN105" s="301" t="s">
        <v>548</v>
      </c>
      <c r="AO105" s="301">
        <v>7.4</v>
      </c>
      <c r="AP105" s="301" t="s">
        <v>548</v>
      </c>
      <c r="AQ105" s="301">
        <v>7.4</v>
      </c>
      <c r="AR105" s="301" t="s">
        <v>548</v>
      </c>
      <c r="AS105" s="301">
        <v>7.3</v>
      </c>
      <c r="AT105" s="397" t="s">
        <v>548</v>
      </c>
      <c r="AU105" s="301">
        <v>7.2</v>
      </c>
      <c r="AV105" s="397" t="s">
        <v>548</v>
      </c>
      <c r="AW105" s="150" t="str">
        <f t="shared" si="1"/>
        <v>down</v>
      </c>
      <c r="AX105" s="11"/>
      <c r="AY105" s="11"/>
      <c r="AZ105" s="11"/>
      <c r="BA105" s="306"/>
      <c r="BB105" s="306"/>
    </row>
    <row r="106" spans="1:54" x14ac:dyDescent="0.2">
      <c r="A106" s="293" t="s">
        <v>627</v>
      </c>
      <c r="B106" s="286" t="s">
        <v>695</v>
      </c>
      <c r="C106" s="286" t="s">
        <v>465</v>
      </c>
      <c r="D106" s="286" t="s">
        <v>424</v>
      </c>
      <c r="E106" s="286" t="s">
        <v>35</v>
      </c>
      <c r="F106" s="286" t="s">
        <v>505</v>
      </c>
      <c r="G106" s="286" t="s">
        <v>195</v>
      </c>
      <c r="H106" s="18" t="s">
        <v>467</v>
      </c>
      <c r="I106" s="301">
        <v>8.6</v>
      </c>
      <c r="J106" s="397" t="s">
        <v>548</v>
      </c>
      <c r="K106" s="301">
        <v>8.6</v>
      </c>
      <c r="L106" s="306" t="s">
        <v>548</v>
      </c>
      <c r="M106" s="301">
        <v>8.6</v>
      </c>
      <c r="N106" s="306" t="s">
        <v>548</v>
      </c>
      <c r="O106" s="301">
        <v>8.6999999999999993</v>
      </c>
      <c r="P106" s="306" t="s">
        <v>548</v>
      </c>
      <c r="Q106" s="301">
        <v>8.6999999999999993</v>
      </c>
      <c r="R106" s="306" t="s">
        <v>548</v>
      </c>
      <c r="S106" s="301">
        <v>8.6999999999999993</v>
      </c>
      <c r="T106" s="306" t="s">
        <v>548</v>
      </c>
      <c r="U106" s="301">
        <v>8.8000000000000007</v>
      </c>
      <c r="V106" s="306" t="s">
        <v>548</v>
      </c>
      <c r="W106" s="301">
        <v>8.8000000000000007</v>
      </c>
      <c r="X106" s="306" t="s">
        <v>548</v>
      </c>
      <c r="Y106" s="301">
        <v>8.9</v>
      </c>
      <c r="Z106" s="306" t="s">
        <v>548</v>
      </c>
      <c r="AA106" s="301">
        <v>9</v>
      </c>
      <c r="AB106" s="306" t="s">
        <v>548</v>
      </c>
      <c r="AC106" s="301">
        <v>9</v>
      </c>
      <c r="AD106" s="306" t="s">
        <v>548</v>
      </c>
      <c r="AE106" s="301">
        <v>9.1</v>
      </c>
      <c r="AF106" s="306" t="s">
        <v>548</v>
      </c>
      <c r="AG106" s="301">
        <v>9</v>
      </c>
      <c r="AH106" s="301" t="s">
        <v>548</v>
      </c>
      <c r="AI106" s="301">
        <v>9</v>
      </c>
      <c r="AJ106" s="301" t="s">
        <v>548</v>
      </c>
      <c r="AK106" s="301">
        <v>9</v>
      </c>
      <c r="AL106" s="301" t="s">
        <v>548</v>
      </c>
      <c r="AM106" s="301">
        <v>8.9</v>
      </c>
      <c r="AN106" s="301" t="s">
        <v>548</v>
      </c>
      <c r="AO106" s="301">
        <v>8.9</v>
      </c>
      <c r="AP106" s="301" t="s">
        <v>548</v>
      </c>
      <c r="AQ106" s="301">
        <v>8.9</v>
      </c>
      <c r="AR106" s="301" t="s">
        <v>548</v>
      </c>
      <c r="AS106" s="301">
        <v>8.8000000000000007</v>
      </c>
      <c r="AT106" s="397" t="s">
        <v>548</v>
      </c>
      <c r="AU106" s="301">
        <v>8.8000000000000007</v>
      </c>
      <c r="AV106" s="397" t="s">
        <v>548</v>
      </c>
      <c r="AW106" s="150" t="str">
        <f t="shared" si="1"/>
        <v>same</v>
      </c>
      <c r="AX106" s="11"/>
      <c r="AY106" s="11"/>
      <c r="AZ106" s="11"/>
      <c r="BA106" s="306"/>
      <c r="BB106" s="306"/>
    </row>
    <row r="107" spans="1:54" x14ac:dyDescent="0.2">
      <c r="A107" s="293" t="s">
        <v>489</v>
      </c>
      <c r="B107" s="293" t="s">
        <v>693</v>
      </c>
      <c r="C107" s="293" t="s">
        <v>406</v>
      </c>
      <c r="D107" s="293" t="s">
        <v>421</v>
      </c>
      <c r="E107" s="293" t="s">
        <v>28</v>
      </c>
      <c r="F107" s="293" t="s">
        <v>218</v>
      </c>
      <c r="G107" s="293" t="s">
        <v>219</v>
      </c>
      <c r="H107" s="18" t="s">
        <v>467</v>
      </c>
      <c r="I107" s="301">
        <v>8.3000000000000007</v>
      </c>
      <c r="J107" s="397" t="s">
        <v>548</v>
      </c>
      <c r="K107" s="301">
        <v>8.3000000000000007</v>
      </c>
      <c r="L107" s="306" t="s">
        <v>548</v>
      </c>
      <c r="M107" s="301">
        <v>8.3000000000000007</v>
      </c>
      <c r="N107" s="306" t="s">
        <v>548</v>
      </c>
      <c r="O107" s="301">
        <v>8.1999999999999993</v>
      </c>
      <c r="P107" s="306" t="s">
        <v>548</v>
      </c>
      <c r="Q107" s="301">
        <v>8.1999999999999993</v>
      </c>
      <c r="R107" s="306" t="s">
        <v>548</v>
      </c>
      <c r="S107" s="301">
        <v>8.1999999999999993</v>
      </c>
      <c r="T107" s="306" t="s">
        <v>548</v>
      </c>
      <c r="U107" s="301">
        <v>8.1999999999999993</v>
      </c>
      <c r="V107" s="306" t="s">
        <v>548</v>
      </c>
      <c r="W107" s="301">
        <v>8.1999999999999993</v>
      </c>
      <c r="X107" s="306" t="s">
        <v>548</v>
      </c>
      <c r="Y107" s="301">
        <v>8.1999999999999993</v>
      </c>
      <c r="Z107" s="306" t="s">
        <v>548</v>
      </c>
      <c r="AA107" s="301">
        <v>8.1999999999999993</v>
      </c>
      <c r="AB107" s="306" t="s">
        <v>548</v>
      </c>
      <c r="AC107" s="301">
        <v>8.1999999999999993</v>
      </c>
      <c r="AD107" s="306" t="s">
        <v>548</v>
      </c>
      <c r="AE107" s="301">
        <v>8.1999999999999993</v>
      </c>
      <c r="AF107" s="306" t="s">
        <v>548</v>
      </c>
      <c r="AG107" s="301">
        <v>8.1</v>
      </c>
      <c r="AH107" s="301" t="s">
        <v>548</v>
      </c>
      <c r="AI107" s="301">
        <v>8.1</v>
      </c>
      <c r="AJ107" s="301" t="s">
        <v>548</v>
      </c>
      <c r="AK107" s="301">
        <v>8</v>
      </c>
      <c r="AL107" s="301" t="s">
        <v>548</v>
      </c>
      <c r="AM107" s="301">
        <v>8</v>
      </c>
      <c r="AN107" s="301" t="s">
        <v>548</v>
      </c>
      <c r="AO107" s="301">
        <v>7.9</v>
      </c>
      <c r="AP107" s="301" t="s">
        <v>548</v>
      </c>
      <c r="AQ107" s="301">
        <v>7.9</v>
      </c>
      <c r="AR107" s="301" t="s">
        <v>548</v>
      </c>
      <c r="AS107" s="301">
        <v>7.8</v>
      </c>
      <c r="AT107" s="397" t="s">
        <v>548</v>
      </c>
      <c r="AU107" s="301">
        <v>7.7</v>
      </c>
      <c r="AV107" s="397" t="s">
        <v>548</v>
      </c>
      <c r="AW107" s="150" t="str">
        <f t="shared" si="1"/>
        <v>down</v>
      </c>
      <c r="AX107" s="11"/>
      <c r="AY107" s="11"/>
      <c r="AZ107" s="11"/>
      <c r="BA107" s="306"/>
      <c r="BB107" s="306"/>
    </row>
    <row r="108" spans="1:54" x14ac:dyDescent="0.2">
      <c r="A108" s="293" t="s">
        <v>642</v>
      </c>
      <c r="B108" s="293" t="s">
        <v>698</v>
      </c>
      <c r="C108" s="293" t="s">
        <v>409</v>
      </c>
      <c r="D108" s="293" t="s">
        <v>438</v>
      </c>
      <c r="E108" s="293" t="s">
        <v>128</v>
      </c>
      <c r="F108" s="293" t="s">
        <v>220</v>
      </c>
      <c r="G108" s="293" t="s">
        <v>221</v>
      </c>
      <c r="H108" s="18" t="s">
        <v>467</v>
      </c>
      <c r="I108" s="301">
        <v>8.3000000000000007</v>
      </c>
      <c r="J108" s="397" t="s">
        <v>548</v>
      </c>
      <c r="K108" s="301">
        <v>8.3000000000000007</v>
      </c>
      <c r="L108" s="306" t="s">
        <v>548</v>
      </c>
      <c r="M108" s="301">
        <v>8.1999999999999993</v>
      </c>
      <c r="N108" s="306" t="s">
        <v>548</v>
      </c>
      <c r="O108" s="301">
        <v>8.1</v>
      </c>
      <c r="P108" s="306" t="s">
        <v>548</v>
      </c>
      <c r="Q108" s="301">
        <v>8.1</v>
      </c>
      <c r="R108" s="306" t="s">
        <v>548</v>
      </c>
      <c r="S108" s="301">
        <v>8.1</v>
      </c>
      <c r="T108" s="306" t="s">
        <v>548</v>
      </c>
      <c r="U108" s="301">
        <v>8.1</v>
      </c>
      <c r="V108" s="306" t="s">
        <v>548</v>
      </c>
      <c r="W108" s="301">
        <v>8.1999999999999993</v>
      </c>
      <c r="X108" s="306" t="s">
        <v>548</v>
      </c>
      <c r="Y108" s="301">
        <v>8.1999999999999993</v>
      </c>
      <c r="Z108" s="306" t="s">
        <v>548</v>
      </c>
      <c r="AA108" s="301">
        <v>8.3000000000000007</v>
      </c>
      <c r="AB108" s="306" t="s">
        <v>548</v>
      </c>
      <c r="AC108" s="301">
        <v>8.3000000000000007</v>
      </c>
      <c r="AD108" s="306" t="s">
        <v>548</v>
      </c>
      <c r="AE108" s="301">
        <v>8.4</v>
      </c>
      <c r="AF108" s="306" t="s">
        <v>548</v>
      </c>
      <c r="AG108" s="301">
        <v>8.3000000000000007</v>
      </c>
      <c r="AH108" s="301" t="s">
        <v>548</v>
      </c>
      <c r="AI108" s="301">
        <v>8.3000000000000007</v>
      </c>
      <c r="AJ108" s="301" t="s">
        <v>548</v>
      </c>
      <c r="AK108" s="301">
        <v>8.1999999999999993</v>
      </c>
      <c r="AL108" s="301" t="s">
        <v>548</v>
      </c>
      <c r="AM108" s="301">
        <v>8.1999999999999993</v>
      </c>
      <c r="AN108" s="301" t="s">
        <v>548</v>
      </c>
      <c r="AO108" s="301">
        <v>8.1999999999999993</v>
      </c>
      <c r="AP108" s="301" t="s">
        <v>548</v>
      </c>
      <c r="AQ108" s="301">
        <v>8.3000000000000007</v>
      </c>
      <c r="AR108" s="301" t="s">
        <v>548</v>
      </c>
      <c r="AS108" s="301">
        <v>8.3000000000000007</v>
      </c>
      <c r="AT108" s="397" t="s">
        <v>548</v>
      </c>
      <c r="AU108" s="301">
        <v>8.3000000000000007</v>
      </c>
      <c r="AV108" s="397" t="s">
        <v>548</v>
      </c>
      <c r="AW108" s="150" t="str">
        <f t="shared" si="1"/>
        <v>same</v>
      </c>
      <c r="AX108" s="11"/>
      <c r="AY108" s="11"/>
      <c r="AZ108" s="11"/>
      <c r="BA108" s="306"/>
      <c r="BB108" s="306"/>
    </row>
    <row r="109" spans="1:54" x14ac:dyDescent="0.2">
      <c r="A109" s="293" t="s">
        <v>634</v>
      </c>
      <c r="B109" s="293" t="s">
        <v>699</v>
      </c>
      <c r="C109" s="293" t="s">
        <v>410</v>
      </c>
      <c r="D109" s="293" t="s">
        <v>432</v>
      </c>
      <c r="E109" s="293" t="s">
        <v>89</v>
      </c>
      <c r="F109" s="293" t="s">
        <v>222</v>
      </c>
      <c r="G109" s="293" t="s">
        <v>223</v>
      </c>
      <c r="H109" s="18" t="s">
        <v>467</v>
      </c>
      <c r="I109" s="301">
        <v>7.8</v>
      </c>
      <c r="J109" s="397" t="s">
        <v>548</v>
      </c>
      <c r="K109" s="301">
        <v>7.8</v>
      </c>
      <c r="L109" s="306" t="s">
        <v>548</v>
      </c>
      <c r="M109" s="301">
        <v>7.8</v>
      </c>
      <c r="N109" s="306" t="s">
        <v>548</v>
      </c>
      <c r="O109" s="301">
        <v>7.8</v>
      </c>
      <c r="P109" s="306" t="s">
        <v>548</v>
      </c>
      <c r="Q109" s="301">
        <v>7.8</v>
      </c>
      <c r="R109" s="306" t="s">
        <v>548</v>
      </c>
      <c r="S109" s="301">
        <v>7.8</v>
      </c>
      <c r="T109" s="306" t="s">
        <v>548</v>
      </c>
      <c r="U109" s="301">
        <v>7.8</v>
      </c>
      <c r="V109" s="306" t="s">
        <v>548</v>
      </c>
      <c r="W109" s="301">
        <v>7.8</v>
      </c>
      <c r="X109" s="306" t="s">
        <v>548</v>
      </c>
      <c r="Y109" s="301">
        <v>7.8</v>
      </c>
      <c r="Z109" s="306" t="s">
        <v>548</v>
      </c>
      <c r="AA109" s="301">
        <v>7.8</v>
      </c>
      <c r="AB109" s="306" t="s">
        <v>548</v>
      </c>
      <c r="AC109" s="301">
        <v>7.7</v>
      </c>
      <c r="AD109" s="306" t="s">
        <v>548</v>
      </c>
      <c r="AE109" s="301">
        <v>7.7</v>
      </c>
      <c r="AF109" s="306" t="s">
        <v>548</v>
      </c>
      <c r="AG109" s="301">
        <v>7.6</v>
      </c>
      <c r="AH109" s="301" t="s">
        <v>548</v>
      </c>
      <c r="AI109" s="301">
        <v>7.6</v>
      </c>
      <c r="AJ109" s="301" t="s">
        <v>548</v>
      </c>
      <c r="AK109" s="301">
        <v>7.5</v>
      </c>
      <c r="AL109" s="301" t="s">
        <v>548</v>
      </c>
      <c r="AM109" s="301">
        <v>7.5</v>
      </c>
      <c r="AN109" s="301" t="s">
        <v>548</v>
      </c>
      <c r="AO109" s="301">
        <v>7.4</v>
      </c>
      <c r="AP109" s="301" t="s">
        <v>548</v>
      </c>
      <c r="AQ109" s="301">
        <v>7.4</v>
      </c>
      <c r="AR109" s="301" t="s">
        <v>548</v>
      </c>
      <c r="AS109" s="301">
        <v>7.3</v>
      </c>
      <c r="AT109" s="397" t="s">
        <v>548</v>
      </c>
      <c r="AU109" s="301">
        <v>7.2</v>
      </c>
      <c r="AV109" s="397" t="s">
        <v>548</v>
      </c>
      <c r="AW109" s="150" t="str">
        <f t="shared" si="1"/>
        <v>down</v>
      </c>
      <c r="AX109" s="11"/>
      <c r="AY109" s="11"/>
      <c r="AZ109" s="11"/>
      <c r="BA109" s="306"/>
      <c r="BB109" s="306"/>
    </row>
    <row r="110" spans="1:54" x14ac:dyDescent="0.2">
      <c r="A110" s="293" t="s">
        <v>621</v>
      </c>
      <c r="B110" s="293" t="s">
        <v>690</v>
      </c>
      <c r="C110" s="293" t="s">
        <v>404</v>
      </c>
      <c r="D110" s="293" t="s">
        <v>418</v>
      </c>
      <c r="E110" s="293" t="s">
        <v>12</v>
      </c>
      <c r="F110" s="293" t="s">
        <v>224</v>
      </c>
      <c r="G110" s="293" t="s">
        <v>225</v>
      </c>
      <c r="H110" s="18" t="s">
        <v>467</v>
      </c>
      <c r="I110" s="301">
        <v>9.6</v>
      </c>
      <c r="J110" s="397" t="s">
        <v>548</v>
      </c>
      <c r="K110" s="301">
        <v>9.5</v>
      </c>
      <c r="L110" s="306" t="s">
        <v>548</v>
      </c>
      <c r="M110" s="301">
        <v>9.5</v>
      </c>
      <c r="N110" s="306" t="s">
        <v>548</v>
      </c>
      <c r="O110" s="301">
        <v>9.5</v>
      </c>
      <c r="P110" s="306" t="s">
        <v>548</v>
      </c>
      <c r="Q110" s="301">
        <v>9.5</v>
      </c>
      <c r="R110" s="306" t="s">
        <v>548</v>
      </c>
      <c r="S110" s="301">
        <v>9.6</v>
      </c>
      <c r="T110" s="306" t="s">
        <v>548</v>
      </c>
      <c r="U110" s="301">
        <v>9.6</v>
      </c>
      <c r="V110" s="306" t="s">
        <v>548</v>
      </c>
      <c r="W110" s="301">
        <v>9.6999999999999993</v>
      </c>
      <c r="X110" s="306" t="s">
        <v>548</v>
      </c>
      <c r="Y110" s="301">
        <v>9.6999999999999993</v>
      </c>
      <c r="Z110" s="306" t="s">
        <v>548</v>
      </c>
      <c r="AA110" s="301">
        <v>9.6999999999999993</v>
      </c>
      <c r="AB110" s="306" t="s">
        <v>548</v>
      </c>
      <c r="AC110" s="301">
        <v>9.6999999999999993</v>
      </c>
      <c r="AD110" s="306" t="s">
        <v>548</v>
      </c>
      <c r="AE110" s="301">
        <v>9.6999999999999993</v>
      </c>
      <c r="AF110" s="306" t="s">
        <v>548</v>
      </c>
      <c r="AG110" s="301">
        <v>9.6999999999999993</v>
      </c>
      <c r="AH110" s="301" t="s">
        <v>548</v>
      </c>
      <c r="AI110" s="301">
        <v>9.6999999999999993</v>
      </c>
      <c r="AJ110" s="301" t="s">
        <v>548</v>
      </c>
      <c r="AK110" s="301">
        <v>9.8000000000000007</v>
      </c>
      <c r="AL110" s="301" t="s">
        <v>548</v>
      </c>
      <c r="AM110" s="301">
        <v>9.6999999999999993</v>
      </c>
      <c r="AN110" s="301" t="s">
        <v>548</v>
      </c>
      <c r="AO110" s="301">
        <v>9.6999999999999993</v>
      </c>
      <c r="AP110" s="301" t="s">
        <v>548</v>
      </c>
      <c r="AQ110" s="301">
        <v>9.6</v>
      </c>
      <c r="AR110" s="301" t="s">
        <v>548</v>
      </c>
      <c r="AS110" s="301">
        <v>9.5</v>
      </c>
      <c r="AT110" s="397" t="s">
        <v>548</v>
      </c>
      <c r="AU110" s="301">
        <v>9.4</v>
      </c>
      <c r="AV110" s="397" t="s">
        <v>548</v>
      </c>
      <c r="AW110" s="150" t="str">
        <f t="shared" si="1"/>
        <v>down</v>
      </c>
      <c r="AX110" s="11"/>
      <c r="AY110" s="11"/>
      <c r="AZ110" s="11"/>
      <c r="BA110" s="306"/>
      <c r="BB110" s="306"/>
    </row>
    <row r="111" spans="1:54" x14ac:dyDescent="0.2">
      <c r="A111" s="293" t="s">
        <v>634</v>
      </c>
      <c r="B111" s="287" t="s">
        <v>699</v>
      </c>
      <c r="C111" s="287" t="s">
        <v>410</v>
      </c>
      <c r="D111" s="287" t="s">
        <v>432</v>
      </c>
      <c r="E111" s="287" t="s">
        <v>89</v>
      </c>
      <c r="F111" s="341" t="s">
        <v>509</v>
      </c>
      <c r="G111" s="286" t="s">
        <v>90</v>
      </c>
      <c r="H111" s="18" t="s">
        <v>467</v>
      </c>
      <c r="I111" s="301">
        <v>7.9</v>
      </c>
      <c r="J111" s="397" t="s">
        <v>548</v>
      </c>
      <c r="K111" s="301">
        <v>8</v>
      </c>
      <c r="L111" s="306" t="s">
        <v>548</v>
      </c>
      <c r="M111" s="301">
        <v>8</v>
      </c>
      <c r="N111" s="306" t="s">
        <v>548</v>
      </c>
      <c r="O111" s="301">
        <v>8</v>
      </c>
      <c r="P111" s="306" t="s">
        <v>548</v>
      </c>
      <c r="Q111" s="301">
        <v>8.1</v>
      </c>
      <c r="R111" s="306" t="s">
        <v>548</v>
      </c>
      <c r="S111" s="301">
        <v>8</v>
      </c>
      <c r="T111" s="306" t="s">
        <v>548</v>
      </c>
      <c r="U111" s="301">
        <v>8</v>
      </c>
      <c r="V111" s="306" t="s">
        <v>548</v>
      </c>
      <c r="W111" s="301">
        <v>8</v>
      </c>
      <c r="X111" s="306" t="s">
        <v>548</v>
      </c>
      <c r="Y111" s="301">
        <v>8.1</v>
      </c>
      <c r="Z111" s="306" t="s">
        <v>548</v>
      </c>
      <c r="AA111" s="301">
        <v>8.1</v>
      </c>
      <c r="AB111" s="306" t="s">
        <v>548</v>
      </c>
      <c r="AC111" s="301">
        <v>8.1</v>
      </c>
      <c r="AD111" s="306" t="s">
        <v>548</v>
      </c>
      <c r="AE111" s="301">
        <v>8.1</v>
      </c>
      <c r="AF111" s="306" t="s">
        <v>548</v>
      </c>
      <c r="AG111" s="301">
        <v>8.1</v>
      </c>
      <c r="AH111" s="301" t="s">
        <v>548</v>
      </c>
      <c r="AI111" s="301">
        <v>8.1</v>
      </c>
      <c r="AJ111" s="301" t="s">
        <v>548</v>
      </c>
      <c r="AK111" s="301">
        <v>8.1999999999999993</v>
      </c>
      <c r="AL111" s="301" t="s">
        <v>548</v>
      </c>
      <c r="AM111" s="301">
        <v>8.1999999999999993</v>
      </c>
      <c r="AN111" s="301" t="s">
        <v>548</v>
      </c>
      <c r="AO111" s="301">
        <v>8.1999999999999993</v>
      </c>
      <c r="AP111" s="301" t="s">
        <v>548</v>
      </c>
      <c r="AQ111" s="301">
        <v>8.1999999999999993</v>
      </c>
      <c r="AR111" s="301" t="s">
        <v>548</v>
      </c>
      <c r="AS111" s="301">
        <v>8.1999999999999993</v>
      </c>
      <c r="AT111" s="397" t="s">
        <v>548</v>
      </c>
      <c r="AU111" s="301">
        <v>8.1999999999999993</v>
      </c>
      <c r="AV111" s="397" t="s">
        <v>548</v>
      </c>
      <c r="AW111" s="150" t="str">
        <f t="shared" si="1"/>
        <v>same</v>
      </c>
      <c r="AX111" s="11"/>
      <c r="AY111" s="11"/>
      <c r="AZ111" s="11"/>
      <c r="BA111" s="306"/>
      <c r="BB111" s="306"/>
    </row>
    <row r="112" spans="1:54" x14ac:dyDescent="0.2">
      <c r="A112" s="293" t="s">
        <v>634</v>
      </c>
      <c r="B112" s="293" t="s">
        <v>699</v>
      </c>
      <c r="C112" s="293" t="s">
        <v>410</v>
      </c>
      <c r="D112" s="293" t="s">
        <v>433</v>
      </c>
      <c r="E112" s="293" t="s">
        <v>91</v>
      </c>
      <c r="F112" s="293" t="s">
        <v>226</v>
      </c>
      <c r="G112" s="293" t="s">
        <v>227</v>
      </c>
      <c r="H112" s="18" t="s">
        <v>467</v>
      </c>
      <c r="I112" s="301">
        <v>6.4</v>
      </c>
      <c r="J112" s="397" t="s">
        <v>548</v>
      </c>
      <c r="K112" s="301">
        <v>6.4</v>
      </c>
      <c r="L112" s="306" t="s">
        <v>548</v>
      </c>
      <c r="M112" s="301">
        <v>6.4</v>
      </c>
      <c r="N112" s="306" t="s">
        <v>548</v>
      </c>
      <c r="O112" s="301">
        <v>6.5</v>
      </c>
      <c r="P112" s="306" t="s">
        <v>548</v>
      </c>
      <c r="Q112" s="301">
        <v>6.5</v>
      </c>
      <c r="R112" s="306" t="s">
        <v>548</v>
      </c>
      <c r="S112" s="301">
        <v>6.6</v>
      </c>
      <c r="T112" s="306" t="s">
        <v>548</v>
      </c>
      <c r="U112" s="301">
        <v>6.7</v>
      </c>
      <c r="V112" s="306" t="s">
        <v>548</v>
      </c>
      <c r="W112" s="301">
        <v>6.7</v>
      </c>
      <c r="X112" s="306" t="s">
        <v>548</v>
      </c>
      <c r="Y112" s="301">
        <v>6.9</v>
      </c>
      <c r="Z112" s="306" t="s">
        <v>548</v>
      </c>
      <c r="AA112" s="301">
        <v>7</v>
      </c>
      <c r="AB112" s="306" t="s">
        <v>548</v>
      </c>
      <c r="AC112" s="301">
        <v>7.1</v>
      </c>
      <c r="AD112" s="306" t="s">
        <v>548</v>
      </c>
      <c r="AE112" s="301">
        <v>7.1</v>
      </c>
      <c r="AF112" s="306" t="s">
        <v>548</v>
      </c>
      <c r="AG112" s="301">
        <v>7.2</v>
      </c>
      <c r="AH112" s="301" t="s">
        <v>548</v>
      </c>
      <c r="AI112" s="301">
        <v>7.3</v>
      </c>
      <c r="AJ112" s="301" t="s">
        <v>548</v>
      </c>
      <c r="AK112" s="301">
        <v>7.3</v>
      </c>
      <c r="AL112" s="301" t="s">
        <v>548</v>
      </c>
      <c r="AM112" s="301">
        <v>7.3</v>
      </c>
      <c r="AN112" s="301" t="s">
        <v>548</v>
      </c>
      <c r="AO112" s="301">
        <v>7.3</v>
      </c>
      <c r="AP112" s="301" t="s">
        <v>548</v>
      </c>
      <c r="AQ112" s="301">
        <v>7.3</v>
      </c>
      <c r="AR112" s="301" t="s">
        <v>548</v>
      </c>
      <c r="AS112" s="301">
        <v>7.3</v>
      </c>
      <c r="AT112" s="397" t="s">
        <v>548</v>
      </c>
      <c r="AU112" s="301">
        <v>7.2</v>
      </c>
      <c r="AV112" s="397" t="s">
        <v>548</v>
      </c>
      <c r="AW112" s="150" t="str">
        <f t="shared" si="1"/>
        <v>down</v>
      </c>
      <c r="AX112" s="11"/>
      <c r="AY112" s="11"/>
      <c r="AZ112" s="11"/>
      <c r="BA112" s="306"/>
      <c r="BB112" s="306"/>
    </row>
    <row r="113" spans="1:54" x14ac:dyDescent="0.2">
      <c r="A113" s="293" t="s">
        <v>501</v>
      </c>
      <c r="B113" s="293" t="s">
        <v>691</v>
      </c>
      <c r="C113" s="293" t="s">
        <v>405</v>
      </c>
      <c r="D113" s="293" t="s">
        <v>552</v>
      </c>
      <c r="E113" s="293" t="s">
        <v>20</v>
      </c>
      <c r="F113" s="293" t="s">
        <v>228</v>
      </c>
      <c r="G113" s="293" t="s">
        <v>229</v>
      </c>
      <c r="H113" s="18" t="s">
        <v>467</v>
      </c>
      <c r="I113" s="301">
        <v>10.4</v>
      </c>
      <c r="J113" s="397" t="s">
        <v>549</v>
      </c>
      <c r="K113" s="301">
        <v>10.4</v>
      </c>
      <c r="L113" s="306" t="s">
        <v>549</v>
      </c>
      <c r="M113" s="301">
        <v>10.5</v>
      </c>
      <c r="N113" s="306" t="s">
        <v>549</v>
      </c>
      <c r="O113" s="301">
        <v>10.5</v>
      </c>
      <c r="P113" s="306" t="s">
        <v>549</v>
      </c>
      <c r="Q113" s="301">
        <v>10.6</v>
      </c>
      <c r="R113" s="306" t="s">
        <v>549</v>
      </c>
      <c r="S113" s="301">
        <v>10.6</v>
      </c>
      <c r="T113" s="306" t="s">
        <v>549</v>
      </c>
      <c r="U113" s="301">
        <v>10.7</v>
      </c>
      <c r="V113" s="306" t="s">
        <v>549</v>
      </c>
      <c r="W113" s="301">
        <v>10.7</v>
      </c>
      <c r="X113" s="306" t="s">
        <v>549</v>
      </c>
      <c r="Y113" s="301">
        <v>10.8</v>
      </c>
      <c r="Z113" s="306" t="s">
        <v>549</v>
      </c>
      <c r="AA113" s="301">
        <v>10.8</v>
      </c>
      <c r="AB113" s="306" t="s">
        <v>549</v>
      </c>
      <c r="AC113" s="301">
        <v>10.8</v>
      </c>
      <c r="AD113" s="306" t="s">
        <v>549</v>
      </c>
      <c r="AE113" s="301">
        <v>10.8</v>
      </c>
      <c r="AF113" s="306" t="s">
        <v>549</v>
      </c>
      <c r="AG113" s="301">
        <v>10.8</v>
      </c>
      <c r="AH113" s="301" t="s">
        <v>549</v>
      </c>
      <c r="AI113" s="301">
        <v>10.8</v>
      </c>
      <c r="AJ113" s="301" t="s">
        <v>549</v>
      </c>
      <c r="AK113" s="301">
        <v>10.7</v>
      </c>
      <c r="AL113" s="301" t="s">
        <v>549</v>
      </c>
      <c r="AM113" s="301">
        <v>10.7</v>
      </c>
      <c r="AN113" s="301" t="s">
        <v>549</v>
      </c>
      <c r="AO113" s="301">
        <v>10.6</v>
      </c>
      <c r="AP113" s="301" t="s">
        <v>549</v>
      </c>
      <c r="AQ113" s="301">
        <v>10.5</v>
      </c>
      <c r="AR113" s="301" t="s">
        <v>549</v>
      </c>
      <c r="AS113" s="301">
        <v>10.4</v>
      </c>
      <c r="AT113" s="397" t="s">
        <v>549</v>
      </c>
      <c r="AU113" s="301">
        <v>10.3</v>
      </c>
      <c r="AV113" s="397" t="s">
        <v>549</v>
      </c>
      <c r="AW113" s="150" t="str">
        <f t="shared" si="1"/>
        <v>down</v>
      </c>
      <c r="AX113" s="11"/>
      <c r="AY113" s="11"/>
      <c r="AZ113" s="11"/>
      <c r="BA113" s="306"/>
      <c r="BB113" s="306"/>
    </row>
    <row r="114" spans="1:54" s="5" customFormat="1" x14ac:dyDescent="0.2">
      <c r="A114" s="293" t="s">
        <v>636</v>
      </c>
      <c r="B114" s="289" t="s">
        <v>704</v>
      </c>
      <c r="C114" s="289" t="s">
        <v>98</v>
      </c>
      <c r="D114" s="289" t="s">
        <v>434</v>
      </c>
      <c r="E114" s="289" t="s">
        <v>98</v>
      </c>
      <c r="F114" s="340" t="s">
        <v>230</v>
      </c>
      <c r="G114" s="293" t="s">
        <v>231</v>
      </c>
      <c r="H114" s="18" t="s">
        <v>467</v>
      </c>
      <c r="I114" s="301">
        <v>9</v>
      </c>
      <c r="J114" s="397" t="s">
        <v>548</v>
      </c>
      <c r="K114" s="301">
        <v>8.9</v>
      </c>
      <c r="L114" s="306" t="s">
        <v>548</v>
      </c>
      <c r="M114" s="301">
        <v>8.9</v>
      </c>
      <c r="N114" s="306" t="s">
        <v>548</v>
      </c>
      <c r="O114" s="301">
        <v>8.8000000000000007</v>
      </c>
      <c r="P114" s="306" t="s">
        <v>548</v>
      </c>
      <c r="Q114" s="301">
        <v>8.8000000000000007</v>
      </c>
      <c r="R114" s="306" t="s">
        <v>548</v>
      </c>
      <c r="S114" s="301">
        <v>8.8000000000000007</v>
      </c>
      <c r="T114" s="306" t="s">
        <v>548</v>
      </c>
      <c r="U114" s="301">
        <v>8.8000000000000007</v>
      </c>
      <c r="V114" s="306" t="s">
        <v>548</v>
      </c>
      <c r="W114" s="301">
        <v>8.8000000000000007</v>
      </c>
      <c r="X114" s="306" t="s">
        <v>548</v>
      </c>
      <c r="Y114" s="301">
        <v>8.9</v>
      </c>
      <c r="Z114" s="306" t="s">
        <v>548</v>
      </c>
      <c r="AA114" s="301">
        <v>8.9</v>
      </c>
      <c r="AB114" s="306" t="s">
        <v>548</v>
      </c>
      <c r="AC114" s="301">
        <v>9</v>
      </c>
      <c r="AD114" s="306" t="s">
        <v>548</v>
      </c>
      <c r="AE114" s="301">
        <v>9.1</v>
      </c>
      <c r="AF114" s="306" t="s">
        <v>548</v>
      </c>
      <c r="AG114" s="301">
        <v>9.1</v>
      </c>
      <c r="AH114" s="301" t="s">
        <v>548</v>
      </c>
      <c r="AI114" s="301">
        <v>9.1999999999999993</v>
      </c>
      <c r="AJ114" s="301" t="s">
        <v>548</v>
      </c>
      <c r="AK114" s="301">
        <v>9.1999999999999993</v>
      </c>
      <c r="AL114" s="301" t="s">
        <v>548</v>
      </c>
      <c r="AM114" s="301">
        <v>9.1999999999999993</v>
      </c>
      <c r="AN114" s="301" t="s">
        <v>548</v>
      </c>
      <c r="AO114" s="301">
        <v>9.1999999999999993</v>
      </c>
      <c r="AP114" s="301" t="s">
        <v>548</v>
      </c>
      <c r="AQ114" s="301">
        <v>9.1999999999999993</v>
      </c>
      <c r="AR114" s="301" t="s">
        <v>548</v>
      </c>
      <c r="AS114" s="301">
        <v>9.1</v>
      </c>
      <c r="AT114" s="397" t="s">
        <v>548</v>
      </c>
      <c r="AU114" s="301">
        <v>9.1</v>
      </c>
      <c r="AV114" s="397" t="s">
        <v>548</v>
      </c>
      <c r="AW114" s="150" t="str">
        <f t="shared" si="1"/>
        <v>same</v>
      </c>
      <c r="AX114" s="11"/>
      <c r="AY114" s="11"/>
      <c r="AZ114" s="11"/>
      <c r="BA114" s="306"/>
      <c r="BB114" s="306"/>
    </row>
    <row r="115" spans="1:54" x14ac:dyDescent="0.2">
      <c r="A115" s="293" t="s">
        <v>637</v>
      </c>
      <c r="B115" s="293" t="s">
        <v>688</v>
      </c>
      <c r="C115" s="293" t="s">
        <v>401</v>
      </c>
      <c r="D115" s="293" t="s">
        <v>436</v>
      </c>
      <c r="E115" s="293" t="s">
        <v>114</v>
      </c>
      <c r="F115" s="293" t="s">
        <v>232</v>
      </c>
      <c r="G115" s="293" t="s">
        <v>233</v>
      </c>
      <c r="H115" s="18" t="s">
        <v>467</v>
      </c>
      <c r="I115" s="301">
        <v>8.1999999999999993</v>
      </c>
      <c r="J115" s="397" t="s">
        <v>548</v>
      </c>
      <c r="K115" s="301">
        <v>8.3000000000000007</v>
      </c>
      <c r="L115" s="306" t="s">
        <v>548</v>
      </c>
      <c r="M115" s="301">
        <v>8.1999999999999993</v>
      </c>
      <c r="N115" s="306" t="s">
        <v>548</v>
      </c>
      <c r="O115" s="301">
        <v>8.1999999999999993</v>
      </c>
      <c r="P115" s="306" t="s">
        <v>548</v>
      </c>
      <c r="Q115" s="301">
        <v>8.1999999999999993</v>
      </c>
      <c r="R115" s="306" t="s">
        <v>548</v>
      </c>
      <c r="S115" s="301">
        <v>8.1999999999999993</v>
      </c>
      <c r="T115" s="306" t="s">
        <v>548</v>
      </c>
      <c r="U115" s="301">
        <v>8.3000000000000007</v>
      </c>
      <c r="V115" s="306" t="s">
        <v>548</v>
      </c>
      <c r="W115" s="301">
        <v>8.4</v>
      </c>
      <c r="X115" s="306" t="s">
        <v>548</v>
      </c>
      <c r="Y115" s="301">
        <v>8.6</v>
      </c>
      <c r="Z115" s="306" t="s">
        <v>548</v>
      </c>
      <c r="AA115" s="301">
        <v>8.6</v>
      </c>
      <c r="AB115" s="306" t="s">
        <v>548</v>
      </c>
      <c r="AC115" s="301">
        <v>8.6</v>
      </c>
      <c r="AD115" s="306" t="s">
        <v>548</v>
      </c>
      <c r="AE115" s="301">
        <v>8.8000000000000007</v>
      </c>
      <c r="AF115" s="306" t="s">
        <v>548</v>
      </c>
      <c r="AG115" s="301">
        <v>8.8000000000000007</v>
      </c>
      <c r="AH115" s="301" t="s">
        <v>548</v>
      </c>
      <c r="AI115" s="301">
        <v>8.8000000000000007</v>
      </c>
      <c r="AJ115" s="301" t="s">
        <v>548</v>
      </c>
      <c r="AK115" s="301">
        <v>8.8000000000000007</v>
      </c>
      <c r="AL115" s="301" t="s">
        <v>548</v>
      </c>
      <c r="AM115" s="301">
        <v>8.8000000000000007</v>
      </c>
      <c r="AN115" s="301" t="s">
        <v>548</v>
      </c>
      <c r="AO115" s="301">
        <v>8.8000000000000007</v>
      </c>
      <c r="AP115" s="301" t="s">
        <v>548</v>
      </c>
      <c r="AQ115" s="301">
        <v>8.8000000000000007</v>
      </c>
      <c r="AR115" s="301" t="s">
        <v>548</v>
      </c>
      <c r="AS115" s="301">
        <v>8.6999999999999993</v>
      </c>
      <c r="AT115" s="397" t="s">
        <v>548</v>
      </c>
      <c r="AU115" s="301">
        <v>8.6</v>
      </c>
      <c r="AV115" s="397" t="s">
        <v>548</v>
      </c>
      <c r="AW115" s="150" t="str">
        <f t="shared" si="1"/>
        <v>down</v>
      </c>
      <c r="AX115" s="11"/>
      <c r="AY115" s="11"/>
      <c r="AZ115" s="11"/>
      <c r="BA115" s="306"/>
      <c r="BB115" s="306"/>
    </row>
    <row r="116" spans="1:54" x14ac:dyDescent="0.2">
      <c r="A116" s="293" t="s">
        <v>498</v>
      </c>
      <c r="B116" s="293" t="s">
        <v>704</v>
      </c>
      <c r="C116" s="293" t="s">
        <v>98</v>
      </c>
      <c r="D116" s="293" t="s">
        <v>434</v>
      </c>
      <c r="E116" s="293" t="s">
        <v>98</v>
      </c>
      <c r="F116" s="293" t="s">
        <v>234</v>
      </c>
      <c r="G116" s="293" t="s">
        <v>235</v>
      </c>
      <c r="H116" s="18" t="s">
        <v>467</v>
      </c>
      <c r="I116" s="301">
        <v>7.4</v>
      </c>
      <c r="J116" s="397" t="s">
        <v>548</v>
      </c>
      <c r="K116" s="301">
        <v>7.4</v>
      </c>
      <c r="L116" s="306" t="s">
        <v>548</v>
      </c>
      <c r="M116" s="301">
        <v>7.5</v>
      </c>
      <c r="N116" s="306" t="s">
        <v>548</v>
      </c>
      <c r="O116" s="301">
        <v>7.5</v>
      </c>
      <c r="P116" s="306" t="s">
        <v>548</v>
      </c>
      <c r="Q116" s="301">
        <v>7.6</v>
      </c>
      <c r="R116" s="306" t="s">
        <v>548</v>
      </c>
      <c r="S116" s="301">
        <v>7.6</v>
      </c>
      <c r="T116" s="306" t="s">
        <v>548</v>
      </c>
      <c r="U116" s="301">
        <v>7.6</v>
      </c>
      <c r="V116" s="306" t="s">
        <v>548</v>
      </c>
      <c r="W116" s="301">
        <v>7.7</v>
      </c>
      <c r="X116" s="306" t="s">
        <v>548</v>
      </c>
      <c r="Y116" s="301">
        <v>7.9</v>
      </c>
      <c r="Z116" s="306" t="s">
        <v>548</v>
      </c>
      <c r="AA116" s="301">
        <v>8</v>
      </c>
      <c r="AB116" s="306" t="s">
        <v>548</v>
      </c>
      <c r="AC116" s="301">
        <v>8.1</v>
      </c>
      <c r="AD116" s="306" t="s">
        <v>548</v>
      </c>
      <c r="AE116" s="301">
        <v>8.3000000000000007</v>
      </c>
      <c r="AF116" s="306" t="s">
        <v>548</v>
      </c>
      <c r="AG116" s="301">
        <v>8.3000000000000007</v>
      </c>
      <c r="AH116" s="301" t="s">
        <v>548</v>
      </c>
      <c r="AI116" s="301">
        <v>8.4</v>
      </c>
      <c r="AJ116" s="301" t="s">
        <v>548</v>
      </c>
      <c r="AK116" s="301">
        <v>8.3000000000000007</v>
      </c>
      <c r="AL116" s="301" t="s">
        <v>548</v>
      </c>
      <c r="AM116" s="301">
        <v>8.4</v>
      </c>
      <c r="AN116" s="301" t="s">
        <v>548</v>
      </c>
      <c r="AO116" s="301">
        <v>8.3000000000000007</v>
      </c>
      <c r="AP116" s="301" t="s">
        <v>548</v>
      </c>
      <c r="AQ116" s="301">
        <v>8.3000000000000007</v>
      </c>
      <c r="AR116" s="301" t="s">
        <v>548</v>
      </c>
      <c r="AS116" s="301">
        <v>8.4</v>
      </c>
      <c r="AT116" s="397" t="s">
        <v>548</v>
      </c>
      <c r="AU116" s="301">
        <v>8.3000000000000007</v>
      </c>
      <c r="AV116" s="397" t="s">
        <v>548</v>
      </c>
      <c r="AW116" s="150" t="str">
        <f t="shared" si="1"/>
        <v>down</v>
      </c>
      <c r="AX116" s="11"/>
      <c r="AY116" s="11"/>
      <c r="AZ116" s="11"/>
      <c r="BA116" s="306"/>
      <c r="BB116" s="306"/>
    </row>
    <row r="117" spans="1:54" x14ac:dyDescent="0.2">
      <c r="A117" s="293" t="s">
        <v>619</v>
      </c>
      <c r="B117" s="293" t="s">
        <v>688</v>
      </c>
      <c r="C117" s="293" t="s">
        <v>401</v>
      </c>
      <c r="D117" s="293" t="s">
        <v>415</v>
      </c>
      <c r="E117" s="293" t="s">
        <v>5</v>
      </c>
      <c r="F117" s="293" t="s">
        <v>236</v>
      </c>
      <c r="G117" s="293" t="s">
        <v>237</v>
      </c>
      <c r="H117" s="18" t="s">
        <v>467</v>
      </c>
      <c r="I117" s="301">
        <v>7.2</v>
      </c>
      <c r="J117" s="397" t="s">
        <v>548</v>
      </c>
      <c r="K117" s="301">
        <v>7.2</v>
      </c>
      <c r="L117" s="306" t="s">
        <v>548</v>
      </c>
      <c r="M117" s="301">
        <v>7.2</v>
      </c>
      <c r="N117" s="306" t="s">
        <v>548</v>
      </c>
      <c r="O117" s="301">
        <v>7.2</v>
      </c>
      <c r="P117" s="306" t="s">
        <v>548</v>
      </c>
      <c r="Q117" s="301">
        <v>7.3</v>
      </c>
      <c r="R117" s="306" t="s">
        <v>548</v>
      </c>
      <c r="S117" s="301">
        <v>7.2</v>
      </c>
      <c r="T117" s="306" t="s">
        <v>548</v>
      </c>
      <c r="U117" s="301">
        <v>7.2</v>
      </c>
      <c r="V117" s="306" t="s">
        <v>548</v>
      </c>
      <c r="W117" s="301">
        <v>7.2</v>
      </c>
      <c r="X117" s="306" t="s">
        <v>548</v>
      </c>
      <c r="Y117" s="301">
        <v>7.2</v>
      </c>
      <c r="Z117" s="306" t="s">
        <v>548</v>
      </c>
      <c r="AA117" s="301">
        <v>7.1</v>
      </c>
      <c r="AB117" s="306" t="s">
        <v>548</v>
      </c>
      <c r="AC117" s="301">
        <v>7.1</v>
      </c>
      <c r="AD117" s="306" t="s">
        <v>548</v>
      </c>
      <c r="AE117" s="301">
        <v>7.1</v>
      </c>
      <c r="AF117" s="306" t="s">
        <v>548</v>
      </c>
      <c r="AG117" s="301">
        <v>7</v>
      </c>
      <c r="AH117" s="301" t="s">
        <v>548</v>
      </c>
      <c r="AI117" s="301">
        <v>7.1</v>
      </c>
      <c r="AJ117" s="301" t="s">
        <v>548</v>
      </c>
      <c r="AK117" s="301">
        <v>7.1</v>
      </c>
      <c r="AL117" s="301" t="s">
        <v>548</v>
      </c>
      <c r="AM117" s="301">
        <v>7.1</v>
      </c>
      <c r="AN117" s="301" t="s">
        <v>548</v>
      </c>
      <c r="AO117" s="301">
        <v>7</v>
      </c>
      <c r="AP117" s="301" t="s">
        <v>548</v>
      </c>
      <c r="AQ117" s="301">
        <v>7</v>
      </c>
      <c r="AR117" s="301" t="s">
        <v>548</v>
      </c>
      <c r="AS117" s="301">
        <v>6.9</v>
      </c>
      <c r="AT117" s="397" t="s">
        <v>548</v>
      </c>
      <c r="AU117" s="301">
        <v>6.9</v>
      </c>
      <c r="AV117" s="397" t="s">
        <v>548</v>
      </c>
      <c r="AW117" s="150" t="str">
        <f t="shared" si="1"/>
        <v>same</v>
      </c>
      <c r="AX117" s="11"/>
      <c r="AY117" s="11"/>
      <c r="AZ117" s="11"/>
      <c r="BA117" s="306"/>
      <c r="BB117" s="306"/>
    </row>
    <row r="118" spans="1:54" x14ac:dyDescent="0.2">
      <c r="A118" s="293" t="s">
        <v>637</v>
      </c>
      <c r="B118" s="293" t="s">
        <v>688</v>
      </c>
      <c r="C118" s="293" t="s">
        <v>401</v>
      </c>
      <c r="D118" s="293" t="s">
        <v>436</v>
      </c>
      <c r="E118" s="293" t="s">
        <v>114</v>
      </c>
      <c r="F118" s="293" t="s">
        <v>238</v>
      </c>
      <c r="G118" s="293" t="s">
        <v>239</v>
      </c>
      <c r="H118" s="18" t="s">
        <v>467</v>
      </c>
      <c r="I118" s="301">
        <v>9.8000000000000007</v>
      </c>
      <c r="J118" s="397" t="s">
        <v>548</v>
      </c>
      <c r="K118" s="301">
        <v>9.6999999999999993</v>
      </c>
      <c r="L118" s="306" t="s">
        <v>548</v>
      </c>
      <c r="M118" s="301">
        <v>9.6</v>
      </c>
      <c r="N118" s="306" t="s">
        <v>548</v>
      </c>
      <c r="O118" s="301">
        <v>9.6</v>
      </c>
      <c r="P118" s="306" t="s">
        <v>548</v>
      </c>
      <c r="Q118" s="301">
        <v>9.6</v>
      </c>
      <c r="R118" s="306" t="s">
        <v>548</v>
      </c>
      <c r="S118" s="301">
        <v>9.5</v>
      </c>
      <c r="T118" s="306" t="s">
        <v>548</v>
      </c>
      <c r="U118" s="301">
        <v>9.5</v>
      </c>
      <c r="V118" s="306" t="s">
        <v>548</v>
      </c>
      <c r="W118" s="301">
        <v>9.5</v>
      </c>
      <c r="X118" s="306" t="s">
        <v>548</v>
      </c>
      <c r="Y118" s="301">
        <v>9.5</v>
      </c>
      <c r="Z118" s="306" t="s">
        <v>548</v>
      </c>
      <c r="AA118" s="301">
        <v>9.5</v>
      </c>
      <c r="AB118" s="306" t="s">
        <v>548</v>
      </c>
      <c r="AC118" s="301">
        <v>9.5</v>
      </c>
      <c r="AD118" s="306" t="s">
        <v>548</v>
      </c>
      <c r="AE118" s="301">
        <v>9.5</v>
      </c>
      <c r="AF118" s="306" t="s">
        <v>548</v>
      </c>
      <c r="AG118" s="301">
        <v>9.5</v>
      </c>
      <c r="AH118" s="301" t="s">
        <v>548</v>
      </c>
      <c r="AI118" s="301">
        <v>9.5</v>
      </c>
      <c r="AJ118" s="301" t="s">
        <v>548</v>
      </c>
      <c r="AK118" s="301">
        <v>9.6</v>
      </c>
      <c r="AL118" s="301" t="s">
        <v>548</v>
      </c>
      <c r="AM118" s="301">
        <v>9.6</v>
      </c>
      <c r="AN118" s="301" t="s">
        <v>548</v>
      </c>
      <c r="AO118" s="301">
        <v>9.6</v>
      </c>
      <c r="AP118" s="301" t="s">
        <v>548</v>
      </c>
      <c r="AQ118" s="301">
        <v>9.6</v>
      </c>
      <c r="AR118" s="301" t="s">
        <v>548</v>
      </c>
      <c r="AS118" s="301">
        <v>9.6</v>
      </c>
      <c r="AT118" s="397" t="s">
        <v>548</v>
      </c>
      <c r="AU118" s="301">
        <v>9.6</v>
      </c>
      <c r="AV118" s="397" t="s">
        <v>548</v>
      </c>
      <c r="AW118" s="150" t="str">
        <f t="shared" si="1"/>
        <v>same</v>
      </c>
      <c r="AX118" s="11"/>
      <c r="AY118" s="11"/>
      <c r="AZ118" s="11"/>
      <c r="BA118" s="306"/>
      <c r="BB118" s="306"/>
    </row>
    <row r="119" spans="1:54" x14ac:dyDescent="0.2">
      <c r="A119" s="293" t="s">
        <v>639</v>
      </c>
      <c r="B119" s="293" t="s">
        <v>691</v>
      </c>
      <c r="C119" s="293" t="s">
        <v>405</v>
      </c>
      <c r="D119" s="293" t="s">
        <v>429</v>
      </c>
      <c r="E119" s="293" t="s">
        <v>60</v>
      </c>
      <c r="F119" s="293" t="s">
        <v>240</v>
      </c>
      <c r="G119" s="293" t="s">
        <v>241</v>
      </c>
      <c r="H119" s="18" t="s">
        <v>467</v>
      </c>
      <c r="I119" s="301">
        <v>10.8</v>
      </c>
      <c r="J119" s="397" t="s">
        <v>549</v>
      </c>
      <c r="K119" s="301">
        <v>10.8</v>
      </c>
      <c r="L119" s="306" t="s">
        <v>549</v>
      </c>
      <c r="M119" s="301">
        <v>10.8</v>
      </c>
      <c r="N119" s="306" t="s">
        <v>549</v>
      </c>
      <c r="O119" s="301">
        <v>10.7</v>
      </c>
      <c r="P119" s="306" t="s">
        <v>549</v>
      </c>
      <c r="Q119" s="301">
        <v>10.6</v>
      </c>
      <c r="R119" s="306" t="s">
        <v>549</v>
      </c>
      <c r="S119" s="301">
        <v>10.5</v>
      </c>
      <c r="T119" s="306" t="s">
        <v>549</v>
      </c>
      <c r="U119" s="301">
        <v>10.5</v>
      </c>
      <c r="V119" s="306" t="s">
        <v>549</v>
      </c>
      <c r="W119" s="301">
        <v>10.5</v>
      </c>
      <c r="X119" s="306" t="s">
        <v>549</v>
      </c>
      <c r="Y119" s="301">
        <v>10.7</v>
      </c>
      <c r="Z119" s="306" t="s">
        <v>549</v>
      </c>
      <c r="AA119" s="301">
        <v>10.7</v>
      </c>
      <c r="AB119" s="306" t="s">
        <v>549</v>
      </c>
      <c r="AC119" s="301">
        <v>10.7</v>
      </c>
      <c r="AD119" s="306" t="s">
        <v>549</v>
      </c>
      <c r="AE119" s="301">
        <v>10.7</v>
      </c>
      <c r="AF119" s="306" t="s">
        <v>549</v>
      </c>
      <c r="AG119" s="301">
        <v>10.7</v>
      </c>
      <c r="AH119" s="301" t="s">
        <v>549</v>
      </c>
      <c r="AI119" s="301">
        <v>10.7</v>
      </c>
      <c r="AJ119" s="301" t="s">
        <v>549</v>
      </c>
      <c r="AK119" s="301">
        <v>10.8</v>
      </c>
      <c r="AL119" s="301" t="s">
        <v>549</v>
      </c>
      <c r="AM119" s="301">
        <v>10.7</v>
      </c>
      <c r="AN119" s="301" t="s">
        <v>549</v>
      </c>
      <c r="AO119" s="301">
        <v>10.7</v>
      </c>
      <c r="AP119" s="301" t="s">
        <v>549</v>
      </c>
      <c r="AQ119" s="301">
        <v>10.7</v>
      </c>
      <c r="AR119" s="301" t="s">
        <v>549</v>
      </c>
      <c r="AS119" s="301">
        <v>10.7</v>
      </c>
      <c r="AT119" s="397" t="s">
        <v>549</v>
      </c>
      <c r="AU119" s="301">
        <v>10.7</v>
      </c>
      <c r="AV119" s="397" t="s">
        <v>549</v>
      </c>
      <c r="AW119" s="150" t="str">
        <f t="shared" si="1"/>
        <v>same</v>
      </c>
      <c r="AX119" s="11"/>
      <c r="AY119" s="11"/>
      <c r="AZ119" s="11"/>
      <c r="BA119" s="306"/>
      <c r="BB119" s="306"/>
    </row>
    <row r="120" spans="1:54" x14ac:dyDescent="0.2">
      <c r="A120" s="293" t="s">
        <v>632</v>
      </c>
      <c r="B120" s="293" t="s">
        <v>698</v>
      </c>
      <c r="C120" s="293" t="s">
        <v>409</v>
      </c>
      <c r="D120" s="293" t="s">
        <v>430</v>
      </c>
      <c r="E120" s="293" t="s">
        <v>65</v>
      </c>
      <c r="F120" s="293" t="s">
        <v>242</v>
      </c>
      <c r="G120" s="293" t="s">
        <v>243</v>
      </c>
      <c r="H120" s="18" t="s">
        <v>467</v>
      </c>
      <c r="I120" s="301">
        <v>7.7</v>
      </c>
      <c r="J120" s="397" t="s">
        <v>548</v>
      </c>
      <c r="K120" s="301">
        <v>7.8</v>
      </c>
      <c r="L120" s="306" t="s">
        <v>548</v>
      </c>
      <c r="M120" s="301">
        <v>7.8</v>
      </c>
      <c r="N120" s="306" t="s">
        <v>548</v>
      </c>
      <c r="O120" s="301">
        <v>7.9</v>
      </c>
      <c r="P120" s="306" t="s">
        <v>548</v>
      </c>
      <c r="Q120" s="301">
        <v>8</v>
      </c>
      <c r="R120" s="306" t="s">
        <v>548</v>
      </c>
      <c r="S120" s="301">
        <v>8</v>
      </c>
      <c r="T120" s="306" t="s">
        <v>548</v>
      </c>
      <c r="U120" s="301">
        <v>8.1</v>
      </c>
      <c r="V120" s="306" t="s">
        <v>548</v>
      </c>
      <c r="W120" s="301">
        <v>8.1999999999999993</v>
      </c>
      <c r="X120" s="306" t="s">
        <v>548</v>
      </c>
      <c r="Y120" s="301">
        <v>8.3000000000000007</v>
      </c>
      <c r="Z120" s="306" t="s">
        <v>548</v>
      </c>
      <c r="AA120" s="301">
        <v>8.5</v>
      </c>
      <c r="AB120" s="306" t="s">
        <v>548</v>
      </c>
      <c r="AC120" s="301">
        <v>8.5</v>
      </c>
      <c r="AD120" s="306" t="s">
        <v>548</v>
      </c>
      <c r="AE120" s="301">
        <v>8.6</v>
      </c>
      <c r="AF120" s="306" t="s">
        <v>548</v>
      </c>
      <c r="AG120" s="301">
        <v>8.5</v>
      </c>
      <c r="AH120" s="301" t="s">
        <v>548</v>
      </c>
      <c r="AI120" s="301">
        <v>8.6</v>
      </c>
      <c r="AJ120" s="301" t="s">
        <v>548</v>
      </c>
      <c r="AK120" s="301">
        <v>8.6999999999999993</v>
      </c>
      <c r="AL120" s="301" t="s">
        <v>548</v>
      </c>
      <c r="AM120" s="301">
        <v>8.6999999999999993</v>
      </c>
      <c r="AN120" s="301" t="s">
        <v>548</v>
      </c>
      <c r="AO120" s="301">
        <v>8.6999999999999993</v>
      </c>
      <c r="AP120" s="301" t="s">
        <v>548</v>
      </c>
      <c r="AQ120" s="301">
        <v>8.6999999999999993</v>
      </c>
      <c r="AR120" s="301" t="s">
        <v>548</v>
      </c>
      <c r="AS120" s="301">
        <v>8.6999999999999993</v>
      </c>
      <c r="AT120" s="397" t="s">
        <v>548</v>
      </c>
      <c r="AU120" s="301">
        <v>8.6999999999999993</v>
      </c>
      <c r="AV120" s="397" t="s">
        <v>548</v>
      </c>
      <c r="AW120" s="150" t="str">
        <f t="shared" si="1"/>
        <v>same</v>
      </c>
      <c r="AX120" s="11"/>
      <c r="AY120" s="11"/>
      <c r="AZ120" s="11"/>
      <c r="BA120" s="306"/>
      <c r="BB120" s="306"/>
    </row>
    <row r="121" spans="1:54" x14ac:dyDescent="0.2">
      <c r="A121" s="293" t="s">
        <v>634</v>
      </c>
      <c r="B121" s="293" t="s">
        <v>699</v>
      </c>
      <c r="C121" s="293" t="s">
        <v>410</v>
      </c>
      <c r="D121" s="293" t="s">
        <v>432</v>
      </c>
      <c r="E121" s="293" t="s">
        <v>89</v>
      </c>
      <c r="F121" s="293" t="s">
        <v>244</v>
      </c>
      <c r="G121" s="293" t="s">
        <v>245</v>
      </c>
      <c r="H121" s="18" t="s">
        <v>467</v>
      </c>
      <c r="I121" s="301">
        <v>8.1999999999999993</v>
      </c>
      <c r="J121" s="397" t="s">
        <v>548</v>
      </c>
      <c r="K121" s="301">
        <v>8.1</v>
      </c>
      <c r="L121" s="306" t="s">
        <v>548</v>
      </c>
      <c r="M121" s="301">
        <v>8.1</v>
      </c>
      <c r="N121" s="306" t="s">
        <v>548</v>
      </c>
      <c r="O121" s="301">
        <v>8.1</v>
      </c>
      <c r="P121" s="306" t="s">
        <v>548</v>
      </c>
      <c r="Q121" s="301">
        <v>8.1</v>
      </c>
      <c r="R121" s="306" t="s">
        <v>548</v>
      </c>
      <c r="S121" s="301">
        <v>8.1</v>
      </c>
      <c r="T121" s="306" t="s">
        <v>548</v>
      </c>
      <c r="U121" s="301">
        <v>8.1</v>
      </c>
      <c r="V121" s="306" t="s">
        <v>548</v>
      </c>
      <c r="W121" s="301">
        <v>8.1999999999999993</v>
      </c>
      <c r="X121" s="306" t="s">
        <v>548</v>
      </c>
      <c r="Y121" s="301">
        <v>8.1999999999999993</v>
      </c>
      <c r="Z121" s="306" t="s">
        <v>548</v>
      </c>
      <c r="AA121" s="301">
        <v>8.1</v>
      </c>
      <c r="AB121" s="306" t="s">
        <v>548</v>
      </c>
      <c r="AC121" s="301">
        <v>8.1</v>
      </c>
      <c r="AD121" s="306" t="s">
        <v>548</v>
      </c>
      <c r="AE121" s="301">
        <v>8</v>
      </c>
      <c r="AF121" s="306" t="s">
        <v>548</v>
      </c>
      <c r="AG121" s="301">
        <v>7.9</v>
      </c>
      <c r="AH121" s="301" t="s">
        <v>548</v>
      </c>
      <c r="AI121" s="301">
        <v>7.9</v>
      </c>
      <c r="AJ121" s="301" t="s">
        <v>548</v>
      </c>
      <c r="AK121" s="301">
        <v>7.9</v>
      </c>
      <c r="AL121" s="301" t="s">
        <v>548</v>
      </c>
      <c r="AM121" s="301">
        <v>7.8</v>
      </c>
      <c r="AN121" s="301" t="s">
        <v>548</v>
      </c>
      <c r="AO121" s="301">
        <v>7.7</v>
      </c>
      <c r="AP121" s="301" t="s">
        <v>548</v>
      </c>
      <c r="AQ121" s="301">
        <v>7.7</v>
      </c>
      <c r="AR121" s="301" t="s">
        <v>548</v>
      </c>
      <c r="AS121" s="301">
        <v>7.7</v>
      </c>
      <c r="AT121" s="397" t="s">
        <v>548</v>
      </c>
      <c r="AU121" s="301">
        <v>7.6</v>
      </c>
      <c r="AV121" s="397" t="s">
        <v>548</v>
      </c>
      <c r="AW121" s="150" t="str">
        <f t="shared" si="1"/>
        <v>down</v>
      </c>
      <c r="AX121" s="11"/>
      <c r="AY121" s="11"/>
      <c r="AZ121" s="11"/>
      <c r="BA121" s="306"/>
      <c r="BB121" s="306"/>
    </row>
    <row r="122" spans="1:54" x14ac:dyDescent="0.2">
      <c r="A122" s="293" t="s">
        <v>640</v>
      </c>
      <c r="B122" s="293" t="s">
        <v>689</v>
      </c>
      <c r="C122" s="293" t="s">
        <v>402</v>
      </c>
      <c r="D122" s="293" t="s">
        <v>427</v>
      </c>
      <c r="E122" s="293" t="s">
        <v>50</v>
      </c>
      <c r="F122" s="293" t="s">
        <v>246</v>
      </c>
      <c r="G122" s="293" t="s">
        <v>247</v>
      </c>
      <c r="H122" s="18" t="s">
        <v>467</v>
      </c>
      <c r="I122" s="301">
        <v>8.9</v>
      </c>
      <c r="J122" s="397" t="s">
        <v>548</v>
      </c>
      <c r="K122" s="301">
        <v>9</v>
      </c>
      <c r="L122" s="306" t="s">
        <v>548</v>
      </c>
      <c r="M122" s="301">
        <v>8.9</v>
      </c>
      <c r="N122" s="306" t="s">
        <v>548</v>
      </c>
      <c r="O122" s="301">
        <v>9</v>
      </c>
      <c r="P122" s="306" t="s">
        <v>548</v>
      </c>
      <c r="Q122" s="301">
        <v>9</v>
      </c>
      <c r="R122" s="306" t="s">
        <v>548</v>
      </c>
      <c r="S122" s="301">
        <v>9</v>
      </c>
      <c r="T122" s="306" t="s">
        <v>548</v>
      </c>
      <c r="U122" s="301">
        <v>9</v>
      </c>
      <c r="V122" s="306" t="s">
        <v>548</v>
      </c>
      <c r="W122" s="301">
        <v>9</v>
      </c>
      <c r="X122" s="306" t="s">
        <v>548</v>
      </c>
      <c r="Y122" s="301">
        <v>9</v>
      </c>
      <c r="Z122" s="306" t="s">
        <v>548</v>
      </c>
      <c r="AA122" s="301">
        <v>9</v>
      </c>
      <c r="AB122" s="306" t="s">
        <v>548</v>
      </c>
      <c r="AC122" s="301">
        <v>9</v>
      </c>
      <c r="AD122" s="306" t="s">
        <v>548</v>
      </c>
      <c r="AE122" s="301">
        <v>9</v>
      </c>
      <c r="AF122" s="306" t="s">
        <v>548</v>
      </c>
      <c r="AG122" s="301">
        <v>8.9</v>
      </c>
      <c r="AH122" s="301" t="s">
        <v>548</v>
      </c>
      <c r="AI122" s="301">
        <v>8.8000000000000007</v>
      </c>
      <c r="AJ122" s="301" t="s">
        <v>548</v>
      </c>
      <c r="AK122" s="301">
        <v>8.8000000000000007</v>
      </c>
      <c r="AL122" s="301" t="s">
        <v>548</v>
      </c>
      <c r="AM122" s="301">
        <v>8.6999999999999993</v>
      </c>
      <c r="AN122" s="301" t="s">
        <v>548</v>
      </c>
      <c r="AO122" s="301">
        <v>8.6</v>
      </c>
      <c r="AP122" s="301" t="s">
        <v>548</v>
      </c>
      <c r="AQ122" s="301">
        <v>8.6</v>
      </c>
      <c r="AR122" s="301" t="s">
        <v>548</v>
      </c>
      <c r="AS122" s="301">
        <v>8.5</v>
      </c>
      <c r="AT122" s="397" t="s">
        <v>548</v>
      </c>
      <c r="AU122" s="301">
        <v>8.4</v>
      </c>
      <c r="AV122" s="397" t="s">
        <v>548</v>
      </c>
      <c r="AW122" s="150" t="str">
        <f t="shared" si="1"/>
        <v>down</v>
      </c>
      <c r="AX122" s="11"/>
      <c r="AY122" s="11"/>
      <c r="AZ122" s="11"/>
      <c r="BA122" s="306"/>
      <c r="BB122" s="306"/>
    </row>
    <row r="123" spans="1:54" x14ac:dyDescent="0.2">
      <c r="A123" s="293" t="s">
        <v>634</v>
      </c>
      <c r="B123" s="293" t="s">
        <v>699</v>
      </c>
      <c r="C123" s="293" t="s">
        <v>410</v>
      </c>
      <c r="D123" s="293" t="s">
        <v>432</v>
      </c>
      <c r="E123" s="293" t="s">
        <v>89</v>
      </c>
      <c r="F123" s="293" t="s">
        <v>248</v>
      </c>
      <c r="G123" s="293" t="s">
        <v>249</v>
      </c>
      <c r="H123" s="18" t="s">
        <v>467</v>
      </c>
      <c r="I123" s="301">
        <v>7</v>
      </c>
      <c r="J123" s="397" t="s">
        <v>548</v>
      </c>
      <c r="K123" s="301">
        <v>7</v>
      </c>
      <c r="L123" s="306" t="s">
        <v>548</v>
      </c>
      <c r="M123" s="301">
        <v>7</v>
      </c>
      <c r="N123" s="306" t="s">
        <v>548</v>
      </c>
      <c r="O123" s="301">
        <v>7.1</v>
      </c>
      <c r="P123" s="306" t="s">
        <v>548</v>
      </c>
      <c r="Q123" s="301">
        <v>7.1</v>
      </c>
      <c r="R123" s="306" t="s">
        <v>548</v>
      </c>
      <c r="S123" s="301">
        <v>7.2</v>
      </c>
      <c r="T123" s="306" t="s">
        <v>548</v>
      </c>
      <c r="U123" s="301">
        <v>7.2</v>
      </c>
      <c r="V123" s="306" t="s">
        <v>548</v>
      </c>
      <c r="W123" s="301">
        <v>7.2</v>
      </c>
      <c r="X123" s="306" t="s">
        <v>548</v>
      </c>
      <c r="Y123" s="301">
        <v>7.2</v>
      </c>
      <c r="Z123" s="306" t="s">
        <v>548</v>
      </c>
      <c r="AA123" s="301">
        <v>7.2</v>
      </c>
      <c r="AB123" s="306" t="s">
        <v>548</v>
      </c>
      <c r="AC123" s="301">
        <v>7.2</v>
      </c>
      <c r="AD123" s="306" t="s">
        <v>548</v>
      </c>
      <c r="AE123" s="301">
        <v>7.2</v>
      </c>
      <c r="AF123" s="306" t="s">
        <v>548</v>
      </c>
      <c r="AG123" s="301">
        <v>7.2</v>
      </c>
      <c r="AH123" s="301" t="s">
        <v>548</v>
      </c>
      <c r="AI123" s="301">
        <v>7.2</v>
      </c>
      <c r="AJ123" s="301" t="s">
        <v>548</v>
      </c>
      <c r="AK123" s="301">
        <v>7.2</v>
      </c>
      <c r="AL123" s="301" t="s">
        <v>548</v>
      </c>
      <c r="AM123" s="301">
        <v>7.2</v>
      </c>
      <c r="AN123" s="301" t="s">
        <v>548</v>
      </c>
      <c r="AO123" s="301">
        <v>7.1</v>
      </c>
      <c r="AP123" s="301" t="s">
        <v>548</v>
      </c>
      <c r="AQ123" s="301">
        <v>7.1</v>
      </c>
      <c r="AR123" s="301" t="s">
        <v>548</v>
      </c>
      <c r="AS123" s="301">
        <v>7</v>
      </c>
      <c r="AT123" s="397" t="s">
        <v>548</v>
      </c>
      <c r="AU123" s="301">
        <v>7</v>
      </c>
      <c r="AV123" s="397" t="s">
        <v>548</v>
      </c>
      <c r="AW123" s="150" t="str">
        <f t="shared" si="1"/>
        <v>same</v>
      </c>
      <c r="AX123" s="11"/>
      <c r="AY123" s="11"/>
      <c r="AZ123" s="11"/>
      <c r="BA123" s="306"/>
      <c r="BB123" s="306"/>
    </row>
    <row r="124" spans="1:54" x14ac:dyDescent="0.2">
      <c r="A124" s="293" t="s">
        <v>639</v>
      </c>
      <c r="B124" s="293" t="s">
        <v>691</v>
      </c>
      <c r="C124" s="293" t="s">
        <v>405</v>
      </c>
      <c r="D124" s="293" t="s">
        <v>429</v>
      </c>
      <c r="E124" s="293" t="s">
        <v>60</v>
      </c>
      <c r="F124" s="293" t="s">
        <v>250</v>
      </c>
      <c r="G124" s="293" t="s">
        <v>251</v>
      </c>
      <c r="H124" s="18" t="s">
        <v>467</v>
      </c>
      <c r="I124" s="301">
        <v>10.9</v>
      </c>
      <c r="J124" s="397" t="s">
        <v>549</v>
      </c>
      <c r="K124" s="301">
        <v>10.7</v>
      </c>
      <c r="L124" s="306" t="s">
        <v>549</v>
      </c>
      <c r="M124" s="301">
        <v>10.6</v>
      </c>
      <c r="N124" s="306" t="s">
        <v>549</v>
      </c>
      <c r="O124" s="301">
        <v>10.4</v>
      </c>
      <c r="P124" s="306" t="s">
        <v>549</v>
      </c>
      <c r="Q124" s="301">
        <v>10.3</v>
      </c>
      <c r="R124" s="306" t="s">
        <v>549</v>
      </c>
      <c r="S124" s="301">
        <v>10.199999999999999</v>
      </c>
      <c r="T124" s="306" t="s">
        <v>549</v>
      </c>
      <c r="U124" s="301">
        <v>10.199999999999999</v>
      </c>
      <c r="V124" s="306" t="s">
        <v>549</v>
      </c>
      <c r="W124" s="301">
        <v>10.1</v>
      </c>
      <c r="X124" s="306" t="s">
        <v>549</v>
      </c>
      <c r="Y124" s="301">
        <v>10.1</v>
      </c>
      <c r="Z124" s="306" t="s">
        <v>549</v>
      </c>
      <c r="AA124" s="301">
        <v>10</v>
      </c>
      <c r="AB124" s="306" t="s">
        <v>548</v>
      </c>
      <c r="AC124" s="301">
        <v>9.9</v>
      </c>
      <c r="AD124" s="306" t="s">
        <v>548</v>
      </c>
      <c r="AE124" s="301">
        <v>9.8000000000000007</v>
      </c>
      <c r="AF124" s="306" t="s">
        <v>548</v>
      </c>
      <c r="AG124" s="301">
        <v>9.6999999999999993</v>
      </c>
      <c r="AH124" s="301" t="s">
        <v>548</v>
      </c>
      <c r="AI124" s="301">
        <v>9.6</v>
      </c>
      <c r="AJ124" s="301" t="s">
        <v>548</v>
      </c>
      <c r="AK124" s="301">
        <v>9.5</v>
      </c>
      <c r="AL124" s="301" t="s">
        <v>548</v>
      </c>
      <c r="AM124" s="301">
        <v>9.5</v>
      </c>
      <c r="AN124" s="301" t="s">
        <v>548</v>
      </c>
      <c r="AO124" s="301">
        <v>9.4</v>
      </c>
      <c r="AP124" s="301" t="s">
        <v>548</v>
      </c>
      <c r="AQ124" s="301">
        <v>9.4</v>
      </c>
      <c r="AR124" s="301" t="s">
        <v>548</v>
      </c>
      <c r="AS124" s="301">
        <v>9.3000000000000007</v>
      </c>
      <c r="AT124" s="397" t="s">
        <v>548</v>
      </c>
      <c r="AU124" s="301">
        <v>9.3000000000000007</v>
      </c>
      <c r="AV124" s="397" t="s">
        <v>548</v>
      </c>
      <c r="AW124" s="150" t="str">
        <f t="shared" si="1"/>
        <v>same</v>
      </c>
      <c r="AX124" s="11"/>
      <c r="AY124" s="11"/>
      <c r="AZ124" s="11"/>
      <c r="BA124" s="306"/>
      <c r="BB124" s="306"/>
    </row>
    <row r="125" spans="1:54" x14ac:dyDescent="0.2">
      <c r="A125" s="293" t="s">
        <v>642</v>
      </c>
      <c r="B125" s="293" t="s">
        <v>698</v>
      </c>
      <c r="C125" s="293" t="s">
        <v>409</v>
      </c>
      <c r="D125" s="293" t="s">
        <v>438</v>
      </c>
      <c r="E125" s="293" t="s">
        <v>128</v>
      </c>
      <c r="F125" s="293" t="s">
        <v>252</v>
      </c>
      <c r="G125" s="293" t="s">
        <v>253</v>
      </c>
      <c r="H125" s="18" t="s">
        <v>467</v>
      </c>
      <c r="I125" s="301">
        <v>7.7</v>
      </c>
      <c r="J125" s="397" t="s">
        <v>548</v>
      </c>
      <c r="K125" s="301">
        <v>7.7</v>
      </c>
      <c r="L125" s="306" t="s">
        <v>548</v>
      </c>
      <c r="M125" s="301">
        <v>7.6</v>
      </c>
      <c r="N125" s="306" t="s">
        <v>548</v>
      </c>
      <c r="O125" s="301">
        <v>7.6</v>
      </c>
      <c r="P125" s="306" t="s">
        <v>548</v>
      </c>
      <c r="Q125" s="301">
        <v>7.6</v>
      </c>
      <c r="R125" s="306" t="s">
        <v>548</v>
      </c>
      <c r="S125" s="301">
        <v>7.6</v>
      </c>
      <c r="T125" s="306" t="s">
        <v>548</v>
      </c>
      <c r="U125" s="301">
        <v>7.6</v>
      </c>
      <c r="V125" s="306" t="s">
        <v>548</v>
      </c>
      <c r="W125" s="301">
        <v>7.5</v>
      </c>
      <c r="X125" s="306" t="s">
        <v>548</v>
      </c>
      <c r="Y125" s="301">
        <v>7.5</v>
      </c>
      <c r="Z125" s="306" t="s">
        <v>548</v>
      </c>
      <c r="AA125" s="301">
        <v>7.5</v>
      </c>
      <c r="AB125" s="306" t="s">
        <v>548</v>
      </c>
      <c r="AC125" s="301">
        <v>7.5</v>
      </c>
      <c r="AD125" s="306" t="s">
        <v>548</v>
      </c>
      <c r="AE125" s="301">
        <v>7.5</v>
      </c>
      <c r="AF125" s="306" t="s">
        <v>548</v>
      </c>
      <c r="AG125" s="301">
        <v>7.5</v>
      </c>
      <c r="AH125" s="301" t="s">
        <v>548</v>
      </c>
      <c r="AI125" s="301">
        <v>7.5</v>
      </c>
      <c r="AJ125" s="301" t="s">
        <v>548</v>
      </c>
      <c r="AK125" s="301">
        <v>7.5</v>
      </c>
      <c r="AL125" s="301" t="s">
        <v>548</v>
      </c>
      <c r="AM125" s="301">
        <v>7.4</v>
      </c>
      <c r="AN125" s="301" t="s">
        <v>548</v>
      </c>
      <c r="AO125" s="301">
        <v>7.3</v>
      </c>
      <c r="AP125" s="301" t="s">
        <v>548</v>
      </c>
      <c r="AQ125" s="301">
        <v>7.3</v>
      </c>
      <c r="AR125" s="301" t="s">
        <v>548</v>
      </c>
      <c r="AS125" s="301">
        <v>7.2</v>
      </c>
      <c r="AT125" s="397" t="s">
        <v>548</v>
      </c>
      <c r="AU125" s="301">
        <v>7.2</v>
      </c>
      <c r="AV125" s="397" t="s">
        <v>548</v>
      </c>
      <c r="AW125" s="150" t="str">
        <f t="shared" si="1"/>
        <v>same</v>
      </c>
      <c r="AX125" s="11"/>
      <c r="AY125" s="11"/>
      <c r="AZ125" s="11"/>
      <c r="BA125" s="306"/>
      <c r="BB125" s="306"/>
    </row>
    <row r="126" spans="1:54" x14ac:dyDescent="0.2">
      <c r="A126" s="293" t="s">
        <v>642</v>
      </c>
      <c r="B126" s="293" t="s">
        <v>698</v>
      </c>
      <c r="C126" s="293" t="s">
        <v>409</v>
      </c>
      <c r="D126" s="293" t="s">
        <v>438</v>
      </c>
      <c r="E126" s="293" t="s">
        <v>128</v>
      </c>
      <c r="F126" s="293" t="s">
        <v>254</v>
      </c>
      <c r="G126" s="293" t="s">
        <v>255</v>
      </c>
      <c r="H126" s="18" t="s">
        <v>467</v>
      </c>
      <c r="I126" s="301">
        <v>8.9</v>
      </c>
      <c r="J126" s="397" t="s">
        <v>548</v>
      </c>
      <c r="K126" s="301">
        <v>8.8000000000000007</v>
      </c>
      <c r="L126" s="306" t="s">
        <v>548</v>
      </c>
      <c r="M126" s="301">
        <v>8.6999999999999993</v>
      </c>
      <c r="N126" s="306" t="s">
        <v>548</v>
      </c>
      <c r="O126" s="301">
        <v>8.6999999999999993</v>
      </c>
      <c r="P126" s="306" t="s">
        <v>548</v>
      </c>
      <c r="Q126" s="301">
        <v>8.6999999999999993</v>
      </c>
      <c r="R126" s="306" t="s">
        <v>548</v>
      </c>
      <c r="S126" s="301">
        <v>8.6999999999999993</v>
      </c>
      <c r="T126" s="306" t="s">
        <v>548</v>
      </c>
      <c r="U126" s="301">
        <v>8.6999999999999993</v>
      </c>
      <c r="V126" s="306" t="s">
        <v>548</v>
      </c>
      <c r="W126" s="301">
        <v>8.8000000000000007</v>
      </c>
      <c r="X126" s="306" t="s">
        <v>548</v>
      </c>
      <c r="Y126" s="301">
        <v>8.9</v>
      </c>
      <c r="Z126" s="306" t="s">
        <v>548</v>
      </c>
      <c r="AA126" s="301">
        <v>8.9</v>
      </c>
      <c r="AB126" s="306" t="s">
        <v>548</v>
      </c>
      <c r="AC126" s="301">
        <v>9</v>
      </c>
      <c r="AD126" s="306" t="s">
        <v>548</v>
      </c>
      <c r="AE126" s="301">
        <v>9</v>
      </c>
      <c r="AF126" s="306" t="s">
        <v>548</v>
      </c>
      <c r="AG126" s="301">
        <v>8.9</v>
      </c>
      <c r="AH126" s="301" t="s">
        <v>548</v>
      </c>
      <c r="AI126" s="301">
        <v>8.9</v>
      </c>
      <c r="AJ126" s="301" t="s">
        <v>548</v>
      </c>
      <c r="AK126" s="301">
        <v>9</v>
      </c>
      <c r="AL126" s="301" t="s">
        <v>548</v>
      </c>
      <c r="AM126" s="301">
        <v>9</v>
      </c>
      <c r="AN126" s="301" t="s">
        <v>548</v>
      </c>
      <c r="AO126" s="301">
        <v>9</v>
      </c>
      <c r="AP126" s="301" t="s">
        <v>548</v>
      </c>
      <c r="AQ126" s="301">
        <v>9.1</v>
      </c>
      <c r="AR126" s="301" t="s">
        <v>548</v>
      </c>
      <c r="AS126" s="301">
        <v>9</v>
      </c>
      <c r="AT126" s="397" t="s">
        <v>548</v>
      </c>
      <c r="AU126" s="301">
        <v>9</v>
      </c>
      <c r="AV126" s="397" t="s">
        <v>548</v>
      </c>
      <c r="AW126" s="150" t="str">
        <f t="shared" si="1"/>
        <v>same</v>
      </c>
      <c r="AX126" s="11"/>
      <c r="AY126" s="11"/>
      <c r="AZ126" s="11"/>
      <c r="BA126" s="306"/>
      <c r="BB126" s="306"/>
    </row>
    <row r="127" spans="1:54" x14ac:dyDescent="0.2">
      <c r="A127" s="293" t="s">
        <v>642</v>
      </c>
      <c r="B127" s="293" t="s">
        <v>698</v>
      </c>
      <c r="C127" s="293" t="s">
        <v>409</v>
      </c>
      <c r="D127" s="293" t="s">
        <v>438</v>
      </c>
      <c r="E127" s="293" t="s">
        <v>128</v>
      </c>
      <c r="F127" s="293" t="s">
        <v>256</v>
      </c>
      <c r="G127" s="293" t="s">
        <v>257</v>
      </c>
      <c r="H127" s="18" t="s">
        <v>467</v>
      </c>
      <c r="I127" s="301">
        <v>7</v>
      </c>
      <c r="J127" s="397" t="s">
        <v>548</v>
      </c>
      <c r="K127" s="301">
        <v>7</v>
      </c>
      <c r="L127" s="306" t="s">
        <v>548</v>
      </c>
      <c r="M127" s="301">
        <v>6.9</v>
      </c>
      <c r="N127" s="306" t="s">
        <v>548</v>
      </c>
      <c r="O127" s="301">
        <v>6.9</v>
      </c>
      <c r="P127" s="306" t="s">
        <v>548</v>
      </c>
      <c r="Q127" s="301">
        <v>6.9</v>
      </c>
      <c r="R127" s="306" t="s">
        <v>548</v>
      </c>
      <c r="S127" s="301">
        <v>7</v>
      </c>
      <c r="T127" s="306" t="s">
        <v>548</v>
      </c>
      <c r="U127" s="301">
        <v>7.1</v>
      </c>
      <c r="V127" s="306" t="s">
        <v>548</v>
      </c>
      <c r="W127" s="301">
        <v>7.1</v>
      </c>
      <c r="X127" s="306" t="s">
        <v>548</v>
      </c>
      <c r="Y127" s="301">
        <v>7.1</v>
      </c>
      <c r="Z127" s="306" t="s">
        <v>548</v>
      </c>
      <c r="AA127" s="301">
        <v>7.2</v>
      </c>
      <c r="AB127" s="306" t="s">
        <v>548</v>
      </c>
      <c r="AC127" s="301">
        <v>7.2</v>
      </c>
      <c r="AD127" s="306" t="s">
        <v>548</v>
      </c>
      <c r="AE127" s="301">
        <v>7.3</v>
      </c>
      <c r="AF127" s="306" t="s">
        <v>548</v>
      </c>
      <c r="AG127" s="301">
        <v>7.5</v>
      </c>
      <c r="AH127" s="301" t="s">
        <v>548</v>
      </c>
      <c r="AI127" s="301">
        <v>7.4</v>
      </c>
      <c r="AJ127" s="301" t="s">
        <v>548</v>
      </c>
      <c r="AK127" s="301">
        <v>7.4</v>
      </c>
      <c r="AL127" s="301" t="s">
        <v>548</v>
      </c>
      <c r="AM127" s="301">
        <v>7.3</v>
      </c>
      <c r="AN127" s="301" t="s">
        <v>548</v>
      </c>
      <c r="AO127" s="301">
        <v>7.2</v>
      </c>
      <c r="AP127" s="301" t="s">
        <v>548</v>
      </c>
      <c r="AQ127" s="301">
        <v>7.1</v>
      </c>
      <c r="AR127" s="301" t="s">
        <v>548</v>
      </c>
      <c r="AS127" s="301">
        <v>7</v>
      </c>
      <c r="AT127" s="397" t="s">
        <v>548</v>
      </c>
      <c r="AU127" s="301">
        <v>6.9</v>
      </c>
      <c r="AV127" s="397" t="s">
        <v>548</v>
      </c>
      <c r="AW127" s="150" t="str">
        <f t="shared" si="1"/>
        <v>down</v>
      </c>
      <c r="AX127" s="11"/>
      <c r="AY127" s="11"/>
      <c r="AZ127" s="11"/>
      <c r="BA127" s="306"/>
      <c r="BB127" s="306"/>
    </row>
    <row r="128" spans="1:54" x14ac:dyDescent="0.2">
      <c r="A128" s="293" t="s">
        <v>628</v>
      </c>
      <c r="B128" s="293" t="s">
        <v>696</v>
      </c>
      <c r="C128" s="293" t="s">
        <v>464</v>
      </c>
      <c r="D128" s="293" t="s">
        <v>425</v>
      </c>
      <c r="E128" s="293" t="s">
        <v>40</v>
      </c>
      <c r="F128" s="293" t="s">
        <v>258</v>
      </c>
      <c r="G128" s="293" t="s">
        <v>259</v>
      </c>
      <c r="H128" s="18" t="s">
        <v>467</v>
      </c>
      <c r="I128" s="301">
        <v>8.9</v>
      </c>
      <c r="J128" s="397" t="s">
        <v>548</v>
      </c>
      <c r="K128" s="301">
        <v>8.8000000000000007</v>
      </c>
      <c r="L128" s="306" t="s">
        <v>548</v>
      </c>
      <c r="M128" s="301">
        <v>8.6999999999999993</v>
      </c>
      <c r="N128" s="306" t="s">
        <v>548</v>
      </c>
      <c r="O128" s="301">
        <v>8.6999999999999993</v>
      </c>
      <c r="P128" s="306" t="s">
        <v>548</v>
      </c>
      <c r="Q128" s="301">
        <v>8.6999999999999993</v>
      </c>
      <c r="R128" s="306" t="s">
        <v>548</v>
      </c>
      <c r="S128" s="301">
        <v>8.6</v>
      </c>
      <c r="T128" s="306" t="s">
        <v>548</v>
      </c>
      <c r="U128" s="301">
        <v>8.6</v>
      </c>
      <c r="V128" s="306" t="s">
        <v>548</v>
      </c>
      <c r="W128" s="301">
        <v>8.6</v>
      </c>
      <c r="X128" s="306" t="s">
        <v>548</v>
      </c>
      <c r="Y128" s="301">
        <v>8.6</v>
      </c>
      <c r="Z128" s="306" t="s">
        <v>548</v>
      </c>
      <c r="AA128" s="301">
        <v>8.5</v>
      </c>
      <c r="AB128" s="306" t="s">
        <v>548</v>
      </c>
      <c r="AC128" s="301">
        <v>8.4</v>
      </c>
      <c r="AD128" s="306" t="s">
        <v>548</v>
      </c>
      <c r="AE128" s="301">
        <v>8.3000000000000007</v>
      </c>
      <c r="AF128" s="306" t="s">
        <v>548</v>
      </c>
      <c r="AG128" s="301">
        <v>8.1999999999999993</v>
      </c>
      <c r="AH128" s="301" t="s">
        <v>548</v>
      </c>
      <c r="AI128" s="301">
        <v>8</v>
      </c>
      <c r="AJ128" s="301" t="s">
        <v>548</v>
      </c>
      <c r="AK128" s="301">
        <v>8</v>
      </c>
      <c r="AL128" s="301" t="s">
        <v>548</v>
      </c>
      <c r="AM128" s="301">
        <v>7.9</v>
      </c>
      <c r="AN128" s="301" t="s">
        <v>548</v>
      </c>
      <c r="AO128" s="301">
        <v>7.8</v>
      </c>
      <c r="AP128" s="301" t="s">
        <v>548</v>
      </c>
      <c r="AQ128" s="301">
        <v>7.7</v>
      </c>
      <c r="AR128" s="301" t="s">
        <v>548</v>
      </c>
      <c r="AS128" s="301">
        <v>7.6</v>
      </c>
      <c r="AT128" s="397" t="s">
        <v>548</v>
      </c>
      <c r="AU128" s="301">
        <v>7.4</v>
      </c>
      <c r="AV128" s="397" t="s">
        <v>548</v>
      </c>
      <c r="AW128" s="150" t="str">
        <f t="shared" si="1"/>
        <v>down</v>
      </c>
      <c r="AX128" s="11"/>
      <c r="AY128" s="11"/>
      <c r="AZ128" s="11"/>
      <c r="BA128" s="306"/>
      <c r="BB128" s="306"/>
    </row>
    <row r="129" spans="1:54" x14ac:dyDescent="0.2">
      <c r="A129" s="293" t="s">
        <v>625</v>
      </c>
      <c r="B129" s="293" t="s">
        <v>692</v>
      </c>
      <c r="C129" s="293" t="s">
        <v>403</v>
      </c>
      <c r="D129" s="293" t="s">
        <v>417</v>
      </c>
      <c r="E129" s="293" t="s">
        <v>11</v>
      </c>
      <c r="F129" s="293" t="s">
        <v>260</v>
      </c>
      <c r="G129" s="293" t="s">
        <v>261</v>
      </c>
      <c r="H129" s="18" t="s">
        <v>467</v>
      </c>
      <c r="I129" s="301">
        <v>10.4</v>
      </c>
      <c r="J129" s="397" t="s">
        <v>549</v>
      </c>
      <c r="K129" s="301">
        <v>10.5</v>
      </c>
      <c r="L129" s="306" t="s">
        <v>549</v>
      </c>
      <c r="M129" s="301">
        <v>10.5</v>
      </c>
      <c r="N129" s="306" t="s">
        <v>549</v>
      </c>
      <c r="O129" s="301">
        <v>10.5</v>
      </c>
      <c r="P129" s="306" t="s">
        <v>549</v>
      </c>
      <c r="Q129" s="301">
        <v>10.5</v>
      </c>
      <c r="R129" s="306" t="s">
        <v>549</v>
      </c>
      <c r="S129" s="301">
        <v>10.6</v>
      </c>
      <c r="T129" s="306" t="s">
        <v>549</v>
      </c>
      <c r="U129" s="301">
        <v>10.6</v>
      </c>
      <c r="V129" s="306" t="s">
        <v>549</v>
      </c>
      <c r="W129" s="301">
        <v>10.7</v>
      </c>
      <c r="X129" s="306" t="s">
        <v>549</v>
      </c>
      <c r="Y129" s="301">
        <v>10.8</v>
      </c>
      <c r="Z129" s="306" t="s">
        <v>549</v>
      </c>
      <c r="AA129" s="301">
        <v>10.8</v>
      </c>
      <c r="AB129" s="306" t="s">
        <v>549</v>
      </c>
      <c r="AC129" s="301">
        <v>10.8</v>
      </c>
      <c r="AD129" s="306" t="s">
        <v>549</v>
      </c>
      <c r="AE129" s="301">
        <v>10.8</v>
      </c>
      <c r="AF129" s="306" t="s">
        <v>549</v>
      </c>
      <c r="AG129" s="301">
        <v>10.8</v>
      </c>
      <c r="AH129" s="301" t="s">
        <v>549</v>
      </c>
      <c r="AI129" s="301">
        <v>10.8</v>
      </c>
      <c r="AJ129" s="301" t="s">
        <v>549</v>
      </c>
      <c r="AK129" s="301">
        <v>10.9</v>
      </c>
      <c r="AL129" s="301" t="s">
        <v>549</v>
      </c>
      <c r="AM129" s="301">
        <v>10.8</v>
      </c>
      <c r="AN129" s="301" t="s">
        <v>549</v>
      </c>
      <c r="AO129" s="301">
        <v>10.8</v>
      </c>
      <c r="AP129" s="301" t="s">
        <v>549</v>
      </c>
      <c r="AQ129" s="301">
        <v>10.7</v>
      </c>
      <c r="AR129" s="301" t="s">
        <v>549</v>
      </c>
      <c r="AS129" s="301">
        <v>10.6</v>
      </c>
      <c r="AT129" s="397" t="s">
        <v>549</v>
      </c>
      <c r="AU129" s="301">
        <v>10.6</v>
      </c>
      <c r="AV129" s="397" t="s">
        <v>549</v>
      </c>
      <c r="AW129" s="150" t="str">
        <f t="shared" si="1"/>
        <v>same</v>
      </c>
      <c r="AX129" s="11"/>
      <c r="AY129" s="11"/>
      <c r="AZ129" s="11"/>
      <c r="BA129" s="306"/>
      <c r="BB129" s="306"/>
    </row>
    <row r="130" spans="1:54" x14ac:dyDescent="0.2">
      <c r="A130" s="293" t="s">
        <v>498</v>
      </c>
      <c r="B130" s="293" t="s">
        <v>704</v>
      </c>
      <c r="C130" s="293" t="s">
        <v>98</v>
      </c>
      <c r="D130" s="293" t="s">
        <v>434</v>
      </c>
      <c r="E130" s="293" t="s">
        <v>98</v>
      </c>
      <c r="F130" s="293" t="s">
        <v>262</v>
      </c>
      <c r="G130" s="293" t="s">
        <v>263</v>
      </c>
      <c r="H130" s="18" t="s">
        <v>467</v>
      </c>
      <c r="I130" s="301">
        <v>8.5</v>
      </c>
      <c r="J130" s="397" t="s">
        <v>548</v>
      </c>
      <c r="K130" s="301">
        <v>8.4</v>
      </c>
      <c r="L130" s="306" t="s">
        <v>548</v>
      </c>
      <c r="M130" s="301">
        <v>8.5</v>
      </c>
      <c r="N130" s="306" t="s">
        <v>548</v>
      </c>
      <c r="O130" s="301">
        <v>8.5</v>
      </c>
      <c r="P130" s="306" t="s">
        <v>548</v>
      </c>
      <c r="Q130" s="301">
        <v>8.5</v>
      </c>
      <c r="R130" s="306" t="s">
        <v>548</v>
      </c>
      <c r="S130" s="301">
        <v>8.6</v>
      </c>
      <c r="T130" s="306" t="s">
        <v>548</v>
      </c>
      <c r="U130" s="301">
        <v>8.6</v>
      </c>
      <c r="V130" s="306" t="s">
        <v>548</v>
      </c>
      <c r="W130" s="301">
        <v>8.6999999999999993</v>
      </c>
      <c r="X130" s="306" t="s">
        <v>548</v>
      </c>
      <c r="Y130" s="301">
        <v>8.8000000000000007</v>
      </c>
      <c r="Z130" s="306" t="s">
        <v>548</v>
      </c>
      <c r="AA130" s="301">
        <v>8.9</v>
      </c>
      <c r="AB130" s="306" t="s">
        <v>548</v>
      </c>
      <c r="AC130" s="301">
        <v>8.9</v>
      </c>
      <c r="AD130" s="306" t="s">
        <v>548</v>
      </c>
      <c r="AE130" s="301">
        <v>8.9</v>
      </c>
      <c r="AF130" s="306" t="s">
        <v>548</v>
      </c>
      <c r="AG130" s="301">
        <v>8.9</v>
      </c>
      <c r="AH130" s="301" t="s">
        <v>548</v>
      </c>
      <c r="AI130" s="301">
        <v>8.9</v>
      </c>
      <c r="AJ130" s="301" t="s">
        <v>548</v>
      </c>
      <c r="AK130" s="301">
        <v>9</v>
      </c>
      <c r="AL130" s="301" t="s">
        <v>548</v>
      </c>
      <c r="AM130" s="301">
        <v>8.9</v>
      </c>
      <c r="AN130" s="301" t="s">
        <v>548</v>
      </c>
      <c r="AO130" s="301">
        <v>8.8000000000000007</v>
      </c>
      <c r="AP130" s="301" t="s">
        <v>548</v>
      </c>
      <c r="AQ130" s="301">
        <v>8.6999999999999993</v>
      </c>
      <c r="AR130" s="301" t="s">
        <v>548</v>
      </c>
      <c r="AS130" s="301">
        <v>8.6999999999999993</v>
      </c>
      <c r="AT130" s="397" t="s">
        <v>548</v>
      </c>
      <c r="AU130" s="301">
        <v>8.6999999999999993</v>
      </c>
      <c r="AV130" s="397" t="s">
        <v>548</v>
      </c>
      <c r="AW130" s="150" t="str">
        <f t="shared" si="1"/>
        <v>same</v>
      </c>
      <c r="AX130" s="11"/>
      <c r="AY130" s="11"/>
      <c r="AZ130" s="11"/>
      <c r="BA130" s="306"/>
      <c r="BB130" s="306"/>
    </row>
    <row r="131" spans="1:54" x14ac:dyDescent="0.2">
      <c r="A131" s="293" t="s">
        <v>621</v>
      </c>
      <c r="B131" s="293" t="s">
        <v>690</v>
      </c>
      <c r="C131" s="293" t="s">
        <v>404</v>
      </c>
      <c r="D131" s="293" t="s">
        <v>418</v>
      </c>
      <c r="E131" s="293" t="s">
        <v>12</v>
      </c>
      <c r="F131" s="293" t="s">
        <v>264</v>
      </c>
      <c r="G131" s="293" t="s">
        <v>265</v>
      </c>
      <c r="H131" s="18" t="s">
        <v>467</v>
      </c>
      <c r="I131" s="301">
        <v>12.5</v>
      </c>
      <c r="J131" s="397" t="s">
        <v>549</v>
      </c>
      <c r="K131" s="301">
        <v>12.4</v>
      </c>
      <c r="L131" s="306" t="s">
        <v>549</v>
      </c>
      <c r="M131" s="301">
        <v>12.2</v>
      </c>
      <c r="N131" s="306" t="s">
        <v>549</v>
      </c>
      <c r="O131" s="301">
        <v>12.2</v>
      </c>
      <c r="P131" s="306" t="s">
        <v>549</v>
      </c>
      <c r="Q131" s="301">
        <v>12.1</v>
      </c>
      <c r="R131" s="306" t="s">
        <v>549</v>
      </c>
      <c r="S131" s="301">
        <v>11.9</v>
      </c>
      <c r="T131" s="306" t="s">
        <v>549</v>
      </c>
      <c r="U131" s="301">
        <v>11.8</v>
      </c>
      <c r="V131" s="306" t="s">
        <v>549</v>
      </c>
      <c r="W131" s="301">
        <v>11.4</v>
      </c>
      <c r="X131" s="306" t="s">
        <v>549</v>
      </c>
      <c r="Y131" s="301">
        <v>11.2</v>
      </c>
      <c r="Z131" s="306" t="s">
        <v>549</v>
      </c>
      <c r="AA131" s="301">
        <v>10.9</v>
      </c>
      <c r="AB131" s="306" t="s">
        <v>549</v>
      </c>
      <c r="AC131" s="301">
        <v>10.7</v>
      </c>
      <c r="AD131" s="306" t="s">
        <v>549</v>
      </c>
      <c r="AE131" s="301">
        <v>10.4</v>
      </c>
      <c r="AF131" s="306" t="s">
        <v>549</v>
      </c>
      <c r="AG131" s="301">
        <v>10.1</v>
      </c>
      <c r="AH131" s="301" t="s">
        <v>549</v>
      </c>
      <c r="AI131" s="301">
        <v>9.9</v>
      </c>
      <c r="AJ131" s="301" t="s">
        <v>548</v>
      </c>
      <c r="AK131" s="301">
        <v>9.6999999999999993</v>
      </c>
      <c r="AL131" s="301" t="s">
        <v>548</v>
      </c>
      <c r="AM131" s="301">
        <v>9.4</v>
      </c>
      <c r="AN131" s="301" t="s">
        <v>548</v>
      </c>
      <c r="AO131" s="301">
        <v>9.1999999999999993</v>
      </c>
      <c r="AP131" s="301" t="s">
        <v>548</v>
      </c>
      <c r="AQ131" s="301">
        <v>9.1</v>
      </c>
      <c r="AR131" s="301" t="s">
        <v>548</v>
      </c>
      <c r="AS131" s="301">
        <v>8.9</v>
      </c>
      <c r="AT131" s="397" t="s">
        <v>548</v>
      </c>
      <c r="AU131" s="301">
        <v>8.8000000000000007</v>
      </c>
      <c r="AV131" s="397" t="s">
        <v>548</v>
      </c>
      <c r="AW131" s="150" t="str">
        <f t="shared" si="1"/>
        <v>down</v>
      </c>
      <c r="AX131" s="11"/>
      <c r="AY131" s="11"/>
      <c r="AZ131" s="11"/>
      <c r="BA131" s="306"/>
      <c r="BB131" s="306"/>
    </row>
    <row r="132" spans="1:54" x14ac:dyDescent="0.2">
      <c r="A132" s="293" t="s">
        <v>500</v>
      </c>
      <c r="B132" s="293" t="s">
        <v>694</v>
      </c>
      <c r="C132" s="293" t="s">
        <v>407</v>
      </c>
      <c r="D132" s="293" t="s">
        <v>431</v>
      </c>
      <c r="E132" s="293" t="s">
        <v>82</v>
      </c>
      <c r="F132" s="293" t="s">
        <v>266</v>
      </c>
      <c r="G132" s="293" t="s">
        <v>267</v>
      </c>
      <c r="H132" s="18" t="s">
        <v>467</v>
      </c>
      <c r="I132" s="301">
        <v>8.5</v>
      </c>
      <c r="J132" s="397" t="s">
        <v>548</v>
      </c>
      <c r="K132" s="301">
        <v>8.6</v>
      </c>
      <c r="L132" s="306" t="s">
        <v>548</v>
      </c>
      <c r="M132" s="301">
        <v>8.6</v>
      </c>
      <c r="N132" s="306" t="s">
        <v>548</v>
      </c>
      <c r="O132" s="301">
        <v>8.6</v>
      </c>
      <c r="P132" s="306" t="s">
        <v>548</v>
      </c>
      <c r="Q132" s="301">
        <v>8.6</v>
      </c>
      <c r="R132" s="306" t="s">
        <v>548</v>
      </c>
      <c r="S132" s="301">
        <v>8.6</v>
      </c>
      <c r="T132" s="306" t="s">
        <v>548</v>
      </c>
      <c r="U132" s="301">
        <v>8.6999999999999993</v>
      </c>
      <c r="V132" s="306" t="s">
        <v>548</v>
      </c>
      <c r="W132" s="301">
        <v>8.6999999999999993</v>
      </c>
      <c r="X132" s="306" t="s">
        <v>548</v>
      </c>
      <c r="Y132" s="301">
        <v>8.6999999999999993</v>
      </c>
      <c r="Z132" s="306" t="s">
        <v>548</v>
      </c>
      <c r="AA132" s="301">
        <v>8.6</v>
      </c>
      <c r="AB132" s="306" t="s">
        <v>548</v>
      </c>
      <c r="AC132" s="301">
        <v>8.6</v>
      </c>
      <c r="AD132" s="306" t="s">
        <v>548</v>
      </c>
      <c r="AE132" s="301">
        <v>8.6</v>
      </c>
      <c r="AF132" s="306" t="s">
        <v>548</v>
      </c>
      <c r="AG132" s="301">
        <v>8.5</v>
      </c>
      <c r="AH132" s="301" t="s">
        <v>548</v>
      </c>
      <c r="AI132" s="301">
        <v>8.5</v>
      </c>
      <c r="AJ132" s="301" t="s">
        <v>548</v>
      </c>
      <c r="AK132" s="301">
        <v>8.5</v>
      </c>
      <c r="AL132" s="301" t="s">
        <v>548</v>
      </c>
      <c r="AM132" s="301">
        <v>8.4</v>
      </c>
      <c r="AN132" s="301" t="s">
        <v>548</v>
      </c>
      <c r="AO132" s="301">
        <v>8.4</v>
      </c>
      <c r="AP132" s="301" t="s">
        <v>548</v>
      </c>
      <c r="AQ132" s="301">
        <v>8.3000000000000007</v>
      </c>
      <c r="AR132" s="301" t="s">
        <v>548</v>
      </c>
      <c r="AS132" s="301">
        <v>8.1999999999999993</v>
      </c>
      <c r="AT132" s="397" t="s">
        <v>548</v>
      </c>
      <c r="AU132" s="301">
        <v>8.1999999999999993</v>
      </c>
      <c r="AV132" s="397" t="s">
        <v>548</v>
      </c>
      <c r="AW132" s="150" t="str">
        <f t="shared" si="1"/>
        <v>same</v>
      </c>
      <c r="AX132" s="11"/>
      <c r="AY132" s="11"/>
      <c r="AZ132" s="11"/>
      <c r="BA132" s="306"/>
      <c r="BB132" s="306"/>
    </row>
    <row r="133" spans="1:54" x14ac:dyDescent="0.2">
      <c r="A133" s="293" t="s">
        <v>633</v>
      </c>
      <c r="B133" s="293" t="s">
        <v>690</v>
      </c>
      <c r="C133" s="293" t="s">
        <v>404</v>
      </c>
      <c r="D133" s="293" t="s">
        <v>422</v>
      </c>
      <c r="E133" s="293" t="s">
        <v>31</v>
      </c>
      <c r="F133" s="293" t="s">
        <v>268</v>
      </c>
      <c r="G133" s="293" t="s">
        <v>269</v>
      </c>
      <c r="H133" s="18" t="s">
        <v>467</v>
      </c>
      <c r="I133" s="301">
        <v>10.9</v>
      </c>
      <c r="J133" s="397" t="s">
        <v>549</v>
      </c>
      <c r="K133" s="301">
        <v>11</v>
      </c>
      <c r="L133" s="306" t="s">
        <v>549</v>
      </c>
      <c r="M133" s="301">
        <v>11</v>
      </c>
      <c r="N133" s="306" t="s">
        <v>549</v>
      </c>
      <c r="O133" s="301">
        <v>11</v>
      </c>
      <c r="P133" s="306" t="s">
        <v>549</v>
      </c>
      <c r="Q133" s="301">
        <v>11</v>
      </c>
      <c r="R133" s="306" t="s">
        <v>549</v>
      </c>
      <c r="S133" s="301">
        <v>11</v>
      </c>
      <c r="T133" s="306" t="s">
        <v>549</v>
      </c>
      <c r="U133" s="301">
        <v>11.1</v>
      </c>
      <c r="V133" s="306" t="s">
        <v>549</v>
      </c>
      <c r="W133" s="301">
        <v>11.1</v>
      </c>
      <c r="X133" s="306" t="s">
        <v>549</v>
      </c>
      <c r="Y133" s="301">
        <v>11.1</v>
      </c>
      <c r="Z133" s="306" t="s">
        <v>549</v>
      </c>
      <c r="AA133" s="301">
        <v>11</v>
      </c>
      <c r="AB133" s="306" t="s">
        <v>549</v>
      </c>
      <c r="AC133" s="301">
        <v>10.9</v>
      </c>
      <c r="AD133" s="306" t="s">
        <v>549</v>
      </c>
      <c r="AE133" s="301">
        <v>10.9</v>
      </c>
      <c r="AF133" s="306" t="s">
        <v>549</v>
      </c>
      <c r="AG133" s="301">
        <v>10.7</v>
      </c>
      <c r="AH133" s="301" t="s">
        <v>549</v>
      </c>
      <c r="AI133" s="301">
        <v>10.6</v>
      </c>
      <c r="AJ133" s="301" t="s">
        <v>549</v>
      </c>
      <c r="AK133" s="301">
        <v>10.4</v>
      </c>
      <c r="AL133" s="301" t="s">
        <v>549</v>
      </c>
      <c r="AM133" s="301">
        <v>10.3</v>
      </c>
      <c r="AN133" s="301" t="s">
        <v>549</v>
      </c>
      <c r="AO133" s="301">
        <v>10.1</v>
      </c>
      <c r="AP133" s="301" t="s">
        <v>549</v>
      </c>
      <c r="AQ133" s="301">
        <v>10</v>
      </c>
      <c r="AR133" s="301" t="s">
        <v>548</v>
      </c>
      <c r="AS133" s="301">
        <v>9.6999999999999993</v>
      </c>
      <c r="AT133" s="397" t="s">
        <v>548</v>
      </c>
      <c r="AU133" s="301">
        <v>9.5</v>
      </c>
      <c r="AV133" s="397" t="s">
        <v>548</v>
      </c>
      <c r="AW133" s="150" t="str">
        <f t="shared" si="1"/>
        <v>down</v>
      </c>
      <c r="AX133" s="11"/>
      <c r="AY133" s="11"/>
      <c r="AZ133" s="11"/>
      <c r="BA133" s="306"/>
      <c r="BB133" s="306"/>
    </row>
    <row r="134" spans="1:54" x14ac:dyDescent="0.2">
      <c r="A134" s="293" t="s">
        <v>478</v>
      </c>
      <c r="B134" s="293" t="s">
        <v>688</v>
      </c>
      <c r="C134" s="293" t="s">
        <v>401</v>
      </c>
      <c r="D134" s="293" t="s">
        <v>419</v>
      </c>
      <c r="E134" s="293" t="s">
        <v>17</v>
      </c>
      <c r="F134" s="293" t="s">
        <v>270</v>
      </c>
      <c r="G134" s="293" t="s">
        <v>271</v>
      </c>
      <c r="H134" s="18" t="s">
        <v>467</v>
      </c>
      <c r="I134" s="301">
        <v>6.4</v>
      </c>
      <c r="J134" s="397" t="s">
        <v>548</v>
      </c>
      <c r="K134" s="301">
        <v>6.4</v>
      </c>
      <c r="L134" s="306" t="s">
        <v>548</v>
      </c>
      <c r="M134" s="301">
        <v>6.4</v>
      </c>
      <c r="N134" s="306" t="s">
        <v>548</v>
      </c>
      <c r="O134" s="301">
        <v>6.3</v>
      </c>
      <c r="P134" s="306" t="s">
        <v>548</v>
      </c>
      <c r="Q134" s="301">
        <v>6.3</v>
      </c>
      <c r="R134" s="306" t="s">
        <v>548</v>
      </c>
      <c r="S134" s="301">
        <v>6.2</v>
      </c>
      <c r="T134" s="306" t="s">
        <v>548</v>
      </c>
      <c r="U134" s="301">
        <v>6.2</v>
      </c>
      <c r="V134" s="306" t="s">
        <v>548</v>
      </c>
      <c r="W134" s="301">
        <v>6.2</v>
      </c>
      <c r="X134" s="306" t="s">
        <v>548</v>
      </c>
      <c r="Y134" s="301">
        <v>6.2</v>
      </c>
      <c r="Z134" s="306" t="s">
        <v>548</v>
      </c>
      <c r="AA134" s="301">
        <v>6.2</v>
      </c>
      <c r="AB134" s="306" t="s">
        <v>548</v>
      </c>
      <c r="AC134" s="301">
        <v>6.3</v>
      </c>
      <c r="AD134" s="306" t="s">
        <v>548</v>
      </c>
      <c r="AE134" s="301">
        <v>6.3</v>
      </c>
      <c r="AF134" s="306" t="s">
        <v>548</v>
      </c>
      <c r="AG134" s="301">
        <v>6.3</v>
      </c>
      <c r="AH134" s="301" t="s">
        <v>548</v>
      </c>
      <c r="AI134" s="301">
        <v>6.3</v>
      </c>
      <c r="AJ134" s="301" t="s">
        <v>548</v>
      </c>
      <c r="AK134" s="301">
        <v>6.3</v>
      </c>
      <c r="AL134" s="301" t="s">
        <v>548</v>
      </c>
      <c r="AM134" s="301">
        <v>6.3</v>
      </c>
      <c r="AN134" s="301" t="s">
        <v>548</v>
      </c>
      <c r="AO134" s="301">
        <v>6.3</v>
      </c>
      <c r="AP134" s="301" t="s">
        <v>548</v>
      </c>
      <c r="AQ134" s="301">
        <v>6.2</v>
      </c>
      <c r="AR134" s="301" t="s">
        <v>548</v>
      </c>
      <c r="AS134" s="301">
        <v>6.2</v>
      </c>
      <c r="AT134" s="397" t="s">
        <v>548</v>
      </c>
      <c r="AU134" s="301">
        <v>6.1</v>
      </c>
      <c r="AV134" s="397" t="s">
        <v>548</v>
      </c>
      <c r="AW134" s="150" t="str">
        <f t="shared" ref="AW134:AW195" si="2">IF(AU134&lt;AS134,"down",IF(AU134=AS134,"same","up"))</f>
        <v>down</v>
      </c>
      <c r="AX134" s="11"/>
      <c r="AY134" s="11"/>
      <c r="AZ134" s="11"/>
      <c r="BA134" s="306"/>
      <c r="BB134" s="306"/>
    </row>
    <row r="135" spans="1:54" x14ac:dyDescent="0.2">
      <c r="A135" s="293" t="s">
        <v>642</v>
      </c>
      <c r="B135" s="293" t="s">
        <v>698</v>
      </c>
      <c r="C135" s="293" t="s">
        <v>409</v>
      </c>
      <c r="D135" s="293" t="s">
        <v>438</v>
      </c>
      <c r="E135" s="293" t="s">
        <v>128</v>
      </c>
      <c r="F135" s="293" t="s">
        <v>272</v>
      </c>
      <c r="G135" s="293" t="s">
        <v>273</v>
      </c>
      <c r="H135" s="18" t="s">
        <v>467</v>
      </c>
      <c r="I135" s="301">
        <v>7.6</v>
      </c>
      <c r="J135" s="397" t="s">
        <v>548</v>
      </c>
      <c r="K135" s="301">
        <v>7.7</v>
      </c>
      <c r="L135" s="306" t="s">
        <v>548</v>
      </c>
      <c r="M135" s="301">
        <v>7.7</v>
      </c>
      <c r="N135" s="306" t="s">
        <v>548</v>
      </c>
      <c r="O135" s="301">
        <v>7.6</v>
      </c>
      <c r="P135" s="306" t="s">
        <v>548</v>
      </c>
      <c r="Q135" s="301">
        <v>7.7</v>
      </c>
      <c r="R135" s="306" t="s">
        <v>548</v>
      </c>
      <c r="S135" s="301">
        <v>7.7</v>
      </c>
      <c r="T135" s="306" t="s">
        <v>548</v>
      </c>
      <c r="U135" s="301">
        <v>7.7</v>
      </c>
      <c r="V135" s="306" t="s">
        <v>548</v>
      </c>
      <c r="W135" s="301">
        <v>7.8</v>
      </c>
      <c r="X135" s="306" t="s">
        <v>548</v>
      </c>
      <c r="Y135" s="301">
        <v>8</v>
      </c>
      <c r="Z135" s="306" t="s">
        <v>548</v>
      </c>
      <c r="AA135" s="301">
        <v>8</v>
      </c>
      <c r="AB135" s="306" t="s">
        <v>548</v>
      </c>
      <c r="AC135" s="301">
        <v>8</v>
      </c>
      <c r="AD135" s="306" t="s">
        <v>548</v>
      </c>
      <c r="AE135" s="301">
        <v>8.1</v>
      </c>
      <c r="AF135" s="306" t="s">
        <v>548</v>
      </c>
      <c r="AG135" s="301">
        <v>8.1</v>
      </c>
      <c r="AH135" s="301" t="s">
        <v>548</v>
      </c>
      <c r="AI135" s="301">
        <v>8.1999999999999993</v>
      </c>
      <c r="AJ135" s="301" t="s">
        <v>548</v>
      </c>
      <c r="AK135" s="301">
        <v>8.1999999999999993</v>
      </c>
      <c r="AL135" s="301" t="s">
        <v>548</v>
      </c>
      <c r="AM135" s="301">
        <v>8.1999999999999993</v>
      </c>
      <c r="AN135" s="301" t="s">
        <v>548</v>
      </c>
      <c r="AO135" s="301">
        <v>8.1999999999999993</v>
      </c>
      <c r="AP135" s="301" t="s">
        <v>548</v>
      </c>
      <c r="AQ135" s="301">
        <v>8.1999999999999993</v>
      </c>
      <c r="AR135" s="301" t="s">
        <v>548</v>
      </c>
      <c r="AS135" s="301">
        <v>8.1</v>
      </c>
      <c r="AT135" s="397" t="s">
        <v>548</v>
      </c>
      <c r="AU135" s="301">
        <v>8</v>
      </c>
      <c r="AV135" s="397" t="s">
        <v>548</v>
      </c>
      <c r="AW135" s="150" t="str">
        <f t="shared" si="2"/>
        <v>down</v>
      </c>
      <c r="AX135" s="11"/>
      <c r="AY135" s="11"/>
      <c r="AZ135" s="11"/>
      <c r="BA135" s="306"/>
      <c r="BB135" s="306"/>
    </row>
    <row r="136" spans="1:54" x14ac:dyDescent="0.2">
      <c r="A136" s="293" t="s">
        <v>628</v>
      </c>
      <c r="B136" s="293" t="s">
        <v>696</v>
      </c>
      <c r="C136" s="293" t="s">
        <v>464</v>
      </c>
      <c r="D136" s="293" t="s">
        <v>425</v>
      </c>
      <c r="E136" s="293" t="s">
        <v>40</v>
      </c>
      <c r="F136" s="293" t="s">
        <v>274</v>
      </c>
      <c r="G136" s="293" t="s">
        <v>275</v>
      </c>
      <c r="H136" s="18" t="s">
        <v>467</v>
      </c>
      <c r="I136" s="301">
        <v>10.1</v>
      </c>
      <c r="J136" s="397" t="s">
        <v>549</v>
      </c>
      <c r="K136" s="301">
        <v>10</v>
      </c>
      <c r="L136" s="306" t="s">
        <v>548</v>
      </c>
      <c r="M136" s="301">
        <v>10</v>
      </c>
      <c r="N136" s="306" t="s">
        <v>548</v>
      </c>
      <c r="O136" s="301">
        <v>10</v>
      </c>
      <c r="P136" s="306" t="s">
        <v>548</v>
      </c>
      <c r="Q136" s="301">
        <v>10</v>
      </c>
      <c r="R136" s="306" t="s">
        <v>548</v>
      </c>
      <c r="S136" s="301">
        <v>10</v>
      </c>
      <c r="T136" s="306" t="s">
        <v>548</v>
      </c>
      <c r="U136" s="301">
        <v>10</v>
      </c>
      <c r="V136" s="306" t="s">
        <v>548</v>
      </c>
      <c r="W136" s="301">
        <v>10</v>
      </c>
      <c r="X136" s="306" t="s">
        <v>548</v>
      </c>
      <c r="Y136" s="301">
        <v>10.1</v>
      </c>
      <c r="Z136" s="306" t="s">
        <v>549</v>
      </c>
      <c r="AA136" s="301">
        <v>10.199999999999999</v>
      </c>
      <c r="AB136" s="306" t="s">
        <v>549</v>
      </c>
      <c r="AC136" s="301">
        <v>10.1</v>
      </c>
      <c r="AD136" s="306" t="s">
        <v>549</v>
      </c>
      <c r="AE136" s="301">
        <v>10.199999999999999</v>
      </c>
      <c r="AF136" s="306" t="s">
        <v>549</v>
      </c>
      <c r="AG136" s="301">
        <v>10.1</v>
      </c>
      <c r="AH136" s="301" t="s">
        <v>549</v>
      </c>
      <c r="AI136" s="301">
        <v>10.1</v>
      </c>
      <c r="AJ136" s="301" t="s">
        <v>549</v>
      </c>
      <c r="AK136" s="301">
        <v>10.1</v>
      </c>
      <c r="AL136" s="301" t="s">
        <v>549</v>
      </c>
      <c r="AM136" s="301">
        <v>10.1</v>
      </c>
      <c r="AN136" s="301" t="s">
        <v>549</v>
      </c>
      <c r="AO136" s="301">
        <v>10.1</v>
      </c>
      <c r="AP136" s="301" t="s">
        <v>549</v>
      </c>
      <c r="AQ136" s="301">
        <v>10.1</v>
      </c>
      <c r="AR136" s="301" t="s">
        <v>549</v>
      </c>
      <c r="AS136" s="301">
        <v>10</v>
      </c>
      <c r="AT136" s="397" t="s">
        <v>548</v>
      </c>
      <c r="AU136" s="301">
        <v>9.9</v>
      </c>
      <c r="AV136" s="397" t="s">
        <v>548</v>
      </c>
      <c r="AW136" s="150" t="str">
        <f t="shared" si="2"/>
        <v>down</v>
      </c>
      <c r="AX136" s="11"/>
      <c r="AY136" s="11"/>
      <c r="AZ136" s="11"/>
      <c r="BA136" s="306"/>
      <c r="BB136" s="306"/>
    </row>
    <row r="137" spans="1:54" x14ac:dyDescent="0.2">
      <c r="A137" s="293" t="s">
        <v>635</v>
      </c>
      <c r="B137" s="293" t="s">
        <v>694</v>
      </c>
      <c r="C137" s="293" t="s">
        <v>407</v>
      </c>
      <c r="D137" s="293" t="s">
        <v>423</v>
      </c>
      <c r="E137" s="293" t="s">
        <v>34</v>
      </c>
      <c r="F137" s="293" t="s">
        <v>276</v>
      </c>
      <c r="G137" s="293" t="s">
        <v>277</v>
      </c>
      <c r="H137" s="18" t="s">
        <v>467</v>
      </c>
      <c r="I137" s="301">
        <v>5.8</v>
      </c>
      <c r="J137" s="397" t="s">
        <v>548</v>
      </c>
      <c r="K137" s="301">
        <v>5.7</v>
      </c>
      <c r="L137" s="306" t="s">
        <v>548</v>
      </c>
      <c r="M137" s="301">
        <v>5.7</v>
      </c>
      <c r="N137" s="306" t="s">
        <v>548</v>
      </c>
      <c r="O137" s="301">
        <v>5.7</v>
      </c>
      <c r="P137" s="306" t="s">
        <v>548</v>
      </c>
      <c r="Q137" s="301">
        <v>5.7</v>
      </c>
      <c r="R137" s="306" t="s">
        <v>548</v>
      </c>
      <c r="S137" s="301">
        <v>5.7</v>
      </c>
      <c r="T137" s="306" t="s">
        <v>548</v>
      </c>
      <c r="U137" s="301">
        <v>5.7</v>
      </c>
      <c r="V137" s="306" t="s">
        <v>548</v>
      </c>
      <c r="W137" s="301">
        <v>5.7</v>
      </c>
      <c r="X137" s="306" t="s">
        <v>548</v>
      </c>
      <c r="Y137" s="301">
        <v>5.7</v>
      </c>
      <c r="Z137" s="306" t="s">
        <v>548</v>
      </c>
      <c r="AA137" s="301">
        <v>5.7</v>
      </c>
      <c r="AB137" s="306" t="s">
        <v>548</v>
      </c>
      <c r="AC137" s="301">
        <v>5.8</v>
      </c>
      <c r="AD137" s="306" t="s">
        <v>548</v>
      </c>
      <c r="AE137" s="301">
        <v>5.8</v>
      </c>
      <c r="AF137" s="306" t="s">
        <v>548</v>
      </c>
      <c r="AG137" s="301">
        <v>5.7</v>
      </c>
      <c r="AH137" s="301" t="s">
        <v>548</v>
      </c>
      <c r="AI137" s="301">
        <v>5.7</v>
      </c>
      <c r="AJ137" s="301" t="s">
        <v>548</v>
      </c>
      <c r="AK137" s="301">
        <v>5.7</v>
      </c>
      <c r="AL137" s="301" t="s">
        <v>548</v>
      </c>
      <c r="AM137" s="301">
        <v>5.7</v>
      </c>
      <c r="AN137" s="301" t="s">
        <v>548</v>
      </c>
      <c r="AO137" s="301">
        <v>5.7</v>
      </c>
      <c r="AP137" s="301" t="s">
        <v>548</v>
      </c>
      <c r="AQ137" s="301">
        <v>5.6</v>
      </c>
      <c r="AR137" s="301" t="s">
        <v>548</v>
      </c>
      <c r="AS137" s="301">
        <v>5.6</v>
      </c>
      <c r="AT137" s="397" t="s">
        <v>548</v>
      </c>
      <c r="AU137" s="301">
        <v>5.6</v>
      </c>
      <c r="AV137" s="397" t="s">
        <v>548</v>
      </c>
      <c r="AW137" s="150" t="str">
        <f t="shared" si="2"/>
        <v>same</v>
      </c>
      <c r="AX137" s="11"/>
      <c r="AY137" s="11"/>
      <c r="AZ137" s="11"/>
      <c r="BA137" s="306"/>
      <c r="BB137" s="306"/>
    </row>
    <row r="138" spans="1:54" x14ac:dyDescent="0.2">
      <c r="A138" s="293" t="s">
        <v>637</v>
      </c>
      <c r="B138" s="293" t="s">
        <v>688</v>
      </c>
      <c r="C138" s="293" t="s">
        <v>401</v>
      </c>
      <c r="D138" s="293" t="s">
        <v>436</v>
      </c>
      <c r="E138" s="293" t="s">
        <v>114</v>
      </c>
      <c r="F138" s="293" t="s">
        <v>278</v>
      </c>
      <c r="G138" s="293" t="s">
        <v>279</v>
      </c>
      <c r="H138" s="18" t="s">
        <v>467</v>
      </c>
      <c r="I138" s="301">
        <v>5</v>
      </c>
      <c r="J138" s="397" t="s">
        <v>548</v>
      </c>
      <c r="K138" s="301">
        <v>5</v>
      </c>
      <c r="L138" s="306" t="s">
        <v>548</v>
      </c>
      <c r="M138" s="301">
        <v>5</v>
      </c>
      <c r="N138" s="306" t="s">
        <v>548</v>
      </c>
      <c r="O138" s="301">
        <v>5</v>
      </c>
      <c r="P138" s="306" t="s">
        <v>548</v>
      </c>
      <c r="Q138" s="301">
        <v>5</v>
      </c>
      <c r="R138" s="306" t="s">
        <v>548</v>
      </c>
      <c r="S138" s="301">
        <v>5</v>
      </c>
      <c r="T138" s="306" t="s">
        <v>548</v>
      </c>
      <c r="U138" s="301">
        <v>5</v>
      </c>
      <c r="V138" s="306" t="s">
        <v>548</v>
      </c>
      <c r="W138" s="301">
        <v>5</v>
      </c>
      <c r="X138" s="306" t="s">
        <v>548</v>
      </c>
      <c r="Y138" s="301">
        <v>5</v>
      </c>
      <c r="Z138" s="306" t="s">
        <v>548</v>
      </c>
      <c r="AA138" s="301">
        <v>5</v>
      </c>
      <c r="AB138" s="306" t="s">
        <v>548</v>
      </c>
      <c r="AC138" s="301">
        <v>5</v>
      </c>
      <c r="AD138" s="306" t="s">
        <v>548</v>
      </c>
      <c r="AE138" s="301">
        <v>5</v>
      </c>
      <c r="AF138" s="306" t="s">
        <v>548</v>
      </c>
      <c r="AG138" s="301">
        <v>5</v>
      </c>
      <c r="AH138" s="301" t="s">
        <v>548</v>
      </c>
      <c r="AI138" s="301">
        <v>4.9000000000000004</v>
      </c>
      <c r="AJ138" s="301" t="s">
        <v>548</v>
      </c>
      <c r="AK138" s="301">
        <v>4.8</v>
      </c>
      <c r="AL138" s="301" t="s">
        <v>548</v>
      </c>
      <c r="AM138" s="301">
        <v>4.8</v>
      </c>
      <c r="AN138" s="301" t="s">
        <v>548</v>
      </c>
      <c r="AO138" s="301">
        <v>4.7</v>
      </c>
      <c r="AP138" s="301" t="s">
        <v>548</v>
      </c>
      <c r="AQ138" s="301">
        <v>4.7</v>
      </c>
      <c r="AR138" s="301" t="s">
        <v>548</v>
      </c>
      <c r="AS138" s="301">
        <v>4.5</v>
      </c>
      <c r="AT138" s="397" t="s">
        <v>548</v>
      </c>
      <c r="AU138" s="301">
        <v>4.5</v>
      </c>
      <c r="AV138" s="397" t="s">
        <v>548</v>
      </c>
      <c r="AW138" s="150" t="str">
        <f t="shared" si="2"/>
        <v>same</v>
      </c>
      <c r="AX138" s="11"/>
      <c r="AY138" s="11"/>
      <c r="AZ138" s="11"/>
      <c r="BA138" s="306"/>
      <c r="BB138" s="306"/>
    </row>
    <row r="139" spans="1:54" x14ac:dyDescent="0.2">
      <c r="A139" s="293" t="s">
        <v>632</v>
      </c>
      <c r="B139" s="293" t="s">
        <v>698</v>
      </c>
      <c r="C139" s="293" t="s">
        <v>409</v>
      </c>
      <c r="D139" s="293" t="s">
        <v>430</v>
      </c>
      <c r="E139" s="293" t="s">
        <v>65</v>
      </c>
      <c r="F139" s="293" t="s">
        <v>280</v>
      </c>
      <c r="G139" s="293" t="s">
        <v>281</v>
      </c>
      <c r="H139" s="18" t="s">
        <v>467</v>
      </c>
      <c r="I139" s="301">
        <v>8.6999999999999993</v>
      </c>
      <c r="J139" s="397" t="s">
        <v>548</v>
      </c>
      <c r="K139" s="301">
        <v>8.6</v>
      </c>
      <c r="L139" s="306" t="s">
        <v>548</v>
      </c>
      <c r="M139" s="301">
        <v>8.6</v>
      </c>
      <c r="N139" s="306" t="s">
        <v>548</v>
      </c>
      <c r="O139" s="301">
        <v>8.5</v>
      </c>
      <c r="P139" s="306" t="s">
        <v>548</v>
      </c>
      <c r="Q139" s="301">
        <v>8.4</v>
      </c>
      <c r="R139" s="306" t="s">
        <v>548</v>
      </c>
      <c r="S139" s="301">
        <v>8.4</v>
      </c>
      <c r="T139" s="306" t="s">
        <v>548</v>
      </c>
      <c r="U139" s="301">
        <v>8.5</v>
      </c>
      <c r="V139" s="306" t="s">
        <v>548</v>
      </c>
      <c r="W139" s="301">
        <v>8.5</v>
      </c>
      <c r="X139" s="306" t="s">
        <v>548</v>
      </c>
      <c r="Y139" s="301">
        <v>8.6</v>
      </c>
      <c r="Z139" s="306" t="s">
        <v>548</v>
      </c>
      <c r="AA139" s="301">
        <v>8.6999999999999993</v>
      </c>
      <c r="AB139" s="306" t="s">
        <v>548</v>
      </c>
      <c r="AC139" s="301">
        <v>8.8000000000000007</v>
      </c>
      <c r="AD139" s="306" t="s">
        <v>548</v>
      </c>
      <c r="AE139" s="301">
        <v>8.9</v>
      </c>
      <c r="AF139" s="306" t="s">
        <v>548</v>
      </c>
      <c r="AG139" s="301">
        <v>8.9</v>
      </c>
      <c r="AH139" s="301" t="s">
        <v>548</v>
      </c>
      <c r="AI139" s="301">
        <v>9.1</v>
      </c>
      <c r="AJ139" s="301" t="s">
        <v>548</v>
      </c>
      <c r="AK139" s="301">
        <v>9.1</v>
      </c>
      <c r="AL139" s="301" t="s">
        <v>548</v>
      </c>
      <c r="AM139" s="301">
        <v>9.1999999999999993</v>
      </c>
      <c r="AN139" s="301" t="s">
        <v>548</v>
      </c>
      <c r="AO139" s="301">
        <v>9.1999999999999993</v>
      </c>
      <c r="AP139" s="301" t="s">
        <v>548</v>
      </c>
      <c r="AQ139" s="301">
        <v>9.1999999999999993</v>
      </c>
      <c r="AR139" s="301" t="s">
        <v>548</v>
      </c>
      <c r="AS139" s="301">
        <v>9.1</v>
      </c>
      <c r="AT139" s="397" t="s">
        <v>548</v>
      </c>
      <c r="AU139" s="301">
        <v>9.1</v>
      </c>
      <c r="AV139" s="397" t="s">
        <v>548</v>
      </c>
      <c r="AW139" s="150" t="str">
        <f t="shared" si="2"/>
        <v>same</v>
      </c>
      <c r="AX139" s="11"/>
      <c r="AY139" s="11"/>
      <c r="AZ139" s="11"/>
      <c r="BA139" s="306"/>
      <c r="BB139" s="306"/>
    </row>
    <row r="140" spans="1:54" x14ac:dyDescent="0.2">
      <c r="A140" s="293" t="s">
        <v>478</v>
      </c>
      <c r="B140" s="293" t="s">
        <v>688</v>
      </c>
      <c r="C140" s="293" t="s">
        <v>401</v>
      </c>
      <c r="D140" s="293" t="s">
        <v>419</v>
      </c>
      <c r="E140" s="293" t="s">
        <v>17</v>
      </c>
      <c r="F140" s="293" t="s">
        <v>282</v>
      </c>
      <c r="G140" s="293" t="s">
        <v>283</v>
      </c>
      <c r="H140" s="18" t="s">
        <v>467</v>
      </c>
      <c r="I140" s="301">
        <v>8.6</v>
      </c>
      <c r="J140" s="397" t="s">
        <v>548</v>
      </c>
      <c r="K140" s="301">
        <v>8.6</v>
      </c>
      <c r="L140" s="306" t="s">
        <v>548</v>
      </c>
      <c r="M140" s="301">
        <v>8.5</v>
      </c>
      <c r="N140" s="306" t="s">
        <v>548</v>
      </c>
      <c r="O140" s="301">
        <v>8.4</v>
      </c>
      <c r="P140" s="306" t="s">
        <v>548</v>
      </c>
      <c r="Q140" s="301">
        <v>8.4</v>
      </c>
      <c r="R140" s="306" t="s">
        <v>548</v>
      </c>
      <c r="S140" s="301">
        <v>8.3000000000000007</v>
      </c>
      <c r="T140" s="306" t="s">
        <v>548</v>
      </c>
      <c r="U140" s="301">
        <v>8.1999999999999993</v>
      </c>
      <c r="V140" s="306" t="s">
        <v>548</v>
      </c>
      <c r="W140" s="301">
        <v>8.1999999999999993</v>
      </c>
      <c r="X140" s="306" t="s">
        <v>548</v>
      </c>
      <c r="Y140" s="301">
        <v>8.1</v>
      </c>
      <c r="Z140" s="306" t="s">
        <v>548</v>
      </c>
      <c r="AA140" s="301">
        <v>8.1</v>
      </c>
      <c r="AB140" s="306" t="s">
        <v>548</v>
      </c>
      <c r="AC140" s="301">
        <v>8.1</v>
      </c>
      <c r="AD140" s="306" t="s">
        <v>548</v>
      </c>
      <c r="AE140" s="301">
        <v>8</v>
      </c>
      <c r="AF140" s="306" t="s">
        <v>548</v>
      </c>
      <c r="AG140" s="301">
        <v>8</v>
      </c>
      <c r="AH140" s="301" t="s">
        <v>548</v>
      </c>
      <c r="AI140" s="301">
        <v>8</v>
      </c>
      <c r="AJ140" s="301" t="s">
        <v>548</v>
      </c>
      <c r="AK140" s="301">
        <v>8</v>
      </c>
      <c r="AL140" s="301" t="s">
        <v>548</v>
      </c>
      <c r="AM140" s="301">
        <v>8</v>
      </c>
      <c r="AN140" s="301" t="s">
        <v>548</v>
      </c>
      <c r="AO140" s="301">
        <v>7.9</v>
      </c>
      <c r="AP140" s="301" t="s">
        <v>548</v>
      </c>
      <c r="AQ140" s="301">
        <v>7.8</v>
      </c>
      <c r="AR140" s="301" t="s">
        <v>548</v>
      </c>
      <c r="AS140" s="301">
        <v>7.8</v>
      </c>
      <c r="AT140" s="397" t="s">
        <v>548</v>
      </c>
      <c r="AU140" s="301">
        <v>7.8</v>
      </c>
      <c r="AV140" s="397" t="s">
        <v>548</v>
      </c>
      <c r="AW140" s="150" t="str">
        <f t="shared" si="2"/>
        <v>same</v>
      </c>
      <c r="AX140" s="11"/>
      <c r="AY140" s="11"/>
      <c r="AZ140" s="11"/>
      <c r="BA140" s="306"/>
      <c r="BB140" s="306"/>
    </row>
    <row r="141" spans="1:54" x14ac:dyDescent="0.2">
      <c r="A141" s="293" t="s">
        <v>507</v>
      </c>
      <c r="B141" s="293" t="s">
        <v>698</v>
      </c>
      <c r="C141" s="293" t="s">
        <v>409</v>
      </c>
      <c r="D141" s="293" t="s">
        <v>430</v>
      </c>
      <c r="E141" s="293" t="s">
        <v>65</v>
      </c>
      <c r="F141" s="293" t="s">
        <v>284</v>
      </c>
      <c r="G141" s="293" t="s">
        <v>285</v>
      </c>
      <c r="H141" s="18" t="s">
        <v>467</v>
      </c>
      <c r="I141" s="301">
        <v>7.8</v>
      </c>
      <c r="J141" s="397" t="s">
        <v>548</v>
      </c>
      <c r="K141" s="301">
        <v>7.8</v>
      </c>
      <c r="L141" s="306" t="s">
        <v>548</v>
      </c>
      <c r="M141" s="301">
        <v>7.8</v>
      </c>
      <c r="N141" s="306" t="s">
        <v>548</v>
      </c>
      <c r="O141" s="301">
        <v>7.8</v>
      </c>
      <c r="P141" s="306" t="s">
        <v>548</v>
      </c>
      <c r="Q141" s="301">
        <v>7.8</v>
      </c>
      <c r="R141" s="306" t="s">
        <v>548</v>
      </c>
      <c r="S141" s="301">
        <v>7.9</v>
      </c>
      <c r="T141" s="306" t="s">
        <v>548</v>
      </c>
      <c r="U141" s="301">
        <v>7.9</v>
      </c>
      <c r="V141" s="306" t="s">
        <v>548</v>
      </c>
      <c r="W141" s="301">
        <v>7.9</v>
      </c>
      <c r="X141" s="306" t="s">
        <v>548</v>
      </c>
      <c r="Y141" s="301">
        <v>8</v>
      </c>
      <c r="Z141" s="306" t="s">
        <v>548</v>
      </c>
      <c r="AA141" s="301">
        <v>8.1</v>
      </c>
      <c r="AB141" s="306" t="s">
        <v>548</v>
      </c>
      <c r="AC141" s="301">
        <v>8.1</v>
      </c>
      <c r="AD141" s="306" t="s">
        <v>548</v>
      </c>
      <c r="AE141" s="301">
        <v>8.1</v>
      </c>
      <c r="AF141" s="306" t="s">
        <v>548</v>
      </c>
      <c r="AG141" s="301">
        <v>8</v>
      </c>
      <c r="AH141" s="301" t="s">
        <v>548</v>
      </c>
      <c r="AI141" s="301">
        <v>8</v>
      </c>
      <c r="AJ141" s="301" t="s">
        <v>548</v>
      </c>
      <c r="AK141" s="301">
        <v>8</v>
      </c>
      <c r="AL141" s="301" t="s">
        <v>548</v>
      </c>
      <c r="AM141" s="301">
        <v>7.9</v>
      </c>
      <c r="AN141" s="301" t="s">
        <v>548</v>
      </c>
      <c r="AO141" s="301">
        <v>7.8</v>
      </c>
      <c r="AP141" s="301" t="s">
        <v>548</v>
      </c>
      <c r="AQ141" s="301">
        <v>7.8</v>
      </c>
      <c r="AR141" s="301" t="s">
        <v>548</v>
      </c>
      <c r="AS141" s="301">
        <v>7.7</v>
      </c>
      <c r="AT141" s="397" t="s">
        <v>548</v>
      </c>
      <c r="AU141" s="301">
        <v>7.6</v>
      </c>
      <c r="AV141" s="397" t="s">
        <v>548</v>
      </c>
      <c r="AW141" s="150" t="str">
        <f t="shared" si="2"/>
        <v>down</v>
      </c>
      <c r="AX141" s="11"/>
      <c r="AY141" s="11"/>
      <c r="AZ141" s="11"/>
      <c r="BA141" s="306"/>
      <c r="BB141" s="306"/>
    </row>
    <row r="142" spans="1:54" x14ac:dyDescent="0.2">
      <c r="A142" s="293" t="s">
        <v>508</v>
      </c>
      <c r="B142" s="293" t="s">
        <v>697</v>
      </c>
      <c r="C142" s="293" t="s">
        <v>408</v>
      </c>
      <c r="D142" s="293" t="s">
        <v>428</v>
      </c>
      <c r="E142" s="293" t="s">
        <v>53</v>
      </c>
      <c r="F142" s="293" t="s">
        <v>286</v>
      </c>
      <c r="G142" s="293" t="s">
        <v>287</v>
      </c>
      <c r="H142" s="18" t="s">
        <v>467</v>
      </c>
      <c r="I142" s="301">
        <v>4.9000000000000004</v>
      </c>
      <c r="J142" s="397" t="s">
        <v>548</v>
      </c>
      <c r="K142" s="301">
        <v>4.8</v>
      </c>
      <c r="L142" s="306" t="s">
        <v>548</v>
      </c>
      <c r="M142" s="301">
        <v>4.8</v>
      </c>
      <c r="N142" s="306" t="s">
        <v>548</v>
      </c>
      <c r="O142" s="301">
        <v>4.8</v>
      </c>
      <c r="P142" s="306" t="s">
        <v>548</v>
      </c>
      <c r="Q142" s="301">
        <v>4.8</v>
      </c>
      <c r="R142" s="306" t="s">
        <v>548</v>
      </c>
      <c r="S142" s="301">
        <v>4.8</v>
      </c>
      <c r="T142" s="306" t="s">
        <v>548</v>
      </c>
      <c r="U142" s="301">
        <v>4.8</v>
      </c>
      <c r="V142" s="306" t="s">
        <v>548</v>
      </c>
      <c r="W142" s="301">
        <v>4.7</v>
      </c>
      <c r="X142" s="306" t="s">
        <v>548</v>
      </c>
      <c r="Y142" s="301">
        <v>4.7</v>
      </c>
      <c r="Z142" s="306" t="s">
        <v>548</v>
      </c>
      <c r="AA142" s="301">
        <v>4.8</v>
      </c>
      <c r="AB142" s="306" t="s">
        <v>548</v>
      </c>
      <c r="AC142" s="301">
        <v>4.8</v>
      </c>
      <c r="AD142" s="306" t="s">
        <v>548</v>
      </c>
      <c r="AE142" s="301">
        <v>4.8</v>
      </c>
      <c r="AF142" s="306" t="s">
        <v>548</v>
      </c>
      <c r="AG142" s="301">
        <v>4.8</v>
      </c>
      <c r="AH142" s="301" t="s">
        <v>548</v>
      </c>
      <c r="AI142" s="301">
        <v>4.8</v>
      </c>
      <c r="AJ142" s="301" t="s">
        <v>548</v>
      </c>
      <c r="AK142" s="301">
        <v>4.8</v>
      </c>
      <c r="AL142" s="301" t="s">
        <v>548</v>
      </c>
      <c r="AM142" s="301">
        <v>4.7</v>
      </c>
      <c r="AN142" s="301" t="s">
        <v>548</v>
      </c>
      <c r="AO142" s="301">
        <v>4.7</v>
      </c>
      <c r="AP142" s="301" t="s">
        <v>548</v>
      </c>
      <c r="AQ142" s="301">
        <v>4.7</v>
      </c>
      <c r="AR142" s="301" t="s">
        <v>548</v>
      </c>
      <c r="AS142" s="301">
        <v>4.7</v>
      </c>
      <c r="AT142" s="397" t="s">
        <v>548</v>
      </c>
      <c r="AU142" s="301">
        <v>4.5999999999999996</v>
      </c>
      <c r="AV142" s="397" t="s">
        <v>548</v>
      </c>
      <c r="AW142" s="150" t="str">
        <f t="shared" si="2"/>
        <v>down</v>
      </c>
      <c r="AX142" s="11"/>
      <c r="AY142" s="11"/>
      <c r="AZ142" s="11"/>
      <c r="BA142" s="306"/>
      <c r="BB142" s="306"/>
    </row>
    <row r="143" spans="1:54" x14ac:dyDescent="0.2">
      <c r="A143" s="293" t="s">
        <v>496</v>
      </c>
      <c r="B143" s="293" t="s">
        <v>705</v>
      </c>
      <c r="C143" s="293" t="s">
        <v>411</v>
      </c>
      <c r="D143" s="293" t="s">
        <v>437</v>
      </c>
      <c r="E143" s="293" t="s">
        <v>123</v>
      </c>
      <c r="F143" s="293" t="s">
        <v>288</v>
      </c>
      <c r="G143" s="293" t="s">
        <v>289</v>
      </c>
      <c r="H143" s="18" t="s">
        <v>467</v>
      </c>
      <c r="I143" s="301">
        <v>7.8</v>
      </c>
      <c r="J143" s="397" t="s">
        <v>548</v>
      </c>
      <c r="K143" s="301">
        <v>7.7</v>
      </c>
      <c r="L143" s="306" t="s">
        <v>548</v>
      </c>
      <c r="M143" s="301">
        <v>7.7</v>
      </c>
      <c r="N143" s="306" t="s">
        <v>548</v>
      </c>
      <c r="O143" s="301">
        <v>7.6</v>
      </c>
      <c r="P143" s="306" t="s">
        <v>548</v>
      </c>
      <c r="Q143" s="301">
        <v>7.6</v>
      </c>
      <c r="R143" s="306" t="s">
        <v>548</v>
      </c>
      <c r="S143" s="301">
        <v>7.5</v>
      </c>
      <c r="T143" s="306" t="s">
        <v>548</v>
      </c>
      <c r="U143" s="301">
        <v>7.5</v>
      </c>
      <c r="V143" s="306" t="s">
        <v>548</v>
      </c>
      <c r="W143" s="301">
        <v>7.6</v>
      </c>
      <c r="X143" s="306" t="s">
        <v>548</v>
      </c>
      <c r="Y143" s="301">
        <v>7.7</v>
      </c>
      <c r="Z143" s="306" t="s">
        <v>548</v>
      </c>
      <c r="AA143" s="301">
        <v>7.7</v>
      </c>
      <c r="AB143" s="306" t="s">
        <v>548</v>
      </c>
      <c r="AC143" s="301">
        <v>7.8</v>
      </c>
      <c r="AD143" s="306" t="s">
        <v>548</v>
      </c>
      <c r="AE143" s="301">
        <v>7.8</v>
      </c>
      <c r="AF143" s="306" t="s">
        <v>548</v>
      </c>
      <c r="AG143" s="301">
        <v>7.8</v>
      </c>
      <c r="AH143" s="301" t="s">
        <v>548</v>
      </c>
      <c r="AI143" s="301">
        <v>7.8</v>
      </c>
      <c r="AJ143" s="301" t="s">
        <v>548</v>
      </c>
      <c r="AK143" s="301">
        <v>7.8</v>
      </c>
      <c r="AL143" s="301" t="s">
        <v>548</v>
      </c>
      <c r="AM143" s="301">
        <v>7.7</v>
      </c>
      <c r="AN143" s="301" t="s">
        <v>548</v>
      </c>
      <c r="AO143" s="301">
        <v>7.7</v>
      </c>
      <c r="AP143" s="301" t="s">
        <v>548</v>
      </c>
      <c r="AQ143" s="301">
        <v>7.7</v>
      </c>
      <c r="AR143" s="301" t="s">
        <v>548</v>
      </c>
      <c r="AS143" s="301">
        <v>7.6</v>
      </c>
      <c r="AT143" s="397" t="s">
        <v>548</v>
      </c>
      <c r="AU143" s="301">
        <v>7.5</v>
      </c>
      <c r="AV143" s="397" t="s">
        <v>548</v>
      </c>
      <c r="AW143" s="150" t="str">
        <f t="shared" si="2"/>
        <v>down</v>
      </c>
      <c r="AX143" s="11"/>
      <c r="AY143" s="11"/>
      <c r="AZ143" s="11"/>
      <c r="BA143" s="306"/>
      <c r="BB143" s="306"/>
    </row>
    <row r="144" spans="1:54" x14ac:dyDescent="0.2">
      <c r="A144" s="293" t="s">
        <v>498</v>
      </c>
      <c r="B144" s="293" t="s">
        <v>704</v>
      </c>
      <c r="C144" s="293" t="s">
        <v>98</v>
      </c>
      <c r="D144" s="293" t="s">
        <v>434</v>
      </c>
      <c r="E144" s="293" t="s">
        <v>98</v>
      </c>
      <c r="F144" s="293" t="s">
        <v>290</v>
      </c>
      <c r="G144" s="293" t="s">
        <v>291</v>
      </c>
      <c r="H144" s="18" t="s">
        <v>467</v>
      </c>
      <c r="I144" s="301">
        <v>8.9</v>
      </c>
      <c r="J144" s="397" t="s">
        <v>548</v>
      </c>
      <c r="K144" s="301">
        <v>8.9</v>
      </c>
      <c r="L144" s="306" t="s">
        <v>548</v>
      </c>
      <c r="M144" s="301">
        <v>8.8000000000000007</v>
      </c>
      <c r="N144" s="306" t="s">
        <v>548</v>
      </c>
      <c r="O144" s="301">
        <v>8.8000000000000007</v>
      </c>
      <c r="P144" s="306" t="s">
        <v>548</v>
      </c>
      <c r="Q144" s="301">
        <v>8.8000000000000007</v>
      </c>
      <c r="R144" s="306" t="s">
        <v>548</v>
      </c>
      <c r="S144" s="301">
        <v>8.8000000000000007</v>
      </c>
      <c r="T144" s="306" t="s">
        <v>548</v>
      </c>
      <c r="U144" s="301">
        <v>8.8000000000000007</v>
      </c>
      <c r="V144" s="306" t="s">
        <v>548</v>
      </c>
      <c r="W144" s="301">
        <v>8.9</v>
      </c>
      <c r="X144" s="306" t="s">
        <v>548</v>
      </c>
      <c r="Y144" s="301">
        <v>9</v>
      </c>
      <c r="Z144" s="306" t="s">
        <v>548</v>
      </c>
      <c r="AA144" s="301">
        <v>9</v>
      </c>
      <c r="AB144" s="306" t="s">
        <v>548</v>
      </c>
      <c r="AC144" s="301">
        <v>9.1</v>
      </c>
      <c r="AD144" s="306" t="s">
        <v>548</v>
      </c>
      <c r="AE144" s="301">
        <v>9.1</v>
      </c>
      <c r="AF144" s="306" t="s">
        <v>548</v>
      </c>
      <c r="AG144" s="301">
        <v>9.1999999999999993</v>
      </c>
      <c r="AH144" s="301" t="s">
        <v>548</v>
      </c>
      <c r="AI144" s="301">
        <v>9.1999999999999993</v>
      </c>
      <c r="AJ144" s="301" t="s">
        <v>548</v>
      </c>
      <c r="AK144" s="301">
        <v>9.3000000000000007</v>
      </c>
      <c r="AL144" s="301" t="s">
        <v>548</v>
      </c>
      <c r="AM144" s="301">
        <v>9.3000000000000007</v>
      </c>
      <c r="AN144" s="301" t="s">
        <v>548</v>
      </c>
      <c r="AO144" s="301">
        <v>9.1999999999999993</v>
      </c>
      <c r="AP144" s="301" t="s">
        <v>548</v>
      </c>
      <c r="AQ144" s="301">
        <v>9.1</v>
      </c>
      <c r="AR144" s="301" t="s">
        <v>548</v>
      </c>
      <c r="AS144" s="301">
        <v>9.1</v>
      </c>
      <c r="AT144" s="397" t="s">
        <v>548</v>
      </c>
      <c r="AU144" s="301">
        <v>9</v>
      </c>
      <c r="AV144" s="397" t="s">
        <v>548</v>
      </c>
      <c r="AW144" s="150" t="str">
        <f t="shared" si="2"/>
        <v>down</v>
      </c>
      <c r="AX144" s="11"/>
      <c r="AY144" s="11"/>
      <c r="AZ144" s="11"/>
      <c r="BA144" s="306"/>
      <c r="BB144" s="306"/>
    </row>
    <row r="145" spans="1:54" x14ac:dyDescent="0.2">
      <c r="A145" s="293" t="s">
        <v>620</v>
      </c>
      <c r="B145" s="293" t="s">
        <v>689</v>
      </c>
      <c r="C145" s="293" t="s">
        <v>402</v>
      </c>
      <c r="D145" s="293" t="s">
        <v>416</v>
      </c>
      <c r="E145" s="293" t="s">
        <v>8</v>
      </c>
      <c r="F145" s="293" t="s">
        <v>292</v>
      </c>
      <c r="G145" s="293" t="s">
        <v>293</v>
      </c>
      <c r="H145" s="18" t="s">
        <v>467</v>
      </c>
      <c r="I145" s="301">
        <v>9.5</v>
      </c>
      <c r="J145" s="397" t="s">
        <v>548</v>
      </c>
      <c r="K145" s="301">
        <v>9.4</v>
      </c>
      <c r="L145" s="306" t="s">
        <v>548</v>
      </c>
      <c r="M145" s="301">
        <v>9.3000000000000007</v>
      </c>
      <c r="N145" s="306" t="s">
        <v>548</v>
      </c>
      <c r="O145" s="301">
        <v>9.1999999999999993</v>
      </c>
      <c r="P145" s="306" t="s">
        <v>548</v>
      </c>
      <c r="Q145" s="301">
        <v>9.1</v>
      </c>
      <c r="R145" s="306" t="s">
        <v>548</v>
      </c>
      <c r="S145" s="301">
        <v>9</v>
      </c>
      <c r="T145" s="306" t="s">
        <v>548</v>
      </c>
      <c r="U145" s="301">
        <v>9</v>
      </c>
      <c r="V145" s="306" t="s">
        <v>548</v>
      </c>
      <c r="W145" s="301">
        <v>8.9</v>
      </c>
      <c r="X145" s="306" t="s">
        <v>548</v>
      </c>
      <c r="Y145" s="301">
        <v>8.9</v>
      </c>
      <c r="Z145" s="306" t="s">
        <v>548</v>
      </c>
      <c r="AA145" s="301">
        <v>8.9</v>
      </c>
      <c r="AB145" s="306" t="s">
        <v>548</v>
      </c>
      <c r="AC145" s="301">
        <v>8.9</v>
      </c>
      <c r="AD145" s="306" t="s">
        <v>548</v>
      </c>
      <c r="AE145" s="301">
        <v>8.9</v>
      </c>
      <c r="AF145" s="306" t="s">
        <v>548</v>
      </c>
      <c r="AG145" s="301">
        <v>8.9</v>
      </c>
      <c r="AH145" s="301" t="s">
        <v>548</v>
      </c>
      <c r="AI145" s="301">
        <v>8.8000000000000007</v>
      </c>
      <c r="AJ145" s="301" t="s">
        <v>548</v>
      </c>
      <c r="AK145" s="301">
        <v>8.8000000000000007</v>
      </c>
      <c r="AL145" s="301" t="s">
        <v>548</v>
      </c>
      <c r="AM145" s="301">
        <v>8.8000000000000007</v>
      </c>
      <c r="AN145" s="301" t="s">
        <v>548</v>
      </c>
      <c r="AO145" s="301">
        <v>8.8000000000000007</v>
      </c>
      <c r="AP145" s="301" t="s">
        <v>548</v>
      </c>
      <c r="AQ145" s="301">
        <v>8.8000000000000007</v>
      </c>
      <c r="AR145" s="301" t="s">
        <v>548</v>
      </c>
      <c r="AS145" s="301">
        <v>8.8000000000000007</v>
      </c>
      <c r="AT145" s="397" t="s">
        <v>548</v>
      </c>
      <c r="AU145" s="301">
        <v>8.8000000000000007</v>
      </c>
      <c r="AV145" s="397" t="s">
        <v>548</v>
      </c>
      <c r="AW145" s="150" t="str">
        <f t="shared" si="2"/>
        <v>same</v>
      </c>
      <c r="AX145" s="11"/>
      <c r="AY145" s="11"/>
      <c r="AZ145" s="11"/>
      <c r="BA145" s="306"/>
      <c r="BB145" s="306"/>
    </row>
    <row r="146" spans="1:54" x14ac:dyDescent="0.2">
      <c r="A146" s="289" t="s">
        <v>502</v>
      </c>
      <c r="B146" s="293" t="s">
        <v>693</v>
      </c>
      <c r="C146" s="293" t="s">
        <v>406</v>
      </c>
      <c r="D146" s="293" t="s">
        <v>435</v>
      </c>
      <c r="E146" s="293" t="s">
        <v>111</v>
      </c>
      <c r="F146" s="293" t="s">
        <v>294</v>
      </c>
      <c r="G146" s="293" t="s">
        <v>295</v>
      </c>
      <c r="H146" s="18" t="s">
        <v>467</v>
      </c>
      <c r="I146" s="301">
        <v>10.8</v>
      </c>
      <c r="J146" s="397" t="s">
        <v>549</v>
      </c>
      <c r="K146" s="301">
        <v>10.8</v>
      </c>
      <c r="L146" s="306" t="s">
        <v>549</v>
      </c>
      <c r="M146" s="301">
        <v>10.7</v>
      </c>
      <c r="N146" s="306" t="s">
        <v>549</v>
      </c>
      <c r="O146" s="301">
        <v>10.7</v>
      </c>
      <c r="P146" s="306" t="s">
        <v>549</v>
      </c>
      <c r="Q146" s="301">
        <v>10.6</v>
      </c>
      <c r="R146" s="306" t="s">
        <v>549</v>
      </c>
      <c r="S146" s="301">
        <v>10.5</v>
      </c>
      <c r="T146" s="306" t="s">
        <v>549</v>
      </c>
      <c r="U146" s="301">
        <v>10.4</v>
      </c>
      <c r="V146" s="306" t="s">
        <v>549</v>
      </c>
      <c r="W146" s="301">
        <v>10.4</v>
      </c>
      <c r="X146" s="306" t="s">
        <v>549</v>
      </c>
      <c r="Y146" s="301">
        <v>10.5</v>
      </c>
      <c r="Z146" s="306" t="s">
        <v>549</v>
      </c>
      <c r="AA146" s="301">
        <v>10.5</v>
      </c>
      <c r="AB146" s="306" t="s">
        <v>549</v>
      </c>
      <c r="AC146" s="301">
        <v>10.5</v>
      </c>
      <c r="AD146" s="306" t="s">
        <v>549</v>
      </c>
      <c r="AE146" s="301">
        <v>10.5</v>
      </c>
      <c r="AF146" s="306" t="s">
        <v>549</v>
      </c>
      <c r="AG146" s="301">
        <v>10.6</v>
      </c>
      <c r="AH146" s="301" t="s">
        <v>549</v>
      </c>
      <c r="AI146" s="301">
        <v>10.6</v>
      </c>
      <c r="AJ146" s="301" t="s">
        <v>549</v>
      </c>
      <c r="AK146" s="301">
        <v>10.6</v>
      </c>
      <c r="AL146" s="301" t="s">
        <v>549</v>
      </c>
      <c r="AM146" s="301">
        <v>10.5</v>
      </c>
      <c r="AN146" s="301" t="s">
        <v>549</v>
      </c>
      <c r="AO146" s="301">
        <v>10.6</v>
      </c>
      <c r="AP146" s="301" t="s">
        <v>549</v>
      </c>
      <c r="AQ146" s="301">
        <v>10.6</v>
      </c>
      <c r="AR146" s="301" t="s">
        <v>549</v>
      </c>
      <c r="AS146" s="301">
        <v>10.6</v>
      </c>
      <c r="AT146" s="397" t="s">
        <v>549</v>
      </c>
      <c r="AU146" s="301">
        <v>10.6</v>
      </c>
      <c r="AV146" s="397" t="s">
        <v>549</v>
      </c>
      <c r="AW146" s="150" t="str">
        <f t="shared" si="2"/>
        <v>same</v>
      </c>
      <c r="AX146" s="11"/>
      <c r="AY146" s="11"/>
      <c r="AZ146" s="11"/>
      <c r="BA146" s="306"/>
      <c r="BB146" s="306"/>
    </row>
    <row r="147" spans="1:54" x14ac:dyDescent="0.2">
      <c r="A147" s="293" t="s">
        <v>639</v>
      </c>
      <c r="B147" s="293" t="s">
        <v>691</v>
      </c>
      <c r="C147" s="293" t="s">
        <v>405</v>
      </c>
      <c r="D147" s="293" t="s">
        <v>429</v>
      </c>
      <c r="E147" s="293" t="s">
        <v>60</v>
      </c>
      <c r="F147" s="293" t="s">
        <v>296</v>
      </c>
      <c r="G147" s="293" t="s">
        <v>297</v>
      </c>
      <c r="H147" s="18" t="s">
        <v>467</v>
      </c>
      <c r="I147" s="301">
        <v>12.5</v>
      </c>
      <c r="J147" s="397" t="s">
        <v>549</v>
      </c>
      <c r="K147" s="301">
        <v>12.3</v>
      </c>
      <c r="L147" s="306" t="s">
        <v>549</v>
      </c>
      <c r="M147" s="301">
        <v>12.1</v>
      </c>
      <c r="N147" s="306" t="s">
        <v>549</v>
      </c>
      <c r="O147" s="301">
        <v>11.8</v>
      </c>
      <c r="P147" s="306" t="s">
        <v>549</v>
      </c>
      <c r="Q147" s="301">
        <v>11.6</v>
      </c>
      <c r="R147" s="306" t="s">
        <v>549</v>
      </c>
      <c r="S147" s="301">
        <v>11.3</v>
      </c>
      <c r="T147" s="306" t="s">
        <v>549</v>
      </c>
      <c r="U147" s="301">
        <v>11.1</v>
      </c>
      <c r="V147" s="306" t="s">
        <v>549</v>
      </c>
      <c r="W147" s="301">
        <v>10.9</v>
      </c>
      <c r="X147" s="306" t="s">
        <v>549</v>
      </c>
      <c r="Y147" s="301">
        <v>10.8</v>
      </c>
      <c r="Z147" s="306" t="s">
        <v>549</v>
      </c>
      <c r="AA147" s="301">
        <v>10.7</v>
      </c>
      <c r="AB147" s="306" t="s">
        <v>549</v>
      </c>
      <c r="AC147" s="301">
        <v>10.5</v>
      </c>
      <c r="AD147" s="306" t="s">
        <v>549</v>
      </c>
      <c r="AE147" s="301">
        <v>10.4</v>
      </c>
      <c r="AF147" s="306" t="s">
        <v>549</v>
      </c>
      <c r="AG147" s="301">
        <v>10.1</v>
      </c>
      <c r="AH147" s="301" t="s">
        <v>549</v>
      </c>
      <c r="AI147" s="301">
        <v>10</v>
      </c>
      <c r="AJ147" s="301" t="s">
        <v>548</v>
      </c>
      <c r="AK147" s="301">
        <v>9.9</v>
      </c>
      <c r="AL147" s="301" t="s">
        <v>548</v>
      </c>
      <c r="AM147" s="301">
        <v>9.6999999999999993</v>
      </c>
      <c r="AN147" s="301" t="s">
        <v>548</v>
      </c>
      <c r="AO147" s="301">
        <v>9.6999999999999993</v>
      </c>
      <c r="AP147" s="301" t="s">
        <v>548</v>
      </c>
      <c r="AQ147" s="301">
        <v>9.6999999999999993</v>
      </c>
      <c r="AR147" s="301" t="s">
        <v>548</v>
      </c>
      <c r="AS147" s="301">
        <v>9.6</v>
      </c>
      <c r="AT147" s="397" t="s">
        <v>548</v>
      </c>
      <c r="AU147" s="301">
        <v>9.6</v>
      </c>
      <c r="AV147" s="397" t="s">
        <v>548</v>
      </c>
      <c r="AW147" s="150" t="str">
        <f t="shared" si="2"/>
        <v>same</v>
      </c>
      <c r="AX147" s="11"/>
      <c r="AY147" s="11"/>
      <c r="AZ147" s="11"/>
      <c r="BA147" s="306"/>
      <c r="BB147" s="306"/>
    </row>
    <row r="148" spans="1:54" x14ac:dyDescent="0.2">
      <c r="A148" s="293" t="s">
        <v>496</v>
      </c>
      <c r="B148" s="293" t="s">
        <v>705</v>
      </c>
      <c r="C148" s="293" t="s">
        <v>411</v>
      </c>
      <c r="D148" s="293" t="s">
        <v>439</v>
      </c>
      <c r="E148" s="293" t="s">
        <v>145</v>
      </c>
      <c r="F148" s="293" t="s">
        <v>298</v>
      </c>
      <c r="G148" s="293" t="s">
        <v>299</v>
      </c>
      <c r="H148" s="18" t="s">
        <v>467</v>
      </c>
      <c r="I148" s="301">
        <v>7.8</v>
      </c>
      <c r="J148" s="397" t="s">
        <v>548</v>
      </c>
      <c r="K148" s="301">
        <v>7.8</v>
      </c>
      <c r="L148" s="306" t="s">
        <v>548</v>
      </c>
      <c r="M148" s="301">
        <v>7.9</v>
      </c>
      <c r="N148" s="306" t="s">
        <v>548</v>
      </c>
      <c r="O148" s="301">
        <v>7.9</v>
      </c>
      <c r="P148" s="306" t="s">
        <v>548</v>
      </c>
      <c r="Q148" s="301">
        <v>7.9</v>
      </c>
      <c r="R148" s="306" t="s">
        <v>548</v>
      </c>
      <c r="S148" s="301">
        <v>7.9</v>
      </c>
      <c r="T148" s="306" t="s">
        <v>548</v>
      </c>
      <c r="U148" s="301">
        <v>7.9</v>
      </c>
      <c r="V148" s="306" t="s">
        <v>548</v>
      </c>
      <c r="W148" s="301">
        <v>7.9</v>
      </c>
      <c r="X148" s="306" t="s">
        <v>548</v>
      </c>
      <c r="Y148" s="301">
        <v>7.9</v>
      </c>
      <c r="Z148" s="306" t="s">
        <v>548</v>
      </c>
      <c r="AA148" s="301">
        <v>8</v>
      </c>
      <c r="AB148" s="306" t="s">
        <v>548</v>
      </c>
      <c r="AC148" s="301">
        <v>8.1</v>
      </c>
      <c r="AD148" s="306" t="s">
        <v>548</v>
      </c>
      <c r="AE148" s="301">
        <v>8.1</v>
      </c>
      <c r="AF148" s="306" t="s">
        <v>548</v>
      </c>
      <c r="AG148" s="301">
        <v>8.1999999999999993</v>
      </c>
      <c r="AH148" s="301" t="s">
        <v>548</v>
      </c>
      <c r="AI148" s="301">
        <v>8.1999999999999993</v>
      </c>
      <c r="AJ148" s="301" t="s">
        <v>548</v>
      </c>
      <c r="AK148" s="301">
        <v>8.1999999999999993</v>
      </c>
      <c r="AL148" s="301" t="s">
        <v>548</v>
      </c>
      <c r="AM148" s="301">
        <v>8.1999999999999993</v>
      </c>
      <c r="AN148" s="301" t="s">
        <v>548</v>
      </c>
      <c r="AO148" s="301">
        <v>8.1999999999999993</v>
      </c>
      <c r="AP148" s="301" t="s">
        <v>548</v>
      </c>
      <c r="AQ148" s="301">
        <v>8.1999999999999993</v>
      </c>
      <c r="AR148" s="301" t="s">
        <v>548</v>
      </c>
      <c r="AS148" s="301">
        <v>8.1999999999999993</v>
      </c>
      <c r="AT148" s="397" t="s">
        <v>548</v>
      </c>
      <c r="AU148" s="301">
        <v>8.1</v>
      </c>
      <c r="AV148" s="397" t="s">
        <v>548</v>
      </c>
      <c r="AW148" s="150" t="str">
        <f t="shared" si="2"/>
        <v>down</v>
      </c>
      <c r="AX148" s="11"/>
      <c r="AY148" s="11"/>
      <c r="AZ148" s="11"/>
      <c r="BA148" s="306"/>
      <c r="BB148" s="306"/>
    </row>
    <row r="149" spans="1:54" x14ac:dyDescent="0.2">
      <c r="A149" s="293" t="s">
        <v>634</v>
      </c>
      <c r="B149" s="293" t="s">
        <v>699</v>
      </c>
      <c r="C149" s="293" t="s">
        <v>410</v>
      </c>
      <c r="D149" s="293" t="s">
        <v>433</v>
      </c>
      <c r="E149" s="293" t="s">
        <v>91</v>
      </c>
      <c r="F149" s="293" t="s">
        <v>300</v>
      </c>
      <c r="G149" s="293" t="s">
        <v>301</v>
      </c>
      <c r="H149" s="18" t="s">
        <v>467</v>
      </c>
      <c r="I149" s="301">
        <v>9.4</v>
      </c>
      <c r="J149" s="397" t="s">
        <v>548</v>
      </c>
      <c r="K149" s="301">
        <v>9.5</v>
      </c>
      <c r="L149" s="306" t="s">
        <v>548</v>
      </c>
      <c r="M149" s="301">
        <v>9.5</v>
      </c>
      <c r="N149" s="306" t="s">
        <v>548</v>
      </c>
      <c r="O149" s="301">
        <v>9.6</v>
      </c>
      <c r="P149" s="306" t="s">
        <v>548</v>
      </c>
      <c r="Q149" s="301">
        <v>9.6999999999999993</v>
      </c>
      <c r="R149" s="306" t="s">
        <v>548</v>
      </c>
      <c r="S149" s="301">
        <v>9.6999999999999993</v>
      </c>
      <c r="T149" s="306" t="s">
        <v>548</v>
      </c>
      <c r="U149" s="301">
        <v>9.6999999999999993</v>
      </c>
      <c r="V149" s="306" t="s">
        <v>548</v>
      </c>
      <c r="W149" s="301">
        <v>9.8000000000000007</v>
      </c>
      <c r="X149" s="306" t="s">
        <v>548</v>
      </c>
      <c r="Y149" s="301">
        <v>9.9</v>
      </c>
      <c r="Z149" s="306" t="s">
        <v>548</v>
      </c>
      <c r="AA149" s="301">
        <v>9.9</v>
      </c>
      <c r="AB149" s="306" t="s">
        <v>548</v>
      </c>
      <c r="AC149" s="301">
        <v>9.8000000000000007</v>
      </c>
      <c r="AD149" s="306" t="s">
        <v>548</v>
      </c>
      <c r="AE149" s="301">
        <v>9.9</v>
      </c>
      <c r="AF149" s="306" t="s">
        <v>548</v>
      </c>
      <c r="AG149" s="301">
        <v>9.9</v>
      </c>
      <c r="AH149" s="301" t="s">
        <v>548</v>
      </c>
      <c r="AI149" s="301">
        <v>9.9</v>
      </c>
      <c r="AJ149" s="301" t="s">
        <v>548</v>
      </c>
      <c r="AK149" s="301">
        <v>9.9</v>
      </c>
      <c r="AL149" s="301" t="s">
        <v>548</v>
      </c>
      <c r="AM149" s="301">
        <v>9.9</v>
      </c>
      <c r="AN149" s="301" t="s">
        <v>548</v>
      </c>
      <c r="AO149" s="301">
        <v>9.8000000000000007</v>
      </c>
      <c r="AP149" s="301" t="s">
        <v>548</v>
      </c>
      <c r="AQ149" s="301">
        <v>9.8000000000000007</v>
      </c>
      <c r="AR149" s="301" t="s">
        <v>548</v>
      </c>
      <c r="AS149" s="301">
        <v>9.6999999999999993</v>
      </c>
      <c r="AT149" s="397" t="s">
        <v>548</v>
      </c>
      <c r="AU149" s="301">
        <v>9.6999999999999993</v>
      </c>
      <c r="AV149" s="397" t="s">
        <v>548</v>
      </c>
      <c r="AW149" s="150" t="str">
        <f t="shared" si="2"/>
        <v>same</v>
      </c>
      <c r="AX149" s="11"/>
      <c r="AY149" s="11"/>
      <c r="AZ149" s="11"/>
      <c r="BA149" s="306"/>
      <c r="BB149" s="306"/>
    </row>
    <row r="150" spans="1:54" x14ac:dyDescent="0.2">
      <c r="A150" s="293" t="s">
        <v>634</v>
      </c>
      <c r="B150" s="293" t="s">
        <v>699</v>
      </c>
      <c r="C150" s="293" t="s">
        <v>410</v>
      </c>
      <c r="D150" s="293" t="s">
        <v>432</v>
      </c>
      <c r="E150" s="293" t="s">
        <v>89</v>
      </c>
      <c r="F150" s="293" t="s">
        <v>302</v>
      </c>
      <c r="G150" s="293" t="s">
        <v>303</v>
      </c>
      <c r="H150" s="18" t="s">
        <v>467</v>
      </c>
      <c r="I150" s="301">
        <v>6.9</v>
      </c>
      <c r="J150" s="397" t="s">
        <v>548</v>
      </c>
      <c r="K150" s="301">
        <v>6.9</v>
      </c>
      <c r="L150" s="306" t="s">
        <v>548</v>
      </c>
      <c r="M150" s="301">
        <v>6.9</v>
      </c>
      <c r="N150" s="306" t="s">
        <v>548</v>
      </c>
      <c r="O150" s="301">
        <v>6.9</v>
      </c>
      <c r="P150" s="306" t="s">
        <v>548</v>
      </c>
      <c r="Q150" s="301">
        <v>6.9</v>
      </c>
      <c r="R150" s="306" t="s">
        <v>548</v>
      </c>
      <c r="S150" s="301">
        <v>6.9</v>
      </c>
      <c r="T150" s="306" t="s">
        <v>548</v>
      </c>
      <c r="U150" s="301">
        <v>6.9</v>
      </c>
      <c r="V150" s="306" t="s">
        <v>548</v>
      </c>
      <c r="W150" s="301">
        <v>7.1</v>
      </c>
      <c r="X150" s="306" t="s">
        <v>548</v>
      </c>
      <c r="Y150" s="301">
        <v>7.1</v>
      </c>
      <c r="Z150" s="306" t="s">
        <v>548</v>
      </c>
      <c r="AA150" s="301">
        <v>7.1</v>
      </c>
      <c r="AB150" s="306" t="s">
        <v>548</v>
      </c>
      <c r="AC150" s="301">
        <v>7.1</v>
      </c>
      <c r="AD150" s="306" t="s">
        <v>548</v>
      </c>
      <c r="AE150" s="301">
        <v>7.1</v>
      </c>
      <c r="AF150" s="306" t="s">
        <v>548</v>
      </c>
      <c r="AG150" s="301">
        <v>7</v>
      </c>
      <c r="AH150" s="301" t="s">
        <v>548</v>
      </c>
      <c r="AI150" s="301">
        <v>7</v>
      </c>
      <c r="AJ150" s="301" t="s">
        <v>548</v>
      </c>
      <c r="AK150" s="301">
        <v>7</v>
      </c>
      <c r="AL150" s="301" t="s">
        <v>548</v>
      </c>
      <c r="AM150" s="301">
        <v>6.9</v>
      </c>
      <c r="AN150" s="301" t="s">
        <v>548</v>
      </c>
      <c r="AO150" s="301">
        <v>6.9</v>
      </c>
      <c r="AP150" s="301" t="s">
        <v>548</v>
      </c>
      <c r="AQ150" s="301">
        <v>6.8</v>
      </c>
      <c r="AR150" s="301" t="s">
        <v>548</v>
      </c>
      <c r="AS150" s="301">
        <v>6.7</v>
      </c>
      <c r="AT150" s="397" t="s">
        <v>548</v>
      </c>
      <c r="AU150" s="301">
        <v>6.6</v>
      </c>
      <c r="AV150" s="397" t="s">
        <v>548</v>
      </c>
      <c r="AW150" s="150" t="str">
        <f t="shared" si="2"/>
        <v>down</v>
      </c>
      <c r="AX150" s="11"/>
      <c r="AY150" s="11"/>
      <c r="AZ150" s="11"/>
      <c r="BA150" s="306"/>
      <c r="BB150" s="306"/>
    </row>
    <row r="151" spans="1:54" x14ac:dyDescent="0.2">
      <c r="A151" s="293" t="s">
        <v>490</v>
      </c>
      <c r="B151" s="293" t="s">
        <v>694</v>
      </c>
      <c r="C151" s="293" t="s">
        <v>407</v>
      </c>
      <c r="D151" s="293" t="s">
        <v>431</v>
      </c>
      <c r="E151" s="293" t="s">
        <v>82</v>
      </c>
      <c r="F151" s="293" t="s">
        <v>304</v>
      </c>
      <c r="G151" s="293" t="s">
        <v>305</v>
      </c>
      <c r="H151" s="18" t="s">
        <v>467</v>
      </c>
      <c r="I151" s="301">
        <v>8.5</v>
      </c>
      <c r="J151" s="397" t="s">
        <v>548</v>
      </c>
      <c r="K151" s="301">
        <v>8.5</v>
      </c>
      <c r="L151" s="306" t="s">
        <v>548</v>
      </c>
      <c r="M151" s="301">
        <v>8.4</v>
      </c>
      <c r="N151" s="306" t="s">
        <v>548</v>
      </c>
      <c r="O151" s="301">
        <v>8.4</v>
      </c>
      <c r="P151" s="306" t="s">
        <v>548</v>
      </c>
      <c r="Q151" s="301">
        <v>8.5</v>
      </c>
      <c r="R151" s="306" t="s">
        <v>548</v>
      </c>
      <c r="S151" s="301">
        <v>8.5</v>
      </c>
      <c r="T151" s="306" t="s">
        <v>548</v>
      </c>
      <c r="U151" s="301">
        <v>8.5</v>
      </c>
      <c r="V151" s="306" t="s">
        <v>548</v>
      </c>
      <c r="W151" s="301">
        <v>8.5</v>
      </c>
      <c r="X151" s="306" t="s">
        <v>548</v>
      </c>
      <c r="Y151" s="301">
        <v>8.5</v>
      </c>
      <c r="Z151" s="306" t="s">
        <v>548</v>
      </c>
      <c r="AA151" s="301">
        <v>8.5</v>
      </c>
      <c r="AB151" s="306" t="s">
        <v>548</v>
      </c>
      <c r="AC151" s="301">
        <v>8.5</v>
      </c>
      <c r="AD151" s="306" t="s">
        <v>548</v>
      </c>
      <c r="AE151" s="301">
        <v>8.5</v>
      </c>
      <c r="AF151" s="306" t="s">
        <v>548</v>
      </c>
      <c r="AG151" s="301">
        <v>8.5</v>
      </c>
      <c r="AH151" s="301" t="s">
        <v>548</v>
      </c>
      <c r="AI151" s="301">
        <v>8.5</v>
      </c>
      <c r="AJ151" s="301" t="s">
        <v>548</v>
      </c>
      <c r="AK151" s="301">
        <v>8.5</v>
      </c>
      <c r="AL151" s="301" t="s">
        <v>548</v>
      </c>
      <c r="AM151" s="301">
        <v>8.5</v>
      </c>
      <c r="AN151" s="301" t="s">
        <v>548</v>
      </c>
      <c r="AO151" s="301">
        <v>8.4</v>
      </c>
      <c r="AP151" s="301" t="s">
        <v>548</v>
      </c>
      <c r="AQ151" s="301">
        <v>8.4</v>
      </c>
      <c r="AR151" s="301" t="s">
        <v>548</v>
      </c>
      <c r="AS151" s="301">
        <v>8.4</v>
      </c>
      <c r="AT151" s="397" t="s">
        <v>548</v>
      </c>
      <c r="AU151" s="301">
        <v>8.4</v>
      </c>
      <c r="AV151" s="397" t="s">
        <v>548</v>
      </c>
      <c r="AW151" s="150" t="str">
        <f t="shared" si="2"/>
        <v>same</v>
      </c>
      <c r="AX151" s="11"/>
      <c r="AY151" s="11"/>
      <c r="AZ151" s="11"/>
      <c r="BA151" s="306"/>
      <c r="BB151" s="306"/>
    </row>
    <row r="152" spans="1:54" x14ac:dyDescent="0.2">
      <c r="A152" s="289" t="s">
        <v>502</v>
      </c>
      <c r="B152" s="293" t="s">
        <v>693</v>
      </c>
      <c r="C152" s="293" t="s">
        <v>406</v>
      </c>
      <c r="D152" s="293" t="s">
        <v>435</v>
      </c>
      <c r="E152" s="293" t="s">
        <v>111</v>
      </c>
      <c r="F152" s="293" t="s">
        <v>306</v>
      </c>
      <c r="G152" s="293" t="s">
        <v>307</v>
      </c>
      <c r="H152" s="18" t="s">
        <v>467</v>
      </c>
      <c r="I152" s="301">
        <v>10.4</v>
      </c>
      <c r="J152" s="397" t="s">
        <v>549</v>
      </c>
      <c r="K152" s="301">
        <v>10.4</v>
      </c>
      <c r="L152" s="306" t="s">
        <v>549</v>
      </c>
      <c r="M152" s="301">
        <v>10.199999999999999</v>
      </c>
      <c r="N152" s="306" t="s">
        <v>549</v>
      </c>
      <c r="O152" s="301">
        <v>10.1</v>
      </c>
      <c r="P152" s="306" t="s">
        <v>549</v>
      </c>
      <c r="Q152" s="301">
        <v>10</v>
      </c>
      <c r="R152" s="306" t="s">
        <v>548</v>
      </c>
      <c r="S152" s="301">
        <v>10</v>
      </c>
      <c r="T152" s="306" t="s">
        <v>548</v>
      </c>
      <c r="U152" s="301">
        <v>9.9</v>
      </c>
      <c r="V152" s="306" t="s">
        <v>548</v>
      </c>
      <c r="W152" s="301">
        <v>9.9</v>
      </c>
      <c r="X152" s="306" t="s">
        <v>548</v>
      </c>
      <c r="Y152" s="301">
        <v>10</v>
      </c>
      <c r="Z152" s="306" t="s">
        <v>548</v>
      </c>
      <c r="AA152" s="301">
        <v>10.1</v>
      </c>
      <c r="AB152" s="306" t="s">
        <v>549</v>
      </c>
      <c r="AC152" s="301">
        <v>10.1</v>
      </c>
      <c r="AD152" s="306" t="s">
        <v>549</v>
      </c>
      <c r="AE152" s="301">
        <v>10.1</v>
      </c>
      <c r="AF152" s="306" t="s">
        <v>549</v>
      </c>
      <c r="AG152" s="301">
        <v>10.1</v>
      </c>
      <c r="AH152" s="301" t="s">
        <v>549</v>
      </c>
      <c r="AI152" s="301">
        <v>10</v>
      </c>
      <c r="AJ152" s="301" t="s">
        <v>548</v>
      </c>
      <c r="AK152" s="301">
        <v>9.9</v>
      </c>
      <c r="AL152" s="301" t="s">
        <v>548</v>
      </c>
      <c r="AM152" s="301">
        <v>9.8000000000000007</v>
      </c>
      <c r="AN152" s="301" t="s">
        <v>548</v>
      </c>
      <c r="AO152" s="301">
        <v>9.6999999999999993</v>
      </c>
      <c r="AP152" s="301" t="s">
        <v>548</v>
      </c>
      <c r="AQ152" s="301">
        <v>9.6</v>
      </c>
      <c r="AR152" s="301" t="s">
        <v>548</v>
      </c>
      <c r="AS152" s="301">
        <v>9.5</v>
      </c>
      <c r="AT152" s="397" t="s">
        <v>548</v>
      </c>
      <c r="AU152" s="301">
        <v>9.4</v>
      </c>
      <c r="AV152" s="397" t="s">
        <v>548</v>
      </c>
      <c r="AW152" s="150" t="str">
        <f t="shared" si="2"/>
        <v>down</v>
      </c>
      <c r="AX152" s="11"/>
      <c r="AY152" s="11"/>
      <c r="AZ152" s="11"/>
      <c r="BA152" s="306"/>
      <c r="BB152" s="306"/>
    </row>
    <row r="153" spans="1:54" x14ac:dyDescent="0.2">
      <c r="A153" s="293" t="s">
        <v>500</v>
      </c>
      <c r="B153" s="293" t="s">
        <v>694</v>
      </c>
      <c r="C153" s="293" t="s">
        <v>407</v>
      </c>
      <c r="D153" s="293" t="s">
        <v>431</v>
      </c>
      <c r="E153" s="293" t="s">
        <v>82</v>
      </c>
      <c r="F153" s="293" t="s">
        <v>308</v>
      </c>
      <c r="G153" s="293" t="s">
        <v>309</v>
      </c>
      <c r="H153" s="18" t="s">
        <v>467</v>
      </c>
      <c r="I153" s="301">
        <v>10.4</v>
      </c>
      <c r="J153" s="397" t="s">
        <v>549</v>
      </c>
      <c r="K153" s="301">
        <v>10.4</v>
      </c>
      <c r="L153" s="306" t="s">
        <v>549</v>
      </c>
      <c r="M153" s="301">
        <v>10.3</v>
      </c>
      <c r="N153" s="306" t="s">
        <v>549</v>
      </c>
      <c r="O153" s="301">
        <v>10.3</v>
      </c>
      <c r="P153" s="306" t="s">
        <v>549</v>
      </c>
      <c r="Q153" s="301">
        <v>10.199999999999999</v>
      </c>
      <c r="R153" s="306" t="s">
        <v>549</v>
      </c>
      <c r="S153" s="301">
        <v>10.1</v>
      </c>
      <c r="T153" s="306" t="s">
        <v>549</v>
      </c>
      <c r="U153" s="301">
        <v>10</v>
      </c>
      <c r="V153" s="306" t="s">
        <v>548</v>
      </c>
      <c r="W153" s="301">
        <v>9.9</v>
      </c>
      <c r="X153" s="306" t="s">
        <v>548</v>
      </c>
      <c r="Y153" s="301">
        <v>9.8000000000000007</v>
      </c>
      <c r="Z153" s="306" t="s">
        <v>548</v>
      </c>
      <c r="AA153" s="301">
        <v>9.6999999999999993</v>
      </c>
      <c r="AB153" s="306" t="s">
        <v>548</v>
      </c>
      <c r="AC153" s="301">
        <v>9.6</v>
      </c>
      <c r="AD153" s="306" t="s">
        <v>548</v>
      </c>
      <c r="AE153" s="301">
        <v>9.5</v>
      </c>
      <c r="AF153" s="306" t="s">
        <v>548</v>
      </c>
      <c r="AG153" s="301">
        <v>9.3000000000000007</v>
      </c>
      <c r="AH153" s="301" t="s">
        <v>548</v>
      </c>
      <c r="AI153" s="301">
        <v>9.1999999999999993</v>
      </c>
      <c r="AJ153" s="301" t="s">
        <v>548</v>
      </c>
      <c r="AK153" s="301">
        <v>9.1999999999999993</v>
      </c>
      <c r="AL153" s="301" t="s">
        <v>548</v>
      </c>
      <c r="AM153" s="301">
        <v>9.1</v>
      </c>
      <c r="AN153" s="301" t="s">
        <v>548</v>
      </c>
      <c r="AO153" s="301">
        <v>9</v>
      </c>
      <c r="AP153" s="301" t="s">
        <v>548</v>
      </c>
      <c r="AQ153" s="301">
        <v>9</v>
      </c>
      <c r="AR153" s="301" t="s">
        <v>548</v>
      </c>
      <c r="AS153" s="301">
        <v>9</v>
      </c>
      <c r="AT153" s="397" t="s">
        <v>548</v>
      </c>
      <c r="AU153" s="301">
        <v>9</v>
      </c>
      <c r="AV153" s="397" t="s">
        <v>548</v>
      </c>
      <c r="AW153" s="150" t="str">
        <f t="shared" si="2"/>
        <v>same</v>
      </c>
      <c r="AX153" s="11"/>
      <c r="AY153" s="11"/>
      <c r="AZ153" s="11"/>
      <c r="BA153" s="306"/>
      <c r="BB153" s="306"/>
    </row>
    <row r="154" spans="1:54" x14ac:dyDescent="0.2">
      <c r="A154" s="293" t="s">
        <v>498</v>
      </c>
      <c r="B154" s="293" t="s">
        <v>704</v>
      </c>
      <c r="C154" s="293" t="s">
        <v>98</v>
      </c>
      <c r="D154" s="293" t="s">
        <v>434</v>
      </c>
      <c r="E154" s="293" t="s">
        <v>98</v>
      </c>
      <c r="F154" s="293" t="s">
        <v>310</v>
      </c>
      <c r="G154" s="293" t="s">
        <v>311</v>
      </c>
      <c r="H154" s="18" t="s">
        <v>467</v>
      </c>
      <c r="I154" s="301">
        <v>9.9</v>
      </c>
      <c r="J154" s="397" t="s">
        <v>548</v>
      </c>
      <c r="K154" s="301">
        <v>9.9</v>
      </c>
      <c r="L154" s="306" t="s">
        <v>548</v>
      </c>
      <c r="M154" s="301">
        <v>9.9</v>
      </c>
      <c r="N154" s="306" t="s">
        <v>548</v>
      </c>
      <c r="O154" s="301">
        <v>9.9</v>
      </c>
      <c r="P154" s="306" t="s">
        <v>548</v>
      </c>
      <c r="Q154" s="301">
        <v>10</v>
      </c>
      <c r="R154" s="306" t="s">
        <v>548</v>
      </c>
      <c r="S154" s="301">
        <v>10</v>
      </c>
      <c r="T154" s="306" t="s">
        <v>548</v>
      </c>
      <c r="U154" s="301">
        <v>10.1</v>
      </c>
      <c r="V154" s="306" t="s">
        <v>549</v>
      </c>
      <c r="W154" s="301">
        <v>10.3</v>
      </c>
      <c r="X154" s="306" t="s">
        <v>549</v>
      </c>
      <c r="Y154" s="301">
        <v>10.4</v>
      </c>
      <c r="Z154" s="306" t="s">
        <v>549</v>
      </c>
      <c r="AA154" s="301">
        <v>10.4</v>
      </c>
      <c r="AB154" s="306" t="s">
        <v>549</v>
      </c>
      <c r="AC154" s="301">
        <v>10.4</v>
      </c>
      <c r="AD154" s="306" t="s">
        <v>549</v>
      </c>
      <c r="AE154" s="301">
        <v>10.4</v>
      </c>
      <c r="AF154" s="306" t="s">
        <v>549</v>
      </c>
      <c r="AG154" s="301">
        <v>10.5</v>
      </c>
      <c r="AH154" s="301" t="s">
        <v>549</v>
      </c>
      <c r="AI154" s="301">
        <v>10.6</v>
      </c>
      <c r="AJ154" s="301" t="s">
        <v>549</v>
      </c>
      <c r="AK154" s="301">
        <v>10.7</v>
      </c>
      <c r="AL154" s="301" t="s">
        <v>549</v>
      </c>
      <c r="AM154" s="301">
        <v>10.7</v>
      </c>
      <c r="AN154" s="301" t="s">
        <v>549</v>
      </c>
      <c r="AO154" s="301">
        <v>10.7</v>
      </c>
      <c r="AP154" s="301" t="s">
        <v>549</v>
      </c>
      <c r="AQ154" s="301">
        <v>10.7</v>
      </c>
      <c r="AR154" s="301" t="s">
        <v>549</v>
      </c>
      <c r="AS154" s="301">
        <v>10.7</v>
      </c>
      <c r="AT154" s="397" t="s">
        <v>549</v>
      </c>
      <c r="AU154" s="301">
        <v>10.5</v>
      </c>
      <c r="AV154" s="397" t="s">
        <v>549</v>
      </c>
      <c r="AW154" s="150" t="str">
        <f t="shared" si="2"/>
        <v>down</v>
      </c>
      <c r="AX154" s="11"/>
      <c r="AY154" s="11"/>
      <c r="AZ154" s="11"/>
      <c r="BA154" s="306"/>
      <c r="BB154" s="306"/>
    </row>
    <row r="155" spans="1:54" x14ac:dyDescent="0.2">
      <c r="A155" s="293" t="s">
        <v>479</v>
      </c>
      <c r="B155" s="293" t="s">
        <v>691</v>
      </c>
      <c r="C155" s="293" t="s">
        <v>405</v>
      </c>
      <c r="D155" s="293" t="s">
        <v>552</v>
      </c>
      <c r="E155" s="293" t="s">
        <v>20</v>
      </c>
      <c r="F155" s="293" t="s">
        <v>312</v>
      </c>
      <c r="G155" s="293" t="s">
        <v>313</v>
      </c>
      <c r="H155" s="18" t="s">
        <v>467</v>
      </c>
      <c r="I155" s="301">
        <v>11.7</v>
      </c>
      <c r="J155" s="397" t="s">
        <v>549</v>
      </c>
      <c r="K155" s="301">
        <v>11.7</v>
      </c>
      <c r="L155" s="306" t="s">
        <v>549</v>
      </c>
      <c r="M155" s="301">
        <v>11.7</v>
      </c>
      <c r="N155" s="306" t="s">
        <v>549</v>
      </c>
      <c r="O155" s="301">
        <v>11.7</v>
      </c>
      <c r="P155" s="306" t="s">
        <v>549</v>
      </c>
      <c r="Q155" s="301">
        <v>11.7</v>
      </c>
      <c r="R155" s="306" t="s">
        <v>549</v>
      </c>
      <c r="S155" s="301">
        <v>11.7</v>
      </c>
      <c r="T155" s="306" t="s">
        <v>549</v>
      </c>
      <c r="U155" s="301">
        <v>11.7</v>
      </c>
      <c r="V155" s="306" t="s">
        <v>549</v>
      </c>
      <c r="W155" s="301">
        <v>11.6</v>
      </c>
      <c r="X155" s="306" t="s">
        <v>549</v>
      </c>
      <c r="Y155" s="301">
        <v>11.7</v>
      </c>
      <c r="Z155" s="306" t="s">
        <v>549</v>
      </c>
      <c r="AA155" s="301">
        <v>11.6</v>
      </c>
      <c r="AB155" s="306" t="s">
        <v>549</v>
      </c>
      <c r="AC155" s="301">
        <v>11.5</v>
      </c>
      <c r="AD155" s="306" t="s">
        <v>549</v>
      </c>
      <c r="AE155" s="301">
        <v>11.4</v>
      </c>
      <c r="AF155" s="306" t="s">
        <v>549</v>
      </c>
      <c r="AG155" s="301">
        <v>11.4</v>
      </c>
      <c r="AH155" s="301" t="s">
        <v>549</v>
      </c>
      <c r="AI155" s="301">
        <v>11.3</v>
      </c>
      <c r="AJ155" s="301" t="s">
        <v>549</v>
      </c>
      <c r="AK155" s="301">
        <v>11.3</v>
      </c>
      <c r="AL155" s="301" t="s">
        <v>549</v>
      </c>
      <c r="AM155" s="301">
        <v>11.2</v>
      </c>
      <c r="AN155" s="301" t="s">
        <v>549</v>
      </c>
      <c r="AO155" s="301">
        <v>11.3</v>
      </c>
      <c r="AP155" s="301" t="s">
        <v>549</v>
      </c>
      <c r="AQ155" s="301">
        <v>11.2</v>
      </c>
      <c r="AR155" s="301" t="s">
        <v>549</v>
      </c>
      <c r="AS155" s="301">
        <v>11.2</v>
      </c>
      <c r="AT155" s="397" t="s">
        <v>549</v>
      </c>
      <c r="AU155" s="301">
        <v>11.2</v>
      </c>
      <c r="AV155" s="397" t="s">
        <v>549</v>
      </c>
      <c r="AW155" s="150" t="str">
        <f t="shared" si="2"/>
        <v>same</v>
      </c>
      <c r="AX155" s="11"/>
      <c r="AY155" s="11"/>
      <c r="AZ155" s="11"/>
      <c r="BA155" s="306"/>
      <c r="BB155" s="306"/>
    </row>
    <row r="156" spans="1:54" x14ac:dyDescent="0.2">
      <c r="A156" s="293" t="s">
        <v>496</v>
      </c>
      <c r="B156" s="293" t="s">
        <v>705</v>
      </c>
      <c r="C156" s="293" t="s">
        <v>411</v>
      </c>
      <c r="D156" s="293" t="s">
        <v>439</v>
      </c>
      <c r="E156" s="293" t="s">
        <v>145</v>
      </c>
      <c r="F156" s="293" t="s">
        <v>314</v>
      </c>
      <c r="G156" s="293" t="s">
        <v>315</v>
      </c>
      <c r="H156" s="18" t="s">
        <v>467</v>
      </c>
      <c r="I156" s="301">
        <v>8.3000000000000007</v>
      </c>
      <c r="J156" s="397" t="s">
        <v>548</v>
      </c>
      <c r="K156" s="301">
        <v>8.3000000000000007</v>
      </c>
      <c r="L156" s="306" t="s">
        <v>548</v>
      </c>
      <c r="M156" s="301">
        <v>8.3000000000000007</v>
      </c>
      <c r="N156" s="306" t="s">
        <v>548</v>
      </c>
      <c r="O156" s="301">
        <v>8.3000000000000007</v>
      </c>
      <c r="P156" s="306" t="s">
        <v>548</v>
      </c>
      <c r="Q156" s="301">
        <v>8.4</v>
      </c>
      <c r="R156" s="306" t="s">
        <v>548</v>
      </c>
      <c r="S156" s="301">
        <v>8.5</v>
      </c>
      <c r="T156" s="306" t="s">
        <v>548</v>
      </c>
      <c r="U156" s="301">
        <v>8.5</v>
      </c>
      <c r="V156" s="306" t="s">
        <v>548</v>
      </c>
      <c r="W156" s="301">
        <v>8.6</v>
      </c>
      <c r="X156" s="306" t="s">
        <v>548</v>
      </c>
      <c r="Y156" s="301">
        <v>8.6999999999999993</v>
      </c>
      <c r="Z156" s="306" t="s">
        <v>548</v>
      </c>
      <c r="AA156" s="301">
        <v>8.8000000000000007</v>
      </c>
      <c r="AB156" s="306" t="s">
        <v>548</v>
      </c>
      <c r="AC156" s="301">
        <v>8.8000000000000007</v>
      </c>
      <c r="AD156" s="306" t="s">
        <v>548</v>
      </c>
      <c r="AE156" s="301">
        <v>8.9</v>
      </c>
      <c r="AF156" s="306" t="s">
        <v>548</v>
      </c>
      <c r="AG156" s="301">
        <v>8.9</v>
      </c>
      <c r="AH156" s="301" t="s">
        <v>548</v>
      </c>
      <c r="AI156" s="301">
        <v>9</v>
      </c>
      <c r="AJ156" s="301" t="s">
        <v>548</v>
      </c>
      <c r="AK156" s="301">
        <v>9</v>
      </c>
      <c r="AL156" s="301" t="s">
        <v>548</v>
      </c>
      <c r="AM156" s="301">
        <v>9</v>
      </c>
      <c r="AN156" s="301" t="s">
        <v>548</v>
      </c>
      <c r="AO156" s="301">
        <v>9</v>
      </c>
      <c r="AP156" s="301" t="s">
        <v>548</v>
      </c>
      <c r="AQ156" s="301">
        <v>8.9</v>
      </c>
      <c r="AR156" s="301" t="s">
        <v>548</v>
      </c>
      <c r="AS156" s="301">
        <v>8.9</v>
      </c>
      <c r="AT156" s="397" t="s">
        <v>548</v>
      </c>
      <c r="AU156" s="301">
        <v>8.8000000000000007</v>
      </c>
      <c r="AV156" s="397" t="s">
        <v>548</v>
      </c>
      <c r="AW156" s="150" t="str">
        <f t="shared" si="2"/>
        <v>down</v>
      </c>
      <c r="AX156" s="11"/>
      <c r="AY156" s="11"/>
      <c r="AZ156" s="11"/>
      <c r="BA156" s="306"/>
      <c r="BB156" s="306"/>
    </row>
    <row r="157" spans="1:54" x14ac:dyDescent="0.2">
      <c r="A157" s="293" t="s">
        <v>626</v>
      </c>
      <c r="B157" s="293" t="s">
        <v>690</v>
      </c>
      <c r="C157" s="293" t="s">
        <v>404</v>
      </c>
      <c r="D157" s="293" t="s">
        <v>422</v>
      </c>
      <c r="E157" s="293" t="s">
        <v>31</v>
      </c>
      <c r="F157" s="293" t="s">
        <v>316</v>
      </c>
      <c r="G157" s="293" t="s">
        <v>317</v>
      </c>
      <c r="H157" s="18" t="s">
        <v>467</v>
      </c>
      <c r="I157" s="301">
        <v>7.2</v>
      </c>
      <c r="J157" s="397" t="s">
        <v>548</v>
      </c>
      <c r="K157" s="301">
        <v>7.1</v>
      </c>
      <c r="L157" s="306" t="s">
        <v>548</v>
      </c>
      <c r="M157" s="301">
        <v>7</v>
      </c>
      <c r="N157" s="306" t="s">
        <v>548</v>
      </c>
      <c r="O157" s="301">
        <v>7</v>
      </c>
      <c r="P157" s="306" t="s">
        <v>548</v>
      </c>
      <c r="Q157" s="301">
        <v>6.8</v>
      </c>
      <c r="R157" s="306" t="s">
        <v>548</v>
      </c>
      <c r="S157" s="301">
        <v>6.8</v>
      </c>
      <c r="T157" s="306" t="s">
        <v>548</v>
      </c>
      <c r="U157" s="301">
        <v>6.8</v>
      </c>
      <c r="V157" s="306" t="s">
        <v>548</v>
      </c>
      <c r="W157" s="301">
        <v>6.8</v>
      </c>
      <c r="X157" s="306" t="s">
        <v>548</v>
      </c>
      <c r="Y157" s="301">
        <v>6.9</v>
      </c>
      <c r="Z157" s="306" t="s">
        <v>548</v>
      </c>
      <c r="AA157" s="301">
        <v>6.9</v>
      </c>
      <c r="AB157" s="306" t="s">
        <v>548</v>
      </c>
      <c r="AC157" s="301">
        <v>6.9</v>
      </c>
      <c r="AD157" s="306" t="s">
        <v>548</v>
      </c>
      <c r="AE157" s="301">
        <v>6.9</v>
      </c>
      <c r="AF157" s="306" t="s">
        <v>548</v>
      </c>
      <c r="AG157" s="301">
        <v>6.9</v>
      </c>
      <c r="AH157" s="301" t="s">
        <v>548</v>
      </c>
      <c r="AI157" s="301">
        <v>6.8</v>
      </c>
      <c r="AJ157" s="301" t="s">
        <v>548</v>
      </c>
      <c r="AK157" s="301">
        <v>6.8</v>
      </c>
      <c r="AL157" s="301" t="s">
        <v>548</v>
      </c>
      <c r="AM157" s="301">
        <v>6.8</v>
      </c>
      <c r="AN157" s="301" t="s">
        <v>548</v>
      </c>
      <c r="AO157" s="301">
        <v>6.8</v>
      </c>
      <c r="AP157" s="301" t="s">
        <v>548</v>
      </c>
      <c r="AQ157" s="301">
        <v>6.9</v>
      </c>
      <c r="AR157" s="301" t="s">
        <v>548</v>
      </c>
      <c r="AS157" s="301">
        <v>6.8</v>
      </c>
      <c r="AT157" s="397" t="s">
        <v>548</v>
      </c>
      <c r="AU157" s="301">
        <v>6.8</v>
      </c>
      <c r="AV157" s="397" t="s">
        <v>548</v>
      </c>
      <c r="AW157" s="150" t="str">
        <f t="shared" si="2"/>
        <v>same</v>
      </c>
      <c r="AX157" s="11"/>
      <c r="AY157" s="11"/>
      <c r="AZ157" s="11"/>
      <c r="BA157" s="306"/>
      <c r="BB157" s="306"/>
    </row>
    <row r="158" spans="1:54" x14ac:dyDescent="0.2">
      <c r="A158" s="293" t="s">
        <v>496</v>
      </c>
      <c r="B158" s="293" t="s">
        <v>705</v>
      </c>
      <c r="C158" s="293" t="s">
        <v>411</v>
      </c>
      <c r="D158" s="293" t="s">
        <v>439</v>
      </c>
      <c r="E158" s="293" t="s">
        <v>145</v>
      </c>
      <c r="F158" s="293" t="s">
        <v>318</v>
      </c>
      <c r="G158" s="293" t="s">
        <v>319</v>
      </c>
      <c r="H158" s="18" t="s">
        <v>467</v>
      </c>
      <c r="I158" s="301">
        <v>6.6</v>
      </c>
      <c r="J158" s="397" t="s">
        <v>548</v>
      </c>
      <c r="K158" s="301">
        <v>6.6</v>
      </c>
      <c r="L158" s="306" t="s">
        <v>548</v>
      </c>
      <c r="M158" s="301">
        <v>6.6</v>
      </c>
      <c r="N158" s="306" t="s">
        <v>548</v>
      </c>
      <c r="O158" s="301">
        <v>6.6</v>
      </c>
      <c r="P158" s="306" t="s">
        <v>548</v>
      </c>
      <c r="Q158" s="301">
        <v>6.6</v>
      </c>
      <c r="R158" s="306" t="s">
        <v>548</v>
      </c>
      <c r="S158" s="301">
        <v>6.6</v>
      </c>
      <c r="T158" s="306" t="s">
        <v>548</v>
      </c>
      <c r="U158" s="301">
        <v>6.6</v>
      </c>
      <c r="V158" s="306" t="s">
        <v>548</v>
      </c>
      <c r="W158" s="301">
        <v>6.6</v>
      </c>
      <c r="X158" s="306" t="s">
        <v>548</v>
      </c>
      <c r="Y158" s="301">
        <v>6.7</v>
      </c>
      <c r="Z158" s="306" t="s">
        <v>548</v>
      </c>
      <c r="AA158" s="301">
        <v>6.8</v>
      </c>
      <c r="AB158" s="306" t="s">
        <v>548</v>
      </c>
      <c r="AC158" s="301">
        <v>6.8</v>
      </c>
      <c r="AD158" s="306" t="s">
        <v>548</v>
      </c>
      <c r="AE158" s="301">
        <v>6.9</v>
      </c>
      <c r="AF158" s="306" t="s">
        <v>548</v>
      </c>
      <c r="AG158" s="301">
        <v>6.9</v>
      </c>
      <c r="AH158" s="301" t="s">
        <v>548</v>
      </c>
      <c r="AI158" s="301">
        <v>6.9</v>
      </c>
      <c r="AJ158" s="301" t="s">
        <v>548</v>
      </c>
      <c r="AK158" s="301">
        <v>6.9</v>
      </c>
      <c r="AL158" s="301" t="s">
        <v>548</v>
      </c>
      <c r="AM158" s="301">
        <v>6.8</v>
      </c>
      <c r="AN158" s="301" t="s">
        <v>548</v>
      </c>
      <c r="AO158" s="301">
        <v>6.8</v>
      </c>
      <c r="AP158" s="301" t="s">
        <v>548</v>
      </c>
      <c r="AQ158" s="301">
        <v>6.8</v>
      </c>
      <c r="AR158" s="301" t="s">
        <v>548</v>
      </c>
      <c r="AS158" s="301">
        <v>6.7</v>
      </c>
      <c r="AT158" s="397" t="s">
        <v>548</v>
      </c>
      <c r="AU158" s="301">
        <v>6.7</v>
      </c>
      <c r="AV158" s="397" t="s">
        <v>548</v>
      </c>
      <c r="AW158" s="150" t="str">
        <f t="shared" si="2"/>
        <v>same</v>
      </c>
      <c r="AX158" s="11"/>
      <c r="AY158" s="11"/>
      <c r="AZ158" s="11"/>
      <c r="BA158" s="306"/>
      <c r="BB158" s="306"/>
    </row>
    <row r="159" spans="1:54" x14ac:dyDescent="0.2">
      <c r="A159" s="293" t="s">
        <v>632</v>
      </c>
      <c r="B159" s="293" t="s">
        <v>698</v>
      </c>
      <c r="C159" s="293" t="s">
        <v>409</v>
      </c>
      <c r="D159" s="293" t="s">
        <v>430</v>
      </c>
      <c r="E159" s="293" t="s">
        <v>65</v>
      </c>
      <c r="F159" s="293" t="s">
        <v>320</v>
      </c>
      <c r="G159" s="293" t="s">
        <v>321</v>
      </c>
      <c r="H159" s="18" t="s">
        <v>467</v>
      </c>
      <c r="I159" s="301">
        <v>9.5</v>
      </c>
      <c r="J159" s="397" t="s">
        <v>548</v>
      </c>
      <c r="K159" s="301">
        <v>9.5</v>
      </c>
      <c r="L159" s="306" t="s">
        <v>548</v>
      </c>
      <c r="M159" s="301">
        <v>9.5</v>
      </c>
      <c r="N159" s="306" t="s">
        <v>548</v>
      </c>
      <c r="O159" s="301">
        <v>9.6</v>
      </c>
      <c r="P159" s="306" t="s">
        <v>548</v>
      </c>
      <c r="Q159" s="301">
        <v>9.6</v>
      </c>
      <c r="R159" s="306" t="s">
        <v>548</v>
      </c>
      <c r="S159" s="301">
        <v>9.6999999999999993</v>
      </c>
      <c r="T159" s="306" t="s">
        <v>548</v>
      </c>
      <c r="U159" s="301">
        <v>9.6999999999999993</v>
      </c>
      <c r="V159" s="306" t="s">
        <v>548</v>
      </c>
      <c r="W159" s="301">
        <v>9.8000000000000007</v>
      </c>
      <c r="X159" s="306" t="s">
        <v>548</v>
      </c>
      <c r="Y159" s="301">
        <v>9.9</v>
      </c>
      <c r="Z159" s="306" t="s">
        <v>548</v>
      </c>
      <c r="AA159" s="301">
        <v>10.1</v>
      </c>
      <c r="AB159" s="306" t="s">
        <v>549</v>
      </c>
      <c r="AC159" s="301">
        <v>10.1</v>
      </c>
      <c r="AD159" s="306" t="s">
        <v>549</v>
      </c>
      <c r="AE159" s="301">
        <v>10.199999999999999</v>
      </c>
      <c r="AF159" s="306" t="s">
        <v>549</v>
      </c>
      <c r="AG159" s="301">
        <v>10.199999999999999</v>
      </c>
      <c r="AH159" s="301" t="s">
        <v>549</v>
      </c>
      <c r="AI159" s="301">
        <v>10.199999999999999</v>
      </c>
      <c r="AJ159" s="301" t="s">
        <v>549</v>
      </c>
      <c r="AK159" s="301">
        <v>10.3</v>
      </c>
      <c r="AL159" s="301" t="s">
        <v>549</v>
      </c>
      <c r="AM159" s="301">
        <v>10.199999999999999</v>
      </c>
      <c r="AN159" s="301" t="s">
        <v>549</v>
      </c>
      <c r="AO159" s="301">
        <v>10.199999999999999</v>
      </c>
      <c r="AP159" s="301" t="s">
        <v>549</v>
      </c>
      <c r="AQ159" s="301">
        <v>10.1</v>
      </c>
      <c r="AR159" s="301" t="s">
        <v>549</v>
      </c>
      <c r="AS159" s="301">
        <v>10.199999999999999</v>
      </c>
      <c r="AT159" s="397" t="s">
        <v>549</v>
      </c>
      <c r="AU159" s="301">
        <v>10.199999999999999</v>
      </c>
      <c r="AV159" s="397" t="s">
        <v>549</v>
      </c>
      <c r="AW159" s="150" t="str">
        <f t="shared" si="2"/>
        <v>same</v>
      </c>
      <c r="AX159" s="11"/>
      <c r="AY159" s="11"/>
      <c r="AZ159" s="11"/>
      <c r="BA159" s="306"/>
      <c r="BB159" s="306"/>
    </row>
    <row r="160" spans="1:54" x14ac:dyDescent="0.2">
      <c r="A160" s="293" t="s">
        <v>628</v>
      </c>
      <c r="B160" s="293" t="s">
        <v>696</v>
      </c>
      <c r="C160" s="293" t="s">
        <v>464</v>
      </c>
      <c r="D160" s="293" t="s">
        <v>425</v>
      </c>
      <c r="E160" s="293" t="s">
        <v>40</v>
      </c>
      <c r="F160" s="293" t="s">
        <v>322</v>
      </c>
      <c r="G160" s="293" t="s">
        <v>323</v>
      </c>
      <c r="H160" s="18" t="s">
        <v>467</v>
      </c>
      <c r="I160" s="301">
        <v>5.6</v>
      </c>
      <c r="J160" s="397" t="s">
        <v>548</v>
      </c>
      <c r="K160" s="301">
        <v>5.7</v>
      </c>
      <c r="L160" s="306" t="s">
        <v>548</v>
      </c>
      <c r="M160" s="301">
        <v>5.7</v>
      </c>
      <c r="N160" s="306" t="s">
        <v>548</v>
      </c>
      <c r="O160" s="301">
        <v>5.8</v>
      </c>
      <c r="P160" s="306" t="s">
        <v>548</v>
      </c>
      <c r="Q160" s="301">
        <v>5.8</v>
      </c>
      <c r="R160" s="306" t="s">
        <v>548</v>
      </c>
      <c r="S160" s="301">
        <v>5.9</v>
      </c>
      <c r="T160" s="306" t="s">
        <v>548</v>
      </c>
      <c r="U160" s="301">
        <v>6</v>
      </c>
      <c r="V160" s="306" t="s">
        <v>548</v>
      </c>
      <c r="W160" s="301">
        <v>6.1</v>
      </c>
      <c r="X160" s="306" t="s">
        <v>548</v>
      </c>
      <c r="Y160" s="301">
        <v>6.1</v>
      </c>
      <c r="Z160" s="306" t="s">
        <v>548</v>
      </c>
      <c r="AA160" s="301">
        <v>6.2</v>
      </c>
      <c r="AB160" s="306" t="s">
        <v>548</v>
      </c>
      <c r="AC160" s="301">
        <v>6.3</v>
      </c>
      <c r="AD160" s="306" t="s">
        <v>548</v>
      </c>
      <c r="AE160" s="301">
        <v>6.4</v>
      </c>
      <c r="AF160" s="306" t="s">
        <v>548</v>
      </c>
      <c r="AG160" s="301">
        <v>6.4</v>
      </c>
      <c r="AH160" s="301" t="s">
        <v>548</v>
      </c>
      <c r="AI160" s="301">
        <v>6.5</v>
      </c>
      <c r="AJ160" s="301" t="s">
        <v>548</v>
      </c>
      <c r="AK160" s="301">
        <v>6.5</v>
      </c>
      <c r="AL160" s="301" t="s">
        <v>548</v>
      </c>
      <c r="AM160" s="301">
        <v>6.5</v>
      </c>
      <c r="AN160" s="301" t="s">
        <v>548</v>
      </c>
      <c r="AO160" s="301">
        <v>6.5</v>
      </c>
      <c r="AP160" s="301" t="s">
        <v>548</v>
      </c>
      <c r="AQ160" s="301">
        <v>6.5</v>
      </c>
      <c r="AR160" s="301" t="s">
        <v>548</v>
      </c>
      <c r="AS160" s="301">
        <v>6.5</v>
      </c>
      <c r="AT160" s="397" t="s">
        <v>548</v>
      </c>
      <c r="AU160" s="301">
        <v>6.4</v>
      </c>
      <c r="AV160" s="397" t="s">
        <v>548</v>
      </c>
      <c r="AW160" s="150" t="str">
        <f t="shared" si="2"/>
        <v>down</v>
      </c>
      <c r="AX160" s="11"/>
      <c r="AY160" s="11"/>
      <c r="AZ160" s="11"/>
      <c r="BA160" s="306"/>
      <c r="BB160" s="306"/>
    </row>
    <row r="161" spans="1:54" x14ac:dyDescent="0.2">
      <c r="A161" s="293" t="s">
        <v>632</v>
      </c>
      <c r="B161" s="293" t="s">
        <v>698</v>
      </c>
      <c r="C161" s="293" t="s">
        <v>409</v>
      </c>
      <c r="D161" s="293" t="s">
        <v>430</v>
      </c>
      <c r="E161" s="293" t="s">
        <v>65</v>
      </c>
      <c r="F161" s="293" t="s">
        <v>324</v>
      </c>
      <c r="G161" s="293" t="s">
        <v>325</v>
      </c>
      <c r="H161" s="18" t="s">
        <v>467</v>
      </c>
      <c r="I161" s="301">
        <v>6.7</v>
      </c>
      <c r="J161" s="397" t="s">
        <v>548</v>
      </c>
      <c r="K161" s="301">
        <v>6.7</v>
      </c>
      <c r="L161" s="306" t="s">
        <v>548</v>
      </c>
      <c r="M161" s="301">
        <v>6.7</v>
      </c>
      <c r="N161" s="306" t="s">
        <v>548</v>
      </c>
      <c r="O161" s="301">
        <v>6.7</v>
      </c>
      <c r="P161" s="306" t="s">
        <v>548</v>
      </c>
      <c r="Q161" s="301">
        <v>6.7</v>
      </c>
      <c r="R161" s="306" t="s">
        <v>548</v>
      </c>
      <c r="S161" s="301">
        <v>6.7</v>
      </c>
      <c r="T161" s="306" t="s">
        <v>548</v>
      </c>
      <c r="U161" s="301">
        <v>6.8</v>
      </c>
      <c r="V161" s="306" t="s">
        <v>548</v>
      </c>
      <c r="W161" s="301">
        <v>6.8</v>
      </c>
      <c r="X161" s="306" t="s">
        <v>548</v>
      </c>
      <c r="Y161" s="301">
        <v>6.8</v>
      </c>
      <c r="Z161" s="306" t="s">
        <v>548</v>
      </c>
      <c r="AA161" s="301">
        <v>6.9</v>
      </c>
      <c r="AB161" s="306" t="s">
        <v>548</v>
      </c>
      <c r="AC161" s="301">
        <v>6.9</v>
      </c>
      <c r="AD161" s="306" t="s">
        <v>548</v>
      </c>
      <c r="AE161" s="301">
        <v>7</v>
      </c>
      <c r="AF161" s="306" t="s">
        <v>548</v>
      </c>
      <c r="AG161" s="301">
        <v>6.9</v>
      </c>
      <c r="AH161" s="301" t="s">
        <v>548</v>
      </c>
      <c r="AI161" s="301">
        <v>6.9</v>
      </c>
      <c r="AJ161" s="301" t="s">
        <v>548</v>
      </c>
      <c r="AK161" s="301">
        <v>6.9</v>
      </c>
      <c r="AL161" s="301" t="s">
        <v>548</v>
      </c>
      <c r="AM161" s="301">
        <v>6.9</v>
      </c>
      <c r="AN161" s="301" t="s">
        <v>548</v>
      </c>
      <c r="AO161" s="301">
        <v>6.8</v>
      </c>
      <c r="AP161" s="301" t="s">
        <v>548</v>
      </c>
      <c r="AQ161" s="301">
        <v>6.7</v>
      </c>
      <c r="AR161" s="301" t="s">
        <v>548</v>
      </c>
      <c r="AS161" s="301">
        <v>6.6</v>
      </c>
      <c r="AT161" s="397" t="s">
        <v>548</v>
      </c>
      <c r="AU161" s="301">
        <v>6.6</v>
      </c>
      <c r="AV161" s="397" t="s">
        <v>548</v>
      </c>
      <c r="AW161" s="150" t="str">
        <f t="shared" si="2"/>
        <v>same</v>
      </c>
      <c r="AX161" s="11"/>
      <c r="AY161" s="11"/>
      <c r="AZ161" s="11"/>
      <c r="BA161" s="306"/>
      <c r="BB161" s="306"/>
    </row>
    <row r="162" spans="1:54" x14ac:dyDescent="0.2">
      <c r="A162" s="293" t="s">
        <v>634</v>
      </c>
      <c r="B162" s="293" t="s">
        <v>699</v>
      </c>
      <c r="C162" s="293" t="s">
        <v>410</v>
      </c>
      <c r="D162" s="293" t="s">
        <v>432</v>
      </c>
      <c r="E162" s="293" t="s">
        <v>89</v>
      </c>
      <c r="F162" s="293" t="s">
        <v>326</v>
      </c>
      <c r="G162" s="293" t="s">
        <v>327</v>
      </c>
      <c r="H162" s="18" t="s">
        <v>467</v>
      </c>
      <c r="I162" s="301">
        <v>9.4</v>
      </c>
      <c r="J162" s="397" t="s">
        <v>548</v>
      </c>
      <c r="K162" s="301">
        <v>9.4</v>
      </c>
      <c r="L162" s="306" t="s">
        <v>548</v>
      </c>
      <c r="M162" s="301">
        <v>9.3000000000000007</v>
      </c>
      <c r="N162" s="306" t="s">
        <v>548</v>
      </c>
      <c r="O162" s="301">
        <v>9.3000000000000007</v>
      </c>
      <c r="P162" s="306" t="s">
        <v>548</v>
      </c>
      <c r="Q162" s="301">
        <v>9.3000000000000007</v>
      </c>
      <c r="R162" s="306" t="s">
        <v>548</v>
      </c>
      <c r="S162" s="301">
        <v>9.3000000000000007</v>
      </c>
      <c r="T162" s="306" t="s">
        <v>548</v>
      </c>
      <c r="U162" s="301">
        <v>9.1999999999999993</v>
      </c>
      <c r="V162" s="306" t="s">
        <v>548</v>
      </c>
      <c r="W162" s="301">
        <v>9.3000000000000007</v>
      </c>
      <c r="X162" s="306" t="s">
        <v>548</v>
      </c>
      <c r="Y162" s="301">
        <v>9.3000000000000007</v>
      </c>
      <c r="Z162" s="306" t="s">
        <v>548</v>
      </c>
      <c r="AA162" s="301">
        <v>9.3000000000000007</v>
      </c>
      <c r="AB162" s="306" t="s">
        <v>548</v>
      </c>
      <c r="AC162" s="301">
        <v>9.1999999999999993</v>
      </c>
      <c r="AD162" s="306" t="s">
        <v>548</v>
      </c>
      <c r="AE162" s="301">
        <v>9.1999999999999993</v>
      </c>
      <c r="AF162" s="306" t="s">
        <v>548</v>
      </c>
      <c r="AG162" s="301">
        <v>9.1999999999999993</v>
      </c>
      <c r="AH162" s="301" t="s">
        <v>548</v>
      </c>
      <c r="AI162" s="301">
        <v>9.1</v>
      </c>
      <c r="AJ162" s="301" t="s">
        <v>548</v>
      </c>
      <c r="AK162" s="301">
        <v>9</v>
      </c>
      <c r="AL162" s="301" t="s">
        <v>548</v>
      </c>
      <c r="AM162" s="301">
        <v>9</v>
      </c>
      <c r="AN162" s="301" t="s">
        <v>548</v>
      </c>
      <c r="AO162" s="301">
        <v>8.9</v>
      </c>
      <c r="AP162" s="301" t="s">
        <v>548</v>
      </c>
      <c r="AQ162" s="301">
        <v>8.8000000000000007</v>
      </c>
      <c r="AR162" s="301" t="s">
        <v>548</v>
      </c>
      <c r="AS162" s="301">
        <v>8.6999999999999993</v>
      </c>
      <c r="AT162" s="397" t="s">
        <v>548</v>
      </c>
      <c r="AU162" s="301">
        <v>8.5</v>
      </c>
      <c r="AV162" s="397" t="s">
        <v>548</v>
      </c>
      <c r="AW162" s="150" t="str">
        <f t="shared" si="2"/>
        <v>down</v>
      </c>
      <c r="AX162" s="11"/>
      <c r="AY162" s="11"/>
      <c r="AZ162" s="11"/>
      <c r="BA162" s="306"/>
      <c r="BB162" s="306"/>
    </row>
    <row r="163" spans="1:54" x14ac:dyDescent="0.2">
      <c r="A163" s="293" t="s">
        <v>640</v>
      </c>
      <c r="B163" s="293" t="s">
        <v>689</v>
      </c>
      <c r="C163" s="293" t="s">
        <v>402</v>
      </c>
      <c r="D163" s="293" t="s">
        <v>427</v>
      </c>
      <c r="E163" s="293" t="s">
        <v>50</v>
      </c>
      <c r="F163" s="293" t="s">
        <v>328</v>
      </c>
      <c r="G163" s="293" t="s">
        <v>329</v>
      </c>
      <c r="H163" s="18" t="s">
        <v>467</v>
      </c>
      <c r="I163" s="301">
        <v>9.4</v>
      </c>
      <c r="J163" s="397" t="s">
        <v>548</v>
      </c>
      <c r="K163" s="301">
        <v>9.3000000000000007</v>
      </c>
      <c r="L163" s="306" t="s">
        <v>548</v>
      </c>
      <c r="M163" s="301">
        <v>9.3000000000000007</v>
      </c>
      <c r="N163" s="306" t="s">
        <v>548</v>
      </c>
      <c r="O163" s="301">
        <v>9.3000000000000007</v>
      </c>
      <c r="P163" s="306" t="s">
        <v>548</v>
      </c>
      <c r="Q163" s="301">
        <v>9.3000000000000007</v>
      </c>
      <c r="R163" s="306" t="s">
        <v>548</v>
      </c>
      <c r="S163" s="301">
        <v>9.3000000000000007</v>
      </c>
      <c r="T163" s="306" t="s">
        <v>548</v>
      </c>
      <c r="U163" s="301">
        <v>9.3000000000000007</v>
      </c>
      <c r="V163" s="306" t="s">
        <v>548</v>
      </c>
      <c r="W163" s="301">
        <v>9.1999999999999993</v>
      </c>
      <c r="X163" s="306" t="s">
        <v>548</v>
      </c>
      <c r="Y163" s="301">
        <v>9.1999999999999993</v>
      </c>
      <c r="Z163" s="306" t="s">
        <v>548</v>
      </c>
      <c r="AA163" s="301">
        <v>9.1999999999999993</v>
      </c>
      <c r="AB163" s="306" t="s">
        <v>548</v>
      </c>
      <c r="AC163" s="301">
        <v>9.3000000000000007</v>
      </c>
      <c r="AD163" s="306" t="s">
        <v>548</v>
      </c>
      <c r="AE163" s="301">
        <v>9.3000000000000007</v>
      </c>
      <c r="AF163" s="306" t="s">
        <v>548</v>
      </c>
      <c r="AG163" s="301">
        <v>9.1999999999999993</v>
      </c>
      <c r="AH163" s="301" t="s">
        <v>548</v>
      </c>
      <c r="AI163" s="301">
        <v>9.1</v>
      </c>
      <c r="AJ163" s="301" t="s">
        <v>548</v>
      </c>
      <c r="AK163" s="301">
        <v>9.1</v>
      </c>
      <c r="AL163" s="301" t="s">
        <v>548</v>
      </c>
      <c r="AM163" s="301">
        <v>9</v>
      </c>
      <c r="AN163" s="301" t="s">
        <v>548</v>
      </c>
      <c r="AO163" s="301">
        <v>8.8000000000000007</v>
      </c>
      <c r="AP163" s="301" t="s">
        <v>548</v>
      </c>
      <c r="AQ163" s="301">
        <v>8.6</v>
      </c>
      <c r="AR163" s="301" t="s">
        <v>548</v>
      </c>
      <c r="AS163" s="301">
        <v>8.5</v>
      </c>
      <c r="AT163" s="397" t="s">
        <v>548</v>
      </c>
      <c r="AU163" s="301">
        <v>8.4</v>
      </c>
      <c r="AV163" s="397" t="s">
        <v>548</v>
      </c>
      <c r="AW163" s="150" t="str">
        <f t="shared" si="2"/>
        <v>down</v>
      </c>
      <c r="AX163" s="11"/>
      <c r="AY163" s="11"/>
      <c r="AZ163" s="11"/>
      <c r="BA163" s="306"/>
      <c r="BB163" s="306"/>
    </row>
    <row r="164" spans="1:54" x14ac:dyDescent="0.2">
      <c r="A164" s="293" t="s">
        <v>636</v>
      </c>
      <c r="B164" s="293" t="s">
        <v>689</v>
      </c>
      <c r="C164" s="293" t="s">
        <v>402</v>
      </c>
      <c r="D164" s="293" t="s">
        <v>427</v>
      </c>
      <c r="E164" s="293" t="s">
        <v>50</v>
      </c>
      <c r="F164" s="293" t="s">
        <v>330</v>
      </c>
      <c r="G164" s="293" t="s">
        <v>331</v>
      </c>
      <c r="H164" s="18" t="s">
        <v>467</v>
      </c>
      <c r="I164" s="301">
        <v>9.3000000000000007</v>
      </c>
      <c r="J164" s="397" t="s">
        <v>548</v>
      </c>
      <c r="K164" s="301">
        <v>9.3000000000000007</v>
      </c>
      <c r="L164" s="306" t="s">
        <v>548</v>
      </c>
      <c r="M164" s="301">
        <v>9.4</v>
      </c>
      <c r="N164" s="306" t="s">
        <v>548</v>
      </c>
      <c r="O164" s="301">
        <v>9.3000000000000007</v>
      </c>
      <c r="P164" s="306" t="s">
        <v>548</v>
      </c>
      <c r="Q164" s="301">
        <v>9.3000000000000007</v>
      </c>
      <c r="R164" s="306" t="s">
        <v>548</v>
      </c>
      <c r="S164" s="301">
        <v>9.1999999999999993</v>
      </c>
      <c r="T164" s="306" t="s">
        <v>548</v>
      </c>
      <c r="U164" s="301">
        <v>9.1</v>
      </c>
      <c r="V164" s="306" t="s">
        <v>548</v>
      </c>
      <c r="W164" s="301">
        <v>9.1</v>
      </c>
      <c r="X164" s="306" t="s">
        <v>548</v>
      </c>
      <c r="Y164" s="301">
        <v>9.3000000000000007</v>
      </c>
      <c r="Z164" s="306" t="s">
        <v>548</v>
      </c>
      <c r="AA164" s="301">
        <v>9.3000000000000007</v>
      </c>
      <c r="AB164" s="306" t="s">
        <v>548</v>
      </c>
      <c r="AC164" s="301">
        <v>9.4</v>
      </c>
      <c r="AD164" s="306" t="s">
        <v>548</v>
      </c>
      <c r="AE164" s="301">
        <v>9.4</v>
      </c>
      <c r="AF164" s="306" t="s">
        <v>548</v>
      </c>
      <c r="AG164" s="301">
        <v>9.4</v>
      </c>
      <c r="AH164" s="301" t="s">
        <v>548</v>
      </c>
      <c r="AI164" s="301">
        <v>9.4</v>
      </c>
      <c r="AJ164" s="301" t="s">
        <v>548</v>
      </c>
      <c r="AK164" s="301">
        <v>9.4</v>
      </c>
      <c r="AL164" s="301" t="s">
        <v>548</v>
      </c>
      <c r="AM164" s="301">
        <v>9.4</v>
      </c>
      <c r="AN164" s="301" t="s">
        <v>548</v>
      </c>
      <c r="AO164" s="301">
        <v>9.6</v>
      </c>
      <c r="AP164" s="301" t="s">
        <v>548</v>
      </c>
      <c r="AQ164" s="301">
        <v>9.6</v>
      </c>
      <c r="AR164" s="301" t="s">
        <v>548</v>
      </c>
      <c r="AS164" s="301">
        <v>9.6999999999999993</v>
      </c>
      <c r="AT164" s="397" t="s">
        <v>548</v>
      </c>
      <c r="AU164" s="301">
        <v>9.6999999999999993</v>
      </c>
      <c r="AV164" s="397" t="s">
        <v>548</v>
      </c>
      <c r="AW164" s="150" t="str">
        <f t="shared" si="2"/>
        <v>same</v>
      </c>
      <c r="AX164" s="11"/>
      <c r="AY164" s="11"/>
      <c r="AZ164" s="11"/>
      <c r="BA164" s="306"/>
      <c r="BB164" s="306"/>
    </row>
    <row r="165" spans="1:54" x14ac:dyDescent="0.2">
      <c r="A165" s="293" t="s">
        <v>633</v>
      </c>
      <c r="B165" s="293" t="s">
        <v>690</v>
      </c>
      <c r="C165" s="293" t="s">
        <v>404</v>
      </c>
      <c r="D165" s="293" t="s">
        <v>422</v>
      </c>
      <c r="E165" s="293" t="s">
        <v>31</v>
      </c>
      <c r="F165" s="293" t="s">
        <v>332</v>
      </c>
      <c r="G165" s="293" t="s">
        <v>333</v>
      </c>
      <c r="H165" s="18" t="s">
        <v>467</v>
      </c>
      <c r="I165" s="301">
        <v>9.3000000000000007</v>
      </c>
      <c r="J165" s="397" t="s">
        <v>548</v>
      </c>
      <c r="K165" s="301">
        <v>9.4</v>
      </c>
      <c r="L165" s="306" t="s">
        <v>548</v>
      </c>
      <c r="M165" s="301">
        <v>9.3000000000000007</v>
      </c>
      <c r="N165" s="306" t="s">
        <v>548</v>
      </c>
      <c r="O165" s="301">
        <v>9.3000000000000007</v>
      </c>
      <c r="P165" s="306" t="s">
        <v>548</v>
      </c>
      <c r="Q165" s="301">
        <v>9.3000000000000007</v>
      </c>
      <c r="R165" s="306" t="s">
        <v>548</v>
      </c>
      <c r="S165" s="301">
        <v>9.3000000000000007</v>
      </c>
      <c r="T165" s="306" t="s">
        <v>548</v>
      </c>
      <c r="U165" s="301">
        <v>9.1999999999999993</v>
      </c>
      <c r="V165" s="306" t="s">
        <v>548</v>
      </c>
      <c r="W165" s="301">
        <v>9.1</v>
      </c>
      <c r="X165" s="306" t="s">
        <v>548</v>
      </c>
      <c r="Y165" s="301">
        <v>9</v>
      </c>
      <c r="Z165" s="306" t="s">
        <v>548</v>
      </c>
      <c r="AA165" s="301">
        <v>9</v>
      </c>
      <c r="AB165" s="306" t="s">
        <v>548</v>
      </c>
      <c r="AC165" s="301">
        <v>8.9</v>
      </c>
      <c r="AD165" s="306" t="s">
        <v>548</v>
      </c>
      <c r="AE165" s="301">
        <v>8.8000000000000007</v>
      </c>
      <c r="AF165" s="306" t="s">
        <v>548</v>
      </c>
      <c r="AG165" s="301">
        <v>8.6999999999999993</v>
      </c>
      <c r="AH165" s="301" t="s">
        <v>548</v>
      </c>
      <c r="AI165" s="301">
        <v>8.6</v>
      </c>
      <c r="AJ165" s="301" t="s">
        <v>548</v>
      </c>
      <c r="AK165" s="301">
        <v>8.5</v>
      </c>
      <c r="AL165" s="301" t="s">
        <v>548</v>
      </c>
      <c r="AM165" s="301">
        <v>8.5</v>
      </c>
      <c r="AN165" s="301" t="s">
        <v>548</v>
      </c>
      <c r="AO165" s="301">
        <v>8.4</v>
      </c>
      <c r="AP165" s="301" t="s">
        <v>548</v>
      </c>
      <c r="AQ165" s="301">
        <v>8.4</v>
      </c>
      <c r="AR165" s="301" t="s">
        <v>548</v>
      </c>
      <c r="AS165" s="301">
        <v>8.3000000000000007</v>
      </c>
      <c r="AT165" s="397" t="s">
        <v>548</v>
      </c>
      <c r="AU165" s="301">
        <v>8.3000000000000007</v>
      </c>
      <c r="AV165" s="397" t="s">
        <v>548</v>
      </c>
      <c r="AW165" s="150" t="str">
        <f t="shared" si="2"/>
        <v>same</v>
      </c>
      <c r="AX165" s="11"/>
      <c r="AY165" s="11"/>
      <c r="AZ165" s="11"/>
      <c r="BA165" s="306"/>
      <c r="BB165" s="306"/>
    </row>
    <row r="166" spans="1:54" x14ac:dyDescent="0.2">
      <c r="A166" s="293" t="s">
        <v>620</v>
      </c>
      <c r="B166" s="293" t="s">
        <v>689</v>
      </c>
      <c r="C166" s="293" t="s">
        <v>402</v>
      </c>
      <c r="D166" s="293" t="s">
        <v>416</v>
      </c>
      <c r="E166" s="293" t="s">
        <v>8</v>
      </c>
      <c r="F166" s="293" t="s">
        <v>334</v>
      </c>
      <c r="G166" s="293" t="s">
        <v>335</v>
      </c>
      <c r="H166" s="18" t="s">
        <v>467</v>
      </c>
      <c r="I166" s="301">
        <v>9.1</v>
      </c>
      <c r="J166" s="397" t="s">
        <v>548</v>
      </c>
      <c r="K166" s="301">
        <v>9</v>
      </c>
      <c r="L166" s="306" t="s">
        <v>548</v>
      </c>
      <c r="M166" s="301">
        <v>9</v>
      </c>
      <c r="N166" s="306" t="s">
        <v>548</v>
      </c>
      <c r="O166" s="301">
        <v>8.9</v>
      </c>
      <c r="P166" s="306" t="s">
        <v>548</v>
      </c>
      <c r="Q166" s="301">
        <v>9</v>
      </c>
      <c r="R166" s="306" t="s">
        <v>548</v>
      </c>
      <c r="S166" s="301">
        <v>8.9</v>
      </c>
      <c r="T166" s="306" t="s">
        <v>548</v>
      </c>
      <c r="U166" s="301">
        <v>9</v>
      </c>
      <c r="V166" s="306" t="s">
        <v>548</v>
      </c>
      <c r="W166" s="301">
        <v>9</v>
      </c>
      <c r="X166" s="306" t="s">
        <v>548</v>
      </c>
      <c r="Y166" s="301">
        <v>9</v>
      </c>
      <c r="Z166" s="306" t="s">
        <v>548</v>
      </c>
      <c r="AA166" s="301">
        <v>9</v>
      </c>
      <c r="AB166" s="306" t="s">
        <v>548</v>
      </c>
      <c r="AC166" s="301">
        <v>9</v>
      </c>
      <c r="AD166" s="306" t="s">
        <v>548</v>
      </c>
      <c r="AE166" s="301">
        <v>8.9</v>
      </c>
      <c r="AF166" s="306" t="s">
        <v>548</v>
      </c>
      <c r="AG166" s="301">
        <v>8.9</v>
      </c>
      <c r="AH166" s="301" t="s">
        <v>548</v>
      </c>
      <c r="AI166" s="301">
        <v>8.9</v>
      </c>
      <c r="AJ166" s="301" t="s">
        <v>548</v>
      </c>
      <c r="AK166" s="301">
        <v>9</v>
      </c>
      <c r="AL166" s="301" t="s">
        <v>548</v>
      </c>
      <c r="AM166" s="301">
        <v>8.9</v>
      </c>
      <c r="AN166" s="301" t="s">
        <v>548</v>
      </c>
      <c r="AO166" s="301">
        <v>8.8000000000000007</v>
      </c>
      <c r="AP166" s="301" t="s">
        <v>548</v>
      </c>
      <c r="AQ166" s="301">
        <v>8.6999999999999993</v>
      </c>
      <c r="AR166" s="301" t="s">
        <v>548</v>
      </c>
      <c r="AS166" s="301">
        <v>8.6999999999999993</v>
      </c>
      <c r="AT166" s="397" t="s">
        <v>548</v>
      </c>
      <c r="AU166" s="301">
        <v>8.6999999999999993</v>
      </c>
      <c r="AV166" s="397" t="s">
        <v>548</v>
      </c>
      <c r="AW166" s="150" t="str">
        <f t="shared" si="2"/>
        <v>same</v>
      </c>
      <c r="AX166" s="11"/>
      <c r="AY166" s="11"/>
      <c r="AZ166" s="11"/>
      <c r="BA166" s="306"/>
      <c r="BB166" s="306"/>
    </row>
    <row r="167" spans="1:54" x14ac:dyDescent="0.2">
      <c r="A167" s="293" t="s">
        <v>623</v>
      </c>
      <c r="B167" s="293" t="s">
        <v>692</v>
      </c>
      <c r="C167" s="293" t="s">
        <v>403</v>
      </c>
      <c r="D167" s="293" t="s">
        <v>420</v>
      </c>
      <c r="E167" s="293" t="s">
        <v>25</v>
      </c>
      <c r="F167" s="293" t="s">
        <v>336</v>
      </c>
      <c r="G167" s="293" t="s">
        <v>337</v>
      </c>
      <c r="H167" s="18" t="s">
        <v>467</v>
      </c>
      <c r="I167" s="301">
        <v>10</v>
      </c>
      <c r="J167" s="397" t="s">
        <v>548</v>
      </c>
      <c r="K167" s="301">
        <v>9.8000000000000007</v>
      </c>
      <c r="L167" s="306" t="s">
        <v>548</v>
      </c>
      <c r="M167" s="301">
        <v>9.8000000000000007</v>
      </c>
      <c r="N167" s="306" t="s">
        <v>548</v>
      </c>
      <c r="O167" s="301">
        <v>9.6999999999999993</v>
      </c>
      <c r="P167" s="306" t="s">
        <v>548</v>
      </c>
      <c r="Q167" s="301">
        <v>9.6999999999999993</v>
      </c>
      <c r="R167" s="306" t="s">
        <v>548</v>
      </c>
      <c r="S167" s="301">
        <v>9.8000000000000007</v>
      </c>
      <c r="T167" s="306" t="s">
        <v>548</v>
      </c>
      <c r="U167" s="301">
        <v>9.8000000000000007</v>
      </c>
      <c r="V167" s="306" t="s">
        <v>548</v>
      </c>
      <c r="W167" s="301">
        <v>9.8000000000000007</v>
      </c>
      <c r="X167" s="306" t="s">
        <v>548</v>
      </c>
      <c r="Y167" s="301">
        <v>9.9</v>
      </c>
      <c r="Z167" s="306" t="s">
        <v>548</v>
      </c>
      <c r="AA167" s="301">
        <v>9.9</v>
      </c>
      <c r="AB167" s="306" t="s">
        <v>548</v>
      </c>
      <c r="AC167" s="301">
        <v>9.9</v>
      </c>
      <c r="AD167" s="306" t="s">
        <v>548</v>
      </c>
      <c r="AE167" s="301">
        <v>9.9</v>
      </c>
      <c r="AF167" s="306" t="s">
        <v>548</v>
      </c>
      <c r="AG167" s="301">
        <v>9.9</v>
      </c>
      <c r="AH167" s="301" t="s">
        <v>548</v>
      </c>
      <c r="AI167" s="301">
        <v>10</v>
      </c>
      <c r="AJ167" s="301" t="s">
        <v>548</v>
      </c>
      <c r="AK167" s="301">
        <v>10</v>
      </c>
      <c r="AL167" s="301" t="s">
        <v>548</v>
      </c>
      <c r="AM167" s="301">
        <v>10</v>
      </c>
      <c r="AN167" s="301" t="s">
        <v>548</v>
      </c>
      <c r="AO167" s="301">
        <v>10</v>
      </c>
      <c r="AP167" s="301" t="s">
        <v>548</v>
      </c>
      <c r="AQ167" s="301">
        <v>9.8000000000000007</v>
      </c>
      <c r="AR167" s="301" t="s">
        <v>548</v>
      </c>
      <c r="AS167" s="301">
        <v>9.6999999999999993</v>
      </c>
      <c r="AT167" s="397" t="s">
        <v>548</v>
      </c>
      <c r="AU167" s="301">
        <v>9.6</v>
      </c>
      <c r="AV167" s="397" t="s">
        <v>548</v>
      </c>
      <c r="AW167" s="150" t="str">
        <f t="shared" si="2"/>
        <v>down</v>
      </c>
      <c r="AX167" s="11"/>
      <c r="AY167" s="11"/>
      <c r="AZ167" s="11"/>
      <c r="BA167" s="306"/>
      <c r="BB167" s="306"/>
    </row>
    <row r="168" spans="1:54" x14ac:dyDescent="0.2">
      <c r="A168" s="293" t="s">
        <v>628</v>
      </c>
      <c r="B168" s="293" t="s">
        <v>696</v>
      </c>
      <c r="C168" s="293" t="s">
        <v>464</v>
      </c>
      <c r="D168" s="293" t="s">
        <v>425</v>
      </c>
      <c r="E168" s="293" t="s">
        <v>40</v>
      </c>
      <c r="F168" s="293" t="s">
        <v>338</v>
      </c>
      <c r="G168" s="293" t="s">
        <v>339</v>
      </c>
      <c r="H168" s="18" t="s">
        <v>467</v>
      </c>
      <c r="I168" s="301">
        <v>8.4</v>
      </c>
      <c r="J168" s="397" t="s">
        <v>548</v>
      </c>
      <c r="K168" s="301">
        <v>8.5</v>
      </c>
      <c r="L168" s="306" t="s">
        <v>548</v>
      </c>
      <c r="M168" s="301">
        <v>8.5</v>
      </c>
      <c r="N168" s="306" t="s">
        <v>548</v>
      </c>
      <c r="O168" s="301">
        <v>8.5</v>
      </c>
      <c r="P168" s="306" t="s">
        <v>548</v>
      </c>
      <c r="Q168" s="301">
        <v>8.6</v>
      </c>
      <c r="R168" s="306" t="s">
        <v>548</v>
      </c>
      <c r="S168" s="301">
        <v>8.6</v>
      </c>
      <c r="T168" s="306" t="s">
        <v>548</v>
      </c>
      <c r="U168" s="301">
        <v>8.6</v>
      </c>
      <c r="V168" s="306" t="s">
        <v>548</v>
      </c>
      <c r="W168" s="301">
        <v>8.6999999999999993</v>
      </c>
      <c r="X168" s="306" t="s">
        <v>548</v>
      </c>
      <c r="Y168" s="301">
        <v>8.8000000000000007</v>
      </c>
      <c r="Z168" s="306" t="s">
        <v>548</v>
      </c>
      <c r="AA168" s="301">
        <v>8.8000000000000007</v>
      </c>
      <c r="AB168" s="306" t="s">
        <v>548</v>
      </c>
      <c r="AC168" s="301">
        <v>8.9</v>
      </c>
      <c r="AD168" s="306" t="s">
        <v>548</v>
      </c>
      <c r="AE168" s="301">
        <v>8.9</v>
      </c>
      <c r="AF168" s="306" t="s">
        <v>548</v>
      </c>
      <c r="AG168" s="301">
        <v>8.8000000000000007</v>
      </c>
      <c r="AH168" s="301" t="s">
        <v>548</v>
      </c>
      <c r="AI168" s="301">
        <v>8.8000000000000007</v>
      </c>
      <c r="AJ168" s="301" t="s">
        <v>548</v>
      </c>
      <c r="AK168" s="301">
        <v>8.8000000000000007</v>
      </c>
      <c r="AL168" s="301" t="s">
        <v>548</v>
      </c>
      <c r="AM168" s="301">
        <v>8.8000000000000007</v>
      </c>
      <c r="AN168" s="301" t="s">
        <v>548</v>
      </c>
      <c r="AO168" s="301">
        <v>8.6999999999999993</v>
      </c>
      <c r="AP168" s="301" t="s">
        <v>548</v>
      </c>
      <c r="AQ168" s="301">
        <v>8.6999999999999993</v>
      </c>
      <c r="AR168" s="301" t="s">
        <v>548</v>
      </c>
      <c r="AS168" s="301">
        <v>8.6</v>
      </c>
      <c r="AT168" s="397" t="s">
        <v>548</v>
      </c>
      <c r="AU168" s="301">
        <v>8.5</v>
      </c>
      <c r="AV168" s="397" t="s">
        <v>548</v>
      </c>
      <c r="AW168" s="150" t="str">
        <f t="shared" si="2"/>
        <v>down</v>
      </c>
      <c r="AX168" s="11"/>
      <c r="AY168" s="11"/>
      <c r="AZ168" s="11"/>
      <c r="BA168" s="306"/>
      <c r="BB168" s="306"/>
    </row>
    <row r="169" spans="1:54" x14ac:dyDescent="0.2">
      <c r="A169" s="293" t="s">
        <v>507</v>
      </c>
      <c r="B169" s="293" t="s">
        <v>698</v>
      </c>
      <c r="C169" s="293" t="s">
        <v>409</v>
      </c>
      <c r="D169" s="293" t="s">
        <v>430</v>
      </c>
      <c r="E169" s="293" t="s">
        <v>65</v>
      </c>
      <c r="F169" s="293" t="s">
        <v>340</v>
      </c>
      <c r="G169" s="293" t="s">
        <v>341</v>
      </c>
      <c r="H169" s="18" t="s">
        <v>467</v>
      </c>
      <c r="I169" s="301">
        <v>6.5</v>
      </c>
      <c r="J169" s="397" t="s">
        <v>548</v>
      </c>
      <c r="K169" s="301">
        <v>6.5</v>
      </c>
      <c r="L169" s="306" t="s">
        <v>548</v>
      </c>
      <c r="M169" s="301">
        <v>6.6</v>
      </c>
      <c r="N169" s="306" t="s">
        <v>548</v>
      </c>
      <c r="O169" s="301">
        <v>6.6</v>
      </c>
      <c r="P169" s="306" t="s">
        <v>548</v>
      </c>
      <c r="Q169" s="301">
        <v>6.5</v>
      </c>
      <c r="R169" s="306" t="s">
        <v>548</v>
      </c>
      <c r="S169" s="301">
        <v>6.5</v>
      </c>
      <c r="T169" s="306" t="s">
        <v>548</v>
      </c>
      <c r="U169" s="301">
        <v>6.5</v>
      </c>
      <c r="V169" s="306" t="s">
        <v>548</v>
      </c>
      <c r="W169" s="301">
        <v>6.6</v>
      </c>
      <c r="X169" s="306" t="s">
        <v>548</v>
      </c>
      <c r="Y169" s="301">
        <v>6.7</v>
      </c>
      <c r="Z169" s="306" t="s">
        <v>548</v>
      </c>
      <c r="AA169" s="301">
        <v>6.8</v>
      </c>
      <c r="AB169" s="306" t="s">
        <v>548</v>
      </c>
      <c r="AC169" s="301">
        <v>6.9</v>
      </c>
      <c r="AD169" s="306" t="s">
        <v>548</v>
      </c>
      <c r="AE169" s="301">
        <v>6.9</v>
      </c>
      <c r="AF169" s="306" t="s">
        <v>548</v>
      </c>
      <c r="AG169" s="301">
        <v>6.8</v>
      </c>
      <c r="AH169" s="301" t="s">
        <v>548</v>
      </c>
      <c r="AI169" s="301">
        <v>6.9</v>
      </c>
      <c r="AJ169" s="301" t="s">
        <v>548</v>
      </c>
      <c r="AK169" s="301">
        <v>6.9</v>
      </c>
      <c r="AL169" s="301" t="s">
        <v>548</v>
      </c>
      <c r="AM169" s="301">
        <v>6.9</v>
      </c>
      <c r="AN169" s="301" t="s">
        <v>548</v>
      </c>
      <c r="AO169" s="301">
        <v>6.9</v>
      </c>
      <c r="AP169" s="301" t="s">
        <v>548</v>
      </c>
      <c r="AQ169" s="301">
        <v>6.9</v>
      </c>
      <c r="AR169" s="301" t="s">
        <v>548</v>
      </c>
      <c r="AS169" s="301">
        <v>6.9</v>
      </c>
      <c r="AT169" s="397" t="s">
        <v>548</v>
      </c>
      <c r="AU169" s="301">
        <v>6.7</v>
      </c>
      <c r="AV169" s="397" t="s">
        <v>548</v>
      </c>
      <c r="AW169" s="150" t="str">
        <f t="shared" si="2"/>
        <v>down</v>
      </c>
      <c r="AX169" s="11"/>
      <c r="AY169" s="11"/>
      <c r="AZ169" s="11"/>
      <c r="BA169" s="306"/>
      <c r="BB169" s="306"/>
    </row>
    <row r="170" spans="1:54" x14ac:dyDescent="0.2">
      <c r="A170" s="293" t="s">
        <v>620</v>
      </c>
      <c r="B170" s="293" t="s">
        <v>689</v>
      </c>
      <c r="C170" s="293" t="s">
        <v>402</v>
      </c>
      <c r="D170" s="293" t="s">
        <v>416</v>
      </c>
      <c r="E170" s="293" t="s">
        <v>8</v>
      </c>
      <c r="F170" s="293" t="s">
        <v>342</v>
      </c>
      <c r="G170" s="293" t="s">
        <v>343</v>
      </c>
      <c r="H170" s="18" t="s">
        <v>467</v>
      </c>
      <c r="I170" s="301">
        <v>8.6</v>
      </c>
      <c r="J170" s="397" t="s">
        <v>548</v>
      </c>
      <c r="K170" s="301">
        <v>8.6</v>
      </c>
      <c r="L170" s="306" t="s">
        <v>548</v>
      </c>
      <c r="M170" s="301">
        <v>8.5</v>
      </c>
      <c r="N170" s="306" t="s">
        <v>548</v>
      </c>
      <c r="O170" s="301">
        <v>8.5</v>
      </c>
      <c r="P170" s="306" t="s">
        <v>548</v>
      </c>
      <c r="Q170" s="301">
        <v>8.4</v>
      </c>
      <c r="R170" s="306" t="s">
        <v>548</v>
      </c>
      <c r="S170" s="301">
        <v>8.4</v>
      </c>
      <c r="T170" s="306" t="s">
        <v>548</v>
      </c>
      <c r="U170" s="301">
        <v>8.4</v>
      </c>
      <c r="V170" s="306" t="s">
        <v>548</v>
      </c>
      <c r="W170" s="301">
        <v>8.4</v>
      </c>
      <c r="X170" s="306" t="s">
        <v>548</v>
      </c>
      <c r="Y170" s="301">
        <v>8.5</v>
      </c>
      <c r="Z170" s="306" t="s">
        <v>548</v>
      </c>
      <c r="AA170" s="301">
        <v>8.5</v>
      </c>
      <c r="AB170" s="306" t="s">
        <v>548</v>
      </c>
      <c r="AC170" s="301">
        <v>8.6</v>
      </c>
      <c r="AD170" s="306" t="s">
        <v>548</v>
      </c>
      <c r="AE170" s="301">
        <v>8.6999999999999993</v>
      </c>
      <c r="AF170" s="306" t="s">
        <v>548</v>
      </c>
      <c r="AG170" s="301">
        <v>8.6999999999999993</v>
      </c>
      <c r="AH170" s="301" t="s">
        <v>548</v>
      </c>
      <c r="AI170" s="301">
        <v>8.6</v>
      </c>
      <c r="AJ170" s="301" t="s">
        <v>548</v>
      </c>
      <c r="AK170" s="301">
        <v>8.6</v>
      </c>
      <c r="AL170" s="301" t="s">
        <v>548</v>
      </c>
      <c r="AM170" s="301">
        <v>8.5</v>
      </c>
      <c r="AN170" s="301" t="s">
        <v>548</v>
      </c>
      <c r="AO170" s="301">
        <v>8.6</v>
      </c>
      <c r="AP170" s="301" t="s">
        <v>548</v>
      </c>
      <c r="AQ170" s="301">
        <v>8.5</v>
      </c>
      <c r="AR170" s="301" t="s">
        <v>548</v>
      </c>
      <c r="AS170" s="301">
        <v>8.5</v>
      </c>
      <c r="AT170" s="397" t="s">
        <v>548</v>
      </c>
      <c r="AU170" s="301">
        <v>8.5</v>
      </c>
      <c r="AV170" s="397" t="s">
        <v>548</v>
      </c>
      <c r="AW170" s="150" t="str">
        <f t="shared" si="2"/>
        <v>same</v>
      </c>
      <c r="AX170" s="11"/>
      <c r="AY170" s="11"/>
      <c r="AZ170" s="11"/>
      <c r="BA170" s="306"/>
      <c r="BB170" s="306"/>
    </row>
    <row r="171" spans="1:54" x14ac:dyDescent="0.2">
      <c r="A171" s="293" t="s">
        <v>479</v>
      </c>
      <c r="B171" s="293" t="s">
        <v>691</v>
      </c>
      <c r="C171" s="293" t="s">
        <v>405</v>
      </c>
      <c r="D171" s="293" t="s">
        <v>552</v>
      </c>
      <c r="E171" s="293" t="s">
        <v>20</v>
      </c>
      <c r="F171" s="293" t="s">
        <v>344</v>
      </c>
      <c r="G171" s="293" t="s">
        <v>345</v>
      </c>
      <c r="H171" s="18" t="s">
        <v>467</v>
      </c>
      <c r="I171" s="301">
        <v>8.1</v>
      </c>
      <c r="J171" s="397" t="s">
        <v>548</v>
      </c>
      <c r="K171" s="301">
        <v>8</v>
      </c>
      <c r="L171" s="306" t="s">
        <v>548</v>
      </c>
      <c r="M171" s="301">
        <v>8</v>
      </c>
      <c r="N171" s="306" t="s">
        <v>548</v>
      </c>
      <c r="O171" s="301">
        <v>8</v>
      </c>
      <c r="P171" s="306" t="s">
        <v>548</v>
      </c>
      <c r="Q171" s="301">
        <v>8</v>
      </c>
      <c r="R171" s="306" t="s">
        <v>548</v>
      </c>
      <c r="S171" s="301">
        <v>8</v>
      </c>
      <c r="T171" s="306" t="s">
        <v>548</v>
      </c>
      <c r="U171" s="301">
        <v>7.9</v>
      </c>
      <c r="V171" s="306" t="s">
        <v>548</v>
      </c>
      <c r="W171" s="301">
        <v>7.9</v>
      </c>
      <c r="X171" s="306" t="s">
        <v>548</v>
      </c>
      <c r="Y171" s="301">
        <v>7.9</v>
      </c>
      <c r="Z171" s="306" t="s">
        <v>548</v>
      </c>
      <c r="AA171" s="301">
        <v>7.8</v>
      </c>
      <c r="AB171" s="306" t="s">
        <v>548</v>
      </c>
      <c r="AC171" s="301">
        <v>7.8</v>
      </c>
      <c r="AD171" s="306" t="s">
        <v>548</v>
      </c>
      <c r="AE171" s="301">
        <v>7.7</v>
      </c>
      <c r="AF171" s="306" t="s">
        <v>548</v>
      </c>
      <c r="AG171" s="301">
        <v>7.6</v>
      </c>
      <c r="AH171" s="301" t="s">
        <v>548</v>
      </c>
      <c r="AI171" s="301">
        <v>7.6</v>
      </c>
      <c r="AJ171" s="301" t="s">
        <v>548</v>
      </c>
      <c r="AK171" s="301">
        <v>7.4</v>
      </c>
      <c r="AL171" s="301" t="s">
        <v>548</v>
      </c>
      <c r="AM171" s="301">
        <v>7.2</v>
      </c>
      <c r="AN171" s="301" t="s">
        <v>548</v>
      </c>
      <c r="AO171" s="301">
        <v>7.2</v>
      </c>
      <c r="AP171" s="301" t="s">
        <v>548</v>
      </c>
      <c r="AQ171" s="301">
        <v>7.1</v>
      </c>
      <c r="AR171" s="301" t="s">
        <v>548</v>
      </c>
      <c r="AS171" s="301">
        <v>7.1</v>
      </c>
      <c r="AT171" s="397" t="s">
        <v>548</v>
      </c>
      <c r="AU171" s="301">
        <v>7</v>
      </c>
      <c r="AV171" s="397" t="s">
        <v>548</v>
      </c>
      <c r="AW171" s="150" t="str">
        <f t="shared" si="2"/>
        <v>down</v>
      </c>
      <c r="AX171" s="11"/>
      <c r="AY171" s="11"/>
      <c r="AZ171" s="11"/>
      <c r="BA171" s="306"/>
      <c r="BB171" s="306"/>
    </row>
    <row r="172" spans="1:54" x14ac:dyDescent="0.2">
      <c r="A172" s="293" t="s">
        <v>621</v>
      </c>
      <c r="B172" s="293" t="s">
        <v>690</v>
      </c>
      <c r="C172" s="293" t="s">
        <v>404</v>
      </c>
      <c r="D172" s="293" t="s">
        <v>418</v>
      </c>
      <c r="E172" s="293" t="s">
        <v>12</v>
      </c>
      <c r="F172" s="293" t="s">
        <v>346</v>
      </c>
      <c r="G172" s="293" t="s">
        <v>347</v>
      </c>
      <c r="H172" s="18" t="s">
        <v>467</v>
      </c>
      <c r="I172" s="301">
        <v>9.1999999999999993</v>
      </c>
      <c r="J172" s="397" t="s">
        <v>548</v>
      </c>
      <c r="K172" s="301">
        <v>9.1999999999999993</v>
      </c>
      <c r="L172" s="306" t="s">
        <v>548</v>
      </c>
      <c r="M172" s="301">
        <v>9.1999999999999993</v>
      </c>
      <c r="N172" s="306" t="s">
        <v>548</v>
      </c>
      <c r="O172" s="301">
        <v>9.3000000000000007</v>
      </c>
      <c r="P172" s="306" t="s">
        <v>548</v>
      </c>
      <c r="Q172" s="301">
        <v>9.3000000000000007</v>
      </c>
      <c r="R172" s="306" t="s">
        <v>548</v>
      </c>
      <c r="S172" s="301">
        <v>9.5</v>
      </c>
      <c r="T172" s="306" t="s">
        <v>548</v>
      </c>
      <c r="U172" s="301">
        <v>9.6</v>
      </c>
      <c r="V172" s="306" t="s">
        <v>548</v>
      </c>
      <c r="W172" s="301">
        <v>9.6</v>
      </c>
      <c r="X172" s="306" t="s">
        <v>548</v>
      </c>
      <c r="Y172" s="301">
        <v>9.8000000000000007</v>
      </c>
      <c r="Z172" s="306" t="s">
        <v>548</v>
      </c>
      <c r="AA172" s="301">
        <v>9.8000000000000007</v>
      </c>
      <c r="AB172" s="306" t="s">
        <v>548</v>
      </c>
      <c r="AC172" s="301">
        <v>9.8000000000000007</v>
      </c>
      <c r="AD172" s="306" t="s">
        <v>548</v>
      </c>
      <c r="AE172" s="301">
        <v>9.9</v>
      </c>
      <c r="AF172" s="306" t="s">
        <v>548</v>
      </c>
      <c r="AG172" s="301">
        <v>10</v>
      </c>
      <c r="AH172" s="301" t="s">
        <v>548</v>
      </c>
      <c r="AI172" s="301">
        <v>10.1</v>
      </c>
      <c r="AJ172" s="301" t="s">
        <v>549</v>
      </c>
      <c r="AK172" s="301">
        <v>10.199999999999999</v>
      </c>
      <c r="AL172" s="301" t="s">
        <v>549</v>
      </c>
      <c r="AM172" s="301">
        <v>10.199999999999999</v>
      </c>
      <c r="AN172" s="301" t="s">
        <v>549</v>
      </c>
      <c r="AO172" s="301">
        <v>10.3</v>
      </c>
      <c r="AP172" s="301" t="s">
        <v>549</v>
      </c>
      <c r="AQ172" s="301">
        <v>10.3</v>
      </c>
      <c r="AR172" s="301" t="s">
        <v>549</v>
      </c>
      <c r="AS172" s="301">
        <v>10.3</v>
      </c>
      <c r="AT172" s="397" t="s">
        <v>549</v>
      </c>
      <c r="AU172" s="301">
        <v>10.3</v>
      </c>
      <c r="AV172" s="397" t="s">
        <v>549</v>
      </c>
      <c r="AW172" s="150" t="str">
        <f t="shared" si="2"/>
        <v>same</v>
      </c>
      <c r="AX172" s="11"/>
      <c r="AY172" s="11"/>
      <c r="AZ172" s="11"/>
      <c r="BA172" s="306"/>
      <c r="BB172" s="306"/>
    </row>
    <row r="173" spans="1:54" x14ac:dyDescent="0.2">
      <c r="A173" s="293" t="s">
        <v>628</v>
      </c>
      <c r="B173" s="293" t="s">
        <v>696</v>
      </c>
      <c r="C173" s="293" t="s">
        <v>464</v>
      </c>
      <c r="D173" s="293" t="s">
        <v>425</v>
      </c>
      <c r="E173" s="293" t="s">
        <v>40</v>
      </c>
      <c r="F173" s="293" t="s">
        <v>348</v>
      </c>
      <c r="G173" s="293" t="s">
        <v>349</v>
      </c>
      <c r="H173" s="18" t="s">
        <v>467</v>
      </c>
      <c r="I173" s="301">
        <v>12.9</v>
      </c>
      <c r="J173" s="397" t="s">
        <v>549</v>
      </c>
      <c r="K173" s="301">
        <v>12.9</v>
      </c>
      <c r="L173" s="306" t="s">
        <v>549</v>
      </c>
      <c r="M173" s="301">
        <v>12.9</v>
      </c>
      <c r="N173" s="306" t="s">
        <v>549</v>
      </c>
      <c r="O173" s="301">
        <v>12.9</v>
      </c>
      <c r="P173" s="306" t="s">
        <v>549</v>
      </c>
      <c r="Q173" s="301">
        <v>12.9</v>
      </c>
      <c r="R173" s="306" t="s">
        <v>549</v>
      </c>
      <c r="S173" s="301">
        <v>12.9</v>
      </c>
      <c r="T173" s="306" t="s">
        <v>549</v>
      </c>
      <c r="U173" s="301">
        <v>13.1</v>
      </c>
      <c r="V173" s="306" t="s">
        <v>549</v>
      </c>
      <c r="W173" s="301">
        <v>13.1</v>
      </c>
      <c r="X173" s="306" t="s">
        <v>549</v>
      </c>
      <c r="Y173" s="301">
        <v>13.2</v>
      </c>
      <c r="Z173" s="306" t="s">
        <v>549</v>
      </c>
      <c r="AA173" s="301">
        <v>13.3</v>
      </c>
      <c r="AB173" s="306" t="s">
        <v>549</v>
      </c>
      <c r="AC173" s="301">
        <v>13.4</v>
      </c>
      <c r="AD173" s="306" t="s">
        <v>549</v>
      </c>
      <c r="AE173" s="301">
        <v>13.6</v>
      </c>
      <c r="AF173" s="306" t="s">
        <v>549</v>
      </c>
      <c r="AG173" s="301">
        <v>13.6</v>
      </c>
      <c r="AH173" s="301" t="s">
        <v>549</v>
      </c>
      <c r="AI173" s="301">
        <v>13.7</v>
      </c>
      <c r="AJ173" s="301" t="s">
        <v>549</v>
      </c>
      <c r="AK173" s="301">
        <v>13.6</v>
      </c>
      <c r="AL173" s="301" t="s">
        <v>549</v>
      </c>
      <c r="AM173" s="301">
        <v>13.5</v>
      </c>
      <c r="AN173" s="301" t="s">
        <v>549</v>
      </c>
      <c r="AO173" s="301">
        <v>13.4</v>
      </c>
      <c r="AP173" s="301" t="s">
        <v>549</v>
      </c>
      <c r="AQ173" s="301">
        <v>13.3</v>
      </c>
      <c r="AR173" s="301" t="s">
        <v>549</v>
      </c>
      <c r="AS173" s="301">
        <v>13</v>
      </c>
      <c r="AT173" s="397" t="s">
        <v>549</v>
      </c>
      <c r="AU173" s="301">
        <v>12.6</v>
      </c>
      <c r="AV173" s="397" t="s">
        <v>549</v>
      </c>
      <c r="AW173" s="150" t="str">
        <f t="shared" si="2"/>
        <v>down</v>
      </c>
      <c r="AX173" s="11"/>
      <c r="AY173" s="11"/>
      <c r="AZ173" s="11"/>
      <c r="BA173" s="306"/>
      <c r="BB173" s="306"/>
    </row>
    <row r="174" spans="1:54" x14ac:dyDescent="0.2">
      <c r="A174" s="293" t="s">
        <v>637</v>
      </c>
      <c r="B174" s="293" t="s">
        <v>688</v>
      </c>
      <c r="C174" s="293" t="s">
        <v>401</v>
      </c>
      <c r="D174" s="293" t="s">
        <v>436</v>
      </c>
      <c r="E174" s="293" t="s">
        <v>114</v>
      </c>
      <c r="F174" s="293" t="s">
        <v>350</v>
      </c>
      <c r="G174" s="293" t="s">
        <v>351</v>
      </c>
      <c r="H174" s="18" t="s">
        <v>467</v>
      </c>
      <c r="I174" s="301">
        <v>4.3</v>
      </c>
      <c r="J174" s="397" t="s">
        <v>548</v>
      </c>
      <c r="K174" s="301">
        <v>4.3</v>
      </c>
      <c r="L174" s="306" t="s">
        <v>548</v>
      </c>
      <c r="M174" s="301">
        <v>4.3</v>
      </c>
      <c r="N174" s="306" t="s">
        <v>548</v>
      </c>
      <c r="O174" s="301">
        <v>4.3</v>
      </c>
      <c r="P174" s="306" t="s">
        <v>548</v>
      </c>
      <c r="Q174" s="301">
        <v>4.3</v>
      </c>
      <c r="R174" s="306" t="s">
        <v>548</v>
      </c>
      <c r="S174" s="301">
        <v>4.3</v>
      </c>
      <c r="T174" s="306" t="s">
        <v>548</v>
      </c>
      <c r="U174" s="301">
        <v>4.3</v>
      </c>
      <c r="V174" s="306" t="s">
        <v>548</v>
      </c>
      <c r="W174" s="301">
        <v>4.3</v>
      </c>
      <c r="X174" s="306" t="s">
        <v>548</v>
      </c>
      <c r="Y174" s="301">
        <v>4.3</v>
      </c>
      <c r="Z174" s="306" t="s">
        <v>548</v>
      </c>
      <c r="AA174" s="301">
        <v>4.4000000000000004</v>
      </c>
      <c r="AB174" s="306" t="s">
        <v>548</v>
      </c>
      <c r="AC174" s="301">
        <v>4.4000000000000004</v>
      </c>
      <c r="AD174" s="306" t="s">
        <v>548</v>
      </c>
      <c r="AE174" s="301">
        <v>4.4000000000000004</v>
      </c>
      <c r="AF174" s="306" t="s">
        <v>548</v>
      </c>
      <c r="AG174" s="301">
        <v>4.4000000000000004</v>
      </c>
      <c r="AH174" s="301" t="s">
        <v>548</v>
      </c>
      <c r="AI174" s="301">
        <v>4.4000000000000004</v>
      </c>
      <c r="AJ174" s="301" t="s">
        <v>548</v>
      </c>
      <c r="AK174" s="301">
        <v>4.5</v>
      </c>
      <c r="AL174" s="301" t="s">
        <v>548</v>
      </c>
      <c r="AM174" s="301">
        <v>4.5</v>
      </c>
      <c r="AN174" s="301" t="s">
        <v>548</v>
      </c>
      <c r="AO174" s="301">
        <v>4.5</v>
      </c>
      <c r="AP174" s="301" t="s">
        <v>548</v>
      </c>
      <c r="AQ174" s="301">
        <v>4.5</v>
      </c>
      <c r="AR174" s="301" t="s">
        <v>548</v>
      </c>
      <c r="AS174" s="301">
        <v>4.5</v>
      </c>
      <c r="AT174" s="397" t="s">
        <v>548</v>
      </c>
      <c r="AU174" s="301">
        <v>4.5</v>
      </c>
      <c r="AV174" s="397" t="s">
        <v>548</v>
      </c>
      <c r="AW174" s="150" t="str">
        <f t="shared" si="2"/>
        <v>same</v>
      </c>
      <c r="AX174" s="11"/>
      <c r="AY174" s="11"/>
      <c r="AZ174" s="11"/>
      <c r="BA174" s="306"/>
      <c r="BB174" s="306"/>
    </row>
    <row r="175" spans="1:54" x14ac:dyDescent="0.2">
      <c r="A175" s="293" t="s">
        <v>496</v>
      </c>
      <c r="B175" s="293" t="s">
        <v>705</v>
      </c>
      <c r="C175" s="293" t="s">
        <v>411</v>
      </c>
      <c r="D175" s="293" t="s">
        <v>437</v>
      </c>
      <c r="E175" s="293" t="s">
        <v>123</v>
      </c>
      <c r="F175" s="293" t="s">
        <v>352</v>
      </c>
      <c r="G175" s="293" t="s">
        <v>353</v>
      </c>
      <c r="H175" s="18" t="s">
        <v>467</v>
      </c>
      <c r="I175" s="301">
        <v>7</v>
      </c>
      <c r="J175" s="397" t="s">
        <v>548</v>
      </c>
      <c r="K175" s="301">
        <v>6.9</v>
      </c>
      <c r="L175" s="306" t="s">
        <v>548</v>
      </c>
      <c r="M175" s="301">
        <v>6.9</v>
      </c>
      <c r="N175" s="306" t="s">
        <v>548</v>
      </c>
      <c r="O175" s="301">
        <v>6.9</v>
      </c>
      <c r="P175" s="306" t="s">
        <v>548</v>
      </c>
      <c r="Q175" s="301">
        <v>6.9</v>
      </c>
      <c r="R175" s="306" t="s">
        <v>548</v>
      </c>
      <c r="S175" s="301">
        <v>6.9</v>
      </c>
      <c r="T175" s="306" t="s">
        <v>548</v>
      </c>
      <c r="U175" s="301">
        <v>6.9</v>
      </c>
      <c r="V175" s="306" t="s">
        <v>548</v>
      </c>
      <c r="W175" s="301">
        <v>6.9</v>
      </c>
      <c r="X175" s="306" t="s">
        <v>548</v>
      </c>
      <c r="Y175" s="301">
        <v>7</v>
      </c>
      <c r="Z175" s="306" t="s">
        <v>548</v>
      </c>
      <c r="AA175" s="301">
        <v>7</v>
      </c>
      <c r="AB175" s="306" t="s">
        <v>548</v>
      </c>
      <c r="AC175" s="301">
        <v>6.9</v>
      </c>
      <c r="AD175" s="306" t="s">
        <v>548</v>
      </c>
      <c r="AE175" s="301">
        <v>7</v>
      </c>
      <c r="AF175" s="306" t="s">
        <v>548</v>
      </c>
      <c r="AG175" s="301">
        <v>7.1</v>
      </c>
      <c r="AH175" s="301" t="s">
        <v>548</v>
      </c>
      <c r="AI175" s="301">
        <v>7</v>
      </c>
      <c r="AJ175" s="301" t="s">
        <v>548</v>
      </c>
      <c r="AK175" s="301">
        <v>6.9</v>
      </c>
      <c r="AL175" s="301" t="s">
        <v>548</v>
      </c>
      <c r="AM175" s="301">
        <v>6.9</v>
      </c>
      <c r="AN175" s="301" t="s">
        <v>548</v>
      </c>
      <c r="AO175" s="301">
        <v>6.9</v>
      </c>
      <c r="AP175" s="301" t="s">
        <v>548</v>
      </c>
      <c r="AQ175" s="301">
        <v>6.9</v>
      </c>
      <c r="AR175" s="301" t="s">
        <v>548</v>
      </c>
      <c r="AS175" s="301">
        <v>6.9</v>
      </c>
      <c r="AT175" s="397" t="s">
        <v>548</v>
      </c>
      <c r="AU175" s="301">
        <v>6.8</v>
      </c>
      <c r="AV175" s="397" t="s">
        <v>548</v>
      </c>
      <c r="AW175" s="150" t="str">
        <f t="shared" si="2"/>
        <v>down</v>
      </c>
      <c r="AX175" s="11"/>
      <c r="AY175" s="11"/>
      <c r="AZ175" s="11"/>
      <c r="BA175" s="306"/>
      <c r="BB175" s="306"/>
    </row>
    <row r="176" spans="1:54" x14ac:dyDescent="0.2">
      <c r="A176" s="293" t="s">
        <v>619</v>
      </c>
      <c r="B176" s="293" t="s">
        <v>688</v>
      </c>
      <c r="C176" s="293" t="s">
        <v>401</v>
      </c>
      <c r="D176" s="293" t="s">
        <v>415</v>
      </c>
      <c r="E176" s="293" t="s">
        <v>5</v>
      </c>
      <c r="F176" s="293" t="s">
        <v>354</v>
      </c>
      <c r="G176" s="293" t="s">
        <v>355</v>
      </c>
      <c r="H176" s="18" t="s">
        <v>467</v>
      </c>
      <c r="I176" s="301">
        <v>5.7</v>
      </c>
      <c r="J176" s="397" t="s">
        <v>548</v>
      </c>
      <c r="K176" s="301">
        <v>5.7</v>
      </c>
      <c r="L176" s="306" t="s">
        <v>548</v>
      </c>
      <c r="M176" s="301">
        <v>5.7</v>
      </c>
      <c r="N176" s="306" t="s">
        <v>548</v>
      </c>
      <c r="O176" s="301">
        <v>5.8</v>
      </c>
      <c r="P176" s="306" t="s">
        <v>548</v>
      </c>
      <c r="Q176" s="301">
        <v>5.8</v>
      </c>
      <c r="R176" s="306" t="s">
        <v>548</v>
      </c>
      <c r="S176" s="301">
        <v>5.9</v>
      </c>
      <c r="T176" s="306" t="s">
        <v>548</v>
      </c>
      <c r="U176" s="301">
        <v>5.9</v>
      </c>
      <c r="V176" s="306" t="s">
        <v>548</v>
      </c>
      <c r="W176" s="301">
        <v>6</v>
      </c>
      <c r="X176" s="306" t="s">
        <v>548</v>
      </c>
      <c r="Y176" s="301">
        <v>6.1</v>
      </c>
      <c r="Z176" s="306" t="s">
        <v>548</v>
      </c>
      <c r="AA176" s="301">
        <v>6.2</v>
      </c>
      <c r="AB176" s="306" t="s">
        <v>548</v>
      </c>
      <c r="AC176" s="301">
        <v>6.2</v>
      </c>
      <c r="AD176" s="306" t="s">
        <v>548</v>
      </c>
      <c r="AE176" s="301">
        <v>6.2</v>
      </c>
      <c r="AF176" s="306" t="s">
        <v>548</v>
      </c>
      <c r="AG176" s="301">
        <v>6.2</v>
      </c>
      <c r="AH176" s="301" t="s">
        <v>548</v>
      </c>
      <c r="AI176" s="301">
        <v>6.3</v>
      </c>
      <c r="AJ176" s="301" t="s">
        <v>548</v>
      </c>
      <c r="AK176" s="301">
        <v>6.3</v>
      </c>
      <c r="AL176" s="301" t="s">
        <v>548</v>
      </c>
      <c r="AM176" s="301">
        <v>6.3</v>
      </c>
      <c r="AN176" s="301" t="s">
        <v>548</v>
      </c>
      <c r="AO176" s="301">
        <v>6.3</v>
      </c>
      <c r="AP176" s="301" t="s">
        <v>548</v>
      </c>
      <c r="AQ176" s="301">
        <v>6.2</v>
      </c>
      <c r="AR176" s="301" t="s">
        <v>548</v>
      </c>
      <c r="AS176" s="301">
        <v>6.2</v>
      </c>
      <c r="AT176" s="397" t="s">
        <v>548</v>
      </c>
      <c r="AU176" s="301">
        <v>6.1</v>
      </c>
      <c r="AV176" s="397" t="s">
        <v>548</v>
      </c>
      <c r="AW176" s="150" t="str">
        <f t="shared" si="2"/>
        <v>down</v>
      </c>
      <c r="AX176" s="11"/>
      <c r="AY176" s="11"/>
      <c r="AZ176" s="11"/>
      <c r="BA176" s="306"/>
      <c r="BB176" s="306"/>
    </row>
    <row r="177" spans="1:54" x14ac:dyDescent="0.2">
      <c r="A177" s="293" t="s">
        <v>635</v>
      </c>
      <c r="B177" s="293" t="s">
        <v>694</v>
      </c>
      <c r="C177" s="293" t="s">
        <v>407</v>
      </c>
      <c r="D177" s="293" t="s">
        <v>423</v>
      </c>
      <c r="E177" s="293" t="s">
        <v>34</v>
      </c>
      <c r="F177" s="293" t="s">
        <v>356</v>
      </c>
      <c r="G177" s="293" t="s">
        <v>357</v>
      </c>
      <c r="H177" s="18" t="s">
        <v>467</v>
      </c>
      <c r="I177" s="301">
        <v>5.6</v>
      </c>
      <c r="J177" s="397" t="s">
        <v>548</v>
      </c>
      <c r="K177" s="301">
        <v>5.6</v>
      </c>
      <c r="L177" s="306" t="s">
        <v>548</v>
      </c>
      <c r="M177" s="301">
        <v>5.6</v>
      </c>
      <c r="N177" s="306" t="s">
        <v>548</v>
      </c>
      <c r="O177" s="301">
        <v>5.6</v>
      </c>
      <c r="P177" s="306" t="s">
        <v>548</v>
      </c>
      <c r="Q177" s="301">
        <v>5.6</v>
      </c>
      <c r="R177" s="306" t="s">
        <v>548</v>
      </c>
      <c r="S177" s="301">
        <v>5.6</v>
      </c>
      <c r="T177" s="306" t="s">
        <v>548</v>
      </c>
      <c r="U177" s="301">
        <v>5.6</v>
      </c>
      <c r="V177" s="306" t="s">
        <v>548</v>
      </c>
      <c r="W177" s="301">
        <v>5.6</v>
      </c>
      <c r="X177" s="306" t="s">
        <v>548</v>
      </c>
      <c r="Y177" s="301">
        <v>5.6</v>
      </c>
      <c r="Z177" s="306" t="s">
        <v>548</v>
      </c>
      <c r="AA177" s="301">
        <v>5.7</v>
      </c>
      <c r="AB177" s="306" t="s">
        <v>548</v>
      </c>
      <c r="AC177" s="301">
        <v>5.7</v>
      </c>
      <c r="AD177" s="306" t="s">
        <v>548</v>
      </c>
      <c r="AE177" s="301">
        <v>5.7</v>
      </c>
      <c r="AF177" s="306" t="s">
        <v>548</v>
      </c>
      <c r="AG177" s="301">
        <v>5.7</v>
      </c>
      <c r="AH177" s="301" t="s">
        <v>548</v>
      </c>
      <c r="AI177" s="301">
        <v>5.7</v>
      </c>
      <c r="AJ177" s="301" t="s">
        <v>548</v>
      </c>
      <c r="AK177" s="301">
        <v>5.8</v>
      </c>
      <c r="AL177" s="301" t="s">
        <v>548</v>
      </c>
      <c r="AM177" s="301">
        <v>5.8</v>
      </c>
      <c r="AN177" s="301" t="s">
        <v>548</v>
      </c>
      <c r="AO177" s="301">
        <v>5.8</v>
      </c>
      <c r="AP177" s="301" t="s">
        <v>548</v>
      </c>
      <c r="AQ177" s="301">
        <v>5.8</v>
      </c>
      <c r="AR177" s="301" t="s">
        <v>548</v>
      </c>
      <c r="AS177" s="301">
        <v>5.8</v>
      </c>
      <c r="AT177" s="397" t="s">
        <v>548</v>
      </c>
      <c r="AU177" s="301">
        <v>5.8</v>
      </c>
      <c r="AV177" s="397" t="s">
        <v>548</v>
      </c>
      <c r="AW177" s="150" t="str">
        <f t="shared" si="2"/>
        <v>same</v>
      </c>
      <c r="AX177" s="11"/>
      <c r="AY177" s="11"/>
      <c r="AZ177" s="11"/>
      <c r="BA177" s="306"/>
      <c r="BB177" s="306"/>
    </row>
    <row r="178" spans="1:54" x14ac:dyDescent="0.2">
      <c r="A178" s="293" t="s">
        <v>621</v>
      </c>
      <c r="B178" s="293" t="s">
        <v>690</v>
      </c>
      <c r="C178" s="293" t="s">
        <v>404</v>
      </c>
      <c r="D178" s="293" t="s">
        <v>418</v>
      </c>
      <c r="E178" s="293" t="s">
        <v>12</v>
      </c>
      <c r="F178" s="293" t="s">
        <v>358</v>
      </c>
      <c r="G178" s="293" t="s">
        <v>359</v>
      </c>
      <c r="H178" s="18" t="s">
        <v>467</v>
      </c>
      <c r="I178" s="301">
        <v>10.7</v>
      </c>
      <c r="J178" s="397" t="s">
        <v>549</v>
      </c>
      <c r="K178" s="301">
        <v>10.5</v>
      </c>
      <c r="L178" s="306" t="s">
        <v>549</v>
      </c>
      <c r="M178" s="301">
        <v>10.3</v>
      </c>
      <c r="N178" s="306" t="s">
        <v>549</v>
      </c>
      <c r="O178" s="301">
        <v>10</v>
      </c>
      <c r="P178" s="306" t="s">
        <v>548</v>
      </c>
      <c r="Q178" s="301">
        <v>9.9</v>
      </c>
      <c r="R178" s="306" t="s">
        <v>548</v>
      </c>
      <c r="S178" s="301">
        <v>9.8000000000000007</v>
      </c>
      <c r="T178" s="306" t="s">
        <v>548</v>
      </c>
      <c r="U178" s="301">
        <v>9.6</v>
      </c>
      <c r="V178" s="306" t="s">
        <v>548</v>
      </c>
      <c r="W178" s="301">
        <v>9.5</v>
      </c>
      <c r="X178" s="306" t="s">
        <v>548</v>
      </c>
      <c r="Y178" s="301">
        <v>9.5</v>
      </c>
      <c r="Z178" s="306" t="s">
        <v>548</v>
      </c>
      <c r="AA178" s="301">
        <v>9.5</v>
      </c>
      <c r="AB178" s="306" t="s">
        <v>548</v>
      </c>
      <c r="AC178" s="301">
        <v>9.4</v>
      </c>
      <c r="AD178" s="306" t="s">
        <v>548</v>
      </c>
      <c r="AE178" s="301">
        <v>9.4</v>
      </c>
      <c r="AF178" s="306" t="s">
        <v>548</v>
      </c>
      <c r="AG178" s="301">
        <v>9.4</v>
      </c>
      <c r="AH178" s="301" t="s">
        <v>548</v>
      </c>
      <c r="AI178" s="301">
        <v>9.4</v>
      </c>
      <c r="AJ178" s="301" t="s">
        <v>548</v>
      </c>
      <c r="AK178" s="301">
        <v>9.4</v>
      </c>
      <c r="AL178" s="301" t="s">
        <v>548</v>
      </c>
      <c r="AM178" s="301">
        <v>9.5</v>
      </c>
      <c r="AN178" s="301" t="s">
        <v>548</v>
      </c>
      <c r="AO178" s="301">
        <v>9.4</v>
      </c>
      <c r="AP178" s="301" t="s">
        <v>548</v>
      </c>
      <c r="AQ178" s="301">
        <v>9.4</v>
      </c>
      <c r="AR178" s="301" t="s">
        <v>548</v>
      </c>
      <c r="AS178" s="301">
        <v>9.4</v>
      </c>
      <c r="AT178" s="397" t="s">
        <v>548</v>
      </c>
      <c r="AU178" s="301">
        <v>9.3000000000000007</v>
      </c>
      <c r="AV178" s="397" t="s">
        <v>548</v>
      </c>
      <c r="AW178" s="150" t="str">
        <f t="shared" si="2"/>
        <v>down</v>
      </c>
      <c r="AX178" s="11"/>
      <c r="AY178" s="11"/>
      <c r="AZ178" s="11"/>
      <c r="BA178" s="306"/>
      <c r="BB178" s="306"/>
    </row>
    <row r="179" spans="1:54" x14ac:dyDescent="0.2">
      <c r="A179" s="293" t="s">
        <v>633</v>
      </c>
      <c r="B179" s="293" t="s">
        <v>690</v>
      </c>
      <c r="C179" s="293" t="s">
        <v>404</v>
      </c>
      <c r="D179" s="293" t="s">
        <v>422</v>
      </c>
      <c r="E179" s="293" t="s">
        <v>31</v>
      </c>
      <c r="F179" s="293" t="s">
        <v>360</v>
      </c>
      <c r="G179" s="293" t="s">
        <v>361</v>
      </c>
      <c r="H179" s="18" t="s">
        <v>467</v>
      </c>
      <c r="I179" s="301">
        <v>10.199999999999999</v>
      </c>
      <c r="J179" s="397" t="s">
        <v>549</v>
      </c>
      <c r="K179" s="301">
        <v>10.1</v>
      </c>
      <c r="L179" s="306" t="s">
        <v>549</v>
      </c>
      <c r="M179" s="301">
        <v>10.1</v>
      </c>
      <c r="N179" s="306" t="s">
        <v>549</v>
      </c>
      <c r="O179" s="301">
        <v>10.1</v>
      </c>
      <c r="P179" s="306" t="s">
        <v>549</v>
      </c>
      <c r="Q179" s="301">
        <v>10.1</v>
      </c>
      <c r="R179" s="306" t="s">
        <v>549</v>
      </c>
      <c r="S179" s="301">
        <v>10.1</v>
      </c>
      <c r="T179" s="306" t="s">
        <v>549</v>
      </c>
      <c r="U179" s="301">
        <v>10.199999999999999</v>
      </c>
      <c r="V179" s="306" t="s">
        <v>549</v>
      </c>
      <c r="W179" s="301">
        <v>10.3</v>
      </c>
      <c r="X179" s="306" t="s">
        <v>549</v>
      </c>
      <c r="Y179" s="301">
        <v>10.4</v>
      </c>
      <c r="Z179" s="306" t="s">
        <v>549</v>
      </c>
      <c r="AA179" s="301">
        <v>10.4</v>
      </c>
      <c r="AB179" s="306" t="s">
        <v>549</v>
      </c>
      <c r="AC179" s="301">
        <v>10.4</v>
      </c>
      <c r="AD179" s="306" t="s">
        <v>549</v>
      </c>
      <c r="AE179" s="301">
        <v>10.4</v>
      </c>
      <c r="AF179" s="306" t="s">
        <v>549</v>
      </c>
      <c r="AG179" s="301">
        <v>10.4</v>
      </c>
      <c r="AH179" s="301" t="s">
        <v>549</v>
      </c>
      <c r="AI179" s="301">
        <v>10.4</v>
      </c>
      <c r="AJ179" s="301" t="s">
        <v>549</v>
      </c>
      <c r="AK179" s="301">
        <v>10.4</v>
      </c>
      <c r="AL179" s="301" t="s">
        <v>549</v>
      </c>
      <c r="AM179" s="301">
        <v>10.3</v>
      </c>
      <c r="AN179" s="301" t="s">
        <v>549</v>
      </c>
      <c r="AO179" s="301">
        <v>10.199999999999999</v>
      </c>
      <c r="AP179" s="301" t="s">
        <v>549</v>
      </c>
      <c r="AQ179" s="301">
        <v>10.199999999999999</v>
      </c>
      <c r="AR179" s="301" t="s">
        <v>549</v>
      </c>
      <c r="AS179" s="301">
        <v>10</v>
      </c>
      <c r="AT179" s="397" t="s">
        <v>548</v>
      </c>
      <c r="AU179" s="301">
        <v>9.9</v>
      </c>
      <c r="AV179" s="397" t="s">
        <v>548</v>
      </c>
      <c r="AW179" s="150" t="str">
        <f t="shared" si="2"/>
        <v>down</v>
      </c>
      <c r="AX179" s="11"/>
      <c r="AY179" s="11"/>
      <c r="AZ179" s="11"/>
      <c r="BA179" s="306"/>
      <c r="BB179" s="306"/>
    </row>
    <row r="180" spans="1:54" x14ac:dyDescent="0.2">
      <c r="A180" s="293" t="s">
        <v>496</v>
      </c>
      <c r="B180" s="293" t="s">
        <v>705</v>
      </c>
      <c r="C180" s="293" t="s">
        <v>411</v>
      </c>
      <c r="D180" s="293" t="s">
        <v>437</v>
      </c>
      <c r="E180" s="293" t="s">
        <v>123</v>
      </c>
      <c r="F180" s="293" t="s">
        <v>362</v>
      </c>
      <c r="G180" s="293" t="s">
        <v>363</v>
      </c>
      <c r="H180" s="18" t="s">
        <v>467</v>
      </c>
      <c r="I180" s="301">
        <v>7.4</v>
      </c>
      <c r="J180" s="397" t="s">
        <v>548</v>
      </c>
      <c r="K180" s="301">
        <v>7.4</v>
      </c>
      <c r="L180" s="306" t="s">
        <v>548</v>
      </c>
      <c r="M180" s="301">
        <v>7.4</v>
      </c>
      <c r="N180" s="306" t="s">
        <v>548</v>
      </c>
      <c r="O180" s="301">
        <v>7.4</v>
      </c>
      <c r="P180" s="306" t="s">
        <v>548</v>
      </c>
      <c r="Q180" s="301">
        <v>7.4</v>
      </c>
      <c r="R180" s="306" t="s">
        <v>548</v>
      </c>
      <c r="S180" s="301">
        <v>7.3</v>
      </c>
      <c r="T180" s="306" t="s">
        <v>548</v>
      </c>
      <c r="U180" s="301">
        <v>7.4</v>
      </c>
      <c r="V180" s="306" t="s">
        <v>548</v>
      </c>
      <c r="W180" s="301">
        <v>7.5</v>
      </c>
      <c r="X180" s="306" t="s">
        <v>548</v>
      </c>
      <c r="Y180" s="301">
        <v>7.5</v>
      </c>
      <c r="Z180" s="306" t="s">
        <v>548</v>
      </c>
      <c r="AA180" s="301">
        <v>7.6</v>
      </c>
      <c r="AB180" s="306" t="s">
        <v>548</v>
      </c>
      <c r="AC180" s="301">
        <v>7.6</v>
      </c>
      <c r="AD180" s="306" t="s">
        <v>548</v>
      </c>
      <c r="AE180" s="301">
        <v>7.6</v>
      </c>
      <c r="AF180" s="306" t="s">
        <v>548</v>
      </c>
      <c r="AG180" s="301">
        <v>7.6</v>
      </c>
      <c r="AH180" s="301" t="s">
        <v>548</v>
      </c>
      <c r="AI180" s="301">
        <v>7.6</v>
      </c>
      <c r="AJ180" s="301" t="s">
        <v>548</v>
      </c>
      <c r="AK180" s="301">
        <v>7.6</v>
      </c>
      <c r="AL180" s="301" t="s">
        <v>548</v>
      </c>
      <c r="AM180" s="301">
        <v>7.5</v>
      </c>
      <c r="AN180" s="301" t="s">
        <v>548</v>
      </c>
      <c r="AO180" s="301">
        <v>7.5</v>
      </c>
      <c r="AP180" s="301" t="s">
        <v>548</v>
      </c>
      <c r="AQ180" s="301">
        <v>7.4</v>
      </c>
      <c r="AR180" s="301" t="s">
        <v>548</v>
      </c>
      <c r="AS180" s="301">
        <v>7.3</v>
      </c>
      <c r="AT180" s="397" t="s">
        <v>548</v>
      </c>
      <c r="AU180" s="301">
        <v>7.1</v>
      </c>
      <c r="AV180" s="397" t="s">
        <v>548</v>
      </c>
      <c r="AW180" s="150" t="str">
        <f t="shared" si="2"/>
        <v>down</v>
      </c>
      <c r="AX180" s="11"/>
      <c r="AY180" s="11"/>
      <c r="AZ180" s="11"/>
      <c r="BA180" s="306"/>
      <c r="BB180" s="306"/>
    </row>
    <row r="181" spans="1:54" x14ac:dyDescent="0.2">
      <c r="A181" s="293" t="s">
        <v>490</v>
      </c>
      <c r="B181" s="293" t="s">
        <v>694</v>
      </c>
      <c r="C181" s="293" t="s">
        <v>407</v>
      </c>
      <c r="D181" s="293" t="s">
        <v>431</v>
      </c>
      <c r="E181" s="293" t="s">
        <v>82</v>
      </c>
      <c r="F181" s="293" t="s">
        <v>364</v>
      </c>
      <c r="G181" s="293" t="s">
        <v>365</v>
      </c>
      <c r="H181" s="18" t="s">
        <v>467</v>
      </c>
      <c r="I181" s="301">
        <v>9.5</v>
      </c>
      <c r="J181" s="397" t="s">
        <v>548</v>
      </c>
      <c r="K181" s="301">
        <v>9.4</v>
      </c>
      <c r="L181" s="306" t="s">
        <v>548</v>
      </c>
      <c r="M181" s="301">
        <v>9.4</v>
      </c>
      <c r="N181" s="306" t="s">
        <v>548</v>
      </c>
      <c r="O181" s="301">
        <v>9.3000000000000007</v>
      </c>
      <c r="P181" s="306" t="s">
        <v>548</v>
      </c>
      <c r="Q181" s="301">
        <v>9.4</v>
      </c>
      <c r="R181" s="306" t="s">
        <v>548</v>
      </c>
      <c r="S181" s="301">
        <v>9.4</v>
      </c>
      <c r="T181" s="306" t="s">
        <v>548</v>
      </c>
      <c r="U181" s="301">
        <v>9.3000000000000007</v>
      </c>
      <c r="V181" s="306" t="s">
        <v>548</v>
      </c>
      <c r="W181" s="301">
        <v>9.3000000000000007</v>
      </c>
      <c r="X181" s="306" t="s">
        <v>548</v>
      </c>
      <c r="Y181" s="301">
        <v>9.3000000000000007</v>
      </c>
      <c r="Z181" s="306" t="s">
        <v>548</v>
      </c>
      <c r="AA181" s="301">
        <v>9.3000000000000007</v>
      </c>
      <c r="AB181" s="306" t="s">
        <v>548</v>
      </c>
      <c r="AC181" s="301">
        <v>9.3000000000000007</v>
      </c>
      <c r="AD181" s="306" t="s">
        <v>548</v>
      </c>
      <c r="AE181" s="301">
        <v>9.3000000000000007</v>
      </c>
      <c r="AF181" s="306" t="s">
        <v>548</v>
      </c>
      <c r="AG181" s="301">
        <v>9.1999999999999993</v>
      </c>
      <c r="AH181" s="301" t="s">
        <v>548</v>
      </c>
      <c r="AI181" s="301">
        <v>9.3000000000000007</v>
      </c>
      <c r="AJ181" s="301" t="s">
        <v>548</v>
      </c>
      <c r="AK181" s="301">
        <v>9.3000000000000007</v>
      </c>
      <c r="AL181" s="301" t="s">
        <v>548</v>
      </c>
      <c r="AM181" s="301">
        <v>9.3000000000000007</v>
      </c>
      <c r="AN181" s="301" t="s">
        <v>548</v>
      </c>
      <c r="AO181" s="301">
        <v>9.4</v>
      </c>
      <c r="AP181" s="301" t="s">
        <v>548</v>
      </c>
      <c r="AQ181" s="301">
        <v>9.4</v>
      </c>
      <c r="AR181" s="301" t="s">
        <v>548</v>
      </c>
      <c r="AS181" s="301">
        <v>9.5</v>
      </c>
      <c r="AT181" s="397" t="s">
        <v>548</v>
      </c>
      <c r="AU181" s="301">
        <v>9.5</v>
      </c>
      <c r="AV181" s="397" t="s">
        <v>548</v>
      </c>
      <c r="AW181" s="150" t="str">
        <f t="shared" si="2"/>
        <v>same</v>
      </c>
      <c r="AX181" s="11"/>
      <c r="AY181" s="11"/>
      <c r="AZ181" s="11"/>
      <c r="BA181" s="306"/>
      <c r="BB181" s="306"/>
    </row>
    <row r="182" spans="1:54" x14ac:dyDescent="0.2">
      <c r="A182" s="293" t="s">
        <v>496</v>
      </c>
      <c r="B182" s="293" t="s">
        <v>705</v>
      </c>
      <c r="C182" s="293" t="s">
        <v>411</v>
      </c>
      <c r="D182" s="293" t="s">
        <v>437</v>
      </c>
      <c r="E182" s="293" t="s">
        <v>123</v>
      </c>
      <c r="F182" s="293" t="s">
        <v>366</v>
      </c>
      <c r="G182" s="293" t="s">
        <v>367</v>
      </c>
      <c r="H182" s="18" t="s">
        <v>467</v>
      </c>
      <c r="I182" s="301">
        <v>10.5</v>
      </c>
      <c r="J182" s="397" t="s">
        <v>549</v>
      </c>
      <c r="K182" s="301">
        <v>10.5</v>
      </c>
      <c r="L182" s="306" t="s">
        <v>549</v>
      </c>
      <c r="M182" s="301">
        <v>10.5</v>
      </c>
      <c r="N182" s="306" t="s">
        <v>549</v>
      </c>
      <c r="O182" s="301">
        <v>10.4</v>
      </c>
      <c r="P182" s="306" t="s">
        <v>549</v>
      </c>
      <c r="Q182" s="301">
        <v>10.4</v>
      </c>
      <c r="R182" s="306" t="s">
        <v>549</v>
      </c>
      <c r="S182" s="301">
        <v>10.4</v>
      </c>
      <c r="T182" s="306" t="s">
        <v>549</v>
      </c>
      <c r="U182" s="301">
        <v>10.3</v>
      </c>
      <c r="V182" s="306" t="s">
        <v>549</v>
      </c>
      <c r="W182" s="301">
        <v>10.3</v>
      </c>
      <c r="X182" s="306" t="s">
        <v>549</v>
      </c>
      <c r="Y182" s="301">
        <v>10.199999999999999</v>
      </c>
      <c r="Z182" s="306" t="s">
        <v>549</v>
      </c>
      <c r="AA182" s="301">
        <v>10.199999999999999</v>
      </c>
      <c r="AB182" s="306" t="s">
        <v>549</v>
      </c>
      <c r="AC182" s="301">
        <v>10</v>
      </c>
      <c r="AD182" s="306" t="s">
        <v>548</v>
      </c>
      <c r="AE182" s="301">
        <v>10</v>
      </c>
      <c r="AF182" s="306" t="s">
        <v>548</v>
      </c>
      <c r="AG182" s="301">
        <v>9.9</v>
      </c>
      <c r="AH182" s="301" t="s">
        <v>548</v>
      </c>
      <c r="AI182" s="301">
        <v>9.8000000000000007</v>
      </c>
      <c r="AJ182" s="301" t="s">
        <v>548</v>
      </c>
      <c r="AK182" s="301">
        <v>9.6999999999999993</v>
      </c>
      <c r="AL182" s="301" t="s">
        <v>548</v>
      </c>
      <c r="AM182" s="301">
        <v>9.5</v>
      </c>
      <c r="AN182" s="301" t="s">
        <v>548</v>
      </c>
      <c r="AO182" s="301">
        <v>9.4</v>
      </c>
      <c r="AP182" s="301" t="s">
        <v>548</v>
      </c>
      <c r="AQ182" s="301">
        <v>9.1999999999999993</v>
      </c>
      <c r="AR182" s="301" t="s">
        <v>548</v>
      </c>
      <c r="AS182" s="301">
        <v>9.1</v>
      </c>
      <c r="AT182" s="397" t="s">
        <v>548</v>
      </c>
      <c r="AU182" s="301">
        <v>9</v>
      </c>
      <c r="AV182" s="397" t="s">
        <v>548</v>
      </c>
      <c r="AW182" s="150" t="str">
        <f t="shared" si="2"/>
        <v>down</v>
      </c>
      <c r="AX182" s="11"/>
      <c r="AY182" s="11"/>
      <c r="AZ182" s="11"/>
      <c r="BA182" s="306"/>
      <c r="BB182" s="306"/>
    </row>
    <row r="183" spans="1:54" x14ac:dyDescent="0.2">
      <c r="A183" s="293" t="s">
        <v>494</v>
      </c>
      <c r="B183" s="293" t="s">
        <v>691</v>
      </c>
      <c r="C183" s="293" t="s">
        <v>405</v>
      </c>
      <c r="D183" s="293" t="s">
        <v>552</v>
      </c>
      <c r="E183" s="293" t="s">
        <v>20</v>
      </c>
      <c r="F183" s="293" t="s">
        <v>368</v>
      </c>
      <c r="G183" s="293" t="s">
        <v>369</v>
      </c>
      <c r="H183" s="18" t="s">
        <v>467</v>
      </c>
      <c r="I183" s="301">
        <v>10</v>
      </c>
      <c r="J183" s="397" t="s">
        <v>548</v>
      </c>
      <c r="K183" s="301">
        <v>10</v>
      </c>
      <c r="L183" s="306" t="s">
        <v>548</v>
      </c>
      <c r="M183" s="301">
        <v>10</v>
      </c>
      <c r="N183" s="306" t="s">
        <v>548</v>
      </c>
      <c r="O183" s="301">
        <v>10</v>
      </c>
      <c r="P183" s="306" t="s">
        <v>548</v>
      </c>
      <c r="Q183" s="301">
        <v>10.1</v>
      </c>
      <c r="R183" s="306" t="s">
        <v>549</v>
      </c>
      <c r="S183" s="301">
        <v>10</v>
      </c>
      <c r="T183" s="306" t="s">
        <v>548</v>
      </c>
      <c r="U183" s="301">
        <v>10</v>
      </c>
      <c r="V183" s="306" t="s">
        <v>548</v>
      </c>
      <c r="W183" s="301">
        <v>10.1</v>
      </c>
      <c r="X183" s="306" t="s">
        <v>549</v>
      </c>
      <c r="Y183" s="301">
        <v>10.1</v>
      </c>
      <c r="Z183" s="306" t="s">
        <v>549</v>
      </c>
      <c r="AA183" s="301">
        <v>10.199999999999999</v>
      </c>
      <c r="AB183" s="306" t="s">
        <v>549</v>
      </c>
      <c r="AC183" s="301">
        <v>10.1</v>
      </c>
      <c r="AD183" s="306" t="s">
        <v>549</v>
      </c>
      <c r="AE183" s="301">
        <v>10.1</v>
      </c>
      <c r="AF183" s="306" t="s">
        <v>549</v>
      </c>
      <c r="AG183" s="301">
        <v>10.1</v>
      </c>
      <c r="AH183" s="301" t="s">
        <v>549</v>
      </c>
      <c r="AI183" s="301">
        <v>10.1</v>
      </c>
      <c r="AJ183" s="301" t="s">
        <v>549</v>
      </c>
      <c r="AK183" s="301">
        <v>10.1</v>
      </c>
      <c r="AL183" s="301" t="s">
        <v>549</v>
      </c>
      <c r="AM183" s="301">
        <v>10.1</v>
      </c>
      <c r="AN183" s="301" t="s">
        <v>549</v>
      </c>
      <c r="AO183" s="301">
        <v>10.1</v>
      </c>
      <c r="AP183" s="301" t="s">
        <v>549</v>
      </c>
      <c r="AQ183" s="301">
        <v>10.1</v>
      </c>
      <c r="AR183" s="301" t="s">
        <v>549</v>
      </c>
      <c r="AS183" s="301">
        <v>10</v>
      </c>
      <c r="AT183" s="397" t="s">
        <v>548</v>
      </c>
      <c r="AU183" s="301">
        <v>10</v>
      </c>
      <c r="AV183" s="397" t="s">
        <v>548</v>
      </c>
      <c r="AW183" s="150" t="str">
        <f t="shared" si="2"/>
        <v>same</v>
      </c>
      <c r="AX183" s="11"/>
      <c r="AY183" s="11"/>
      <c r="AZ183" s="11"/>
      <c r="BA183" s="306"/>
      <c r="BB183" s="306"/>
    </row>
    <row r="184" spans="1:54" x14ac:dyDescent="0.2">
      <c r="A184" s="293" t="s">
        <v>498</v>
      </c>
      <c r="B184" s="293" t="s">
        <v>704</v>
      </c>
      <c r="C184" s="293" t="s">
        <v>98</v>
      </c>
      <c r="D184" s="293" t="s">
        <v>434</v>
      </c>
      <c r="E184" s="293" t="s">
        <v>98</v>
      </c>
      <c r="F184" s="293" t="s">
        <v>370</v>
      </c>
      <c r="G184" s="293" t="s">
        <v>371</v>
      </c>
      <c r="H184" s="18" t="s">
        <v>467</v>
      </c>
      <c r="I184" s="301">
        <v>11.5</v>
      </c>
      <c r="J184" s="397" t="s">
        <v>549</v>
      </c>
      <c r="K184" s="301">
        <v>11.5</v>
      </c>
      <c r="L184" s="306" t="s">
        <v>549</v>
      </c>
      <c r="M184" s="301">
        <v>11.4</v>
      </c>
      <c r="N184" s="306" t="s">
        <v>549</v>
      </c>
      <c r="O184" s="301">
        <v>11.4</v>
      </c>
      <c r="P184" s="306" t="s">
        <v>549</v>
      </c>
      <c r="Q184" s="301">
        <v>11.4</v>
      </c>
      <c r="R184" s="306" t="s">
        <v>549</v>
      </c>
      <c r="S184" s="301">
        <v>11.4</v>
      </c>
      <c r="T184" s="306" t="s">
        <v>549</v>
      </c>
      <c r="U184" s="301">
        <v>11.4</v>
      </c>
      <c r="V184" s="306" t="s">
        <v>549</v>
      </c>
      <c r="W184" s="301">
        <v>11.4</v>
      </c>
      <c r="X184" s="306" t="s">
        <v>549</v>
      </c>
      <c r="Y184" s="301">
        <v>11.4</v>
      </c>
      <c r="Z184" s="306" t="s">
        <v>549</v>
      </c>
      <c r="AA184" s="301">
        <v>11.4</v>
      </c>
      <c r="AB184" s="306" t="s">
        <v>549</v>
      </c>
      <c r="AC184" s="301">
        <v>11.4</v>
      </c>
      <c r="AD184" s="306" t="s">
        <v>549</v>
      </c>
      <c r="AE184" s="301">
        <v>11.3</v>
      </c>
      <c r="AF184" s="306" t="s">
        <v>549</v>
      </c>
      <c r="AG184" s="301">
        <v>11.3</v>
      </c>
      <c r="AH184" s="301" t="s">
        <v>549</v>
      </c>
      <c r="AI184" s="301">
        <v>11.3</v>
      </c>
      <c r="AJ184" s="301" t="s">
        <v>549</v>
      </c>
      <c r="AK184" s="301">
        <v>11.3</v>
      </c>
      <c r="AL184" s="301" t="s">
        <v>549</v>
      </c>
      <c r="AM184" s="301">
        <v>11.2</v>
      </c>
      <c r="AN184" s="301" t="s">
        <v>549</v>
      </c>
      <c r="AO184" s="301">
        <v>11.2</v>
      </c>
      <c r="AP184" s="301" t="s">
        <v>549</v>
      </c>
      <c r="AQ184" s="301">
        <v>11.1</v>
      </c>
      <c r="AR184" s="301" t="s">
        <v>549</v>
      </c>
      <c r="AS184" s="301">
        <v>11</v>
      </c>
      <c r="AT184" s="397" t="s">
        <v>549</v>
      </c>
      <c r="AU184" s="301">
        <v>11</v>
      </c>
      <c r="AV184" s="397" t="s">
        <v>549</v>
      </c>
      <c r="AW184" s="150" t="str">
        <f t="shared" si="2"/>
        <v>same</v>
      </c>
      <c r="AX184" s="11"/>
      <c r="AY184" s="11"/>
      <c r="AZ184" s="11"/>
      <c r="BA184" s="306"/>
      <c r="BB184" s="306"/>
    </row>
    <row r="185" spans="1:54" x14ac:dyDescent="0.2">
      <c r="A185" s="293" t="s">
        <v>620</v>
      </c>
      <c r="B185" s="293" t="s">
        <v>689</v>
      </c>
      <c r="C185" s="293" t="s">
        <v>402</v>
      </c>
      <c r="D185" s="293" t="s">
        <v>416</v>
      </c>
      <c r="E185" s="293" t="s">
        <v>8</v>
      </c>
      <c r="F185" s="293" t="s">
        <v>372</v>
      </c>
      <c r="G185" s="293" t="s">
        <v>373</v>
      </c>
      <c r="H185" s="18" t="s">
        <v>467</v>
      </c>
      <c r="I185" s="301">
        <v>9.6</v>
      </c>
      <c r="J185" s="397" t="s">
        <v>548</v>
      </c>
      <c r="K185" s="301">
        <v>9.6</v>
      </c>
      <c r="L185" s="306" t="s">
        <v>548</v>
      </c>
      <c r="M185" s="301">
        <v>9.6</v>
      </c>
      <c r="N185" s="306" t="s">
        <v>548</v>
      </c>
      <c r="O185" s="301">
        <v>9.6</v>
      </c>
      <c r="P185" s="306" t="s">
        <v>548</v>
      </c>
      <c r="Q185" s="301">
        <v>9.6999999999999993</v>
      </c>
      <c r="R185" s="306" t="s">
        <v>548</v>
      </c>
      <c r="S185" s="301">
        <v>9.6999999999999993</v>
      </c>
      <c r="T185" s="306" t="s">
        <v>548</v>
      </c>
      <c r="U185" s="301">
        <v>9.8000000000000007</v>
      </c>
      <c r="V185" s="306" t="s">
        <v>548</v>
      </c>
      <c r="W185" s="301">
        <v>9.9</v>
      </c>
      <c r="X185" s="306" t="s">
        <v>548</v>
      </c>
      <c r="Y185" s="301">
        <v>10.1</v>
      </c>
      <c r="Z185" s="306" t="s">
        <v>549</v>
      </c>
      <c r="AA185" s="301">
        <v>10.199999999999999</v>
      </c>
      <c r="AB185" s="306" t="s">
        <v>549</v>
      </c>
      <c r="AC185" s="301">
        <v>10.199999999999999</v>
      </c>
      <c r="AD185" s="306" t="s">
        <v>549</v>
      </c>
      <c r="AE185" s="301">
        <v>10.3</v>
      </c>
      <c r="AF185" s="306" t="s">
        <v>549</v>
      </c>
      <c r="AG185" s="301">
        <v>10.4</v>
      </c>
      <c r="AH185" s="301" t="s">
        <v>549</v>
      </c>
      <c r="AI185" s="301">
        <v>10.5</v>
      </c>
      <c r="AJ185" s="301" t="s">
        <v>549</v>
      </c>
      <c r="AK185" s="301">
        <v>10.5</v>
      </c>
      <c r="AL185" s="301" t="s">
        <v>549</v>
      </c>
      <c r="AM185" s="301">
        <v>10.5</v>
      </c>
      <c r="AN185" s="301" t="s">
        <v>549</v>
      </c>
      <c r="AO185" s="301">
        <v>10.6</v>
      </c>
      <c r="AP185" s="301" t="s">
        <v>549</v>
      </c>
      <c r="AQ185" s="301">
        <v>10.6</v>
      </c>
      <c r="AR185" s="301" t="s">
        <v>549</v>
      </c>
      <c r="AS185" s="301">
        <v>10.5</v>
      </c>
      <c r="AT185" s="397" t="s">
        <v>549</v>
      </c>
      <c r="AU185" s="301">
        <v>10.4</v>
      </c>
      <c r="AV185" s="397" t="s">
        <v>549</v>
      </c>
      <c r="AW185" s="150" t="str">
        <f t="shared" si="2"/>
        <v>down</v>
      </c>
      <c r="AX185" s="11"/>
      <c r="AY185" s="11"/>
      <c r="AZ185" s="11"/>
      <c r="BA185" s="306"/>
      <c r="BB185" s="306"/>
    </row>
    <row r="186" spans="1:54" x14ac:dyDescent="0.2">
      <c r="A186" s="293" t="s">
        <v>627</v>
      </c>
      <c r="B186" s="293" t="s">
        <v>695</v>
      </c>
      <c r="C186" s="293" t="s">
        <v>465</v>
      </c>
      <c r="D186" s="293" t="s">
        <v>424</v>
      </c>
      <c r="E186" s="293" t="s">
        <v>35</v>
      </c>
      <c r="F186" s="293" t="s">
        <v>374</v>
      </c>
      <c r="G186" s="293" t="s">
        <v>375</v>
      </c>
      <c r="H186" s="18" t="s">
        <v>467</v>
      </c>
      <c r="I186" s="301">
        <v>9.6</v>
      </c>
      <c r="J186" s="397" t="s">
        <v>548</v>
      </c>
      <c r="K186" s="301">
        <v>9.6</v>
      </c>
      <c r="L186" s="306" t="s">
        <v>548</v>
      </c>
      <c r="M186" s="301">
        <v>9.5</v>
      </c>
      <c r="N186" s="306" t="s">
        <v>548</v>
      </c>
      <c r="O186" s="301">
        <v>9.5</v>
      </c>
      <c r="P186" s="306" t="s">
        <v>548</v>
      </c>
      <c r="Q186" s="301">
        <v>9.6</v>
      </c>
      <c r="R186" s="306" t="s">
        <v>548</v>
      </c>
      <c r="S186" s="301">
        <v>9.6</v>
      </c>
      <c r="T186" s="306" t="s">
        <v>548</v>
      </c>
      <c r="U186" s="301">
        <v>9.6999999999999993</v>
      </c>
      <c r="V186" s="306" t="s">
        <v>548</v>
      </c>
      <c r="W186" s="301">
        <v>9.6</v>
      </c>
      <c r="X186" s="306" t="s">
        <v>548</v>
      </c>
      <c r="Y186" s="301">
        <v>9.6999999999999993</v>
      </c>
      <c r="Z186" s="306" t="s">
        <v>548</v>
      </c>
      <c r="AA186" s="301">
        <v>9.6</v>
      </c>
      <c r="AB186" s="306" t="s">
        <v>548</v>
      </c>
      <c r="AC186" s="301">
        <v>9.6</v>
      </c>
      <c r="AD186" s="306" t="s">
        <v>548</v>
      </c>
      <c r="AE186" s="301">
        <v>9.6</v>
      </c>
      <c r="AF186" s="306" t="s">
        <v>548</v>
      </c>
      <c r="AG186" s="301">
        <v>9.4</v>
      </c>
      <c r="AH186" s="301" t="s">
        <v>548</v>
      </c>
      <c r="AI186" s="301">
        <v>9.4</v>
      </c>
      <c r="AJ186" s="301" t="s">
        <v>548</v>
      </c>
      <c r="AK186" s="301">
        <v>9.3000000000000007</v>
      </c>
      <c r="AL186" s="301" t="s">
        <v>548</v>
      </c>
      <c r="AM186" s="301">
        <v>9.1999999999999993</v>
      </c>
      <c r="AN186" s="301" t="s">
        <v>548</v>
      </c>
      <c r="AO186" s="301">
        <v>9.1999999999999993</v>
      </c>
      <c r="AP186" s="301" t="s">
        <v>548</v>
      </c>
      <c r="AQ186" s="301">
        <v>9.1</v>
      </c>
      <c r="AR186" s="301" t="s">
        <v>548</v>
      </c>
      <c r="AS186" s="301">
        <v>8.9</v>
      </c>
      <c r="AT186" s="397" t="s">
        <v>548</v>
      </c>
      <c r="AU186" s="301">
        <v>8.6999999999999993</v>
      </c>
      <c r="AV186" s="397" t="s">
        <v>548</v>
      </c>
      <c r="AW186" s="150" t="str">
        <f t="shared" si="2"/>
        <v>down</v>
      </c>
      <c r="AX186" s="11"/>
      <c r="AY186" s="11"/>
      <c r="AZ186" s="11"/>
      <c r="BA186" s="306"/>
      <c r="BB186" s="306"/>
    </row>
    <row r="187" spans="1:54" x14ac:dyDescent="0.2">
      <c r="A187" s="293" t="s">
        <v>495</v>
      </c>
      <c r="B187" s="293" t="s">
        <v>693</v>
      </c>
      <c r="C187" s="293" t="s">
        <v>406</v>
      </c>
      <c r="D187" s="293" t="s">
        <v>435</v>
      </c>
      <c r="E187" s="293" t="s">
        <v>111</v>
      </c>
      <c r="F187" s="293" t="s">
        <v>376</v>
      </c>
      <c r="G187" s="293" t="s">
        <v>377</v>
      </c>
      <c r="H187" s="18" t="s">
        <v>467</v>
      </c>
      <c r="I187" s="301">
        <v>9.6</v>
      </c>
      <c r="J187" s="397" t="s">
        <v>548</v>
      </c>
      <c r="K187" s="301">
        <v>9.5</v>
      </c>
      <c r="L187" s="306" t="s">
        <v>548</v>
      </c>
      <c r="M187" s="301">
        <v>9.5</v>
      </c>
      <c r="N187" s="306" t="s">
        <v>548</v>
      </c>
      <c r="O187" s="301">
        <v>9.5</v>
      </c>
      <c r="P187" s="306" t="s">
        <v>548</v>
      </c>
      <c r="Q187" s="301">
        <v>9.5</v>
      </c>
      <c r="R187" s="306" t="s">
        <v>548</v>
      </c>
      <c r="S187" s="301">
        <v>9.5</v>
      </c>
      <c r="T187" s="306" t="s">
        <v>548</v>
      </c>
      <c r="U187" s="301">
        <v>9.5</v>
      </c>
      <c r="V187" s="306" t="s">
        <v>548</v>
      </c>
      <c r="W187" s="301">
        <v>9.5</v>
      </c>
      <c r="X187" s="306" t="s">
        <v>548</v>
      </c>
      <c r="Y187" s="301">
        <v>9.5</v>
      </c>
      <c r="Z187" s="306" t="s">
        <v>548</v>
      </c>
      <c r="AA187" s="301">
        <v>9.5</v>
      </c>
      <c r="AB187" s="306" t="s">
        <v>548</v>
      </c>
      <c r="AC187" s="301">
        <v>9.5</v>
      </c>
      <c r="AD187" s="306" t="s">
        <v>548</v>
      </c>
      <c r="AE187" s="301">
        <v>9.5</v>
      </c>
      <c r="AF187" s="306" t="s">
        <v>548</v>
      </c>
      <c r="AG187" s="301">
        <v>9.5</v>
      </c>
      <c r="AH187" s="301" t="s">
        <v>548</v>
      </c>
      <c r="AI187" s="301">
        <v>9.5</v>
      </c>
      <c r="AJ187" s="301" t="s">
        <v>548</v>
      </c>
      <c r="AK187" s="301">
        <v>9.5</v>
      </c>
      <c r="AL187" s="301" t="s">
        <v>548</v>
      </c>
      <c r="AM187" s="301">
        <v>9.6</v>
      </c>
      <c r="AN187" s="301" t="s">
        <v>548</v>
      </c>
      <c r="AO187" s="301">
        <v>9.5</v>
      </c>
      <c r="AP187" s="301" t="s">
        <v>548</v>
      </c>
      <c r="AQ187" s="301">
        <v>9.5</v>
      </c>
      <c r="AR187" s="301" t="s">
        <v>548</v>
      </c>
      <c r="AS187" s="301">
        <v>9.5</v>
      </c>
      <c r="AT187" s="397" t="s">
        <v>548</v>
      </c>
      <c r="AU187" s="301">
        <v>9.5</v>
      </c>
      <c r="AV187" s="397" t="s">
        <v>548</v>
      </c>
      <c r="AW187" s="150" t="str">
        <f t="shared" si="2"/>
        <v>same</v>
      </c>
      <c r="AX187" s="11"/>
      <c r="AY187" s="11"/>
      <c r="AZ187" s="11"/>
      <c r="BA187" s="306"/>
      <c r="BB187" s="306"/>
    </row>
    <row r="188" spans="1:54" x14ac:dyDescent="0.2">
      <c r="A188" s="293" t="s">
        <v>629</v>
      </c>
      <c r="B188" s="293" t="s">
        <v>690</v>
      </c>
      <c r="C188" s="293" t="s">
        <v>404</v>
      </c>
      <c r="D188" s="293" t="s">
        <v>426</v>
      </c>
      <c r="E188" s="293" t="s">
        <v>47</v>
      </c>
      <c r="F188" s="293" t="s">
        <v>378</v>
      </c>
      <c r="G188" s="293" t="s">
        <v>379</v>
      </c>
      <c r="H188" s="18" t="s">
        <v>467</v>
      </c>
      <c r="I188" s="301">
        <v>10.7</v>
      </c>
      <c r="J188" s="397" t="s">
        <v>549</v>
      </c>
      <c r="K188" s="301">
        <v>10.8</v>
      </c>
      <c r="L188" s="306" t="s">
        <v>549</v>
      </c>
      <c r="M188" s="301">
        <v>10.8</v>
      </c>
      <c r="N188" s="306" t="s">
        <v>549</v>
      </c>
      <c r="O188" s="301">
        <v>10.8</v>
      </c>
      <c r="P188" s="306" t="s">
        <v>549</v>
      </c>
      <c r="Q188" s="301">
        <v>10.8</v>
      </c>
      <c r="R188" s="306" t="s">
        <v>549</v>
      </c>
      <c r="S188" s="301">
        <v>10.8</v>
      </c>
      <c r="T188" s="306" t="s">
        <v>549</v>
      </c>
      <c r="U188" s="301">
        <v>10.7</v>
      </c>
      <c r="V188" s="306" t="s">
        <v>549</v>
      </c>
      <c r="W188" s="301">
        <v>10.5</v>
      </c>
      <c r="X188" s="306" t="s">
        <v>549</v>
      </c>
      <c r="Y188" s="301">
        <v>10.4</v>
      </c>
      <c r="Z188" s="306" t="s">
        <v>549</v>
      </c>
      <c r="AA188" s="301">
        <v>10.199999999999999</v>
      </c>
      <c r="AB188" s="306" t="s">
        <v>549</v>
      </c>
      <c r="AC188" s="301">
        <v>10</v>
      </c>
      <c r="AD188" s="306" t="s">
        <v>548</v>
      </c>
      <c r="AE188" s="301">
        <v>9.8000000000000007</v>
      </c>
      <c r="AF188" s="306" t="s">
        <v>548</v>
      </c>
      <c r="AG188" s="301">
        <v>9.8000000000000007</v>
      </c>
      <c r="AH188" s="301" t="s">
        <v>548</v>
      </c>
      <c r="AI188" s="301">
        <v>9.6</v>
      </c>
      <c r="AJ188" s="301" t="s">
        <v>548</v>
      </c>
      <c r="AK188" s="301">
        <v>9.4</v>
      </c>
      <c r="AL188" s="301" t="s">
        <v>548</v>
      </c>
      <c r="AM188" s="301">
        <v>9.3000000000000007</v>
      </c>
      <c r="AN188" s="301" t="s">
        <v>548</v>
      </c>
      <c r="AO188" s="301">
        <v>9.1</v>
      </c>
      <c r="AP188" s="301" t="s">
        <v>548</v>
      </c>
      <c r="AQ188" s="301">
        <v>9</v>
      </c>
      <c r="AR188" s="301" t="s">
        <v>548</v>
      </c>
      <c r="AS188" s="301">
        <v>8.8000000000000007</v>
      </c>
      <c r="AT188" s="397" t="s">
        <v>548</v>
      </c>
      <c r="AU188" s="301">
        <v>8.6999999999999993</v>
      </c>
      <c r="AV188" s="397" t="s">
        <v>548</v>
      </c>
      <c r="AW188" s="150" t="str">
        <f t="shared" si="2"/>
        <v>down</v>
      </c>
      <c r="AX188" s="11"/>
      <c r="AY188" s="11"/>
      <c r="AZ188" s="11"/>
      <c r="BA188" s="306"/>
      <c r="BB188" s="306"/>
    </row>
    <row r="189" spans="1:54" x14ac:dyDescent="0.2">
      <c r="A189" s="293" t="s">
        <v>639</v>
      </c>
      <c r="B189" s="293" t="s">
        <v>691</v>
      </c>
      <c r="C189" s="293" t="s">
        <v>405</v>
      </c>
      <c r="D189" s="293" t="s">
        <v>429</v>
      </c>
      <c r="E189" s="293" t="s">
        <v>60</v>
      </c>
      <c r="F189" s="293" t="s">
        <v>380</v>
      </c>
      <c r="G189" s="293" t="s">
        <v>381</v>
      </c>
      <c r="H189" s="18" t="s">
        <v>467</v>
      </c>
      <c r="I189" s="301">
        <v>12.9</v>
      </c>
      <c r="J189" s="397" t="s">
        <v>549</v>
      </c>
      <c r="K189" s="301">
        <v>12.8</v>
      </c>
      <c r="L189" s="306" t="s">
        <v>549</v>
      </c>
      <c r="M189" s="301">
        <v>12.7</v>
      </c>
      <c r="N189" s="306" t="s">
        <v>549</v>
      </c>
      <c r="O189" s="301">
        <v>12.5</v>
      </c>
      <c r="P189" s="306" t="s">
        <v>549</v>
      </c>
      <c r="Q189" s="301">
        <v>12.3</v>
      </c>
      <c r="R189" s="306" t="s">
        <v>549</v>
      </c>
      <c r="S189" s="301">
        <v>12.3</v>
      </c>
      <c r="T189" s="306" t="s">
        <v>549</v>
      </c>
      <c r="U189" s="301">
        <v>12.3</v>
      </c>
      <c r="V189" s="306" t="s">
        <v>549</v>
      </c>
      <c r="W189" s="301">
        <v>12.2</v>
      </c>
      <c r="X189" s="306" t="s">
        <v>549</v>
      </c>
      <c r="Y189" s="301">
        <v>12.1</v>
      </c>
      <c r="Z189" s="306" t="s">
        <v>549</v>
      </c>
      <c r="AA189" s="301">
        <v>12.1</v>
      </c>
      <c r="AB189" s="306" t="s">
        <v>549</v>
      </c>
      <c r="AC189" s="301">
        <v>12.1</v>
      </c>
      <c r="AD189" s="306" t="s">
        <v>549</v>
      </c>
      <c r="AE189" s="301">
        <v>12</v>
      </c>
      <c r="AF189" s="306" t="s">
        <v>549</v>
      </c>
      <c r="AG189" s="301">
        <v>11.9</v>
      </c>
      <c r="AH189" s="301" t="s">
        <v>549</v>
      </c>
      <c r="AI189" s="301">
        <v>11.8</v>
      </c>
      <c r="AJ189" s="301" t="s">
        <v>549</v>
      </c>
      <c r="AK189" s="301">
        <v>11.7</v>
      </c>
      <c r="AL189" s="301" t="s">
        <v>549</v>
      </c>
      <c r="AM189" s="301">
        <v>11.6</v>
      </c>
      <c r="AN189" s="301" t="s">
        <v>549</v>
      </c>
      <c r="AO189" s="301">
        <v>11.7</v>
      </c>
      <c r="AP189" s="301" t="s">
        <v>549</v>
      </c>
      <c r="AQ189" s="301">
        <v>11.7</v>
      </c>
      <c r="AR189" s="301" t="s">
        <v>549</v>
      </c>
      <c r="AS189" s="301">
        <v>11.6</v>
      </c>
      <c r="AT189" s="397" t="s">
        <v>549</v>
      </c>
      <c r="AU189" s="301">
        <v>11.6</v>
      </c>
      <c r="AV189" s="397" t="s">
        <v>549</v>
      </c>
      <c r="AW189" s="150" t="str">
        <f t="shared" si="2"/>
        <v>same</v>
      </c>
      <c r="AX189" s="11"/>
      <c r="AY189" s="11"/>
      <c r="AZ189" s="11"/>
      <c r="BA189" s="306"/>
      <c r="BB189" s="306"/>
    </row>
    <row r="190" spans="1:54" x14ac:dyDescent="0.2">
      <c r="A190" s="293" t="s">
        <v>501</v>
      </c>
      <c r="B190" s="293" t="s">
        <v>691</v>
      </c>
      <c r="C190" s="293" t="s">
        <v>405</v>
      </c>
      <c r="D190" s="293" t="s">
        <v>429</v>
      </c>
      <c r="E190" s="293" t="s">
        <v>60</v>
      </c>
      <c r="F190" s="293" t="s">
        <v>382</v>
      </c>
      <c r="G190" s="293" t="s">
        <v>383</v>
      </c>
      <c r="H190" s="18" t="s">
        <v>467</v>
      </c>
      <c r="I190" s="301">
        <v>10.9</v>
      </c>
      <c r="J190" s="397" t="s">
        <v>549</v>
      </c>
      <c r="K190" s="301">
        <v>10.9</v>
      </c>
      <c r="L190" s="306" t="s">
        <v>549</v>
      </c>
      <c r="M190" s="301">
        <v>10.8</v>
      </c>
      <c r="N190" s="306" t="s">
        <v>549</v>
      </c>
      <c r="O190" s="301">
        <v>10.7</v>
      </c>
      <c r="P190" s="306" t="s">
        <v>549</v>
      </c>
      <c r="Q190" s="301">
        <v>10.6</v>
      </c>
      <c r="R190" s="306" t="s">
        <v>549</v>
      </c>
      <c r="S190" s="301">
        <v>10.6</v>
      </c>
      <c r="T190" s="306" t="s">
        <v>549</v>
      </c>
      <c r="U190" s="301">
        <v>10.5</v>
      </c>
      <c r="V190" s="306" t="s">
        <v>549</v>
      </c>
      <c r="W190" s="301">
        <v>10.5</v>
      </c>
      <c r="X190" s="306" t="s">
        <v>549</v>
      </c>
      <c r="Y190" s="301">
        <v>10.6</v>
      </c>
      <c r="Z190" s="306" t="s">
        <v>549</v>
      </c>
      <c r="AA190" s="301">
        <v>10.6</v>
      </c>
      <c r="AB190" s="306" t="s">
        <v>549</v>
      </c>
      <c r="AC190" s="301">
        <v>10.6</v>
      </c>
      <c r="AD190" s="306" t="s">
        <v>549</v>
      </c>
      <c r="AE190" s="301">
        <v>10.6</v>
      </c>
      <c r="AF190" s="306" t="s">
        <v>549</v>
      </c>
      <c r="AG190" s="301">
        <v>10.4</v>
      </c>
      <c r="AH190" s="301" t="s">
        <v>549</v>
      </c>
      <c r="AI190" s="301">
        <v>10.5</v>
      </c>
      <c r="AJ190" s="301" t="s">
        <v>549</v>
      </c>
      <c r="AK190" s="301">
        <v>10.5</v>
      </c>
      <c r="AL190" s="301" t="s">
        <v>549</v>
      </c>
      <c r="AM190" s="301">
        <v>10.4</v>
      </c>
      <c r="AN190" s="301" t="s">
        <v>549</v>
      </c>
      <c r="AO190" s="301">
        <v>10.3</v>
      </c>
      <c r="AP190" s="301" t="s">
        <v>549</v>
      </c>
      <c r="AQ190" s="301">
        <v>10.199999999999999</v>
      </c>
      <c r="AR190" s="301" t="s">
        <v>549</v>
      </c>
      <c r="AS190" s="301">
        <v>10.1</v>
      </c>
      <c r="AT190" s="397" t="s">
        <v>549</v>
      </c>
      <c r="AU190" s="301">
        <v>10</v>
      </c>
      <c r="AV190" s="397" t="s">
        <v>548</v>
      </c>
      <c r="AW190" s="150" t="str">
        <f t="shared" si="2"/>
        <v>down</v>
      </c>
      <c r="AX190" s="11"/>
      <c r="AY190" s="11"/>
      <c r="AZ190" s="11"/>
      <c r="BA190" s="306"/>
      <c r="BB190" s="306"/>
    </row>
    <row r="191" spans="1:54" x14ac:dyDescent="0.2">
      <c r="A191" s="293" t="s">
        <v>628</v>
      </c>
      <c r="B191" s="293" t="s">
        <v>696</v>
      </c>
      <c r="C191" s="293" t="s">
        <v>464</v>
      </c>
      <c r="D191" s="293" t="s">
        <v>425</v>
      </c>
      <c r="E191" s="293" t="s">
        <v>40</v>
      </c>
      <c r="F191" s="293" t="s">
        <v>384</v>
      </c>
      <c r="G191" s="293" t="s">
        <v>385</v>
      </c>
      <c r="H191" s="18" t="s">
        <v>467</v>
      </c>
      <c r="I191" s="301">
        <v>8.1</v>
      </c>
      <c r="J191" s="397" t="s">
        <v>548</v>
      </c>
      <c r="K191" s="301">
        <v>8.1</v>
      </c>
      <c r="L191" s="306" t="s">
        <v>548</v>
      </c>
      <c r="M191" s="301">
        <v>8</v>
      </c>
      <c r="N191" s="306" t="s">
        <v>548</v>
      </c>
      <c r="O191" s="301">
        <v>8.1</v>
      </c>
      <c r="P191" s="306" t="s">
        <v>548</v>
      </c>
      <c r="Q191" s="301">
        <v>8.1</v>
      </c>
      <c r="R191" s="306" t="s">
        <v>548</v>
      </c>
      <c r="S191" s="301">
        <v>8.1</v>
      </c>
      <c r="T191" s="306" t="s">
        <v>548</v>
      </c>
      <c r="U191" s="301">
        <v>8.1999999999999993</v>
      </c>
      <c r="V191" s="306" t="s">
        <v>548</v>
      </c>
      <c r="W191" s="301">
        <v>8.1999999999999993</v>
      </c>
      <c r="X191" s="306" t="s">
        <v>548</v>
      </c>
      <c r="Y191" s="301">
        <v>8.3000000000000007</v>
      </c>
      <c r="Z191" s="306" t="s">
        <v>548</v>
      </c>
      <c r="AA191" s="301">
        <v>8.4</v>
      </c>
      <c r="AB191" s="306" t="s">
        <v>548</v>
      </c>
      <c r="AC191" s="301">
        <v>8.4</v>
      </c>
      <c r="AD191" s="306" t="s">
        <v>548</v>
      </c>
      <c r="AE191" s="301">
        <v>8.5</v>
      </c>
      <c r="AF191" s="306" t="s">
        <v>548</v>
      </c>
      <c r="AG191" s="301">
        <v>8.5</v>
      </c>
      <c r="AH191" s="301" t="s">
        <v>548</v>
      </c>
      <c r="AI191" s="301">
        <v>8.5</v>
      </c>
      <c r="AJ191" s="301" t="s">
        <v>548</v>
      </c>
      <c r="AK191" s="301">
        <v>8.5</v>
      </c>
      <c r="AL191" s="301" t="s">
        <v>548</v>
      </c>
      <c r="AM191" s="301">
        <v>8.5</v>
      </c>
      <c r="AN191" s="301" t="s">
        <v>548</v>
      </c>
      <c r="AO191" s="301">
        <v>8.5</v>
      </c>
      <c r="AP191" s="301" t="s">
        <v>548</v>
      </c>
      <c r="AQ191" s="301">
        <v>8.4</v>
      </c>
      <c r="AR191" s="301" t="s">
        <v>548</v>
      </c>
      <c r="AS191" s="301">
        <v>8.4</v>
      </c>
      <c r="AT191" s="397" t="s">
        <v>548</v>
      </c>
      <c r="AU191" s="301">
        <v>8.3000000000000007</v>
      </c>
      <c r="AV191" s="397" t="s">
        <v>548</v>
      </c>
      <c r="AW191" s="150" t="str">
        <f t="shared" si="2"/>
        <v>down</v>
      </c>
      <c r="AX191" s="11"/>
      <c r="AY191" s="11"/>
      <c r="AZ191" s="11"/>
      <c r="BA191" s="306"/>
      <c r="BB191" s="306"/>
    </row>
    <row r="192" spans="1:54" x14ac:dyDescent="0.2">
      <c r="A192" s="293" t="s">
        <v>623</v>
      </c>
      <c r="B192" s="293" t="s">
        <v>692</v>
      </c>
      <c r="C192" s="293" t="s">
        <v>403</v>
      </c>
      <c r="D192" s="293" t="s">
        <v>420</v>
      </c>
      <c r="E192" s="293" t="s">
        <v>25</v>
      </c>
      <c r="F192" s="293" t="s">
        <v>386</v>
      </c>
      <c r="G192" s="293" t="s">
        <v>387</v>
      </c>
      <c r="H192" s="18" t="s">
        <v>467</v>
      </c>
      <c r="I192" s="301">
        <v>11.2</v>
      </c>
      <c r="J192" s="397" t="s">
        <v>549</v>
      </c>
      <c r="K192" s="301">
        <v>11.1</v>
      </c>
      <c r="L192" s="306" t="s">
        <v>549</v>
      </c>
      <c r="M192" s="301">
        <v>11</v>
      </c>
      <c r="N192" s="306" t="s">
        <v>549</v>
      </c>
      <c r="O192" s="301">
        <v>11</v>
      </c>
      <c r="P192" s="306" t="s">
        <v>549</v>
      </c>
      <c r="Q192" s="301">
        <v>10.9</v>
      </c>
      <c r="R192" s="306" t="s">
        <v>549</v>
      </c>
      <c r="S192" s="301">
        <v>10.9</v>
      </c>
      <c r="T192" s="306" t="s">
        <v>549</v>
      </c>
      <c r="U192" s="301">
        <v>10.8</v>
      </c>
      <c r="V192" s="306" t="s">
        <v>549</v>
      </c>
      <c r="W192" s="301">
        <v>10.7</v>
      </c>
      <c r="X192" s="306" t="s">
        <v>549</v>
      </c>
      <c r="Y192" s="301">
        <v>10.7</v>
      </c>
      <c r="Z192" s="306" t="s">
        <v>549</v>
      </c>
      <c r="AA192" s="301">
        <v>10.7</v>
      </c>
      <c r="AB192" s="306" t="s">
        <v>549</v>
      </c>
      <c r="AC192" s="301">
        <v>10.7</v>
      </c>
      <c r="AD192" s="306" t="s">
        <v>549</v>
      </c>
      <c r="AE192" s="301">
        <v>10.6</v>
      </c>
      <c r="AF192" s="306" t="s">
        <v>549</v>
      </c>
      <c r="AG192" s="301">
        <v>10.5</v>
      </c>
      <c r="AH192" s="301" t="s">
        <v>549</v>
      </c>
      <c r="AI192" s="301">
        <v>10.5</v>
      </c>
      <c r="AJ192" s="301" t="s">
        <v>549</v>
      </c>
      <c r="AK192" s="301">
        <v>10.5</v>
      </c>
      <c r="AL192" s="301" t="s">
        <v>549</v>
      </c>
      <c r="AM192" s="301">
        <v>10.4</v>
      </c>
      <c r="AN192" s="301" t="s">
        <v>549</v>
      </c>
      <c r="AO192" s="301">
        <v>10.3</v>
      </c>
      <c r="AP192" s="301" t="s">
        <v>549</v>
      </c>
      <c r="AQ192" s="301">
        <v>10.199999999999999</v>
      </c>
      <c r="AR192" s="301" t="s">
        <v>549</v>
      </c>
      <c r="AS192" s="301">
        <v>10.199999999999999</v>
      </c>
      <c r="AT192" s="397" t="s">
        <v>549</v>
      </c>
      <c r="AU192" s="301">
        <v>10.1</v>
      </c>
      <c r="AV192" s="397" t="s">
        <v>549</v>
      </c>
      <c r="AW192" s="150" t="str">
        <f t="shared" si="2"/>
        <v>down</v>
      </c>
      <c r="AX192" s="11"/>
      <c r="AY192" s="11"/>
      <c r="AZ192" s="11"/>
      <c r="BA192" s="306"/>
      <c r="BB192" s="306"/>
    </row>
    <row r="193" spans="1:54" x14ac:dyDescent="0.2">
      <c r="A193" s="293" t="s">
        <v>496</v>
      </c>
      <c r="B193" s="293" t="s">
        <v>705</v>
      </c>
      <c r="C193" s="293" t="s">
        <v>411</v>
      </c>
      <c r="D193" s="293" t="s">
        <v>437</v>
      </c>
      <c r="E193" s="293" t="s">
        <v>123</v>
      </c>
      <c r="F193" s="293" t="s">
        <v>388</v>
      </c>
      <c r="G193" s="293" t="s">
        <v>389</v>
      </c>
      <c r="H193" s="18" t="s">
        <v>467</v>
      </c>
      <c r="I193" s="301">
        <v>10.8</v>
      </c>
      <c r="J193" s="397" t="s">
        <v>549</v>
      </c>
      <c r="K193" s="301">
        <v>10.7</v>
      </c>
      <c r="L193" s="306" t="s">
        <v>549</v>
      </c>
      <c r="M193" s="301">
        <v>10.7</v>
      </c>
      <c r="N193" s="306" t="s">
        <v>549</v>
      </c>
      <c r="O193" s="301">
        <v>10.6</v>
      </c>
      <c r="P193" s="306" t="s">
        <v>549</v>
      </c>
      <c r="Q193" s="301">
        <v>10.6</v>
      </c>
      <c r="R193" s="306" t="s">
        <v>549</v>
      </c>
      <c r="S193" s="301">
        <v>10.5</v>
      </c>
      <c r="T193" s="306" t="s">
        <v>549</v>
      </c>
      <c r="U193" s="301">
        <v>10.4</v>
      </c>
      <c r="V193" s="306" t="s">
        <v>549</v>
      </c>
      <c r="W193" s="301">
        <v>10.4</v>
      </c>
      <c r="X193" s="306" t="s">
        <v>549</v>
      </c>
      <c r="Y193" s="301">
        <v>10.4</v>
      </c>
      <c r="Z193" s="306" t="s">
        <v>549</v>
      </c>
      <c r="AA193" s="301">
        <v>10.4</v>
      </c>
      <c r="AB193" s="306" t="s">
        <v>549</v>
      </c>
      <c r="AC193" s="301">
        <v>10.3</v>
      </c>
      <c r="AD193" s="306" t="s">
        <v>549</v>
      </c>
      <c r="AE193" s="301">
        <v>10.4</v>
      </c>
      <c r="AF193" s="306" t="s">
        <v>549</v>
      </c>
      <c r="AG193" s="301">
        <v>10.4</v>
      </c>
      <c r="AH193" s="301" t="s">
        <v>549</v>
      </c>
      <c r="AI193" s="301">
        <v>10.4</v>
      </c>
      <c r="AJ193" s="301" t="s">
        <v>549</v>
      </c>
      <c r="AK193" s="301">
        <v>10.4</v>
      </c>
      <c r="AL193" s="301" t="s">
        <v>549</v>
      </c>
      <c r="AM193" s="301">
        <v>10.3</v>
      </c>
      <c r="AN193" s="301" t="s">
        <v>549</v>
      </c>
      <c r="AO193" s="301">
        <v>10.3</v>
      </c>
      <c r="AP193" s="301" t="s">
        <v>549</v>
      </c>
      <c r="AQ193" s="301">
        <v>10.3</v>
      </c>
      <c r="AR193" s="301" t="s">
        <v>549</v>
      </c>
      <c r="AS193" s="301">
        <v>10.199999999999999</v>
      </c>
      <c r="AT193" s="397" t="s">
        <v>549</v>
      </c>
      <c r="AU193" s="301">
        <v>10.1</v>
      </c>
      <c r="AV193" s="397" t="s">
        <v>549</v>
      </c>
      <c r="AW193" s="150" t="str">
        <f t="shared" si="2"/>
        <v>down</v>
      </c>
      <c r="AX193" s="11"/>
      <c r="AY193" s="11"/>
      <c r="AZ193" s="11"/>
      <c r="BA193" s="306"/>
      <c r="BB193" s="306"/>
    </row>
    <row r="194" spans="1:54" x14ac:dyDescent="0.2">
      <c r="A194" s="293" t="s">
        <v>635</v>
      </c>
      <c r="B194" s="293" t="s">
        <v>694</v>
      </c>
      <c r="C194" s="293" t="s">
        <v>407</v>
      </c>
      <c r="D194" s="293" t="s">
        <v>423</v>
      </c>
      <c r="E194" s="293" t="s">
        <v>34</v>
      </c>
      <c r="F194" s="293" t="s">
        <v>390</v>
      </c>
      <c r="G194" s="293" t="s">
        <v>391</v>
      </c>
      <c r="H194" s="18" t="s">
        <v>467</v>
      </c>
      <c r="I194" s="301">
        <v>6.2</v>
      </c>
      <c r="J194" s="397" t="s">
        <v>548</v>
      </c>
      <c r="K194" s="301">
        <v>6.2</v>
      </c>
      <c r="L194" s="306" t="s">
        <v>548</v>
      </c>
      <c r="M194" s="301">
        <v>6.2</v>
      </c>
      <c r="N194" s="306" t="s">
        <v>548</v>
      </c>
      <c r="O194" s="301">
        <v>6.2</v>
      </c>
      <c r="P194" s="306" t="s">
        <v>548</v>
      </c>
      <c r="Q194" s="301">
        <v>6.2</v>
      </c>
      <c r="R194" s="306" t="s">
        <v>548</v>
      </c>
      <c r="S194" s="301">
        <v>6.2</v>
      </c>
      <c r="T194" s="306" t="s">
        <v>548</v>
      </c>
      <c r="U194" s="301">
        <v>6.3</v>
      </c>
      <c r="V194" s="306" t="s">
        <v>548</v>
      </c>
      <c r="W194" s="301">
        <v>6.2</v>
      </c>
      <c r="X194" s="306" t="s">
        <v>548</v>
      </c>
      <c r="Y194" s="301">
        <v>6.3</v>
      </c>
      <c r="Z194" s="306" t="s">
        <v>548</v>
      </c>
      <c r="AA194" s="301">
        <v>6.3</v>
      </c>
      <c r="AB194" s="306" t="s">
        <v>548</v>
      </c>
      <c r="AC194" s="301">
        <v>6.3</v>
      </c>
      <c r="AD194" s="306" t="s">
        <v>548</v>
      </c>
      <c r="AE194" s="301">
        <v>6.3</v>
      </c>
      <c r="AF194" s="306" t="s">
        <v>548</v>
      </c>
      <c r="AG194" s="301">
        <v>6.2</v>
      </c>
      <c r="AH194" s="301" t="s">
        <v>548</v>
      </c>
      <c r="AI194" s="301">
        <v>6.2</v>
      </c>
      <c r="AJ194" s="301" t="s">
        <v>548</v>
      </c>
      <c r="AK194" s="301">
        <v>6.2</v>
      </c>
      <c r="AL194" s="301" t="s">
        <v>548</v>
      </c>
      <c r="AM194" s="301">
        <v>6.1</v>
      </c>
      <c r="AN194" s="301" t="s">
        <v>548</v>
      </c>
      <c r="AO194" s="301">
        <v>6.1</v>
      </c>
      <c r="AP194" s="301" t="s">
        <v>548</v>
      </c>
      <c r="AQ194" s="301">
        <v>6</v>
      </c>
      <c r="AR194" s="301" t="s">
        <v>548</v>
      </c>
      <c r="AS194" s="301">
        <v>5.9</v>
      </c>
      <c r="AT194" s="397" t="s">
        <v>548</v>
      </c>
      <c r="AU194" s="301">
        <v>5.8</v>
      </c>
      <c r="AV194" s="397" t="s">
        <v>548</v>
      </c>
      <c r="AW194" s="150" t="str">
        <f t="shared" si="2"/>
        <v>down</v>
      </c>
      <c r="AX194" s="11"/>
      <c r="AY194" s="11"/>
      <c r="AZ194" s="11"/>
      <c r="BA194" s="306"/>
      <c r="BB194" s="306"/>
    </row>
    <row r="195" spans="1:54" x14ac:dyDescent="0.2">
      <c r="A195" s="293" t="s">
        <v>500</v>
      </c>
      <c r="B195" s="293" t="s">
        <v>694</v>
      </c>
      <c r="C195" s="293" t="s">
        <v>407</v>
      </c>
      <c r="D195" s="293" t="s">
        <v>431</v>
      </c>
      <c r="E195" s="293" t="s">
        <v>82</v>
      </c>
      <c r="F195" s="293" t="s">
        <v>392</v>
      </c>
      <c r="G195" s="293" t="s">
        <v>393</v>
      </c>
      <c r="H195" s="18" t="s">
        <v>467</v>
      </c>
      <c r="I195" s="301">
        <v>8.1</v>
      </c>
      <c r="J195" s="397" t="s">
        <v>548</v>
      </c>
      <c r="K195" s="301">
        <v>8</v>
      </c>
      <c r="L195" s="306" t="s">
        <v>548</v>
      </c>
      <c r="M195" s="301">
        <v>8</v>
      </c>
      <c r="N195" s="306" t="s">
        <v>548</v>
      </c>
      <c r="O195" s="301">
        <v>7.9</v>
      </c>
      <c r="P195" s="306" t="s">
        <v>548</v>
      </c>
      <c r="Q195" s="301">
        <v>8</v>
      </c>
      <c r="R195" s="306" t="s">
        <v>548</v>
      </c>
      <c r="S195" s="301">
        <v>8</v>
      </c>
      <c r="T195" s="306" t="s">
        <v>548</v>
      </c>
      <c r="U195" s="301">
        <v>8</v>
      </c>
      <c r="V195" s="306" t="s">
        <v>548</v>
      </c>
      <c r="W195" s="301">
        <v>8</v>
      </c>
      <c r="X195" s="306" t="s">
        <v>548</v>
      </c>
      <c r="Y195" s="301">
        <v>8</v>
      </c>
      <c r="Z195" s="306" t="s">
        <v>548</v>
      </c>
      <c r="AA195" s="301">
        <v>7.9</v>
      </c>
      <c r="AB195" s="306" t="s">
        <v>548</v>
      </c>
      <c r="AC195" s="301">
        <v>7.9</v>
      </c>
      <c r="AD195" s="306" t="s">
        <v>548</v>
      </c>
      <c r="AE195" s="301">
        <v>7.8</v>
      </c>
      <c r="AF195" s="306" t="s">
        <v>548</v>
      </c>
      <c r="AG195" s="301">
        <v>7.8</v>
      </c>
      <c r="AH195" s="301" t="s">
        <v>548</v>
      </c>
      <c r="AI195" s="301">
        <v>7.7</v>
      </c>
      <c r="AJ195" s="301" t="s">
        <v>548</v>
      </c>
      <c r="AK195" s="301">
        <v>7.7</v>
      </c>
      <c r="AL195" s="301" t="s">
        <v>548</v>
      </c>
      <c r="AM195" s="301">
        <v>7.7</v>
      </c>
      <c r="AN195" s="301" t="s">
        <v>548</v>
      </c>
      <c r="AO195" s="301">
        <v>7.6</v>
      </c>
      <c r="AP195" s="301" t="s">
        <v>548</v>
      </c>
      <c r="AQ195" s="301">
        <v>7.5</v>
      </c>
      <c r="AR195" s="301" t="s">
        <v>548</v>
      </c>
      <c r="AS195" s="301">
        <v>7.5</v>
      </c>
      <c r="AT195" s="397" t="s">
        <v>548</v>
      </c>
      <c r="AU195" s="301">
        <v>7.5</v>
      </c>
      <c r="AV195" s="397" t="s">
        <v>548</v>
      </c>
      <c r="AW195" s="150" t="str">
        <f t="shared" si="2"/>
        <v>same</v>
      </c>
      <c r="AX195" s="11"/>
      <c r="AY195" s="11"/>
      <c r="AZ195" s="11"/>
      <c r="BA195" s="306"/>
      <c r="BB195" s="306"/>
    </row>
    <row r="196" spans="1:54" x14ac:dyDescent="0.2">
      <c r="H196" s="19"/>
      <c r="AW196" s="4"/>
      <c r="AY196" s="11"/>
    </row>
    <row r="197" spans="1:54" x14ac:dyDescent="0.2">
      <c r="F197" t="s">
        <v>412</v>
      </c>
      <c r="H197" s="19"/>
      <c r="I197" s="175">
        <v>8.6999999999999993</v>
      </c>
      <c r="K197" s="11">
        <v>8.6999999999999993</v>
      </c>
      <c r="M197" s="396">
        <v>8.6999999999999993</v>
      </c>
      <c r="O197" s="396">
        <v>8.6999999999999993</v>
      </c>
      <c r="Q197" s="11">
        <v>8.6999999999999993</v>
      </c>
      <c r="S197" s="11">
        <v>8.6999999999999993</v>
      </c>
      <c r="U197" s="396">
        <v>8.6999999999999993</v>
      </c>
      <c r="W197" s="396">
        <v>8.6999999999999993</v>
      </c>
      <c r="Y197" s="396">
        <v>8.6999999999999993</v>
      </c>
      <c r="AA197" s="396">
        <v>8.6999999999999993</v>
      </c>
      <c r="AC197" s="396">
        <v>8.6999999999999993</v>
      </c>
      <c r="AE197" s="396">
        <v>8.6999999999999993</v>
      </c>
      <c r="AG197" s="396">
        <v>8.6999999999999993</v>
      </c>
      <c r="AI197" s="11">
        <v>8.6999999999999993</v>
      </c>
      <c r="AK197" s="11">
        <v>8.6</v>
      </c>
      <c r="AM197" s="396">
        <v>8.6</v>
      </c>
      <c r="AO197" s="396">
        <v>8.5</v>
      </c>
      <c r="AQ197" s="412">
        <v>8.5</v>
      </c>
      <c r="AS197" s="11">
        <v>8.4</v>
      </c>
      <c r="AU197" s="396">
        <v>8.4</v>
      </c>
      <c r="AW197" s="4"/>
      <c r="AY197" s="11"/>
    </row>
    <row r="198" spans="1:54" x14ac:dyDescent="0.2">
      <c r="F198" t="s">
        <v>413</v>
      </c>
      <c r="H198" s="20"/>
      <c r="I198" s="175">
        <f>MEDIAN(I5:I195)</f>
        <v>8.6999999999999993</v>
      </c>
      <c r="J198" s="11"/>
      <c r="K198" s="11">
        <f>MEDIAN(K5:K195)</f>
        <v>8.6999999999999993</v>
      </c>
      <c r="L198" s="11"/>
      <c r="M198" s="11">
        <f>MEDIAN(M5:M195)</f>
        <v>8.6</v>
      </c>
      <c r="N198" s="11"/>
      <c r="O198" s="11">
        <f>MEDIAN(O5:O195)</f>
        <v>8.6999999999999993</v>
      </c>
      <c r="P198" s="11"/>
      <c r="Q198" s="11">
        <f>MEDIAN(Q5:Q195)</f>
        <v>8.6999999999999993</v>
      </c>
      <c r="R198" s="11"/>
      <c r="S198" s="11">
        <f>MEDIAN(S5:S195)</f>
        <v>8.6999999999999993</v>
      </c>
      <c r="T198" s="11"/>
      <c r="U198" s="11">
        <f>MEDIAN(U5:U195)</f>
        <v>8.6999999999999993</v>
      </c>
      <c r="V198" s="112"/>
      <c r="W198" s="11">
        <f>MEDIAN(W5:W195)</f>
        <v>8.8000000000000007</v>
      </c>
      <c r="X198" s="11"/>
      <c r="Y198" s="11">
        <f>MEDIAN(Y5:Y195)</f>
        <v>8.8000000000000007</v>
      </c>
      <c r="Z198" s="11"/>
      <c r="AA198" s="11">
        <f>MEDIAN(AA5:AA195)</f>
        <v>8.9</v>
      </c>
      <c r="AB198" s="11"/>
      <c r="AC198" s="11">
        <f>MEDIAN(AC5:AC195)</f>
        <v>8.9</v>
      </c>
      <c r="AD198" s="11"/>
      <c r="AE198" s="11">
        <f>MEDIAN(AE5:AE195)</f>
        <v>8.9</v>
      </c>
      <c r="AF198" s="11"/>
      <c r="AG198" s="11">
        <f t="shared" ref="AG198:AI198" si="3">MEDIAN(AG5:AG195)</f>
        <v>8.9</v>
      </c>
      <c r="AH198" s="11"/>
      <c r="AI198" s="11">
        <f t="shared" si="3"/>
        <v>8.9</v>
      </c>
      <c r="AK198" s="11">
        <f t="shared" ref="AK198:AQ198" si="4">MEDIAN(AK5:AK195)</f>
        <v>8.9</v>
      </c>
      <c r="AL198" s="11"/>
      <c r="AM198" s="11">
        <f t="shared" si="4"/>
        <v>8.8000000000000007</v>
      </c>
      <c r="AN198" s="11"/>
      <c r="AO198" s="11">
        <f t="shared" si="4"/>
        <v>8.8000000000000007</v>
      </c>
      <c r="AP198" s="11"/>
      <c r="AQ198" s="11">
        <f t="shared" si="4"/>
        <v>8.6999999999999993</v>
      </c>
      <c r="AS198" s="11">
        <f t="shared" ref="AS198:AU198" si="5">MEDIAN(AS5:AS195)</f>
        <v>8.6999999999999993</v>
      </c>
      <c r="AT198" s="11"/>
      <c r="AU198" s="11">
        <f t="shared" si="5"/>
        <v>8.6999999999999993</v>
      </c>
      <c r="AV198" s="112"/>
      <c r="AW198" s="4"/>
      <c r="AY198" s="11"/>
    </row>
    <row r="199" spans="1:54" x14ac:dyDescent="0.2">
      <c r="F199" s="12" t="s">
        <v>595</v>
      </c>
      <c r="H199" s="19"/>
      <c r="I199" s="12">
        <f>COUNTIF(J5:J195,"yes")</f>
        <v>142</v>
      </c>
      <c r="J199" s="12"/>
      <c r="K199" s="12">
        <f>COUNTIF(L5:L195,"yes")</f>
        <v>145</v>
      </c>
      <c r="L199" s="12"/>
      <c r="M199" s="12">
        <f>COUNTIF(N5:N195,"yes")</f>
        <v>145</v>
      </c>
      <c r="N199" s="12"/>
      <c r="O199" s="12">
        <f>COUNTIF(P5:P195,"yes")</f>
        <v>147</v>
      </c>
      <c r="P199" s="12"/>
      <c r="Q199" s="12">
        <f>COUNTIF(R5:R195,"yes")</f>
        <v>145</v>
      </c>
      <c r="R199" s="12">
        <f>COUNTIF(S5:S195,"yes")</f>
        <v>0</v>
      </c>
      <c r="S199" s="12">
        <f>COUNTIF(T5:T195,"yes")</f>
        <v>146</v>
      </c>
      <c r="T199" s="12"/>
      <c r="U199" s="12">
        <f>COUNTIF(V5:V195,"yes")</f>
        <v>146</v>
      </c>
      <c r="V199" s="102"/>
      <c r="W199" s="12">
        <f>COUNTIF(X5:X195,"yes")</f>
        <v>146</v>
      </c>
      <c r="X199" s="12"/>
      <c r="Y199" s="12">
        <f>COUNTIF(Z5:Z195,"yes")</f>
        <v>143</v>
      </c>
      <c r="Z199" s="12"/>
      <c r="AA199" s="12">
        <f>COUNTIF(AB5:AB195,"yes")</f>
        <v>143</v>
      </c>
      <c r="AB199" s="12"/>
      <c r="AC199" s="12">
        <f>COUNTIF(AD5:AD195,"yes")</f>
        <v>147</v>
      </c>
      <c r="AD199" s="12"/>
      <c r="AE199" s="12">
        <f>COUNTIF(AF5:AF195,"yes")</f>
        <v>148</v>
      </c>
      <c r="AF199" s="12"/>
      <c r="AG199" s="12">
        <f t="shared" ref="AG199" si="6">COUNTIF(AH5:AH195,"yes")</f>
        <v>149</v>
      </c>
      <c r="AI199" s="12">
        <f t="shared" ref="AI199" si="7">COUNTIF(AJ5:AJ195,"yes")</f>
        <v>153</v>
      </c>
      <c r="AK199" s="12">
        <f t="shared" ref="AK199" si="8">COUNTIF(AL5:AL195,"yes")</f>
        <v>152</v>
      </c>
      <c r="AL199" s="12"/>
      <c r="AM199" s="12">
        <f t="shared" ref="AM199" si="9">COUNTIF(AN5:AN195,"yes")</f>
        <v>153</v>
      </c>
      <c r="AN199" s="12"/>
      <c r="AO199" s="12">
        <f t="shared" ref="AO199" si="10">COUNTIF(AP5:AP195,"yes")</f>
        <v>155</v>
      </c>
      <c r="AP199" s="12"/>
      <c r="AQ199" s="12">
        <f t="shared" ref="AQ199" si="11">COUNTIF(AR5:AR195,"yes")</f>
        <v>159</v>
      </c>
      <c r="AS199" s="12">
        <f t="shared" ref="AS199" si="12">COUNTIF(AT5:AT195,"yes")</f>
        <v>163</v>
      </c>
      <c r="AT199" s="12"/>
      <c r="AU199" s="12">
        <f t="shared" ref="AU199" si="13">COUNTIF(AV5:AV195,"yes")</f>
        <v>164</v>
      </c>
      <c r="AV199" s="102"/>
      <c r="AW199" s="4"/>
      <c r="AY199" s="11"/>
    </row>
    <row r="200" spans="1:54" x14ac:dyDescent="0.2">
      <c r="F200" s="13" t="s">
        <v>592</v>
      </c>
      <c r="H200" s="19"/>
      <c r="AW200" s="16">
        <f>COUNTIF(AW5:AW195,"up")</f>
        <v>4</v>
      </c>
      <c r="AY200" s="11"/>
    </row>
    <row r="201" spans="1:54" x14ac:dyDescent="0.2">
      <c r="F201" s="13" t="s">
        <v>593</v>
      </c>
      <c r="H201" s="19"/>
      <c r="AW201" s="16">
        <f>COUNTIF(AW5:AW195,"same")</f>
        <v>76</v>
      </c>
      <c r="AY201" s="11"/>
    </row>
    <row r="202" spans="1:54" x14ac:dyDescent="0.2">
      <c r="F202" s="13" t="s">
        <v>594</v>
      </c>
      <c r="H202" s="19"/>
      <c r="AW202" s="16">
        <f>COUNTIF(AW5:AW195,"down")</f>
        <v>111</v>
      </c>
      <c r="AY202" s="11"/>
    </row>
    <row r="203" spans="1:54" x14ac:dyDescent="0.2">
      <c r="H203" s="19"/>
      <c r="AW203" s="4"/>
      <c r="AY203" s="11"/>
    </row>
    <row r="204" spans="1:54" x14ac:dyDescent="0.2">
      <c r="H204" s="19"/>
      <c r="I204" s="10">
        <f>SUBTOTAL(2,I5:I195)</f>
        <v>191</v>
      </c>
      <c r="K204">
        <f>SUBTOTAL(2,K5:K195)</f>
        <v>191</v>
      </c>
      <c r="L204" s="306"/>
      <c r="M204" s="306">
        <f t="shared" ref="M204:AU204" si="14">SUBTOTAL(2,M5:M195)</f>
        <v>191</v>
      </c>
      <c r="O204" s="306">
        <f t="shared" si="14"/>
        <v>191</v>
      </c>
      <c r="Q204" s="306">
        <f t="shared" si="14"/>
        <v>191</v>
      </c>
      <c r="S204" s="306">
        <f t="shared" si="14"/>
        <v>191</v>
      </c>
      <c r="U204" s="306">
        <f t="shared" si="14"/>
        <v>191</v>
      </c>
      <c r="W204" s="306">
        <f t="shared" si="14"/>
        <v>191</v>
      </c>
      <c r="Y204" s="306">
        <f t="shared" si="14"/>
        <v>191</v>
      </c>
      <c r="AA204" s="306">
        <f t="shared" si="14"/>
        <v>191</v>
      </c>
      <c r="AC204" s="306">
        <f t="shared" si="14"/>
        <v>191</v>
      </c>
      <c r="AE204" s="306">
        <f t="shared" si="14"/>
        <v>191</v>
      </c>
      <c r="AG204" s="306">
        <f t="shared" si="14"/>
        <v>191</v>
      </c>
      <c r="AH204" s="306">
        <f t="shared" si="14"/>
        <v>0</v>
      </c>
      <c r="AI204" s="306">
        <f t="shared" si="14"/>
        <v>191</v>
      </c>
      <c r="AK204" s="306">
        <f t="shared" si="14"/>
        <v>191</v>
      </c>
      <c r="AM204" s="306">
        <f t="shared" si="14"/>
        <v>191</v>
      </c>
      <c r="AO204" s="306">
        <f t="shared" si="14"/>
        <v>191</v>
      </c>
      <c r="AQ204" s="306">
        <f t="shared" si="14"/>
        <v>191</v>
      </c>
      <c r="AR204" s="306">
        <f t="shared" si="14"/>
        <v>0</v>
      </c>
      <c r="AS204" s="306">
        <f t="shared" si="14"/>
        <v>191</v>
      </c>
      <c r="AU204" s="306">
        <f t="shared" si="14"/>
        <v>191</v>
      </c>
      <c r="AW204" s="4"/>
      <c r="AY204" s="11"/>
    </row>
    <row r="205" spans="1:54" x14ac:dyDescent="0.2">
      <c r="AY205" s="11"/>
    </row>
    <row r="206" spans="1:54" x14ac:dyDescent="0.2">
      <c r="AY206" s="11"/>
    </row>
    <row r="207" spans="1:54" x14ac:dyDescent="0.2">
      <c r="AY207" s="11"/>
    </row>
    <row r="208" spans="1:54" x14ac:dyDescent="0.2">
      <c r="AY208" s="11"/>
    </row>
    <row r="209" spans="51:51" x14ac:dyDescent="0.2">
      <c r="AY209" s="11"/>
    </row>
    <row r="210" spans="51:51" x14ac:dyDescent="0.2">
      <c r="AY210" s="11"/>
    </row>
    <row r="211" spans="51:51" x14ac:dyDescent="0.2">
      <c r="AY211" s="11"/>
    </row>
    <row r="212" spans="51:51" x14ac:dyDescent="0.2">
      <c r="AY212" s="11"/>
    </row>
    <row r="213" spans="51:51" x14ac:dyDescent="0.2">
      <c r="AY213" s="11"/>
    </row>
    <row r="214" spans="51:51" x14ac:dyDescent="0.2">
      <c r="AY214" s="11"/>
    </row>
    <row r="215" spans="51:51" x14ac:dyDescent="0.2">
      <c r="AY215" s="11"/>
    </row>
    <row r="216" spans="51:51" x14ac:dyDescent="0.2">
      <c r="AY216" s="11"/>
    </row>
    <row r="217" spans="51:51" x14ac:dyDescent="0.2">
      <c r="AY217" s="11"/>
    </row>
    <row r="218" spans="51:51" x14ac:dyDescent="0.2">
      <c r="AY218" s="11"/>
    </row>
    <row r="219" spans="51:51" x14ac:dyDescent="0.2">
      <c r="AY219" s="11"/>
    </row>
    <row r="220" spans="51:51" x14ac:dyDescent="0.2">
      <c r="AY220" s="11"/>
    </row>
    <row r="221" spans="51:51" x14ac:dyDescent="0.2">
      <c r="AY221" s="11"/>
    </row>
    <row r="222" spans="51:51" x14ac:dyDescent="0.2">
      <c r="AY222" s="11"/>
    </row>
    <row r="223" spans="51:51" x14ac:dyDescent="0.2">
      <c r="AY223" s="11"/>
    </row>
    <row r="224" spans="51:51" x14ac:dyDescent="0.2">
      <c r="AY224" s="11"/>
    </row>
    <row r="225" spans="51:51" x14ac:dyDescent="0.2">
      <c r="AY225" s="11"/>
    </row>
    <row r="226" spans="51:51" x14ac:dyDescent="0.2">
      <c r="AY226" s="11"/>
    </row>
    <row r="227" spans="51:51" x14ac:dyDescent="0.2">
      <c r="AY227" s="11"/>
    </row>
    <row r="228" spans="51:51" x14ac:dyDescent="0.2">
      <c r="AY228" s="11"/>
    </row>
    <row r="229" spans="51:51" x14ac:dyDescent="0.2">
      <c r="AY229" s="11"/>
    </row>
    <row r="230" spans="51:51" x14ac:dyDescent="0.2">
      <c r="AY230" s="11"/>
    </row>
    <row r="231" spans="51:51" x14ac:dyDescent="0.2">
      <c r="AY231" s="11"/>
    </row>
    <row r="232" spans="51:51" x14ac:dyDescent="0.2">
      <c r="AY232" s="11"/>
    </row>
    <row r="233" spans="51:51" x14ac:dyDescent="0.2">
      <c r="AY233" s="11"/>
    </row>
    <row r="234" spans="51:51" x14ac:dyDescent="0.2">
      <c r="AY234" s="11"/>
    </row>
    <row r="235" spans="51:51" x14ac:dyDescent="0.2">
      <c r="AY235" s="11"/>
    </row>
    <row r="236" spans="51:51" x14ac:dyDescent="0.2">
      <c r="AY236" s="11"/>
    </row>
    <row r="237" spans="51:51" x14ac:dyDescent="0.2">
      <c r="AY237" s="11"/>
    </row>
    <row r="238" spans="51:51" x14ac:dyDescent="0.2">
      <c r="AY238" s="11"/>
    </row>
    <row r="239" spans="51:51" x14ac:dyDescent="0.2">
      <c r="AY239" s="11"/>
    </row>
    <row r="240" spans="51:51" x14ac:dyDescent="0.2">
      <c r="AY240" s="11"/>
    </row>
    <row r="241" spans="51:51" x14ac:dyDescent="0.2">
      <c r="AY241" s="11"/>
    </row>
    <row r="242" spans="51:51" x14ac:dyDescent="0.2">
      <c r="AY242" s="11"/>
    </row>
    <row r="243" spans="51:51" x14ac:dyDescent="0.2">
      <c r="AY243" s="11"/>
    </row>
    <row r="244" spans="51:51" x14ac:dyDescent="0.2">
      <c r="AY244" s="11"/>
    </row>
    <row r="245" spans="51:51" x14ac:dyDescent="0.2">
      <c r="AY245" s="11"/>
    </row>
    <row r="246" spans="51:51" x14ac:dyDescent="0.2">
      <c r="AY246" s="11"/>
    </row>
    <row r="247" spans="51:51" x14ac:dyDescent="0.2">
      <c r="AY247" s="11"/>
    </row>
    <row r="248" spans="51:51" x14ac:dyDescent="0.2">
      <c r="AY248" s="11"/>
    </row>
    <row r="249" spans="51:51" x14ac:dyDescent="0.2">
      <c r="AY249" s="11"/>
    </row>
    <row r="250" spans="51:51" x14ac:dyDescent="0.2">
      <c r="AY250" s="11"/>
    </row>
    <row r="251" spans="51:51" x14ac:dyDescent="0.2">
      <c r="AY251" s="11"/>
    </row>
    <row r="252" spans="51:51" x14ac:dyDescent="0.2">
      <c r="AY252" s="11"/>
    </row>
    <row r="253" spans="51:51" x14ac:dyDescent="0.2">
      <c r="AY253" s="11"/>
    </row>
    <row r="254" spans="51:51" x14ac:dyDescent="0.2">
      <c r="AY254" s="11"/>
    </row>
    <row r="255" spans="51:51" x14ac:dyDescent="0.2">
      <c r="AY255" s="11"/>
    </row>
    <row r="256" spans="51:51" x14ac:dyDescent="0.2">
      <c r="AY256" s="11"/>
    </row>
    <row r="257" spans="51:51" x14ac:dyDescent="0.2">
      <c r="AY257" s="11"/>
    </row>
    <row r="258" spans="51:51" x14ac:dyDescent="0.2">
      <c r="AY258" s="11"/>
    </row>
    <row r="259" spans="51:51" x14ac:dyDescent="0.2">
      <c r="AY259" s="11"/>
    </row>
    <row r="260" spans="51:51" x14ac:dyDescent="0.2">
      <c r="AY260" s="11"/>
    </row>
    <row r="261" spans="51:51" x14ac:dyDescent="0.2">
      <c r="AY261" s="11"/>
    </row>
    <row r="262" spans="51:51" x14ac:dyDescent="0.2">
      <c r="AY262" s="11"/>
    </row>
    <row r="263" spans="51:51" x14ac:dyDescent="0.2">
      <c r="AY263" s="11"/>
    </row>
    <row r="264" spans="51:51" x14ac:dyDescent="0.2">
      <c r="AY264" s="11"/>
    </row>
    <row r="265" spans="51:51" x14ac:dyDescent="0.2">
      <c r="AY265" s="11"/>
    </row>
    <row r="266" spans="51:51" x14ac:dyDescent="0.2">
      <c r="AY266" s="11"/>
    </row>
    <row r="267" spans="51:51" x14ac:dyDescent="0.2">
      <c r="AY267" s="11"/>
    </row>
    <row r="268" spans="51:51" x14ac:dyDescent="0.2">
      <c r="AY268" s="11"/>
    </row>
    <row r="269" spans="51:51" x14ac:dyDescent="0.2">
      <c r="AY269" s="11"/>
    </row>
    <row r="270" spans="51:51" x14ac:dyDescent="0.2">
      <c r="AY270" s="11"/>
    </row>
    <row r="271" spans="51:51" x14ac:dyDescent="0.2">
      <c r="AY271" s="11"/>
    </row>
    <row r="272" spans="51:51" x14ac:dyDescent="0.2">
      <c r="AY272" s="11"/>
    </row>
    <row r="273" spans="51:51" x14ac:dyDescent="0.2">
      <c r="AY273" s="11"/>
    </row>
    <row r="274" spans="51:51" x14ac:dyDescent="0.2">
      <c r="AY274" s="11"/>
    </row>
    <row r="275" spans="51:51" x14ac:dyDescent="0.2">
      <c r="AY275" s="11"/>
    </row>
    <row r="276" spans="51:51" x14ac:dyDescent="0.2">
      <c r="AY276" s="11"/>
    </row>
    <row r="277" spans="51:51" x14ac:dyDescent="0.2">
      <c r="AY277" s="11"/>
    </row>
    <row r="278" spans="51:51" x14ac:dyDescent="0.2">
      <c r="AY278" s="11"/>
    </row>
    <row r="279" spans="51:51" x14ac:dyDescent="0.2">
      <c r="AY279" s="11"/>
    </row>
    <row r="280" spans="51:51" x14ac:dyDescent="0.2">
      <c r="AY280" s="11"/>
    </row>
    <row r="281" spans="51:51" x14ac:dyDescent="0.2">
      <c r="AY281" s="11"/>
    </row>
    <row r="282" spans="51:51" x14ac:dyDescent="0.2">
      <c r="AY282" s="11"/>
    </row>
    <row r="283" spans="51:51" x14ac:dyDescent="0.2">
      <c r="AY283" s="11"/>
    </row>
    <row r="284" spans="51:51" x14ac:dyDescent="0.2">
      <c r="AY284" s="11"/>
    </row>
    <row r="285" spans="51:51" x14ac:dyDescent="0.2">
      <c r="AY285" s="11"/>
    </row>
    <row r="286" spans="51:51" x14ac:dyDescent="0.2">
      <c r="AY286" s="11"/>
    </row>
    <row r="287" spans="51:51" x14ac:dyDescent="0.2">
      <c r="AY287" s="11"/>
    </row>
    <row r="288" spans="51:51" x14ac:dyDescent="0.2">
      <c r="AY288" s="11"/>
    </row>
    <row r="289" spans="51:51" x14ac:dyDescent="0.2">
      <c r="AY289" s="11"/>
    </row>
    <row r="290" spans="51:51" x14ac:dyDescent="0.2">
      <c r="AY290" s="11"/>
    </row>
    <row r="291" spans="51:51" x14ac:dyDescent="0.2">
      <c r="AY291" s="11"/>
    </row>
    <row r="292" spans="51:51" x14ac:dyDescent="0.2">
      <c r="AY292" s="11"/>
    </row>
    <row r="293" spans="51:51" x14ac:dyDescent="0.2">
      <c r="AY293" s="11"/>
    </row>
    <row r="294" spans="51:51" x14ac:dyDescent="0.2">
      <c r="AY294" s="11"/>
    </row>
    <row r="295" spans="51:51" x14ac:dyDescent="0.2">
      <c r="AY295" s="11"/>
    </row>
    <row r="296" spans="51:51" x14ac:dyDescent="0.2">
      <c r="AY296" s="11"/>
    </row>
    <row r="297" spans="51:51" x14ac:dyDescent="0.2">
      <c r="AY297" s="11"/>
    </row>
    <row r="298" spans="51:51" x14ac:dyDescent="0.2">
      <c r="AY298" s="11"/>
    </row>
    <row r="299" spans="51:51" x14ac:dyDescent="0.2">
      <c r="AY299" s="11"/>
    </row>
    <row r="300" spans="51:51" x14ac:dyDescent="0.2">
      <c r="AY300" s="11"/>
    </row>
    <row r="301" spans="51:51" x14ac:dyDescent="0.2">
      <c r="AY301" s="11"/>
    </row>
    <row r="302" spans="51:51" x14ac:dyDescent="0.2">
      <c r="AY302" s="11"/>
    </row>
    <row r="303" spans="51:51" x14ac:dyDescent="0.2">
      <c r="AY303" s="11"/>
    </row>
    <row r="304" spans="51:51" x14ac:dyDescent="0.2">
      <c r="AY304" s="11"/>
    </row>
    <row r="305" spans="51:51" x14ac:dyDescent="0.2">
      <c r="AY305" s="11"/>
    </row>
    <row r="306" spans="51:51" x14ac:dyDescent="0.2">
      <c r="AY306" s="11"/>
    </row>
    <row r="307" spans="51:51" x14ac:dyDescent="0.2">
      <c r="AY307" s="11"/>
    </row>
    <row r="308" spans="51:51" x14ac:dyDescent="0.2">
      <c r="AY308" s="11"/>
    </row>
    <row r="309" spans="51:51" x14ac:dyDescent="0.2">
      <c r="AY309" s="11"/>
    </row>
    <row r="310" spans="51:51" x14ac:dyDescent="0.2">
      <c r="AY310" s="11"/>
    </row>
    <row r="311" spans="51:51" x14ac:dyDescent="0.2">
      <c r="AY311" s="11"/>
    </row>
    <row r="312" spans="51:51" x14ac:dyDescent="0.2">
      <c r="AY312" s="11"/>
    </row>
    <row r="313" spans="51:51" x14ac:dyDescent="0.2">
      <c r="AY313" s="11"/>
    </row>
    <row r="314" spans="51:51" x14ac:dyDescent="0.2">
      <c r="AY314" s="11"/>
    </row>
    <row r="315" spans="51:51" x14ac:dyDescent="0.2">
      <c r="AY315" s="11"/>
    </row>
    <row r="316" spans="51:51" x14ac:dyDescent="0.2">
      <c r="AY316" s="11"/>
    </row>
    <row r="317" spans="51:51" x14ac:dyDescent="0.2">
      <c r="AY317" s="11"/>
    </row>
    <row r="318" spans="51:51" x14ac:dyDescent="0.2">
      <c r="AY318" s="11"/>
    </row>
    <row r="319" spans="51:51" x14ac:dyDescent="0.2">
      <c r="AY319" s="11"/>
    </row>
    <row r="320" spans="51:51" x14ac:dyDescent="0.2">
      <c r="AY320" s="11"/>
    </row>
    <row r="321" spans="51:51" x14ac:dyDescent="0.2">
      <c r="AY321" s="11"/>
    </row>
    <row r="322" spans="51:51" x14ac:dyDescent="0.2">
      <c r="AY322" s="11"/>
    </row>
    <row r="323" spans="51:51" x14ac:dyDescent="0.2">
      <c r="AY323" s="11"/>
    </row>
    <row r="324" spans="51:51" x14ac:dyDescent="0.2">
      <c r="AY324" s="11"/>
    </row>
    <row r="325" spans="51:51" x14ac:dyDescent="0.2">
      <c r="AY325" s="11"/>
    </row>
    <row r="326" spans="51:51" x14ac:dyDescent="0.2">
      <c r="AY326" s="11"/>
    </row>
    <row r="327" spans="51:51" x14ac:dyDescent="0.2">
      <c r="AY327" s="11"/>
    </row>
    <row r="328" spans="51:51" x14ac:dyDescent="0.2">
      <c r="AY328" s="11"/>
    </row>
    <row r="329" spans="51:51" x14ac:dyDescent="0.2">
      <c r="AY329" s="11"/>
    </row>
    <row r="330" spans="51:51" x14ac:dyDescent="0.2">
      <c r="AY330" s="11"/>
    </row>
    <row r="331" spans="51:51" x14ac:dyDescent="0.2">
      <c r="AY331" s="11"/>
    </row>
    <row r="332" spans="51:51" x14ac:dyDescent="0.2">
      <c r="AY332" s="11"/>
    </row>
    <row r="333" spans="51:51" x14ac:dyDescent="0.2">
      <c r="AY333" s="11"/>
    </row>
    <row r="334" spans="51:51" x14ac:dyDescent="0.2">
      <c r="AY334" s="11"/>
    </row>
    <row r="335" spans="51:51" x14ac:dyDescent="0.2">
      <c r="AY335" s="11"/>
    </row>
    <row r="336" spans="51:51" x14ac:dyDescent="0.2">
      <c r="AY336" s="11"/>
    </row>
    <row r="337" spans="51:51" x14ac:dyDescent="0.2">
      <c r="AY337" s="11"/>
    </row>
    <row r="338" spans="51:51" x14ac:dyDescent="0.2">
      <c r="AY338" s="11"/>
    </row>
    <row r="339" spans="51:51" x14ac:dyDescent="0.2">
      <c r="AY339" s="11"/>
    </row>
    <row r="340" spans="51:51" x14ac:dyDescent="0.2">
      <c r="AY340" s="11"/>
    </row>
    <row r="341" spans="51:51" x14ac:dyDescent="0.2">
      <c r="AY341" s="11"/>
    </row>
    <row r="342" spans="51:51" x14ac:dyDescent="0.2">
      <c r="AY342" s="11"/>
    </row>
    <row r="343" spans="51:51" x14ac:dyDescent="0.2">
      <c r="AY343" s="11"/>
    </row>
    <row r="344" spans="51:51" x14ac:dyDescent="0.2">
      <c r="AY344" s="11"/>
    </row>
    <row r="345" spans="51:51" x14ac:dyDescent="0.2">
      <c r="AY345" s="11"/>
    </row>
    <row r="346" spans="51:51" x14ac:dyDescent="0.2">
      <c r="AY346" s="11"/>
    </row>
    <row r="347" spans="51:51" x14ac:dyDescent="0.2">
      <c r="AY347" s="11"/>
    </row>
    <row r="348" spans="51:51" x14ac:dyDescent="0.2">
      <c r="AY348" s="11"/>
    </row>
    <row r="349" spans="51:51" x14ac:dyDescent="0.2">
      <c r="AY349" s="11"/>
    </row>
    <row r="350" spans="51:51" x14ac:dyDescent="0.2">
      <c r="AY350" s="11"/>
    </row>
    <row r="351" spans="51:51" x14ac:dyDescent="0.2">
      <c r="AY351" s="11"/>
    </row>
    <row r="352" spans="51:51" x14ac:dyDescent="0.2">
      <c r="AY352" s="11"/>
    </row>
    <row r="353" spans="51:51" x14ac:dyDescent="0.2">
      <c r="AY353" s="11"/>
    </row>
    <row r="354" spans="51:51" x14ac:dyDescent="0.2">
      <c r="AY354" s="11"/>
    </row>
    <row r="355" spans="51:51" x14ac:dyDescent="0.2">
      <c r="AY355" s="11"/>
    </row>
    <row r="356" spans="51:51" x14ac:dyDescent="0.2">
      <c r="AY356" s="11"/>
    </row>
    <row r="357" spans="51:51" x14ac:dyDescent="0.2">
      <c r="AY357" s="11"/>
    </row>
    <row r="358" spans="51:51" x14ac:dyDescent="0.2">
      <c r="AY358" s="11"/>
    </row>
    <row r="359" spans="51:51" x14ac:dyDescent="0.2">
      <c r="AY359" s="11"/>
    </row>
    <row r="360" spans="51:51" x14ac:dyDescent="0.2">
      <c r="AY360" s="11"/>
    </row>
    <row r="361" spans="51:51" x14ac:dyDescent="0.2">
      <c r="AY361" s="11"/>
    </row>
    <row r="362" spans="51:51" x14ac:dyDescent="0.2">
      <c r="AY362" s="11"/>
    </row>
  </sheetData>
  <autoFilter ref="A4:BB195"/>
  <customSheetViews>
    <customSheetView guid="{460C675D-EB01-4F1F-8F6F-F3410AC9815E}" showAutoFilter="1" hiddenColumns="1">
      <pane ySplit="4" topLeftCell="A5" activePane="bottomLeft" state="frozen"/>
      <selection pane="bottomLeft"/>
      <pageMargins left="0.7" right="0.7" top="0.75" bottom="0.75" header="0.3" footer="0.3"/>
      <pageSetup paperSize="9" orientation="portrait" r:id="rId1"/>
      <autoFilter ref="A4:AL199"/>
    </customSheetView>
    <customSheetView guid="{0B466410-FB7E-451A-AFD3-95886095C000}" showAutoFilter="1" hiddenColumns="1">
      <pane ySplit="4" topLeftCell="A5" activePane="bottomLeft" state="frozen"/>
      <selection pane="bottomLeft" activeCell="T3" sqref="T3"/>
      <pageMargins left="0.7" right="0.7" top="0.75" bottom="0.75" header="0.3" footer="0.3"/>
      <autoFilter ref="A4:O213"/>
    </customSheetView>
  </customSheetViews>
  <conditionalFormatting sqref="AW5:AW195">
    <cfRule type="expression" dxfId="116" priority="85">
      <formula>AW5="up"</formula>
    </cfRule>
  </conditionalFormatting>
  <conditionalFormatting sqref="F5:F195">
    <cfRule type="expression" dxfId="115" priority="23">
      <formula>$AV5="yes"</formula>
    </cfRule>
    <cfRule type="expression" dxfId="114" priority="24">
      <formula>AND($AV5="no",$AW5="up")</formula>
    </cfRule>
  </conditionalFormatting>
  <conditionalFormatting sqref="AG5:AG195">
    <cfRule type="expression" dxfId="113" priority="21">
      <formula>AH5="yes"</formula>
    </cfRule>
  </conditionalFormatting>
  <conditionalFormatting sqref="AH5:AH195 AJ5:AJ195 AL5:AL195">
    <cfRule type="expression" dxfId="112" priority="20">
      <formula>AW5="yes"</formula>
    </cfRule>
  </conditionalFormatting>
  <conditionalFormatting sqref="I5:I195">
    <cfRule type="expression" dxfId="111" priority="19">
      <formula>J5="yes"</formula>
    </cfRule>
  </conditionalFormatting>
  <conditionalFormatting sqref="K5:K195">
    <cfRule type="expression" dxfId="110" priority="18">
      <formula>L5="yes"</formula>
    </cfRule>
  </conditionalFormatting>
  <conditionalFormatting sqref="M5:M195">
    <cfRule type="expression" dxfId="109" priority="17">
      <formula>N5="yes"</formula>
    </cfRule>
  </conditionalFormatting>
  <conditionalFormatting sqref="O5:O195">
    <cfRule type="expression" dxfId="108" priority="16">
      <formula>P5="yes"</formula>
    </cfRule>
  </conditionalFormatting>
  <conditionalFormatting sqref="Q5:Q195">
    <cfRule type="expression" dxfId="107" priority="15">
      <formula>R5="yes"</formula>
    </cfRule>
  </conditionalFormatting>
  <conditionalFormatting sqref="S5:S195">
    <cfRule type="expression" dxfId="106" priority="14">
      <formula>T5="yes"</formula>
    </cfRule>
  </conditionalFormatting>
  <conditionalFormatting sqref="U5:U195">
    <cfRule type="expression" dxfId="105" priority="13">
      <formula>V5="yes"</formula>
    </cfRule>
  </conditionalFormatting>
  <conditionalFormatting sqref="W5:W195">
    <cfRule type="expression" dxfId="104" priority="12">
      <formula>X5="yes"</formula>
    </cfRule>
  </conditionalFormatting>
  <conditionalFormatting sqref="Y5:Y195">
    <cfRule type="expression" dxfId="103" priority="11">
      <formula>Z5="yes"</formula>
    </cfRule>
  </conditionalFormatting>
  <conditionalFormatting sqref="AA5:AA195">
    <cfRule type="expression" dxfId="102" priority="10">
      <formula>AB5="yes"</formula>
    </cfRule>
  </conditionalFormatting>
  <conditionalFormatting sqref="AC5:AC195">
    <cfRule type="expression" dxfId="101" priority="9">
      <formula>AD5="yes"</formula>
    </cfRule>
  </conditionalFormatting>
  <conditionalFormatting sqref="AE5:AE195">
    <cfRule type="expression" dxfId="100" priority="8">
      <formula>AF5="yes"</formula>
    </cfRule>
  </conditionalFormatting>
  <conditionalFormatting sqref="AI5:AI195">
    <cfRule type="expression" dxfId="99" priority="7">
      <formula>AJ5="yes"</formula>
    </cfRule>
  </conditionalFormatting>
  <conditionalFormatting sqref="AK5:AK195">
    <cfRule type="expression" dxfId="98" priority="6">
      <formula>AL5="yes"</formula>
    </cfRule>
  </conditionalFormatting>
  <conditionalFormatting sqref="AM5:AM195">
    <cfRule type="expression" dxfId="97" priority="5">
      <formula>AN5="yes"</formula>
    </cfRule>
  </conditionalFormatting>
  <conditionalFormatting sqref="AO5:AO195">
    <cfRule type="expression" dxfId="96" priority="4">
      <formula>AP5="yes"</formula>
    </cfRule>
  </conditionalFormatting>
  <conditionalFormatting sqref="AQ5:AQ195">
    <cfRule type="expression" dxfId="95" priority="3">
      <formula>AR5="yes"</formula>
    </cfRule>
  </conditionalFormatting>
  <conditionalFormatting sqref="AS5:AS195">
    <cfRule type="expression" dxfId="94" priority="2">
      <formula>AT5="yes"</formula>
    </cfRule>
  </conditionalFormatting>
  <conditionalFormatting sqref="AU5:AU195">
    <cfRule type="expression" dxfId="93" priority="1">
      <formula>AV5="yes"</formula>
    </cfRule>
  </conditionalFormatting>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E197"/>
  <sheetViews>
    <sheetView topLeftCell="F1" workbookViewId="0">
      <pane xSplit="2" ySplit="4" topLeftCell="H5" activePane="bottomRight" state="frozen"/>
      <selection activeCell="F1" sqref="F1"/>
      <selection pane="topRight" activeCell="H1" sqref="H1"/>
      <selection pane="bottomLeft" activeCell="F5" sqref="F5"/>
      <selection pane="bottomRight" activeCell="F2" sqref="F2"/>
    </sheetView>
  </sheetViews>
  <sheetFormatPr defaultRowHeight="11.25" x14ac:dyDescent="0.2"/>
  <cols>
    <col min="1" max="1" width="54" bestFit="1" customWidth="1"/>
    <col min="2" max="2" width="42.83203125" customWidth="1"/>
    <col min="3" max="3" width="12.1640625" customWidth="1"/>
    <col min="4" max="4" width="33.6640625" customWidth="1"/>
    <col min="5" max="5" width="13.6640625" customWidth="1"/>
    <col min="6" max="6" width="47.5" customWidth="1"/>
    <col min="7" max="7" width="12.1640625" customWidth="1"/>
    <col min="8" max="19" width="21.83203125" style="306" customWidth="1"/>
    <col min="20" max="20" width="23" customWidth="1"/>
    <col min="21" max="21" width="21.6640625" customWidth="1"/>
    <col min="22" max="22" width="21.1640625" style="306" customWidth="1"/>
    <col min="23" max="23" width="21.83203125" style="306" customWidth="1"/>
    <col min="24" max="24" width="24.5" style="306" customWidth="1"/>
    <col min="25" max="25" width="22.6640625" style="306" customWidth="1"/>
    <col min="26" max="27" width="19.5" style="306" customWidth="1"/>
    <col min="28" max="31" width="20.1640625" style="306" hidden="1" customWidth="1"/>
    <col min="32" max="32" width="6.33203125" customWidth="1"/>
    <col min="40" max="40" width="7.6640625" customWidth="1"/>
    <col min="41" max="41" width="7.5" customWidth="1"/>
  </cols>
  <sheetData>
    <row r="1" spans="1:31" ht="20.25" customHeight="1" x14ac:dyDescent="0.2">
      <c r="F1" s="343" t="s">
        <v>774</v>
      </c>
    </row>
    <row r="2" spans="1:31" ht="15.75" customHeight="1" x14ac:dyDescent="0.2"/>
    <row r="3" spans="1:31" ht="22.5" x14ac:dyDescent="0.2">
      <c r="F3" s="316" t="s">
        <v>806</v>
      </c>
      <c r="T3" s="81"/>
      <c r="U3" s="81"/>
      <c r="V3" s="218"/>
      <c r="W3" s="218"/>
      <c r="X3" s="218"/>
      <c r="Y3" s="218"/>
      <c r="Z3" s="218"/>
      <c r="AA3" s="218"/>
      <c r="AB3" s="218"/>
      <c r="AC3" s="218"/>
      <c r="AD3" s="218"/>
      <c r="AE3" s="218"/>
    </row>
    <row r="4" spans="1:31" ht="45" x14ac:dyDescent="0.2">
      <c r="A4" s="6" t="s">
        <v>473</v>
      </c>
      <c r="B4" s="6" t="s">
        <v>469</v>
      </c>
      <c r="C4" s="6" t="s">
        <v>470</v>
      </c>
      <c r="D4" s="6" t="s">
        <v>455</v>
      </c>
      <c r="E4" s="6" t="s">
        <v>454</v>
      </c>
      <c r="F4" s="6" t="s">
        <v>0</v>
      </c>
      <c r="G4" s="6" t="s">
        <v>1</v>
      </c>
      <c r="H4" s="201" t="s">
        <v>565</v>
      </c>
      <c r="I4" s="201" t="s">
        <v>566</v>
      </c>
      <c r="J4" s="201" t="s">
        <v>655</v>
      </c>
      <c r="K4" s="201" t="s">
        <v>656</v>
      </c>
      <c r="L4" s="201" t="s">
        <v>657</v>
      </c>
      <c r="M4" s="201" t="s">
        <v>658</v>
      </c>
      <c r="N4" s="201" t="s">
        <v>659</v>
      </c>
      <c r="O4" s="201" t="s">
        <v>663</v>
      </c>
      <c r="P4" s="201" t="s">
        <v>668</v>
      </c>
      <c r="Q4" s="201" t="s">
        <v>672</v>
      </c>
      <c r="R4" s="201" t="s">
        <v>676</v>
      </c>
      <c r="S4" s="201" t="s">
        <v>680</v>
      </c>
      <c r="T4" s="6" t="s">
        <v>706</v>
      </c>
      <c r="U4" s="6" t="s">
        <v>707</v>
      </c>
      <c r="V4" s="201" t="s">
        <v>708</v>
      </c>
      <c r="W4" s="201" t="s">
        <v>709</v>
      </c>
      <c r="X4" s="201" t="s">
        <v>710</v>
      </c>
      <c r="Y4" s="201" t="s">
        <v>711</v>
      </c>
      <c r="Z4" s="201" t="s">
        <v>712</v>
      </c>
      <c r="AA4" s="201" t="s">
        <v>713</v>
      </c>
      <c r="AB4" s="201" t="s">
        <v>714</v>
      </c>
      <c r="AC4" s="201" t="s">
        <v>715</v>
      </c>
      <c r="AD4" s="201" t="s">
        <v>716</v>
      </c>
      <c r="AE4" s="201" t="s">
        <v>717</v>
      </c>
    </row>
    <row r="5" spans="1:31" x14ac:dyDescent="0.2">
      <c r="A5" s="285" t="s">
        <v>619</v>
      </c>
      <c r="B5" s="293" t="s">
        <v>688</v>
      </c>
      <c r="C5" s="293" t="s">
        <v>401</v>
      </c>
      <c r="D5" s="293" t="s">
        <v>415</v>
      </c>
      <c r="E5" s="293" t="s">
        <v>5</v>
      </c>
      <c r="F5" s="293" t="s">
        <v>6</v>
      </c>
      <c r="G5" s="293" t="s">
        <v>7</v>
      </c>
      <c r="H5" s="306" t="str">
        <f>IF(AND('OF -Antibiotics STAR PU 13'!J5="yes",'Co-amoxiclav etc.'!J5="yes"),"yes","no")</f>
        <v>no</v>
      </c>
      <c r="I5" s="306" t="str">
        <f>IF(AND('OF -Antibiotics STAR PU 13'!L5="yes",'Co-amoxiclav etc.'!L5="yes"),"yes","no")</f>
        <v>no</v>
      </c>
      <c r="J5" s="306" t="str">
        <f>IF(AND('OF -Antibiotics STAR PU 13'!N5="yes",'Co-amoxiclav etc.'!N5="yes"),"yes","no")</f>
        <v>no</v>
      </c>
      <c r="K5" s="306" t="str">
        <f>IF(AND('OF -Antibiotics STAR PU 13'!P5="yes",'Co-amoxiclav etc.'!P5="yes"),"yes","no")</f>
        <v>no</v>
      </c>
      <c r="L5" s="306" t="str">
        <f>IF(AND('OF -Antibiotics STAR PU 13'!R5="yes",'Co-amoxiclav etc.'!R5="yes"),"yes","no")</f>
        <v>no</v>
      </c>
      <c r="M5" s="306" t="str">
        <f>IF(AND('OF -Antibiotics STAR PU 13'!T5="yes",'Co-amoxiclav etc.'!T5="yes"),"yes","no")</f>
        <v>yes</v>
      </c>
      <c r="N5" s="306" t="str">
        <f>IF(AND('OF -Antibiotics STAR PU 13'!V5="yes",'Co-amoxiclav etc.'!V5="yes"),"yes","no")</f>
        <v>yes</v>
      </c>
      <c r="O5" s="306" t="str">
        <f>IF(AND('OF -Antibiotics STAR PU 13'!X5="yes",'Co-amoxiclav etc.'!X5="yes"),"yes","no")</f>
        <v>yes</v>
      </c>
      <c r="P5" s="306" t="str">
        <f>IF(AND('OF -Antibiotics STAR PU 13'!Z5="yes",'Co-amoxiclav etc.'!Z5="yes"),"yes","no")</f>
        <v>yes</v>
      </c>
      <c r="Q5" s="306" t="str">
        <f>IF(AND('OF -Antibiotics STAR PU 13'!AB5="yes",'Co-amoxiclav etc.'!AB5="yes"),"yes","no")</f>
        <v>yes</v>
      </c>
      <c r="R5" s="306" t="str">
        <f>IF(AND('OF -Antibiotics STAR PU 13'!AD5="yes",'Co-amoxiclav etc.'!AD5="yes"),"yes","no")</f>
        <v>yes</v>
      </c>
      <c r="S5" s="306" t="str">
        <f>IF(AND('OF -Antibiotics STAR PU 13'!AF5="yes",'Co-amoxiclav etc.'!AF5="yes"),"yes","no")</f>
        <v>yes</v>
      </c>
      <c r="T5" t="str">
        <f>IF(AND('OF -Antibiotics STAR PU 13'!AH5="yes",'Co-amoxiclav etc.'!AH5="yes"),"yes","no")</f>
        <v>yes</v>
      </c>
      <c r="U5" s="306" t="str">
        <f>IF(AND('OF -Antibiotics STAR PU 13'!AJ5="yes",'Co-amoxiclav etc.'!AJ5="yes"),"yes","no")</f>
        <v>yes</v>
      </c>
      <c r="V5" s="306" t="str">
        <f>IF(AND('OF -Antibiotics STAR PU 13'!AL5="yes",'Co-amoxiclav etc.'!AL5="yes"),"yes","no")</f>
        <v>yes</v>
      </c>
      <c r="W5" s="306" t="str">
        <f>IF(AND('OF -Antibiotics STAR PU 13'!AN5="yes",'Co-amoxiclav etc.'!AN5="yes"),"yes","no")</f>
        <v>yes</v>
      </c>
      <c r="X5" s="306" t="str">
        <f>IF(AND('OF -Antibiotics STAR PU 13'!AP5="yes",'Co-amoxiclav etc.'!AP5="yes"),"yes","no")</f>
        <v>yes</v>
      </c>
      <c r="Y5" s="306" t="str">
        <f>IF(AND('OF -Antibiotics STAR PU 13'!AR5="yes",'Co-amoxiclav etc.'!AR5="yes"),"yes","no")</f>
        <v>yes</v>
      </c>
      <c r="Z5" s="306" t="str">
        <f>IF(AND('OF -Antibiotics STAR PU 13'!AT5="yes",'Co-amoxiclav etc.'!AT5="yes"),"yes","no")</f>
        <v>yes</v>
      </c>
      <c r="AA5" s="306" t="str">
        <f>IF(AND('OF -Antibiotics STAR PU 13'!AV5="yes",'Co-amoxiclav etc.'!AV5="yes"),"yes","no")</f>
        <v>yes</v>
      </c>
    </row>
    <row r="6" spans="1:31" x14ac:dyDescent="0.2">
      <c r="A6" s="285" t="s">
        <v>620</v>
      </c>
      <c r="B6" s="293" t="s">
        <v>689</v>
      </c>
      <c r="C6" s="293" t="s">
        <v>402</v>
      </c>
      <c r="D6" s="293" t="s">
        <v>416</v>
      </c>
      <c r="E6" s="293" t="s">
        <v>8</v>
      </c>
      <c r="F6" s="293" t="s">
        <v>9</v>
      </c>
      <c r="G6" s="293" t="s">
        <v>10</v>
      </c>
      <c r="H6" s="306" t="str">
        <f>IF(AND('OF -Antibiotics STAR PU 13'!J6="yes",'Co-amoxiclav etc.'!J6="yes"),"yes","no")</f>
        <v>no</v>
      </c>
      <c r="I6" s="306" t="str">
        <f>IF(AND('OF -Antibiotics STAR PU 13'!L6="yes",'Co-amoxiclav etc.'!L6="yes"),"yes","no")</f>
        <v>no</v>
      </c>
      <c r="J6" s="306" t="str">
        <f>IF(AND('OF -Antibiotics STAR PU 13'!N6="yes",'Co-amoxiclav etc.'!N6="yes"),"yes","no")</f>
        <v>no</v>
      </c>
      <c r="K6" s="306" t="str">
        <f>IF(AND('OF -Antibiotics STAR PU 13'!P6="yes",'Co-amoxiclav etc.'!P6="yes"),"yes","no")</f>
        <v>no</v>
      </c>
      <c r="L6" s="306" t="str">
        <f>IF(AND('OF -Antibiotics STAR PU 13'!R6="yes",'Co-amoxiclav etc.'!R6="yes"),"yes","no")</f>
        <v>no</v>
      </c>
      <c r="M6" s="306" t="str">
        <f>IF(AND('OF -Antibiotics STAR PU 13'!T6="yes",'Co-amoxiclav etc.'!T6="yes"),"yes","no")</f>
        <v>no</v>
      </c>
      <c r="N6" s="306" t="str">
        <f>IF(AND('OF -Antibiotics STAR PU 13'!V6="yes",'Co-amoxiclav etc.'!V6="yes"),"yes","no")</f>
        <v>no</v>
      </c>
      <c r="O6" s="306" t="str">
        <f>IF(AND('OF -Antibiotics STAR PU 13'!X6="yes",'Co-amoxiclav etc.'!X6="yes"),"yes","no")</f>
        <v>no</v>
      </c>
      <c r="P6" s="306" t="str">
        <f>IF(AND('OF -Antibiotics STAR PU 13'!Z6="yes",'Co-amoxiclav etc.'!Z6="yes"),"yes","no")</f>
        <v>no</v>
      </c>
      <c r="Q6" s="306" t="str">
        <f>IF(AND('OF -Antibiotics STAR PU 13'!AB6="yes",'Co-amoxiclav etc.'!AB6="yes"),"yes","no")</f>
        <v>no</v>
      </c>
      <c r="R6" s="306" t="str">
        <f>IF(AND('OF -Antibiotics STAR PU 13'!AD6="yes",'Co-amoxiclav etc.'!AD6="yes"),"yes","no")</f>
        <v>no</v>
      </c>
      <c r="S6" s="306" t="str">
        <f>IF(AND('OF -Antibiotics STAR PU 13'!AF6="yes",'Co-amoxiclav etc.'!AF6="yes"),"yes","no")</f>
        <v>no</v>
      </c>
      <c r="T6" s="306" t="str">
        <f>IF(AND('OF -Antibiotics STAR PU 13'!AH6="yes",'Co-amoxiclav etc.'!AH6="yes"),"yes","no")</f>
        <v>no</v>
      </c>
      <c r="U6" s="306" t="str">
        <f>IF(AND('OF -Antibiotics STAR PU 13'!AJ6="yes",'Co-amoxiclav etc.'!AJ6="yes"),"yes","no")</f>
        <v>no</v>
      </c>
      <c r="V6" s="306" t="str">
        <f>IF(AND('OF -Antibiotics STAR PU 13'!AL6="yes",'Co-amoxiclav etc.'!AL6="yes"),"yes","no")</f>
        <v>no</v>
      </c>
      <c r="W6" s="306" t="str">
        <f>IF(AND('OF -Antibiotics STAR PU 13'!AN6="yes",'Co-amoxiclav etc.'!AN6="yes"),"yes","no")</f>
        <v>no</v>
      </c>
      <c r="X6" s="306" t="str">
        <f>IF(AND('OF -Antibiotics STAR PU 13'!AP6="yes",'Co-amoxiclav etc.'!AP6="yes"),"yes","no")</f>
        <v>no</v>
      </c>
      <c r="Y6" s="306" t="str">
        <f>IF(AND('OF -Antibiotics STAR PU 13'!AR6="yes",'Co-amoxiclav etc.'!AR6="yes"),"yes","no")</f>
        <v>no</v>
      </c>
      <c r="Z6" s="306" t="str">
        <f>IF(AND('OF -Antibiotics STAR PU 13'!AT6="yes",'Co-amoxiclav etc.'!AT6="yes"),"yes","no")</f>
        <v>no</v>
      </c>
      <c r="AA6" s="306" t="str">
        <f>IF(AND('OF -Antibiotics STAR PU 13'!AV6="yes",'Co-amoxiclav etc.'!AV6="yes"),"yes","no")</f>
        <v>no</v>
      </c>
    </row>
    <row r="7" spans="1:31" x14ac:dyDescent="0.2">
      <c r="A7" s="285" t="s">
        <v>621</v>
      </c>
      <c r="B7" s="293" t="s">
        <v>690</v>
      </c>
      <c r="C7" s="293" t="s">
        <v>404</v>
      </c>
      <c r="D7" s="293" t="s">
        <v>418</v>
      </c>
      <c r="E7" s="293" t="s">
        <v>12</v>
      </c>
      <c r="F7" s="293" t="s">
        <v>13</v>
      </c>
      <c r="G7" s="293" t="s">
        <v>14</v>
      </c>
      <c r="H7" s="306" t="str">
        <f>IF(AND('OF -Antibiotics STAR PU 13'!J7="yes",'Co-amoxiclav etc.'!J7="yes"),"yes","no")</f>
        <v>yes</v>
      </c>
      <c r="I7" s="306" t="str">
        <f>IF(AND('OF -Antibiotics STAR PU 13'!L7="yes",'Co-amoxiclav etc.'!L7="yes"),"yes","no")</f>
        <v>yes</v>
      </c>
      <c r="J7" s="306" t="str">
        <f>IF(AND('OF -Antibiotics STAR PU 13'!N7="yes",'Co-amoxiclav etc.'!N7="yes"),"yes","no")</f>
        <v>yes</v>
      </c>
      <c r="K7" s="306" t="str">
        <f>IF(AND('OF -Antibiotics STAR PU 13'!P7="yes",'Co-amoxiclav etc.'!P7="yes"),"yes","no")</f>
        <v>yes</v>
      </c>
      <c r="L7" s="306" t="str">
        <f>IF(AND('OF -Antibiotics STAR PU 13'!R7="yes",'Co-amoxiclav etc.'!R7="yes"),"yes","no")</f>
        <v>yes</v>
      </c>
      <c r="M7" s="306" t="str">
        <f>IF(AND('OF -Antibiotics STAR PU 13'!T7="yes",'Co-amoxiclav etc.'!T7="yes"),"yes","no")</f>
        <v>yes</v>
      </c>
      <c r="N7" s="306" t="str">
        <f>IF(AND('OF -Antibiotics STAR PU 13'!V7="yes",'Co-amoxiclav etc.'!V7="yes"),"yes","no")</f>
        <v>yes</v>
      </c>
      <c r="O7" s="306" t="str">
        <f>IF(AND('OF -Antibiotics STAR PU 13'!X7="yes",'Co-amoxiclav etc.'!X7="yes"),"yes","no")</f>
        <v>yes</v>
      </c>
      <c r="P7" s="306" t="str">
        <f>IF(AND('OF -Antibiotics STAR PU 13'!Z7="yes",'Co-amoxiclav etc.'!Z7="yes"),"yes","no")</f>
        <v>yes</v>
      </c>
      <c r="Q7" s="306" t="str">
        <f>IF(AND('OF -Antibiotics STAR PU 13'!AB7="yes",'Co-amoxiclav etc.'!AB7="yes"),"yes","no")</f>
        <v>yes</v>
      </c>
      <c r="R7" s="306" t="str">
        <f>IF(AND('OF -Antibiotics STAR PU 13'!AD7="yes",'Co-amoxiclav etc.'!AD7="yes"),"yes","no")</f>
        <v>yes</v>
      </c>
      <c r="S7" s="306" t="str">
        <f>IF(AND('OF -Antibiotics STAR PU 13'!AF7="yes",'Co-amoxiclav etc.'!AF7="yes"),"yes","no")</f>
        <v>yes</v>
      </c>
      <c r="T7" s="306" t="str">
        <f>IF(AND('OF -Antibiotics STAR PU 13'!AH7="yes",'Co-amoxiclav etc.'!AH7="yes"),"yes","no")</f>
        <v>yes</v>
      </c>
      <c r="U7" s="306" t="str">
        <f>IF(AND('OF -Antibiotics STAR PU 13'!AJ7="yes",'Co-amoxiclav etc.'!AJ7="yes"),"yes","no")</f>
        <v>yes</v>
      </c>
      <c r="V7" s="306" t="str">
        <f>IF(AND('OF -Antibiotics STAR PU 13'!AL7="yes",'Co-amoxiclav etc.'!AL7="yes"),"yes","no")</f>
        <v>yes</v>
      </c>
      <c r="W7" s="306" t="str">
        <f>IF(AND('OF -Antibiotics STAR PU 13'!AN7="yes",'Co-amoxiclav etc.'!AN7="yes"),"yes","no")</f>
        <v>yes</v>
      </c>
      <c r="X7" s="306" t="str">
        <f>IF(AND('OF -Antibiotics STAR PU 13'!AP7="yes",'Co-amoxiclav etc.'!AP7="yes"),"yes","no")</f>
        <v>yes</v>
      </c>
      <c r="Y7" s="306" t="str">
        <f>IF(AND('OF -Antibiotics STAR PU 13'!AR7="yes",'Co-amoxiclav etc.'!AR7="yes"),"yes","no")</f>
        <v>yes</v>
      </c>
      <c r="Z7" s="306" t="str">
        <f>IF(AND('OF -Antibiotics STAR PU 13'!AT7="yes",'Co-amoxiclav etc.'!AT7="yes"),"yes","no")</f>
        <v>yes</v>
      </c>
      <c r="AA7" s="306" t="str">
        <f>IF(AND('OF -Antibiotics STAR PU 13'!AV7="yes",'Co-amoxiclav etc.'!AV7="yes"),"yes","no")</f>
        <v>yes</v>
      </c>
    </row>
    <row r="8" spans="1:31" x14ac:dyDescent="0.2">
      <c r="A8" s="285" t="s">
        <v>622</v>
      </c>
      <c r="B8" s="293" t="s">
        <v>690</v>
      </c>
      <c r="C8" s="293" t="s">
        <v>404</v>
      </c>
      <c r="D8" s="293" t="s">
        <v>418</v>
      </c>
      <c r="E8" s="293" t="s">
        <v>12</v>
      </c>
      <c r="F8" s="293" t="s">
        <v>15</v>
      </c>
      <c r="G8" s="293" t="s">
        <v>16</v>
      </c>
      <c r="H8" s="306" t="str">
        <f>IF(AND('OF -Antibiotics STAR PU 13'!J8="yes",'Co-amoxiclav etc.'!J8="yes"),"yes","no")</f>
        <v>no</v>
      </c>
      <c r="I8" s="306" t="str">
        <f>IF(AND('OF -Antibiotics STAR PU 13'!L8="yes",'Co-amoxiclav etc.'!L8="yes"),"yes","no")</f>
        <v>no</v>
      </c>
      <c r="J8" s="306" t="str">
        <f>IF(AND('OF -Antibiotics STAR PU 13'!N8="yes",'Co-amoxiclav etc.'!N8="yes"),"yes","no")</f>
        <v>no</v>
      </c>
      <c r="K8" s="306" t="str">
        <f>IF(AND('OF -Antibiotics STAR PU 13'!P8="yes",'Co-amoxiclav etc.'!P8="yes"),"yes","no")</f>
        <v>no</v>
      </c>
      <c r="L8" s="306" t="str">
        <f>IF(AND('OF -Antibiotics STAR PU 13'!R8="yes",'Co-amoxiclav etc.'!R8="yes"),"yes","no")</f>
        <v>no</v>
      </c>
      <c r="M8" s="306" t="str">
        <f>IF(AND('OF -Antibiotics STAR PU 13'!T8="yes",'Co-amoxiclav etc.'!T8="yes"),"yes","no")</f>
        <v>no</v>
      </c>
      <c r="N8" s="306" t="str">
        <f>IF(AND('OF -Antibiotics STAR PU 13'!V8="yes",'Co-amoxiclav etc.'!V8="yes"),"yes","no")</f>
        <v>no</v>
      </c>
      <c r="O8" s="306" t="str">
        <f>IF(AND('OF -Antibiotics STAR PU 13'!X8="yes",'Co-amoxiclav etc.'!X8="yes"),"yes","no")</f>
        <v>no</v>
      </c>
      <c r="P8" s="306" t="str">
        <f>IF(AND('OF -Antibiotics STAR PU 13'!Z8="yes",'Co-amoxiclav etc.'!Z8="yes"),"yes","no")</f>
        <v>no</v>
      </c>
      <c r="Q8" s="306" t="str">
        <f>IF(AND('OF -Antibiotics STAR PU 13'!AB8="yes",'Co-amoxiclav etc.'!AB8="yes"),"yes","no")</f>
        <v>no</v>
      </c>
      <c r="R8" s="306" t="str">
        <f>IF(AND('OF -Antibiotics STAR PU 13'!AD8="yes",'Co-amoxiclav etc.'!AD8="yes"),"yes","no")</f>
        <v>no</v>
      </c>
      <c r="S8" s="306" t="str">
        <f>IF(AND('OF -Antibiotics STAR PU 13'!AF8="yes",'Co-amoxiclav etc.'!AF8="yes"),"yes","no")</f>
        <v>no</v>
      </c>
      <c r="T8" s="306" t="str">
        <f>IF(AND('OF -Antibiotics STAR PU 13'!AH8="yes",'Co-amoxiclav etc.'!AH8="yes"),"yes","no")</f>
        <v>no</v>
      </c>
      <c r="U8" s="306" t="str">
        <f>IF(AND('OF -Antibiotics STAR PU 13'!AJ8="yes",'Co-amoxiclav etc.'!AJ8="yes"),"yes","no")</f>
        <v>no</v>
      </c>
      <c r="V8" s="306" t="str">
        <f>IF(AND('OF -Antibiotics STAR PU 13'!AL8="yes",'Co-amoxiclav etc.'!AL8="yes"),"yes","no")</f>
        <v>no</v>
      </c>
      <c r="W8" s="306" t="str">
        <f>IF(AND('OF -Antibiotics STAR PU 13'!AN8="yes",'Co-amoxiclav etc.'!AN8="yes"),"yes","no")</f>
        <v>no</v>
      </c>
      <c r="X8" s="306" t="str">
        <f>IF(AND('OF -Antibiotics STAR PU 13'!AP8="yes",'Co-amoxiclav etc.'!AP8="yes"),"yes","no")</f>
        <v>no</v>
      </c>
      <c r="Y8" s="306" t="str">
        <f>IF(AND('OF -Antibiotics STAR PU 13'!AR8="yes",'Co-amoxiclav etc.'!AR8="yes"),"yes","no")</f>
        <v>no</v>
      </c>
      <c r="Z8" s="306" t="str">
        <f>IF(AND('OF -Antibiotics STAR PU 13'!AT8="yes",'Co-amoxiclav etc.'!AT8="yes"),"yes","no")</f>
        <v>no</v>
      </c>
      <c r="AA8" s="306" t="str">
        <f>IF(AND('OF -Antibiotics STAR PU 13'!AV8="yes",'Co-amoxiclav etc.'!AV8="yes"),"yes","no")</f>
        <v>no</v>
      </c>
    </row>
    <row r="9" spans="1:31" x14ac:dyDescent="0.2">
      <c r="A9" s="285" t="s">
        <v>478</v>
      </c>
      <c r="B9" s="293" t="s">
        <v>688</v>
      </c>
      <c r="C9" s="293" t="s">
        <v>401</v>
      </c>
      <c r="D9" s="293" t="s">
        <v>419</v>
      </c>
      <c r="E9" s="293" t="s">
        <v>17</v>
      </c>
      <c r="F9" s="293" t="s">
        <v>18</v>
      </c>
      <c r="G9" s="293" t="s">
        <v>19</v>
      </c>
      <c r="H9" s="306" t="str">
        <f>IF(AND('OF -Antibiotics STAR PU 13'!J9="yes",'Co-amoxiclav etc.'!J9="yes"),"yes","no")</f>
        <v>no</v>
      </c>
      <c r="I9" s="306" t="str">
        <f>IF(AND('OF -Antibiotics STAR PU 13'!L9="yes",'Co-amoxiclav etc.'!L9="yes"),"yes","no")</f>
        <v>no</v>
      </c>
      <c r="J9" s="306" t="str">
        <f>IF(AND('OF -Antibiotics STAR PU 13'!N9="yes",'Co-amoxiclav etc.'!N9="yes"),"yes","no")</f>
        <v>no</v>
      </c>
      <c r="K9" s="306" t="str">
        <f>IF(AND('OF -Antibiotics STAR PU 13'!P9="yes",'Co-amoxiclav etc.'!P9="yes"),"yes","no")</f>
        <v>no</v>
      </c>
      <c r="L9" s="306" t="str">
        <f>IF(AND('OF -Antibiotics STAR PU 13'!R9="yes",'Co-amoxiclav etc.'!R9="yes"),"yes","no")</f>
        <v>no</v>
      </c>
      <c r="M9" s="306" t="str">
        <f>IF(AND('OF -Antibiotics STAR PU 13'!T9="yes",'Co-amoxiclav etc.'!T9="yes"),"yes","no")</f>
        <v>no</v>
      </c>
      <c r="N9" s="306" t="str">
        <f>IF(AND('OF -Antibiotics STAR PU 13'!V9="yes",'Co-amoxiclav etc.'!V9="yes"),"yes","no")</f>
        <v>no</v>
      </c>
      <c r="O9" s="306" t="str">
        <f>IF(AND('OF -Antibiotics STAR PU 13'!X9="yes",'Co-amoxiclav etc.'!X9="yes"),"yes","no")</f>
        <v>no</v>
      </c>
      <c r="P9" s="306" t="str">
        <f>IF(AND('OF -Antibiotics STAR PU 13'!Z9="yes",'Co-amoxiclav etc.'!Z9="yes"),"yes","no")</f>
        <v>no</v>
      </c>
      <c r="Q9" s="306" t="str">
        <f>IF(AND('OF -Antibiotics STAR PU 13'!AB9="yes",'Co-amoxiclav etc.'!AB9="yes"),"yes","no")</f>
        <v>no</v>
      </c>
      <c r="R9" s="306" t="str">
        <f>IF(AND('OF -Antibiotics STAR PU 13'!AD9="yes",'Co-amoxiclav etc.'!AD9="yes"),"yes","no")</f>
        <v>no</v>
      </c>
      <c r="S9" s="306" t="str">
        <f>IF(AND('OF -Antibiotics STAR PU 13'!AF9="yes",'Co-amoxiclav etc.'!AF9="yes"),"yes","no")</f>
        <v>no</v>
      </c>
      <c r="T9" s="306" t="str">
        <f>IF(AND('OF -Antibiotics STAR PU 13'!AH9="yes",'Co-amoxiclav etc.'!AH9="yes"),"yes","no")</f>
        <v>no</v>
      </c>
      <c r="U9" s="306" t="str">
        <f>IF(AND('OF -Antibiotics STAR PU 13'!AJ9="yes",'Co-amoxiclav etc.'!AJ9="yes"),"yes","no")</f>
        <v>no</v>
      </c>
      <c r="V9" s="306" t="str">
        <f>IF(AND('OF -Antibiotics STAR PU 13'!AL9="yes",'Co-amoxiclav etc.'!AL9="yes"),"yes","no")</f>
        <v>no</v>
      </c>
      <c r="W9" s="306" t="str">
        <f>IF(AND('OF -Antibiotics STAR PU 13'!AN9="yes",'Co-amoxiclav etc.'!AN9="yes"),"yes","no")</f>
        <v>no</v>
      </c>
      <c r="X9" s="306" t="str">
        <f>IF(AND('OF -Antibiotics STAR PU 13'!AP9="yes",'Co-amoxiclav etc.'!AP9="yes"),"yes","no")</f>
        <v>no</v>
      </c>
      <c r="Y9" s="306" t="str">
        <f>IF(AND('OF -Antibiotics STAR PU 13'!AR9="yes",'Co-amoxiclav etc.'!AR9="yes"),"yes","no")</f>
        <v>no</v>
      </c>
      <c r="Z9" s="306" t="str">
        <f>IF(AND('OF -Antibiotics STAR PU 13'!AT9="yes",'Co-amoxiclav etc.'!AT9="yes"),"yes","no")</f>
        <v>no</v>
      </c>
      <c r="AA9" s="306" t="str">
        <f>IF(AND('OF -Antibiotics STAR PU 13'!AV9="yes",'Co-amoxiclav etc.'!AV9="yes"),"yes","no")</f>
        <v>no</v>
      </c>
    </row>
    <row r="10" spans="1:31" x14ac:dyDescent="0.2">
      <c r="A10" s="285" t="s">
        <v>479</v>
      </c>
      <c r="B10" s="293" t="s">
        <v>691</v>
      </c>
      <c r="C10" s="293" t="s">
        <v>405</v>
      </c>
      <c r="D10" s="293" t="s">
        <v>552</v>
      </c>
      <c r="E10" s="293" t="s">
        <v>20</v>
      </c>
      <c r="F10" s="293" t="s">
        <v>21</v>
      </c>
      <c r="G10" s="293" t="s">
        <v>22</v>
      </c>
      <c r="H10" s="306" t="str">
        <f>IF(AND('OF -Antibiotics STAR PU 13'!J10="yes",'Co-amoxiclav etc.'!J10="yes"),"yes","no")</f>
        <v>no</v>
      </c>
      <c r="I10" s="306" t="str">
        <f>IF(AND('OF -Antibiotics STAR PU 13'!L10="yes",'Co-amoxiclav etc.'!L10="yes"),"yes","no")</f>
        <v>no</v>
      </c>
      <c r="J10" s="306" t="str">
        <f>IF(AND('OF -Antibiotics STAR PU 13'!N10="yes",'Co-amoxiclav etc.'!N10="yes"),"yes","no")</f>
        <v>no</v>
      </c>
      <c r="K10" s="306" t="str">
        <f>IF(AND('OF -Antibiotics STAR PU 13'!P10="yes",'Co-amoxiclav etc.'!P10="yes"),"yes","no")</f>
        <v>no</v>
      </c>
      <c r="L10" s="306" t="str">
        <f>IF(AND('OF -Antibiotics STAR PU 13'!R10="yes",'Co-amoxiclav etc.'!R10="yes"),"yes","no")</f>
        <v>no</v>
      </c>
      <c r="M10" s="306" t="str">
        <f>IF(AND('OF -Antibiotics STAR PU 13'!T10="yes",'Co-amoxiclav etc.'!T10="yes"),"yes","no")</f>
        <v>no</v>
      </c>
      <c r="N10" s="306" t="str">
        <f>IF(AND('OF -Antibiotics STAR PU 13'!V10="yes",'Co-amoxiclav etc.'!V10="yes"),"yes","no")</f>
        <v>no</v>
      </c>
      <c r="O10" s="306" t="str">
        <f>IF(AND('OF -Antibiotics STAR PU 13'!X10="yes",'Co-amoxiclav etc.'!X10="yes"),"yes","no")</f>
        <v>no</v>
      </c>
      <c r="P10" s="306" t="str">
        <f>IF(AND('OF -Antibiotics STAR PU 13'!Z10="yes",'Co-amoxiclav etc.'!Z10="yes"),"yes","no")</f>
        <v>no</v>
      </c>
      <c r="Q10" s="306" t="str">
        <f>IF(AND('OF -Antibiotics STAR PU 13'!AB10="yes",'Co-amoxiclav etc.'!AB10="yes"),"yes","no")</f>
        <v>no</v>
      </c>
      <c r="R10" s="306" t="str">
        <f>IF(AND('OF -Antibiotics STAR PU 13'!AD10="yes",'Co-amoxiclav etc.'!AD10="yes"),"yes","no")</f>
        <v>no</v>
      </c>
      <c r="S10" s="306" t="str">
        <f>IF(AND('OF -Antibiotics STAR PU 13'!AF10="yes",'Co-amoxiclav etc.'!AF10="yes"),"yes","no")</f>
        <v>no</v>
      </c>
      <c r="T10" s="306" t="str">
        <f>IF(AND('OF -Antibiotics STAR PU 13'!AH10="yes",'Co-amoxiclav etc.'!AH10="yes"),"yes","no")</f>
        <v>no</v>
      </c>
      <c r="U10" s="306" t="str">
        <f>IF(AND('OF -Antibiotics STAR PU 13'!AJ10="yes",'Co-amoxiclav etc.'!AJ10="yes"),"yes","no")</f>
        <v>no</v>
      </c>
      <c r="V10" s="306" t="str">
        <f>IF(AND('OF -Antibiotics STAR PU 13'!AL10="yes",'Co-amoxiclav etc.'!AL10="yes"),"yes","no")</f>
        <v>no</v>
      </c>
      <c r="W10" s="306" t="str">
        <f>IF(AND('OF -Antibiotics STAR PU 13'!AN10="yes",'Co-amoxiclav etc.'!AN10="yes"),"yes","no")</f>
        <v>no</v>
      </c>
      <c r="X10" s="306" t="str">
        <f>IF(AND('OF -Antibiotics STAR PU 13'!AP10="yes",'Co-amoxiclav etc.'!AP10="yes"),"yes","no")</f>
        <v>no</v>
      </c>
      <c r="Y10" s="306" t="str">
        <f>IF(AND('OF -Antibiotics STAR PU 13'!AR10="yes",'Co-amoxiclav etc.'!AR10="yes"),"yes","no")</f>
        <v>no</v>
      </c>
      <c r="Z10" s="306" t="str">
        <f>IF(AND('OF -Antibiotics STAR PU 13'!AT10="yes",'Co-amoxiclav etc.'!AT10="yes"),"yes","no")</f>
        <v>no</v>
      </c>
      <c r="AA10" s="306" t="str">
        <f>IF(AND('OF -Antibiotics STAR PU 13'!AV10="yes",'Co-amoxiclav etc.'!AV10="yes"),"yes","no")</f>
        <v>no</v>
      </c>
    </row>
    <row r="11" spans="1:31" x14ac:dyDescent="0.2">
      <c r="A11" s="285" t="s">
        <v>478</v>
      </c>
      <c r="B11" s="293" t="s">
        <v>688</v>
      </c>
      <c r="C11" s="293" t="s">
        <v>401</v>
      </c>
      <c r="D11" s="293" t="s">
        <v>419</v>
      </c>
      <c r="E11" s="293" t="s">
        <v>17</v>
      </c>
      <c r="F11" s="293" t="s">
        <v>23</v>
      </c>
      <c r="G11" s="293" t="s">
        <v>24</v>
      </c>
      <c r="H11" s="306" t="str">
        <f>IF(AND('OF -Antibiotics STAR PU 13'!J11="yes",'Co-amoxiclav etc.'!J11="yes"),"yes","no")</f>
        <v>no</v>
      </c>
      <c r="I11" s="306" t="str">
        <f>IF(AND('OF -Antibiotics STAR PU 13'!L11="yes",'Co-amoxiclav etc.'!L11="yes"),"yes","no")</f>
        <v>no</v>
      </c>
      <c r="J11" s="306" t="str">
        <f>IF(AND('OF -Antibiotics STAR PU 13'!N11="yes",'Co-amoxiclav etc.'!N11="yes"),"yes","no")</f>
        <v>no</v>
      </c>
      <c r="K11" s="306" t="str">
        <f>IF(AND('OF -Antibiotics STAR PU 13'!P11="yes",'Co-amoxiclav etc.'!P11="yes"),"yes","no")</f>
        <v>no</v>
      </c>
      <c r="L11" s="306" t="str">
        <f>IF(AND('OF -Antibiotics STAR PU 13'!R11="yes",'Co-amoxiclav etc.'!R11="yes"),"yes","no")</f>
        <v>no</v>
      </c>
      <c r="M11" s="306" t="str">
        <f>IF(AND('OF -Antibiotics STAR PU 13'!T11="yes",'Co-amoxiclav etc.'!T11="yes"),"yes","no")</f>
        <v>no</v>
      </c>
      <c r="N11" s="306" t="str">
        <f>IF(AND('OF -Antibiotics STAR PU 13'!V11="yes",'Co-amoxiclav etc.'!V11="yes"),"yes","no")</f>
        <v>no</v>
      </c>
      <c r="O11" s="306" t="str">
        <f>IF(AND('OF -Antibiotics STAR PU 13'!X11="yes",'Co-amoxiclav etc.'!X11="yes"),"yes","no")</f>
        <v>no</v>
      </c>
      <c r="P11" s="306" t="str">
        <f>IF(AND('OF -Antibiotics STAR PU 13'!Z11="yes",'Co-amoxiclav etc.'!Z11="yes"),"yes","no")</f>
        <v>no</v>
      </c>
      <c r="Q11" s="306" t="str">
        <f>IF(AND('OF -Antibiotics STAR PU 13'!AB11="yes",'Co-amoxiclav etc.'!AB11="yes"),"yes","no")</f>
        <v>no</v>
      </c>
      <c r="R11" s="306" t="str">
        <f>IF(AND('OF -Antibiotics STAR PU 13'!AD11="yes",'Co-amoxiclav etc.'!AD11="yes"),"yes","no")</f>
        <v>no</v>
      </c>
      <c r="S11" s="306" t="str">
        <f>IF(AND('OF -Antibiotics STAR PU 13'!AF11="yes",'Co-amoxiclav etc.'!AF11="yes"),"yes","no")</f>
        <v>no</v>
      </c>
      <c r="T11" s="306" t="str">
        <f>IF(AND('OF -Antibiotics STAR PU 13'!AH11="yes",'Co-amoxiclav etc.'!AH11="yes"),"yes","no")</f>
        <v>no</v>
      </c>
      <c r="U11" s="306" t="str">
        <f>IF(AND('OF -Antibiotics STAR PU 13'!AJ11="yes",'Co-amoxiclav etc.'!AJ11="yes"),"yes","no")</f>
        <v>no</v>
      </c>
      <c r="V11" s="306" t="str">
        <f>IF(AND('OF -Antibiotics STAR PU 13'!AL11="yes",'Co-amoxiclav etc.'!AL11="yes"),"yes","no")</f>
        <v>no</v>
      </c>
      <c r="W11" s="306" t="str">
        <f>IF(AND('OF -Antibiotics STAR PU 13'!AN11="yes",'Co-amoxiclav etc.'!AN11="yes"),"yes","no")</f>
        <v>no</v>
      </c>
      <c r="X11" s="306" t="str">
        <f>IF(AND('OF -Antibiotics STAR PU 13'!AP11="yes",'Co-amoxiclav etc.'!AP11="yes"),"yes","no")</f>
        <v>no</v>
      </c>
      <c r="Y11" s="306" t="str">
        <f>IF(AND('OF -Antibiotics STAR PU 13'!AR11="yes",'Co-amoxiclav etc.'!AR11="yes"),"yes","no")</f>
        <v>no</v>
      </c>
      <c r="Z11" s="306" t="str">
        <f>IF(AND('OF -Antibiotics STAR PU 13'!AT11="yes",'Co-amoxiclav etc.'!AT11="yes"),"yes","no")</f>
        <v>no</v>
      </c>
      <c r="AA11" s="306" t="str">
        <f>IF(AND('OF -Antibiotics STAR PU 13'!AV11="yes",'Co-amoxiclav etc.'!AV11="yes"),"yes","no")</f>
        <v>no</v>
      </c>
    </row>
    <row r="12" spans="1:31" x14ac:dyDescent="0.2">
      <c r="A12" s="285" t="s">
        <v>623</v>
      </c>
      <c r="B12" s="293" t="s">
        <v>692</v>
      </c>
      <c r="C12" s="293" t="s">
        <v>403</v>
      </c>
      <c r="D12" s="293" t="s">
        <v>420</v>
      </c>
      <c r="E12" s="293" t="s">
        <v>25</v>
      </c>
      <c r="F12" s="293" t="s">
        <v>26</v>
      </c>
      <c r="G12" s="293" t="s">
        <v>27</v>
      </c>
      <c r="H12" s="306" t="str">
        <f>IF(AND('OF -Antibiotics STAR PU 13'!J12="yes",'Co-amoxiclav etc.'!J12="yes"),"yes","no")</f>
        <v>no</v>
      </c>
      <c r="I12" s="306" t="str">
        <f>IF(AND('OF -Antibiotics STAR PU 13'!L12="yes",'Co-amoxiclav etc.'!L12="yes"),"yes","no")</f>
        <v>no</v>
      </c>
      <c r="J12" s="306" t="str">
        <f>IF(AND('OF -Antibiotics STAR PU 13'!N12="yes",'Co-amoxiclav etc.'!N12="yes"),"yes","no")</f>
        <v>no</v>
      </c>
      <c r="K12" s="306" t="str">
        <f>IF(AND('OF -Antibiotics STAR PU 13'!P12="yes",'Co-amoxiclav etc.'!P12="yes"),"yes","no")</f>
        <v>no</v>
      </c>
      <c r="L12" s="306" t="str">
        <f>IF(AND('OF -Antibiotics STAR PU 13'!R12="yes",'Co-amoxiclav etc.'!R12="yes"),"yes","no")</f>
        <v>no</v>
      </c>
      <c r="M12" s="306" t="str">
        <f>IF(AND('OF -Antibiotics STAR PU 13'!T12="yes",'Co-amoxiclav etc.'!T12="yes"),"yes","no")</f>
        <v>no</v>
      </c>
      <c r="N12" s="306" t="str">
        <f>IF(AND('OF -Antibiotics STAR PU 13'!V12="yes",'Co-amoxiclav etc.'!V12="yes"),"yes","no")</f>
        <v>no</v>
      </c>
      <c r="O12" s="306" t="str">
        <f>IF(AND('OF -Antibiotics STAR PU 13'!X12="yes",'Co-amoxiclav etc.'!X12="yes"),"yes","no")</f>
        <v>no</v>
      </c>
      <c r="P12" s="306" t="str">
        <f>IF(AND('OF -Antibiotics STAR PU 13'!Z12="yes",'Co-amoxiclav etc.'!Z12="yes"),"yes","no")</f>
        <v>no</v>
      </c>
      <c r="Q12" s="306" t="str">
        <f>IF(AND('OF -Antibiotics STAR PU 13'!AB12="yes",'Co-amoxiclav etc.'!AB12="yes"),"yes","no")</f>
        <v>yes</v>
      </c>
      <c r="R12" s="306" t="str">
        <f>IF(AND('OF -Antibiotics STAR PU 13'!AD12="yes",'Co-amoxiclav etc.'!AD12="yes"),"yes","no")</f>
        <v>yes</v>
      </c>
      <c r="S12" s="306" t="str">
        <f>IF(AND('OF -Antibiotics STAR PU 13'!AF12="yes",'Co-amoxiclav etc.'!AF12="yes"),"yes","no")</f>
        <v>yes</v>
      </c>
      <c r="T12" s="306" t="str">
        <f>IF(AND('OF -Antibiotics STAR PU 13'!AH12="yes",'Co-amoxiclav etc.'!AH12="yes"),"yes","no")</f>
        <v>yes</v>
      </c>
      <c r="U12" s="306" t="str">
        <f>IF(AND('OF -Antibiotics STAR PU 13'!AJ12="yes",'Co-amoxiclav etc.'!AJ12="yes"),"yes","no")</f>
        <v>yes</v>
      </c>
      <c r="V12" s="306" t="str">
        <f>IF(AND('OF -Antibiotics STAR PU 13'!AL12="yes",'Co-amoxiclav etc.'!AL12="yes"),"yes","no")</f>
        <v>yes</v>
      </c>
      <c r="W12" s="306" t="str">
        <f>IF(AND('OF -Antibiotics STAR PU 13'!AN12="yes",'Co-amoxiclav etc.'!AN12="yes"),"yes","no")</f>
        <v>yes</v>
      </c>
      <c r="X12" s="306" t="str">
        <f>IF(AND('OF -Antibiotics STAR PU 13'!AP12="yes",'Co-amoxiclav etc.'!AP12="yes"),"yes","no")</f>
        <v>yes</v>
      </c>
      <c r="Y12" s="306" t="str">
        <f>IF(AND('OF -Antibiotics STAR PU 13'!AR12="yes",'Co-amoxiclav etc.'!AR12="yes"),"yes","no")</f>
        <v>yes</v>
      </c>
      <c r="Z12" s="306" t="str">
        <f>IF(AND('OF -Antibiotics STAR PU 13'!AT12="yes",'Co-amoxiclav etc.'!AT12="yes"),"yes","no")</f>
        <v>yes</v>
      </c>
      <c r="AA12" s="306" t="str">
        <f>IF(AND('OF -Antibiotics STAR PU 13'!AV12="yes",'Co-amoxiclav etc.'!AV12="yes"),"yes","no")</f>
        <v>yes</v>
      </c>
    </row>
    <row r="13" spans="1:31" x14ac:dyDescent="0.2">
      <c r="A13" s="285" t="s">
        <v>624</v>
      </c>
      <c r="B13" s="293" t="s">
        <v>693</v>
      </c>
      <c r="C13" s="293" t="s">
        <v>406</v>
      </c>
      <c r="D13" s="293" t="s">
        <v>421</v>
      </c>
      <c r="E13" s="293" t="s">
        <v>28</v>
      </c>
      <c r="F13" s="293" t="s">
        <v>29</v>
      </c>
      <c r="G13" s="293" t="s">
        <v>30</v>
      </c>
      <c r="H13" s="306" t="str">
        <f>IF(AND('OF -Antibiotics STAR PU 13'!J13="yes",'Co-amoxiclav etc.'!J13="yes"),"yes","no")</f>
        <v>no</v>
      </c>
      <c r="I13" s="306" t="str">
        <f>IF(AND('OF -Antibiotics STAR PU 13'!L13="yes",'Co-amoxiclav etc.'!L13="yes"),"yes","no")</f>
        <v>no</v>
      </c>
      <c r="J13" s="306" t="str">
        <f>IF(AND('OF -Antibiotics STAR PU 13'!N13="yes",'Co-amoxiclav etc.'!N13="yes"),"yes","no")</f>
        <v>no</v>
      </c>
      <c r="K13" s="306" t="str">
        <f>IF(AND('OF -Antibiotics STAR PU 13'!P13="yes",'Co-amoxiclav etc.'!P13="yes"),"yes","no")</f>
        <v>no</v>
      </c>
      <c r="L13" s="306" t="str">
        <f>IF(AND('OF -Antibiotics STAR PU 13'!R13="yes",'Co-amoxiclav etc.'!R13="yes"),"yes","no")</f>
        <v>no</v>
      </c>
      <c r="M13" s="306" t="str">
        <f>IF(AND('OF -Antibiotics STAR PU 13'!T13="yes",'Co-amoxiclav etc.'!T13="yes"),"yes","no")</f>
        <v>no</v>
      </c>
      <c r="N13" s="306" t="str">
        <f>IF(AND('OF -Antibiotics STAR PU 13'!V13="yes",'Co-amoxiclav etc.'!V13="yes"),"yes","no")</f>
        <v>no</v>
      </c>
      <c r="O13" s="306" t="str">
        <f>IF(AND('OF -Antibiotics STAR PU 13'!X13="yes",'Co-amoxiclav etc.'!X13="yes"),"yes","no")</f>
        <v>no</v>
      </c>
      <c r="P13" s="306" t="str">
        <f>IF(AND('OF -Antibiotics STAR PU 13'!Z13="yes",'Co-amoxiclav etc.'!Z13="yes"),"yes","no")</f>
        <v>no</v>
      </c>
      <c r="Q13" s="306" t="str">
        <f>IF(AND('OF -Antibiotics STAR PU 13'!AB13="yes",'Co-amoxiclav etc.'!AB13="yes"),"yes","no")</f>
        <v>no</v>
      </c>
      <c r="R13" s="306" t="str">
        <f>IF(AND('OF -Antibiotics STAR PU 13'!AD13="yes",'Co-amoxiclav etc.'!AD13="yes"),"yes","no")</f>
        <v>no</v>
      </c>
      <c r="S13" s="306" t="str">
        <f>IF(AND('OF -Antibiotics STAR PU 13'!AF13="yes",'Co-amoxiclav etc.'!AF13="yes"),"yes","no")</f>
        <v>yes</v>
      </c>
      <c r="T13" s="306" t="str">
        <f>IF(AND('OF -Antibiotics STAR PU 13'!AH13="yes",'Co-amoxiclav etc.'!AH13="yes"),"yes","no")</f>
        <v>yes</v>
      </c>
      <c r="U13" s="306" t="str">
        <f>IF(AND('OF -Antibiotics STAR PU 13'!AJ13="yes",'Co-amoxiclav etc.'!AJ13="yes"),"yes","no")</f>
        <v>yes</v>
      </c>
      <c r="V13" s="306" t="str">
        <f>IF(AND('OF -Antibiotics STAR PU 13'!AL13="yes",'Co-amoxiclav etc.'!AL13="yes"),"yes","no")</f>
        <v>yes</v>
      </c>
      <c r="W13" s="306" t="str">
        <f>IF(AND('OF -Antibiotics STAR PU 13'!AN13="yes",'Co-amoxiclav etc.'!AN13="yes"),"yes","no")</f>
        <v>yes</v>
      </c>
      <c r="X13" s="306" t="str">
        <f>IF(AND('OF -Antibiotics STAR PU 13'!AP13="yes",'Co-amoxiclav etc.'!AP13="yes"),"yes","no")</f>
        <v>yes</v>
      </c>
      <c r="Y13" s="306" t="str">
        <f>IF(AND('OF -Antibiotics STAR PU 13'!AR13="yes",'Co-amoxiclav etc.'!AR13="yes"),"yes","no")</f>
        <v>yes</v>
      </c>
      <c r="Z13" s="306" t="str">
        <f>IF(AND('OF -Antibiotics STAR PU 13'!AT13="yes",'Co-amoxiclav etc.'!AT13="yes"),"yes","no")</f>
        <v>yes</v>
      </c>
      <c r="AA13" s="306" t="str">
        <f>IF(AND('OF -Antibiotics STAR PU 13'!AV13="yes",'Co-amoxiclav etc.'!AV13="yes"),"yes","no")</f>
        <v>yes</v>
      </c>
    </row>
    <row r="14" spans="1:31" x14ac:dyDescent="0.2">
      <c r="A14" s="285" t="s">
        <v>625</v>
      </c>
      <c r="B14" s="293" t="s">
        <v>692</v>
      </c>
      <c r="C14" s="293" t="s">
        <v>403</v>
      </c>
      <c r="D14" s="293" t="s">
        <v>417</v>
      </c>
      <c r="E14" s="293" t="s">
        <v>11</v>
      </c>
      <c r="F14" s="293" t="s">
        <v>553</v>
      </c>
      <c r="G14" s="293" t="s">
        <v>554</v>
      </c>
      <c r="H14" s="306" t="str">
        <f>IF(AND('OF -Antibiotics STAR PU 13'!J14="yes",'Co-amoxiclav etc.'!J14="yes"),"yes","no")</f>
        <v>yes</v>
      </c>
      <c r="I14" s="306" t="str">
        <f>IF(AND('OF -Antibiotics STAR PU 13'!L14="yes",'Co-amoxiclav etc.'!L14="yes"),"yes","no")</f>
        <v>yes</v>
      </c>
      <c r="J14" s="306" t="str">
        <f>IF(AND('OF -Antibiotics STAR PU 13'!N14="yes",'Co-amoxiclav etc.'!N14="yes"),"yes","no")</f>
        <v>yes</v>
      </c>
      <c r="K14" s="306" t="str">
        <f>IF(AND('OF -Antibiotics STAR PU 13'!P14="yes",'Co-amoxiclav etc.'!P14="yes"),"yes","no")</f>
        <v>yes</v>
      </c>
      <c r="L14" s="306" t="str">
        <f>IF(AND('OF -Antibiotics STAR PU 13'!R14="yes",'Co-amoxiclav etc.'!R14="yes"),"yes","no")</f>
        <v>yes</v>
      </c>
      <c r="M14" s="306" t="str">
        <f>IF(AND('OF -Antibiotics STAR PU 13'!T14="yes",'Co-amoxiclav etc.'!T14="yes"),"yes","no")</f>
        <v>yes</v>
      </c>
      <c r="N14" s="306" t="str">
        <f>IF(AND('OF -Antibiotics STAR PU 13'!V14="yes",'Co-amoxiclav etc.'!V14="yes"),"yes","no")</f>
        <v>yes</v>
      </c>
      <c r="O14" s="306" t="str">
        <f>IF(AND('OF -Antibiotics STAR PU 13'!X14="yes",'Co-amoxiclav etc.'!X14="yes"),"yes","no")</f>
        <v>yes</v>
      </c>
      <c r="P14" s="306" t="str">
        <f>IF(AND('OF -Antibiotics STAR PU 13'!Z14="yes",'Co-amoxiclav etc.'!Z14="yes"),"yes","no")</f>
        <v>yes</v>
      </c>
      <c r="Q14" s="306" t="str">
        <f>IF(AND('OF -Antibiotics STAR PU 13'!AB14="yes",'Co-amoxiclav etc.'!AB14="yes"),"yes","no")</f>
        <v>yes</v>
      </c>
      <c r="R14" s="306" t="str">
        <f>IF(AND('OF -Antibiotics STAR PU 13'!AD14="yes",'Co-amoxiclav etc.'!AD14="yes"),"yes","no")</f>
        <v>yes</v>
      </c>
      <c r="S14" s="306" t="str">
        <f>IF(AND('OF -Antibiotics STAR PU 13'!AF14="yes",'Co-amoxiclav etc.'!AF14="yes"),"yes","no")</f>
        <v>yes</v>
      </c>
      <c r="T14" s="306" t="str">
        <f>IF(AND('OF -Antibiotics STAR PU 13'!AH14="yes",'Co-amoxiclav etc.'!AH14="yes"),"yes","no")</f>
        <v>yes</v>
      </c>
      <c r="U14" s="306" t="str">
        <f>IF(AND('OF -Antibiotics STAR PU 13'!AJ14="yes",'Co-amoxiclav etc.'!AJ14="yes"),"yes","no")</f>
        <v>yes</v>
      </c>
      <c r="V14" s="306" t="str">
        <f>IF(AND('OF -Antibiotics STAR PU 13'!AL14="yes",'Co-amoxiclav etc.'!AL14="yes"),"yes","no")</f>
        <v>yes</v>
      </c>
      <c r="W14" s="306" t="str">
        <f>IF(AND('OF -Antibiotics STAR PU 13'!AN14="yes",'Co-amoxiclav etc.'!AN14="yes"),"yes","no")</f>
        <v>yes</v>
      </c>
      <c r="X14" s="306" t="str">
        <f>IF(AND('OF -Antibiotics STAR PU 13'!AP14="yes",'Co-amoxiclav etc.'!AP14="yes"),"yes","no")</f>
        <v>yes</v>
      </c>
      <c r="Y14" s="306" t="str">
        <f>IF(AND('OF -Antibiotics STAR PU 13'!AR14="yes",'Co-amoxiclav etc.'!AR14="yes"),"yes","no")</f>
        <v>yes</v>
      </c>
      <c r="Z14" s="306" t="str">
        <f>IF(AND('OF -Antibiotics STAR PU 13'!AT14="yes",'Co-amoxiclav etc.'!AT14="yes"),"yes","no")</f>
        <v>yes</v>
      </c>
      <c r="AA14" s="306" t="str">
        <f>IF(AND('OF -Antibiotics STAR PU 13'!AV14="yes",'Co-amoxiclav etc.'!AV14="yes"),"yes","no")</f>
        <v>yes</v>
      </c>
    </row>
    <row r="15" spans="1:31" x14ac:dyDescent="0.2">
      <c r="A15" s="285" t="s">
        <v>626</v>
      </c>
      <c r="B15" s="293" t="s">
        <v>690</v>
      </c>
      <c r="C15" s="293" t="s">
        <v>404</v>
      </c>
      <c r="D15" s="293" t="s">
        <v>422</v>
      </c>
      <c r="E15" s="293" t="s">
        <v>31</v>
      </c>
      <c r="F15" s="293" t="s">
        <v>32</v>
      </c>
      <c r="G15" s="293" t="s">
        <v>33</v>
      </c>
      <c r="H15" s="306" t="str">
        <f>IF(AND('OF -Antibiotics STAR PU 13'!J15="yes",'Co-amoxiclav etc.'!J15="yes"),"yes","no")</f>
        <v>no</v>
      </c>
      <c r="I15" s="306" t="str">
        <f>IF(AND('OF -Antibiotics STAR PU 13'!L15="yes",'Co-amoxiclav etc.'!L15="yes"),"yes","no")</f>
        <v>no</v>
      </c>
      <c r="J15" s="306" t="str">
        <f>IF(AND('OF -Antibiotics STAR PU 13'!N15="yes",'Co-amoxiclav etc.'!N15="yes"),"yes","no")</f>
        <v>no</v>
      </c>
      <c r="K15" s="306" t="str">
        <f>IF(AND('OF -Antibiotics STAR PU 13'!P15="yes",'Co-amoxiclav etc.'!P15="yes"),"yes","no")</f>
        <v>no</v>
      </c>
      <c r="L15" s="306" t="str">
        <f>IF(AND('OF -Antibiotics STAR PU 13'!R15="yes",'Co-amoxiclav etc.'!R15="yes"),"yes","no")</f>
        <v>no</v>
      </c>
      <c r="M15" s="306" t="str">
        <f>IF(AND('OF -Antibiotics STAR PU 13'!T15="yes",'Co-amoxiclav etc.'!T15="yes"),"yes","no")</f>
        <v>no</v>
      </c>
      <c r="N15" s="306" t="str">
        <f>IF(AND('OF -Antibiotics STAR PU 13'!V15="yes",'Co-amoxiclav etc.'!V15="yes"),"yes","no")</f>
        <v>no</v>
      </c>
      <c r="O15" s="306" t="str">
        <f>IF(AND('OF -Antibiotics STAR PU 13'!X15="yes",'Co-amoxiclav etc.'!X15="yes"),"yes","no")</f>
        <v>no</v>
      </c>
      <c r="P15" s="306" t="str">
        <f>IF(AND('OF -Antibiotics STAR PU 13'!Z15="yes",'Co-amoxiclav etc.'!Z15="yes"),"yes","no")</f>
        <v>no</v>
      </c>
      <c r="Q15" s="306" t="str">
        <f>IF(AND('OF -Antibiotics STAR PU 13'!AB15="yes",'Co-amoxiclav etc.'!AB15="yes"),"yes","no")</f>
        <v>no</v>
      </c>
      <c r="R15" s="306" t="str">
        <f>IF(AND('OF -Antibiotics STAR PU 13'!AD15="yes",'Co-amoxiclav etc.'!AD15="yes"),"yes","no")</f>
        <v>no</v>
      </c>
      <c r="S15" s="306" t="str">
        <f>IF(AND('OF -Antibiotics STAR PU 13'!AF15="yes",'Co-amoxiclav etc.'!AF15="yes"),"yes","no")</f>
        <v>no</v>
      </c>
      <c r="T15" s="306" t="str">
        <f>IF(AND('OF -Antibiotics STAR PU 13'!AH15="yes",'Co-amoxiclav etc.'!AH15="yes"),"yes","no")</f>
        <v>no</v>
      </c>
      <c r="U15" s="306" t="str">
        <f>IF(AND('OF -Antibiotics STAR PU 13'!AJ15="yes",'Co-amoxiclav etc.'!AJ15="yes"),"yes","no")</f>
        <v>no</v>
      </c>
      <c r="V15" s="306" t="str">
        <f>IF(AND('OF -Antibiotics STAR PU 13'!AL15="yes",'Co-amoxiclav etc.'!AL15="yes"),"yes","no")</f>
        <v>no</v>
      </c>
      <c r="W15" s="306" t="str">
        <f>IF(AND('OF -Antibiotics STAR PU 13'!AN15="yes",'Co-amoxiclav etc.'!AN15="yes"),"yes","no")</f>
        <v>no</v>
      </c>
      <c r="X15" s="306" t="str">
        <f>IF(AND('OF -Antibiotics STAR PU 13'!AP15="yes",'Co-amoxiclav etc.'!AP15="yes"),"yes","no")</f>
        <v>no</v>
      </c>
      <c r="Y15" s="306" t="str">
        <f>IF(AND('OF -Antibiotics STAR PU 13'!AR15="yes",'Co-amoxiclav etc.'!AR15="yes"),"yes","no")</f>
        <v>no</v>
      </c>
      <c r="Z15" s="306" t="str">
        <f>IF(AND('OF -Antibiotics STAR PU 13'!AT15="yes",'Co-amoxiclav etc.'!AT15="yes"),"yes","no")</f>
        <v>no</v>
      </c>
      <c r="AA15" s="306" t="str">
        <f>IF(AND('OF -Antibiotics STAR PU 13'!AV15="yes",'Co-amoxiclav etc.'!AV15="yes"),"yes","no")</f>
        <v>no</v>
      </c>
    </row>
    <row r="16" spans="1:31" x14ac:dyDescent="0.2">
      <c r="A16" s="285" t="s">
        <v>482</v>
      </c>
      <c r="B16" s="293" t="s">
        <v>694</v>
      </c>
      <c r="C16" s="293" t="s">
        <v>407</v>
      </c>
      <c r="D16" s="293" t="s">
        <v>423</v>
      </c>
      <c r="E16" s="293" t="s">
        <v>34</v>
      </c>
      <c r="F16" s="293" t="s">
        <v>577</v>
      </c>
      <c r="G16" s="169" t="s">
        <v>555</v>
      </c>
      <c r="H16" s="306" t="str">
        <f>IF(AND('OF -Antibiotics STAR PU 13'!J16="yes",'Co-amoxiclav etc.'!J16="yes"),"yes","no")</f>
        <v>no</v>
      </c>
      <c r="I16" s="306" t="str">
        <f>IF(AND('OF -Antibiotics STAR PU 13'!L16="yes",'Co-amoxiclav etc.'!L16="yes"),"yes","no")</f>
        <v>no</v>
      </c>
      <c r="J16" s="306" t="str">
        <f>IF(AND('OF -Antibiotics STAR PU 13'!N16="yes",'Co-amoxiclav etc.'!N16="yes"),"yes","no")</f>
        <v>no</v>
      </c>
      <c r="K16" s="306" t="str">
        <f>IF(AND('OF -Antibiotics STAR PU 13'!P16="yes",'Co-amoxiclav etc.'!P16="yes"),"yes","no")</f>
        <v>no</v>
      </c>
      <c r="L16" s="306" t="str">
        <f>IF(AND('OF -Antibiotics STAR PU 13'!R16="yes",'Co-amoxiclav etc.'!R16="yes"),"yes","no")</f>
        <v>no</v>
      </c>
      <c r="M16" s="306" t="str">
        <f>IF(AND('OF -Antibiotics STAR PU 13'!T16="yes",'Co-amoxiclav etc.'!T16="yes"),"yes","no")</f>
        <v>no</v>
      </c>
      <c r="N16" s="306" t="str">
        <f>IF(AND('OF -Antibiotics STAR PU 13'!V16="yes",'Co-amoxiclav etc.'!V16="yes"),"yes","no")</f>
        <v>no</v>
      </c>
      <c r="O16" s="306" t="str">
        <f>IF(AND('OF -Antibiotics STAR PU 13'!X16="yes",'Co-amoxiclav etc.'!X16="yes"),"yes","no")</f>
        <v>no</v>
      </c>
      <c r="P16" s="306" t="str">
        <f>IF(AND('OF -Antibiotics STAR PU 13'!Z16="yes",'Co-amoxiclav etc.'!Z16="yes"),"yes","no")</f>
        <v>no</v>
      </c>
      <c r="Q16" s="306" t="str">
        <f>IF(AND('OF -Antibiotics STAR PU 13'!AB16="yes",'Co-amoxiclav etc.'!AB16="yes"),"yes","no")</f>
        <v>no</v>
      </c>
      <c r="R16" s="306" t="str">
        <f>IF(AND('OF -Antibiotics STAR PU 13'!AD16="yes",'Co-amoxiclav etc.'!AD16="yes"),"yes","no")</f>
        <v>no</v>
      </c>
      <c r="S16" s="306" t="str">
        <f>IF(AND('OF -Antibiotics STAR PU 13'!AF16="yes",'Co-amoxiclav etc.'!AF16="yes"),"yes","no")</f>
        <v>no</v>
      </c>
      <c r="T16" s="306" t="str">
        <f>IF(AND('OF -Antibiotics STAR PU 13'!AH16="yes",'Co-amoxiclav etc.'!AH16="yes"),"yes","no")</f>
        <v>no</v>
      </c>
      <c r="U16" s="306" t="str">
        <f>IF(AND('OF -Antibiotics STAR PU 13'!AJ16="yes",'Co-amoxiclav etc.'!AJ16="yes"),"yes","no")</f>
        <v>no</v>
      </c>
      <c r="V16" s="306" t="str">
        <f>IF(AND('OF -Antibiotics STAR PU 13'!AL16="yes",'Co-amoxiclav etc.'!AL16="yes"),"yes","no")</f>
        <v>yes</v>
      </c>
      <c r="W16" s="306" t="str">
        <f>IF(AND('OF -Antibiotics STAR PU 13'!AN16="yes",'Co-amoxiclav etc.'!AN16="yes"),"yes","no")</f>
        <v>no</v>
      </c>
      <c r="X16" s="306" t="str">
        <f>IF(AND('OF -Antibiotics STAR PU 13'!AP16="yes",'Co-amoxiclav etc.'!AP16="yes"),"yes","no")</f>
        <v>no</v>
      </c>
      <c r="Y16" s="306" t="str">
        <f>IF(AND('OF -Antibiotics STAR PU 13'!AR16="yes",'Co-amoxiclav etc.'!AR16="yes"),"yes","no")</f>
        <v>no</v>
      </c>
      <c r="Z16" s="306" t="str">
        <f>IF(AND('OF -Antibiotics STAR PU 13'!AT16="yes",'Co-amoxiclav etc.'!AT16="yes"),"yes","no")</f>
        <v>no</v>
      </c>
      <c r="AA16" s="306" t="str">
        <f>IF(AND('OF -Antibiotics STAR PU 13'!AV16="yes",'Co-amoxiclav etc.'!AV16="yes"),"yes","no")</f>
        <v>no</v>
      </c>
    </row>
    <row r="17" spans="1:27" x14ac:dyDescent="0.2">
      <c r="A17" s="285" t="s">
        <v>627</v>
      </c>
      <c r="B17" s="293" t="s">
        <v>695</v>
      </c>
      <c r="C17" s="293" t="s">
        <v>465</v>
      </c>
      <c r="D17" s="293" t="s">
        <v>424</v>
      </c>
      <c r="E17" s="293" t="s">
        <v>35</v>
      </c>
      <c r="F17" s="293" t="s">
        <v>36</v>
      </c>
      <c r="G17" s="293" t="s">
        <v>37</v>
      </c>
      <c r="H17" s="306" t="str">
        <f>IF(AND('OF -Antibiotics STAR PU 13'!J17="yes",'Co-amoxiclav etc.'!J17="yes"),"yes","no")</f>
        <v>no</v>
      </c>
      <c r="I17" s="306" t="str">
        <f>IF(AND('OF -Antibiotics STAR PU 13'!L17="yes",'Co-amoxiclav etc.'!L17="yes"),"yes","no")</f>
        <v>no</v>
      </c>
      <c r="J17" s="306" t="str">
        <f>IF(AND('OF -Antibiotics STAR PU 13'!N17="yes",'Co-amoxiclav etc.'!N17="yes"),"yes","no")</f>
        <v>no</v>
      </c>
      <c r="K17" s="306" t="str">
        <f>IF(AND('OF -Antibiotics STAR PU 13'!P17="yes",'Co-amoxiclav etc.'!P17="yes"),"yes","no")</f>
        <v>no</v>
      </c>
      <c r="L17" s="306" t="str">
        <f>IF(AND('OF -Antibiotics STAR PU 13'!R17="yes",'Co-amoxiclav etc.'!R17="yes"),"yes","no")</f>
        <v>no</v>
      </c>
      <c r="M17" s="306" t="str">
        <f>IF(AND('OF -Antibiotics STAR PU 13'!T17="yes",'Co-amoxiclav etc.'!T17="yes"),"yes","no")</f>
        <v>no</v>
      </c>
      <c r="N17" s="306" t="str">
        <f>IF(AND('OF -Antibiotics STAR PU 13'!V17="yes",'Co-amoxiclav etc.'!V17="yes"),"yes","no")</f>
        <v>no</v>
      </c>
      <c r="O17" s="306" t="str">
        <f>IF(AND('OF -Antibiotics STAR PU 13'!X17="yes",'Co-amoxiclav etc.'!X17="yes"),"yes","no")</f>
        <v>no</v>
      </c>
      <c r="P17" s="306" t="str">
        <f>IF(AND('OF -Antibiotics STAR PU 13'!Z17="yes",'Co-amoxiclav etc.'!Z17="yes"),"yes","no")</f>
        <v>no</v>
      </c>
      <c r="Q17" s="306" t="str">
        <f>IF(AND('OF -Antibiotics STAR PU 13'!AB17="yes",'Co-amoxiclav etc.'!AB17="yes"),"yes","no")</f>
        <v>no</v>
      </c>
      <c r="R17" s="306" t="str">
        <f>IF(AND('OF -Antibiotics STAR PU 13'!AD17="yes",'Co-amoxiclav etc.'!AD17="yes"),"yes","no")</f>
        <v>no</v>
      </c>
      <c r="S17" s="306" t="str">
        <f>IF(AND('OF -Antibiotics STAR PU 13'!AF17="yes",'Co-amoxiclav etc.'!AF17="yes"),"yes","no")</f>
        <v>no</v>
      </c>
      <c r="T17" s="306" t="str">
        <f>IF(AND('OF -Antibiotics STAR PU 13'!AH17="yes",'Co-amoxiclav etc.'!AH17="yes"),"yes","no")</f>
        <v>no</v>
      </c>
      <c r="U17" s="306" t="str">
        <f>IF(AND('OF -Antibiotics STAR PU 13'!AJ17="yes",'Co-amoxiclav etc.'!AJ17="yes"),"yes","no")</f>
        <v>no</v>
      </c>
      <c r="V17" s="306" t="str">
        <f>IF(AND('OF -Antibiotics STAR PU 13'!AL17="yes",'Co-amoxiclav etc.'!AL17="yes"),"yes","no")</f>
        <v>no</v>
      </c>
      <c r="W17" s="306" t="str">
        <f>IF(AND('OF -Antibiotics STAR PU 13'!AN17="yes",'Co-amoxiclav etc.'!AN17="yes"),"yes","no")</f>
        <v>no</v>
      </c>
      <c r="X17" s="306" t="str">
        <f>IF(AND('OF -Antibiotics STAR PU 13'!AP17="yes",'Co-amoxiclav etc.'!AP17="yes"),"yes","no")</f>
        <v>no</v>
      </c>
      <c r="Y17" s="306" t="str">
        <f>IF(AND('OF -Antibiotics STAR PU 13'!AR17="yes",'Co-amoxiclav etc.'!AR17="yes"),"yes","no")</f>
        <v>no</v>
      </c>
      <c r="Z17" s="306" t="str">
        <f>IF(AND('OF -Antibiotics STAR PU 13'!AT17="yes",'Co-amoxiclav etc.'!AT17="yes"),"yes","no")</f>
        <v>no</v>
      </c>
      <c r="AA17" s="306" t="str">
        <f>IF(AND('OF -Antibiotics STAR PU 13'!AV17="yes",'Co-amoxiclav etc.'!AV17="yes"),"yes","no")</f>
        <v>no</v>
      </c>
    </row>
    <row r="18" spans="1:27" x14ac:dyDescent="0.2">
      <c r="A18" s="285" t="s">
        <v>627</v>
      </c>
      <c r="B18" s="293" t="s">
        <v>695</v>
      </c>
      <c r="C18" s="293" t="s">
        <v>465</v>
      </c>
      <c r="D18" s="293" t="s">
        <v>424</v>
      </c>
      <c r="E18" s="293" t="s">
        <v>35</v>
      </c>
      <c r="F18" s="293" t="s">
        <v>38</v>
      </c>
      <c r="G18" s="293" t="s">
        <v>39</v>
      </c>
      <c r="H18" s="306" t="str">
        <f>IF(AND('OF -Antibiotics STAR PU 13'!J18="yes",'Co-amoxiclav etc.'!J18="yes"),"yes","no")</f>
        <v>no</v>
      </c>
      <c r="I18" s="306" t="str">
        <f>IF(AND('OF -Antibiotics STAR PU 13'!L18="yes",'Co-amoxiclav etc.'!L18="yes"),"yes","no")</f>
        <v>no</v>
      </c>
      <c r="J18" s="306" t="str">
        <f>IF(AND('OF -Antibiotics STAR PU 13'!N18="yes",'Co-amoxiclav etc.'!N18="yes"),"yes","no")</f>
        <v>no</v>
      </c>
      <c r="K18" s="306" t="str">
        <f>IF(AND('OF -Antibiotics STAR PU 13'!P18="yes",'Co-amoxiclav etc.'!P18="yes"),"yes","no")</f>
        <v>no</v>
      </c>
      <c r="L18" s="306" t="str">
        <f>IF(AND('OF -Antibiotics STAR PU 13'!R18="yes",'Co-amoxiclav etc.'!R18="yes"),"yes","no")</f>
        <v>no</v>
      </c>
      <c r="M18" s="306" t="str">
        <f>IF(AND('OF -Antibiotics STAR PU 13'!T18="yes",'Co-amoxiclav etc.'!T18="yes"),"yes","no")</f>
        <v>no</v>
      </c>
      <c r="N18" s="306" t="str">
        <f>IF(AND('OF -Antibiotics STAR PU 13'!V18="yes",'Co-amoxiclav etc.'!V18="yes"),"yes","no")</f>
        <v>no</v>
      </c>
      <c r="O18" s="306" t="str">
        <f>IF(AND('OF -Antibiotics STAR PU 13'!X18="yes",'Co-amoxiclav etc.'!X18="yes"),"yes","no")</f>
        <v>no</v>
      </c>
      <c r="P18" s="306" t="str">
        <f>IF(AND('OF -Antibiotics STAR PU 13'!Z18="yes",'Co-amoxiclav etc.'!Z18="yes"),"yes","no")</f>
        <v>no</v>
      </c>
      <c r="Q18" s="306" t="str">
        <f>IF(AND('OF -Antibiotics STAR PU 13'!AB18="yes",'Co-amoxiclav etc.'!AB18="yes"),"yes","no")</f>
        <v>no</v>
      </c>
      <c r="R18" s="306" t="str">
        <f>IF(AND('OF -Antibiotics STAR PU 13'!AD18="yes",'Co-amoxiclav etc.'!AD18="yes"),"yes","no")</f>
        <v>no</v>
      </c>
      <c r="S18" s="306" t="str">
        <f>IF(AND('OF -Antibiotics STAR PU 13'!AF18="yes",'Co-amoxiclav etc.'!AF18="yes"),"yes","no")</f>
        <v>no</v>
      </c>
      <c r="T18" s="306" t="str">
        <f>IF(AND('OF -Antibiotics STAR PU 13'!AH18="yes",'Co-amoxiclav etc.'!AH18="yes"),"yes","no")</f>
        <v>no</v>
      </c>
      <c r="U18" s="306" t="str">
        <f>IF(AND('OF -Antibiotics STAR PU 13'!AJ18="yes",'Co-amoxiclav etc.'!AJ18="yes"),"yes","no")</f>
        <v>no</v>
      </c>
      <c r="V18" s="306" t="str">
        <f>IF(AND('OF -Antibiotics STAR PU 13'!AL18="yes",'Co-amoxiclav etc.'!AL18="yes"),"yes","no")</f>
        <v>no</v>
      </c>
      <c r="W18" s="306" t="str">
        <f>IF(AND('OF -Antibiotics STAR PU 13'!AN18="yes",'Co-amoxiclav etc.'!AN18="yes"),"yes","no")</f>
        <v>no</v>
      </c>
      <c r="X18" s="306" t="str">
        <f>IF(AND('OF -Antibiotics STAR PU 13'!AP18="yes",'Co-amoxiclav etc.'!AP18="yes"),"yes","no")</f>
        <v>no</v>
      </c>
      <c r="Y18" s="306" t="str">
        <f>IF(AND('OF -Antibiotics STAR PU 13'!AR18="yes",'Co-amoxiclav etc.'!AR18="yes"),"yes","no")</f>
        <v>no</v>
      </c>
      <c r="Z18" s="306" t="str">
        <f>IF(AND('OF -Antibiotics STAR PU 13'!AT18="yes",'Co-amoxiclav etc.'!AT18="yes"),"yes","no")</f>
        <v>no</v>
      </c>
      <c r="AA18" s="306" t="str">
        <f>IF(AND('OF -Antibiotics STAR PU 13'!AV18="yes",'Co-amoxiclav etc.'!AV18="yes"),"yes","no")</f>
        <v>no</v>
      </c>
    </row>
    <row r="19" spans="1:27" x14ac:dyDescent="0.2">
      <c r="A19" s="285" t="s">
        <v>628</v>
      </c>
      <c r="B19" s="293" t="s">
        <v>696</v>
      </c>
      <c r="C19" s="293" t="s">
        <v>464</v>
      </c>
      <c r="D19" s="293" t="s">
        <v>425</v>
      </c>
      <c r="E19" s="293" t="s">
        <v>40</v>
      </c>
      <c r="F19" s="293" t="s">
        <v>41</v>
      </c>
      <c r="G19" s="293" t="s">
        <v>42</v>
      </c>
      <c r="H19" s="306" t="str">
        <f>IF(AND('OF -Antibiotics STAR PU 13'!J19="yes",'Co-amoxiclav etc.'!J19="yes"),"yes","no")</f>
        <v>no</v>
      </c>
      <c r="I19" s="306" t="str">
        <f>IF(AND('OF -Antibiotics STAR PU 13'!L19="yes",'Co-amoxiclav etc.'!L19="yes"),"yes","no")</f>
        <v>no</v>
      </c>
      <c r="J19" s="306" t="str">
        <f>IF(AND('OF -Antibiotics STAR PU 13'!N19="yes",'Co-amoxiclav etc.'!N19="yes"),"yes","no")</f>
        <v>no</v>
      </c>
      <c r="K19" s="306" t="str">
        <f>IF(AND('OF -Antibiotics STAR PU 13'!P19="yes",'Co-amoxiclav etc.'!P19="yes"),"yes","no")</f>
        <v>no</v>
      </c>
      <c r="L19" s="306" t="str">
        <f>IF(AND('OF -Antibiotics STAR PU 13'!R19="yes",'Co-amoxiclav etc.'!R19="yes"),"yes","no")</f>
        <v>no</v>
      </c>
      <c r="M19" s="306" t="str">
        <f>IF(AND('OF -Antibiotics STAR PU 13'!T19="yes",'Co-amoxiclav etc.'!T19="yes"),"yes","no")</f>
        <v>no</v>
      </c>
      <c r="N19" s="306" t="str">
        <f>IF(AND('OF -Antibiotics STAR PU 13'!V19="yes",'Co-amoxiclav etc.'!V19="yes"),"yes","no")</f>
        <v>no</v>
      </c>
      <c r="O19" s="306" t="str">
        <f>IF(AND('OF -Antibiotics STAR PU 13'!X19="yes",'Co-amoxiclav etc.'!X19="yes"),"yes","no")</f>
        <v>no</v>
      </c>
      <c r="P19" s="306" t="str">
        <f>IF(AND('OF -Antibiotics STAR PU 13'!Z19="yes",'Co-amoxiclav etc.'!Z19="yes"),"yes","no")</f>
        <v>no</v>
      </c>
      <c r="Q19" s="306" t="str">
        <f>IF(AND('OF -Antibiotics STAR PU 13'!AB19="yes",'Co-amoxiclav etc.'!AB19="yes"),"yes","no")</f>
        <v>no</v>
      </c>
      <c r="R19" s="306" t="str">
        <f>IF(AND('OF -Antibiotics STAR PU 13'!AD19="yes",'Co-amoxiclav etc.'!AD19="yes"),"yes","no")</f>
        <v>no</v>
      </c>
      <c r="S19" s="306" t="str">
        <f>IF(AND('OF -Antibiotics STAR PU 13'!AF19="yes",'Co-amoxiclav etc.'!AF19="yes"),"yes","no")</f>
        <v>no</v>
      </c>
      <c r="T19" s="306" t="str">
        <f>IF(AND('OF -Antibiotics STAR PU 13'!AH19="yes",'Co-amoxiclav etc.'!AH19="yes"),"yes","no")</f>
        <v>no</v>
      </c>
      <c r="U19" s="306" t="str">
        <f>IF(AND('OF -Antibiotics STAR PU 13'!AJ19="yes",'Co-amoxiclav etc.'!AJ19="yes"),"yes","no")</f>
        <v>no</v>
      </c>
      <c r="V19" s="306" t="str">
        <f>IF(AND('OF -Antibiotics STAR PU 13'!AL19="yes",'Co-amoxiclav etc.'!AL19="yes"),"yes","no")</f>
        <v>no</v>
      </c>
      <c r="W19" s="306" t="str">
        <f>IF(AND('OF -Antibiotics STAR PU 13'!AN19="yes",'Co-amoxiclav etc.'!AN19="yes"),"yes","no")</f>
        <v>no</v>
      </c>
      <c r="X19" s="306" t="str">
        <f>IF(AND('OF -Antibiotics STAR PU 13'!AP19="yes",'Co-amoxiclav etc.'!AP19="yes"),"yes","no")</f>
        <v>no</v>
      </c>
      <c r="Y19" s="306" t="str">
        <f>IF(AND('OF -Antibiotics STAR PU 13'!AR19="yes",'Co-amoxiclav etc.'!AR19="yes"),"yes","no")</f>
        <v>no</v>
      </c>
      <c r="Z19" s="306" t="str">
        <f>IF(AND('OF -Antibiotics STAR PU 13'!AT19="yes",'Co-amoxiclav etc.'!AT19="yes"),"yes","no")</f>
        <v>no</v>
      </c>
      <c r="AA19" s="306" t="str">
        <f>IF(AND('OF -Antibiotics STAR PU 13'!AV19="yes",'Co-amoxiclav etc.'!AV19="yes"),"yes","no")</f>
        <v>no</v>
      </c>
    </row>
    <row r="20" spans="1:27" x14ac:dyDescent="0.2">
      <c r="A20" s="285" t="s">
        <v>619</v>
      </c>
      <c r="B20" s="293" t="s">
        <v>688</v>
      </c>
      <c r="C20" s="293" t="s">
        <v>401</v>
      </c>
      <c r="D20" s="293" t="s">
        <v>415</v>
      </c>
      <c r="E20" s="293" t="s">
        <v>5</v>
      </c>
      <c r="F20" s="293" t="s">
        <v>43</v>
      </c>
      <c r="G20" s="293" t="s">
        <v>44</v>
      </c>
      <c r="H20" s="306" t="str">
        <f>IF(AND('OF -Antibiotics STAR PU 13'!J20="yes",'Co-amoxiclav etc.'!J20="yes"),"yes","no")</f>
        <v>no</v>
      </c>
      <c r="I20" s="306" t="str">
        <f>IF(AND('OF -Antibiotics STAR PU 13'!L20="yes",'Co-amoxiclav etc.'!L20="yes"),"yes","no")</f>
        <v>no</v>
      </c>
      <c r="J20" s="306" t="str">
        <f>IF(AND('OF -Antibiotics STAR PU 13'!N20="yes",'Co-amoxiclav etc.'!N20="yes"),"yes","no")</f>
        <v>no</v>
      </c>
      <c r="K20" s="306" t="str">
        <f>IF(AND('OF -Antibiotics STAR PU 13'!P20="yes",'Co-amoxiclav etc.'!P20="yes"),"yes","no")</f>
        <v>no</v>
      </c>
      <c r="L20" s="306" t="str">
        <f>IF(AND('OF -Antibiotics STAR PU 13'!R20="yes",'Co-amoxiclav etc.'!R20="yes"),"yes","no")</f>
        <v>no</v>
      </c>
      <c r="M20" s="306" t="str">
        <f>IF(AND('OF -Antibiotics STAR PU 13'!T20="yes",'Co-amoxiclav etc.'!T20="yes"),"yes","no")</f>
        <v>no</v>
      </c>
      <c r="N20" s="306" t="str">
        <f>IF(AND('OF -Antibiotics STAR PU 13'!V20="yes",'Co-amoxiclav etc.'!V20="yes"),"yes","no")</f>
        <v>no</v>
      </c>
      <c r="O20" s="306" t="str">
        <f>IF(AND('OF -Antibiotics STAR PU 13'!X20="yes",'Co-amoxiclav etc.'!X20="yes"),"yes","no")</f>
        <v>no</v>
      </c>
      <c r="P20" s="306" t="str">
        <f>IF(AND('OF -Antibiotics STAR PU 13'!Z20="yes",'Co-amoxiclav etc.'!Z20="yes"),"yes","no")</f>
        <v>no</v>
      </c>
      <c r="Q20" s="306" t="str">
        <f>IF(AND('OF -Antibiotics STAR PU 13'!AB20="yes",'Co-amoxiclav etc.'!AB20="yes"),"yes","no")</f>
        <v>no</v>
      </c>
      <c r="R20" s="306" t="str">
        <f>IF(AND('OF -Antibiotics STAR PU 13'!AD20="yes",'Co-amoxiclav etc.'!AD20="yes"),"yes","no")</f>
        <v>no</v>
      </c>
      <c r="S20" s="306" t="str">
        <f>IF(AND('OF -Antibiotics STAR PU 13'!AF20="yes",'Co-amoxiclav etc.'!AF20="yes"),"yes","no")</f>
        <v>no</v>
      </c>
      <c r="T20" s="306" t="str">
        <f>IF(AND('OF -Antibiotics STAR PU 13'!AH20="yes",'Co-amoxiclav etc.'!AH20="yes"),"yes","no")</f>
        <v>no</v>
      </c>
      <c r="U20" s="306" t="str">
        <f>IF(AND('OF -Antibiotics STAR PU 13'!AJ20="yes",'Co-amoxiclav etc.'!AJ20="yes"),"yes","no")</f>
        <v>no</v>
      </c>
      <c r="V20" s="306" t="str">
        <f>IF(AND('OF -Antibiotics STAR PU 13'!AL20="yes",'Co-amoxiclav etc.'!AL20="yes"),"yes","no")</f>
        <v>yes</v>
      </c>
      <c r="W20" s="306" t="str">
        <f>IF(AND('OF -Antibiotics STAR PU 13'!AN20="yes",'Co-amoxiclav etc.'!AN20="yes"),"yes","no")</f>
        <v>yes</v>
      </c>
      <c r="X20" s="306" t="str">
        <f>IF(AND('OF -Antibiotics STAR PU 13'!AP20="yes",'Co-amoxiclav etc.'!AP20="yes"),"yes","no")</f>
        <v>yes</v>
      </c>
      <c r="Y20" s="306" t="str">
        <f>IF(AND('OF -Antibiotics STAR PU 13'!AR20="yes",'Co-amoxiclav etc.'!AR20="yes"),"yes","no")</f>
        <v>yes</v>
      </c>
      <c r="Z20" s="306" t="str">
        <f>IF(AND('OF -Antibiotics STAR PU 13'!AT20="yes",'Co-amoxiclav etc.'!AT20="yes"),"yes","no")</f>
        <v>yes</v>
      </c>
      <c r="AA20" s="306" t="str">
        <f>IF(AND('OF -Antibiotics STAR PU 13'!AV20="yes",'Co-amoxiclav etc.'!AV20="yes"),"yes","no")</f>
        <v>yes</v>
      </c>
    </row>
    <row r="21" spans="1:27" x14ac:dyDescent="0.2">
      <c r="A21" s="285" t="s">
        <v>619</v>
      </c>
      <c r="B21" s="293" t="s">
        <v>688</v>
      </c>
      <c r="C21" s="293" t="s">
        <v>401</v>
      </c>
      <c r="D21" s="293" t="s">
        <v>415</v>
      </c>
      <c r="E21" s="293" t="s">
        <v>5</v>
      </c>
      <c r="F21" s="293" t="s">
        <v>45</v>
      </c>
      <c r="G21" s="293" t="s">
        <v>46</v>
      </c>
      <c r="H21" s="306" t="str">
        <f>IF(AND('OF -Antibiotics STAR PU 13'!J21="yes",'Co-amoxiclav etc.'!J21="yes"),"yes","no")</f>
        <v>no</v>
      </c>
      <c r="I21" s="306" t="str">
        <f>IF(AND('OF -Antibiotics STAR PU 13'!L21="yes",'Co-amoxiclav etc.'!L21="yes"),"yes","no")</f>
        <v>no</v>
      </c>
      <c r="J21" s="306" t="str">
        <f>IF(AND('OF -Antibiotics STAR PU 13'!N21="yes",'Co-amoxiclav etc.'!N21="yes"),"yes","no")</f>
        <v>no</v>
      </c>
      <c r="K21" s="306" t="str">
        <f>IF(AND('OF -Antibiotics STAR PU 13'!P21="yes",'Co-amoxiclav etc.'!P21="yes"),"yes","no")</f>
        <v>no</v>
      </c>
      <c r="L21" s="306" t="str">
        <f>IF(AND('OF -Antibiotics STAR PU 13'!R21="yes",'Co-amoxiclav etc.'!R21="yes"),"yes","no")</f>
        <v>no</v>
      </c>
      <c r="M21" s="306" t="str">
        <f>IF(AND('OF -Antibiotics STAR PU 13'!T21="yes",'Co-amoxiclav etc.'!T21="yes"),"yes","no")</f>
        <v>no</v>
      </c>
      <c r="N21" s="306" t="str">
        <f>IF(AND('OF -Antibiotics STAR PU 13'!V21="yes",'Co-amoxiclav etc.'!V21="yes"),"yes","no")</f>
        <v>no</v>
      </c>
      <c r="O21" s="306" t="str">
        <f>IF(AND('OF -Antibiotics STAR PU 13'!X21="yes",'Co-amoxiclav etc.'!X21="yes"),"yes","no")</f>
        <v>no</v>
      </c>
      <c r="P21" s="306" t="str">
        <f>IF(AND('OF -Antibiotics STAR PU 13'!Z21="yes",'Co-amoxiclav etc.'!Z21="yes"),"yes","no")</f>
        <v>no</v>
      </c>
      <c r="Q21" s="306" t="str">
        <f>IF(AND('OF -Antibiotics STAR PU 13'!AB21="yes",'Co-amoxiclav etc.'!AB21="yes"),"yes","no")</f>
        <v>no</v>
      </c>
      <c r="R21" s="306" t="str">
        <f>IF(AND('OF -Antibiotics STAR PU 13'!AD21="yes",'Co-amoxiclav etc.'!AD21="yes"),"yes","no")</f>
        <v>no</v>
      </c>
      <c r="S21" s="306" t="str">
        <f>IF(AND('OF -Antibiotics STAR PU 13'!AF21="yes",'Co-amoxiclav etc.'!AF21="yes"),"yes","no")</f>
        <v>no</v>
      </c>
      <c r="T21" s="306" t="str">
        <f>IF(AND('OF -Antibiotics STAR PU 13'!AH21="yes",'Co-amoxiclav etc.'!AH21="yes"),"yes","no")</f>
        <v>no</v>
      </c>
      <c r="U21" s="306" t="str">
        <f>IF(AND('OF -Antibiotics STAR PU 13'!AJ21="yes",'Co-amoxiclav etc.'!AJ21="yes"),"yes","no")</f>
        <v>no</v>
      </c>
      <c r="V21" s="306" t="str">
        <f>IF(AND('OF -Antibiotics STAR PU 13'!AL21="yes",'Co-amoxiclav etc.'!AL21="yes"),"yes","no")</f>
        <v>no</v>
      </c>
      <c r="W21" s="306" t="str">
        <f>IF(AND('OF -Antibiotics STAR PU 13'!AN21="yes",'Co-amoxiclav etc.'!AN21="yes"),"yes","no")</f>
        <v>no</v>
      </c>
      <c r="X21" s="306" t="str">
        <f>IF(AND('OF -Antibiotics STAR PU 13'!AP21="yes",'Co-amoxiclav etc.'!AP21="yes"),"yes","no")</f>
        <v>no</v>
      </c>
      <c r="Y21" s="306" t="str">
        <f>IF(AND('OF -Antibiotics STAR PU 13'!AR21="yes",'Co-amoxiclav etc.'!AR21="yes"),"yes","no")</f>
        <v>no</v>
      </c>
      <c r="Z21" s="306" t="str">
        <f>IF(AND('OF -Antibiotics STAR PU 13'!AT21="yes",'Co-amoxiclav etc.'!AT21="yes"),"yes","no")</f>
        <v>no</v>
      </c>
      <c r="AA21" s="306" t="str">
        <f>IF(AND('OF -Antibiotics STAR PU 13'!AV21="yes",'Co-amoxiclav etc.'!AV21="yes"),"yes","no")</f>
        <v>no</v>
      </c>
    </row>
    <row r="22" spans="1:27" x14ac:dyDescent="0.2">
      <c r="A22" s="285" t="s">
        <v>629</v>
      </c>
      <c r="B22" s="293" t="s">
        <v>690</v>
      </c>
      <c r="C22" s="293" t="s">
        <v>404</v>
      </c>
      <c r="D22" s="293" t="s">
        <v>426</v>
      </c>
      <c r="E22" s="293" t="s">
        <v>47</v>
      </c>
      <c r="F22" s="293" t="s">
        <v>48</v>
      </c>
      <c r="G22" s="293" t="s">
        <v>49</v>
      </c>
      <c r="H22" s="306" t="str">
        <f>IF(AND('OF -Antibiotics STAR PU 13'!J22="yes",'Co-amoxiclav etc.'!J22="yes"),"yes","no")</f>
        <v>yes</v>
      </c>
      <c r="I22" s="306" t="str">
        <f>IF(AND('OF -Antibiotics STAR PU 13'!L22="yes",'Co-amoxiclav etc.'!L22="yes"),"yes","no")</f>
        <v>yes</v>
      </c>
      <c r="J22" s="306" t="str">
        <f>IF(AND('OF -Antibiotics STAR PU 13'!N22="yes",'Co-amoxiclav etc.'!N22="yes"),"yes","no")</f>
        <v>yes</v>
      </c>
      <c r="K22" s="306" t="str">
        <f>IF(AND('OF -Antibiotics STAR PU 13'!P22="yes",'Co-amoxiclav etc.'!P22="yes"),"yes","no")</f>
        <v>yes</v>
      </c>
      <c r="L22" s="306" t="str">
        <f>IF(AND('OF -Antibiotics STAR PU 13'!R22="yes",'Co-amoxiclav etc.'!R22="yes"),"yes","no")</f>
        <v>yes</v>
      </c>
      <c r="M22" s="306" t="str">
        <f>IF(AND('OF -Antibiotics STAR PU 13'!T22="yes",'Co-amoxiclav etc.'!T22="yes"),"yes","no")</f>
        <v>yes</v>
      </c>
      <c r="N22" s="306" t="str">
        <f>IF(AND('OF -Antibiotics STAR PU 13'!V22="yes",'Co-amoxiclav etc.'!V22="yes"),"yes","no")</f>
        <v>yes</v>
      </c>
      <c r="O22" s="306" t="str">
        <f>IF(AND('OF -Antibiotics STAR PU 13'!X22="yes",'Co-amoxiclav etc.'!X22="yes"),"yes","no")</f>
        <v>yes</v>
      </c>
      <c r="P22" s="306" t="str">
        <f>IF(AND('OF -Antibiotics STAR PU 13'!Z22="yes",'Co-amoxiclav etc.'!Z22="yes"),"yes","no")</f>
        <v>yes</v>
      </c>
      <c r="Q22" s="306" t="str">
        <f>IF(AND('OF -Antibiotics STAR PU 13'!AB22="yes",'Co-amoxiclav etc.'!AB22="yes"),"yes","no")</f>
        <v>yes</v>
      </c>
      <c r="R22" s="306" t="str">
        <f>IF(AND('OF -Antibiotics STAR PU 13'!AD22="yes",'Co-amoxiclav etc.'!AD22="yes"),"yes","no")</f>
        <v>yes</v>
      </c>
      <c r="S22" s="306" t="str">
        <f>IF(AND('OF -Antibiotics STAR PU 13'!AF22="yes",'Co-amoxiclav etc.'!AF22="yes"),"yes","no")</f>
        <v>yes</v>
      </c>
      <c r="T22" s="306" t="str">
        <f>IF(AND('OF -Antibiotics STAR PU 13'!AH22="yes",'Co-amoxiclav etc.'!AH22="yes"),"yes","no")</f>
        <v>yes</v>
      </c>
      <c r="U22" s="306" t="str">
        <f>IF(AND('OF -Antibiotics STAR PU 13'!AJ22="yes",'Co-amoxiclav etc.'!AJ22="yes"),"yes","no")</f>
        <v>yes</v>
      </c>
      <c r="V22" s="306" t="str">
        <f>IF(AND('OF -Antibiotics STAR PU 13'!AL22="yes",'Co-amoxiclav etc.'!AL22="yes"),"yes","no")</f>
        <v>yes</v>
      </c>
      <c r="W22" s="306" t="str">
        <f>IF(AND('OF -Antibiotics STAR PU 13'!AN22="yes",'Co-amoxiclav etc.'!AN22="yes"),"yes","no")</f>
        <v>yes</v>
      </c>
      <c r="X22" s="306" t="str">
        <f>IF(AND('OF -Antibiotics STAR PU 13'!AP22="yes",'Co-amoxiclav etc.'!AP22="yes"),"yes","no")</f>
        <v>yes</v>
      </c>
      <c r="Y22" s="306" t="str">
        <f>IF(AND('OF -Antibiotics STAR PU 13'!AR22="yes",'Co-amoxiclav etc.'!AR22="yes"),"yes","no")</f>
        <v>yes</v>
      </c>
      <c r="Z22" s="306" t="str">
        <f>IF(AND('OF -Antibiotics STAR PU 13'!AT22="yes",'Co-amoxiclav etc.'!AT22="yes"),"yes","no")</f>
        <v>yes</v>
      </c>
      <c r="AA22" s="306" t="str">
        <f>IF(AND('OF -Antibiotics STAR PU 13'!AV22="yes",'Co-amoxiclav etc.'!AV22="yes"),"yes","no")</f>
        <v>yes</v>
      </c>
    </row>
    <row r="23" spans="1:27" x14ac:dyDescent="0.2">
      <c r="A23" s="285" t="s">
        <v>630</v>
      </c>
      <c r="B23" s="293" t="s">
        <v>689</v>
      </c>
      <c r="C23" s="293" t="s">
        <v>402</v>
      </c>
      <c r="D23" s="293" t="s">
        <v>427</v>
      </c>
      <c r="E23" s="293" t="s">
        <v>50</v>
      </c>
      <c r="F23" s="293" t="s">
        <v>51</v>
      </c>
      <c r="G23" s="293" t="s">
        <v>52</v>
      </c>
      <c r="H23" s="306" t="str">
        <f>IF(AND('OF -Antibiotics STAR PU 13'!J23="yes",'Co-amoxiclav etc.'!J23="yes"),"yes","no")</f>
        <v>yes</v>
      </c>
      <c r="I23" s="306" t="str">
        <f>IF(AND('OF -Antibiotics STAR PU 13'!L23="yes",'Co-amoxiclav etc.'!L23="yes"),"yes","no")</f>
        <v>yes</v>
      </c>
      <c r="J23" s="306" t="str">
        <f>IF(AND('OF -Antibiotics STAR PU 13'!N23="yes",'Co-amoxiclav etc.'!N23="yes"),"yes","no")</f>
        <v>yes</v>
      </c>
      <c r="K23" s="306" t="str">
        <f>IF(AND('OF -Antibiotics STAR PU 13'!P23="yes",'Co-amoxiclav etc.'!P23="yes"),"yes","no")</f>
        <v>yes</v>
      </c>
      <c r="L23" s="306" t="str">
        <f>IF(AND('OF -Antibiotics STAR PU 13'!R23="yes",'Co-amoxiclav etc.'!R23="yes"),"yes","no")</f>
        <v>yes</v>
      </c>
      <c r="M23" s="306" t="str">
        <f>IF(AND('OF -Antibiotics STAR PU 13'!T23="yes",'Co-amoxiclav etc.'!T23="yes"),"yes","no")</f>
        <v>yes</v>
      </c>
      <c r="N23" s="306" t="str">
        <f>IF(AND('OF -Antibiotics STAR PU 13'!V23="yes",'Co-amoxiclav etc.'!V23="yes"),"yes","no")</f>
        <v>yes</v>
      </c>
      <c r="O23" s="306" t="str">
        <f>IF(AND('OF -Antibiotics STAR PU 13'!X23="yes",'Co-amoxiclav etc.'!X23="yes"),"yes","no")</f>
        <v>yes</v>
      </c>
      <c r="P23" s="306" t="str">
        <f>IF(AND('OF -Antibiotics STAR PU 13'!Z23="yes",'Co-amoxiclav etc.'!Z23="yes"),"yes","no")</f>
        <v>yes</v>
      </c>
      <c r="Q23" s="306" t="str">
        <f>IF(AND('OF -Antibiotics STAR PU 13'!AB23="yes",'Co-amoxiclav etc.'!AB23="yes"),"yes","no")</f>
        <v>yes</v>
      </c>
      <c r="R23" s="306" t="str">
        <f>IF(AND('OF -Antibiotics STAR PU 13'!AD23="yes",'Co-amoxiclav etc.'!AD23="yes"),"yes","no")</f>
        <v>yes</v>
      </c>
      <c r="S23" s="306" t="str">
        <f>IF(AND('OF -Antibiotics STAR PU 13'!AF23="yes",'Co-amoxiclav etc.'!AF23="yes"),"yes","no")</f>
        <v>yes</v>
      </c>
      <c r="T23" s="306" t="str">
        <f>IF(AND('OF -Antibiotics STAR PU 13'!AH23="yes",'Co-amoxiclav etc.'!AH23="yes"),"yes","no")</f>
        <v>yes</v>
      </c>
      <c r="U23" s="306" t="str">
        <f>IF(AND('OF -Antibiotics STAR PU 13'!AJ23="yes",'Co-amoxiclav etc.'!AJ23="yes"),"yes","no")</f>
        <v>yes</v>
      </c>
      <c r="V23" s="306" t="str">
        <f>IF(AND('OF -Antibiotics STAR PU 13'!AL23="yes",'Co-amoxiclav etc.'!AL23="yes"),"yes","no")</f>
        <v>yes</v>
      </c>
      <c r="W23" s="306" t="str">
        <f>IF(AND('OF -Antibiotics STAR PU 13'!AN23="yes",'Co-amoxiclav etc.'!AN23="yes"),"yes","no")</f>
        <v>yes</v>
      </c>
      <c r="X23" s="306" t="str">
        <f>IF(AND('OF -Antibiotics STAR PU 13'!AP23="yes",'Co-amoxiclav etc.'!AP23="yes"),"yes","no")</f>
        <v>yes</v>
      </c>
      <c r="Y23" s="306" t="str">
        <f>IF(AND('OF -Antibiotics STAR PU 13'!AR23="yes",'Co-amoxiclav etc.'!AR23="yes"),"yes","no")</f>
        <v>yes</v>
      </c>
      <c r="Z23" s="306" t="str">
        <f>IF(AND('OF -Antibiotics STAR PU 13'!AT23="yes",'Co-amoxiclav etc.'!AT23="yes"),"yes","no")</f>
        <v>yes</v>
      </c>
      <c r="AA23" s="306" t="str">
        <f>IF(AND('OF -Antibiotics STAR PU 13'!AV23="yes",'Co-amoxiclav etc.'!AV23="yes"),"yes","no")</f>
        <v>yes</v>
      </c>
    </row>
    <row r="24" spans="1:27" x14ac:dyDescent="0.2">
      <c r="A24" s="285" t="s">
        <v>631</v>
      </c>
      <c r="B24" s="293" t="s">
        <v>697</v>
      </c>
      <c r="C24" s="293" t="s">
        <v>408</v>
      </c>
      <c r="D24" s="293" t="s">
        <v>428</v>
      </c>
      <c r="E24" s="293" t="s">
        <v>53</v>
      </c>
      <c r="F24" s="293" t="s">
        <v>578</v>
      </c>
      <c r="G24" s="293" t="s">
        <v>556</v>
      </c>
      <c r="H24" s="306" t="str">
        <f>IF(AND('OF -Antibiotics STAR PU 13'!J24="yes",'Co-amoxiclav etc.'!J24="yes"),"yes","no")</f>
        <v>no</v>
      </c>
      <c r="I24" s="306" t="str">
        <f>IF(AND('OF -Antibiotics STAR PU 13'!L24="yes",'Co-amoxiclav etc.'!L24="yes"),"yes","no")</f>
        <v>yes</v>
      </c>
      <c r="J24" s="306" t="str">
        <f>IF(AND('OF -Antibiotics STAR PU 13'!N24="yes",'Co-amoxiclav etc.'!N24="yes"),"yes","no")</f>
        <v>yes</v>
      </c>
      <c r="K24" s="306" t="str">
        <f>IF(AND('OF -Antibiotics STAR PU 13'!P24="yes",'Co-amoxiclav etc.'!P24="yes"),"yes","no")</f>
        <v>yes</v>
      </c>
      <c r="L24" s="306" t="str">
        <f>IF(AND('OF -Antibiotics STAR PU 13'!R24="yes",'Co-amoxiclav etc.'!R24="yes"),"yes","no")</f>
        <v>yes</v>
      </c>
      <c r="M24" s="306" t="str">
        <f>IF(AND('OF -Antibiotics STAR PU 13'!T24="yes",'Co-amoxiclav etc.'!T24="yes"),"yes","no")</f>
        <v>yes</v>
      </c>
      <c r="N24" s="306" t="str">
        <f>IF(AND('OF -Antibiotics STAR PU 13'!V24="yes",'Co-amoxiclav etc.'!V24="yes"),"yes","no")</f>
        <v>yes</v>
      </c>
      <c r="O24" s="306" t="str">
        <f>IF(AND('OF -Antibiotics STAR PU 13'!X24="yes",'Co-amoxiclav etc.'!X24="yes"),"yes","no")</f>
        <v>yes</v>
      </c>
      <c r="P24" s="306" t="str">
        <f>IF(AND('OF -Antibiotics STAR PU 13'!Z24="yes",'Co-amoxiclav etc.'!Z24="yes"),"yes","no")</f>
        <v>yes</v>
      </c>
      <c r="Q24" s="306" t="str">
        <f>IF(AND('OF -Antibiotics STAR PU 13'!AB24="yes",'Co-amoxiclav etc.'!AB24="yes"),"yes","no")</f>
        <v>yes</v>
      </c>
      <c r="R24" s="306" t="str">
        <f>IF(AND('OF -Antibiotics STAR PU 13'!AD24="yes",'Co-amoxiclav etc.'!AD24="yes"),"yes","no")</f>
        <v>yes</v>
      </c>
      <c r="S24" s="306" t="str">
        <f>IF(AND('OF -Antibiotics STAR PU 13'!AF24="yes",'Co-amoxiclav etc.'!AF24="yes"),"yes","no")</f>
        <v>yes</v>
      </c>
      <c r="T24" s="306" t="str">
        <f>IF(AND('OF -Antibiotics STAR PU 13'!AH24="yes",'Co-amoxiclav etc.'!AH24="yes"),"yes","no")</f>
        <v>yes</v>
      </c>
      <c r="U24" s="306" t="str">
        <f>IF(AND('OF -Antibiotics STAR PU 13'!AJ24="yes",'Co-amoxiclav etc.'!AJ24="yes"),"yes","no")</f>
        <v>yes</v>
      </c>
      <c r="V24" s="306" t="str">
        <f>IF(AND('OF -Antibiotics STAR PU 13'!AL24="yes",'Co-amoxiclav etc.'!AL24="yes"),"yes","no")</f>
        <v>yes</v>
      </c>
      <c r="W24" s="306" t="str">
        <f>IF(AND('OF -Antibiotics STAR PU 13'!AN24="yes",'Co-amoxiclav etc.'!AN24="yes"),"yes","no")</f>
        <v>yes</v>
      </c>
      <c r="X24" s="306" t="str">
        <f>IF(AND('OF -Antibiotics STAR PU 13'!AP24="yes",'Co-amoxiclav etc.'!AP24="yes"),"yes","no")</f>
        <v>yes</v>
      </c>
      <c r="Y24" s="306" t="str">
        <f>IF(AND('OF -Antibiotics STAR PU 13'!AR24="yes",'Co-amoxiclav etc.'!AR24="yes"),"yes","no")</f>
        <v>yes</v>
      </c>
      <c r="Z24" s="306" t="str">
        <f>IF(AND('OF -Antibiotics STAR PU 13'!AT24="yes",'Co-amoxiclav etc.'!AT24="yes"),"yes","no")</f>
        <v>yes</v>
      </c>
      <c r="AA24" s="306" t="str">
        <f>IF(AND('OF -Antibiotics STAR PU 13'!AV24="yes",'Co-amoxiclav etc.'!AV24="yes"),"yes","no")</f>
        <v>yes</v>
      </c>
    </row>
    <row r="25" spans="1:27" x14ac:dyDescent="0.2">
      <c r="A25" s="285" t="s">
        <v>626</v>
      </c>
      <c r="B25" s="293" t="s">
        <v>690</v>
      </c>
      <c r="C25" s="293" t="s">
        <v>404</v>
      </c>
      <c r="D25" s="293" t="s">
        <v>422</v>
      </c>
      <c r="E25" s="293" t="s">
        <v>31</v>
      </c>
      <c r="F25" s="293" t="s">
        <v>54</v>
      </c>
      <c r="G25" s="293" t="s">
        <v>55</v>
      </c>
      <c r="H25" s="306" t="str">
        <f>IF(AND('OF -Antibiotics STAR PU 13'!J25="yes",'Co-amoxiclav etc.'!J25="yes"),"yes","no")</f>
        <v>yes</v>
      </c>
      <c r="I25" s="306" t="str">
        <f>IF(AND('OF -Antibiotics STAR PU 13'!L25="yes",'Co-amoxiclav etc.'!L25="yes"),"yes","no")</f>
        <v>yes</v>
      </c>
      <c r="J25" s="306" t="str">
        <f>IF(AND('OF -Antibiotics STAR PU 13'!N25="yes",'Co-amoxiclav etc.'!N25="yes"),"yes","no")</f>
        <v>yes</v>
      </c>
      <c r="K25" s="306" t="str">
        <f>IF(AND('OF -Antibiotics STAR PU 13'!P25="yes",'Co-amoxiclav etc.'!P25="yes"),"yes","no")</f>
        <v>yes</v>
      </c>
      <c r="L25" s="306" t="str">
        <f>IF(AND('OF -Antibiotics STAR PU 13'!R25="yes",'Co-amoxiclav etc.'!R25="yes"),"yes","no")</f>
        <v>yes</v>
      </c>
      <c r="M25" s="306" t="str">
        <f>IF(AND('OF -Antibiotics STAR PU 13'!T25="yes",'Co-amoxiclav etc.'!T25="yes"),"yes","no")</f>
        <v>yes</v>
      </c>
      <c r="N25" s="306" t="str">
        <f>IF(AND('OF -Antibiotics STAR PU 13'!V25="yes",'Co-amoxiclav etc.'!V25="yes"),"yes","no")</f>
        <v>yes</v>
      </c>
      <c r="O25" s="306" t="str">
        <f>IF(AND('OF -Antibiotics STAR PU 13'!X25="yes",'Co-amoxiclav etc.'!X25="yes"),"yes","no")</f>
        <v>yes</v>
      </c>
      <c r="P25" s="306" t="str">
        <f>IF(AND('OF -Antibiotics STAR PU 13'!Z25="yes",'Co-amoxiclav etc.'!Z25="yes"),"yes","no")</f>
        <v>yes</v>
      </c>
      <c r="Q25" s="306" t="str">
        <f>IF(AND('OF -Antibiotics STAR PU 13'!AB25="yes",'Co-amoxiclav etc.'!AB25="yes"),"yes","no")</f>
        <v>yes</v>
      </c>
      <c r="R25" s="306" t="str">
        <f>IF(AND('OF -Antibiotics STAR PU 13'!AD25="yes",'Co-amoxiclav etc.'!AD25="yes"),"yes","no")</f>
        <v>yes</v>
      </c>
      <c r="S25" s="306" t="str">
        <f>IF(AND('OF -Antibiotics STAR PU 13'!AF25="yes",'Co-amoxiclav etc.'!AF25="yes"),"yes","no")</f>
        <v>yes</v>
      </c>
      <c r="T25" s="306" t="str">
        <f>IF(AND('OF -Antibiotics STAR PU 13'!AH25="yes",'Co-amoxiclav etc.'!AH25="yes"),"yes","no")</f>
        <v>yes</v>
      </c>
      <c r="U25" s="306" t="str">
        <f>IF(AND('OF -Antibiotics STAR PU 13'!AJ25="yes",'Co-amoxiclav etc.'!AJ25="yes"),"yes","no")</f>
        <v>yes</v>
      </c>
      <c r="V25" s="306" t="str">
        <f>IF(AND('OF -Antibiotics STAR PU 13'!AL25="yes",'Co-amoxiclav etc.'!AL25="yes"),"yes","no")</f>
        <v>yes</v>
      </c>
      <c r="W25" s="306" t="str">
        <f>IF(AND('OF -Antibiotics STAR PU 13'!AN25="yes",'Co-amoxiclav etc.'!AN25="yes"),"yes","no")</f>
        <v>yes</v>
      </c>
      <c r="X25" s="306" t="str">
        <f>IF(AND('OF -Antibiotics STAR PU 13'!AP25="yes",'Co-amoxiclav etc.'!AP25="yes"),"yes","no")</f>
        <v>yes</v>
      </c>
      <c r="Y25" s="306" t="str">
        <f>IF(AND('OF -Antibiotics STAR PU 13'!AR25="yes",'Co-amoxiclav etc.'!AR25="yes"),"yes","no")</f>
        <v>yes</v>
      </c>
      <c r="Z25" s="306" t="str">
        <f>IF(AND('OF -Antibiotics STAR PU 13'!AT25="yes",'Co-amoxiclav etc.'!AT25="yes"),"yes","no")</f>
        <v>yes</v>
      </c>
      <c r="AA25" s="306" t="str">
        <f>IF(AND('OF -Antibiotics STAR PU 13'!AV25="yes",'Co-amoxiclav etc.'!AV25="yes"),"yes","no")</f>
        <v>yes</v>
      </c>
    </row>
    <row r="26" spans="1:27" x14ac:dyDescent="0.2">
      <c r="A26" s="285" t="s">
        <v>625</v>
      </c>
      <c r="B26" s="293" t="s">
        <v>692</v>
      </c>
      <c r="C26" s="293" t="s">
        <v>403</v>
      </c>
      <c r="D26" s="293" t="s">
        <v>417</v>
      </c>
      <c r="E26" s="293" t="s">
        <v>11</v>
      </c>
      <c r="F26" s="293" t="s">
        <v>557</v>
      </c>
      <c r="G26" s="293" t="s">
        <v>558</v>
      </c>
      <c r="H26" s="306" t="str">
        <f>IF(AND('OF -Antibiotics STAR PU 13'!J26="yes",'Co-amoxiclav etc.'!J26="yes"),"yes","no")</f>
        <v>no</v>
      </c>
      <c r="I26" s="306" t="str">
        <f>IF(AND('OF -Antibiotics STAR PU 13'!L26="yes",'Co-amoxiclav etc.'!L26="yes"),"yes","no")</f>
        <v>no</v>
      </c>
      <c r="J26" s="306" t="str">
        <f>IF(AND('OF -Antibiotics STAR PU 13'!N26="yes",'Co-amoxiclav etc.'!N26="yes"),"yes","no")</f>
        <v>no</v>
      </c>
      <c r="K26" s="306" t="str">
        <f>IF(AND('OF -Antibiotics STAR PU 13'!P26="yes",'Co-amoxiclav etc.'!P26="yes"),"yes","no")</f>
        <v>no</v>
      </c>
      <c r="L26" s="306" t="str">
        <f>IF(AND('OF -Antibiotics STAR PU 13'!R26="yes",'Co-amoxiclav etc.'!R26="yes"),"yes","no")</f>
        <v>no</v>
      </c>
      <c r="M26" s="306" t="str">
        <f>IF(AND('OF -Antibiotics STAR PU 13'!T26="yes",'Co-amoxiclav etc.'!T26="yes"),"yes","no")</f>
        <v>no</v>
      </c>
      <c r="N26" s="306" t="str">
        <f>IF(AND('OF -Antibiotics STAR PU 13'!V26="yes",'Co-amoxiclav etc.'!V26="yes"),"yes","no")</f>
        <v>no</v>
      </c>
      <c r="O26" s="306" t="str">
        <f>IF(AND('OF -Antibiotics STAR PU 13'!X26="yes",'Co-amoxiclav etc.'!X26="yes"),"yes","no")</f>
        <v>no</v>
      </c>
      <c r="P26" s="306" t="str">
        <f>IF(AND('OF -Antibiotics STAR PU 13'!Z26="yes",'Co-amoxiclav etc.'!Z26="yes"),"yes","no")</f>
        <v>no</v>
      </c>
      <c r="Q26" s="306" t="str">
        <f>IF(AND('OF -Antibiotics STAR PU 13'!AB26="yes",'Co-amoxiclav etc.'!AB26="yes"),"yes","no")</f>
        <v>no</v>
      </c>
      <c r="R26" s="306" t="str">
        <f>IF(AND('OF -Antibiotics STAR PU 13'!AD26="yes",'Co-amoxiclav etc.'!AD26="yes"),"yes","no")</f>
        <v>yes</v>
      </c>
      <c r="S26" s="306" t="str">
        <f>IF(AND('OF -Antibiotics STAR PU 13'!AF26="yes",'Co-amoxiclav etc.'!AF26="yes"),"yes","no")</f>
        <v>yes</v>
      </c>
      <c r="T26" s="306" t="str">
        <f>IF(AND('OF -Antibiotics STAR PU 13'!AH26="yes",'Co-amoxiclav etc.'!AH26="yes"),"yes","no")</f>
        <v>yes</v>
      </c>
      <c r="U26" s="306" t="str">
        <f>IF(AND('OF -Antibiotics STAR PU 13'!AJ26="yes",'Co-amoxiclav etc.'!AJ26="yes"),"yes","no")</f>
        <v>yes</v>
      </c>
      <c r="V26" s="306" t="str">
        <f>IF(AND('OF -Antibiotics STAR PU 13'!AL26="yes",'Co-amoxiclav etc.'!AL26="yes"),"yes","no")</f>
        <v>yes</v>
      </c>
      <c r="W26" s="306" t="str">
        <f>IF(AND('OF -Antibiotics STAR PU 13'!AN26="yes",'Co-amoxiclav etc.'!AN26="yes"),"yes","no")</f>
        <v>yes</v>
      </c>
      <c r="X26" s="306" t="str">
        <f>IF(AND('OF -Antibiotics STAR PU 13'!AP26="yes",'Co-amoxiclav etc.'!AP26="yes"),"yes","no")</f>
        <v>yes</v>
      </c>
      <c r="Y26" s="306" t="str">
        <f>IF(AND('OF -Antibiotics STAR PU 13'!AR26="yes",'Co-amoxiclav etc.'!AR26="yes"),"yes","no")</f>
        <v>yes</v>
      </c>
      <c r="Z26" s="306" t="str">
        <f>IF(AND('OF -Antibiotics STAR PU 13'!AT26="yes",'Co-amoxiclav etc.'!AT26="yes"),"yes","no")</f>
        <v>yes</v>
      </c>
      <c r="AA26" s="306" t="str">
        <f>IF(AND('OF -Antibiotics STAR PU 13'!AV26="yes",'Co-amoxiclav etc.'!AV26="yes"),"yes","no")</f>
        <v>yes</v>
      </c>
    </row>
    <row r="27" spans="1:27" x14ac:dyDescent="0.2">
      <c r="A27" s="285" t="s">
        <v>628</v>
      </c>
      <c r="B27" s="293" t="s">
        <v>696</v>
      </c>
      <c r="C27" s="293" t="s">
        <v>464</v>
      </c>
      <c r="D27" s="293" t="s">
        <v>425</v>
      </c>
      <c r="E27" s="293" t="s">
        <v>40</v>
      </c>
      <c r="F27" s="293" t="s">
        <v>56</v>
      </c>
      <c r="G27" s="293" t="s">
        <v>57</v>
      </c>
      <c r="H27" s="306" t="str">
        <f>IF(AND('OF -Antibiotics STAR PU 13'!J27="yes",'Co-amoxiclav etc.'!J27="yes"),"yes","no")</f>
        <v>no</v>
      </c>
      <c r="I27" s="306" t="str">
        <f>IF(AND('OF -Antibiotics STAR PU 13'!L27="yes",'Co-amoxiclav etc.'!L27="yes"),"yes","no")</f>
        <v>no</v>
      </c>
      <c r="J27" s="306" t="str">
        <f>IF(AND('OF -Antibiotics STAR PU 13'!N27="yes",'Co-amoxiclav etc.'!N27="yes"),"yes","no")</f>
        <v>no</v>
      </c>
      <c r="K27" s="306" t="str">
        <f>IF(AND('OF -Antibiotics STAR PU 13'!P27="yes",'Co-amoxiclav etc.'!P27="yes"),"yes","no")</f>
        <v>no</v>
      </c>
      <c r="L27" s="306" t="str">
        <f>IF(AND('OF -Antibiotics STAR PU 13'!R27="yes",'Co-amoxiclav etc.'!R27="yes"),"yes","no")</f>
        <v>no</v>
      </c>
      <c r="M27" s="306" t="str">
        <f>IF(AND('OF -Antibiotics STAR PU 13'!T27="yes",'Co-amoxiclav etc.'!T27="yes"),"yes","no")</f>
        <v>no</v>
      </c>
      <c r="N27" s="306" t="str">
        <f>IF(AND('OF -Antibiotics STAR PU 13'!V27="yes",'Co-amoxiclav etc.'!V27="yes"),"yes","no")</f>
        <v>no</v>
      </c>
      <c r="O27" s="306" t="str">
        <f>IF(AND('OF -Antibiotics STAR PU 13'!X27="yes",'Co-amoxiclav etc.'!X27="yes"),"yes","no")</f>
        <v>no</v>
      </c>
      <c r="P27" s="306" t="str">
        <f>IF(AND('OF -Antibiotics STAR PU 13'!Z27="yes",'Co-amoxiclav etc.'!Z27="yes"),"yes","no")</f>
        <v>no</v>
      </c>
      <c r="Q27" s="306" t="str">
        <f>IF(AND('OF -Antibiotics STAR PU 13'!AB27="yes",'Co-amoxiclav etc.'!AB27="yes"),"yes","no")</f>
        <v>no</v>
      </c>
      <c r="R27" s="306" t="str">
        <f>IF(AND('OF -Antibiotics STAR PU 13'!AD27="yes",'Co-amoxiclav etc.'!AD27="yes"),"yes","no")</f>
        <v>no</v>
      </c>
      <c r="S27" s="306" t="str">
        <f>IF(AND('OF -Antibiotics STAR PU 13'!AF27="yes",'Co-amoxiclav etc.'!AF27="yes"),"yes","no")</f>
        <v>no</v>
      </c>
      <c r="T27" s="306" t="str">
        <f>IF(AND('OF -Antibiotics STAR PU 13'!AH27="yes",'Co-amoxiclav etc.'!AH27="yes"),"yes","no")</f>
        <v>no</v>
      </c>
      <c r="U27" s="306" t="str">
        <f>IF(AND('OF -Antibiotics STAR PU 13'!AJ27="yes",'Co-amoxiclav etc.'!AJ27="yes"),"yes","no")</f>
        <v>no</v>
      </c>
      <c r="V27" s="306" t="str">
        <f>IF(AND('OF -Antibiotics STAR PU 13'!AL27="yes",'Co-amoxiclav etc.'!AL27="yes"),"yes","no")</f>
        <v>no</v>
      </c>
      <c r="W27" s="306" t="str">
        <f>IF(AND('OF -Antibiotics STAR PU 13'!AN27="yes",'Co-amoxiclav etc.'!AN27="yes"),"yes","no")</f>
        <v>no</v>
      </c>
      <c r="X27" s="306" t="str">
        <f>IF(AND('OF -Antibiotics STAR PU 13'!AP27="yes",'Co-amoxiclav etc.'!AP27="yes"),"yes","no")</f>
        <v>no</v>
      </c>
      <c r="Y27" s="306" t="str">
        <f>IF(AND('OF -Antibiotics STAR PU 13'!AR27="yes",'Co-amoxiclav etc.'!AR27="yes"),"yes","no")</f>
        <v>no</v>
      </c>
      <c r="Z27" s="306" t="str">
        <f>IF(AND('OF -Antibiotics STAR PU 13'!AT27="yes",'Co-amoxiclav etc.'!AT27="yes"),"yes","no")</f>
        <v>no</v>
      </c>
      <c r="AA27" s="306" t="str">
        <f>IF(AND('OF -Antibiotics STAR PU 13'!AV27="yes",'Co-amoxiclav etc.'!AV27="yes"),"yes","no")</f>
        <v>no</v>
      </c>
    </row>
    <row r="28" spans="1:27" x14ac:dyDescent="0.2">
      <c r="A28" s="285" t="s">
        <v>619</v>
      </c>
      <c r="B28" s="293" t="s">
        <v>688</v>
      </c>
      <c r="C28" s="293" t="s">
        <v>401</v>
      </c>
      <c r="D28" s="293" t="s">
        <v>415</v>
      </c>
      <c r="E28" s="293" t="s">
        <v>5</v>
      </c>
      <c r="F28" s="293" t="s">
        <v>58</v>
      </c>
      <c r="G28" s="293" t="s">
        <v>59</v>
      </c>
      <c r="H28" s="306" t="str">
        <f>IF(AND('OF -Antibiotics STAR PU 13'!J28="yes",'Co-amoxiclav etc.'!J28="yes"),"yes","no")</f>
        <v>no</v>
      </c>
      <c r="I28" s="306" t="str">
        <f>IF(AND('OF -Antibiotics STAR PU 13'!L28="yes",'Co-amoxiclav etc.'!L28="yes"),"yes","no")</f>
        <v>no</v>
      </c>
      <c r="J28" s="306" t="str">
        <f>IF(AND('OF -Antibiotics STAR PU 13'!N28="yes",'Co-amoxiclav etc.'!N28="yes"),"yes","no")</f>
        <v>no</v>
      </c>
      <c r="K28" s="306" t="str">
        <f>IF(AND('OF -Antibiotics STAR PU 13'!P28="yes",'Co-amoxiclav etc.'!P28="yes"),"yes","no")</f>
        <v>no</v>
      </c>
      <c r="L28" s="306" t="str">
        <f>IF(AND('OF -Antibiotics STAR PU 13'!R28="yes",'Co-amoxiclav etc.'!R28="yes"),"yes","no")</f>
        <v>no</v>
      </c>
      <c r="M28" s="306" t="str">
        <f>IF(AND('OF -Antibiotics STAR PU 13'!T28="yes",'Co-amoxiclav etc.'!T28="yes"),"yes","no")</f>
        <v>no</v>
      </c>
      <c r="N28" s="306" t="str">
        <f>IF(AND('OF -Antibiotics STAR PU 13'!V28="yes",'Co-amoxiclav etc.'!V28="yes"),"yes","no")</f>
        <v>no</v>
      </c>
      <c r="O28" s="306" t="str">
        <f>IF(AND('OF -Antibiotics STAR PU 13'!X28="yes",'Co-amoxiclav etc.'!X28="yes"),"yes","no")</f>
        <v>no</v>
      </c>
      <c r="P28" s="306" t="str">
        <f>IF(AND('OF -Antibiotics STAR PU 13'!Z28="yes",'Co-amoxiclav etc.'!Z28="yes"),"yes","no")</f>
        <v>no</v>
      </c>
      <c r="Q28" s="306" t="str">
        <f>IF(AND('OF -Antibiotics STAR PU 13'!AB28="yes",'Co-amoxiclav etc.'!AB28="yes"),"yes","no")</f>
        <v>no</v>
      </c>
      <c r="R28" s="306" t="str">
        <f>IF(AND('OF -Antibiotics STAR PU 13'!AD28="yes",'Co-amoxiclav etc.'!AD28="yes"),"yes","no")</f>
        <v>no</v>
      </c>
      <c r="S28" s="306" t="str">
        <f>IF(AND('OF -Antibiotics STAR PU 13'!AF28="yes",'Co-amoxiclav etc.'!AF28="yes"),"yes","no")</f>
        <v>no</v>
      </c>
      <c r="T28" s="306" t="str">
        <f>IF(AND('OF -Antibiotics STAR PU 13'!AH28="yes",'Co-amoxiclav etc.'!AH28="yes"),"yes","no")</f>
        <v>no</v>
      </c>
      <c r="U28" s="306" t="str">
        <f>IF(AND('OF -Antibiotics STAR PU 13'!AJ28="yes",'Co-amoxiclav etc.'!AJ28="yes"),"yes","no")</f>
        <v>no</v>
      </c>
      <c r="V28" s="306" t="str">
        <f>IF(AND('OF -Antibiotics STAR PU 13'!AL28="yes",'Co-amoxiclav etc.'!AL28="yes"),"yes","no")</f>
        <v>no</v>
      </c>
      <c r="W28" s="306" t="str">
        <f>IF(AND('OF -Antibiotics STAR PU 13'!AN28="yes",'Co-amoxiclav etc.'!AN28="yes"),"yes","no")</f>
        <v>no</v>
      </c>
      <c r="X28" s="306" t="str">
        <f>IF(AND('OF -Antibiotics STAR PU 13'!AP28="yes",'Co-amoxiclav etc.'!AP28="yes"),"yes","no")</f>
        <v>no</v>
      </c>
      <c r="Y28" s="306" t="str">
        <f>IF(AND('OF -Antibiotics STAR PU 13'!AR28="yes",'Co-amoxiclav etc.'!AR28="yes"),"yes","no")</f>
        <v>no</v>
      </c>
      <c r="Z28" s="306" t="str">
        <f>IF(AND('OF -Antibiotics STAR PU 13'!AT28="yes",'Co-amoxiclav etc.'!AT28="yes"),"yes","no")</f>
        <v>no</v>
      </c>
      <c r="AA28" s="306" t="str">
        <f>IF(AND('OF -Antibiotics STAR PU 13'!AV28="yes",'Co-amoxiclav etc.'!AV28="yes"),"yes","no")</f>
        <v>no</v>
      </c>
    </row>
    <row r="29" spans="1:27" x14ac:dyDescent="0.2">
      <c r="A29" s="285" t="s">
        <v>487</v>
      </c>
      <c r="B29" s="293" t="s">
        <v>691</v>
      </c>
      <c r="C29" s="293" t="s">
        <v>405</v>
      </c>
      <c r="D29" s="293" t="s">
        <v>429</v>
      </c>
      <c r="E29" s="293" t="s">
        <v>60</v>
      </c>
      <c r="F29" s="293" t="s">
        <v>61</v>
      </c>
      <c r="G29" s="293" t="s">
        <v>62</v>
      </c>
      <c r="H29" s="306" t="str">
        <f>IF(AND('OF -Antibiotics STAR PU 13'!J29="yes",'Co-amoxiclav etc.'!J29="yes"),"yes","no")</f>
        <v>no</v>
      </c>
      <c r="I29" s="306" t="str">
        <f>IF(AND('OF -Antibiotics STAR PU 13'!L29="yes",'Co-amoxiclav etc.'!L29="yes"),"yes","no")</f>
        <v>no</v>
      </c>
      <c r="J29" s="306" t="str">
        <f>IF(AND('OF -Antibiotics STAR PU 13'!N29="yes",'Co-amoxiclav etc.'!N29="yes"),"yes","no")</f>
        <v>no</v>
      </c>
      <c r="K29" s="306" t="str">
        <f>IF(AND('OF -Antibiotics STAR PU 13'!P29="yes",'Co-amoxiclav etc.'!P29="yes"),"yes","no")</f>
        <v>no</v>
      </c>
      <c r="L29" s="306" t="str">
        <f>IF(AND('OF -Antibiotics STAR PU 13'!R29="yes",'Co-amoxiclav etc.'!R29="yes"),"yes","no")</f>
        <v>no</v>
      </c>
      <c r="M29" s="306" t="str">
        <f>IF(AND('OF -Antibiotics STAR PU 13'!T29="yes",'Co-amoxiclav etc.'!T29="yes"),"yes","no")</f>
        <v>no</v>
      </c>
      <c r="N29" s="306" t="str">
        <f>IF(AND('OF -Antibiotics STAR PU 13'!V29="yes",'Co-amoxiclav etc.'!V29="yes"),"yes","no")</f>
        <v>no</v>
      </c>
      <c r="O29" s="306" t="str">
        <f>IF(AND('OF -Antibiotics STAR PU 13'!X29="yes",'Co-amoxiclav etc.'!X29="yes"),"yes","no")</f>
        <v>no</v>
      </c>
      <c r="P29" s="306" t="str">
        <f>IF(AND('OF -Antibiotics STAR PU 13'!Z29="yes",'Co-amoxiclav etc.'!Z29="yes"),"yes","no")</f>
        <v>no</v>
      </c>
      <c r="Q29" s="306" t="str">
        <f>IF(AND('OF -Antibiotics STAR PU 13'!AB29="yes",'Co-amoxiclav etc.'!AB29="yes"),"yes","no")</f>
        <v>no</v>
      </c>
      <c r="R29" s="306" t="str">
        <f>IF(AND('OF -Antibiotics STAR PU 13'!AD29="yes",'Co-amoxiclav etc.'!AD29="yes"),"yes","no")</f>
        <v>no</v>
      </c>
      <c r="S29" s="306" t="str">
        <f>IF(AND('OF -Antibiotics STAR PU 13'!AF29="yes",'Co-amoxiclav etc.'!AF29="yes"),"yes","no")</f>
        <v>no</v>
      </c>
      <c r="T29" s="306" t="str">
        <f>IF(AND('OF -Antibiotics STAR PU 13'!AH29="yes",'Co-amoxiclav etc.'!AH29="yes"),"yes","no")</f>
        <v>no</v>
      </c>
      <c r="U29" s="306" t="str">
        <f>IF(AND('OF -Antibiotics STAR PU 13'!AJ29="yes",'Co-amoxiclav etc.'!AJ29="yes"),"yes","no")</f>
        <v>no</v>
      </c>
      <c r="V29" s="306" t="str">
        <f>IF(AND('OF -Antibiotics STAR PU 13'!AL29="yes",'Co-amoxiclav etc.'!AL29="yes"),"yes","no")</f>
        <v>no</v>
      </c>
      <c r="W29" s="306" t="str">
        <f>IF(AND('OF -Antibiotics STAR PU 13'!AN29="yes",'Co-amoxiclav etc.'!AN29="yes"),"yes","no")</f>
        <v>no</v>
      </c>
      <c r="X29" s="306" t="str">
        <f>IF(AND('OF -Antibiotics STAR PU 13'!AP29="yes",'Co-amoxiclav etc.'!AP29="yes"),"yes","no")</f>
        <v>no</v>
      </c>
      <c r="Y29" s="306" t="str">
        <f>IF(AND('OF -Antibiotics STAR PU 13'!AR29="yes",'Co-amoxiclav etc.'!AR29="yes"),"yes","no")</f>
        <v>no</v>
      </c>
      <c r="Z29" s="306" t="str">
        <f>IF(AND('OF -Antibiotics STAR PU 13'!AT29="yes",'Co-amoxiclav etc.'!AT29="yes"),"yes","no")</f>
        <v>no</v>
      </c>
      <c r="AA29" s="306" t="str">
        <f>IF(AND('OF -Antibiotics STAR PU 13'!AV29="yes",'Co-amoxiclav etc.'!AV29="yes"),"yes","no")</f>
        <v>no</v>
      </c>
    </row>
    <row r="30" spans="1:27" x14ac:dyDescent="0.2">
      <c r="A30" s="285" t="s">
        <v>622</v>
      </c>
      <c r="B30" s="293" t="s">
        <v>690</v>
      </c>
      <c r="C30" s="293" t="s">
        <v>404</v>
      </c>
      <c r="D30" s="293" t="s">
        <v>418</v>
      </c>
      <c r="E30" s="293" t="s">
        <v>12</v>
      </c>
      <c r="F30" s="293" t="s">
        <v>63</v>
      </c>
      <c r="G30" s="293" t="s">
        <v>64</v>
      </c>
      <c r="H30" s="306" t="str">
        <f>IF(AND('OF -Antibiotics STAR PU 13'!J30="yes",'Co-amoxiclav etc.'!J30="yes"),"yes","no")</f>
        <v>yes</v>
      </c>
      <c r="I30" s="306" t="str">
        <f>IF(AND('OF -Antibiotics STAR PU 13'!L30="yes",'Co-amoxiclav etc.'!L30="yes"),"yes","no")</f>
        <v>yes</v>
      </c>
      <c r="J30" s="306" t="str">
        <f>IF(AND('OF -Antibiotics STAR PU 13'!N30="yes",'Co-amoxiclav etc.'!N30="yes"),"yes","no")</f>
        <v>yes</v>
      </c>
      <c r="K30" s="306" t="str">
        <f>IF(AND('OF -Antibiotics STAR PU 13'!P30="yes",'Co-amoxiclav etc.'!P30="yes"),"yes","no")</f>
        <v>yes</v>
      </c>
      <c r="L30" s="306" t="str">
        <f>IF(AND('OF -Antibiotics STAR PU 13'!R30="yes",'Co-amoxiclav etc.'!R30="yes"),"yes","no")</f>
        <v>yes</v>
      </c>
      <c r="M30" s="306" t="str">
        <f>IF(AND('OF -Antibiotics STAR PU 13'!T30="yes",'Co-amoxiclav etc.'!T30="yes"),"yes","no")</f>
        <v>yes</v>
      </c>
      <c r="N30" s="306" t="str">
        <f>IF(AND('OF -Antibiotics STAR PU 13'!V30="yes",'Co-amoxiclav etc.'!V30="yes"),"yes","no")</f>
        <v>yes</v>
      </c>
      <c r="O30" s="306" t="str">
        <f>IF(AND('OF -Antibiotics STAR PU 13'!X30="yes",'Co-amoxiclav etc.'!X30="yes"),"yes","no")</f>
        <v>yes</v>
      </c>
      <c r="P30" s="306" t="str">
        <f>IF(AND('OF -Antibiotics STAR PU 13'!Z30="yes",'Co-amoxiclav etc.'!Z30="yes"),"yes","no")</f>
        <v>yes</v>
      </c>
      <c r="Q30" s="306" t="str">
        <f>IF(AND('OF -Antibiotics STAR PU 13'!AB30="yes",'Co-amoxiclav etc.'!AB30="yes"),"yes","no")</f>
        <v>yes</v>
      </c>
      <c r="R30" s="306" t="str">
        <f>IF(AND('OF -Antibiotics STAR PU 13'!AD30="yes",'Co-amoxiclav etc.'!AD30="yes"),"yes","no")</f>
        <v>yes</v>
      </c>
      <c r="S30" s="306" t="str">
        <f>IF(AND('OF -Antibiotics STAR PU 13'!AF30="yes",'Co-amoxiclav etc.'!AF30="yes"),"yes","no")</f>
        <v>yes</v>
      </c>
      <c r="T30" s="306" t="str">
        <f>IF(AND('OF -Antibiotics STAR PU 13'!AH30="yes",'Co-amoxiclav etc.'!AH30="yes"),"yes","no")</f>
        <v>yes</v>
      </c>
      <c r="U30" s="306" t="str">
        <f>IF(AND('OF -Antibiotics STAR PU 13'!AJ30="yes",'Co-amoxiclav etc.'!AJ30="yes"),"yes","no")</f>
        <v>yes</v>
      </c>
      <c r="V30" s="306" t="str">
        <f>IF(AND('OF -Antibiotics STAR PU 13'!AL30="yes",'Co-amoxiclav etc.'!AL30="yes"),"yes","no")</f>
        <v>yes</v>
      </c>
      <c r="W30" s="306" t="str">
        <f>IF(AND('OF -Antibiotics STAR PU 13'!AN30="yes",'Co-amoxiclav etc.'!AN30="yes"),"yes","no")</f>
        <v>yes</v>
      </c>
      <c r="X30" s="306" t="str">
        <f>IF(AND('OF -Antibiotics STAR PU 13'!AP30="yes",'Co-amoxiclav etc.'!AP30="yes"),"yes","no")</f>
        <v>yes</v>
      </c>
      <c r="Y30" s="306" t="str">
        <f>IF(AND('OF -Antibiotics STAR PU 13'!AR30="yes",'Co-amoxiclav etc.'!AR30="yes"),"yes","no")</f>
        <v>yes</v>
      </c>
      <c r="Z30" s="306" t="str">
        <f>IF(AND('OF -Antibiotics STAR PU 13'!AT30="yes",'Co-amoxiclav etc.'!AT30="yes"),"yes","no")</f>
        <v>yes</v>
      </c>
      <c r="AA30" s="306" t="str">
        <f>IF(AND('OF -Antibiotics STAR PU 13'!AV30="yes",'Co-amoxiclav etc.'!AV30="yes"),"yes","no")</f>
        <v>yes</v>
      </c>
    </row>
    <row r="31" spans="1:27" x14ac:dyDescent="0.2">
      <c r="A31" s="285" t="s">
        <v>632</v>
      </c>
      <c r="B31" s="293" t="s">
        <v>698</v>
      </c>
      <c r="C31" s="293" t="s">
        <v>409</v>
      </c>
      <c r="D31" s="293" t="s">
        <v>430</v>
      </c>
      <c r="E31" s="293" t="s">
        <v>65</v>
      </c>
      <c r="F31" s="293" t="s">
        <v>66</v>
      </c>
      <c r="G31" s="293" t="s">
        <v>67</v>
      </c>
      <c r="H31" s="306" t="str">
        <f>IF(AND('OF -Antibiotics STAR PU 13'!J31="yes",'Co-amoxiclav etc.'!J31="yes"),"yes","no")</f>
        <v>no</v>
      </c>
      <c r="I31" s="306" t="str">
        <f>IF(AND('OF -Antibiotics STAR PU 13'!L31="yes",'Co-amoxiclav etc.'!L31="yes"),"yes","no")</f>
        <v>no</v>
      </c>
      <c r="J31" s="306" t="str">
        <f>IF(AND('OF -Antibiotics STAR PU 13'!N31="yes",'Co-amoxiclav etc.'!N31="yes"),"yes","no")</f>
        <v>no</v>
      </c>
      <c r="K31" s="306" t="str">
        <f>IF(AND('OF -Antibiotics STAR PU 13'!P31="yes",'Co-amoxiclav etc.'!P31="yes"),"yes","no")</f>
        <v>no</v>
      </c>
      <c r="L31" s="306" t="str">
        <f>IF(AND('OF -Antibiotics STAR PU 13'!R31="yes",'Co-amoxiclav etc.'!R31="yes"),"yes","no")</f>
        <v>no</v>
      </c>
      <c r="M31" s="306" t="str">
        <f>IF(AND('OF -Antibiotics STAR PU 13'!T31="yes",'Co-amoxiclav etc.'!T31="yes"),"yes","no")</f>
        <v>no</v>
      </c>
      <c r="N31" s="306" t="str">
        <f>IF(AND('OF -Antibiotics STAR PU 13'!V31="yes",'Co-amoxiclav etc.'!V31="yes"),"yes","no")</f>
        <v>no</v>
      </c>
      <c r="O31" s="306" t="str">
        <f>IF(AND('OF -Antibiotics STAR PU 13'!X31="yes",'Co-amoxiclav etc.'!X31="yes"),"yes","no")</f>
        <v>no</v>
      </c>
      <c r="P31" s="306" t="str">
        <f>IF(AND('OF -Antibiotics STAR PU 13'!Z31="yes",'Co-amoxiclav etc.'!Z31="yes"),"yes","no")</f>
        <v>no</v>
      </c>
      <c r="Q31" s="306" t="str">
        <f>IF(AND('OF -Antibiotics STAR PU 13'!AB31="yes",'Co-amoxiclav etc.'!AB31="yes"),"yes","no")</f>
        <v>no</v>
      </c>
      <c r="R31" s="306" t="str">
        <f>IF(AND('OF -Antibiotics STAR PU 13'!AD31="yes",'Co-amoxiclav etc.'!AD31="yes"),"yes","no")</f>
        <v>no</v>
      </c>
      <c r="S31" s="306" t="str">
        <f>IF(AND('OF -Antibiotics STAR PU 13'!AF31="yes",'Co-amoxiclav etc.'!AF31="yes"),"yes","no")</f>
        <v>no</v>
      </c>
      <c r="T31" s="306" t="str">
        <f>IF(AND('OF -Antibiotics STAR PU 13'!AH31="yes",'Co-amoxiclav etc.'!AH31="yes"),"yes","no")</f>
        <v>no</v>
      </c>
      <c r="U31" s="306" t="str">
        <f>IF(AND('OF -Antibiotics STAR PU 13'!AJ31="yes",'Co-amoxiclav etc.'!AJ31="yes"),"yes","no")</f>
        <v>no</v>
      </c>
      <c r="V31" s="306" t="str">
        <f>IF(AND('OF -Antibiotics STAR PU 13'!AL31="yes",'Co-amoxiclav etc.'!AL31="yes"),"yes","no")</f>
        <v>no</v>
      </c>
      <c r="W31" s="306" t="str">
        <f>IF(AND('OF -Antibiotics STAR PU 13'!AN31="yes",'Co-amoxiclav etc.'!AN31="yes"),"yes","no")</f>
        <v>no</v>
      </c>
      <c r="X31" s="306" t="str">
        <f>IF(AND('OF -Antibiotics STAR PU 13'!AP31="yes",'Co-amoxiclav etc.'!AP31="yes"),"yes","no")</f>
        <v>no</v>
      </c>
      <c r="Y31" s="306" t="str">
        <f>IF(AND('OF -Antibiotics STAR PU 13'!AR31="yes",'Co-amoxiclav etc.'!AR31="yes"),"yes","no")</f>
        <v>no</v>
      </c>
      <c r="Z31" s="306" t="str">
        <f>IF(AND('OF -Antibiotics STAR PU 13'!AT31="yes",'Co-amoxiclav etc.'!AT31="yes"),"yes","no")</f>
        <v>no</v>
      </c>
      <c r="AA31" s="306" t="str">
        <f>IF(AND('OF -Antibiotics STAR PU 13'!AV31="yes",'Co-amoxiclav etc.'!AV31="yes"),"yes","no")</f>
        <v>no</v>
      </c>
    </row>
    <row r="32" spans="1:27" x14ac:dyDescent="0.2">
      <c r="A32" s="285" t="s">
        <v>620</v>
      </c>
      <c r="B32" s="293" t="s">
        <v>689</v>
      </c>
      <c r="C32" s="293" t="s">
        <v>402</v>
      </c>
      <c r="D32" s="293" t="s">
        <v>416</v>
      </c>
      <c r="E32" s="293" t="s">
        <v>8</v>
      </c>
      <c r="F32" s="293" t="s">
        <v>68</v>
      </c>
      <c r="G32" s="293" t="s">
        <v>69</v>
      </c>
      <c r="H32" s="306" t="str">
        <f>IF(AND('OF -Antibiotics STAR PU 13'!J32="yes",'Co-amoxiclav etc.'!J32="yes"),"yes","no")</f>
        <v>no</v>
      </c>
      <c r="I32" s="306" t="str">
        <f>IF(AND('OF -Antibiotics STAR PU 13'!L32="yes",'Co-amoxiclav etc.'!L32="yes"),"yes","no")</f>
        <v>no</v>
      </c>
      <c r="J32" s="306" t="str">
        <f>IF(AND('OF -Antibiotics STAR PU 13'!N32="yes",'Co-amoxiclav etc.'!N32="yes"),"yes","no")</f>
        <v>no</v>
      </c>
      <c r="K32" s="306" t="str">
        <f>IF(AND('OF -Antibiotics STAR PU 13'!P32="yes",'Co-amoxiclav etc.'!P32="yes"),"yes","no")</f>
        <v>no</v>
      </c>
      <c r="L32" s="306" t="str">
        <f>IF(AND('OF -Antibiotics STAR PU 13'!R32="yes",'Co-amoxiclav etc.'!R32="yes"),"yes","no")</f>
        <v>no</v>
      </c>
      <c r="M32" s="306" t="str">
        <f>IF(AND('OF -Antibiotics STAR PU 13'!T32="yes",'Co-amoxiclav etc.'!T32="yes"),"yes","no")</f>
        <v>no</v>
      </c>
      <c r="N32" s="306" t="str">
        <f>IF(AND('OF -Antibiotics STAR PU 13'!V32="yes",'Co-amoxiclav etc.'!V32="yes"),"yes","no")</f>
        <v>no</v>
      </c>
      <c r="O32" s="306" t="str">
        <f>IF(AND('OF -Antibiotics STAR PU 13'!X32="yes",'Co-amoxiclav etc.'!X32="yes"),"yes","no")</f>
        <v>no</v>
      </c>
      <c r="P32" s="306" t="str">
        <f>IF(AND('OF -Antibiotics STAR PU 13'!Z32="yes",'Co-amoxiclav etc.'!Z32="yes"),"yes","no")</f>
        <v>no</v>
      </c>
      <c r="Q32" s="306" t="str">
        <f>IF(AND('OF -Antibiotics STAR PU 13'!AB32="yes",'Co-amoxiclav etc.'!AB32="yes"),"yes","no")</f>
        <v>no</v>
      </c>
      <c r="R32" s="306" t="str">
        <f>IF(AND('OF -Antibiotics STAR PU 13'!AD32="yes",'Co-amoxiclav etc.'!AD32="yes"),"yes","no")</f>
        <v>no</v>
      </c>
      <c r="S32" s="306" t="str">
        <f>IF(AND('OF -Antibiotics STAR PU 13'!AF32="yes",'Co-amoxiclav etc.'!AF32="yes"),"yes","no")</f>
        <v>yes</v>
      </c>
      <c r="T32" s="306" t="str">
        <f>IF(AND('OF -Antibiotics STAR PU 13'!AH32="yes",'Co-amoxiclav etc.'!AH32="yes"),"yes","no")</f>
        <v>yes</v>
      </c>
      <c r="U32" s="306" t="str">
        <f>IF(AND('OF -Antibiotics STAR PU 13'!AJ32="yes",'Co-amoxiclav etc.'!AJ32="yes"),"yes","no")</f>
        <v>yes</v>
      </c>
      <c r="V32" s="306" t="str">
        <f>IF(AND('OF -Antibiotics STAR PU 13'!AL32="yes",'Co-amoxiclav etc.'!AL32="yes"),"yes","no")</f>
        <v>yes</v>
      </c>
      <c r="W32" s="306" t="str">
        <f>IF(AND('OF -Antibiotics STAR PU 13'!AN32="yes",'Co-amoxiclav etc.'!AN32="yes"),"yes","no")</f>
        <v>yes</v>
      </c>
      <c r="X32" s="306" t="str">
        <f>IF(AND('OF -Antibiotics STAR PU 13'!AP32="yes",'Co-amoxiclav etc.'!AP32="yes"),"yes","no")</f>
        <v>yes</v>
      </c>
      <c r="Y32" s="306" t="str">
        <f>IF(AND('OF -Antibiotics STAR PU 13'!AR32="yes",'Co-amoxiclav etc.'!AR32="yes"),"yes","no")</f>
        <v>yes</v>
      </c>
      <c r="Z32" s="306" t="str">
        <f>IF(AND('OF -Antibiotics STAR PU 13'!AT32="yes",'Co-amoxiclav etc.'!AT32="yes"),"yes","no")</f>
        <v>yes</v>
      </c>
      <c r="AA32" s="306" t="str">
        <f>IF(AND('OF -Antibiotics STAR PU 13'!AV32="yes",'Co-amoxiclav etc.'!AV32="yes"),"yes","no")</f>
        <v>yes</v>
      </c>
    </row>
    <row r="33" spans="1:27" x14ac:dyDescent="0.2">
      <c r="A33" s="285" t="s">
        <v>479</v>
      </c>
      <c r="B33" s="293" t="s">
        <v>691</v>
      </c>
      <c r="C33" s="293" t="s">
        <v>405</v>
      </c>
      <c r="D33" s="293" t="s">
        <v>552</v>
      </c>
      <c r="E33" s="293" t="s">
        <v>20</v>
      </c>
      <c r="F33" s="293" t="s">
        <v>70</v>
      </c>
      <c r="G33" s="293" t="s">
        <v>71</v>
      </c>
      <c r="H33" s="306" t="str">
        <f>IF(AND('OF -Antibiotics STAR PU 13'!J33="yes",'Co-amoxiclav etc.'!J33="yes"),"yes","no")</f>
        <v>no</v>
      </c>
      <c r="I33" s="306" t="str">
        <f>IF(AND('OF -Antibiotics STAR PU 13'!L33="yes",'Co-amoxiclav etc.'!L33="yes"),"yes","no")</f>
        <v>no</v>
      </c>
      <c r="J33" s="306" t="str">
        <f>IF(AND('OF -Antibiotics STAR PU 13'!N33="yes",'Co-amoxiclav etc.'!N33="yes"),"yes","no")</f>
        <v>no</v>
      </c>
      <c r="K33" s="306" t="str">
        <f>IF(AND('OF -Antibiotics STAR PU 13'!P33="yes",'Co-amoxiclav etc.'!P33="yes"),"yes","no")</f>
        <v>no</v>
      </c>
      <c r="L33" s="306" t="str">
        <f>IF(AND('OF -Antibiotics STAR PU 13'!R33="yes",'Co-amoxiclav etc.'!R33="yes"),"yes","no")</f>
        <v>no</v>
      </c>
      <c r="M33" s="306" t="str">
        <f>IF(AND('OF -Antibiotics STAR PU 13'!T33="yes",'Co-amoxiclav etc.'!T33="yes"),"yes","no")</f>
        <v>no</v>
      </c>
      <c r="N33" s="306" t="str">
        <f>IF(AND('OF -Antibiotics STAR PU 13'!V33="yes",'Co-amoxiclav etc.'!V33="yes"),"yes","no")</f>
        <v>no</v>
      </c>
      <c r="O33" s="306" t="str">
        <f>IF(AND('OF -Antibiotics STAR PU 13'!X33="yes",'Co-amoxiclav etc.'!X33="yes"),"yes","no")</f>
        <v>no</v>
      </c>
      <c r="P33" s="306" t="str">
        <f>IF(AND('OF -Antibiotics STAR PU 13'!Z33="yes",'Co-amoxiclav etc.'!Z33="yes"),"yes","no")</f>
        <v>no</v>
      </c>
      <c r="Q33" s="306" t="str">
        <f>IF(AND('OF -Antibiotics STAR PU 13'!AB33="yes",'Co-amoxiclav etc.'!AB33="yes"),"yes","no")</f>
        <v>no</v>
      </c>
      <c r="R33" s="306" t="str">
        <f>IF(AND('OF -Antibiotics STAR PU 13'!AD33="yes",'Co-amoxiclav etc.'!AD33="yes"),"yes","no")</f>
        <v>no</v>
      </c>
      <c r="S33" s="306" t="str">
        <f>IF(AND('OF -Antibiotics STAR PU 13'!AF33="yes",'Co-amoxiclav etc.'!AF33="yes"),"yes","no")</f>
        <v>no</v>
      </c>
      <c r="T33" s="306" t="str">
        <f>IF(AND('OF -Antibiotics STAR PU 13'!AH33="yes",'Co-amoxiclav etc.'!AH33="yes"),"yes","no")</f>
        <v>no</v>
      </c>
      <c r="U33" s="306" t="str">
        <f>IF(AND('OF -Antibiotics STAR PU 13'!AJ33="yes",'Co-amoxiclav etc.'!AJ33="yes"),"yes","no")</f>
        <v>no</v>
      </c>
      <c r="V33" s="306" t="str">
        <f>IF(AND('OF -Antibiotics STAR PU 13'!AL33="yes",'Co-amoxiclav etc.'!AL33="yes"),"yes","no")</f>
        <v>no</v>
      </c>
      <c r="W33" s="306" t="str">
        <f>IF(AND('OF -Antibiotics STAR PU 13'!AN33="yes",'Co-amoxiclav etc.'!AN33="yes"),"yes","no")</f>
        <v>no</v>
      </c>
      <c r="X33" s="306" t="str">
        <f>IF(AND('OF -Antibiotics STAR PU 13'!AP33="yes",'Co-amoxiclav etc.'!AP33="yes"),"yes","no")</f>
        <v>no</v>
      </c>
      <c r="Y33" s="306" t="str">
        <f>IF(AND('OF -Antibiotics STAR PU 13'!AR33="yes",'Co-amoxiclav etc.'!AR33="yes"),"yes","no")</f>
        <v>no</v>
      </c>
      <c r="Z33" s="306" t="str">
        <f>IF(AND('OF -Antibiotics STAR PU 13'!AT33="yes",'Co-amoxiclav etc.'!AT33="yes"),"yes","no")</f>
        <v>no</v>
      </c>
      <c r="AA33" s="306" t="str">
        <f>IF(AND('OF -Antibiotics STAR PU 13'!AV33="yes",'Co-amoxiclav etc.'!AV33="yes"),"yes","no")</f>
        <v>no</v>
      </c>
    </row>
    <row r="34" spans="1:27" x14ac:dyDescent="0.2">
      <c r="A34" s="285" t="s">
        <v>629</v>
      </c>
      <c r="B34" s="293" t="s">
        <v>690</v>
      </c>
      <c r="C34" s="293" t="s">
        <v>404</v>
      </c>
      <c r="D34" s="293" t="s">
        <v>426</v>
      </c>
      <c r="E34" s="293" t="s">
        <v>47</v>
      </c>
      <c r="F34" s="293" t="s">
        <v>72</v>
      </c>
      <c r="G34" s="293" t="s">
        <v>73</v>
      </c>
      <c r="H34" s="306" t="str">
        <f>IF(AND('OF -Antibiotics STAR PU 13'!J34="yes",'Co-amoxiclav etc.'!J34="yes"),"yes","no")</f>
        <v>no</v>
      </c>
      <c r="I34" s="306" t="str">
        <f>IF(AND('OF -Antibiotics STAR PU 13'!L34="yes",'Co-amoxiclav etc.'!L34="yes"),"yes","no")</f>
        <v>no</v>
      </c>
      <c r="J34" s="306" t="str">
        <f>IF(AND('OF -Antibiotics STAR PU 13'!N34="yes",'Co-amoxiclav etc.'!N34="yes"),"yes","no")</f>
        <v>no</v>
      </c>
      <c r="K34" s="306" t="str">
        <f>IF(AND('OF -Antibiotics STAR PU 13'!P34="yes",'Co-amoxiclav etc.'!P34="yes"),"yes","no")</f>
        <v>no</v>
      </c>
      <c r="L34" s="306" t="str">
        <f>IF(AND('OF -Antibiotics STAR PU 13'!R34="yes",'Co-amoxiclav etc.'!R34="yes"),"yes","no")</f>
        <v>no</v>
      </c>
      <c r="M34" s="306" t="str">
        <f>IF(AND('OF -Antibiotics STAR PU 13'!T34="yes",'Co-amoxiclav etc.'!T34="yes"),"yes","no")</f>
        <v>no</v>
      </c>
      <c r="N34" s="306" t="str">
        <f>IF(AND('OF -Antibiotics STAR PU 13'!V34="yes",'Co-amoxiclav etc.'!V34="yes"),"yes","no")</f>
        <v>no</v>
      </c>
      <c r="O34" s="306" t="str">
        <f>IF(AND('OF -Antibiotics STAR PU 13'!X34="yes",'Co-amoxiclav etc.'!X34="yes"),"yes","no")</f>
        <v>no</v>
      </c>
      <c r="P34" s="306" t="str">
        <f>IF(AND('OF -Antibiotics STAR PU 13'!Z34="yes",'Co-amoxiclav etc.'!Z34="yes"),"yes","no")</f>
        <v>no</v>
      </c>
      <c r="Q34" s="306" t="str">
        <f>IF(AND('OF -Antibiotics STAR PU 13'!AB34="yes",'Co-amoxiclav etc.'!AB34="yes"),"yes","no")</f>
        <v>no</v>
      </c>
      <c r="R34" s="306" t="str">
        <f>IF(AND('OF -Antibiotics STAR PU 13'!AD34="yes",'Co-amoxiclav etc.'!AD34="yes"),"yes","no")</f>
        <v>no</v>
      </c>
      <c r="S34" s="306" t="str">
        <f>IF(AND('OF -Antibiotics STAR PU 13'!AF34="yes",'Co-amoxiclav etc.'!AF34="yes"),"yes","no")</f>
        <v>no</v>
      </c>
      <c r="T34" s="306" t="str">
        <f>IF(AND('OF -Antibiotics STAR PU 13'!AH34="yes",'Co-amoxiclav etc.'!AH34="yes"),"yes","no")</f>
        <v>no</v>
      </c>
      <c r="U34" s="306" t="str">
        <f>IF(AND('OF -Antibiotics STAR PU 13'!AJ34="yes",'Co-amoxiclav etc.'!AJ34="yes"),"yes","no")</f>
        <v>yes</v>
      </c>
      <c r="V34" s="306" t="str">
        <f>IF(AND('OF -Antibiotics STAR PU 13'!AL34="yes",'Co-amoxiclav etc.'!AL34="yes"),"yes","no")</f>
        <v>yes</v>
      </c>
      <c r="W34" s="306" t="str">
        <f>IF(AND('OF -Antibiotics STAR PU 13'!AN34="yes",'Co-amoxiclav etc.'!AN34="yes"),"yes","no")</f>
        <v>yes</v>
      </c>
      <c r="X34" s="306" t="str">
        <f>IF(AND('OF -Antibiotics STAR PU 13'!AP34="yes",'Co-amoxiclav etc.'!AP34="yes"),"yes","no")</f>
        <v>yes</v>
      </c>
      <c r="Y34" s="306" t="str">
        <f>IF(AND('OF -Antibiotics STAR PU 13'!AR34="yes",'Co-amoxiclav etc.'!AR34="yes"),"yes","no")</f>
        <v>yes</v>
      </c>
      <c r="Z34" s="306" t="str">
        <f>IF(AND('OF -Antibiotics STAR PU 13'!AT34="yes",'Co-amoxiclav etc.'!AT34="yes"),"yes","no")</f>
        <v>yes</v>
      </c>
      <c r="AA34" s="306" t="str">
        <f>IF(AND('OF -Antibiotics STAR PU 13'!AV34="yes",'Co-amoxiclav etc.'!AV34="yes"),"yes","no")</f>
        <v>yes</v>
      </c>
    </row>
    <row r="35" spans="1:27" x14ac:dyDescent="0.2">
      <c r="A35" s="285" t="s">
        <v>627</v>
      </c>
      <c r="B35" s="293" t="s">
        <v>695</v>
      </c>
      <c r="C35" s="293" t="s">
        <v>465</v>
      </c>
      <c r="D35" s="293" t="s">
        <v>424</v>
      </c>
      <c r="E35" s="293" t="s">
        <v>35</v>
      </c>
      <c r="F35" s="293" t="s">
        <v>74</v>
      </c>
      <c r="G35" s="293" t="s">
        <v>75</v>
      </c>
      <c r="H35" s="306" t="str">
        <f>IF(AND('OF -Antibiotics STAR PU 13'!J35="yes",'Co-amoxiclav etc.'!J35="yes"),"yes","no")</f>
        <v>no</v>
      </c>
      <c r="I35" s="306" t="str">
        <f>IF(AND('OF -Antibiotics STAR PU 13'!L35="yes",'Co-amoxiclav etc.'!L35="yes"),"yes","no")</f>
        <v>no</v>
      </c>
      <c r="J35" s="306" t="str">
        <f>IF(AND('OF -Antibiotics STAR PU 13'!N35="yes",'Co-amoxiclav etc.'!N35="yes"),"yes","no")</f>
        <v>no</v>
      </c>
      <c r="K35" s="306" t="str">
        <f>IF(AND('OF -Antibiotics STAR PU 13'!P35="yes",'Co-amoxiclav etc.'!P35="yes"),"yes","no")</f>
        <v>no</v>
      </c>
      <c r="L35" s="306" t="str">
        <f>IF(AND('OF -Antibiotics STAR PU 13'!R35="yes",'Co-amoxiclav etc.'!R35="yes"),"yes","no")</f>
        <v>no</v>
      </c>
      <c r="M35" s="306" t="str">
        <f>IF(AND('OF -Antibiotics STAR PU 13'!T35="yes",'Co-amoxiclav etc.'!T35="yes"),"yes","no")</f>
        <v>no</v>
      </c>
      <c r="N35" s="306" t="str">
        <f>IF(AND('OF -Antibiotics STAR PU 13'!V35="yes",'Co-amoxiclav etc.'!V35="yes"),"yes","no")</f>
        <v>no</v>
      </c>
      <c r="O35" s="306" t="str">
        <f>IF(AND('OF -Antibiotics STAR PU 13'!X35="yes",'Co-amoxiclav etc.'!X35="yes"),"yes","no")</f>
        <v>no</v>
      </c>
      <c r="P35" s="306" t="str">
        <f>IF(AND('OF -Antibiotics STAR PU 13'!Z35="yes",'Co-amoxiclav etc.'!Z35="yes"),"yes","no")</f>
        <v>no</v>
      </c>
      <c r="Q35" s="306" t="str">
        <f>IF(AND('OF -Antibiotics STAR PU 13'!AB35="yes",'Co-amoxiclav etc.'!AB35="yes"),"yes","no")</f>
        <v>no</v>
      </c>
      <c r="R35" s="306" t="str">
        <f>IF(AND('OF -Antibiotics STAR PU 13'!AD35="yes",'Co-amoxiclav etc.'!AD35="yes"),"yes","no")</f>
        <v>no</v>
      </c>
      <c r="S35" s="306" t="str">
        <f>IF(AND('OF -Antibiotics STAR PU 13'!AF35="yes",'Co-amoxiclav etc.'!AF35="yes"),"yes","no")</f>
        <v>no</v>
      </c>
      <c r="T35" s="306" t="str">
        <f>IF(AND('OF -Antibiotics STAR PU 13'!AH35="yes",'Co-amoxiclav etc.'!AH35="yes"),"yes","no")</f>
        <v>no</v>
      </c>
      <c r="U35" s="306" t="str">
        <f>IF(AND('OF -Antibiotics STAR PU 13'!AJ35="yes",'Co-amoxiclav etc.'!AJ35="yes"),"yes","no")</f>
        <v>no</v>
      </c>
      <c r="V35" s="306" t="str">
        <f>IF(AND('OF -Antibiotics STAR PU 13'!AL35="yes",'Co-amoxiclav etc.'!AL35="yes"),"yes","no")</f>
        <v>no</v>
      </c>
      <c r="W35" s="306" t="str">
        <f>IF(AND('OF -Antibiotics STAR PU 13'!AN35="yes",'Co-amoxiclav etc.'!AN35="yes"),"yes","no")</f>
        <v>no</v>
      </c>
      <c r="X35" s="306" t="str">
        <f>IF(AND('OF -Antibiotics STAR PU 13'!AP35="yes",'Co-amoxiclav etc.'!AP35="yes"),"yes","no")</f>
        <v>no</v>
      </c>
      <c r="Y35" s="306" t="str">
        <f>IF(AND('OF -Antibiotics STAR PU 13'!AR35="yes",'Co-amoxiclav etc.'!AR35="yes"),"yes","no")</f>
        <v>no</v>
      </c>
      <c r="Z35" s="306" t="str">
        <f>IF(AND('OF -Antibiotics STAR PU 13'!AT35="yes",'Co-amoxiclav etc.'!AT35="yes"),"yes","no")</f>
        <v>no</v>
      </c>
      <c r="AA35" s="306" t="str">
        <f>IF(AND('OF -Antibiotics STAR PU 13'!AV35="yes",'Co-amoxiclav etc.'!AV35="yes"),"yes","no")</f>
        <v>no</v>
      </c>
    </row>
    <row r="36" spans="1:27" x14ac:dyDescent="0.2">
      <c r="A36" s="285" t="s">
        <v>621</v>
      </c>
      <c r="B36" s="293" t="s">
        <v>690</v>
      </c>
      <c r="C36" s="293" t="s">
        <v>404</v>
      </c>
      <c r="D36" s="293" t="s">
        <v>418</v>
      </c>
      <c r="E36" s="293" t="s">
        <v>12</v>
      </c>
      <c r="F36" s="293" t="s">
        <v>76</v>
      </c>
      <c r="G36" s="293" t="s">
        <v>77</v>
      </c>
      <c r="H36" s="306" t="str">
        <f>IF(AND('OF -Antibiotics STAR PU 13'!J36="yes",'Co-amoxiclav etc.'!J36="yes"),"yes","no")</f>
        <v>yes</v>
      </c>
      <c r="I36" s="306" t="str">
        <f>IF(AND('OF -Antibiotics STAR PU 13'!L36="yes",'Co-amoxiclav etc.'!L36="yes"),"yes","no")</f>
        <v>yes</v>
      </c>
      <c r="J36" s="306" t="str">
        <f>IF(AND('OF -Antibiotics STAR PU 13'!N36="yes",'Co-amoxiclav etc.'!N36="yes"),"yes","no")</f>
        <v>yes</v>
      </c>
      <c r="K36" s="306" t="str">
        <f>IF(AND('OF -Antibiotics STAR PU 13'!P36="yes",'Co-amoxiclav etc.'!P36="yes"),"yes","no")</f>
        <v>yes</v>
      </c>
      <c r="L36" s="306" t="str">
        <f>IF(AND('OF -Antibiotics STAR PU 13'!R36="yes",'Co-amoxiclav etc.'!R36="yes"),"yes","no")</f>
        <v>yes</v>
      </c>
      <c r="M36" s="306" t="str">
        <f>IF(AND('OF -Antibiotics STAR PU 13'!T36="yes",'Co-amoxiclav etc.'!T36="yes"),"yes","no")</f>
        <v>yes</v>
      </c>
      <c r="N36" s="306" t="str">
        <f>IF(AND('OF -Antibiotics STAR PU 13'!V36="yes",'Co-amoxiclav etc.'!V36="yes"),"yes","no")</f>
        <v>yes</v>
      </c>
      <c r="O36" s="306" t="str">
        <f>IF(AND('OF -Antibiotics STAR PU 13'!X36="yes",'Co-amoxiclav etc.'!X36="yes"),"yes","no")</f>
        <v>yes</v>
      </c>
      <c r="P36" s="306" t="str">
        <f>IF(AND('OF -Antibiotics STAR PU 13'!Z36="yes",'Co-amoxiclav etc.'!Z36="yes"),"yes","no")</f>
        <v>yes</v>
      </c>
      <c r="Q36" s="306" t="str">
        <f>IF(AND('OF -Antibiotics STAR PU 13'!AB36="yes",'Co-amoxiclav etc.'!AB36="yes"),"yes","no")</f>
        <v>yes</v>
      </c>
      <c r="R36" s="306" t="str">
        <f>IF(AND('OF -Antibiotics STAR PU 13'!AD36="yes",'Co-amoxiclav etc.'!AD36="yes"),"yes","no")</f>
        <v>yes</v>
      </c>
      <c r="S36" s="306" t="str">
        <f>IF(AND('OF -Antibiotics STAR PU 13'!AF36="yes",'Co-amoxiclav etc.'!AF36="yes"),"yes","no")</f>
        <v>yes</v>
      </c>
      <c r="T36" s="306" t="str">
        <f>IF(AND('OF -Antibiotics STAR PU 13'!AH36="yes",'Co-amoxiclav etc.'!AH36="yes"),"yes","no")</f>
        <v>yes</v>
      </c>
      <c r="U36" s="306" t="str">
        <f>IF(AND('OF -Antibiotics STAR PU 13'!AJ36="yes",'Co-amoxiclav etc.'!AJ36="yes"),"yes","no")</f>
        <v>yes</v>
      </c>
      <c r="V36" s="306" t="str">
        <f>IF(AND('OF -Antibiotics STAR PU 13'!AL36="yes",'Co-amoxiclav etc.'!AL36="yes"),"yes","no")</f>
        <v>yes</v>
      </c>
      <c r="W36" s="306" t="str">
        <f>IF(AND('OF -Antibiotics STAR PU 13'!AN36="yes",'Co-amoxiclav etc.'!AN36="yes"),"yes","no")</f>
        <v>yes</v>
      </c>
      <c r="X36" s="306" t="str">
        <f>IF(AND('OF -Antibiotics STAR PU 13'!AP36="yes",'Co-amoxiclav etc.'!AP36="yes"),"yes","no")</f>
        <v>yes</v>
      </c>
      <c r="Y36" s="306" t="str">
        <f>IF(AND('OF -Antibiotics STAR PU 13'!AR36="yes",'Co-amoxiclav etc.'!AR36="yes"),"yes","no")</f>
        <v>yes</v>
      </c>
      <c r="Z36" s="306" t="str">
        <f>IF(AND('OF -Antibiotics STAR PU 13'!AT36="yes",'Co-amoxiclav etc.'!AT36="yes"),"yes","no")</f>
        <v>yes</v>
      </c>
      <c r="AA36" s="306" t="str">
        <f>IF(AND('OF -Antibiotics STAR PU 13'!AV36="yes",'Co-amoxiclav etc.'!AV36="yes"),"yes","no")</f>
        <v>yes</v>
      </c>
    </row>
    <row r="37" spans="1:27" x14ac:dyDescent="0.2">
      <c r="A37" s="285" t="s">
        <v>630</v>
      </c>
      <c r="B37" s="293" t="s">
        <v>689</v>
      </c>
      <c r="C37" s="293" t="s">
        <v>402</v>
      </c>
      <c r="D37" s="293" t="s">
        <v>427</v>
      </c>
      <c r="E37" s="293" t="s">
        <v>50</v>
      </c>
      <c r="F37" s="293" t="s">
        <v>78</v>
      </c>
      <c r="G37" s="293" t="s">
        <v>79</v>
      </c>
      <c r="H37" s="306" t="str">
        <f>IF(AND('OF -Antibiotics STAR PU 13'!J37="yes",'Co-amoxiclav etc.'!J37="yes"),"yes","no")</f>
        <v>no</v>
      </c>
      <c r="I37" s="306" t="str">
        <f>IF(AND('OF -Antibiotics STAR PU 13'!L37="yes",'Co-amoxiclav etc.'!L37="yes"),"yes","no")</f>
        <v>no</v>
      </c>
      <c r="J37" s="306" t="str">
        <f>IF(AND('OF -Antibiotics STAR PU 13'!N37="yes",'Co-amoxiclav etc.'!N37="yes"),"yes","no")</f>
        <v>no</v>
      </c>
      <c r="K37" s="306" t="str">
        <f>IF(AND('OF -Antibiotics STAR PU 13'!P37="yes",'Co-amoxiclav etc.'!P37="yes"),"yes","no")</f>
        <v>no</v>
      </c>
      <c r="L37" s="306" t="str">
        <f>IF(AND('OF -Antibiotics STAR PU 13'!R37="yes",'Co-amoxiclav etc.'!R37="yes"),"yes","no")</f>
        <v>no</v>
      </c>
      <c r="M37" s="306" t="str">
        <f>IF(AND('OF -Antibiotics STAR PU 13'!T37="yes",'Co-amoxiclav etc.'!T37="yes"),"yes","no")</f>
        <v>no</v>
      </c>
      <c r="N37" s="306" t="str">
        <f>IF(AND('OF -Antibiotics STAR PU 13'!V37="yes",'Co-amoxiclav etc.'!V37="yes"),"yes","no")</f>
        <v>no</v>
      </c>
      <c r="O37" s="306" t="str">
        <f>IF(AND('OF -Antibiotics STAR PU 13'!X37="yes",'Co-amoxiclav etc.'!X37="yes"),"yes","no")</f>
        <v>no</v>
      </c>
      <c r="P37" s="306" t="str">
        <f>IF(AND('OF -Antibiotics STAR PU 13'!Z37="yes",'Co-amoxiclav etc.'!Z37="yes"),"yes","no")</f>
        <v>no</v>
      </c>
      <c r="Q37" s="306" t="str">
        <f>IF(AND('OF -Antibiotics STAR PU 13'!AB37="yes",'Co-amoxiclav etc.'!AB37="yes"),"yes","no")</f>
        <v>no</v>
      </c>
      <c r="R37" s="306" t="str">
        <f>IF(AND('OF -Antibiotics STAR PU 13'!AD37="yes",'Co-amoxiclav etc.'!AD37="yes"),"yes","no")</f>
        <v>no</v>
      </c>
      <c r="S37" s="306" t="str">
        <f>IF(AND('OF -Antibiotics STAR PU 13'!AF37="yes",'Co-amoxiclav etc.'!AF37="yes"),"yes","no")</f>
        <v>no</v>
      </c>
      <c r="T37" s="306" t="str">
        <f>IF(AND('OF -Antibiotics STAR PU 13'!AH37="yes",'Co-amoxiclav etc.'!AH37="yes"),"yes","no")</f>
        <v>no</v>
      </c>
      <c r="U37" s="306" t="str">
        <f>IF(AND('OF -Antibiotics STAR PU 13'!AJ37="yes",'Co-amoxiclav etc.'!AJ37="yes"),"yes","no")</f>
        <v>no</v>
      </c>
      <c r="V37" s="306" t="str">
        <f>IF(AND('OF -Antibiotics STAR PU 13'!AL37="yes",'Co-amoxiclav etc.'!AL37="yes"),"yes","no")</f>
        <v>no</v>
      </c>
      <c r="W37" s="306" t="str">
        <f>IF(AND('OF -Antibiotics STAR PU 13'!AN37="yes",'Co-amoxiclav etc.'!AN37="yes"),"yes","no")</f>
        <v>no</v>
      </c>
      <c r="X37" s="306" t="str">
        <f>IF(AND('OF -Antibiotics STAR PU 13'!AP37="yes",'Co-amoxiclav etc.'!AP37="yes"),"yes","no")</f>
        <v>no</v>
      </c>
      <c r="Y37" s="306" t="str">
        <f>IF(AND('OF -Antibiotics STAR PU 13'!AR37="yes",'Co-amoxiclav etc.'!AR37="yes"),"yes","no")</f>
        <v>no</v>
      </c>
      <c r="Z37" s="306" t="str">
        <f>IF(AND('OF -Antibiotics STAR PU 13'!AT37="yes",'Co-amoxiclav etc.'!AT37="yes"),"yes","no")</f>
        <v>no</v>
      </c>
      <c r="AA37" s="306" t="str">
        <f>IF(AND('OF -Antibiotics STAR PU 13'!AV37="yes",'Co-amoxiclav etc.'!AV37="yes"),"yes","no")</f>
        <v>no</v>
      </c>
    </row>
    <row r="38" spans="1:27" x14ac:dyDescent="0.2">
      <c r="A38" s="285" t="s">
        <v>489</v>
      </c>
      <c r="B38" s="293" t="s">
        <v>693</v>
      </c>
      <c r="C38" s="293" t="s">
        <v>406</v>
      </c>
      <c r="D38" s="293" t="s">
        <v>421</v>
      </c>
      <c r="E38" s="293" t="s">
        <v>28</v>
      </c>
      <c r="F38" s="293" t="s">
        <v>80</v>
      </c>
      <c r="G38" s="293" t="s">
        <v>81</v>
      </c>
      <c r="H38" s="306" t="str">
        <f>IF(AND('OF -Antibiotics STAR PU 13'!J38="yes",'Co-amoxiclav etc.'!J38="yes"),"yes","no")</f>
        <v>no</v>
      </c>
      <c r="I38" s="306" t="str">
        <f>IF(AND('OF -Antibiotics STAR PU 13'!L38="yes",'Co-amoxiclav etc.'!L38="yes"),"yes","no")</f>
        <v>no</v>
      </c>
      <c r="J38" s="306" t="str">
        <f>IF(AND('OF -Antibiotics STAR PU 13'!N38="yes",'Co-amoxiclav etc.'!N38="yes"),"yes","no")</f>
        <v>no</v>
      </c>
      <c r="K38" s="306" t="str">
        <f>IF(AND('OF -Antibiotics STAR PU 13'!P38="yes",'Co-amoxiclav etc.'!P38="yes"),"yes","no")</f>
        <v>no</v>
      </c>
      <c r="L38" s="306" t="str">
        <f>IF(AND('OF -Antibiotics STAR PU 13'!R38="yes",'Co-amoxiclav etc.'!R38="yes"),"yes","no")</f>
        <v>no</v>
      </c>
      <c r="M38" s="306" t="str">
        <f>IF(AND('OF -Antibiotics STAR PU 13'!T38="yes",'Co-amoxiclav etc.'!T38="yes"),"yes","no")</f>
        <v>no</v>
      </c>
      <c r="N38" s="306" t="str">
        <f>IF(AND('OF -Antibiotics STAR PU 13'!V38="yes",'Co-amoxiclav etc.'!V38="yes"),"yes","no")</f>
        <v>no</v>
      </c>
      <c r="O38" s="306" t="str">
        <f>IF(AND('OF -Antibiotics STAR PU 13'!X38="yes",'Co-amoxiclav etc.'!X38="yes"),"yes","no")</f>
        <v>no</v>
      </c>
      <c r="P38" s="306" t="str">
        <f>IF(AND('OF -Antibiotics STAR PU 13'!Z38="yes",'Co-amoxiclav etc.'!Z38="yes"),"yes","no")</f>
        <v>no</v>
      </c>
      <c r="Q38" s="306" t="str">
        <f>IF(AND('OF -Antibiotics STAR PU 13'!AB38="yes",'Co-amoxiclav etc.'!AB38="yes"),"yes","no")</f>
        <v>no</v>
      </c>
      <c r="R38" s="306" t="str">
        <f>IF(AND('OF -Antibiotics STAR PU 13'!AD38="yes",'Co-amoxiclav etc.'!AD38="yes"),"yes","no")</f>
        <v>no</v>
      </c>
      <c r="S38" s="306" t="str">
        <f>IF(AND('OF -Antibiotics STAR PU 13'!AF38="yes",'Co-amoxiclav etc.'!AF38="yes"),"yes","no")</f>
        <v>no</v>
      </c>
      <c r="T38" s="306" t="str">
        <f>IF(AND('OF -Antibiotics STAR PU 13'!AH38="yes",'Co-amoxiclav etc.'!AH38="yes"),"yes","no")</f>
        <v>no</v>
      </c>
      <c r="U38" s="306" t="str">
        <f>IF(AND('OF -Antibiotics STAR PU 13'!AJ38="yes",'Co-amoxiclav etc.'!AJ38="yes"),"yes","no")</f>
        <v>no</v>
      </c>
      <c r="V38" s="306" t="str">
        <f>IF(AND('OF -Antibiotics STAR PU 13'!AL38="yes",'Co-amoxiclav etc.'!AL38="yes"),"yes","no")</f>
        <v>no</v>
      </c>
      <c r="W38" s="306" t="str">
        <f>IF(AND('OF -Antibiotics STAR PU 13'!AN38="yes",'Co-amoxiclav etc.'!AN38="yes"),"yes","no")</f>
        <v>no</v>
      </c>
      <c r="X38" s="306" t="str">
        <f>IF(AND('OF -Antibiotics STAR PU 13'!AP38="yes",'Co-amoxiclav etc.'!AP38="yes"),"yes","no")</f>
        <v>no</v>
      </c>
      <c r="Y38" s="306" t="str">
        <f>IF(AND('OF -Antibiotics STAR PU 13'!AR38="yes",'Co-amoxiclav etc.'!AR38="yes"),"yes","no")</f>
        <v>no</v>
      </c>
      <c r="Z38" s="306" t="str">
        <f>IF(AND('OF -Antibiotics STAR PU 13'!AT38="yes",'Co-amoxiclav etc.'!AT38="yes"),"yes","no")</f>
        <v>no</v>
      </c>
      <c r="AA38" s="306" t="str">
        <f>IF(AND('OF -Antibiotics STAR PU 13'!AV38="yes",'Co-amoxiclav etc.'!AV38="yes"),"yes","no")</f>
        <v>yes</v>
      </c>
    </row>
    <row r="39" spans="1:27" x14ac:dyDescent="0.2">
      <c r="A39" s="285" t="s">
        <v>490</v>
      </c>
      <c r="B39" s="293" t="s">
        <v>694</v>
      </c>
      <c r="C39" s="293" t="s">
        <v>407</v>
      </c>
      <c r="D39" s="293" t="s">
        <v>431</v>
      </c>
      <c r="E39" s="293" t="s">
        <v>82</v>
      </c>
      <c r="F39" s="293" t="s">
        <v>83</v>
      </c>
      <c r="G39" s="293" t="s">
        <v>84</v>
      </c>
      <c r="H39" s="306" t="str">
        <f>IF(AND('OF -Antibiotics STAR PU 13'!J39="yes",'Co-amoxiclav etc.'!J39="yes"),"yes","no")</f>
        <v>yes</v>
      </c>
      <c r="I39" s="306" t="str">
        <f>IF(AND('OF -Antibiotics STAR PU 13'!L39="yes",'Co-amoxiclav etc.'!L39="yes"),"yes","no")</f>
        <v>yes</v>
      </c>
      <c r="J39" s="306" t="str">
        <f>IF(AND('OF -Antibiotics STAR PU 13'!N39="yes",'Co-amoxiclav etc.'!N39="yes"),"yes","no")</f>
        <v>yes</v>
      </c>
      <c r="K39" s="306" t="str">
        <f>IF(AND('OF -Antibiotics STAR PU 13'!P39="yes",'Co-amoxiclav etc.'!P39="yes"),"yes","no")</f>
        <v>yes</v>
      </c>
      <c r="L39" s="306" t="str">
        <f>IF(AND('OF -Antibiotics STAR PU 13'!R39="yes",'Co-amoxiclav etc.'!R39="yes"),"yes","no")</f>
        <v>yes</v>
      </c>
      <c r="M39" s="306" t="str">
        <f>IF(AND('OF -Antibiotics STAR PU 13'!T39="yes",'Co-amoxiclav etc.'!T39="yes"),"yes","no")</f>
        <v>yes</v>
      </c>
      <c r="N39" s="306" t="str">
        <f>IF(AND('OF -Antibiotics STAR PU 13'!V39="yes",'Co-amoxiclav etc.'!V39="yes"),"yes","no")</f>
        <v>yes</v>
      </c>
      <c r="O39" s="306" t="str">
        <f>IF(AND('OF -Antibiotics STAR PU 13'!X39="yes",'Co-amoxiclav etc.'!X39="yes"),"yes","no")</f>
        <v>yes</v>
      </c>
      <c r="P39" s="306" t="str">
        <f>IF(AND('OF -Antibiotics STAR PU 13'!Z39="yes",'Co-amoxiclav etc.'!Z39="yes"),"yes","no")</f>
        <v>yes</v>
      </c>
      <c r="Q39" s="306" t="str">
        <f>IF(AND('OF -Antibiotics STAR PU 13'!AB39="yes",'Co-amoxiclav etc.'!AB39="yes"),"yes","no")</f>
        <v>yes</v>
      </c>
      <c r="R39" s="306" t="str">
        <f>IF(AND('OF -Antibiotics STAR PU 13'!AD39="yes",'Co-amoxiclav etc.'!AD39="yes"),"yes","no")</f>
        <v>yes</v>
      </c>
      <c r="S39" s="306" t="str">
        <f>IF(AND('OF -Antibiotics STAR PU 13'!AF39="yes",'Co-amoxiclav etc.'!AF39="yes"),"yes","no")</f>
        <v>yes</v>
      </c>
      <c r="T39" s="306" t="str">
        <f>IF(AND('OF -Antibiotics STAR PU 13'!AH39="yes",'Co-amoxiclav etc.'!AH39="yes"),"yes","no")</f>
        <v>yes</v>
      </c>
      <c r="U39" s="306" t="str">
        <f>IF(AND('OF -Antibiotics STAR PU 13'!AJ39="yes",'Co-amoxiclav etc.'!AJ39="yes"),"yes","no")</f>
        <v>yes</v>
      </c>
      <c r="V39" s="306" t="str">
        <f>IF(AND('OF -Antibiotics STAR PU 13'!AL39="yes",'Co-amoxiclav etc.'!AL39="yes"),"yes","no")</f>
        <v>yes</v>
      </c>
      <c r="W39" s="306" t="str">
        <f>IF(AND('OF -Antibiotics STAR PU 13'!AN39="yes",'Co-amoxiclav etc.'!AN39="yes"),"yes","no")</f>
        <v>yes</v>
      </c>
      <c r="X39" s="306" t="str">
        <f>IF(AND('OF -Antibiotics STAR PU 13'!AP39="yes",'Co-amoxiclav etc.'!AP39="yes"),"yes","no")</f>
        <v>yes</v>
      </c>
      <c r="Y39" s="306" t="str">
        <f>IF(AND('OF -Antibiotics STAR PU 13'!AR39="yes",'Co-amoxiclav etc.'!AR39="yes"),"yes","no")</f>
        <v>yes</v>
      </c>
      <c r="Z39" s="306" t="str">
        <f>IF(AND('OF -Antibiotics STAR PU 13'!AT39="yes",'Co-amoxiclav etc.'!AT39="yes"),"yes","no")</f>
        <v>yes</v>
      </c>
      <c r="AA39" s="306" t="str">
        <f>IF(AND('OF -Antibiotics STAR PU 13'!AV39="yes",'Co-amoxiclav etc.'!AV39="yes"),"yes","no")</f>
        <v>yes</v>
      </c>
    </row>
    <row r="40" spans="1:27" x14ac:dyDescent="0.2">
      <c r="A40" s="285" t="s">
        <v>630</v>
      </c>
      <c r="B40" s="293" t="s">
        <v>689</v>
      </c>
      <c r="C40" s="293" t="s">
        <v>402</v>
      </c>
      <c r="D40" s="293" t="s">
        <v>427</v>
      </c>
      <c r="E40" s="293" t="s">
        <v>50</v>
      </c>
      <c r="F40" s="293" t="s">
        <v>85</v>
      </c>
      <c r="G40" s="293" t="s">
        <v>86</v>
      </c>
      <c r="H40" s="306" t="str">
        <f>IF(AND('OF -Antibiotics STAR PU 13'!J40="yes",'Co-amoxiclav etc.'!J40="yes"),"yes","no")</f>
        <v>no</v>
      </c>
      <c r="I40" s="306" t="str">
        <f>IF(AND('OF -Antibiotics STAR PU 13'!L40="yes",'Co-amoxiclav etc.'!L40="yes"),"yes","no")</f>
        <v>no</v>
      </c>
      <c r="J40" s="306" t="str">
        <f>IF(AND('OF -Antibiotics STAR PU 13'!N40="yes",'Co-amoxiclav etc.'!N40="yes"),"yes","no")</f>
        <v>no</v>
      </c>
      <c r="K40" s="306" t="str">
        <f>IF(AND('OF -Antibiotics STAR PU 13'!P40="yes",'Co-amoxiclav etc.'!P40="yes"),"yes","no")</f>
        <v>yes</v>
      </c>
      <c r="L40" s="306" t="str">
        <f>IF(AND('OF -Antibiotics STAR PU 13'!R40="yes",'Co-amoxiclav etc.'!R40="yes"),"yes","no")</f>
        <v>no</v>
      </c>
      <c r="M40" s="306" t="str">
        <f>IF(AND('OF -Antibiotics STAR PU 13'!T40="yes",'Co-amoxiclav etc.'!T40="yes"),"yes","no")</f>
        <v>no</v>
      </c>
      <c r="N40" s="306" t="str">
        <f>IF(AND('OF -Antibiotics STAR PU 13'!V40="yes",'Co-amoxiclav etc.'!V40="yes"),"yes","no")</f>
        <v>no</v>
      </c>
      <c r="O40" s="306" t="str">
        <f>IF(AND('OF -Antibiotics STAR PU 13'!X40="yes",'Co-amoxiclav etc.'!X40="yes"),"yes","no")</f>
        <v>yes</v>
      </c>
      <c r="P40" s="306" t="str">
        <f>IF(AND('OF -Antibiotics STAR PU 13'!Z40="yes",'Co-amoxiclav etc.'!Z40="yes"),"yes","no")</f>
        <v>no</v>
      </c>
      <c r="Q40" s="306" t="str">
        <f>IF(AND('OF -Antibiotics STAR PU 13'!AB40="yes",'Co-amoxiclav etc.'!AB40="yes"),"yes","no")</f>
        <v>no</v>
      </c>
      <c r="R40" s="306" t="str">
        <f>IF(AND('OF -Antibiotics STAR PU 13'!AD40="yes",'Co-amoxiclav etc.'!AD40="yes"),"yes","no")</f>
        <v>no</v>
      </c>
      <c r="S40" s="306" t="str">
        <f>IF(AND('OF -Antibiotics STAR PU 13'!AF40="yes",'Co-amoxiclav etc.'!AF40="yes"),"yes","no")</f>
        <v>no</v>
      </c>
      <c r="T40" s="306" t="str">
        <f>IF(AND('OF -Antibiotics STAR PU 13'!AH40="yes",'Co-amoxiclav etc.'!AH40="yes"),"yes","no")</f>
        <v>no</v>
      </c>
      <c r="U40" s="306" t="str">
        <f>IF(AND('OF -Antibiotics STAR PU 13'!AJ40="yes",'Co-amoxiclav etc.'!AJ40="yes"),"yes","no")</f>
        <v>yes</v>
      </c>
      <c r="V40" s="306" t="str">
        <f>IF(AND('OF -Antibiotics STAR PU 13'!AL40="yes",'Co-amoxiclav etc.'!AL40="yes"),"yes","no")</f>
        <v>no</v>
      </c>
      <c r="W40" s="306" t="str">
        <f>IF(AND('OF -Antibiotics STAR PU 13'!AN40="yes",'Co-amoxiclav etc.'!AN40="yes"),"yes","no")</f>
        <v>no</v>
      </c>
      <c r="X40" s="306" t="str">
        <f>IF(AND('OF -Antibiotics STAR PU 13'!AP40="yes",'Co-amoxiclav etc.'!AP40="yes"),"yes","no")</f>
        <v>no</v>
      </c>
      <c r="Y40" s="306" t="str">
        <f>IF(AND('OF -Antibiotics STAR PU 13'!AR40="yes",'Co-amoxiclav etc.'!AR40="yes"),"yes","no")</f>
        <v>yes</v>
      </c>
      <c r="Z40" s="306" t="str">
        <f>IF(AND('OF -Antibiotics STAR PU 13'!AT40="yes",'Co-amoxiclav etc.'!AT40="yes"),"yes","no")</f>
        <v>yes</v>
      </c>
      <c r="AA40" s="306" t="str">
        <f>IF(AND('OF -Antibiotics STAR PU 13'!AV40="yes",'Co-amoxiclav etc.'!AV40="yes"),"yes","no")</f>
        <v>yes</v>
      </c>
    </row>
    <row r="41" spans="1:27" x14ac:dyDescent="0.2">
      <c r="A41" s="285" t="s">
        <v>633</v>
      </c>
      <c r="B41" s="293" t="s">
        <v>690</v>
      </c>
      <c r="C41" s="293" t="s">
        <v>404</v>
      </c>
      <c r="D41" s="293" t="s">
        <v>422</v>
      </c>
      <c r="E41" s="293" t="s">
        <v>31</v>
      </c>
      <c r="F41" s="293" t="s">
        <v>87</v>
      </c>
      <c r="G41" s="293" t="s">
        <v>88</v>
      </c>
      <c r="H41" s="306" t="str">
        <f>IF(AND('OF -Antibiotics STAR PU 13'!J41="yes",'Co-amoxiclav etc.'!J41="yes"),"yes","no")</f>
        <v>yes</v>
      </c>
      <c r="I41" s="306" t="str">
        <f>IF(AND('OF -Antibiotics STAR PU 13'!L41="yes",'Co-amoxiclav etc.'!L41="yes"),"yes","no")</f>
        <v>yes</v>
      </c>
      <c r="J41" s="306" t="str">
        <f>IF(AND('OF -Antibiotics STAR PU 13'!N41="yes",'Co-amoxiclav etc.'!N41="yes"),"yes","no")</f>
        <v>yes</v>
      </c>
      <c r="K41" s="306" t="str">
        <f>IF(AND('OF -Antibiotics STAR PU 13'!P41="yes",'Co-amoxiclav etc.'!P41="yes"),"yes","no")</f>
        <v>yes</v>
      </c>
      <c r="L41" s="306" t="str">
        <f>IF(AND('OF -Antibiotics STAR PU 13'!R41="yes",'Co-amoxiclav etc.'!R41="yes"),"yes","no")</f>
        <v>yes</v>
      </c>
      <c r="M41" s="306" t="str">
        <f>IF(AND('OF -Antibiotics STAR PU 13'!T41="yes",'Co-amoxiclav etc.'!T41="yes"),"yes","no")</f>
        <v>yes</v>
      </c>
      <c r="N41" s="306" t="str">
        <f>IF(AND('OF -Antibiotics STAR PU 13'!V41="yes",'Co-amoxiclav etc.'!V41="yes"),"yes","no")</f>
        <v>yes</v>
      </c>
      <c r="O41" s="306" t="str">
        <f>IF(AND('OF -Antibiotics STAR PU 13'!X41="yes",'Co-amoxiclav etc.'!X41="yes"),"yes","no")</f>
        <v>yes</v>
      </c>
      <c r="P41" s="306" t="str">
        <f>IF(AND('OF -Antibiotics STAR PU 13'!Z41="yes",'Co-amoxiclav etc.'!Z41="yes"),"yes","no")</f>
        <v>yes</v>
      </c>
      <c r="Q41" s="306" t="str">
        <f>IF(AND('OF -Antibiotics STAR PU 13'!AB41="yes",'Co-amoxiclav etc.'!AB41="yes"),"yes","no")</f>
        <v>yes</v>
      </c>
      <c r="R41" s="306" t="str">
        <f>IF(AND('OF -Antibiotics STAR PU 13'!AD41="yes",'Co-amoxiclav etc.'!AD41="yes"),"yes","no")</f>
        <v>yes</v>
      </c>
      <c r="S41" s="306" t="str">
        <f>IF(AND('OF -Antibiotics STAR PU 13'!AF41="yes",'Co-amoxiclav etc.'!AF41="yes"),"yes","no")</f>
        <v>yes</v>
      </c>
      <c r="T41" s="306" t="str">
        <f>IF(AND('OF -Antibiotics STAR PU 13'!AH41="yes",'Co-amoxiclav etc.'!AH41="yes"),"yes","no")</f>
        <v>yes</v>
      </c>
      <c r="U41" s="306" t="str">
        <f>IF(AND('OF -Antibiotics STAR PU 13'!AJ41="yes",'Co-amoxiclav etc.'!AJ41="yes"),"yes","no")</f>
        <v>yes</v>
      </c>
      <c r="V41" s="306" t="str">
        <f>IF(AND('OF -Antibiotics STAR PU 13'!AL41="yes",'Co-amoxiclav etc.'!AL41="yes"),"yes","no")</f>
        <v>yes</v>
      </c>
      <c r="W41" s="306" t="str">
        <f>IF(AND('OF -Antibiotics STAR PU 13'!AN41="yes",'Co-amoxiclav etc.'!AN41="yes"),"yes","no")</f>
        <v>yes</v>
      </c>
      <c r="X41" s="306" t="str">
        <f>IF(AND('OF -Antibiotics STAR PU 13'!AP41="yes",'Co-amoxiclav etc.'!AP41="yes"),"yes","no")</f>
        <v>yes</v>
      </c>
      <c r="Y41" s="306" t="str">
        <f>IF(AND('OF -Antibiotics STAR PU 13'!AR41="yes",'Co-amoxiclav etc.'!AR41="yes"),"yes","no")</f>
        <v>yes</v>
      </c>
      <c r="Z41" s="306" t="str">
        <f>IF(AND('OF -Antibiotics STAR PU 13'!AT41="yes",'Co-amoxiclav etc.'!AT41="yes"),"yes","no")</f>
        <v>yes</v>
      </c>
      <c r="AA41" s="306" t="str">
        <f>IF(AND('OF -Antibiotics STAR PU 13'!AV41="yes",'Co-amoxiclav etc.'!AV41="yes"),"yes","no")</f>
        <v>yes</v>
      </c>
    </row>
    <row r="42" spans="1:27" x14ac:dyDescent="0.2">
      <c r="A42" s="285" t="s">
        <v>634</v>
      </c>
      <c r="B42" s="293" t="s">
        <v>699</v>
      </c>
      <c r="C42" s="293" t="s">
        <v>410</v>
      </c>
      <c r="D42" s="293" t="s">
        <v>433</v>
      </c>
      <c r="E42" s="293" t="s">
        <v>91</v>
      </c>
      <c r="F42" s="293" t="s">
        <v>92</v>
      </c>
      <c r="G42" s="293" t="s">
        <v>93</v>
      </c>
      <c r="H42" s="306" t="str">
        <f>IF(AND('OF -Antibiotics STAR PU 13'!J42="yes",'Co-amoxiclav etc.'!J42="yes"),"yes","no")</f>
        <v>no</v>
      </c>
      <c r="I42" s="306" t="str">
        <f>IF(AND('OF -Antibiotics STAR PU 13'!L42="yes",'Co-amoxiclav etc.'!L42="yes"),"yes","no")</f>
        <v>no</v>
      </c>
      <c r="J42" s="306" t="str">
        <f>IF(AND('OF -Antibiotics STAR PU 13'!N42="yes",'Co-amoxiclav etc.'!N42="yes"),"yes","no")</f>
        <v>no</v>
      </c>
      <c r="K42" s="306" t="str">
        <f>IF(AND('OF -Antibiotics STAR PU 13'!P42="yes",'Co-amoxiclav etc.'!P42="yes"),"yes","no")</f>
        <v>no</v>
      </c>
      <c r="L42" s="306" t="str">
        <f>IF(AND('OF -Antibiotics STAR PU 13'!R42="yes",'Co-amoxiclav etc.'!R42="yes"),"yes","no")</f>
        <v>no</v>
      </c>
      <c r="M42" s="306" t="str">
        <f>IF(AND('OF -Antibiotics STAR PU 13'!T42="yes",'Co-amoxiclav etc.'!T42="yes"),"yes","no")</f>
        <v>no</v>
      </c>
      <c r="N42" s="306" t="str">
        <f>IF(AND('OF -Antibiotics STAR PU 13'!V42="yes",'Co-amoxiclav etc.'!V42="yes"),"yes","no")</f>
        <v>no</v>
      </c>
      <c r="O42" s="306" t="str">
        <f>IF(AND('OF -Antibiotics STAR PU 13'!X42="yes",'Co-amoxiclav etc.'!X42="yes"),"yes","no")</f>
        <v>no</v>
      </c>
      <c r="P42" s="306" t="str">
        <f>IF(AND('OF -Antibiotics STAR PU 13'!Z42="yes",'Co-amoxiclav etc.'!Z42="yes"),"yes","no")</f>
        <v>no</v>
      </c>
      <c r="Q42" s="306" t="str">
        <f>IF(AND('OF -Antibiotics STAR PU 13'!AB42="yes",'Co-amoxiclav etc.'!AB42="yes"),"yes","no")</f>
        <v>no</v>
      </c>
      <c r="R42" s="306" t="str">
        <f>IF(AND('OF -Antibiotics STAR PU 13'!AD42="yes",'Co-amoxiclav etc.'!AD42="yes"),"yes","no")</f>
        <v>no</v>
      </c>
      <c r="S42" s="306" t="str">
        <f>IF(AND('OF -Antibiotics STAR PU 13'!AF42="yes",'Co-amoxiclav etc.'!AF42="yes"),"yes","no")</f>
        <v>no</v>
      </c>
      <c r="T42" s="306" t="str">
        <f>IF(AND('OF -Antibiotics STAR PU 13'!AH42="yes",'Co-amoxiclav etc.'!AH42="yes"),"yes","no")</f>
        <v>no</v>
      </c>
      <c r="U42" s="306" t="str">
        <f>IF(AND('OF -Antibiotics STAR PU 13'!AJ42="yes",'Co-amoxiclav etc.'!AJ42="yes"),"yes","no")</f>
        <v>no</v>
      </c>
      <c r="V42" s="306" t="str">
        <f>IF(AND('OF -Antibiotics STAR PU 13'!AL42="yes",'Co-amoxiclav etc.'!AL42="yes"),"yes","no")</f>
        <v>no</v>
      </c>
      <c r="W42" s="306" t="str">
        <f>IF(AND('OF -Antibiotics STAR PU 13'!AN42="yes",'Co-amoxiclav etc.'!AN42="yes"),"yes","no")</f>
        <v>no</v>
      </c>
      <c r="X42" s="306" t="str">
        <f>IF(AND('OF -Antibiotics STAR PU 13'!AP42="yes",'Co-amoxiclav etc.'!AP42="yes"),"yes","no")</f>
        <v>no</v>
      </c>
      <c r="Y42" s="306" t="str">
        <f>IF(AND('OF -Antibiotics STAR PU 13'!AR42="yes",'Co-amoxiclav etc.'!AR42="yes"),"yes","no")</f>
        <v>no</v>
      </c>
      <c r="Z42" s="306" t="str">
        <f>IF(AND('OF -Antibiotics STAR PU 13'!AT42="yes",'Co-amoxiclav etc.'!AT42="yes"),"yes","no")</f>
        <v>no</v>
      </c>
      <c r="AA42" s="306" t="str">
        <f>IF(AND('OF -Antibiotics STAR PU 13'!AV42="yes",'Co-amoxiclav etc.'!AV42="yes"),"yes","no")</f>
        <v>no</v>
      </c>
    </row>
    <row r="43" spans="1:27" x14ac:dyDescent="0.2">
      <c r="A43" s="285" t="s">
        <v>620</v>
      </c>
      <c r="B43" s="293" t="s">
        <v>689</v>
      </c>
      <c r="C43" s="293" t="s">
        <v>402</v>
      </c>
      <c r="D43" s="293" t="s">
        <v>416</v>
      </c>
      <c r="E43" s="293" t="s">
        <v>8</v>
      </c>
      <c r="F43" s="293" t="s">
        <v>94</v>
      </c>
      <c r="G43" s="293" t="s">
        <v>95</v>
      </c>
      <c r="H43" s="306" t="str">
        <f>IF(AND('OF -Antibiotics STAR PU 13'!J43="yes",'Co-amoxiclav etc.'!J43="yes"),"yes","no")</f>
        <v>no</v>
      </c>
      <c r="I43" s="306" t="str">
        <f>IF(AND('OF -Antibiotics STAR PU 13'!L43="yes",'Co-amoxiclav etc.'!L43="yes"),"yes","no")</f>
        <v>no</v>
      </c>
      <c r="J43" s="306" t="str">
        <f>IF(AND('OF -Antibiotics STAR PU 13'!N43="yes",'Co-amoxiclav etc.'!N43="yes"),"yes","no")</f>
        <v>no</v>
      </c>
      <c r="K43" s="306" t="str">
        <f>IF(AND('OF -Antibiotics STAR PU 13'!P43="yes",'Co-amoxiclav etc.'!P43="yes"),"yes","no")</f>
        <v>no</v>
      </c>
      <c r="L43" s="306" t="str">
        <f>IF(AND('OF -Antibiotics STAR PU 13'!R43="yes",'Co-amoxiclav etc.'!R43="yes"),"yes","no")</f>
        <v>no</v>
      </c>
      <c r="M43" s="306" t="str">
        <f>IF(AND('OF -Antibiotics STAR PU 13'!T43="yes",'Co-amoxiclav etc.'!T43="yes"),"yes","no")</f>
        <v>no</v>
      </c>
      <c r="N43" s="306" t="str">
        <f>IF(AND('OF -Antibiotics STAR PU 13'!V43="yes",'Co-amoxiclav etc.'!V43="yes"),"yes","no")</f>
        <v>no</v>
      </c>
      <c r="O43" s="306" t="str">
        <f>IF(AND('OF -Antibiotics STAR PU 13'!X43="yes",'Co-amoxiclav etc.'!X43="yes"),"yes","no")</f>
        <v>no</v>
      </c>
      <c r="P43" s="306" t="str">
        <f>IF(AND('OF -Antibiotics STAR PU 13'!Z43="yes",'Co-amoxiclav etc.'!Z43="yes"),"yes","no")</f>
        <v>no</v>
      </c>
      <c r="Q43" s="306" t="str">
        <f>IF(AND('OF -Antibiotics STAR PU 13'!AB43="yes",'Co-amoxiclav etc.'!AB43="yes"),"yes","no")</f>
        <v>no</v>
      </c>
      <c r="R43" s="306" t="str">
        <f>IF(AND('OF -Antibiotics STAR PU 13'!AD43="yes",'Co-amoxiclav etc.'!AD43="yes"),"yes","no")</f>
        <v>no</v>
      </c>
      <c r="S43" s="306" t="str">
        <f>IF(AND('OF -Antibiotics STAR PU 13'!AF43="yes",'Co-amoxiclav etc.'!AF43="yes"),"yes","no")</f>
        <v>no</v>
      </c>
      <c r="T43" s="306" t="str">
        <f>IF(AND('OF -Antibiotics STAR PU 13'!AH43="yes",'Co-amoxiclav etc.'!AH43="yes"),"yes","no")</f>
        <v>no</v>
      </c>
      <c r="U43" s="306" t="str">
        <f>IF(AND('OF -Antibiotics STAR PU 13'!AJ43="yes",'Co-amoxiclav etc.'!AJ43="yes"),"yes","no")</f>
        <v>no</v>
      </c>
      <c r="V43" s="306" t="str">
        <f>IF(AND('OF -Antibiotics STAR PU 13'!AL43="yes",'Co-amoxiclav etc.'!AL43="yes"),"yes","no")</f>
        <v>no</v>
      </c>
      <c r="W43" s="306" t="str">
        <f>IF(AND('OF -Antibiotics STAR PU 13'!AN43="yes",'Co-amoxiclav etc.'!AN43="yes"),"yes","no")</f>
        <v>no</v>
      </c>
      <c r="X43" s="306" t="str">
        <f>IF(AND('OF -Antibiotics STAR PU 13'!AP43="yes",'Co-amoxiclav etc.'!AP43="yes"),"yes","no")</f>
        <v>no</v>
      </c>
      <c r="Y43" s="306" t="str">
        <f>IF(AND('OF -Antibiotics STAR PU 13'!AR43="yes",'Co-amoxiclav etc.'!AR43="yes"),"yes","no")</f>
        <v>no</v>
      </c>
      <c r="Z43" s="306" t="str">
        <f>IF(AND('OF -Antibiotics STAR PU 13'!AT43="yes",'Co-amoxiclav etc.'!AT43="yes"),"yes","no")</f>
        <v>no</v>
      </c>
      <c r="AA43" s="306" t="str">
        <f>IF(AND('OF -Antibiotics STAR PU 13'!AV43="yes",'Co-amoxiclav etc.'!AV43="yes"),"yes","no")</f>
        <v>no</v>
      </c>
    </row>
    <row r="44" spans="1:27" x14ac:dyDescent="0.2">
      <c r="A44" s="293" t="s">
        <v>638</v>
      </c>
      <c r="B44" s="293" t="s">
        <v>698</v>
      </c>
      <c r="C44" s="293" t="s">
        <v>409</v>
      </c>
      <c r="D44" s="293" t="s">
        <v>438</v>
      </c>
      <c r="E44" s="293" t="s">
        <v>128</v>
      </c>
      <c r="F44" s="293" t="s">
        <v>700</v>
      </c>
      <c r="G44" s="293" t="s">
        <v>701</v>
      </c>
      <c r="H44" s="306" t="str">
        <f>IF(AND('OF -Antibiotics STAR PU 13'!J44="yes",'Co-amoxiclav etc.'!J44="yes"),"yes","no")</f>
        <v>no</v>
      </c>
      <c r="I44" s="306" t="str">
        <f>IF(AND('OF -Antibiotics STAR PU 13'!L44="yes",'Co-amoxiclav etc.'!L44="yes"),"yes","no")</f>
        <v>no</v>
      </c>
      <c r="J44" s="306" t="str">
        <f>IF(AND('OF -Antibiotics STAR PU 13'!N44="yes",'Co-amoxiclav etc.'!N44="yes"),"yes","no")</f>
        <v>no</v>
      </c>
      <c r="K44" s="306" t="str">
        <f>IF(AND('OF -Antibiotics STAR PU 13'!P44="yes",'Co-amoxiclav etc.'!P44="yes"),"yes","no")</f>
        <v>no</v>
      </c>
      <c r="L44" s="306" t="str">
        <f>IF(AND('OF -Antibiotics STAR PU 13'!R44="yes",'Co-amoxiclav etc.'!R44="yes"),"yes","no")</f>
        <v>yes</v>
      </c>
      <c r="M44" s="306" t="str">
        <f>IF(AND('OF -Antibiotics STAR PU 13'!T44="yes",'Co-amoxiclav etc.'!T44="yes"),"yes","no")</f>
        <v>yes</v>
      </c>
      <c r="N44" s="306" t="str">
        <f>IF(AND('OF -Antibiotics STAR PU 13'!V44="yes",'Co-amoxiclav etc.'!V44="yes"),"yes","no")</f>
        <v>yes</v>
      </c>
      <c r="O44" s="306" t="str">
        <f>IF(AND('OF -Antibiotics STAR PU 13'!X44="yes",'Co-amoxiclav etc.'!X44="yes"),"yes","no")</f>
        <v>yes</v>
      </c>
      <c r="P44" s="306" t="str">
        <f>IF(AND('OF -Antibiotics STAR PU 13'!Z44="yes",'Co-amoxiclav etc.'!Z44="yes"),"yes","no")</f>
        <v>yes</v>
      </c>
      <c r="Q44" s="306" t="str">
        <f>IF(AND('OF -Antibiotics STAR PU 13'!AB44="yes",'Co-amoxiclav etc.'!AB44="yes"),"yes","no")</f>
        <v>yes</v>
      </c>
      <c r="R44" s="306" t="str">
        <f>IF(AND('OF -Antibiotics STAR PU 13'!AD44="yes",'Co-amoxiclav etc.'!AD44="yes"),"yes","no")</f>
        <v>yes</v>
      </c>
      <c r="S44" s="306" t="str">
        <f>IF(AND('OF -Antibiotics STAR PU 13'!AF44="yes",'Co-amoxiclav etc.'!AF44="yes"),"yes","no")</f>
        <v>yes</v>
      </c>
      <c r="T44" s="306" t="str">
        <f>IF(AND('OF -Antibiotics STAR PU 13'!AH44="yes",'Co-amoxiclav etc.'!AH44="yes"),"yes","no")</f>
        <v>yes</v>
      </c>
      <c r="U44" s="306" t="str">
        <f>IF(AND('OF -Antibiotics STAR PU 13'!AJ44="yes",'Co-amoxiclav etc.'!AJ44="yes"),"yes","no")</f>
        <v>yes</v>
      </c>
      <c r="V44" s="306" t="str">
        <f>IF(AND('OF -Antibiotics STAR PU 13'!AL44="yes",'Co-amoxiclav etc.'!AL44="yes"),"yes","no")</f>
        <v>yes</v>
      </c>
      <c r="W44" s="306" t="str">
        <f>IF(AND('OF -Antibiotics STAR PU 13'!AN44="yes",'Co-amoxiclav etc.'!AN44="yes"),"yes","no")</f>
        <v>yes</v>
      </c>
      <c r="X44" s="306" t="str">
        <f>IF(AND('OF -Antibiotics STAR PU 13'!AP44="yes",'Co-amoxiclav etc.'!AP44="yes"),"yes","no")</f>
        <v>yes</v>
      </c>
      <c r="Y44" s="306" t="str">
        <f>IF(AND('OF -Antibiotics STAR PU 13'!AR44="yes",'Co-amoxiclav etc.'!AR44="yes"),"yes","no")</f>
        <v>yes</v>
      </c>
      <c r="Z44" s="306" t="str">
        <f>IF(AND('OF -Antibiotics STAR PU 13'!AT44="yes",'Co-amoxiclav etc.'!AT44="yes"),"yes","no")</f>
        <v>yes</v>
      </c>
      <c r="AA44" s="306" t="str">
        <f>IF(AND('OF -Antibiotics STAR PU 13'!AV44="yes",'Co-amoxiclav etc.'!AV44="yes"),"yes","no")</f>
        <v>yes</v>
      </c>
    </row>
    <row r="45" spans="1:27" x14ac:dyDescent="0.2">
      <c r="A45" s="293" t="s">
        <v>506</v>
      </c>
      <c r="B45" s="293" t="s">
        <v>697</v>
      </c>
      <c r="C45" s="293" t="s">
        <v>408</v>
      </c>
      <c r="D45" s="293" t="s">
        <v>440</v>
      </c>
      <c r="E45" s="293" t="s">
        <v>186</v>
      </c>
      <c r="F45" s="293" t="s">
        <v>702</v>
      </c>
      <c r="G45" s="293" t="s">
        <v>703</v>
      </c>
      <c r="H45" s="306" t="str">
        <f>IF(AND('OF -Antibiotics STAR PU 13'!J45="yes",'Co-amoxiclav etc.'!J45="yes"),"yes","no")</f>
        <v>no</v>
      </c>
      <c r="I45" s="306" t="str">
        <f>IF(AND('OF -Antibiotics STAR PU 13'!L45="yes",'Co-amoxiclav etc.'!L45="yes"),"yes","no")</f>
        <v>no</v>
      </c>
      <c r="J45" s="306" t="str">
        <f>IF(AND('OF -Antibiotics STAR PU 13'!N45="yes",'Co-amoxiclav etc.'!N45="yes"),"yes","no")</f>
        <v>no</v>
      </c>
      <c r="K45" s="306" t="str">
        <f>IF(AND('OF -Antibiotics STAR PU 13'!P45="yes",'Co-amoxiclav etc.'!P45="yes"),"yes","no")</f>
        <v>no</v>
      </c>
      <c r="L45" s="306" t="str">
        <f>IF(AND('OF -Antibiotics STAR PU 13'!R45="yes",'Co-amoxiclav etc.'!R45="yes"),"yes","no")</f>
        <v>no</v>
      </c>
      <c r="M45" s="306" t="str">
        <f>IF(AND('OF -Antibiotics STAR PU 13'!T45="yes",'Co-amoxiclav etc.'!T45="yes"),"yes","no")</f>
        <v>no</v>
      </c>
      <c r="N45" s="306" t="str">
        <f>IF(AND('OF -Antibiotics STAR PU 13'!V45="yes",'Co-amoxiclav etc.'!V45="yes"),"yes","no")</f>
        <v>no</v>
      </c>
      <c r="O45" s="306" t="str">
        <f>IF(AND('OF -Antibiotics STAR PU 13'!X45="yes",'Co-amoxiclav etc.'!X45="yes"),"yes","no")</f>
        <v>no</v>
      </c>
      <c r="P45" s="306" t="str">
        <f>IF(AND('OF -Antibiotics STAR PU 13'!Z45="yes",'Co-amoxiclav etc.'!Z45="yes"),"yes","no")</f>
        <v>no</v>
      </c>
      <c r="Q45" s="306" t="str">
        <f>IF(AND('OF -Antibiotics STAR PU 13'!AB45="yes",'Co-amoxiclav etc.'!AB45="yes"),"yes","no")</f>
        <v>no</v>
      </c>
      <c r="R45" s="306" t="str">
        <f>IF(AND('OF -Antibiotics STAR PU 13'!AD45="yes",'Co-amoxiclav etc.'!AD45="yes"),"yes","no")</f>
        <v>yes</v>
      </c>
      <c r="S45" s="306" t="str">
        <f>IF(AND('OF -Antibiotics STAR PU 13'!AF45="yes",'Co-amoxiclav etc.'!AF45="yes"),"yes","no")</f>
        <v>yes</v>
      </c>
      <c r="T45" s="306" t="str">
        <f>IF(AND('OF -Antibiotics STAR PU 13'!AH45="yes",'Co-amoxiclav etc.'!AH45="yes"),"yes","no")</f>
        <v>yes</v>
      </c>
      <c r="U45" s="306" t="str">
        <f>IF(AND('OF -Antibiotics STAR PU 13'!AJ45="yes",'Co-amoxiclav etc.'!AJ45="yes"),"yes","no")</f>
        <v>yes</v>
      </c>
      <c r="V45" s="306" t="str">
        <f>IF(AND('OF -Antibiotics STAR PU 13'!AL45="yes",'Co-amoxiclav etc.'!AL45="yes"),"yes","no")</f>
        <v>yes</v>
      </c>
      <c r="W45" s="306" t="str">
        <f>IF(AND('OF -Antibiotics STAR PU 13'!AN45="yes",'Co-amoxiclav etc.'!AN45="yes"),"yes","no")</f>
        <v>yes</v>
      </c>
      <c r="X45" s="306" t="str">
        <f>IF(AND('OF -Antibiotics STAR PU 13'!AP45="yes",'Co-amoxiclav etc.'!AP45="yes"),"yes","no")</f>
        <v>yes</v>
      </c>
      <c r="Y45" s="306" t="str">
        <f>IF(AND('OF -Antibiotics STAR PU 13'!AR45="yes",'Co-amoxiclav etc.'!AR45="yes"),"yes","no")</f>
        <v>yes</v>
      </c>
      <c r="Z45" s="306" t="str">
        <f>IF(AND('OF -Antibiotics STAR PU 13'!AT45="yes",'Co-amoxiclav etc.'!AT45="yes"),"yes","no")</f>
        <v>yes</v>
      </c>
      <c r="AA45" s="306" t="str">
        <f>IF(AND('OF -Antibiotics STAR PU 13'!AV45="yes",'Co-amoxiclav etc.'!AV45="yes"),"yes","no")</f>
        <v>yes</v>
      </c>
    </row>
    <row r="46" spans="1:27" x14ac:dyDescent="0.2">
      <c r="A46" s="285" t="s">
        <v>478</v>
      </c>
      <c r="B46" s="293" t="s">
        <v>688</v>
      </c>
      <c r="C46" s="293" t="s">
        <v>401</v>
      </c>
      <c r="D46" s="293" t="s">
        <v>419</v>
      </c>
      <c r="E46" s="293" t="s">
        <v>17</v>
      </c>
      <c r="F46" s="293" t="s">
        <v>96</v>
      </c>
      <c r="G46" s="293" t="s">
        <v>97</v>
      </c>
      <c r="H46" s="306" t="str">
        <f>IF(AND('OF -Antibiotics STAR PU 13'!J46="yes",'Co-amoxiclav etc.'!J46="yes"),"yes","no")</f>
        <v>no</v>
      </c>
      <c r="I46" s="306" t="str">
        <f>IF(AND('OF -Antibiotics STAR PU 13'!L46="yes",'Co-amoxiclav etc.'!L46="yes"),"yes","no")</f>
        <v>no</v>
      </c>
      <c r="J46" s="306" t="str">
        <f>IF(AND('OF -Antibiotics STAR PU 13'!N46="yes",'Co-amoxiclav etc.'!N46="yes"),"yes","no")</f>
        <v>no</v>
      </c>
      <c r="K46" s="306" t="str">
        <f>IF(AND('OF -Antibiotics STAR PU 13'!P46="yes",'Co-amoxiclav etc.'!P46="yes"),"yes","no")</f>
        <v>no</v>
      </c>
      <c r="L46" s="306" t="str">
        <f>IF(AND('OF -Antibiotics STAR PU 13'!R46="yes",'Co-amoxiclav etc.'!R46="yes"),"yes","no")</f>
        <v>no</v>
      </c>
      <c r="M46" s="306" t="str">
        <f>IF(AND('OF -Antibiotics STAR PU 13'!T46="yes",'Co-amoxiclav etc.'!T46="yes"),"yes","no")</f>
        <v>no</v>
      </c>
      <c r="N46" s="306" t="str">
        <f>IF(AND('OF -Antibiotics STAR PU 13'!V46="yes",'Co-amoxiclav etc.'!V46="yes"),"yes","no")</f>
        <v>no</v>
      </c>
      <c r="O46" s="306" t="str">
        <f>IF(AND('OF -Antibiotics STAR PU 13'!X46="yes",'Co-amoxiclav etc.'!X46="yes"),"yes","no")</f>
        <v>no</v>
      </c>
      <c r="P46" s="306" t="str">
        <f>IF(AND('OF -Antibiotics STAR PU 13'!Z46="yes",'Co-amoxiclav etc.'!Z46="yes"),"yes","no")</f>
        <v>no</v>
      </c>
      <c r="Q46" s="306" t="str">
        <f>IF(AND('OF -Antibiotics STAR PU 13'!AB46="yes",'Co-amoxiclav etc.'!AB46="yes"),"yes","no")</f>
        <v>no</v>
      </c>
      <c r="R46" s="306" t="str">
        <f>IF(AND('OF -Antibiotics STAR PU 13'!AD46="yes",'Co-amoxiclav etc.'!AD46="yes"),"yes","no")</f>
        <v>no</v>
      </c>
      <c r="S46" s="306" t="str">
        <f>IF(AND('OF -Antibiotics STAR PU 13'!AF46="yes",'Co-amoxiclav etc.'!AF46="yes"),"yes","no")</f>
        <v>no</v>
      </c>
      <c r="T46" s="306" t="str">
        <f>IF(AND('OF -Antibiotics STAR PU 13'!AH46="yes",'Co-amoxiclav etc.'!AH46="yes"),"yes","no")</f>
        <v>no</v>
      </c>
      <c r="U46" s="306" t="str">
        <f>IF(AND('OF -Antibiotics STAR PU 13'!AJ46="yes",'Co-amoxiclav etc.'!AJ46="yes"),"yes","no")</f>
        <v>no</v>
      </c>
      <c r="V46" s="306" t="str">
        <f>IF(AND('OF -Antibiotics STAR PU 13'!AL46="yes",'Co-amoxiclav etc.'!AL46="yes"),"yes","no")</f>
        <v>no</v>
      </c>
      <c r="W46" s="306" t="str">
        <f>IF(AND('OF -Antibiotics STAR PU 13'!AN46="yes",'Co-amoxiclav etc.'!AN46="yes"),"yes","no")</f>
        <v>no</v>
      </c>
      <c r="X46" s="306" t="str">
        <f>IF(AND('OF -Antibiotics STAR PU 13'!AP46="yes",'Co-amoxiclav etc.'!AP46="yes"),"yes","no")</f>
        <v>no</v>
      </c>
      <c r="Y46" s="306" t="str">
        <f>IF(AND('OF -Antibiotics STAR PU 13'!AR46="yes",'Co-amoxiclav etc.'!AR46="yes"),"yes","no")</f>
        <v>no</v>
      </c>
      <c r="Z46" s="306" t="str">
        <f>IF(AND('OF -Antibiotics STAR PU 13'!AT46="yes",'Co-amoxiclav etc.'!AT46="yes"),"yes","no")</f>
        <v>no</v>
      </c>
      <c r="AA46" s="306" t="str">
        <f>IF(AND('OF -Antibiotics STAR PU 13'!AV46="yes",'Co-amoxiclav etc.'!AV46="yes"),"yes","no")</f>
        <v>no</v>
      </c>
    </row>
    <row r="47" spans="1:27" x14ac:dyDescent="0.2">
      <c r="A47" s="285" t="s">
        <v>492</v>
      </c>
      <c r="B47" s="293" t="s">
        <v>704</v>
      </c>
      <c r="C47" s="293" t="s">
        <v>98</v>
      </c>
      <c r="D47" s="293" t="s">
        <v>434</v>
      </c>
      <c r="E47" s="293" t="s">
        <v>98</v>
      </c>
      <c r="F47" s="293" t="s">
        <v>99</v>
      </c>
      <c r="G47" s="293" t="s">
        <v>100</v>
      </c>
      <c r="H47" s="306" t="str">
        <f>IF(AND('OF -Antibiotics STAR PU 13'!J47="yes",'Co-amoxiclav etc.'!J47="yes"),"yes","no")</f>
        <v>no</v>
      </c>
      <c r="I47" s="306" t="str">
        <f>IF(AND('OF -Antibiotics STAR PU 13'!L47="yes",'Co-amoxiclav etc.'!L47="yes"),"yes","no")</f>
        <v>no</v>
      </c>
      <c r="J47" s="306" t="str">
        <f>IF(AND('OF -Antibiotics STAR PU 13'!N47="yes",'Co-amoxiclav etc.'!N47="yes"),"yes","no")</f>
        <v>yes</v>
      </c>
      <c r="K47" s="306" t="str">
        <f>IF(AND('OF -Antibiotics STAR PU 13'!P47="yes",'Co-amoxiclav etc.'!P47="yes"),"yes","no")</f>
        <v>yes</v>
      </c>
      <c r="L47" s="306" t="str">
        <f>IF(AND('OF -Antibiotics STAR PU 13'!R47="yes",'Co-amoxiclav etc.'!R47="yes"),"yes","no")</f>
        <v>yes</v>
      </c>
      <c r="M47" s="306" t="str">
        <f>IF(AND('OF -Antibiotics STAR PU 13'!T47="yes",'Co-amoxiclav etc.'!T47="yes"),"yes","no")</f>
        <v>yes</v>
      </c>
      <c r="N47" s="306" t="str">
        <f>IF(AND('OF -Antibiotics STAR PU 13'!V47="yes",'Co-amoxiclav etc.'!V47="yes"),"yes","no")</f>
        <v>yes</v>
      </c>
      <c r="O47" s="306" t="str">
        <f>IF(AND('OF -Antibiotics STAR PU 13'!X47="yes",'Co-amoxiclav etc.'!X47="yes"),"yes","no")</f>
        <v>yes</v>
      </c>
      <c r="P47" s="306" t="str">
        <f>IF(AND('OF -Antibiotics STAR PU 13'!Z47="yes",'Co-amoxiclav etc.'!Z47="yes"),"yes","no")</f>
        <v>yes</v>
      </c>
      <c r="Q47" s="306" t="str">
        <f>IF(AND('OF -Antibiotics STAR PU 13'!AB47="yes",'Co-amoxiclav etc.'!AB47="yes"),"yes","no")</f>
        <v>yes</v>
      </c>
      <c r="R47" s="306" t="str">
        <f>IF(AND('OF -Antibiotics STAR PU 13'!AD47="yes",'Co-amoxiclav etc.'!AD47="yes"),"yes","no")</f>
        <v>yes</v>
      </c>
      <c r="S47" s="306" t="str">
        <f>IF(AND('OF -Antibiotics STAR PU 13'!AF47="yes",'Co-amoxiclav etc.'!AF47="yes"),"yes","no")</f>
        <v>yes</v>
      </c>
      <c r="T47" s="306" t="str">
        <f>IF(AND('OF -Antibiotics STAR PU 13'!AH47="yes",'Co-amoxiclav etc.'!AH47="yes"),"yes","no")</f>
        <v>yes</v>
      </c>
      <c r="U47" s="306" t="str">
        <f>IF(AND('OF -Antibiotics STAR PU 13'!AJ47="yes",'Co-amoxiclav etc.'!AJ47="yes"),"yes","no")</f>
        <v>yes</v>
      </c>
      <c r="V47" s="306" t="str">
        <f>IF(AND('OF -Antibiotics STAR PU 13'!AL47="yes",'Co-amoxiclav etc.'!AL47="yes"),"yes","no")</f>
        <v>yes</v>
      </c>
      <c r="W47" s="306" t="str">
        <f>IF(AND('OF -Antibiotics STAR PU 13'!AN47="yes",'Co-amoxiclav etc.'!AN47="yes"),"yes","no")</f>
        <v>yes</v>
      </c>
      <c r="X47" s="306" t="str">
        <f>IF(AND('OF -Antibiotics STAR PU 13'!AP47="yes",'Co-amoxiclav etc.'!AP47="yes"),"yes","no")</f>
        <v>yes</v>
      </c>
      <c r="Y47" s="306" t="str">
        <f>IF(AND('OF -Antibiotics STAR PU 13'!AR47="yes",'Co-amoxiclav etc.'!AR47="yes"),"yes","no")</f>
        <v>yes</v>
      </c>
      <c r="Z47" s="306" t="str">
        <f>IF(AND('OF -Antibiotics STAR PU 13'!AT47="yes",'Co-amoxiclav etc.'!AT47="yes"),"yes","no")</f>
        <v>yes</v>
      </c>
      <c r="AA47" s="306" t="str">
        <f>IF(AND('OF -Antibiotics STAR PU 13'!AV47="yes",'Co-amoxiclav etc.'!AV47="yes"),"yes","no")</f>
        <v>yes</v>
      </c>
    </row>
    <row r="48" spans="1:27" x14ac:dyDescent="0.2">
      <c r="A48" s="285" t="s">
        <v>635</v>
      </c>
      <c r="B48" s="293" t="s">
        <v>694</v>
      </c>
      <c r="C48" s="293" t="s">
        <v>407</v>
      </c>
      <c r="D48" s="293" t="s">
        <v>423</v>
      </c>
      <c r="E48" s="293" t="s">
        <v>34</v>
      </c>
      <c r="F48" s="293" t="s">
        <v>101</v>
      </c>
      <c r="G48" s="293" t="s">
        <v>102</v>
      </c>
      <c r="H48" s="306" t="str">
        <f>IF(AND('OF -Antibiotics STAR PU 13'!J48="yes",'Co-amoxiclav etc.'!J48="yes"),"yes","no")</f>
        <v>no</v>
      </c>
      <c r="I48" s="306" t="str">
        <f>IF(AND('OF -Antibiotics STAR PU 13'!L48="yes",'Co-amoxiclav etc.'!L48="yes"),"yes","no")</f>
        <v>no</v>
      </c>
      <c r="J48" s="306" t="str">
        <f>IF(AND('OF -Antibiotics STAR PU 13'!N48="yes",'Co-amoxiclav etc.'!N48="yes"),"yes","no")</f>
        <v>no</v>
      </c>
      <c r="K48" s="306" t="str">
        <f>IF(AND('OF -Antibiotics STAR PU 13'!P48="yes",'Co-amoxiclav etc.'!P48="yes"),"yes","no")</f>
        <v>no</v>
      </c>
      <c r="L48" s="306" t="str">
        <f>IF(AND('OF -Antibiotics STAR PU 13'!R48="yes",'Co-amoxiclav etc.'!R48="yes"),"yes","no")</f>
        <v>no</v>
      </c>
      <c r="M48" s="306" t="str">
        <f>IF(AND('OF -Antibiotics STAR PU 13'!T48="yes",'Co-amoxiclav etc.'!T48="yes"),"yes","no")</f>
        <v>no</v>
      </c>
      <c r="N48" s="306" t="str">
        <f>IF(AND('OF -Antibiotics STAR PU 13'!V48="yes",'Co-amoxiclav etc.'!V48="yes"),"yes","no")</f>
        <v>no</v>
      </c>
      <c r="O48" s="306" t="str">
        <f>IF(AND('OF -Antibiotics STAR PU 13'!X48="yes",'Co-amoxiclav etc.'!X48="yes"),"yes","no")</f>
        <v>no</v>
      </c>
      <c r="P48" s="306" t="str">
        <f>IF(AND('OF -Antibiotics STAR PU 13'!Z48="yes",'Co-amoxiclav etc.'!Z48="yes"),"yes","no")</f>
        <v>no</v>
      </c>
      <c r="Q48" s="306" t="str">
        <f>IF(AND('OF -Antibiotics STAR PU 13'!AB48="yes",'Co-amoxiclav etc.'!AB48="yes"),"yes","no")</f>
        <v>no</v>
      </c>
      <c r="R48" s="306" t="str">
        <f>IF(AND('OF -Antibiotics STAR PU 13'!AD48="yes",'Co-amoxiclav etc.'!AD48="yes"),"yes","no")</f>
        <v>no</v>
      </c>
      <c r="S48" s="306" t="str">
        <f>IF(AND('OF -Antibiotics STAR PU 13'!AF48="yes",'Co-amoxiclav etc.'!AF48="yes"),"yes","no")</f>
        <v>no</v>
      </c>
      <c r="T48" s="306" t="str">
        <f>IF(AND('OF -Antibiotics STAR PU 13'!AH48="yes",'Co-amoxiclav etc.'!AH48="yes"),"yes","no")</f>
        <v>no</v>
      </c>
      <c r="U48" s="306" t="str">
        <f>IF(AND('OF -Antibiotics STAR PU 13'!AJ48="yes",'Co-amoxiclav etc.'!AJ48="yes"),"yes","no")</f>
        <v>no</v>
      </c>
      <c r="V48" s="306" t="str">
        <f>IF(AND('OF -Antibiotics STAR PU 13'!AL48="yes",'Co-amoxiclav etc.'!AL48="yes"),"yes","no")</f>
        <v>no</v>
      </c>
      <c r="W48" s="306" t="str">
        <f>IF(AND('OF -Antibiotics STAR PU 13'!AN48="yes",'Co-amoxiclav etc.'!AN48="yes"),"yes","no")</f>
        <v>no</v>
      </c>
      <c r="X48" s="306" t="str">
        <f>IF(AND('OF -Antibiotics STAR PU 13'!AP48="yes",'Co-amoxiclav etc.'!AP48="yes"),"yes","no")</f>
        <v>no</v>
      </c>
      <c r="Y48" s="306" t="str">
        <f>IF(AND('OF -Antibiotics STAR PU 13'!AR48="yes",'Co-amoxiclav etc.'!AR48="yes"),"yes","no")</f>
        <v>no</v>
      </c>
      <c r="Z48" s="306" t="str">
        <f>IF(AND('OF -Antibiotics STAR PU 13'!AT48="yes",'Co-amoxiclav etc.'!AT48="yes"),"yes","no")</f>
        <v>no</v>
      </c>
      <c r="AA48" s="306" t="str">
        <f>IF(AND('OF -Antibiotics STAR PU 13'!AV48="yes",'Co-amoxiclav etc.'!AV48="yes"),"yes","no")</f>
        <v>no</v>
      </c>
    </row>
    <row r="49" spans="1:27" x14ac:dyDescent="0.2">
      <c r="A49" s="285" t="s">
        <v>634</v>
      </c>
      <c r="B49" s="293" t="s">
        <v>699</v>
      </c>
      <c r="C49" s="293" t="s">
        <v>410</v>
      </c>
      <c r="D49" s="293" t="s">
        <v>433</v>
      </c>
      <c r="E49" s="293" t="s">
        <v>91</v>
      </c>
      <c r="F49" s="293" t="s">
        <v>103</v>
      </c>
      <c r="G49" s="293" t="s">
        <v>104</v>
      </c>
      <c r="H49" s="306" t="str">
        <f>IF(AND('OF -Antibiotics STAR PU 13'!J49="yes",'Co-amoxiclav etc.'!J49="yes"),"yes","no")</f>
        <v>no</v>
      </c>
      <c r="I49" s="306" t="str">
        <f>IF(AND('OF -Antibiotics STAR PU 13'!L49="yes",'Co-amoxiclav etc.'!L49="yes"),"yes","no")</f>
        <v>no</v>
      </c>
      <c r="J49" s="306" t="str">
        <f>IF(AND('OF -Antibiotics STAR PU 13'!N49="yes",'Co-amoxiclav etc.'!N49="yes"),"yes","no")</f>
        <v>no</v>
      </c>
      <c r="K49" s="306" t="str">
        <f>IF(AND('OF -Antibiotics STAR PU 13'!P49="yes",'Co-amoxiclav etc.'!P49="yes"),"yes","no")</f>
        <v>no</v>
      </c>
      <c r="L49" s="306" t="str">
        <f>IF(AND('OF -Antibiotics STAR PU 13'!R49="yes",'Co-amoxiclav etc.'!R49="yes"),"yes","no")</f>
        <v>no</v>
      </c>
      <c r="M49" s="306" t="str">
        <f>IF(AND('OF -Antibiotics STAR PU 13'!T49="yes",'Co-amoxiclav etc.'!T49="yes"),"yes","no")</f>
        <v>no</v>
      </c>
      <c r="N49" s="306" t="str">
        <f>IF(AND('OF -Antibiotics STAR PU 13'!V49="yes",'Co-amoxiclav etc.'!V49="yes"),"yes","no")</f>
        <v>no</v>
      </c>
      <c r="O49" s="306" t="str">
        <f>IF(AND('OF -Antibiotics STAR PU 13'!X49="yes",'Co-amoxiclav etc.'!X49="yes"),"yes","no")</f>
        <v>no</v>
      </c>
      <c r="P49" s="306" t="str">
        <f>IF(AND('OF -Antibiotics STAR PU 13'!Z49="yes",'Co-amoxiclav etc.'!Z49="yes"),"yes","no")</f>
        <v>no</v>
      </c>
      <c r="Q49" s="306" t="str">
        <f>IF(AND('OF -Antibiotics STAR PU 13'!AB49="yes",'Co-amoxiclav etc.'!AB49="yes"),"yes","no")</f>
        <v>no</v>
      </c>
      <c r="R49" s="306" t="str">
        <f>IF(AND('OF -Antibiotics STAR PU 13'!AD49="yes",'Co-amoxiclav etc.'!AD49="yes"),"yes","no")</f>
        <v>no</v>
      </c>
      <c r="S49" s="306" t="str">
        <f>IF(AND('OF -Antibiotics STAR PU 13'!AF49="yes",'Co-amoxiclav etc.'!AF49="yes"),"yes","no")</f>
        <v>no</v>
      </c>
      <c r="T49" s="306" t="str">
        <f>IF(AND('OF -Antibiotics STAR PU 13'!AH49="yes",'Co-amoxiclav etc.'!AH49="yes"),"yes","no")</f>
        <v>no</v>
      </c>
      <c r="U49" s="306" t="str">
        <f>IF(AND('OF -Antibiotics STAR PU 13'!AJ49="yes",'Co-amoxiclav etc.'!AJ49="yes"),"yes","no")</f>
        <v>no</v>
      </c>
      <c r="V49" s="306" t="str">
        <f>IF(AND('OF -Antibiotics STAR PU 13'!AL49="yes",'Co-amoxiclav etc.'!AL49="yes"),"yes","no")</f>
        <v>no</v>
      </c>
      <c r="W49" s="306" t="str">
        <f>IF(AND('OF -Antibiotics STAR PU 13'!AN49="yes",'Co-amoxiclav etc.'!AN49="yes"),"yes","no")</f>
        <v>no</v>
      </c>
      <c r="X49" s="306" t="str">
        <f>IF(AND('OF -Antibiotics STAR PU 13'!AP49="yes",'Co-amoxiclav etc.'!AP49="yes"),"yes","no")</f>
        <v>no</v>
      </c>
      <c r="Y49" s="306" t="str">
        <f>IF(AND('OF -Antibiotics STAR PU 13'!AR49="yes",'Co-amoxiclav etc.'!AR49="yes"),"yes","no")</f>
        <v>no</v>
      </c>
      <c r="Z49" s="306" t="str">
        <f>IF(AND('OF -Antibiotics STAR PU 13'!AT49="yes",'Co-amoxiclav etc.'!AT49="yes"),"yes","no")</f>
        <v>no</v>
      </c>
      <c r="AA49" s="306" t="str">
        <f>IF(AND('OF -Antibiotics STAR PU 13'!AV49="yes",'Co-amoxiclav etc.'!AV49="yes"),"yes","no")</f>
        <v>no</v>
      </c>
    </row>
    <row r="50" spans="1:27" x14ac:dyDescent="0.2">
      <c r="A50" s="285" t="s">
        <v>629</v>
      </c>
      <c r="B50" s="293" t="s">
        <v>690</v>
      </c>
      <c r="C50" s="293" t="s">
        <v>404</v>
      </c>
      <c r="D50" s="293" t="s">
        <v>426</v>
      </c>
      <c r="E50" s="293" t="s">
        <v>47</v>
      </c>
      <c r="F50" s="293" t="s">
        <v>105</v>
      </c>
      <c r="G50" s="293" t="s">
        <v>106</v>
      </c>
      <c r="H50" s="306" t="str">
        <f>IF(AND('OF -Antibiotics STAR PU 13'!J50="yes",'Co-amoxiclav etc.'!J50="yes"),"yes","no")</f>
        <v>no</v>
      </c>
      <c r="I50" s="306" t="str">
        <f>IF(AND('OF -Antibiotics STAR PU 13'!L50="yes",'Co-amoxiclav etc.'!L50="yes"),"yes","no")</f>
        <v>no</v>
      </c>
      <c r="J50" s="306" t="str">
        <f>IF(AND('OF -Antibiotics STAR PU 13'!N50="yes",'Co-amoxiclav etc.'!N50="yes"),"yes","no")</f>
        <v>no</v>
      </c>
      <c r="K50" s="306" t="str">
        <f>IF(AND('OF -Antibiotics STAR PU 13'!P50="yes",'Co-amoxiclav etc.'!P50="yes"),"yes","no")</f>
        <v>no</v>
      </c>
      <c r="L50" s="306" t="str">
        <f>IF(AND('OF -Antibiotics STAR PU 13'!R50="yes",'Co-amoxiclav etc.'!R50="yes"),"yes","no")</f>
        <v>no</v>
      </c>
      <c r="M50" s="306" t="str">
        <f>IF(AND('OF -Antibiotics STAR PU 13'!T50="yes",'Co-amoxiclav etc.'!T50="yes"),"yes","no")</f>
        <v>no</v>
      </c>
      <c r="N50" s="306" t="str">
        <f>IF(AND('OF -Antibiotics STAR PU 13'!V50="yes",'Co-amoxiclav etc.'!V50="yes"),"yes","no")</f>
        <v>no</v>
      </c>
      <c r="O50" s="306" t="str">
        <f>IF(AND('OF -Antibiotics STAR PU 13'!X50="yes",'Co-amoxiclav etc.'!X50="yes"),"yes","no")</f>
        <v>no</v>
      </c>
      <c r="P50" s="306" t="str">
        <f>IF(AND('OF -Antibiotics STAR PU 13'!Z50="yes",'Co-amoxiclav etc.'!Z50="yes"),"yes","no")</f>
        <v>no</v>
      </c>
      <c r="Q50" s="306" t="str">
        <f>IF(AND('OF -Antibiotics STAR PU 13'!AB50="yes",'Co-amoxiclav etc.'!AB50="yes"),"yes","no")</f>
        <v>no</v>
      </c>
      <c r="R50" s="306" t="str">
        <f>IF(AND('OF -Antibiotics STAR PU 13'!AD50="yes",'Co-amoxiclav etc.'!AD50="yes"),"yes","no")</f>
        <v>yes</v>
      </c>
      <c r="S50" s="306" t="str">
        <f>IF(AND('OF -Antibiotics STAR PU 13'!AF50="yes",'Co-amoxiclav etc.'!AF50="yes"),"yes","no")</f>
        <v>yes</v>
      </c>
      <c r="T50" s="306" t="str">
        <f>IF(AND('OF -Antibiotics STAR PU 13'!AH50="yes",'Co-amoxiclav etc.'!AH50="yes"),"yes","no")</f>
        <v>yes</v>
      </c>
      <c r="U50" s="306" t="str">
        <f>IF(AND('OF -Antibiotics STAR PU 13'!AJ50="yes",'Co-amoxiclav etc.'!AJ50="yes"),"yes","no")</f>
        <v>yes</v>
      </c>
      <c r="V50" s="306" t="str">
        <f>IF(AND('OF -Antibiotics STAR PU 13'!AL50="yes",'Co-amoxiclav etc.'!AL50="yes"),"yes","no")</f>
        <v>yes</v>
      </c>
      <c r="W50" s="306" t="str">
        <f>IF(AND('OF -Antibiotics STAR PU 13'!AN50="yes",'Co-amoxiclav etc.'!AN50="yes"),"yes","no")</f>
        <v>yes</v>
      </c>
      <c r="X50" s="306" t="str">
        <f>IF(AND('OF -Antibiotics STAR PU 13'!AP50="yes",'Co-amoxiclav etc.'!AP50="yes"),"yes","no")</f>
        <v>yes</v>
      </c>
      <c r="Y50" s="306" t="str">
        <f>IF(AND('OF -Antibiotics STAR PU 13'!AR50="yes",'Co-amoxiclav etc.'!AR50="yes"),"yes","no")</f>
        <v>yes</v>
      </c>
      <c r="Z50" s="306" t="str">
        <f>IF(AND('OF -Antibiotics STAR PU 13'!AT50="yes",'Co-amoxiclav etc.'!AT50="yes"),"yes","no")</f>
        <v>yes</v>
      </c>
      <c r="AA50" s="306" t="str">
        <f>IF(AND('OF -Antibiotics STAR PU 13'!AV50="yes",'Co-amoxiclav etc.'!AV50="yes"),"yes","no")</f>
        <v>yes</v>
      </c>
    </row>
    <row r="51" spans="1:27" x14ac:dyDescent="0.2">
      <c r="A51" s="285" t="s">
        <v>494</v>
      </c>
      <c r="B51" s="293" t="s">
        <v>693</v>
      </c>
      <c r="C51" s="293" t="s">
        <v>406</v>
      </c>
      <c r="D51" s="293" t="s">
        <v>421</v>
      </c>
      <c r="E51" s="293" t="s">
        <v>28</v>
      </c>
      <c r="F51" s="293" t="s">
        <v>107</v>
      </c>
      <c r="G51" s="293" t="s">
        <v>108</v>
      </c>
      <c r="H51" s="306" t="str">
        <f>IF(AND('OF -Antibiotics STAR PU 13'!J51="yes",'Co-amoxiclav etc.'!J51="yes"),"yes","no")</f>
        <v>no</v>
      </c>
      <c r="I51" s="306" t="str">
        <f>IF(AND('OF -Antibiotics STAR PU 13'!L51="yes",'Co-amoxiclav etc.'!L51="yes"),"yes","no")</f>
        <v>no</v>
      </c>
      <c r="J51" s="306" t="str">
        <f>IF(AND('OF -Antibiotics STAR PU 13'!N51="yes",'Co-amoxiclav etc.'!N51="yes"),"yes","no")</f>
        <v>no</v>
      </c>
      <c r="K51" s="306" t="str">
        <f>IF(AND('OF -Antibiotics STAR PU 13'!P51="yes",'Co-amoxiclav etc.'!P51="yes"),"yes","no")</f>
        <v>no</v>
      </c>
      <c r="L51" s="306" t="str">
        <f>IF(AND('OF -Antibiotics STAR PU 13'!R51="yes",'Co-amoxiclav etc.'!R51="yes"),"yes","no")</f>
        <v>no</v>
      </c>
      <c r="M51" s="306" t="str">
        <f>IF(AND('OF -Antibiotics STAR PU 13'!T51="yes",'Co-amoxiclav etc.'!T51="yes"),"yes","no")</f>
        <v>no</v>
      </c>
      <c r="N51" s="306" t="str">
        <f>IF(AND('OF -Antibiotics STAR PU 13'!V51="yes",'Co-amoxiclav etc.'!V51="yes"),"yes","no")</f>
        <v>no</v>
      </c>
      <c r="O51" s="306" t="str">
        <f>IF(AND('OF -Antibiotics STAR PU 13'!X51="yes",'Co-amoxiclav etc.'!X51="yes"),"yes","no")</f>
        <v>no</v>
      </c>
      <c r="P51" s="306" t="str">
        <f>IF(AND('OF -Antibiotics STAR PU 13'!Z51="yes",'Co-amoxiclav etc.'!Z51="yes"),"yes","no")</f>
        <v>no</v>
      </c>
      <c r="Q51" s="306" t="str">
        <f>IF(AND('OF -Antibiotics STAR PU 13'!AB51="yes",'Co-amoxiclav etc.'!AB51="yes"),"yes","no")</f>
        <v>no</v>
      </c>
      <c r="R51" s="306" t="str">
        <f>IF(AND('OF -Antibiotics STAR PU 13'!AD51="yes",'Co-amoxiclav etc.'!AD51="yes"),"yes","no")</f>
        <v>no</v>
      </c>
      <c r="S51" s="306" t="str">
        <f>IF(AND('OF -Antibiotics STAR PU 13'!AF51="yes",'Co-amoxiclav etc.'!AF51="yes"),"yes","no")</f>
        <v>no</v>
      </c>
      <c r="T51" s="306" t="str">
        <f>IF(AND('OF -Antibiotics STAR PU 13'!AH51="yes",'Co-amoxiclav etc.'!AH51="yes"),"yes","no")</f>
        <v>no</v>
      </c>
      <c r="U51" s="306" t="str">
        <f>IF(AND('OF -Antibiotics STAR PU 13'!AJ51="yes",'Co-amoxiclav etc.'!AJ51="yes"),"yes","no")</f>
        <v>no</v>
      </c>
      <c r="V51" s="306" t="str">
        <f>IF(AND('OF -Antibiotics STAR PU 13'!AL51="yes",'Co-amoxiclav etc.'!AL51="yes"),"yes","no")</f>
        <v>no</v>
      </c>
      <c r="W51" s="306" t="str">
        <f>IF(AND('OF -Antibiotics STAR PU 13'!AN51="yes",'Co-amoxiclav etc.'!AN51="yes"),"yes","no")</f>
        <v>no</v>
      </c>
      <c r="X51" s="306" t="str">
        <f>IF(AND('OF -Antibiotics STAR PU 13'!AP51="yes",'Co-amoxiclav etc.'!AP51="yes"),"yes","no")</f>
        <v>no</v>
      </c>
      <c r="Y51" s="306" t="str">
        <f>IF(AND('OF -Antibiotics STAR PU 13'!AR51="yes",'Co-amoxiclav etc.'!AR51="yes"),"yes","no")</f>
        <v>no</v>
      </c>
      <c r="Z51" s="306" t="str">
        <f>IF(AND('OF -Antibiotics STAR PU 13'!AT51="yes",'Co-amoxiclav etc.'!AT51="yes"),"yes","no")</f>
        <v>no</v>
      </c>
      <c r="AA51" s="306" t="str">
        <f>IF(AND('OF -Antibiotics STAR PU 13'!AV51="yes",'Co-amoxiclav etc.'!AV51="yes"),"yes","no")</f>
        <v>no</v>
      </c>
    </row>
    <row r="52" spans="1:27" x14ac:dyDescent="0.2">
      <c r="A52" s="285" t="s">
        <v>636</v>
      </c>
      <c r="B52" s="293" t="s">
        <v>692</v>
      </c>
      <c r="C52" s="293" t="s">
        <v>403</v>
      </c>
      <c r="D52" s="293" t="s">
        <v>417</v>
      </c>
      <c r="E52" s="293" t="s">
        <v>11</v>
      </c>
      <c r="F52" s="293" t="s">
        <v>559</v>
      </c>
      <c r="G52" s="293" t="s">
        <v>560</v>
      </c>
      <c r="H52" s="306" t="str">
        <f>IF(AND('OF -Antibiotics STAR PU 13'!J52="yes",'Co-amoxiclav etc.'!J52="yes"),"yes","no")</f>
        <v>no</v>
      </c>
      <c r="I52" s="306" t="str">
        <f>IF(AND('OF -Antibiotics STAR PU 13'!L52="yes",'Co-amoxiclav etc.'!L52="yes"),"yes","no")</f>
        <v>no</v>
      </c>
      <c r="J52" s="306" t="str">
        <f>IF(AND('OF -Antibiotics STAR PU 13'!N52="yes",'Co-amoxiclav etc.'!N52="yes"),"yes","no")</f>
        <v>no</v>
      </c>
      <c r="K52" s="306" t="str">
        <f>IF(AND('OF -Antibiotics STAR PU 13'!P52="yes",'Co-amoxiclav etc.'!P52="yes"),"yes","no")</f>
        <v>no</v>
      </c>
      <c r="L52" s="306" t="str">
        <f>IF(AND('OF -Antibiotics STAR PU 13'!R52="yes",'Co-amoxiclav etc.'!R52="yes"),"yes","no")</f>
        <v>no</v>
      </c>
      <c r="M52" s="306" t="str">
        <f>IF(AND('OF -Antibiotics STAR PU 13'!T52="yes",'Co-amoxiclav etc.'!T52="yes"),"yes","no")</f>
        <v>no</v>
      </c>
      <c r="N52" s="306" t="str">
        <f>IF(AND('OF -Antibiotics STAR PU 13'!V52="yes",'Co-amoxiclav etc.'!V52="yes"),"yes","no")</f>
        <v>no</v>
      </c>
      <c r="O52" s="306" t="str">
        <f>IF(AND('OF -Antibiotics STAR PU 13'!X52="yes",'Co-amoxiclav etc.'!X52="yes"),"yes","no")</f>
        <v>no</v>
      </c>
      <c r="P52" s="306" t="str">
        <f>IF(AND('OF -Antibiotics STAR PU 13'!Z52="yes",'Co-amoxiclav etc.'!Z52="yes"),"yes","no")</f>
        <v>no</v>
      </c>
      <c r="Q52" s="306" t="str">
        <f>IF(AND('OF -Antibiotics STAR PU 13'!AB52="yes",'Co-amoxiclav etc.'!AB52="yes"),"yes","no")</f>
        <v>yes</v>
      </c>
      <c r="R52" s="306" t="str">
        <f>IF(AND('OF -Antibiotics STAR PU 13'!AD52="yes",'Co-amoxiclav etc.'!AD52="yes"),"yes","no")</f>
        <v>yes</v>
      </c>
      <c r="S52" s="306" t="str">
        <f>IF(AND('OF -Antibiotics STAR PU 13'!AF52="yes",'Co-amoxiclav etc.'!AF52="yes"),"yes","no")</f>
        <v>yes</v>
      </c>
      <c r="T52" s="306" t="str">
        <f>IF(AND('OF -Antibiotics STAR PU 13'!AH52="yes",'Co-amoxiclav etc.'!AH52="yes"),"yes","no")</f>
        <v>yes</v>
      </c>
      <c r="U52" s="306" t="str">
        <f>IF(AND('OF -Antibiotics STAR PU 13'!AJ52="yes",'Co-amoxiclav etc.'!AJ52="yes"),"yes","no")</f>
        <v>yes</v>
      </c>
      <c r="V52" s="306" t="str">
        <f>IF(AND('OF -Antibiotics STAR PU 13'!AL52="yes",'Co-amoxiclav etc.'!AL52="yes"),"yes","no")</f>
        <v>yes</v>
      </c>
      <c r="W52" s="306" t="str">
        <f>IF(AND('OF -Antibiotics STAR PU 13'!AN52="yes",'Co-amoxiclav etc.'!AN52="yes"),"yes","no")</f>
        <v>yes</v>
      </c>
      <c r="X52" s="306" t="str">
        <f>IF(AND('OF -Antibiotics STAR PU 13'!AP52="yes",'Co-amoxiclav etc.'!AP52="yes"),"yes","no")</f>
        <v>yes</v>
      </c>
      <c r="Y52" s="306" t="str">
        <f>IF(AND('OF -Antibiotics STAR PU 13'!AR52="yes",'Co-amoxiclav etc.'!AR52="yes"),"yes","no")</f>
        <v>yes</v>
      </c>
      <c r="Z52" s="306" t="str">
        <f>IF(AND('OF -Antibiotics STAR PU 13'!AT52="yes",'Co-amoxiclav etc.'!AT52="yes"),"yes","no")</f>
        <v>yes</v>
      </c>
      <c r="AA52" s="306" t="str">
        <f>IF(AND('OF -Antibiotics STAR PU 13'!AV52="yes",'Co-amoxiclav etc.'!AV52="yes"),"yes","no")</f>
        <v>yes</v>
      </c>
    </row>
    <row r="53" spans="1:27" x14ac:dyDescent="0.2">
      <c r="A53" s="285" t="s">
        <v>627</v>
      </c>
      <c r="B53" s="293" t="s">
        <v>695</v>
      </c>
      <c r="C53" s="293" t="s">
        <v>465</v>
      </c>
      <c r="D53" s="293" t="s">
        <v>424</v>
      </c>
      <c r="E53" s="293" t="s">
        <v>35</v>
      </c>
      <c r="F53" s="293" t="s">
        <v>109</v>
      </c>
      <c r="G53" s="293" t="s">
        <v>110</v>
      </c>
      <c r="H53" s="306" t="str">
        <f>IF(AND('OF -Antibiotics STAR PU 13'!J53="yes",'Co-amoxiclav etc.'!J53="yes"),"yes","no")</f>
        <v>no</v>
      </c>
      <c r="I53" s="306" t="str">
        <f>IF(AND('OF -Antibiotics STAR PU 13'!L53="yes",'Co-amoxiclav etc.'!L53="yes"),"yes","no")</f>
        <v>no</v>
      </c>
      <c r="J53" s="306" t="str">
        <f>IF(AND('OF -Antibiotics STAR PU 13'!N53="yes",'Co-amoxiclav etc.'!N53="yes"),"yes","no")</f>
        <v>no</v>
      </c>
      <c r="K53" s="306" t="str">
        <f>IF(AND('OF -Antibiotics STAR PU 13'!P53="yes",'Co-amoxiclav etc.'!P53="yes"),"yes","no")</f>
        <v>no</v>
      </c>
      <c r="L53" s="306" t="str">
        <f>IF(AND('OF -Antibiotics STAR PU 13'!R53="yes",'Co-amoxiclav etc.'!R53="yes"),"yes","no")</f>
        <v>no</v>
      </c>
      <c r="M53" s="306" t="str">
        <f>IF(AND('OF -Antibiotics STAR PU 13'!T53="yes",'Co-amoxiclav etc.'!T53="yes"),"yes","no")</f>
        <v>no</v>
      </c>
      <c r="N53" s="306" t="str">
        <f>IF(AND('OF -Antibiotics STAR PU 13'!V53="yes",'Co-amoxiclav etc.'!V53="yes"),"yes","no")</f>
        <v>no</v>
      </c>
      <c r="O53" s="306" t="str">
        <f>IF(AND('OF -Antibiotics STAR PU 13'!X53="yes",'Co-amoxiclav etc.'!X53="yes"),"yes","no")</f>
        <v>no</v>
      </c>
      <c r="P53" s="306" t="str">
        <f>IF(AND('OF -Antibiotics STAR PU 13'!Z53="yes",'Co-amoxiclav etc.'!Z53="yes"),"yes","no")</f>
        <v>no</v>
      </c>
      <c r="Q53" s="306" t="str">
        <f>IF(AND('OF -Antibiotics STAR PU 13'!AB53="yes",'Co-amoxiclav etc.'!AB53="yes"),"yes","no")</f>
        <v>no</v>
      </c>
      <c r="R53" s="306" t="str">
        <f>IF(AND('OF -Antibiotics STAR PU 13'!AD53="yes",'Co-amoxiclav etc.'!AD53="yes"),"yes","no")</f>
        <v>no</v>
      </c>
      <c r="S53" s="306" t="str">
        <f>IF(AND('OF -Antibiotics STAR PU 13'!AF53="yes",'Co-amoxiclav etc.'!AF53="yes"),"yes","no")</f>
        <v>no</v>
      </c>
      <c r="T53" s="306" t="str">
        <f>IF(AND('OF -Antibiotics STAR PU 13'!AH53="yes",'Co-amoxiclav etc.'!AH53="yes"),"yes","no")</f>
        <v>no</v>
      </c>
      <c r="U53" s="306" t="str">
        <f>IF(AND('OF -Antibiotics STAR PU 13'!AJ53="yes",'Co-amoxiclav etc.'!AJ53="yes"),"yes","no")</f>
        <v>no</v>
      </c>
      <c r="V53" s="306" t="str">
        <f>IF(AND('OF -Antibiotics STAR PU 13'!AL53="yes",'Co-amoxiclav etc.'!AL53="yes"),"yes","no")</f>
        <v>no</v>
      </c>
      <c r="W53" s="306" t="str">
        <f>IF(AND('OF -Antibiotics STAR PU 13'!AN53="yes",'Co-amoxiclav etc.'!AN53="yes"),"yes","no")</f>
        <v>no</v>
      </c>
      <c r="X53" s="306" t="str">
        <f>IF(AND('OF -Antibiotics STAR PU 13'!AP53="yes",'Co-amoxiclav etc.'!AP53="yes"),"yes","no")</f>
        <v>no</v>
      </c>
      <c r="Y53" s="306" t="str">
        <f>IF(AND('OF -Antibiotics STAR PU 13'!AR53="yes",'Co-amoxiclav etc.'!AR53="yes"),"yes","no")</f>
        <v>no</v>
      </c>
      <c r="Z53" s="306" t="str">
        <f>IF(AND('OF -Antibiotics STAR PU 13'!AT53="yes",'Co-amoxiclav etc.'!AT53="yes"),"yes","no")</f>
        <v>no</v>
      </c>
      <c r="AA53" s="306" t="str">
        <f>IF(AND('OF -Antibiotics STAR PU 13'!AV53="yes",'Co-amoxiclav etc.'!AV53="yes"),"yes","no")</f>
        <v>no</v>
      </c>
    </row>
    <row r="54" spans="1:27" x14ac:dyDescent="0.2">
      <c r="A54" s="285" t="s">
        <v>495</v>
      </c>
      <c r="B54" s="293" t="s">
        <v>693</v>
      </c>
      <c r="C54" s="293" t="s">
        <v>406</v>
      </c>
      <c r="D54" s="293" t="s">
        <v>435</v>
      </c>
      <c r="E54" s="293" t="s">
        <v>111</v>
      </c>
      <c r="F54" s="293" t="s">
        <v>112</v>
      </c>
      <c r="G54" s="293" t="s">
        <v>113</v>
      </c>
      <c r="H54" s="306" t="str">
        <f>IF(AND('OF -Antibiotics STAR PU 13'!J54="yes",'Co-amoxiclav etc.'!J54="yes"),"yes","no")</f>
        <v>no</v>
      </c>
      <c r="I54" s="306" t="str">
        <f>IF(AND('OF -Antibiotics STAR PU 13'!L54="yes",'Co-amoxiclav etc.'!L54="yes"),"yes","no")</f>
        <v>no</v>
      </c>
      <c r="J54" s="306" t="str">
        <f>IF(AND('OF -Antibiotics STAR PU 13'!N54="yes",'Co-amoxiclav etc.'!N54="yes"),"yes","no")</f>
        <v>no</v>
      </c>
      <c r="K54" s="306" t="str">
        <f>IF(AND('OF -Antibiotics STAR PU 13'!P54="yes",'Co-amoxiclav etc.'!P54="yes"),"yes","no")</f>
        <v>no</v>
      </c>
      <c r="L54" s="306" t="str">
        <f>IF(AND('OF -Antibiotics STAR PU 13'!R54="yes",'Co-amoxiclav etc.'!R54="yes"),"yes","no")</f>
        <v>no</v>
      </c>
      <c r="M54" s="306" t="str">
        <f>IF(AND('OF -Antibiotics STAR PU 13'!T54="yes",'Co-amoxiclav etc.'!T54="yes"),"yes","no")</f>
        <v>no</v>
      </c>
      <c r="N54" s="306" t="str">
        <f>IF(AND('OF -Antibiotics STAR PU 13'!V54="yes",'Co-amoxiclav etc.'!V54="yes"),"yes","no")</f>
        <v>no</v>
      </c>
      <c r="O54" s="306" t="str">
        <f>IF(AND('OF -Antibiotics STAR PU 13'!X54="yes",'Co-amoxiclav etc.'!X54="yes"),"yes","no")</f>
        <v>no</v>
      </c>
      <c r="P54" s="306" t="str">
        <f>IF(AND('OF -Antibiotics STAR PU 13'!Z54="yes",'Co-amoxiclav etc.'!Z54="yes"),"yes","no")</f>
        <v>no</v>
      </c>
      <c r="Q54" s="306" t="str">
        <f>IF(AND('OF -Antibiotics STAR PU 13'!AB54="yes",'Co-amoxiclav etc.'!AB54="yes"),"yes","no")</f>
        <v>no</v>
      </c>
      <c r="R54" s="306" t="str">
        <f>IF(AND('OF -Antibiotics STAR PU 13'!AD54="yes",'Co-amoxiclav etc.'!AD54="yes"),"yes","no")</f>
        <v>no</v>
      </c>
      <c r="S54" s="306" t="str">
        <f>IF(AND('OF -Antibiotics STAR PU 13'!AF54="yes",'Co-amoxiclav etc.'!AF54="yes"),"yes","no")</f>
        <v>no</v>
      </c>
      <c r="T54" s="306" t="str">
        <f>IF(AND('OF -Antibiotics STAR PU 13'!AH54="yes",'Co-amoxiclav etc.'!AH54="yes"),"yes","no")</f>
        <v>no</v>
      </c>
      <c r="U54" s="306" t="str">
        <f>IF(AND('OF -Antibiotics STAR PU 13'!AJ54="yes",'Co-amoxiclav etc.'!AJ54="yes"),"yes","no")</f>
        <v>no</v>
      </c>
      <c r="V54" s="306" t="str">
        <f>IF(AND('OF -Antibiotics STAR PU 13'!AL54="yes",'Co-amoxiclav etc.'!AL54="yes"),"yes","no")</f>
        <v>no</v>
      </c>
      <c r="W54" s="306" t="str">
        <f>IF(AND('OF -Antibiotics STAR PU 13'!AN54="yes",'Co-amoxiclav etc.'!AN54="yes"),"yes","no")</f>
        <v>no</v>
      </c>
      <c r="X54" s="306" t="str">
        <f>IF(AND('OF -Antibiotics STAR PU 13'!AP54="yes",'Co-amoxiclav etc.'!AP54="yes"),"yes","no")</f>
        <v>no</v>
      </c>
      <c r="Y54" s="306" t="str">
        <f>IF(AND('OF -Antibiotics STAR PU 13'!AR54="yes",'Co-amoxiclav etc.'!AR54="yes"),"yes","no")</f>
        <v>yes</v>
      </c>
      <c r="Z54" s="306" t="str">
        <f>IF(AND('OF -Antibiotics STAR PU 13'!AT54="yes",'Co-amoxiclav etc.'!AT54="yes"),"yes","no")</f>
        <v>yes</v>
      </c>
      <c r="AA54" s="306" t="str">
        <f>IF(AND('OF -Antibiotics STAR PU 13'!AV54="yes",'Co-amoxiclav etc.'!AV54="yes"),"yes","no")</f>
        <v>yes</v>
      </c>
    </row>
    <row r="55" spans="1:27" x14ac:dyDescent="0.2">
      <c r="A55" s="285" t="s">
        <v>637</v>
      </c>
      <c r="B55" s="293" t="s">
        <v>688</v>
      </c>
      <c r="C55" s="293" t="s">
        <v>401</v>
      </c>
      <c r="D55" s="293" t="s">
        <v>436</v>
      </c>
      <c r="E55" s="293" t="s">
        <v>114</v>
      </c>
      <c r="F55" s="293" t="s">
        <v>115</v>
      </c>
      <c r="G55" s="293" t="s">
        <v>116</v>
      </c>
      <c r="H55" s="306" t="str">
        <f>IF(AND('OF -Antibiotics STAR PU 13'!J55="yes",'Co-amoxiclav etc.'!J55="yes"),"yes","no")</f>
        <v>no</v>
      </c>
      <c r="I55" s="306" t="str">
        <f>IF(AND('OF -Antibiotics STAR PU 13'!L55="yes",'Co-amoxiclav etc.'!L55="yes"),"yes","no")</f>
        <v>no</v>
      </c>
      <c r="J55" s="306" t="str">
        <f>IF(AND('OF -Antibiotics STAR PU 13'!N55="yes",'Co-amoxiclav etc.'!N55="yes"),"yes","no")</f>
        <v>no</v>
      </c>
      <c r="K55" s="306" t="str">
        <f>IF(AND('OF -Antibiotics STAR PU 13'!P55="yes",'Co-amoxiclav etc.'!P55="yes"),"yes","no")</f>
        <v>no</v>
      </c>
      <c r="L55" s="306" t="str">
        <f>IF(AND('OF -Antibiotics STAR PU 13'!R55="yes",'Co-amoxiclav etc.'!R55="yes"),"yes","no")</f>
        <v>no</v>
      </c>
      <c r="M55" s="306" t="str">
        <f>IF(AND('OF -Antibiotics STAR PU 13'!T55="yes",'Co-amoxiclav etc.'!T55="yes"),"yes","no")</f>
        <v>no</v>
      </c>
      <c r="N55" s="306" t="str">
        <f>IF(AND('OF -Antibiotics STAR PU 13'!V55="yes",'Co-amoxiclav etc.'!V55="yes"),"yes","no")</f>
        <v>no</v>
      </c>
      <c r="O55" s="306" t="str">
        <f>IF(AND('OF -Antibiotics STAR PU 13'!X55="yes",'Co-amoxiclav etc.'!X55="yes"),"yes","no")</f>
        <v>no</v>
      </c>
      <c r="P55" s="306" t="str">
        <f>IF(AND('OF -Antibiotics STAR PU 13'!Z55="yes",'Co-amoxiclav etc.'!Z55="yes"),"yes","no")</f>
        <v>no</v>
      </c>
      <c r="Q55" s="306" t="str">
        <f>IF(AND('OF -Antibiotics STAR PU 13'!AB55="yes",'Co-amoxiclav etc.'!AB55="yes"),"yes","no")</f>
        <v>no</v>
      </c>
      <c r="R55" s="306" t="str">
        <f>IF(AND('OF -Antibiotics STAR PU 13'!AD55="yes",'Co-amoxiclav etc.'!AD55="yes"),"yes","no")</f>
        <v>no</v>
      </c>
      <c r="S55" s="306" t="str">
        <f>IF(AND('OF -Antibiotics STAR PU 13'!AF55="yes",'Co-amoxiclav etc.'!AF55="yes"),"yes","no")</f>
        <v>no</v>
      </c>
      <c r="T55" s="306" t="str">
        <f>IF(AND('OF -Antibiotics STAR PU 13'!AH55="yes",'Co-amoxiclav etc.'!AH55="yes"),"yes","no")</f>
        <v>no</v>
      </c>
      <c r="U55" s="306" t="str">
        <f>IF(AND('OF -Antibiotics STAR PU 13'!AJ55="yes",'Co-amoxiclav etc.'!AJ55="yes"),"yes","no")</f>
        <v>no</v>
      </c>
      <c r="V55" s="306" t="str">
        <f>IF(AND('OF -Antibiotics STAR PU 13'!AL55="yes",'Co-amoxiclav etc.'!AL55="yes"),"yes","no")</f>
        <v>no</v>
      </c>
      <c r="W55" s="306" t="str">
        <f>IF(AND('OF -Antibiotics STAR PU 13'!AN55="yes",'Co-amoxiclav etc.'!AN55="yes"),"yes","no")</f>
        <v>no</v>
      </c>
      <c r="X55" s="306" t="str">
        <f>IF(AND('OF -Antibiotics STAR PU 13'!AP55="yes",'Co-amoxiclav etc.'!AP55="yes"),"yes","no")</f>
        <v>no</v>
      </c>
      <c r="Y55" s="306" t="str">
        <f>IF(AND('OF -Antibiotics STAR PU 13'!AR55="yes",'Co-amoxiclav etc.'!AR55="yes"),"yes","no")</f>
        <v>no</v>
      </c>
      <c r="Z55" s="306" t="str">
        <f>IF(AND('OF -Antibiotics STAR PU 13'!AT55="yes",'Co-amoxiclav etc.'!AT55="yes"),"yes","no")</f>
        <v>no</v>
      </c>
      <c r="AA55" s="306" t="str">
        <f>IF(AND('OF -Antibiotics STAR PU 13'!AV55="yes",'Co-amoxiclav etc.'!AV55="yes"),"yes","no")</f>
        <v>no</v>
      </c>
    </row>
    <row r="56" spans="1:27" x14ac:dyDescent="0.2">
      <c r="A56" s="285" t="s">
        <v>632</v>
      </c>
      <c r="B56" s="293" t="s">
        <v>698</v>
      </c>
      <c r="C56" s="293" t="s">
        <v>409</v>
      </c>
      <c r="D56" s="293" t="s">
        <v>430</v>
      </c>
      <c r="E56" s="293" t="s">
        <v>65</v>
      </c>
      <c r="F56" s="293" t="s">
        <v>117</v>
      </c>
      <c r="G56" s="293" t="s">
        <v>118</v>
      </c>
      <c r="H56" s="306" t="str">
        <f>IF(AND('OF -Antibiotics STAR PU 13'!J56="yes",'Co-amoxiclav etc.'!J56="yes"),"yes","no")</f>
        <v>no</v>
      </c>
      <c r="I56" s="306" t="str">
        <f>IF(AND('OF -Antibiotics STAR PU 13'!L56="yes",'Co-amoxiclav etc.'!L56="yes"),"yes","no")</f>
        <v>no</v>
      </c>
      <c r="J56" s="306" t="str">
        <f>IF(AND('OF -Antibiotics STAR PU 13'!N56="yes",'Co-amoxiclav etc.'!N56="yes"),"yes","no")</f>
        <v>no</v>
      </c>
      <c r="K56" s="306" t="str">
        <f>IF(AND('OF -Antibiotics STAR PU 13'!P56="yes",'Co-amoxiclav etc.'!P56="yes"),"yes","no")</f>
        <v>no</v>
      </c>
      <c r="L56" s="306" t="str">
        <f>IF(AND('OF -Antibiotics STAR PU 13'!R56="yes",'Co-amoxiclav etc.'!R56="yes"),"yes","no")</f>
        <v>no</v>
      </c>
      <c r="M56" s="306" t="str">
        <f>IF(AND('OF -Antibiotics STAR PU 13'!T56="yes",'Co-amoxiclav etc.'!T56="yes"),"yes","no")</f>
        <v>no</v>
      </c>
      <c r="N56" s="306" t="str">
        <f>IF(AND('OF -Antibiotics STAR PU 13'!V56="yes",'Co-amoxiclav etc.'!V56="yes"),"yes","no")</f>
        <v>no</v>
      </c>
      <c r="O56" s="306" t="str">
        <f>IF(AND('OF -Antibiotics STAR PU 13'!X56="yes",'Co-amoxiclav etc.'!X56="yes"),"yes","no")</f>
        <v>no</v>
      </c>
      <c r="P56" s="306" t="str">
        <f>IF(AND('OF -Antibiotics STAR PU 13'!Z56="yes",'Co-amoxiclav etc.'!Z56="yes"),"yes","no")</f>
        <v>no</v>
      </c>
      <c r="Q56" s="306" t="str">
        <f>IF(AND('OF -Antibiotics STAR PU 13'!AB56="yes",'Co-amoxiclav etc.'!AB56="yes"),"yes","no")</f>
        <v>no</v>
      </c>
      <c r="R56" s="306" t="str">
        <f>IF(AND('OF -Antibiotics STAR PU 13'!AD56="yes",'Co-amoxiclav etc.'!AD56="yes"),"yes","no")</f>
        <v>no</v>
      </c>
      <c r="S56" s="306" t="str">
        <f>IF(AND('OF -Antibiotics STAR PU 13'!AF56="yes",'Co-amoxiclav etc.'!AF56="yes"),"yes","no")</f>
        <v>no</v>
      </c>
      <c r="T56" s="306" t="str">
        <f>IF(AND('OF -Antibiotics STAR PU 13'!AH56="yes",'Co-amoxiclav etc.'!AH56="yes"),"yes","no")</f>
        <v>no</v>
      </c>
      <c r="U56" s="306" t="str">
        <f>IF(AND('OF -Antibiotics STAR PU 13'!AJ56="yes",'Co-amoxiclav etc.'!AJ56="yes"),"yes","no")</f>
        <v>no</v>
      </c>
      <c r="V56" s="306" t="str">
        <f>IF(AND('OF -Antibiotics STAR PU 13'!AL56="yes",'Co-amoxiclav etc.'!AL56="yes"),"yes","no")</f>
        <v>no</v>
      </c>
      <c r="W56" s="306" t="str">
        <f>IF(AND('OF -Antibiotics STAR PU 13'!AN56="yes",'Co-amoxiclav etc.'!AN56="yes"),"yes","no")</f>
        <v>no</v>
      </c>
      <c r="X56" s="306" t="str">
        <f>IF(AND('OF -Antibiotics STAR PU 13'!AP56="yes",'Co-amoxiclav etc.'!AP56="yes"),"yes","no")</f>
        <v>no</v>
      </c>
      <c r="Y56" s="306" t="str">
        <f>IF(AND('OF -Antibiotics STAR PU 13'!AR56="yes",'Co-amoxiclav etc.'!AR56="yes"),"yes","no")</f>
        <v>no</v>
      </c>
      <c r="Z56" s="306" t="str">
        <f>IF(AND('OF -Antibiotics STAR PU 13'!AT56="yes",'Co-amoxiclav etc.'!AT56="yes"),"yes","no")</f>
        <v>no</v>
      </c>
      <c r="AA56" s="306" t="str">
        <f>IF(AND('OF -Antibiotics STAR PU 13'!AV56="yes",'Co-amoxiclav etc.'!AV56="yes"),"yes","no")</f>
        <v>no</v>
      </c>
    </row>
    <row r="57" spans="1:27" x14ac:dyDescent="0.2">
      <c r="A57" s="285" t="s">
        <v>630</v>
      </c>
      <c r="B57" s="293" t="s">
        <v>689</v>
      </c>
      <c r="C57" s="293" t="s">
        <v>402</v>
      </c>
      <c r="D57" s="293" t="s">
        <v>427</v>
      </c>
      <c r="E57" s="293" t="s">
        <v>50</v>
      </c>
      <c r="F57" s="293" t="s">
        <v>119</v>
      </c>
      <c r="G57" s="293" t="s">
        <v>120</v>
      </c>
      <c r="H57" s="306" t="str">
        <f>IF(AND('OF -Antibiotics STAR PU 13'!J57="yes",'Co-amoxiclav etc.'!J57="yes"),"yes","no")</f>
        <v>no</v>
      </c>
      <c r="I57" s="306" t="str">
        <f>IF(AND('OF -Antibiotics STAR PU 13'!L57="yes",'Co-amoxiclav etc.'!L57="yes"),"yes","no")</f>
        <v>no</v>
      </c>
      <c r="J57" s="306" t="str">
        <f>IF(AND('OF -Antibiotics STAR PU 13'!N57="yes",'Co-amoxiclav etc.'!N57="yes"),"yes","no")</f>
        <v>no</v>
      </c>
      <c r="K57" s="306" t="str">
        <f>IF(AND('OF -Antibiotics STAR PU 13'!P57="yes",'Co-amoxiclav etc.'!P57="yes"),"yes","no")</f>
        <v>no</v>
      </c>
      <c r="L57" s="306" t="str">
        <f>IF(AND('OF -Antibiotics STAR PU 13'!R57="yes",'Co-amoxiclav etc.'!R57="yes"),"yes","no")</f>
        <v>no</v>
      </c>
      <c r="M57" s="306" t="str">
        <f>IF(AND('OF -Antibiotics STAR PU 13'!T57="yes",'Co-amoxiclav etc.'!T57="yes"),"yes","no")</f>
        <v>no</v>
      </c>
      <c r="N57" s="306" t="str">
        <f>IF(AND('OF -Antibiotics STAR PU 13'!V57="yes",'Co-amoxiclav etc.'!V57="yes"),"yes","no")</f>
        <v>no</v>
      </c>
      <c r="O57" s="306" t="str">
        <f>IF(AND('OF -Antibiotics STAR PU 13'!X57="yes",'Co-amoxiclav etc.'!X57="yes"),"yes","no")</f>
        <v>no</v>
      </c>
      <c r="P57" s="306" t="str">
        <f>IF(AND('OF -Antibiotics STAR PU 13'!Z57="yes",'Co-amoxiclav etc.'!Z57="yes"),"yes","no")</f>
        <v>no</v>
      </c>
      <c r="Q57" s="306" t="str">
        <f>IF(AND('OF -Antibiotics STAR PU 13'!AB57="yes",'Co-amoxiclav etc.'!AB57="yes"),"yes","no")</f>
        <v>no</v>
      </c>
      <c r="R57" s="306" t="str">
        <f>IF(AND('OF -Antibiotics STAR PU 13'!AD57="yes",'Co-amoxiclav etc.'!AD57="yes"),"yes","no")</f>
        <v>no</v>
      </c>
      <c r="S57" s="306" t="str">
        <f>IF(AND('OF -Antibiotics STAR PU 13'!AF57="yes",'Co-amoxiclav etc.'!AF57="yes"),"yes","no")</f>
        <v>no</v>
      </c>
      <c r="T57" s="306" t="str">
        <f>IF(AND('OF -Antibiotics STAR PU 13'!AH57="yes",'Co-amoxiclav etc.'!AH57="yes"),"yes","no")</f>
        <v>no</v>
      </c>
      <c r="U57" s="306" t="str">
        <f>IF(AND('OF -Antibiotics STAR PU 13'!AJ57="yes",'Co-amoxiclav etc.'!AJ57="yes"),"yes","no")</f>
        <v>no</v>
      </c>
      <c r="V57" s="306" t="str">
        <f>IF(AND('OF -Antibiotics STAR PU 13'!AL57="yes",'Co-amoxiclav etc.'!AL57="yes"),"yes","no")</f>
        <v>no</v>
      </c>
      <c r="W57" s="306" t="str">
        <f>IF(AND('OF -Antibiotics STAR PU 13'!AN57="yes",'Co-amoxiclav etc.'!AN57="yes"),"yes","no")</f>
        <v>no</v>
      </c>
      <c r="X57" s="306" t="str">
        <f>IF(AND('OF -Antibiotics STAR PU 13'!AP57="yes",'Co-amoxiclav etc.'!AP57="yes"),"yes","no")</f>
        <v>no</v>
      </c>
      <c r="Y57" s="306" t="str">
        <f>IF(AND('OF -Antibiotics STAR PU 13'!AR57="yes",'Co-amoxiclav etc.'!AR57="yes"),"yes","no")</f>
        <v>no</v>
      </c>
      <c r="Z57" s="306" t="str">
        <f>IF(AND('OF -Antibiotics STAR PU 13'!AT57="yes",'Co-amoxiclav etc.'!AT57="yes"),"yes","no")</f>
        <v>no</v>
      </c>
      <c r="AA57" s="306" t="str">
        <f>IF(AND('OF -Antibiotics STAR PU 13'!AV57="yes",'Co-amoxiclav etc.'!AV57="yes"),"yes","no")</f>
        <v>no</v>
      </c>
    </row>
    <row r="58" spans="1:27" x14ac:dyDescent="0.2">
      <c r="A58" s="285" t="s">
        <v>630</v>
      </c>
      <c r="B58" s="293" t="s">
        <v>689</v>
      </c>
      <c r="C58" s="293" t="s">
        <v>402</v>
      </c>
      <c r="D58" s="293" t="s">
        <v>427</v>
      </c>
      <c r="E58" s="293" t="s">
        <v>50</v>
      </c>
      <c r="F58" s="293" t="s">
        <v>121</v>
      </c>
      <c r="G58" s="293" t="s">
        <v>122</v>
      </c>
      <c r="H58" s="306" t="str">
        <f>IF(AND('OF -Antibiotics STAR PU 13'!J58="yes",'Co-amoxiclav etc.'!J58="yes"),"yes","no")</f>
        <v>no</v>
      </c>
      <c r="I58" s="306" t="str">
        <f>IF(AND('OF -Antibiotics STAR PU 13'!L58="yes",'Co-amoxiclav etc.'!L58="yes"),"yes","no")</f>
        <v>no</v>
      </c>
      <c r="J58" s="306" t="str">
        <f>IF(AND('OF -Antibiotics STAR PU 13'!N58="yes",'Co-amoxiclav etc.'!N58="yes"),"yes","no")</f>
        <v>no</v>
      </c>
      <c r="K58" s="306" t="str">
        <f>IF(AND('OF -Antibiotics STAR PU 13'!P58="yes",'Co-amoxiclav etc.'!P58="yes"),"yes","no")</f>
        <v>no</v>
      </c>
      <c r="L58" s="306" t="str">
        <f>IF(AND('OF -Antibiotics STAR PU 13'!R58="yes",'Co-amoxiclav etc.'!R58="yes"),"yes","no")</f>
        <v>no</v>
      </c>
      <c r="M58" s="306" t="str">
        <f>IF(AND('OF -Antibiotics STAR PU 13'!T58="yes",'Co-amoxiclav etc.'!T58="yes"),"yes","no")</f>
        <v>no</v>
      </c>
      <c r="N58" s="306" t="str">
        <f>IF(AND('OF -Antibiotics STAR PU 13'!V58="yes",'Co-amoxiclav etc.'!V58="yes"),"yes","no")</f>
        <v>no</v>
      </c>
      <c r="O58" s="306" t="str">
        <f>IF(AND('OF -Antibiotics STAR PU 13'!X58="yes",'Co-amoxiclav etc.'!X58="yes"),"yes","no")</f>
        <v>no</v>
      </c>
      <c r="P58" s="306" t="str">
        <f>IF(AND('OF -Antibiotics STAR PU 13'!Z58="yes",'Co-amoxiclav etc.'!Z58="yes"),"yes","no")</f>
        <v>no</v>
      </c>
      <c r="Q58" s="306" t="str">
        <f>IF(AND('OF -Antibiotics STAR PU 13'!AB58="yes",'Co-amoxiclav etc.'!AB58="yes"),"yes","no")</f>
        <v>yes</v>
      </c>
      <c r="R58" s="306" t="str">
        <f>IF(AND('OF -Antibiotics STAR PU 13'!AD58="yes",'Co-amoxiclav etc.'!AD58="yes"),"yes","no")</f>
        <v>yes</v>
      </c>
      <c r="S58" s="306" t="str">
        <f>IF(AND('OF -Antibiotics STAR PU 13'!AF58="yes",'Co-amoxiclav etc.'!AF58="yes"),"yes","no")</f>
        <v>yes</v>
      </c>
      <c r="T58" s="306" t="str">
        <f>IF(AND('OF -Antibiotics STAR PU 13'!AH58="yes",'Co-amoxiclav etc.'!AH58="yes"),"yes","no")</f>
        <v>yes</v>
      </c>
      <c r="U58" s="306" t="str">
        <f>IF(AND('OF -Antibiotics STAR PU 13'!AJ58="yes",'Co-amoxiclav etc.'!AJ58="yes"),"yes","no")</f>
        <v>yes</v>
      </c>
      <c r="V58" s="306" t="str">
        <f>IF(AND('OF -Antibiotics STAR PU 13'!AL58="yes",'Co-amoxiclav etc.'!AL58="yes"),"yes","no")</f>
        <v>yes</v>
      </c>
      <c r="W58" s="306" t="str">
        <f>IF(AND('OF -Antibiotics STAR PU 13'!AN58="yes",'Co-amoxiclav etc.'!AN58="yes"),"yes","no")</f>
        <v>yes</v>
      </c>
      <c r="X58" s="306" t="str">
        <f>IF(AND('OF -Antibiotics STAR PU 13'!AP58="yes",'Co-amoxiclav etc.'!AP58="yes"),"yes","no")</f>
        <v>yes</v>
      </c>
      <c r="Y58" s="306" t="str">
        <f>IF(AND('OF -Antibiotics STAR PU 13'!AR58="yes",'Co-amoxiclav etc.'!AR58="yes"),"yes","no")</f>
        <v>yes</v>
      </c>
      <c r="Z58" s="306" t="str">
        <f>IF(AND('OF -Antibiotics STAR PU 13'!AT58="yes",'Co-amoxiclav etc.'!AT58="yes"),"yes","no")</f>
        <v>yes</v>
      </c>
      <c r="AA58" s="306" t="str">
        <f>IF(AND('OF -Antibiotics STAR PU 13'!AV58="yes",'Co-amoxiclav etc.'!AV58="yes"),"yes","no")</f>
        <v>yes</v>
      </c>
    </row>
    <row r="59" spans="1:27" x14ac:dyDescent="0.2">
      <c r="A59" s="285" t="s">
        <v>496</v>
      </c>
      <c r="B59" s="293" t="s">
        <v>705</v>
      </c>
      <c r="C59" s="293" t="s">
        <v>411</v>
      </c>
      <c r="D59" s="293" t="s">
        <v>437</v>
      </c>
      <c r="E59" s="293" t="s">
        <v>123</v>
      </c>
      <c r="F59" s="293" t="s">
        <v>124</v>
      </c>
      <c r="G59" s="293" t="s">
        <v>125</v>
      </c>
      <c r="H59" s="306" t="str">
        <f>IF(AND('OF -Antibiotics STAR PU 13'!J59="yes",'Co-amoxiclav etc.'!J59="yes"),"yes","no")</f>
        <v>no</v>
      </c>
      <c r="I59" s="306" t="str">
        <f>IF(AND('OF -Antibiotics STAR PU 13'!L59="yes",'Co-amoxiclav etc.'!L59="yes"),"yes","no")</f>
        <v>no</v>
      </c>
      <c r="J59" s="306" t="str">
        <f>IF(AND('OF -Antibiotics STAR PU 13'!N59="yes",'Co-amoxiclav etc.'!N59="yes"),"yes","no")</f>
        <v>no</v>
      </c>
      <c r="K59" s="306" t="str">
        <f>IF(AND('OF -Antibiotics STAR PU 13'!P59="yes",'Co-amoxiclav etc.'!P59="yes"),"yes","no")</f>
        <v>no</v>
      </c>
      <c r="L59" s="306" t="str">
        <f>IF(AND('OF -Antibiotics STAR PU 13'!R59="yes",'Co-amoxiclav etc.'!R59="yes"),"yes","no")</f>
        <v>no</v>
      </c>
      <c r="M59" s="306" t="str">
        <f>IF(AND('OF -Antibiotics STAR PU 13'!T59="yes",'Co-amoxiclav etc.'!T59="yes"),"yes","no")</f>
        <v>no</v>
      </c>
      <c r="N59" s="306" t="str">
        <f>IF(AND('OF -Antibiotics STAR PU 13'!V59="yes",'Co-amoxiclav etc.'!V59="yes"),"yes","no")</f>
        <v>no</v>
      </c>
      <c r="O59" s="306" t="str">
        <f>IF(AND('OF -Antibiotics STAR PU 13'!X59="yes",'Co-amoxiclav etc.'!X59="yes"),"yes","no")</f>
        <v>no</v>
      </c>
      <c r="P59" s="306" t="str">
        <f>IF(AND('OF -Antibiotics STAR PU 13'!Z59="yes",'Co-amoxiclav etc.'!Z59="yes"),"yes","no")</f>
        <v>yes</v>
      </c>
      <c r="Q59" s="306" t="str">
        <f>IF(AND('OF -Antibiotics STAR PU 13'!AB59="yes",'Co-amoxiclav etc.'!AB59="yes"),"yes","no")</f>
        <v>yes</v>
      </c>
      <c r="R59" s="306" t="str">
        <f>IF(AND('OF -Antibiotics STAR PU 13'!AD59="yes",'Co-amoxiclav etc.'!AD59="yes"),"yes","no")</f>
        <v>yes</v>
      </c>
      <c r="S59" s="306" t="str">
        <f>IF(AND('OF -Antibiotics STAR PU 13'!AF59="yes",'Co-amoxiclav etc.'!AF59="yes"),"yes","no")</f>
        <v>yes</v>
      </c>
      <c r="T59" s="306" t="str">
        <f>IF(AND('OF -Antibiotics STAR PU 13'!AH59="yes",'Co-amoxiclav etc.'!AH59="yes"),"yes","no")</f>
        <v>yes</v>
      </c>
      <c r="U59" s="306" t="str">
        <f>IF(AND('OF -Antibiotics STAR PU 13'!AJ59="yes",'Co-amoxiclav etc.'!AJ59="yes"),"yes","no")</f>
        <v>yes</v>
      </c>
      <c r="V59" s="306" t="str">
        <f>IF(AND('OF -Antibiotics STAR PU 13'!AL59="yes",'Co-amoxiclav etc.'!AL59="yes"),"yes","no")</f>
        <v>yes</v>
      </c>
      <c r="W59" s="306" t="str">
        <f>IF(AND('OF -Antibiotics STAR PU 13'!AN59="yes",'Co-amoxiclav etc.'!AN59="yes"),"yes","no")</f>
        <v>yes</v>
      </c>
      <c r="X59" s="306" t="str">
        <f>IF(AND('OF -Antibiotics STAR PU 13'!AP59="yes",'Co-amoxiclav etc.'!AP59="yes"),"yes","no")</f>
        <v>yes</v>
      </c>
      <c r="Y59" s="306" t="str">
        <f>IF(AND('OF -Antibiotics STAR PU 13'!AR59="yes",'Co-amoxiclav etc.'!AR59="yes"),"yes","no")</f>
        <v>yes</v>
      </c>
      <c r="Z59" s="306" t="str">
        <f>IF(AND('OF -Antibiotics STAR PU 13'!AT59="yes",'Co-amoxiclav etc.'!AT59="yes"),"yes","no")</f>
        <v>yes</v>
      </c>
      <c r="AA59" s="306" t="str">
        <f>IF(AND('OF -Antibiotics STAR PU 13'!AV59="yes",'Co-amoxiclav etc.'!AV59="yes"),"yes","no")</f>
        <v>yes</v>
      </c>
    </row>
    <row r="60" spans="1:27" x14ac:dyDescent="0.2">
      <c r="A60" s="285" t="s">
        <v>622</v>
      </c>
      <c r="B60" s="293" t="s">
        <v>690</v>
      </c>
      <c r="C60" s="293" t="s">
        <v>404</v>
      </c>
      <c r="D60" s="293" t="s">
        <v>418</v>
      </c>
      <c r="E60" s="293" t="s">
        <v>12</v>
      </c>
      <c r="F60" s="293" t="s">
        <v>126</v>
      </c>
      <c r="G60" s="293" t="s">
        <v>127</v>
      </c>
      <c r="H60" s="306" t="str">
        <f>IF(AND('OF -Antibiotics STAR PU 13'!J60="yes",'Co-amoxiclav etc.'!J60="yes"),"yes","no")</f>
        <v>no</v>
      </c>
      <c r="I60" s="306" t="str">
        <f>IF(AND('OF -Antibiotics STAR PU 13'!L60="yes",'Co-amoxiclav etc.'!L60="yes"),"yes","no")</f>
        <v>no</v>
      </c>
      <c r="J60" s="306" t="str">
        <f>IF(AND('OF -Antibiotics STAR PU 13'!N60="yes",'Co-amoxiclav etc.'!N60="yes"),"yes","no")</f>
        <v>no</v>
      </c>
      <c r="K60" s="306" t="str">
        <f>IF(AND('OF -Antibiotics STAR PU 13'!P60="yes",'Co-amoxiclav etc.'!P60="yes"),"yes","no")</f>
        <v>no</v>
      </c>
      <c r="L60" s="306" t="str">
        <f>IF(AND('OF -Antibiotics STAR PU 13'!R60="yes",'Co-amoxiclav etc.'!R60="yes"),"yes","no")</f>
        <v>no</v>
      </c>
      <c r="M60" s="306" t="str">
        <f>IF(AND('OF -Antibiotics STAR PU 13'!T60="yes",'Co-amoxiclav etc.'!T60="yes"),"yes","no")</f>
        <v>no</v>
      </c>
      <c r="N60" s="306" t="str">
        <f>IF(AND('OF -Antibiotics STAR PU 13'!V60="yes",'Co-amoxiclav etc.'!V60="yes"),"yes","no")</f>
        <v>no</v>
      </c>
      <c r="O60" s="306" t="str">
        <f>IF(AND('OF -Antibiotics STAR PU 13'!X60="yes",'Co-amoxiclav etc.'!X60="yes"),"yes","no")</f>
        <v>no</v>
      </c>
      <c r="P60" s="306" t="str">
        <f>IF(AND('OF -Antibiotics STAR PU 13'!Z60="yes",'Co-amoxiclav etc.'!Z60="yes"),"yes","no")</f>
        <v>no</v>
      </c>
      <c r="Q60" s="306" t="str">
        <f>IF(AND('OF -Antibiotics STAR PU 13'!AB60="yes",'Co-amoxiclav etc.'!AB60="yes"),"yes","no")</f>
        <v>no</v>
      </c>
      <c r="R60" s="306" t="str">
        <f>IF(AND('OF -Antibiotics STAR PU 13'!AD60="yes",'Co-amoxiclav etc.'!AD60="yes"),"yes","no")</f>
        <v>no</v>
      </c>
      <c r="S60" s="306" t="str">
        <f>IF(AND('OF -Antibiotics STAR PU 13'!AF60="yes",'Co-amoxiclav etc.'!AF60="yes"),"yes","no")</f>
        <v>no</v>
      </c>
      <c r="T60" s="306" t="str">
        <f>IF(AND('OF -Antibiotics STAR PU 13'!AH60="yes",'Co-amoxiclav etc.'!AH60="yes"),"yes","no")</f>
        <v>no</v>
      </c>
      <c r="U60" s="306" t="str">
        <f>IF(AND('OF -Antibiotics STAR PU 13'!AJ60="yes",'Co-amoxiclav etc.'!AJ60="yes"),"yes","no")</f>
        <v>no</v>
      </c>
      <c r="V60" s="306" t="str">
        <f>IF(AND('OF -Antibiotics STAR PU 13'!AL60="yes",'Co-amoxiclav etc.'!AL60="yes"),"yes","no")</f>
        <v>no</v>
      </c>
      <c r="W60" s="306" t="str">
        <f>IF(AND('OF -Antibiotics STAR PU 13'!AN60="yes",'Co-amoxiclav etc.'!AN60="yes"),"yes","no")</f>
        <v>no</v>
      </c>
      <c r="X60" s="306" t="str">
        <f>IF(AND('OF -Antibiotics STAR PU 13'!AP60="yes",'Co-amoxiclav etc.'!AP60="yes"),"yes","no")</f>
        <v>no</v>
      </c>
      <c r="Y60" s="306" t="str">
        <f>IF(AND('OF -Antibiotics STAR PU 13'!AR60="yes",'Co-amoxiclav etc.'!AR60="yes"),"yes","no")</f>
        <v>no</v>
      </c>
      <c r="Z60" s="306" t="str">
        <f>IF(AND('OF -Antibiotics STAR PU 13'!AT60="yes",'Co-amoxiclav etc.'!AT60="yes"),"yes","no")</f>
        <v>no</v>
      </c>
      <c r="AA60" s="306" t="str">
        <f>IF(AND('OF -Antibiotics STAR PU 13'!AV60="yes",'Co-amoxiclav etc.'!AV60="yes"),"yes","no")</f>
        <v>no</v>
      </c>
    </row>
    <row r="61" spans="1:27" x14ac:dyDescent="0.2">
      <c r="A61" s="285" t="s">
        <v>498</v>
      </c>
      <c r="B61" s="293" t="s">
        <v>704</v>
      </c>
      <c r="C61" s="293" t="s">
        <v>98</v>
      </c>
      <c r="D61" s="293" t="s">
        <v>434</v>
      </c>
      <c r="E61" s="293" t="s">
        <v>98</v>
      </c>
      <c r="F61" s="293" t="s">
        <v>129</v>
      </c>
      <c r="G61" s="293" t="s">
        <v>130</v>
      </c>
      <c r="H61" s="306" t="str">
        <f>IF(AND('OF -Antibiotics STAR PU 13'!J61="yes",'Co-amoxiclav etc.'!J61="yes"),"yes","no")</f>
        <v>yes</v>
      </c>
      <c r="I61" s="306" t="str">
        <f>IF(AND('OF -Antibiotics STAR PU 13'!L61="yes",'Co-amoxiclav etc.'!L61="yes"),"yes","no")</f>
        <v>yes</v>
      </c>
      <c r="J61" s="306" t="str">
        <f>IF(AND('OF -Antibiotics STAR PU 13'!N61="yes",'Co-amoxiclav etc.'!N61="yes"),"yes","no")</f>
        <v>yes</v>
      </c>
      <c r="K61" s="306" t="str">
        <f>IF(AND('OF -Antibiotics STAR PU 13'!P61="yes",'Co-amoxiclav etc.'!P61="yes"),"yes","no")</f>
        <v>yes</v>
      </c>
      <c r="L61" s="306" t="str">
        <f>IF(AND('OF -Antibiotics STAR PU 13'!R61="yes",'Co-amoxiclav etc.'!R61="yes"),"yes","no")</f>
        <v>yes</v>
      </c>
      <c r="M61" s="306" t="str">
        <f>IF(AND('OF -Antibiotics STAR PU 13'!T61="yes",'Co-amoxiclav etc.'!T61="yes"),"yes","no")</f>
        <v>yes</v>
      </c>
      <c r="N61" s="306" t="str">
        <f>IF(AND('OF -Antibiotics STAR PU 13'!V61="yes",'Co-amoxiclav etc.'!V61="yes"),"yes","no")</f>
        <v>yes</v>
      </c>
      <c r="O61" s="306" t="str">
        <f>IF(AND('OF -Antibiotics STAR PU 13'!X61="yes",'Co-amoxiclav etc.'!X61="yes"),"yes","no")</f>
        <v>yes</v>
      </c>
      <c r="P61" s="306" t="str">
        <f>IF(AND('OF -Antibiotics STAR PU 13'!Z61="yes",'Co-amoxiclav etc.'!Z61="yes"),"yes","no")</f>
        <v>yes</v>
      </c>
      <c r="Q61" s="306" t="str">
        <f>IF(AND('OF -Antibiotics STAR PU 13'!AB61="yes",'Co-amoxiclav etc.'!AB61="yes"),"yes","no")</f>
        <v>yes</v>
      </c>
      <c r="R61" s="306" t="str">
        <f>IF(AND('OF -Antibiotics STAR PU 13'!AD61="yes",'Co-amoxiclav etc.'!AD61="yes"),"yes","no")</f>
        <v>yes</v>
      </c>
      <c r="S61" s="306" t="str">
        <f>IF(AND('OF -Antibiotics STAR PU 13'!AF61="yes",'Co-amoxiclav etc.'!AF61="yes"),"yes","no")</f>
        <v>yes</v>
      </c>
      <c r="T61" s="306" t="str">
        <f>IF(AND('OF -Antibiotics STAR PU 13'!AH61="yes",'Co-amoxiclav etc.'!AH61="yes"),"yes","no")</f>
        <v>yes</v>
      </c>
      <c r="U61" s="306" t="str">
        <f>IF(AND('OF -Antibiotics STAR PU 13'!AJ61="yes",'Co-amoxiclav etc.'!AJ61="yes"),"yes","no")</f>
        <v>yes</v>
      </c>
      <c r="V61" s="306" t="str">
        <f>IF(AND('OF -Antibiotics STAR PU 13'!AL61="yes",'Co-amoxiclav etc.'!AL61="yes"),"yes","no")</f>
        <v>yes</v>
      </c>
      <c r="W61" s="306" t="str">
        <f>IF(AND('OF -Antibiotics STAR PU 13'!AN61="yes",'Co-amoxiclav etc.'!AN61="yes"),"yes","no")</f>
        <v>yes</v>
      </c>
      <c r="X61" s="306" t="str">
        <f>IF(AND('OF -Antibiotics STAR PU 13'!AP61="yes",'Co-amoxiclav etc.'!AP61="yes"),"yes","no")</f>
        <v>yes</v>
      </c>
      <c r="Y61" s="306" t="str">
        <f>IF(AND('OF -Antibiotics STAR PU 13'!AR61="yes",'Co-amoxiclav etc.'!AR61="yes"),"yes","no")</f>
        <v>yes</v>
      </c>
      <c r="Z61" s="306" t="str">
        <f>IF(AND('OF -Antibiotics STAR PU 13'!AT61="yes",'Co-amoxiclav etc.'!AT61="yes"),"yes","no")</f>
        <v>yes</v>
      </c>
      <c r="AA61" s="306" t="str">
        <f>IF(AND('OF -Antibiotics STAR PU 13'!AV61="yes",'Co-amoxiclav etc.'!AV61="yes"),"yes","no")</f>
        <v>yes</v>
      </c>
    </row>
    <row r="62" spans="1:27" x14ac:dyDescent="0.2">
      <c r="A62" s="285" t="s">
        <v>627</v>
      </c>
      <c r="B62" s="293" t="s">
        <v>695</v>
      </c>
      <c r="C62" s="293" t="s">
        <v>465</v>
      </c>
      <c r="D62" s="293" t="s">
        <v>424</v>
      </c>
      <c r="E62" s="293" t="s">
        <v>35</v>
      </c>
      <c r="F62" s="293" t="s">
        <v>131</v>
      </c>
      <c r="G62" s="293" t="s">
        <v>132</v>
      </c>
      <c r="H62" s="306" t="str">
        <f>IF(AND('OF -Antibiotics STAR PU 13'!J62="yes",'Co-amoxiclav etc.'!J62="yes"),"yes","no")</f>
        <v>no</v>
      </c>
      <c r="I62" s="306" t="str">
        <f>IF(AND('OF -Antibiotics STAR PU 13'!L62="yes",'Co-amoxiclav etc.'!L62="yes"),"yes","no")</f>
        <v>no</v>
      </c>
      <c r="J62" s="306" t="str">
        <f>IF(AND('OF -Antibiotics STAR PU 13'!N62="yes",'Co-amoxiclav etc.'!N62="yes"),"yes","no")</f>
        <v>no</v>
      </c>
      <c r="K62" s="306" t="str">
        <f>IF(AND('OF -Antibiotics STAR PU 13'!P62="yes",'Co-amoxiclav etc.'!P62="yes"),"yes","no")</f>
        <v>no</v>
      </c>
      <c r="L62" s="306" t="str">
        <f>IF(AND('OF -Antibiotics STAR PU 13'!R62="yes",'Co-amoxiclav etc.'!R62="yes"),"yes","no")</f>
        <v>no</v>
      </c>
      <c r="M62" s="306" t="str">
        <f>IF(AND('OF -Antibiotics STAR PU 13'!T62="yes",'Co-amoxiclav etc.'!T62="yes"),"yes","no")</f>
        <v>no</v>
      </c>
      <c r="N62" s="306" t="str">
        <f>IF(AND('OF -Antibiotics STAR PU 13'!V62="yes",'Co-amoxiclav etc.'!V62="yes"),"yes","no")</f>
        <v>no</v>
      </c>
      <c r="O62" s="306" t="str">
        <f>IF(AND('OF -Antibiotics STAR PU 13'!X62="yes",'Co-amoxiclav etc.'!X62="yes"),"yes","no")</f>
        <v>no</v>
      </c>
      <c r="P62" s="306" t="str">
        <f>IF(AND('OF -Antibiotics STAR PU 13'!Z62="yes",'Co-amoxiclav etc.'!Z62="yes"),"yes","no")</f>
        <v>no</v>
      </c>
      <c r="Q62" s="306" t="str">
        <f>IF(AND('OF -Antibiotics STAR PU 13'!AB62="yes",'Co-amoxiclav etc.'!AB62="yes"),"yes","no")</f>
        <v>no</v>
      </c>
      <c r="R62" s="306" t="str">
        <f>IF(AND('OF -Antibiotics STAR PU 13'!AD62="yes",'Co-amoxiclav etc.'!AD62="yes"),"yes","no")</f>
        <v>no</v>
      </c>
      <c r="S62" s="306" t="str">
        <f>IF(AND('OF -Antibiotics STAR PU 13'!AF62="yes",'Co-amoxiclav etc.'!AF62="yes"),"yes","no")</f>
        <v>no</v>
      </c>
      <c r="T62" s="306" t="str">
        <f>IF(AND('OF -Antibiotics STAR PU 13'!AH62="yes",'Co-amoxiclav etc.'!AH62="yes"),"yes","no")</f>
        <v>no</v>
      </c>
      <c r="U62" s="306" t="str">
        <f>IF(AND('OF -Antibiotics STAR PU 13'!AJ62="yes",'Co-amoxiclav etc.'!AJ62="yes"),"yes","no")</f>
        <v>no</v>
      </c>
      <c r="V62" s="306" t="str">
        <f>IF(AND('OF -Antibiotics STAR PU 13'!AL62="yes",'Co-amoxiclav etc.'!AL62="yes"),"yes","no")</f>
        <v>no</v>
      </c>
      <c r="W62" s="306" t="str">
        <f>IF(AND('OF -Antibiotics STAR PU 13'!AN62="yes",'Co-amoxiclav etc.'!AN62="yes"),"yes","no")</f>
        <v>no</v>
      </c>
      <c r="X62" s="306" t="str">
        <f>IF(AND('OF -Antibiotics STAR PU 13'!AP62="yes",'Co-amoxiclav etc.'!AP62="yes"),"yes","no")</f>
        <v>no</v>
      </c>
      <c r="Y62" s="306" t="str">
        <f>IF(AND('OF -Antibiotics STAR PU 13'!AR62="yes",'Co-amoxiclav etc.'!AR62="yes"),"yes","no")</f>
        <v>no</v>
      </c>
      <c r="Z62" s="306" t="str">
        <f>IF(AND('OF -Antibiotics STAR PU 13'!AT62="yes",'Co-amoxiclav etc.'!AT62="yes"),"yes","no")</f>
        <v>no</v>
      </c>
      <c r="AA62" s="306" t="str">
        <f>IF(AND('OF -Antibiotics STAR PU 13'!AV62="yes",'Co-amoxiclav etc.'!AV62="yes"),"yes","no")</f>
        <v>no</v>
      </c>
    </row>
    <row r="63" spans="1:27" x14ac:dyDescent="0.2">
      <c r="A63" s="285" t="s">
        <v>499</v>
      </c>
      <c r="B63" s="293" t="s">
        <v>692</v>
      </c>
      <c r="C63" s="293" t="s">
        <v>403</v>
      </c>
      <c r="D63" s="293" t="s">
        <v>420</v>
      </c>
      <c r="E63" s="293" t="s">
        <v>25</v>
      </c>
      <c r="F63" s="293" t="s">
        <v>133</v>
      </c>
      <c r="G63" s="293" t="s">
        <v>134</v>
      </c>
      <c r="H63" s="306" t="str">
        <f>IF(AND('OF -Antibiotics STAR PU 13'!J63="yes",'Co-amoxiclav etc.'!J63="yes"),"yes","no")</f>
        <v>no</v>
      </c>
      <c r="I63" s="306" t="str">
        <f>IF(AND('OF -Antibiotics STAR PU 13'!L63="yes",'Co-amoxiclav etc.'!L63="yes"),"yes","no")</f>
        <v>yes</v>
      </c>
      <c r="J63" s="306" t="str">
        <f>IF(AND('OF -Antibiotics STAR PU 13'!N63="yes",'Co-amoxiclav etc.'!N63="yes"),"yes","no")</f>
        <v>yes</v>
      </c>
      <c r="K63" s="306" t="str">
        <f>IF(AND('OF -Antibiotics STAR PU 13'!P63="yes",'Co-amoxiclav etc.'!P63="yes"),"yes","no")</f>
        <v>yes</v>
      </c>
      <c r="L63" s="306" t="str">
        <f>IF(AND('OF -Antibiotics STAR PU 13'!R63="yes",'Co-amoxiclav etc.'!R63="yes"),"yes","no")</f>
        <v>yes</v>
      </c>
      <c r="M63" s="306" t="str">
        <f>IF(AND('OF -Antibiotics STAR PU 13'!T63="yes",'Co-amoxiclav etc.'!T63="yes"),"yes","no")</f>
        <v>yes</v>
      </c>
      <c r="N63" s="306" t="str">
        <f>IF(AND('OF -Antibiotics STAR PU 13'!V63="yes",'Co-amoxiclav etc.'!V63="yes"),"yes","no")</f>
        <v>yes</v>
      </c>
      <c r="O63" s="306" t="str">
        <f>IF(AND('OF -Antibiotics STAR PU 13'!X63="yes",'Co-amoxiclav etc.'!X63="yes"),"yes","no")</f>
        <v>yes</v>
      </c>
      <c r="P63" s="306" t="str">
        <f>IF(AND('OF -Antibiotics STAR PU 13'!Z63="yes",'Co-amoxiclav etc.'!Z63="yes"),"yes","no")</f>
        <v>yes</v>
      </c>
      <c r="Q63" s="306" t="str">
        <f>IF(AND('OF -Antibiotics STAR PU 13'!AB63="yes",'Co-amoxiclav etc.'!AB63="yes"),"yes","no")</f>
        <v>yes</v>
      </c>
      <c r="R63" s="306" t="str">
        <f>IF(AND('OF -Antibiotics STAR PU 13'!AD63="yes",'Co-amoxiclav etc.'!AD63="yes"),"yes","no")</f>
        <v>yes</v>
      </c>
      <c r="S63" s="306" t="str">
        <f>IF(AND('OF -Antibiotics STAR PU 13'!AF63="yes",'Co-amoxiclav etc.'!AF63="yes"),"yes","no")</f>
        <v>yes</v>
      </c>
      <c r="T63" s="306" t="str">
        <f>IF(AND('OF -Antibiotics STAR PU 13'!AH63="yes",'Co-amoxiclav etc.'!AH63="yes"),"yes","no")</f>
        <v>yes</v>
      </c>
      <c r="U63" s="306" t="str">
        <f>IF(AND('OF -Antibiotics STAR PU 13'!AJ63="yes",'Co-amoxiclav etc.'!AJ63="yes"),"yes","no")</f>
        <v>yes</v>
      </c>
      <c r="V63" s="306" t="str">
        <f>IF(AND('OF -Antibiotics STAR PU 13'!AL63="yes",'Co-amoxiclav etc.'!AL63="yes"),"yes","no")</f>
        <v>yes</v>
      </c>
      <c r="W63" s="306" t="str">
        <f>IF(AND('OF -Antibiotics STAR PU 13'!AN63="yes",'Co-amoxiclav etc.'!AN63="yes"),"yes","no")</f>
        <v>yes</v>
      </c>
      <c r="X63" s="306" t="str">
        <f>IF(AND('OF -Antibiotics STAR PU 13'!AP63="yes",'Co-amoxiclav etc.'!AP63="yes"),"yes","no")</f>
        <v>yes</v>
      </c>
      <c r="Y63" s="306" t="str">
        <f>IF(AND('OF -Antibiotics STAR PU 13'!AR63="yes",'Co-amoxiclav etc.'!AR63="yes"),"yes","no")</f>
        <v>yes</v>
      </c>
      <c r="Z63" s="306" t="str">
        <f>IF(AND('OF -Antibiotics STAR PU 13'!AT63="yes",'Co-amoxiclav etc.'!AT63="yes"),"yes","no")</f>
        <v>yes</v>
      </c>
      <c r="AA63" s="306" t="str">
        <f>IF(AND('OF -Antibiotics STAR PU 13'!AV63="yes",'Co-amoxiclav etc.'!AV63="yes"),"yes","no")</f>
        <v>yes</v>
      </c>
    </row>
    <row r="64" spans="1:27" x14ac:dyDescent="0.2">
      <c r="A64" s="285" t="s">
        <v>639</v>
      </c>
      <c r="B64" s="293" t="s">
        <v>691</v>
      </c>
      <c r="C64" s="293" t="s">
        <v>405</v>
      </c>
      <c r="D64" s="293" t="s">
        <v>429</v>
      </c>
      <c r="E64" s="293" t="s">
        <v>60</v>
      </c>
      <c r="F64" s="293" t="s">
        <v>135</v>
      </c>
      <c r="G64" s="293" t="s">
        <v>136</v>
      </c>
      <c r="H64" s="306" t="str">
        <f>IF(AND('OF -Antibiotics STAR PU 13'!J64="yes",'Co-amoxiclav etc.'!J64="yes"),"yes","no")</f>
        <v>no</v>
      </c>
      <c r="I64" s="306" t="str">
        <f>IF(AND('OF -Antibiotics STAR PU 13'!L64="yes",'Co-amoxiclav etc.'!L64="yes"),"yes","no")</f>
        <v>no</v>
      </c>
      <c r="J64" s="306" t="str">
        <f>IF(AND('OF -Antibiotics STAR PU 13'!N64="yes",'Co-amoxiclav etc.'!N64="yes"),"yes","no")</f>
        <v>no</v>
      </c>
      <c r="K64" s="306" t="str">
        <f>IF(AND('OF -Antibiotics STAR PU 13'!P64="yes",'Co-amoxiclav etc.'!P64="yes"),"yes","no")</f>
        <v>no</v>
      </c>
      <c r="L64" s="306" t="str">
        <f>IF(AND('OF -Antibiotics STAR PU 13'!R64="yes",'Co-amoxiclav etc.'!R64="yes"),"yes","no")</f>
        <v>no</v>
      </c>
      <c r="M64" s="306" t="str">
        <f>IF(AND('OF -Antibiotics STAR PU 13'!T64="yes",'Co-amoxiclav etc.'!T64="yes"),"yes","no")</f>
        <v>no</v>
      </c>
      <c r="N64" s="306" t="str">
        <f>IF(AND('OF -Antibiotics STAR PU 13'!V64="yes",'Co-amoxiclav etc.'!V64="yes"),"yes","no")</f>
        <v>no</v>
      </c>
      <c r="O64" s="306" t="str">
        <f>IF(AND('OF -Antibiotics STAR PU 13'!X64="yes",'Co-amoxiclav etc.'!X64="yes"),"yes","no")</f>
        <v>no</v>
      </c>
      <c r="P64" s="306" t="str">
        <f>IF(AND('OF -Antibiotics STAR PU 13'!Z64="yes",'Co-amoxiclav etc.'!Z64="yes"),"yes","no")</f>
        <v>no</v>
      </c>
      <c r="Q64" s="306" t="str">
        <f>IF(AND('OF -Antibiotics STAR PU 13'!AB64="yes",'Co-amoxiclav etc.'!AB64="yes"),"yes","no")</f>
        <v>no</v>
      </c>
      <c r="R64" s="306" t="str">
        <f>IF(AND('OF -Antibiotics STAR PU 13'!AD64="yes",'Co-amoxiclav etc.'!AD64="yes"),"yes","no")</f>
        <v>no</v>
      </c>
      <c r="S64" s="306" t="str">
        <f>IF(AND('OF -Antibiotics STAR PU 13'!AF64="yes",'Co-amoxiclav etc.'!AF64="yes"),"yes","no")</f>
        <v>no</v>
      </c>
      <c r="T64" s="306" t="str">
        <f>IF(AND('OF -Antibiotics STAR PU 13'!AH64="yes",'Co-amoxiclav etc.'!AH64="yes"),"yes","no")</f>
        <v>no</v>
      </c>
      <c r="U64" s="306" t="str">
        <f>IF(AND('OF -Antibiotics STAR PU 13'!AJ64="yes",'Co-amoxiclav etc.'!AJ64="yes"),"yes","no")</f>
        <v>no</v>
      </c>
      <c r="V64" s="306" t="str">
        <f>IF(AND('OF -Antibiotics STAR PU 13'!AL64="yes",'Co-amoxiclav etc.'!AL64="yes"),"yes","no")</f>
        <v>no</v>
      </c>
      <c r="W64" s="306" t="str">
        <f>IF(AND('OF -Antibiotics STAR PU 13'!AN64="yes",'Co-amoxiclav etc.'!AN64="yes"),"yes","no")</f>
        <v>no</v>
      </c>
      <c r="X64" s="306" t="str">
        <f>IF(AND('OF -Antibiotics STAR PU 13'!AP64="yes",'Co-amoxiclav etc.'!AP64="yes"),"yes","no")</f>
        <v>no</v>
      </c>
      <c r="Y64" s="306" t="str">
        <f>IF(AND('OF -Antibiotics STAR PU 13'!AR64="yes",'Co-amoxiclav etc.'!AR64="yes"),"yes","no")</f>
        <v>no</v>
      </c>
      <c r="Z64" s="306" t="str">
        <f>IF(AND('OF -Antibiotics STAR PU 13'!AT64="yes",'Co-amoxiclav etc.'!AT64="yes"),"yes","no")</f>
        <v>no</v>
      </c>
      <c r="AA64" s="306" t="str">
        <f>IF(AND('OF -Antibiotics STAR PU 13'!AV64="yes",'Co-amoxiclav etc.'!AV64="yes"),"yes","no")</f>
        <v>no</v>
      </c>
    </row>
    <row r="65" spans="1:27" x14ac:dyDescent="0.2">
      <c r="A65" s="285" t="s">
        <v>619</v>
      </c>
      <c r="B65" s="293" t="s">
        <v>688</v>
      </c>
      <c r="C65" s="293" t="s">
        <v>401</v>
      </c>
      <c r="D65" s="293" t="s">
        <v>415</v>
      </c>
      <c r="E65" s="293" t="s">
        <v>5</v>
      </c>
      <c r="F65" s="293" t="s">
        <v>137</v>
      </c>
      <c r="G65" s="293" t="s">
        <v>138</v>
      </c>
      <c r="H65" s="306" t="str">
        <f>IF(AND('OF -Antibiotics STAR PU 13'!J65="yes",'Co-amoxiclav etc.'!J65="yes"),"yes","no")</f>
        <v>no</v>
      </c>
      <c r="I65" s="306" t="str">
        <f>IF(AND('OF -Antibiotics STAR PU 13'!L65="yes",'Co-amoxiclav etc.'!L65="yes"),"yes","no")</f>
        <v>no</v>
      </c>
      <c r="J65" s="306" t="str">
        <f>IF(AND('OF -Antibiotics STAR PU 13'!N65="yes",'Co-amoxiclav etc.'!N65="yes"),"yes","no")</f>
        <v>no</v>
      </c>
      <c r="K65" s="306" t="str">
        <f>IF(AND('OF -Antibiotics STAR PU 13'!P65="yes",'Co-amoxiclav etc.'!P65="yes"),"yes","no")</f>
        <v>no</v>
      </c>
      <c r="L65" s="306" t="str">
        <f>IF(AND('OF -Antibiotics STAR PU 13'!R65="yes",'Co-amoxiclav etc.'!R65="yes"),"yes","no")</f>
        <v>no</v>
      </c>
      <c r="M65" s="306" t="str">
        <f>IF(AND('OF -Antibiotics STAR PU 13'!T65="yes",'Co-amoxiclav etc.'!T65="yes"),"yes","no")</f>
        <v>no</v>
      </c>
      <c r="N65" s="306" t="str">
        <f>IF(AND('OF -Antibiotics STAR PU 13'!V65="yes",'Co-amoxiclav etc.'!V65="yes"),"yes","no")</f>
        <v>no</v>
      </c>
      <c r="O65" s="306" t="str">
        <f>IF(AND('OF -Antibiotics STAR PU 13'!X65="yes",'Co-amoxiclav etc.'!X65="yes"),"yes","no")</f>
        <v>no</v>
      </c>
      <c r="P65" s="306" t="str">
        <f>IF(AND('OF -Antibiotics STAR PU 13'!Z65="yes",'Co-amoxiclav etc.'!Z65="yes"),"yes","no")</f>
        <v>no</v>
      </c>
      <c r="Q65" s="306" t="str">
        <f>IF(AND('OF -Antibiotics STAR PU 13'!AB65="yes",'Co-amoxiclav etc.'!AB65="yes"),"yes","no")</f>
        <v>no</v>
      </c>
      <c r="R65" s="306" t="str">
        <f>IF(AND('OF -Antibiotics STAR PU 13'!AD65="yes",'Co-amoxiclav etc.'!AD65="yes"),"yes","no")</f>
        <v>no</v>
      </c>
      <c r="S65" s="306" t="str">
        <f>IF(AND('OF -Antibiotics STAR PU 13'!AF65="yes",'Co-amoxiclav etc.'!AF65="yes"),"yes","no")</f>
        <v>no</v>
      </c>
      <c r="T65" s="306" t="str">
        <f>IF(AND('OF -Antibiotics STAR PU 13'!AH65="yes",'Co-amoxiclav etc.'!AH65="yes"),"yes","no")</f>
        <v>no</v>
      </c>
      <c r="U65" s="306" t="str">
        <f>IF(AND('OF -Antibiotics STAR PU 13'!AJ65="yes",'Co-amoxiclav etc.'!AJ65="yes"),"yes","no")</f>
        <v>no</v>
      </c>
      <c r="V65" s="306" t="str">
        <f>IF(AND('OF -Antibiotics STAR PU 13'!AL65="yes",'Co-amoxiclav etc.'!AL65="yes"),"yes","no")</f>
        <v>no</v>
      </c>
      <c r="W65" s="306" t="str">
        <f>IF(AND('OF -Antibiotics STAR PU 13'!AN65="yes",'Co-amoxiclav etc.'!AN65="yes"),"yes","no")</f>
        <v>no</v>
      </c>
      <c r="X65" s="306" t="str">
        <f>IF(AND('OF -Antibiotics STAR PU 13'!AP65="yes",'Co-amoxiclav etc.'!AP65="yes"),"yes","no")</f>
        <v>no</v>
      </c>
      <c r="Y65" s="306" t="str">
        <f>IF(AND('OF -Antibiotics STAR PU 13'!AR65="yes",'Co-amoxiclav etc.'!AR65="yes"),"yes","no")</f>
        <v>no</v>
      </c>
      <c r="Z65" s="306" t="str">
        <f>IF(AND('OF -Antibiotics STAR PU 13'!AT65="yes",'Co-amoxiclav etc.'!AT65="yes"),"yes","no")</f>
        <v>no</v>
      </c>
      <c r="AA65" s="306" t="str">
        <f>IF(AND('OF -Antibiotics STAR PU 13'!AV65="yes",'Co-amoxiclav etc.'!AV65="yes"),"yes","no")</f>
        <v>no</v>
      </c>
    </row>
    <row r="66" spans="1:27" x14ac:dyDescent="0.2">
      <c r="A66" s="285" t="s">
        <v>627</v>
      </c>
      <c r="B66" s="293" t="s">
        <v>695</v>
      </c>
      <c r="C66" s="293" t="s">
        <v>465</v>
      </c>
      <c r="D66" s="293" t="s">
        <v>424</v>
      </c>
      <c r="E66" s="293" t="s">
        <v>35</v>
      </c>
      <c r="F66" s="293" t="s">
        <v>139</v>
      </c>
      <c r="G66" s="293" t="s">
        <v>140</v>
      </c>
      <c r="H66" s="306" t="str">
        <f>IF(AND('OF -Antibiotics STAR PU 13'!J66="yes",'Co-amoxiclav etc.'!J66="yes"),"yes","no")</f>
        <v>no</v>
      </c>
      <c r="I66" s="306" t="str">
        <f>IF(AND('OF -Antibiotics STAR PU 13'!L66="yes",'Co-amoxiclav etc.'!L66="yes"),"yes","no")</f>
        <v>no</v>
      </c>
      <c r="J66" s="306" t="str">
        <f>IF(AND('OF -Antibiotics STAR PU 13'!N66="yes",'Co-amoxiclav etc.'!N66="yes"),"yes","no")</f>
        <v>no</v>
      </c>
      <c r="K66" s="306" t="str">
        <f>IF(AND('OF -Antibiotics STAR PU 13'!P66="yes",'Co-amoxiclav etc.'!P66="yes"),"yes","no")</f>
        <v>no</v>
      </c>
      <c r="L66" s="306" t="str">
        <f>IF(AND('OF -Antibiotics STAR PU 13'!R66="yes",'Co-amoxiclav etc.'!R66="yes"),"yes","no")</f>
        <v>no</v>
      </c>
      <c r="M66" s="306" t="str">
        <f>IF(AND('OF -Antibiotics STAR PU 13'!T66="yes",'Co-amoxiclav etc.'!T66="yes"),"yes","no")</f>
        <v>no</v>
      </c>
      <c r="N66" s="306" t="str">
        <f>IF(AND('OF -Antibiotics STAR PU 13'!V66="yes",'Co-amoxiclav etc.'!V66="yes"),"yes","no")</f>
        <v>no</v>
      </c>
      <c r="O66" s="306" t="str">
        <f>IF(AND('OF -Antibiotics STAR PU 13'!X66="yes",'Co-amoxiclav etc.'!X66="yes"),"yes","no")</f>
        <v>no</v>
      </c>
      <c r="P66" s="306" t="str">
        <f>IF(AND('OF -Antibiotics STAR PU 13'!Z66="yes",'Co-amoxiclav etc.'!Z66="yes"),"yes","no")</f>
        <v>no</v>
      </c>
      <c r="Q66" s="306" t="str">
        <f>IF(AND('OF -Antibiotics STAR PU 13'!AB66="yes",'Co-amoxiclav etc.'!AB66="yes"),"yes","no")</f>
        <v>no</v>
      </c>
      <c r="R66" s="306" t="str">
        <f>IF(AND('OF -Antibiotics STAR PU 13'!AD66="yes",'Co-amoxiclav etc.'!AD66="yes"),"yes","no")</f>
        <v>no</v>
      </c>
      <c r="S66" s="306" t="str">
        <f>IF(AND('OF -Antibiotics STAR PU 13'!AF66="yes",'Co-amoxiclav etc.'!AF66="yes"),"yes","no")</f>
        <v>no</v>
      </c>
      <c r="T66" s="306" t="str">
        <f>IF(AND('OF -Antibiotics STAR PU 13'!AH66="yes",'Co-amoxiclav etc.'!AH66="yes"),"yes","no")</f>
        <v>no</v>
      </c>
      <c r="U66" s="306" t="str">
        <f>IF(AND('OF -Antibiotics STAR PU 13'!AJ66="yes",'Co-amoxiclav etc.'!AJ66="yes"),"yes","no")</f>
        <v>no</v>
      </c>
      <c r="V66" s="306" t="str">
        <f>IF(AND('OF -Antibiotics STAR PU 13'!AL66="yes",'Co-amoxiclav etc.'!AL66="yes"),"yes","no")</f>
        <v>no</v>
      </c>
      <c r="W66" s="306" t="str">
        <f>IF(AND('OF -Antibiotics STAR PU 13'!AN66="yes",'Co-amoxiclav etc.'!AN66="yes"),"yes","no")</f>
        <v>no</v>
      </c>
      <c r="X66" s="306" t="str">
        <f>IF(AND('OF -Antibiotics STAR PU 13'!AP66="yes",'Co-amoxiclav etc.'!AP66="yes"),"yes","no")</f>
        <v>no</v>
      </c>
      <c r="Y66" s="306" t="str">
        <f>IF(AND('OF -Antibiotics STAR PU 13'!AR66="yes",'Co-amoxiclav etc.'!AR66="yes"),"yes","no")</f>
        <v>no</v>
      </c>
      <c r="Z66" s="306" t="str">
        <f>IF(AND('OF -Antibiotics STAR PU 13'!AT66="yes",'Co-amoxiclav etc.'!AT66="yes"),"yes","no")</f>
        <v>no</v>
      </c>
      <c r="AA66" s="306" t="str">
        <f>IF(AND('OF -Antibiotics STAR PU 13'!AV66="yes",'Co-amoxiclav etc.'!AV66="yes"),"yes","no")</f>
        <v>no</v>
      </c>
    </row>
    <row r="67" spans="1:27" x14ac:dyDescent="0.2">
      <c r="A67" s="285" t="s">
        <v>626</v>
      </c>
      <c r="B67" s="293" t="s">
        <v>690</v>
      </c>
      <c r="C67" s="293" t="s">
        <v>404</v>
      </c>
      <c r="D67" s="293" t="s">
        <v>422</v>
      </c>
      <c r="E67" s="293" t="s">
        <v>31</v>
      </c>
      <c r="F67" s="293" t="s">
        <v>141</v>
      </c>
      <c r="G67" s="293" t="s">
        <v>142</v>
      </c>
      <c r="H67" s="306" t="str">
        <f>IF(AND('OF -Antibiotics STAR PU 13'!J67="yes",'Co-amoxiclav etc.'!J67="yes"),"yes","no")</f>
        <v>yes</v>
      </c>
      <c r="I67" s="306" t="str">
        <f>IF(AND('OF -Antibiotics STAR PU 13'!L67="yes",'Co-amoxiclav etc.'!L67="yes"),"yes","no")</f>
        <v>yes</v>
      </c>
      <c r="J67" s="306" t="str">
        <f>IF(AND('OF -Antibiotics STAR PU 13'!N67="yes",'Co-amoxiclav etc.'!N67="yes"),"yes","no")</f>
        <v>yes</v>
      </c>
      <c r="K67" s="306" t="str">
        <f>IF(AND('OF -Antibiotics STAR PU 13'!P67="yes",'Co-amoxiclav etc.'!P67="yes"),"yes","no")</f>
        <v>yes</v>
      </c>
      <c r="L67" s="306" t="str">
        <f>IF(AND('OF -Antibiotics STAR PU 13'!R67="yes",'Co-amoxiclav etc.'!R67="yes"),"yes","no")</f>
        <v>yes</v>
      </c>
      <c r="M67" s="306" t="str">
        <f>IF(AND('OF -Antibiotics STAR PU 13'!T67="yes",'Co-amoxiclav etc.'!T67="yes"),"yes","no")</f>
        <v>yes</v>
      </c>
      <c r="N67" s="306" t="str">
        <f>IF(AND('OF -Antibiotics STAR PU 13'!V67="yes",'Co-amoxiclav etc.'!V67="yes"),"yes","no")</f>
        <v>yes</v>
      </c>
      <c r="O67" s="306" t="str">
        <f>IF(AND('OF -Antibiotics STAR PU 13'!X67="yes",'Co-amoxiclav etc.'!X67="yes"),"yes","no")</f>
        <v>yes</v>
      </c>
      <c r="P67" s="306" t="str">
        <f>IF(AND('OF -Antibiotics STAR PU 13'!Z67="yes",'Co-amoxiclav etc.'!Z67="yes"),"yes","no")</f>
        <v>yes</v>
      </c>
      <c r="Q67" s="306" t="str">
        <f>IF(AND('OF -Antibiotics STAR PU 13'!AB67="yes",'Co-amoxiclav etc.'!AB67="yes"),"yes","no")</f>
        <v>yes</v>
      </c>
      <c r="R67" s="306" t="str">
        <f>IF(AND('OF -Antibiotics STAR PU 13'!AD67="yes",'Co-amoxiclav etc.'!AD67="yes"),"yes","no")</f>
        <v>yes</v>
      </c>
      <c r="S67" s="306" t="str">
        <f>IF(AND('OF -Antibiotics STAR PU 13'!AF67="yes",'Co-amoxiclav etc.'!AF67="yes"),"yes","no")</f>
        <v>yes</v>
      </c>
      <c r="T67" s="306" t="str">
        <f>IF(AND('OF -Antibiotics STAR PU 13'!AH67="yes",'Co-amoxiclav etc.'!AH67="yes"),"yes","no")</f>
        <v>yes</v>
      </c>
      <c r="U67" s="306" t="str">
        <f>IF(AND('OF -Antibiotics STAR PU 13'!AJ67="yes",'Co-amoxiclav etc.'!AJ67="yes"),"yes","no")</f>
        <v>yes</v>
      </c>
      <c r="V67" s="306" t="str">
        <f>IF(AND('OF -Antibiotics STAR PU 13'!AL67="yes",'Co-amoxiclav etc.'!AL67="yes"),"yes","no")</f>
        <v>yes</v>
      </c>
      <c r="W67" s="306" t="str">
        <f>IF(AND('OF -Antibiotics STAR PU 13'!AN67="yes",'Co-amoxiclav etc.'!AN67="yes"),"yes","no")</f>
        <v>yes</v>
      </c>
      <c r="X67" s="306" t="str">
        <f>IF(AND('OF -Antibiotics STAR PU 13'!AP67="yes",'Co-amoxiclav etc.'!AP67="yes"),"yes","no")</f>
        <v>yes</v>
      </c>
      <c r="Y67" s="306" t="str">
        <f>IF(AND('OF -Antibiotics STAR PU 13'!AR67="yes",'Co-amoxiclav etc.'!AR67="yes"),"yes","no")</f>
        <v>yes</v>
      </c>
      <c r="Z67" s="306" t="str">
        <f>IF(AND('OF -Antibiotics STAR PU 13'!AT67="yes",'Co-amoxiclav etc.'!AT67="yes"),"yes","no")</f>
        <v>yes</v>
      </c>
      <c r="AA67" s="306" t="str">
        <f>IF(AND('OF -Antibiotics STAR PU 13'!AV67="yes",'Co-amoxiclav etc.'!AV67="yes"),"yes","no")</f>
        <v>yes</v>
      </c>
    </row>
    <row r="68" spans="1:27" x14ac:dyDescent="0.2">
      <c r="A68" s="285" t="s">
        <v>640</v>
      </c>
      <c r="B68" s="293" t="s">
        <v>689</v>
      </c>
      <c r="C68" s="293" t="s">
        <v>402</v>
      </c>
      <c r="D68" s="293" t="s">
        <v>427</v>
      </c>
      <c r="E68" s="293" t="s">
        <v>50</v>
      </c>
      <c r="F68" s="293" t="s">
        <v>143</v>
      </c>
      <c r="G68" s="293" t="s">
        <v>144</v>
      </c>
      <c r="H68" s="306" t="str">
        <f>IF(AND('OF -Antibiotics STAR PU 13'!J68="yes",'Co-amoxiclav etc.'!J68="yes"),"yes","no")</f>
        <v>yes</v>
      </c>
      <c r="I68" s="306" t="str">
        <f>IF(AND('OF -Antibiotics STAR PU 13'!L68="yes",'Co-amoxiclav etc.'!L68="yes"),"yes","no")</f>
        <v>yes</v>
      </c>
      <c r="J68" s="306" t="str">
        <f>IF(AND('OF -Antibiotics STAR PU 13'!N68="yes",'Co-amoxiclav etc.'!N68="yes"),"yes","no")</f>
        <v>yes</v>
      </c>
      <c r="K68" s="306" t="str">
        <f>IF(AND('OF -Antibiotics STAR PU 13'!P68="yes",'Co-amoxiclav etc.'!P68="yes"),"yes","no")</f>
        <v>yes</v>
      </c>
      <c r="L68" s="306" t="str">
        <f>IF(AND('OF -Antibiotics STAR PU 13'!R68="yes",'Co-amoxiclav etc.'!R68="yes"),"yes","no")</f>
        <v>yes</v>
      </c>
      <c r="M68" s="306" t="str">
        <f>IF(AND('OF -Antibiotics STAR PU 13'!T68="yes",'Co-amoxiclav etc.'!T68="yes"),"yes","no")</f>
        <v>yes</v>
      </c>
      <c r="N68" s="306" t="str">
        <f>IF(AND('OF -Antibiotics STAR PU 13'!V68="yes",'Co-amoxiclav etc.'!V68="yes"),"yes","no")</f>
        <v>yes</v>
      </c>
      <c r="O68" s="306" t="str">
        <f>IF(AND('OF -Antibiotics STAR PU 13'!X68="yes",'Co-amoxiclav etc.'!X68="yes"),"yes","no")</f>
        <v>yes</v>
      </c>
      <c r="P68" s="306" t="str">
        <f>IF(AND('OF -Antibiotics STAR PU 13'!Z68="yes",'Co-amoxiclav etc.'!Z68="yes"),"yes","no")</f>
        <v>yes</v>
      </c>
      <c r="Q68" s="306" t="str">
        <f>IF(AND('OF -Antibiotics STAR PU 13'!AB68="yes",'Co-amoxiclav etc.'!AB68="yes"),"yes","no")</f>
        <v>yes</v>
      </c>
      <c r="R68" s="306" t="str">
        <f>IF(AND('OF -Antibiotics STAR PU 13'!AD68="yes",'Co-amoxiclav etc.'!AD68="yes"),"yes","no")</f>
        <v>yes</v>
      </c>
      <c r="S68" s="306" t="str">
        <f>IF(AND('OF -Antibiotics STAR PU 13'!AF68="yes",'Co-amoxiclav etc.'!AF68="yes"),"yes","no")</f>
        <v>yes</v>
      </c>
      <c r="T68" s="306" t="str">
        <f>IF(AND('OF -Antibiotics STAR PU 13'!AH68="yes",'Co-amoxiclav etc.'!AH68="yes"),"yes","no")</f>
        <v>yes</v>
      </c>
      <c r="U68" s="306" t="str">
        <f>IF(AND('OF -Antibiotics STAR PU 13'!AJ68="yes",'Co-amoxiclav etc.'!AJ68="yes"),"yes","no")</f>
        <v>yes</v>
      </c>
      <c r="V68" s="306" t="str">
        <f>IF(AND('OF -Antibiotics STAR PU 13'!AL68="yes",'Co-amoxiclav etc.'!AL68="yes"),"yes","no")</f>
        <v>yes</v>
      </c>
      <c r="W68" s="306" t="str">
        <f>IF(AND('OF -Antibiotics STAR PU 13'!AN68="yes",'Co-amoxiclav etc.'!AN68="yes"),"yes","no")</f>
        <v>yes</v>
      </c>
      <c r="X68" s="306" t="str">
        <f>IF(AND('OF -Antibiotics STAR PU 13'!AP68="yes",'Co-amoxiclav etc.'!AP68="yes"),"yes","no")</f>
        <v>yes</v>
      </c>
      <c r="Y68" s="306" t="str">
        <f>IF(AND('OF -Antibiotics STAR PU 13'!AR68="yes",'Co-amoxiclav etc.'!AR68="yes"),"yes","no")</f>
        <v>yes</v>
      </c>
      <c r="Z68" s="306" t="str">
        <f>IF(AND('OF -Antibiotics STAR PU 13'!AT68="yes",'Co-amoxiclav etc.'!AT68="yes"),"yes","no")</f>
        <v>yes</v>
      </c>
      <c r="AA68" s="306" t="str">
        <f>IF(AND('OF -Antibiotics STAR PU 13'!AV68="yes",'Co-amoxiclav etc.'!AV68="yes"),"yes","no")</f>
        <v>yes</v>
      </c>
    </row>
    <row r="69" spans="1:27" x14ac:dyDescent="0.2">
      <c r="A69" s="285" t="s">
        <v>496</v>
      </c>
      <c r="B69" s="293" t="s">
        <v>705</v>
      </c>
      <c r="C69" s="293" t="s">
        <v>411</v>
      </c>
      <c r="D69" s="293" t="s">
        <v>439</v>
      </c>
      <c r="E69" s="293" t="s">
        <v>145</v>
      </c>
      <c r="F69" s="293" t="s">
        <v>146</v>
      </c>
      <c r="G69" s="293" t="s">
        <v>147</v>
      </c>
      <c r="H69" s="306" t="str">
        <f>IF(AND('OF -Antibiotics STAR PU 13'!J69="yes",'Co-amoxiclav etc.'!J69="yes"),"yes","no")</f>
        <v>no</v>
      </c>
      <c r="I69" s="306" t="str">
        <f>IF(AND('OF -Antibiotics STAR PU 13'!L69="yes",'Co-amoxiclav etc.'!L69="yes"),"yes","no")</f>
        <v>no</v>
      </c>
      <c r="J69" s="306" t="str">
        <f>IF(AND('OF -Antibiotics STAR PU 13'!N69="yes",'Co-amoxiclav etc.'!N69="yes"),"yes","no")</f>
        <v>no</v>
      </c>
      <c r="K69" s="306" t="str">
        <f>IF(AND('OF -Antibiotics STAR PU 13'!P69="yes",'Co-amoxiclav etc.'!P69="yes"),"yes","no")</f>
        <v>no</v>
      </c>
      <c r="L69" s="306" t="str">
        <f>IF(AND('OF -Antibiotics STAR PU 13'!R69="yes",'Co-amoxiclav etc.'!R69="yes"),"yes","no")</f>
        <v>no</v>
      </c>
      <c r="M69" s="306" t="str">
        <f>IF(AND('OF -Antibiotics STAR PU 13'!T69="yes",'Co-amoxiclav etc.'!T69="yes"),"yes","no")</f>
        <v>no</v>
      </c>
      <c r="N69" s="306" t="str">
        <f>IF(AND('OF -Antibiotics STAR PU 13'!V69="yes",'Co-amoxiclav etc.'!V69="yes"),"yes","no")</f>
        <v>no</v>
      </c>
      <c r="O69" s="306" t="str">
        <f>IF(AND('OF -Antibiotics STAR PU 13'!X69="yes",'Co-amoxiclav etc.'!X69="yes"),"yes","no")</f>
        <v>no</v>
      </c>
      <c r="P69" s="306" t="str">
        <f>IF(AND('OF -Antibiotics STAR PU 13'!Z69="yes",'Co-amoxiclav etc.'!Z69="yes"),"yes","no")</f>
        <v>no</v>
      </c>
      <c r="Q69" s="306" t="str">
        <f>IF(AND('OF -Antibiotics STAR PU 13'!AB69="yes",'Co-amoxiclav etc.'!AB69="yes"),"yes","no")</f>
        <v>no</v>
      </c>
      <c r="R69" s="306" t="str">
        <f>IF(AND('OF -Antibiotics STAR PU 13'!AD69="yes",'Co-amoxiclav etc.'!AD69="yes"),"yes","no")</f>
        <v>no</v>
      </c>
      <c r="S69" s="306" t="str">
        <f>IF(AND('OF -Antibiotics STAR PU 13'!AF69="yes",'Co-amoxiclav etc.'!AF69="yes"),"yes","no")</f>
        <v>no</v>
      </c>
      <c r="T69" s="306" t="str">
        <f>IF(AND('OF -Antibiotics STAR PU 13'!AH69="yes",'Co-amoxiclav etc.'!AH69="yes"),"yes","no")</f>
        <v>no</v>
      </c>
      <c r="U69" s="306" t="str">
        <f>IF(AND('OF -Antibiotics STAR PU 13'!AJ69="yes",'Co-amoxiclav etc.'!AJ69="yes"),"yes","no")</f>
        <v>no</v>
      </c>
      <c r="V69" s="306" t="str">
        <f>IF(AND('OF -Antibiotics STAR PU 13'!AL69="yes",'Co-amoxiclav etc.'!AL69="yes"),"yes","no")</f>
        <v>no</v>
      </c>
      <c r="W69" s="306" t="str">
        <f>IF(AND('OF -Antibiotics STAR PU 13'!AN69="yes",'Co-amoxiclav etc.'!AN69="yes"),"yes","no")</f>
        <v>no</v>
      </c>
      <c r="X69" s="306" t="str">
        <f>IF(AND('OF -Antibiotics STAR PU 13'!AP69="yes",'Co-amoxiclav etc.'!AP69="yes"),"yes","no")</f>
        <v>no</v>
      </c>
      <c r="Y69" s="306" t="str">
        <f>IF(AND('OF -Antibiotics STAR PU 13'!AR69="yes",'Co-amoxiclav etc.'!AR69="yes"),"yes","no")</f>
        <v>no</v>
      </c>
      <c r="Z69" s="306" t="str">
        <f>IF(AND('OF -Antibiotics STAR PU 13'!AT69="yes",'Co-amoxiclav etc.'!AT69="yes"),"yes","no")</f>
        <v>no</v>
      </c>
      <c r="AA69" s="306" t="str">
        <f>IF(AND('OF -Antibiotics STAR PU 13'!AV69="yes",'Co-amoxiclav etc.'!AV69="yes"),"yes","no")</f>
        <v>no</v>
      </c>
    </row>
    <row r="70" spans="1:27" x14ac:dyDescent="0.2">
      <c r="A70" s="285" t="s">
        <v>634</v>
      </c>
      <c r="B70" s="293" t="s">
        <v>688</v>
      </c>
      <c r="C70" s="293" t="s">
        <v>401</v>
      </c>
      <c r="D70" s="293" t="s">
        <v>436</v>
      </c>
      <c r="E70" s="293" t="s">
        <v>114</v>
      </c>
      <c r="F70" s="293" t="s">
        <v>148</v>
      </c>
      <c r="G70" s="293" t="s">
        <v>149</v>
      </c>
      <c r="H70" s="306" t="str">
        <f>IF(AND('OF -Antibiotics STAR PU 13'!J70="yes",'Co-amoxiclav etc.'!J70="yes"),"yes","no")</f>
        <v>no</v>
      </c>
      <c r="I70" s="306" t="str">
        <f>IF(AND('OF -Antibiotics STAR PU 13'!L70="yes",'Co-amoxiclav etc.'!L70="yes"),"yes","no")</f>
        <v>no</v>
      </c>
      <c r="J70" s="306" t="str">
        <f>IF(AND('OF -Antibiotics STAR PU 13'!N70="yes",'Co-amoxiclav etc.'!N70="yes"),"yes","no")</f>
        <v>no</v>
      </c>
      <c r="K70" s="306" t="str">
        <f>IF(AND('OF -Antibiotics STAR PU 13'!P70="yes",'Co-amoxiclav etc.'!P70="yes"),"yes","no")</f>
        <v>no</v>
      </c>
      <c r="L70" s="306" t="str">
        <f>IF(AND('OF -Antibiotics STAR PU 13'!R70="yes",'Co-amoxiclav etc.'!R70="yes"),"yes","no")</f>
        <v>no</v>
      </c>
      <c r="M70" s="306" t="str">
        <f>IF(AND('OF -Antibiotics STAR PU 13'!T70="yes",'Co-amoxiclav etc.'!T70="yes"),"yes","no")</f>
        <v>no</v>
      </c>
      <c r="N70" s="306" t="str">
        <f>IF(AND('OF -Antibiotics STAR PU 13'!V70="yes",'Co-amoxiclav etc.'!V70="yes"),"yes","no")</f>
        <v>no</v>
      </c>
      <c r="O70" s="306" t="str">
        <f>IF(AND('OF -Antibiotics STAR PU 13'!X70="yes",'Co-amoxiclav etc.'!X70="yes"),"yes","no")</f>
        <v>no</v>
      </c>
      <c r="P70" s="306" t="str">
        <f>IF(AND('OF -Antibiotics STAR PU 13'!Z70="yes",'Co-amoxiclav etc.'!Z70="yes"),"yes","no")</f>
        <v>no</v>
      </c>
      <c r="Q70" s="306" t="str">
        <f>IF(AND('OF -Antibiotics STAR PU 13'!AB70="yes",'Co-amoxiclav etc.'!AB70="yes"),"yes","no")</f>
        <v>no</v>
      </c>
      <c r="R70" s="306" t="str">
        <f>IF(AND('OF -Antibiotics STAR PU 13'!AD70="yes",'Co-amoxiclav etc.'!AD70="yes"),"yes","no")</f>
        <v>no</v>
      </c>
      <c r="S70" s="306" t="str">
        <f>IF(AND('OF -Antibiotics STAR PU 13'!AF70="yes",'Co-amoxiclav etc.'!AF70="yes"),"yes","no")</f>
        <v>no</v>
      </c>
      <c r="T70" s="306" t="str">
        <f>IF(AND('OF -Antibiotics STAR PU 13'!AH70="yes",'Co-amoxiclav etc.'!AH70="yes"),"yes","no")</f>
        <v>no</v>
      </c>
      <c r="U70" s="306" t="str">
        <f>IF(AND('OF -Antibiotics STAR PU 13'!AJ70="yes",'Co-amoxiclav etc.'!AJ70="yes"),"yes","no")</f>
        <v>no</v>
      </c>
      <c r="V70" s="306" t="str">
        <f>IF(AND('OF -Antibiotics STAR PU 13'!AL70="yes",'Co-amoxiclav etc.'!AL70="yes"),"yes","no")</f>
        <v>no</v>
      </c>
      <c r="W70" s="306" t="str">
        <f>IF(AND('OF -Antibiotics STAR PU 13'!AN70="yes",'Co-amoxiclav etc.'!AN70="yes"),"yes","no")</f>
        <v>yes</v>
      </c>
      <c r="X70" s="306" t="str">
        <f>IF(AND('OF -Antibiotics STAR PU 13'!AP70="yes",'Co-amoxiclav etc.'!AP70="yes"),"yes","no")</f>
        <v>yes</v>
      </c>
      <c r="Y70" s="306" t="str">
        <f>IF(AND('OF -Antibiotics STAR PU 13'!AR70="yes",'Co-amoxiclav etc.'!AR70="yes"),"yes","no")</f>
        <v>yes</v>
      </c>
      <c r="Z70" s="306" t="str">
        <f>IF(AND('OF -Antibiotics STAR PU 13'!AT70="yes",'Co-amoxiclav etc.'!AT70="yes"),"yes","no")</f>
        <v>yes</v>
      </c>
      <c r="AA70" s="306" t="str">
        <f>IF(AND('OF -Antibiotics STAR PU 13'!AV70="yes",'Co-amoxiclav etc.'!AV70="yes"),"yes","no")</f>
        <v>yes</v>
      </c>
    </row>
    <row r="71" spans="1:27" x14ac:dyDescent="0.2">
      <c r="A71" s="285" t="s">
        <v>629</v>
      </c>
      <c r="B71" s="293" t="s">
        <v>690</v>
      </c>
      <c r="C71" s="293" t="s">
        <v>404</v>
      </c>
      <c r="D71" s="293" t="s">
        <v>426</v>
      </c>
      <c r="E71" s="293" t="s">
        <v>47</v>
      </c>
      <c r="F71" s="293" t="s">
        <v>150</v>
      </c>
      <c r="G71" s="293" t="s">
        <v>151</v>
      </c>
      <c r="H71" s="306" t="str">
        <f>IF(AND('OF -Antibiotics STAR PU 13'!J71="yes",'Co-amoxiclav etc.'!J71="yes"),"yes","no")</f>
        <v>no</v>
      </c>
      <c r="I71" s="306" t="str">
        <f>IF(AND('OF -Antibiotics STAR PU 13'!L71="yes",'Co-amoxiclav etc.'!L71="yes"),"yes","no")</f>
        <v>no</v>
      </c>
      <c r="J71" s="306" t="str">
        <f>IF(AND('OF -Antibiotics STAR PU 13'!N71="yes",'Co-amoxiclav etc.'!N71="yes"),"yes","no")</f>
        <v>no</v>
      </c>
      <c r="K71" s="306" t="str">
        <f>IF(AND('OF -Antibiotics STAR PU 13'!P71="yes",'Co-amoxiclav etc.'!P71="yes"),"yes","no")</f>
        <v>no</v>
      </c>
      <c r="L71" s="306" t="str">
        <f>IF(AND('OF -Antibiotics STAR PU 13'!R71="yes",'Co-amoxiclav etc.'!R71="yes"),"yes","no")</f>
        <v>no</v>
      </c>
      <c r="M71" s="306" t="str">
        <f>IF(AND('OF -Antibiotics STAR PU 13'!T71="yes",'Co-amoxiclav etc.'!T71="yes"),"yes","no")</f>
        <v>no</v>
      </c>
      <c r="N71" s="306" t="str">
        <f>IF(AND('OF -Antibiotics STAR PU 13'!V71="yes",'Co-amoxiclav etc.'!V71="yes"),"yes","no")</f>
        <v>no</v>
      </c>
      <c r="O71" s="306" t="str">
        <f>IF(AND('OF -Antibiotics STAR PU 13'!X71="yes",'Co-amoxiclav etc.'!X71="yes"),"yes","no")</f>
        <v>no</v>
      </c>
      <c r="P71" s="306" t="str">
        <f>IF(AND('OF -Antibiotics STAR PU 13'!Z71="yes",'Co-amoxiclav etc.'!Z71="yes"),"yes","no")</f>
        <v>no</v>
      </c>
      <c r="Q71" s="306" t="str">
        <f>IF(AND('OF -Antibiotics STAR PU 13'!AB71="yes",'Co-amoxiclav etc.'!AB71="yes"),"yes","no")</f>
        <v>no</v>
      </c>
      <c r="R71" s="306" t="str">
        <f>IF(AND('OF -Antibiotics STAR PU 13'!AD71="yes",'Co-amoxiclav etc.'!AD71="yes"),"yes","no")</f>
        <v>no</v>
      </c>
      <c r="S71" s="306" t="str">
        <f>IF(AND('OF -Antibiotics STAR PU 13'!AF71="yes",'Co-amoxiclav etc.'!AF71="yes"),"yes","no")</f>
        <v>no</v>
      </c>
      <c r="T71" s="306" t="str">
        <f>IF(AND('OF -Antibiotics STAR PU 13'!AH71="yes",'Co-amoxiclav etc.'!AH71="yes"),"yes","no")</f>
        <v>no</v>
      </c>
      <c r="U71" s="306" t="str">
        <f>IF(AND('OF -Antibiotics STAR PU 13'!AJ71="yes",'Co-amoxiclav etc.'!AJ71="yes"),"yes","no")</f>
        <v>no</v>
      </c>
      <c r="V71" s="306" t="str">
        <f>IF(AND('OF -Antibiotics STAR PU 13'!AL71="yes",'Co-amoxiclav etc.'!AL71="yes"),"yes","no")</f>
        <v>no</v>
      </c>
      <c r="W71" s="306" t="str">
        <f>IF(AND('OF -Antibiotics STAR PU 13'!AN71="yes",'Co-amoxiclav etc.'!AN71="yes"),"yes","no")</f>
        <v>no</v>
      </c>
      <c r="X71" s="306" t="str">
        <f>IF(AND('OF -Antibiotics STAR PU 13'!AP71="yes",'Co-amoxiclav etc.'!AP71="yes"),"yes","no")</f>
        <v>no</v>
      </c>
      <c r="Y71" s="306" t="str">
        <f>IF(AND('OF -Antibiotics STAR PU 13'!AR71="yes",'Co-amoxiclav etc.'!AR71="yes"),"yes","no")</f>
        <v>no</v>
      </c>
      <c r="Z71" s="306" t="str">
        <f>IF(AND('OF -Antibiotics STAR PU 13'!AT71="yes",'Co-amoxiclav etc.'!AT71="yes"),"yes","no")</f>
        <v>no</v>
      </c>
      <c r="AA71" s="306" t="str">
        <f>IF(AND('OF -Antibiotics STAR PU 13'!AV71="yes",'Co-amoxiclav etc.'!AV71="yes"),"yes","no")</f>
        <v>no</v>
      </c>
    </row>
    <row r="72" spans="1:27" x14ac:dyDescent="0.2">
      <c r="A72" s="285" t="s">
        <v>622</v>
      </c>
      <c r="B72" s="293" t="s">
        <v>690</v>
      </c>
      <c r="C72" s="293" t="s">
        <v>404</v>
      </c>
      <c r="D72" s="293" t="s">
        <v>418</v>
      </c>
      <c r="E72" s="293" t="s">
        <v>12</v>
      </c>
      <c r="F72" s="293" t="s">
        <v>152</v>
      </c>
      <c r="G72" s="293" t="s">
        <v>153</v>
      </c>
      <c r="H72" s="306" t="str">
        <f>IF(AND('OF -Antibiotics STAR PU 13'!J72="yes",'Co-amoxiclav etc.'!J72="yes"),"yes","no")</f>
        <v>no</v>
      </c>
      <c r="I72" s="306" t="str">
        <f>IF(AND('OF -Antibiotics STAR PU 13'!L72="yes",'Co-amoxiclav etc.'!L72="yes"),"yes","no")</f>
        <v>no</v>
      </c>
      <c r="J72" s="306" t="str">
        <f>IF(AND('OF -Antibiotics STAR PU 13'!N72="yes",'Co-amoxiclav etc.'!N72="yes"),"yes","no")</f>
        <v>no</v>
      </c>
      <c r="K72" s="306" t="str">
        <f>IF(AND('OF -Antibiotics STAR PU 13'!P72="yes",'Co-amoxiclav etc.'!P72="yes"),"yes","no")</f>
        <v>no</v>
      </c>
      <c r="L72" s="306" t="str">
        <f>IF(AND('OF -Antibiotics STAR PU 13'!R72="yes",'Co-amoxiclav etc.'!R72="yes"),"yes","no")</f>
        <v>no</v>
      </c>
      <c r="M72" s="306" t="str">
        <f>IF(AND('OF -Antibiotics STAR PU 13'!T72="yes",'Co-amoxiclav etc.'!T72="yes"),"yes","no")</f>
        <v>no</v>
      </c>
      <c r="N72" s="306" t="str">
        <f>IF(AND('OF -Antibiotics STAR PU 13'!V72="yes",'Co-amoxiclav etc.'!V72="yes"),"yes","no")</f>
        <v>no</v>
      </c>
      <c r="O72" s="306" t="str">
        <f>IF(AND('OF -Antibiotics STAR PU 13'!X72="yes",'Co-amoxiclav etc.'!X72="yes"),"yes","no")</f>
        <v>no</v>
      </c>
      <c r="P72" s="306" t="str">
        <f>IF(AND('OF -Antibiotics STAR PU 13'!Z72="yes",'Co-amoxiclav etc.'!Z72="yes"),"yes","no")</f>
        <v>no</v>
      </c>
      <c r="Q72" s="306" t="str">
        <f>IF(AND('OF -Antibiotics STAR PU 13'!AB72="yes",'Co-amoxiclav etc.'!AB72="yes"),"yes","no")</f>
        <v>no</v>
      </c>
      <c r="R72" s="306" t="str">
        <f>IF(AND('OF -Antibiotics STAR PU 13'!AD72="yes",'Co-amoxiclav etc.'!AD72="yes"),"yes","no")</f>
        <v>no</v>
      </c>
      <c r="S72" s="306" t="str">
        <f>IF(AND('OF -Antibiotics STAR PU 13'!AF72="yes",'Co-amoxiclav etc.'!AF72="yes"),"yes","no")</f>
        <v>no</v>
      </c>
      <c r="T72" s="306" t="str">
        <f>IF(AND('OF -Antibiotics STAR PU 13'!AH72="yes",'Co-amoxiclav etc.'!AH72="yes"),"yes","no")</f>
        <v>no</v>
      </c>
      <c r="U72" s="306" t="str">
        <f>IF(AND('OF -Antibiotics STAR PU 13'!AJ72="yes",'Co-amoxiclav etc.'!AJ72="yes"),"yes","no")</f>
        <v>no</v>
      </c>
      <c r="V72" s="306" t="str">
        <f>IF(AND('OF -Antibiotics STAR PU 13'!AL72="yes",'Co-amoxiclav etc.'!AL72="yes"),"yes","no")</f>
        <v>no</v>
      </c>
      <c r="W72" s="306" t="str">
        <f>IF(AND('OF -Antibiotics STAR PU 13'!AN72="yes",'Co-amoxiclav etc.'!AN72="yes"),"yes","no")</f>
        <v>no</v>
      </c>
      <c r="X72" s="306" t="str">
        <f>IF(AND('OF -Antibiotics STAR PU 13'!AP72="yes",'Co-amoxiclav etc.'!AP72="yes"),"yes","no")</f>
        <v>no</v>
      </c>
      <c r="Y72" s="306" t="str">
        <f>IF(AND('OF -Antibiotics STAR PU 13'!AR72="yes",'Co-amoxiclav etc.'!AR72="yes"),"yes","no")</f>
        <v>no</v>
      </c>
      <c r="Z72" s="306" t="str">
        <f>IF(AND('OF -Antibiotics STAR PU 13'!AT72="yes",'Co-amoxiclav etc.'!AT72="yes"),"yes","no")</f>
        <v>yes</v>
      </c>
      <c r="AA72" s="306" t="str">
        <f>IF(AND('OF -Antibiotics STAR PU 13'!AV72="yes",'Co-amoxiclav etc.'!AV72="yes"),"yes","no")</f>
        <v>yes</v>
      </c>
    </row>
    <row r="73" spans="1:27" x14ac:dyDescent="0.2">
      <c r="A73" s="285" t="s">
        <v>619</v>
      </c>
      <c r="B73" s="293" t="s">
        <v>688</v>
      </c>
      <c r="C73" s="293" t="s">
        <v>401</v>
      </c>
      <c r="D73" s="293" t="s">
        <v>436</v>
      </c>
      <c r="E73" s="293" t="s">
        <v>114</v>
      </c>
      <c r="F73" s="293" t="s">
        <v>154</v>
      </c>
      <c r="G73" s="293" t="s">
        <v>155</v>
      </c>
      <c r="H73" s="306" t="str">
        <f>IF(AND('OF -Antibiotics STAR PU 13'!J73="yes",'Co-amoxiclav etc.'!J73="yes"),"yes","no")</f>
        <v>yes</v>
      </c>
      <c r="I73" s="306" t="str">
        <f>IF(AND('OF -Antibiotics STAR PU 13'!L73="yes",'Co-amoxiclav etc.'!L73="yes"),"yes","no")</f>
        <v>yes</v>
      </c>
      <c r="J73" s="306" t="str">
        <f>IF(AND('OF -Antibiotics STAR PU 13'!N73="yes",'Co-amoxiclav etc.'!N73="yes"),"yes","no")</f>
        <v>yes</v>
      </c>
      <c r="K73" s="306" t="str">
        <f>IF(AND('OF -Antibiotics STAR PU 13'!P73="yes",'Co-amoxiclav etc.'!P73="yes"),"yes","no")</f>
        <v>yes</v>
      </c>
      <c r="L73" s="306" t="str">
        <f>IF(AND('OF -Antibiotics STAR PU 13'!R73="yes",'Co-amoxiclav etc.'!R73="yes"),"yes","no")</f>
        <v>yes</v>
      </c>
      <c r="M73" s="306" t="str">
        <f>IF(AND('OF -Antibiotics STAR PU 13'!T73="yes",'Co-amoxiclav etc.'!T73="yes"),"yes","no")</f>
        <v>yes</v>
      </c>
      <c r="N73" s="306" t="str">
        <f>IF(AND('OF -Antibiotics STAR PU 13'!V73="yes",'Co-amoxiclav etc.'!V73="yes"),"yes","no")</f>
        <v>yes</v>
      </c>
      <c r="O73" s="306" t="str">
        <f>IF(AND('OF -Antibiotics STAR PU 13'!X73="yes",'Co-amoxiclav etc.'!X73="yes"),"yes","no")</f>
        <v>yes</v>
      </c>
      <c r="P73" s="306" t="str">
        <f>IF(AND('OF -Antibiotics STAR PU 13'!Z73="yes",'Co-amoxiclav etc.'!Z73="yes"),"yes","no")</f>
        <v>yes</v>
      </c>
      <c r="Q73" s="306" t="str">
        <f>IF(AND('OF -Antibiotics STAR PU 13'!AB73="yes",'Co-amoxiclav etc.'!AB73="yes"),"yes","no")</f>
        <v>yes</v>
      </c>
      <c r="R73" s="306" t="str">
        <f>IF(AND('OF -Antibiotics STAR PU 13'!AD73="yes",'Co-amoxiclav etc.'!AD73="yes"),"yes","no")</f>
        <v>yes</v>
      </c>
      <c r="S73" s="306" t="str">
        <f>IF(AND('OF -Antibiotics STAR PU 13'!AF73="yes",'Co-amoxiclav etc.'!AF73="yes"),"yes","no")</f>
        <v>yes</v>
      </c>
      <c r="T73" s="306" t="str">
        <f>IF(AND('OF -Antibiotics STAR PU 13'!AH73="yes",'Co-amoxiclav etc.'!AH73="yes"),"yes","no")</f>
        <v>yes</v>
      </c>
      <c r="U73" s="306" t="str">
        <f>IF(AND('OF -Antibiotics STAR PU 13'!AJ73="yes",'Co-amoxiclav etc.'!AJ73="yes"),"yes","no")</f>
        <v>yes</v>
      </c>
      <c r="V73" s="306" t="str">
        <f>IF(AND('OF -Antibiotics STAR PU 13'!AL73="yes",'Co-amoxiclav etc.'!AL73="yes"),"yes","no")</f>
        <v>yes</v>
      </c>
      <c r="W73" s="306" t="str">
        <f>IF(AND('OF -Antibiotics STAR PU 13'!AN73="yes",'Co-amoxiclav etc.'!AN73="yes"),"yes","no")</f>
        <v>yes</v>
      </c>
      <c r="X73" s="306" t="str">
        <f>IF(AND('OF -Antibiotics STAR PU 13'!AP73="yes",'Co-amoxiclav etc.'!AP73="yes"),"yes","no")</f>
        <v>yes</v>
      </c>
      <c r="Y73" s="306" t="str">
        <f>IF(AND('OF -Antibiotics STAR PU 13'!AR73="yes",'Co-amoxiclav etc.'!AR73="yes"),"yes","no")</f>
        <v>yes</v>
      </c>
      <c r="Z73" s="306" t="str">
        <f>IF(AND('OF -Antibiotics STAR PU 13'!AT73="yes",'Co-amoxiclav etc.'!AT73="yes"),"yes","no")</f>
        <v>yes</v>
      </c>
      <c r="AA73" s="306" t="str">
        <f>IF(AND('OF -Antibiotics STAR PU 13'!AV73="yes",'Co-amoxiclav etc.'!AV73="yes"),"yes","no")</f>
        <v>yes</v>
      </c>
    </row>
    <row r="74" spans="1:27" x14ac:dyDescent="0.2">
      <c r="A74" s="285" t="s">
        <v>629</v>
      </c>
      <c r="B74" s="293" t="s">
        <v>690</v>
      </c>
      <c r="C74" s="293" t="s">
        <v>404</v>
      </c>
      <c r="D74" s="293" t="s">
        <v>426</v>
      </c>
      <c r="E74" s="293" t="s">
        <v>47</v>
      </c>
      <c r="F74" s="293" t="s">
        <v>156</v>
      </c>
      <c r="G74" s="293" t="s">
        <v>157</v>
      </c>
      <c r="H74" s="306" t="str">
        <f>IF(AND('OF -Antibiotics STAR PU 13'!J74="yes",'Co-amoxiclav etc.'!J74="yes"),"yes","no")</f>
        <v>no</v>
      </c>
      <c r="I74" s="306" t="str">
        <f>IF(AND('OF -Antibiotics STAR PU 13'!L74="yes",'Co-amoxiclav etc.'!L74="yes"),"yes","no")</f>
        <v>no</v>
      </c>
      <c r="J74" s="306" t="str">
        <f>IF(AND('OF -Antibiotics STAR PU 13'!N74="yes",'Co-amoxiclav etc.'!N74="yes"),"yes","no")</f>
        <v>no</v>
      </c>
      <c r="K74" s="306" t="str">
        <f>IF(AND('OF -Antibiotics STAR PU 13'!P74="yes",'Co-amoxiclav etc.'!P74="yes"),"yes","no")</f>
        <v>no</v>
      </c>
      <c r="L74" s="306" t="str">
        <f>IF(AND('OF -Antibiotics STAR PU 13'!R74="yes",'Co-amoxiclav etc.'!R74="yes"),"yes","no")</f>
        <v>no</v>
      </c>
      <c r="M74" s="306" t="str">
        <f>IF(AND('OF -Antibiotics STAR PU 13'!T74="yes",'Co-amoxiclav etc.'!T74="yes"),"yes","no")</f>
        <v>no</v>
      </c>
      <c r="N74" s="306" t="str">
        <f>IF(AND('OF -Antibiotics STAR PU 13'!V74="yes",'Co-amoxiclav etc.'!V74="yes"),"yes","no")</f>
        <v>no</v>
      </c>
      <c r="O74" s="306" t="str">
        <f>IF(AND('OF -Antibiotics STAR PU 13'!X74="yes",'Co-amoxiclav etc.'!X74="yes"),"yes","no")</f>
        <v>no</v>
      </c>
      <c r="P74" s="306" t="str">
        <f>IF(AND('OF -Antibiotics STAR PU 13'!Z74="yes",'Co-amoxiclav etc.'!Z74="yes"),"yes","no")</f>
        <v>no</v>
      </c>
      <c r="Q74" s="306" t="str">
        <f>IF(AND('OF -Antibiotics STAR PU 13'!AB74="yes",'Co-amoxiclav etc.'!AB74="yes"),"yes","no")</f>
        <v>no</v>
      </c>
      <c r="R74" s="306" t="str">
        <f>IF(AND('OF -Antibiotics STAR PU 13'!AD74="yes",'Co-amoxiclav etc.'!AD74="yes"),"yes","no")</f>
        <v>no</v>
      </c>
      <c r="S74" s="306" t="str">
        <f>IF(AND('OF -Antibiotics STAR PU 13'!AF74="yes",'Co-amoxiclav etc.'!AF74="yes"),"yes","no")</f>
        <v>no</v>
      </c>
      <c r="T74" s="306" t="str">
        <f>IF(AND('OF -Antibiotics STAR PU 13'!AH74="yes",'Co-amoxiclav etc.'!AH74="yes"),"yes","no")</f>
        <v>no</v>
      </c>
      <c r="U74" s="306" t="str">
        <f>IF(AND('OF -Antibiotics STAR PU 13'!AJ74="yes",'Co-amoxiclav etc.'!AJ74="yes"),"yes","no")</f>
        <v>no</v>
      </c>
      <c r="V74" s="306" t="str">
        <f>IF(AND('OF -Antibiotics STAR PU 13'!AL74="yes",'Co-amoxiclav etc.'!AL74="yes"),"yes","no")</f>
        <v>no</v>
      </c>
      <c r="W74" s="306" t="str">
        <f>IF(AND('OF -Antibiotics STAR PU 13'!AN74="yes",'Co-amoxiclav etc.'!AN74="yes"),"yes","no")</f>
        <v>no</v>
      </c>
      <c r="X74" s="306" t="str">
        <f>IF(AND('OF -Antibiotics STAR PU 13'!AP74="yes",'Co-amoxiclav etc.'!AP74="yes"),"yes","no")</f>
        <v>no</v>
      </c>
      <c r="Y74" s="306" t="str">
        <f>IF(AND('OF -Antibiotics STAR PU 13'!AR74="yes",'Co-amoxiclav etc.'!AR74="yes"),"yes","no")</f>
        <v>no</v>
      </c>
      <c r="Z74" s="306" t="str">
        <f>IF(AND('OF -Antibiotics STAR PU 13'!AT74="yes",'Co-amoxiclav etc.'!AT74="yes"),"yes","no")</f>
        <v>no</v>
      </c>
      <c r="AA74" s="306" t="str">
        <f>IF(AND('OF -Antibiotics STAR PU 13'!AV74="yes",'Co-amoxiclav etc.'!AV74="yes"),"yes","no")</f>
        <v>no</v>
      </c>
    </row>
    <row r="75" spans="1:27" x14ac:dyDescent="0.2">
      <c r="A75" s="285" t="s">
        <v>634</v>
      </c>
      <c r="B75" s="293" t="s">
        <v>699</v>
      </c>
      <c r="C75" s="293" t="s">
        <v>410</v>
      </c>
      <c r="D75" s="293" t="s">
        <v>433</v>
      </c>
      <c r="E75" s="293" t="s">
        <v>91</v>
      </c>
      <c r="F75" s="293" t="s">
        <v>158</v>
      </c>
      <c r="G75" s="293" t="s">
        <v>159</v>
      </c>
      <c r="H75" s="306" t="str">
        <f>IF(AND('OF -Antibiotics STAR PU 13'!J75="yes",'Co-amoxiclav etc.'!J75="yes"),"yes","no")</f>
        <v>no</v>
      </c>
      <c r="I75" s="306" t="str">
        <f>IF(AND('OF -Antibiotics STAR PU 13'!L75="yes",'Co-amoxiclav etc.'!L75="yes"),"yes","no")</f>
        <v>no</v>
      </c>
      <c r="J75" s="306" t="str">
        <f>IF(AND('OF -Antibiotics STAR PU 13'!N75="yes",'Co-amoxiclav etc.'!N75="yes"),"yes","no")</f>
        <v>no</v>
      </c>
      <c r="K75" s="306" t="str">
        <f>IF(AND('OF -Antibiotics STAR PU 13'!P75="yes",'Co-amoxiclav etc.'!P75="yes"),"yes","no")</f>
        <v>no</v>
      </c>
      <c r="L75" s="306" t="str">
        <f>IF(AND('OF -Antibiotics STAR PU 13'!R75="yes",'Co-amoxiclav etc.'!R75="yes"),"yes","no")</f>
        <v>no</v>
      </c>
      <c r="M75" s="306" t="str">
        <f>IF(AND('OF -Antibiotics STAR PU 13'!T75="yes",'Co-amoxiclav etc.'!T75="yes"),"yes","no")</f>
        <v>no</v>
      </c>
      <c r="N75" s="306" t="str">
        <f>IF(AND('OF -Antibiotics STAR PU 13'!V75="yes",'Co-amoxiclav etc.'!V75="yes"),"yes","no")</f>
        <v>no</v>
      </c>
      <c r="O75" s="306" t="str">
        <f>IF(AND('OF -Antibiotics STAR PU 13'!X75="yes",'Co-amoxiclav etc.'!X75="yes"),"yes","no")</f>
        <v>no</v>
      </c>
      <c r="P75" s="306" t="str">
        <f>IF(AND('OF -Antibiotics STAR PU 13'!Z75="yes",'Co-amoxiclav etc.'!Z75="yes"),"yes","no")</f>
        <v>no</v>
      </c>
      <c r="Q75" s="306" t="str">
        <f>IF(AND('OF -Antibiotics STAR PU 13'!AB75="yes",'Co-amoxiclav etc.'!AB75="yes"),"yes","no")</f>
        <v>no</v>
      </c>
      <c r="R75" s="306" t="str">
        <f>IF(AND('OF -Antibiotics STAR PU 13'!AD75="yes",'Co-amoxiclav etc.'!AD75="yes"),"yes","no")</f>
        <v>no</v>
      </c>
      <c r="S75" s="306" t="str">
        <f>IF(AND('OF -Antibiotics STAR PU 13'!AF75="yes",'Co-amoxiclav etc.'!AF75="yes"),"yes","no")</f>
        <v>no</v>
      </c>
      <c r="T75" s="306" t="str">
        <f>IF(AND('OF -Antibiotics STAR PU 13'!AH75="yes",'Co-amoxiclav etc.'!AH75="yes"),"yes","no")</f>
        <v>no</v>
      </c>
      <c r="U75" s="306" t="str">
        <f>IF(AND('OF -Antibiotics STAR PU 13'!AJ75="yes",'Co-amoxiclav etc.'!AJ75="yes"),"yes","no")</f>
        <v>no</v>
      </c>
      <c r="V75" s="306" t="str">
        <f>IF(AND('OF -Antibiotics STAR PU 13'!AL75="yes",'Co-amoxiclav etc.'!AL75="yes"),"yes","no")</f>
        <v>no</v>
      </c>
      <c r="W75" s="306" t="str">
        <f>IF(AND('OF -Antibiotics STAR PU 13'!AN75="yes",'Co-amoxiclav etc.'!AN75="yes"),"yes","no")</f>
        <v>no</v>
      </c>
      <c r="X75" s="306" t="str">
        <f>IF(AND('OF -Antibiotics STAR PU 13'!AP75="yes",'Co-amoxiclav etc.'!AP75="yes"),"yes","no")</f>
        <v>no</v>
      </c>
      <c r="Y75" s="306" t="str">
        <f>IF(AND('OF -Antibiotics STAR PU 13'!AR75="yes",'Co-amoxiclav etc.'!AR75="yes"),"yes","no")</f>
        <v>no</v>
      </c>
      <c r="Z75" s="306" t="str">
        <f>IF(AND('OF -Antibiotics STAR PU 13'!AT75="yes",'Co-amoxiclav etc.'!AT75="yes"),"yes","no")</f>
        <v>no</v>
      </c>
      <c r="AA75" s="306" t="str">
        <f>IF(AND('OF -Antibiotics STAR PU 13'!AV75="yes",'Co-amoxiclav etc.'!AV75="yes"),"yes","no")</f>
        <v>no</v>
      </c>
    </row>
    <row r="76" spans="1:27" x14ac:dyDescent="0.2">
      <c r="A76" s="285" t="s">
        <v>630</v>
      </c>
      <c r="B76" s="293" t="s">
        <v>689</v>
      </c>
      <c r="C76" s="293" t="s">
        <v>402</v>
      </c>
      <c r="D76" s="293" t="s">
        <v>427</v>
      </c>
      <c r="E76" s="293" t="s">
        <v>50</v>
      </c>
      <c r="F76" s="293" t="s">
        <v>160</v>
      </c>
      <c r="G76" s="293" t="s">
        <v>161</v>
      </c>
      <c r="H76" s="306" t="str">
        <f>IF(AND('OF -Antibiotics STAR PU 13'!J76="yes",'Co-amoxiclav etc.'!J76="yes"),"yes","no")</f>
        <v>no</v>
      </c>
      <c r="I76" s="306" t="str">
        <f>IF(AND('OF -Antibiotics STAR PU 13'!L76="yes",'Co-amoxiclav etc.'!L76="yes"),"yes","no")</f>
        <v>no</v>
      </c>
      <c r="J76" s="306" t="str">
        <f>IF(AND('OF -Antibiotics STAR PU 13'!N76="yes",'Co-amoxiclav etc.'!N76="yes"),"yes","no")</f>
        <v>no</v>
      </c>
      <c r="K76" s="306" t="str">
        <f>IF(AND('OF -Antibiotics STAR PU 13'!P76="yes",'Co-amoxiclav etc.'!P76="yes"),"yes","no")</f>
        <v>no</v>
      </c>
      <c r="L76" s="306" t="str">
        <f>IF(AND('OF -Antibiotics STAR PU 13'!R76="yes",'Co-amoxiclav etc.'!R76="yes"),"yes","no")</f>
        <v>no</v>
      </c>
      <c r="M76" s="306" t="str">
        <f>IF(AND('OF -Antibiotics STAR PU 13'!T76="yes",'Co-amoxiclav etc.'!T76="yes"),"yes","no")</f>
        <v>no</v>
      </c>
      <c r="N76" s="306" t="str">
        <f>IF(AND('OF -Antibiotics STAR PU 13'!V76="yes",'Co-amoxiclav etc.'!V76="yes"),"yes","no")</f>
        <v>no</v>
      </c>
      <c r="O76" s="306" t="str">
        <f>IF(AND('OF -Antibiotics STAR PU 13'!X76="yes",'Co-amoxiclav etc.'!X76="yes"),"yes","no")</f>
        <v>no</v>
      </c>
      <c r="P76" s="306" t="str">
        <f>IF(AND('OF -Antibiotics STAR PU 13'!Z76="yes",'Co-amoxiclav etc.'!Z76="yes"),"yes","no")</f>
        <v>no</v>
      </c>
      <c r="Q76" s="306" t="str">
        <f>IF(AND('OF -Antibiotics STAR PU 13'!AB76="yes",'Co-amoxiclav etc.'!AB76="yes"),"yes","no")</f>
        <v>no</v>
      </c>
      <c r="R76" s="306" t="str">
        <f>IF(AND('OF -Antibiotics STAR PU 13'!AD76="yes",'Co-amoxiclav etc.'!AD76="yes"),"yes","no")</f>
        <v>no</v>
      </c>
      <c r="S76" s="306" t="str">
        <f>IF(AND('OF -Antibiotics STAR PU 13'!AF76="yes",'Co-amoxiclav etc.'!AF76="yes"),"yes","no")</f>
        <v>no</v>
      </c>
      <c r="T76" s="306" t="str">
        <f>IF(AND('OF -Antibiotics STAR PU 13'!AH76="yes",'Co-amoxiclav etc.'!AH76="yes"),"yes","no")</f>
        <v>no</v>
      </c>
      <c r="U76" s="306" t="str">
        <f>IF(AND('OF -Antibiotics STAR PU 13'!AJ76="yes",'Co-amoxiclav etc.'!AJ76="yes"),"yes","no")</f>
        <v>no</v>
      </c>
      <c r="V76" s="306" t="str">
        <f>IF(AND('OF -Antibiotics STAR PU 13'!AL76="yes",'Co-amoxiclav etc.'!AL76="yes"),"yes","no")</f>
        <v>no</v>
      </c>
      <c r="W76" s="306" t="str">
        <f>IF(AND('OF -Antibiotics STAR PU 13'!AN76="yes",'Co-amoxiclav etc.'!AN76="yes"),"yes","no")</f>
        <v>no</v>
      </c>
      <c r="X76" s="306" t="str">
        <f>IF(AND('OF -Antibiotics STAR PU 13'!AP76="yes",'Co-amoxiclav etc.'!AP76="yes"),"yes","no")</f>
        <v>no</v>
      </c>
      <c r="Y76" s="306" t="str">
        <f>IF(AND('OF -Antibiotics STAR PU 13'!AR76="yes",'Co-amoxiclav etc.'!AR76="yes"),"yes","no")</f>
        <v>no</v>
      </c>
      <c r="Z76" s="306" t="str">
        <f>IF(AND('OF -Antibiotics STAR PU 13'!AT76="yes",'Co-amoxiclav etc.'!AT76="yes"),"yes","no")</f>
        <v>no</v>
      </c>
      <c r="AA76" s="306" t="str">
        <f>IF(AND('OF -Antibiotics STAR PU 13'!AV76="yes",'Co-amoxiclav etc.'!AV76="yes"),"yes","no")</f>
        <v>no</v>
      </c>
    </row>
    <row r="77" spans="1:27" x14ac:dyDescent="0.2">
      <c r="A77" s="285" t="s">
        <v>621</v>
      </c>
      <c r="B77" s="293" t="s">
        <v>690</v>
      </c>
      <c r="C77" s="293" t="s">
        <v>404</v>
      </c>
      <c r="D77" s="293" t="s">
        <v>418</v>
      </c>
      <c r="E77" s="293" t="s">
        <v>12</v>
      </c>
      <c r="F77" s="293" t="s">
        <v>162</v>
      </c>
      <c r="G77" s="293" t="s">
        <v>163</v>
      </c>
      <c r="H77" s="306" t="str">
        <f>IF(AND('OF -Antibiotics STAR PU 13'!J77="yes",'Co-amoxiclav etc.'!J77="yes"),"yes","no")</f>
        <v>no</v>
      </c>
      <c r="I77" s="306" t="str">
        <f>IF(AND('OF -Antibiotics STAR PU 13'!L77="yes",'Co-amoxiclav etc.'!L77="yes"),"yes","no")</f>
        <v>no</v>
      </c>
      <c r="J77" s="306" t="str">
        <f>IF(AND('OF -Antibiotics STAR PU 13'!N77="yes",'Co-amoxiclav etc.'!N77="yes"),"yes","no")</f>
        <v>no</v>
      </c>
      <c r="K77" s="306" t="str">
        <f>IF(AND('OF -Antibiotics STAR PU 13'!P77="yes",'Co-amoxiclav etc.'!P77="yes"),"yes","no")</f>
        <v>no</v>
      </c>
      <c r="L77" s="306" t="str">
        <f>IF(AND('OF -Antibiotics STAR PU 13'!R77="yes",'Co-amoxiclav etc.'!R77="yes"),"yes","no")</f>
        <v>no</v>
      </c>
      <c r="M77" s="306" t="str">
        <f>IF(AND('OF -Antibiotics STAR PU 13'!T77="yes",'Co-amoxiclav etc.'!T77="yes"),"yes","no")</f>
        <v>no</v>
      </c>
      <c r="N77" s="306" t="str">
        <f>IF(AND('OF -Antibiotics STAR PU 13'!V77="yes",'Co-amoxiclav etc.'!V77="yes"),"yes","no")</f>
        <v>no</v>
      </c>
      <c r="O77" s="306" t="str">
        <f>IF(AND('OF -Antibiotics STAR PU 13'!X77="yes",'Co-amoxiclav etc.'!X77="yes"),"yes","no")</f>
        <v>no</v>
      </c>
      <c r="P77" s="306" t="str">
        <f>IF(AND('OF -Antibiotics STAR PU 13'!Z77="yes",'Co-amoxiclav etc.'!Z77="yes"),"yes","no")</f>
        <v>no</v>
      </c>
      <c r="Q77" s="306" t="str">
        <f>IF(AND('OF -Antibiotics STAR PU 13'!AB77="yes",'Co-amoxiclav etc.'!AB77="yes"),"yes","no")</f>
        <v>no</v>
      </c>
      <c r="R77" s="306" t="str">
        <f>IF(AND('OF -Antibiotics STAR PU 13'!AD77="yes",'Co-amoxiclav etc.'!AD77="yes"),"yes","no")</f>
        <v>no</v>
      </c>
      <c r="S77" s="306" t="str">
        <f>IF(AND('OF -Antibiotics STAR PU 13'!AF77="yes",'Co-amoxiclav etc.'!AF77="yes"),"yes","no")</f>
        <v>no</v>
      </c>
      <c r="T77" s="306" t="str">
        <f>IF(AND('OF -Antibiotics STAR PU 13'!AH77="yes",'Co-amoxiclav etc.'!AH77="yes"),"yes","no")</f>
        <v>no</v>
      </c>
      <c r="U77" s="306" t="str">
        <f>IF(AND('OF -Antibiotics STAR PU 13'!AJ77="yes",'Co-amoxiclav etc.'!AJ77="yes"),"yes","no")</f>
        <v>no</v>
      </c>
      <c r="V77" s="306" t="str">
        <f>IF(AND('OF -Antibiotics STAR PU 13'!AL77="yes",'Co-amoxiclav etc.'!AL77="yes"),"yes","no")</f>
        <v>no</v>
      </c>
      <c r="W77" s="306" t="str">
        <f>IF(AND('OF -Antibiotics STAR PU 13'!AN77="yes",'Co-amoxiclav etc.'!AN77="yes"),"yes","no")</f>
        <v>no</v>
      </c>
      <c r="X77" s="306" t="str">
        <f>IF(AND('OF -Antibiotics STAR PU 13'!AP77="yes",'Co-amoxiclav etc.'!AP77="yes"),"yes","no")</f>
        <v>no</v>
      </c>
      <c r="Y77" s="306" t="str">
        <f>IF(AND('OF -Antibiotics STAR PU 13'!AR77="yes",'Co-amoxiclav etc.'!AR77="yes"),"yes","no")</f>
        <v>no</v>
      </c>
      <c r="Z77" s="306" t="str">
        <f>IF(AND('OF -Antibiotics STAR PU 13'!AT77="yes",'Co-amoxiclav etc.'!AT77="yes"),"yes","no")</f>
        <v>no</v>
      </c>
      <c r="AA77" s="306" t="str">
        <f>IF(AND('OF -Antibiotics STAR PU 13'!AV77="yes",'Co-amoxiclav etc.'!AV77="yes"),"yes","no")</f>
        <v>no</v>
      </c>
    </row>
    <row r="78" spans="1:27" x14ac:dyDescent="0.2">
      <c r="A78" s="285" t="s">
        <v>500</v>
      </c>
      <c r="B78" s="293" t="s">
        <v>694</v>
      </c>
      <c r="C78" s="293" t="s">
        <v>407</v>
      </c>
      <c r="D78" s="293" t="s">
        <v>431</v>
      </c>
      <c r="E78" s="293" t="s">
        <v>82</v>
      </c>
      <c r="F78" s="293" t="s">
        <v>164</v>
      </c>
      <c r="G78" s="293" t="s">
        <v>165</v>
      </c>
      <c r="H78" s="306" t="str">
        <f>IF(AND('OF -Antibiotics STAR PU 13'!J78="yes",'Co-amoxiclav etc.'!J78="yes"),"yes","no")</f>
        <v>no</v>
      </c>
      <c r="I78" s="306" t="str">
        <f>IF(AND('OF -Antibiotics STAR PU 13'!L78="yes",'Co-amoxiclav etc.'!L78="yes"),"yes","no")</f>
        <v>no</v>
      </c>
      <c r="J78" s="306" t="str">
        <f>IF(AND('OF -Antibiotics STAR PU 13'!N78="yes",'Co-amoxiclav etc.'!N78="yes"),"yes","no")</f>
        <v>yes</v>
      </c>
      <c r="K78" s="306" t="str">
        <f>IF(AND('OF -Antibiotics STAR PU 13'!P78="yes",'Co-amoxiclav etc.'!P78="yes"),"yes","no")</f>
        <v>yes</v>
      </c>
      <c r="L78" s="306" t="str">
        <f>IF(AND('OF -Antibiotics STAR PU 13'!R78="yes",'Co-amoxiclav etc.'!R78="yes"),"yes","no")</f>
        <v>yes</v>
      </c>
      <c r="M78" s="306" t="str">
        <f>IF(AND('OF -Antibiotics STAR PU 13'!T78="yes",'Co-amoxiclav etc.'!T78="yes"),"yes","no")</f>
        <v>yes</v>
      </c>
      <c r="N78" s="306" t="str">
        <f>IF(AND('OF -Antibiotics STAR PU 13'!V78="yes",'Co-amoxiclav etc.'!V78="yes"),"yes","no")</f>
        <v>yes</v>
      </c>
      <c r="O78" s="306" t="str">
        <f>IF(AND('OF -Antibiotics STAR PU 13'!X78="yes",'Co-amoxiclav etc.'!X78="yes"),"yes","no")</f>
        <v>yes</v>
      </c>
      <c r="P78" s="306" t="str">
        <f>IF(AND('OF -Antibiotics STAR PU 13'!Z78="yes",'Co-amoxiclav etc.'!Z78="yes"),"yes","no")</f>
        <v>yes</v>
      </c>
      <c r="Q78" s="306" t="str">
        <f>IF(AND('OF -Antibiotics STAR PU 13'!AB78="yes",'Co-amoxiclav etc.'!AB78="yes"),"yes","no")</f>
        <v>yes</v>
      </c>
      <c r="R78" s="306" t="str">
        <f>IF(AND('OF -Antibiotics STAR PU 13'!AD78="yes",'Co-amoxiclav etc.'!AD78="yes"),"yes","no")</f>
        <v>yes</v>
      </c>
      <c r="S78" s="306" t="str">
        <f>IF(AND('OF -Antibiotics STAR PU 13'!AF78="yes",'Co-amoxiclav etc.'!AF78="yes"),"yes","no")</f>
        <v>yes</v>
      </c>
      <c r="T78" s="306" t="str">
        <f>IF(AND('OF -Antibiotics STAR PU 13'!AH78="yes",'Co-amoxiclav etc.'!AH78="yes"),"yes","no")</f>
        <v>yes</v>
      </c>
      <c r="U78" s="306" t="str">
        <f>IF(AND('OF -Antibiotics STAR PU 13'!AJ78="yes",'Co-amoxiclav etc.'!AJ78="yes"),"yes","no")</f>
        <v>yes</v>
      </c>
      <c r="V78" s="306" t="str">
        <f>IF(AND('OF -Antibiotics STAR PU 13'!AL78="yes",'Co-amoxiclav etc.'!AL78="yes"),"yes","no")</f>
        <v>yes</v>
      </c>
      <c r="W78" s="306" t="str">
        <f>IF(AND('OF -Antibiotics STAR PU 13'!AN78="yes",'Co-amoxiclav etc.'!AN78="yes"),"yes","no")</f>
        <v>yes</v>
      </c>
      <c r="X78" s="306" t="str">
        <f>IF(AND('OF -Antibiotics STAR PU 13'!AP78="yes",'Co-amoxiclav etc.'!AP78="yes"),"yes","no")</f>
        <v>yes</v>
      </c>
      <c r="Y78" s="306" t="str">
        <f>IF(AND('OF -Antibiotics STAR PU 13'!AR78="yes",'Co-amoxiclav etc.'!AR78="yes"),"yes","no")</f>
        <v>yes</v>
      </c>
      <c r="Z78" s="306" t="str">
        <f>IF(AND('OF -Antibiotics STAR PU 13'!AT78="yes",'Co-amoxiclav etc.'!AT78="yes"),"yes","no")</f>
        <v>yes</v>
      </c>
      <c r="AA78" s="306" t="str">
        <f>IF(AND('OF -Antibiotics STAR PU 13'!AV78="yes",'Co-amoxiclav etc.'!AV78="yes"),"yes","no")</f>
        <v>yes</v>
      </c>
    </row>
    <row r="79" spans="1:27" x14ac:dyDescent="0.2">
      <c r="A79" s="285" t="s">
        <v>494</v>
      </c>
      <c r="B79" s="293" t="s">
        <v>693</v>
      </c>
      <c r="C79" s="293" t="s">
        <v>406</v>
      </c>
      <c r="D79" s="293" t="s">
        <v>421</v>
      </c>
      <c r="E79" s="293" t="s">
        <v>28</v>
      </c>
      <c r="F79" s="293" t="s">
        <v>166</v>
      </c>
      <c r="G79" s="293" t="s">
        <v>167</v>
      </c>
      <c r="H79" s="306" t="str">
        <f>IF(AND('OF -Antibiotics STAR PU 13'!J79="yes",'Co-amoxiclav etc.'!J79="yes"),"yes","no")</f>
        <v>no</v>
      </c>
      <c r="I79" s="306" t="str">
        <f>IF(AND('OF -Antibiotics STAR PU 13'!L79="yes",'Co-amoxiclav etc.'!L79="yes"),"yes","no")</f>
        <v>no</v>
      </c>
      <c r="J79" s="306" t="str">
        <f>IF(AND('OF -Antibiotics STAR PU 13'!N79="yes",'Co-amoxiclav etc.'!N79="yes"),"yes","no")</f>
        <v>no</v>
      </c>
      <c r="K79" s="306" t="str">
        <f>IF(AND('OF -Antibiotics STAR PU 13'!P79="yes",'Co-amoxiclav etc.'!P79="yes"),"yes","no")</f>
        <v>no</v>
      </c>
      <c r="L79" s="306" t="str">
        <f>IF(AND('OF -Antibiotics STAR PU 13'!R79="yes",'Co-amoxiclav etc.'!R79="yes"),"yes","no")</f>
        <v>no</v>
      </c>
      <c r="M79" s="306" t="str">
        <f>IF(AND('OF -Antibiotics STAR PU 13'!T79="yes",'Co-amoxiclav etc.'!T79="yes"),"yes","no")</f>
        <v>no</v>
      </c>
      <c r="N79" s="306" t="str">
        <f>IF(AND('OF -Antibiotics STAR PU 13'!V79="yes",'Co-amoxiclav etc.'!V79="yes"),"yes","no")</f>
        <v>yes</v>
      </c>
      <c r="O79" s="306" t="str">
        <f>IF(AND('OF -Antibiotics STAR PU 13'!X79="yes",'Co-amoxiclav etc.'!X79="yes"),"yes","no")</f>
        <v>yes</v>
      </c>
      <c r="P79" s="306" t="str">
        <f>IF(AND('OF -Antibiotics STAR PU 13'!Z79="yes",'Co-amoxiclav etc.'!Z79="yes"),"yes","no")</f>
        <v>yes</v>
      </c>
      <c r="Q79" s="306" t="str">
        <f>IF(AND('OF -Antibiotics STAR PU 13'!AB79="yes",'Co-amoxiclav etc.'!AB79="yes"),"yes","no")</f>
        <v>yes</v>
      </c>
      <c r="R79" s="306" t="str">
        <f>IF(AND('OF -Antibiotics STAR PU 13'!AD79="yes",'Co-amoxiclav etc.'!AD79="yes"),"yes","no")</f>
        <v>yes</v>
      </c>
      <c r="S79" s="306" t="str">
        <f>IF(AND('OF -Antibiotics STAR PU 13'!AF79="yes",'Co-amoxiclav etc.'!AF79="yes"),"yes","no")</f>
        <v>yes</v>
      </c>
      <c r="T79" s="306" t="str">
        <f>IF(AND('OF -Antibiotics STAR PU 13'!AH79="yes",'Co-amoxiclav etc.'!AH79="yes"),"yes","no")</f>
        <v>yes</v>
      </c>
      <c r="U79" s="306" t="str">
        <f>IF(AND('OF -Antibiotics STAR PU 13'!AJ79="yes",'Co-amoxiclav etc.'!AJ79="yes"),"yes","no")</f>
        <v>yes</v>
      </c>
      <c r="V79" s="306" t="str">
        <f>IF(AND('OF -Antibiotics STAR PU 13'!AL79="yes",'Co-amoxiclav etc.'!AL79="yes"),"yes","no")</f>
        <v>yes</v>
      </c>
      <c r="W79" s="306" t="str">
        <f>IF(AND('OF -Antibiotics STAR PU 13'!AN79="yes",'Co-amoxiclav etc.'!AN79="yes"),"yes","no")</f>
        <v>yes</v>
      </c>
      <c r="X79" s="306" t="str">
        <f>IF(AND('OF -Antibiotics STAR PU 13'!AP79="yes",'Co-amoxiclav etc.'!AP79="yes"),"yes","no")</f>
        <v>yes</v>
      </c>
      <c r="Y79" s="306" t="str">
        <f>IF(AND('OF -Antibiotics STAR PU 13'!AR79="yes",'Co-amoxiclav etc.'!AR79="yes"),"yes","no")</f>
        <v>yes</v>
      </c>
      <c r="Z79" s="306" t="str">
        <f>IF(AND('OF -Antibiotics STAR PU 13'!AT79="yes",'Co-amoxiclav etc.'!AT79="yes"),"yes","no")</f>
        <v>yes</v>
      </c>
      <c r="AA79" s="306" t="str">
        <f>IF(AND('OF -Antibiotics STAR PU 13'!AV79="yes",'Co-amoxiclav etc.'!AV79="yes"),"yes","no")</f>
        <v>yes</v>
      </c>
    </row>
    <row r="80" spans="1:27" x14ac:dyDescent="0.2">
      <c r="A80" s="285" t="s">
        <v>628</v>
      </c>
      <c r="B80" s="293" t="s">
        <v>696</v>
      </c>
      <c r="C80" s="293" t="s">
        <v>464</v>
      </c>
      <c r="D80" s="293" t="s">
        <v>425</v>
      </c>
      <c r="E80" s="293" t="s">
        <v>40</v>
      </c>
      <c r="F80" s="293" t="s">
        <v>168</v>
      </c>
      <c r="G80" s="293" t="s">
        <v>169</v>
      </c>
      <c r="H80" s="306" t="str">
        <f>IF(AND('OF -Antibiotics STAR PU 13'!J80="yes",'Co-amoxiclav etc.'!J80="yes"),"yes","no")</f>
        <v>no</v>
      </c>
      <c r="I80" s="306" t="str">
        <f>IF(AND('OF -Antibiotics STAR PU 13'!L80="yes",'Co-amoxiclav etc.'!L80="yes"),"yes","no")</f>
        <v>no</v>
      </c>
      <c r="J80" s="306" t="str">
        <f>IF(AND('OF -Antibiotics STAR PU 13'!N80="yes",'Co-amoxiclav etc.'!N80="yes"),"yes","no")</f>
        <v>no</v>
      </c>
      <c r="K80" s="306" t="str">
        <f>IF(AND('OF -Antibiotics STAR PU 13'!P80="yes",'Co-amoxiclav etc.'!P80="yes"),"yes","no")</f>
        <v>no</v>
      </c>
      <c r="L80" s="306" t="str">
        <f>IF(AND('OF -Antibiotics STAR PU 13'!R80="yes",'Co-amoxiclav etc.'!R80="yes"),"yes","no")</f>
        <v>no</v>
      </c>
      <c r="M80" s="306" t="str">
        <f>IF(AND('OF -Antibiotics STAR PU 13'!T80="yes",'Co-amoxiclav etc.'!T80="yes"),"yes","no")</f>
        <v>no</v>
      </c>
      <c r="N80" s="306" t="str">
        <f>IF(AND('OF -Antibiotics STAR PU 13'!V80="yes",'Co-amoxiclav etc.'!V80="yes"),"yes","no")</f>
        <v>no</v>
      </c>
      <c r="O80" s="306" t="str">
        <f>IF(AND('OF -Antibiotics STAR PU 13'!X80="yes",'Co-amoxiclav etc.'!X80="yes"),"yes","no")</f>
        <v>no</v>
      </c>
      <c r="P80" s="306" t="str">
        <f>IF(AND('OF -Antibiotics STAR PU 13'!Z80="yes",'Co-amoxiclav etc.'!Z80="yes"),"yes","no")</f>
        <v>no</v>
      </c>
      <c r="Q80" s="306" t="str">
        <f>IF(AND('OF -Antibiotics STAR PU 13'!AB80="yes",'Co-amoxiclav etc.'!AB80="yes"),"yes","no")</f>
        <v>no</v>
      </c>
      <c r="R80" s="306" t="str">
        <f>IF(AND('OF -Antibiotics STAR PU 13'!AD80="yes",'Co-amoxiclav etc.'!AD80="yes"),"yes","no")</f>
        <v>no</v>
      </c>
      <c r="S80" s="306" t="str">
        <f>IF(AND('OF -Antibiotics STAR PU 13'!AF80="yes",'Co-amoxiclav etc.'!AF80="yes"),"yes","no")</f>
        <v>no</v>
      </c>
      <c r="T80" s="306" t="str">
        <f>IF(AND('OF -Antibiotics STAR PU 13'!AH80="yes",'Co-amoxiclav etc.'!AH80="yes"),"yes","no")</f>
        <v>no</v>
      </c>
      <c r="U80" s="306" t="str">
        <f>IF(AND('OF -Antibiotics STAR PU 13'!AJ80="yes",'Co-amoxiclav etc.'!AJ80="yes"),"yes","no")</f>
        <v>no</v>
      </c>
      <c r="V80" s="306" t="str">
        <f>IF(AND('OF -Antibiotics STAR PU 13'!AL80="yes",'Co-amoxiclav etc.'!AL80="yes"),"yes","no")</f>
        <v>no</v>
      </c>
      <c r="W80" s="306" t="str">
        <f>IF(AND('OF -Antibiotics STAR PU 13'!AN80="yes",'Co-amoxiclav etc.'!AN80="yes"),"yes","no")</f>
        <v>no</v>
      </c>
      <c r="X80" s="306" t="str">
        <f>IF(AND('OF -Antibiotics STAR PU 13'!AP80="yes",'Co-amoxiclav etc.'!AP80="yes"),"yes","no")</f>
        <v>no</v>
      </c>
      <c r="Y80" s="306" t="str">
        <f>IF(AND('OF -Antibiotics STAR PU 13'!AR80="yes",'Co-amoxiclav etc.'!AR80="yes"),"yes","no")</f>
        <v>no</v>
      </c>
      <c r="Z80" s="306" t="str">
        <f>IF(AND('OF -Antibiotics STAR PU 13'!AT80="yes",'Co-amoxiclav etc.'!AT80="yes"),"yes","no")</f>
        <v>no</v>
      </c>
      <c r="AA80" s="306" t="str">
        <f>IF(AND('OF -Antibiotics STAR PU 13'!AV80="yes",'Co-amoxiclav etc.'!AV80="yes"),"yes","no")</f>
        <v>no</v>
      </c>
    </row>
    <row r="81" spans="1:27" x14ac:dyDescent="0.2">
      <c r="A81" s="285" t="s">
        <v>630</v>
      </c>
      <c r="B81" s="293" t="s">
        <v>689</v>
      </c>
      <c r="C81" s="293" t="s">
        <v>402</v>
      </c>
      <c r="D81" s="293" t="s">
        <v>427</v>
      </c>
      <c r="E81" s="293" t="s">
        <v>50</v>
      </c>
      <c r="F81" s="293" t="s">
        <v>170</v>
      </c>
      <c r="G81" s="293" t="s">
        <v>171</v>
      </c>
      <c r="H81" s="306" t="str">
        <f>IF(AND('OF -Antibiotics STAR PU 13'!J81="yes",'Co-amoxiclav etc.'!J81="yes"),"yes","no")</f>
        <v>no</v>
      </c>
      <c r="I81" s="306" t="str">
        <f>IF(AND('OF -Antibiotics STAR PU 13'!L81="yes",'Co-amoxiclav etc.'!L81="yes"),"yes","no")</f>
        <v>no</v>
      </c>
      <c r="J81" s="306" t="str">
        <f>IF(AND('OF -Antibiotics STAR PU 13'!N81="yes",'Co-amoxiclav etc.'!N81="yes"),"yes","no")</f>
        <v>no</v>
      </c>
      <c r="K81" s="306" t="str">
        <f>IF(AND('OF -Antibiotics STAR PU 13'!P81="yes",'Co-amoxiclav etc.'!P81="yes"),"yes","no")</f>
        <v>no</v>
      </c>
      <c r="L81" s="306" t="str">
        <f>IF(AND('OF -Antibiotics STAR PU 13'!R81="yes",'Co-amoxiclav etc.'!R81="yes"),"yes","no")</f>
        <v>no</v>
      </c>
      <c r="M81" s="306" t="str">
        <f>IF(AND('OF -Antibiotics STAR PU 13'!T81="yes",'Co-amoxiclav etc.'!T81="yes"),"yes","no")</f>
        <v>no</v>
      </c>
      <c r="N81" s="306" t="str">
        <f>IF(AND('OF -Antibiotics STAR PU 13'!V81="yes",'Co-amoxiclav etc.'!V81="yes"),"yes","no")</f>
        <v>no</v>
      </c>
      <c r="O81" s="306" t="str">
        <f>IF(AND('OF -Antibiotics STAR PU 13'!X81="yes",'Co-amoxiclav etc.'!X81="yes"),"yes","no")</f>
        <v>no</v>
      </c>
      <c r="P81" s="306" t="str">
        <f>IF(AND('OF -Antibiotics STAR PU 13'!Z81="yes",'Co-amoxiclav etc.'!Z81="yes"),"yes","no")</f>
        <v>no</v>
      </c>
      <c r="Q81" s="306" t="str">
        <f>IF(AND('OF -Antibiotics STAR PU 13'!AB81="yes",'Co-amoxiclav etc.'!AB81="yes"),"yes","no")</f>
        <v>no</v>
      </c>
      <c r="R81" s="306" t="str">
        <f>IF(AND('OF -Antibiotics STAR PU 13'!AD81="yes",'Co-amoxiclav etc.'!AD81="yes"),"yes","no")</f>
        <v>no</v>
      </c>
      <c r="S81" s="306" t="str">
        <f>IF(AND('OF -Antibiotics STAR PU 13'!AF81="yes",'Co-amoxiclav etc.'!AF81="yes"),"yes","no")</f>
        <v>no</v>
      </c>
      <c r="T81" s="306" t="str">
        <f>IF(AND('OF -Antibiotics STAR PU 13'!AH81="yes",'Co-amoxiclav etc.'!AH81="yes"),"yes","no")</f>
        <v>no</v>
      </c>
      <c r="U81" s="306" t="str">
        <f>IF(AND('OF -Antibiotics STAR PU 13'!AJ81="yes",'Co-amoxiclav etc.'!AJ81="yes"),"yes","no")</f>
        <v>no</v>
      </c>
      <c r="V81" s="306" t="str">
        <f>IF(AND('OF -Antibiotics STAR PU 13'!AL81="yes",'Co-amoxiclav etc.'!AL81="yes"),"yes","no")</f>
        <v>no</v>
      </c>
      <c r="W81" s="306" t="str">
        <f>IF(AND('OF -Antibiotics STAR PU 13'!AN81="yes",'Co-amoxiclav etc.'!AN81="yes"),"yes","no")</f>
        <v>no</v>
      </c>
      <c r="X81" s="306" t="str">
        <f>IF(AND('OF -Antibiotics STAR PU 13'!AP81="yes",'Co-amoxiclav etc.'!AP81="yes"),"yes","no")</f>
        <v>no</v>
      </c>
      <c r="Y81" s="306" t="str">
        <f>IF(AND('OF -Antibiotics STAR PU 13'!AR81="yes",'Co-amoxiclav etc.'!AR81="yes"),"yes","no")</f>
        <v>no</v>
      </c>
      <c r="Z81" s="306" t="str">
        <f>IF(AND('OF -Antibiotics STAR PU 13'!AT81="yes",'Co-amoxiclav etc.'!AT81="yes"),"yes","no")</f>
        <v>no</v>
      </c>
      <c r="AA81" s="306" t="str">
        <f>IF(AND('OF -Antibiotics STAR PU 13'!AV81="yes",'Co-amoxiclav etc.'!AV81="yes"),"yes","no")</f>
        <v>no</v>
      </c>
    </row>
    <row r="82" spans="1:27" x14ac:dyDescent="0.2">
      <c r="A82" s="285" t="s">
        <v>629</v>
      </c>
      <c r="B82" s="293" t="s">
        <v>690</v>
      </c>
      <c r="C82" s="293" t="s">
        <v>404</v>
      </c>
      <c r="D82" s="293" t="s">
        <v>426</v>
      </c>
      <c r="E82" s="293" t="s">
        <v>47</v>
      </c>
      <c r="F82" s="293" t="s">
        <v>172</v>
      </c>
      <c r="G82" s="293" t="s">
        <v>173</v>
      </c>
      <c r="H82" s="306" t="str">
        <f>IF(AND('OF -Antibiotics STAR PU 13'!J82="yes",'Co-amoxiclav etc.'!J82="yes"),"yes","no")</f>
        <v>yes</v>
      </c>
      <c r="I82" s="306" t="str">
        <f>IF(AND('OF -Antibiotics STAR PU 13'!L82="yes",'Co-amoxiclav etc.'!L82="yes"),"yes","no")</f>
        <v>yes</v>
      </c>
      <c r="J82" s="306" t="str">
        <f>IF(AND('OF -Antibiotics STAR PU 13'!N82="yes",'Co-amoxiclav etc.'!N82="yes"),"yes","no")</f>
        <v>yes</v>
      </c>
      <c r="K82" s="306" t="str">
        <f>IF(AND('OF -Antibiotics STAR PU 13'!P82="yes",'Co-amoxiclav etc.'!P82="yes"),"yes","no")</f>
        <v>yes</v>
      </c>
      <c r="L82" s="306" t="str">
        <f>IF(AND('OF -Antibiotics STAR PU 13'!R82="yes",'Co-amoxiclav etc.'!R82="yes"),"yes","no")</f>
        <v>yes</v>
      </c>
      <c r="M82" s="306" t="str">
        <f>IF(AND('OF -Antibiotics STAR PU 13'!T82="yes",'Co-amoxiclav etc.'!T82="yes"),"yes","no")</f>
        <v>yes</v>
      </c>
      <c r="N82" s="306" t="str">
        <f>IF(AND('OF -Antibiotics STAR PU 13'!V82="yes",'Co-amoxiclav etc.'!V82="yes"),"yes","no")</f>
        <v>yes</v>
      </c>
      <c r="O82" s="306" t="str">
        <f>IF(AND('OF -Antibiotics STAR PU 13'!X82="yes",'Co-amoxiclav etc.'!X82="yes"),"yes","no")</f>
        <v>yes</v>
      </c>
      <c r="P82" s="306" t="str">
        <f>IF(AND('OF -Antibiotics STAR PU 13'!Z82="yes",'Co-amoxiclav etc.'!Z82="yes"),"yes","no")</f>
        <v>yes</v>
      </c>
      <c r="Q82" s="306" t="str">
        <f>IF(AND('OF -Antibiotics STAR PU 13'!AB82="yes",'Co-amoxiclav etc.'!AB82="yes"),"yes","no")</f>
        <v>yes</v>
      </c>
      <c r="R82" s="306" t="str">
        <f>IF(AND('OF -Antibiotics STAR PU 13'!AD82="yes",'Co-amoxiclav etc.'!AD82="yes"),"yes","no")</f>
        <v>yes</v>
      </c>
      <c r="S82" s="306" t="str">
        <f>IF(AND('OF -Antibiotics STAR PU 13'!AF82="yes",'Co-amoxiclav etc.'!AF82="yes"),"yes","no")</f>
        <v>yes</v>
      </c>
      <c r="T82" s="306" t="str">
        <f>IF(AND('OF -Antibiotics STAR PU 13'!AH82="yes",'Co-amoxiclav etc.'!AH82="yes"),"yes","no")</f>
        <v>yes</v>
      </c>
      <c r="U82" s="306" t="str">
        <f>IF(AND('OF -Antibiotics STAR PU 13'!AJ82="yes",'Co-amoxiclav etc.'!AJ82="yes"),"yes","no")</f>
        <v>yes</v>
      </c>
      <c r="V82" s="306" t="str">
        <f>IF(AND('OF -Antibiotics STAR PU 13'!AL82="yes",'Co-amoxiclav etc.'!AL82="yes"),"yes","no")</f>
        <v>yes</v>
      </c>
      <c r="W82" s="306" t="str">
        <f>IF(AND('OF -Antibiotics STAR PU 13'!AN82="yes",'Co-amoxiclav etc.'!AN82="yes"),"yes","no")</f>
        <v>yes</v>
      </c>
      <c r="X82" s="306" t="str">
        <f>IF(AND('OF -Antibiotics STAR PU 13'!AP82="yes",'Co-amoxiclav etc.'!AP82="yes"),"yes","no")</f>
        <v>yes</v>
      </c>
      <c r="Y82" s="306" t="str">
        <f>IF(AND('OF -Antibiotics STAR PU 13'!AR82="yes",'Co-amoxiclav etc.'!AR82="yes"),"yes","no")</f>
        <v>yes</v>
      </c>
      <c r="Z82" s="306" t="str">
        <f>IF(AND('OF -Antibiotics STAR PU 13'!AT82="yes",'Co-amoxiclav etc.'!AT82="yes"),"yes","no")</f>
        <v>yes</v>
      </c>
      <c r="AA82" s="306" t="str">
        <f>IF(AND('OF -Antibiotics STAR PU 13'!AV82="yes",'Co-amoxiclav etc.'!AV82="yes"),"yes","no")</f>
        <v>yes</v>
      </c>
    </row>
    <row r="83" spans="1:27" x14ac:dyDescent="0.2">
      <c r="A83" s="285" t="s">
        <v>630</v>
      </c>
      <c r="B83" s="293" t="s">
        <v>689</v>
      </c>
      <c r="C83" s="293" t="s">
        <v>402</v>
      </c>
      <c r="D83" s="293" t="s">
        <v>427</v>
      </c>
      <c r="E83" s="293" t="s">
        <v>50</v>
      </c>
      <c r="F83" s="293" t="s">
        <v>174</v>
      </c>
      <c r="G83" s="293" t="s">
        <v>175</v>
      </c>
      <c r="H83" s="306" t="str">
        <f>IF(AND('OF -Antibiotics STAR PU 13'!J83="yes",'Co-amoxiclav etc.'!J83="yes"),"yes","no")</f>
        <v>no</v>
      </c>
      <c r="I83" s="306" t="str">
        <f>IF(AND('OF -Antibiotics STAR PU 13'!L83="yes",'Co-amoxiclav etc.'!L83="yes"),"yes","no")</f>
        <v>no</v>
      </c>
      <c r="J83" s="306" t="str">
        <f>IF(AND('OF -Antibiotics STAR PU 13'!N83="yes",'Co-amoxiclav etc.'!N83="yes"),"yes","no")</f>
        <v>no</v>
      </c>
      <c r="K83" s="306" t="str">
        <f>IF(AND('OF -Antibiotics STAR PU 13'!P83="yes",'Co-amoxiclav etc.'!P83="yes"),"yes","no")</f>
        <v>no</v>
      </c>
      <c r="L83" s="306" t="str">
        <f>IF(AND('OF -Antibiotics STAR PU 13'!R83="yes",'Co-amoxiclav etc.'!R83="yes"),"yes","no")</f>
        <v>no</v>
      </c>
      <c r="M83" s="306" t="str">
        <f>IF(AND('OF -Antibiotics STAR PU 13'!T83="yes",'Co-amoxiclav etc.'!T83="yes"),"yes","no")</f>
        <v>no</v>
      </c>
      <c r="N83" s="306" t="str">
        <f>IF(AND('OF -Antibiotics STAR PU 13'!V83="yes",'Co-amoxiclav etc.'!V83="yes"),"yes","no")</f>
        <v>no</v>
      </c>
      <c r="O83" s="306" t="str">
        <f>IF(AND('OF -Antibiotics STAR PU 13'!X83="yes",'Co-amoxiclav etc.'!X83="yes"),"yes","no")</f>
        <v>no</v>
      </c>
      <c r="P83" s="306" t="str">
        <f>IF(AND('OF -Antibiotics STAR PU 13'!Z83="yes",'Co-amoxiclav etc.'!Z83="yes"),"yes","no")</f>
        <v>no</v>
      </c>
      <c r="Q83" s="306" t="str">
        <f>IF(AND('OF -Antibiotics STAR PU 13'!AB83="yes",'Co-amoxiclav etc.'!AB83="yes"),"yes","no")</f>
        <v>no</v>
      </c>
      <c r="R83" s="306" t="str">
        <f>IF(AND('OF -Antibiotics STAR PU 13'!AD83="yes",'Co-amoxiclav etc.'!AD83="yes"),"yes","no")</f>
        <v>no</v>
      </c>
      <c r="S83" s="306" t="str">
        <f>IF(AND('OF -Antibiotics STAR PU 13'!AF83="yes",'Co-amoxiclav etc.'!AF83="yes"),"yes","no")</f>
        <v>no</v>
      </c>
      <c r="T83" s="306" t="str">
        <f>IF(AND('OF -Antibiotics STAR PU 13'!AH83="yes",'Co-amoxiclav etc.'!AH83="yes"),"yes","no")</f>
        <v>no</v>
      </c>
      <c r="U83" s="306" t="str">
        <f>IF(AND('OF -Antibiotics STAR PU 13'!AJ83="yes",'Co-amoxiclav etc.'!AJ83="yes"),"yes","no")</f>
        <v>no</v>
      </c>
      <c r="V83" s="306" t="str">
        <f>IF(AND('OF -Antibiotics STAR PU 13'!AL83="yes",'Co-amoxiclav etc.'!AL83="yes"),"yes","no")</f>
        <v>no</v>
      </c>
      <c r="W83" s="306" t="str">
        <f>IF(AND('OF -Antibiotics STAR PU 13'!AN83="yes",'Co-amoxiclav etc.'!AN83="yes"),"yes","no")</f>
        <v>no</v>
      </c>
      <c r="X83" s="306" t="str">
        <f>IF(AND('OF -Antibiotics STAR PU 13'!AP83="yes",'Co-amoxiclav etc.'!AP83="yes"),"yes","no")</f>
        <v>no</v>
      </c>
      <c r="Y83" s="306" t="str">
        <f>IF(AND('OF -Antibiotics STAR PU 13'!AR83="yes",'Co-amoxiclav etc.'!AR83="yes"),"yes","no")</f>
        <v>no</v>
      </c>
      <c r="Z83" s="306" t="str">
        <f>IF(AND('OF -Antibiotics STAR PU 13'!AT83="yes",'Co-amoxiclav etc.'!AT83="yes"),"yes","no")</f>
        <v>no</v>
      </c>
      <c r="AA83" s="306" t="str">
        <f>IF(AND('OF -Antibiotics STAR PU 13'!AV83="yes",'Co-amoxiclav etc.'!AV83="yes"),"yes","no")</f>
        <v>no</v>
      </c>
    </row>
    <row r="84" spans="1:27" x14ac:dyDescent="0.2">
      <c r="A84" s="285" t="s">
        <v>629</v>
      </c>
      <c r="B84" s="293" t="s">
        <v>690</v>
      </c>
      <c r="C84" s="293" t="s">
        <v>404</v>
      </c>
      <c r="D84" s="293" t="s">
        <v>426</v>
      </c>
      <c r="E84" s="293" t="s">
        <v>47</v>
      </c>
      <c r="F84" s="293" t="s">
        <v>176</v>
      </c>
      <c r="G84" s="293" t="s">
        <v>177</v>
      </c>
      <c r="H84" s="306" t="str">
        <f>IF(AND('OF -Antibiotics STAR PU 13'!J84="yes",'Co-amoxiclav etc.'!J84="yes"),"yes","no")</f>
        <v>yes</v>
      </c>
      <c r="I84" s="306" t="str">
        <f>IF(AND('OF -Antibiotics STAR PU 13'!L84="yes",'Co-amoxiclav etc.'!L84="yes"),"yes","no")</f>
        <v>yes</v>
      </c>
      <c r="J84" s="306" t="str">
        <f>IF(AND('OF -Antibiotics STAR PU 13'!N84="yes",'Co-amoxiclav etc.'!N84="yes"),"yes","no")</f>
        <v>yes</v>
      </c>
      <c r="K84" s="306" t="str">
        <f>IF(AND('OF -Antibiotics STAR PU 13'!P84="yes",'Co-amoxiclav etc.'!P84="yes"),"yes","no")</f>
        <v>yes</v>
      </c>
      <c r="L84" s="306" t="str">
        <f>IF(AND('OF -Antibiotics STAR PU 13'!R84="yes",'Co-amoxiclav etc.'!R84="yes"),"yes","no")</f>
        <v>yes</v>
      </c>
      <c r="M84" s="306" t="str">
        <f>IF(AND('OF -Antibiotics STAR PU 13'!T84="yes",'Co-amoxiclav etc.'!T84="yes"),"yes","no")</f>
        <v>yes</v>
      </c>
      <c r="N84" s="306" t="str">
        <f>IF(AND('OF -Antibiotics STAR PU 13'!V84="yes",'Co-amoxiclav etc.'!V84="yes"),"yes","no")</f>
        <v>yes</v>
      </c>
      <c r="O84" s="306" t="str">
        <f>IF(AND('OF -Antibiotics STAR PU 13'!X84="yes",'Co-amoxiclav etc.'!X84="yes"),"yes","no")</f>
        <v>yes</v>
      </c>
      <c r="P84" s="306" t="str">
        <f>IF(AND('OF -Antibiotics STAR PU 13'!Z84="yes",'Co-amoxiclav etc.'!Z84="yes"),"yes","no")</f>
        <v>yes</v>
      </c>
      <c r="Q84" s="306" t="str">
        <f>IF(AND('OF -Antibiotics STAR PU 13'!AB84="yes",'Co-amoxiclav etc.'!AB84="yes"),"yes","no")</f>
        <v>yes</v>
      </c>
      <c r="R84" s="306" t="str">
        <f>IF(AND('OF -Antibiotics STAR PU 13'!AD84="yes",'Co-amoxiclav etc.'!AD84="yes"),"yes","no")</f>
        <v>yes</v>
      </c>
      <c r="S84" s="306" t="str">
        <f>IF(AND('OF -Antibiotics STAR PU 13'!AF84="yes",'Co-amoxiclav etc.'!AF84="yes"),"yes","no")</f>
        <v>yes</v>
      </c>
      <c r="T84" s="306" t="str">
        <f>IF(AND('OF -Antibiotics STAR PU 13'!AH84="yes",'Co-amoxiclav etc.'!AH84="yes"),"yes","no")</f>
        <v>yes</v>
      </c>
      <c r="U84" s="306" t="str">
        <f>IF(AND('OF -Antibiotics STAR PU 13'!AJ84="yes",'Co-amoxiclav etc.'!AJ84="yes"),"yes","no")</f>
        <v>yes</v>
      </c>
      <c r="V84" s="306" t="str">
        <f>IF(AND('OF -Antibiotics STAR PU 13'!AL84="yes",'Co-amoxiclav etc.'!AL84="yes"),"yes","no")</f>
        <v>yes</v>
      </c>
      <c r="W84" s="306" t="str">
        <f>IF(AND('OF -Antibiotics STAR PU 13'!AN84="yes",'Co-amoxiclav etc.'!AN84="yes"),"yes","no")</f>
        <v>yes</v>
      </c>
      <c r="X84" s="306" t="str">
        <f>IF(AND('OF -Antibiotics STAR PU 13'!AP84="yes",'Co-amoxiclav etc.'!AP84="yes"),"yes","no")</f>
        <v>yes</v>
      </c>
      <c r="Y84" s="306" t="str">
        <f>IF(AND('OF -Antibiotics STAR PU 13'!AR84="yes",'Co-amoxiclav etc.'!AR84="yes"),"yes","no")</f>
        <v>yes</v>
      </c>
      <c r="Z84" s="306" t="str">
        <f>IF(AND('OF -Antibiotics STAR PU 13'!AT84="yes",'Co-amoxiclav etc.'!AT84="yes"),"yes","no")</f>
        <v>yes</v>
      </c>
      <c r="AA84" s="306" t="str">
        <f>IF(AND('OF -Antibiotics STAR PU 13'!AV84="yes",'Co-amoxiclav etc.'!AV84="yes"),"yes","no")</f>
        <v>yes</v>
      </c>
    </row>
    <row r="85" spans="1:27" x14ac:dyDescent="0.2">
      <c r="A85" s="285" t="s">
        <v>637</v>
      </c>
      <c r="B85" s="293" t="s">
        <v>688</v>
      </c>
      <c r="C85" s="293" t="s">
        <v>401</v>
      </c>
      <c r="D85" s="293" t="s">
        <v>436</v>
      </c>
      <c r="E85" s="293" t="s">
        <v>114</v>
      </c>
      <c r="F85" s="293" t="s">
        <v>178</v>
      </c>
      <c r="G85" s="293" t="s">
        <v>179</v>
      </c>
      <c r="H85" s="306" t="str">
        <f>IF(AND('OF -Antibiotics STAR PU 13'!J85="yes",'Co-amoxiclav etc.'!J85="yes"),"yes","no")</f>
        <v>no</v>
      </c>
      <c r="I85" s="306" t="str">
        <f>IF(AND('OF -Antibiotics STAR PU 13'!L85="yes",'Co-amoxiclav etc.'!L85="yes"),"yes","no")</f>
        <v>no</v>
      </c>
      <c r="J85" s="306" t="str">
        <f>IF(AND('OF -Antibiotics STAR PU 13'!N85="yes",'Co-amoxiclav etc.'!N85="yes"),"yes","no")</f>
        <v>no</v>
      </c>
      <c r="K85" s="306" t="str">
        <f>IF(AND('OF -Antibiotics STAR PU 13'!P85="yes",'Co-amoxiclav etc.'!P85="yes"),"yes","no")</f>
        <v>no</v>
      </c>
      <c r="L85" s="306" t="str">
        <f>IF(AND('OF -Antibiotics STAR PU 13'!R85="yes",'Co-amoxiclav etc.'!R85="yes"),"yes","no")</f>
        <v>no</v>
      </c>
      <c r="M85" s="306" t="str">
        <f>IF(AND('OF -Antibiotics STAR PU 13'!T85="yes",'Co-amoxiclav etc.'!T85="yes"),"yes","no")</f>
        <v>no</v>
      </c>
      <c r="N85" s="306" t="str">
        <f>IF(AND('OF -Antibiotics STAR PU 13'!V85="yes",'Co-amoxiclav etc.'!V85="yes"),"yes","no")</f>
        <v>no</v>
      </c>
      <c r="O85" s="306" t="str">
        <f>IF(AND('OF -Antibiotics STAR PU 13'!X85="yes",'Co-amoxiclav etc.'!X85="yes"),"yes","no")</f>
        <v>no</v>
      </c>
      <c r="P85" s="306" t="str">
        <f>IF(AND('OF -Antibiotics STAR PU 13'!Z85="yes",'Co-amoxiclav etc.'!Z85="yes"),"yes","no")</f>
        <v>no</v>
      </c>
      <c r="Q85" s="306" t="str">
        <f>IF(AND('OF -Antibiotics STAR PU 13'!AB85="yes",'Co-amoxiclav etc.'!AB85="yes"),"yes","no")</f>
        <v>no</v>
      </c>
      <c r="R85" s="306" t="str">
        <f>IF(AND('OF -Antibiotics STAR PU 13'!AD85="yes",'Co-amoxiclav etc.'!AD85="yes"),"yes","no")</f>
        <v>no</v>
      </c>
      <c r="S85" s="306" t="str">
        <f>IF(AND('OF -Antibiotics STAR PU 13'!AF85="yes",'Co-amoxiclav etc.'!AF85="yes"),"yes","no")</f>
        <v>no</v>
      </c>
      <c r="T85" s="306" t="str">
        <f>IF(AND('OF -Antibiotics STAR PU 13'!AH85="yes",'Co-amoxiclav etc.'!AH85="yes"),"yes","no")</f>
        <v>no</v>
      </c>
      <c r="U85" s="306" t="str">
        <f>IF(AND('OF -Antibiotics STAR PU 13'!AJ85="yes",'Co-amoxiclav etc.'!AJ85="yes"),"yes","no")</f>
        <v>no</v>
      </c>
      <c r="V85" s="306" t="str">
        <f>IF(AND('OF -Antibiotics STAR PU 13'!AL85="yes",'Co-amoxiclav etc.'!AL85="yes"),"yes","no")</f>
        <v>no</v>
      </c>
      <c r="W85" s="306" t="str">
        <f>IF(AND('OF -Antibiotics STAR PU 13'!AN85="yes",'Co-amoxiclav etc.'!AN85="yes"),"yes","no")</f>
        <v>no</v>
      </c>
      <c r="X85" s="306" t="str">
        <f>IF(AND('OF -Antibiotics STAR PU 13'!AP85="yes",'Co-amoxiclav etc.'!AP85="yes"),"yes","no")</f>
        <v>no</v>
      </c>
      <c r="Y85" s="306" t="str">
        <f>IF(AND('OF -Antibiotics STAR PU 13'!AR85="yes",'Co-amoxiclav etc.'!AR85="yes"),"yes","no")</f>
        <v>no</v>
      </c>
      <c r="Z85" s="306" t="str">
        <f>IF(AND('OF -Antibiotics STAR PU 13'!AT85="yes",'Co-amoxiclav etc.'!AT85="yes"),"yes","no")</f>
        <v>no</v>
      </c>
      <c r="AA85" s="306" t="str">
        <f>IF(AND('OF -Antibiotics STAR PU 13'!AV85="yes",'Co-amoxiclav etc.'!AV85="yes"),"yes","no")</f>
        <v>no</v>
      </c>
    </row>
    <row r="86" spans="1:27" x14ac:dyDescent="0.2">
      <c r="A86" s="285" t="s">
        <v>501</v>
      </c>
      <c r="B86" s="293" t="s">
        <v>691</v>
      </c>
      <c r="C86" s="293" t="s">
        <v>405</v>
      </c>
      <c r="D86" s="293" t="s">
        <v>429</v>
      </c>
      <c r="E86" s="293" t="s">
        <v>60</v>
      </c>
      <c r="F86" s="293" t="s">
        <v>180</v>
      </c>
      <c r="G86" s="293" t="s">
        <v>181</v>
      </c>
      <c r="H86" s="306" t="str">
        <f>IF(AND('OF -Antibiotics STAR PU 13'!J86="yes",'Co-amoxiclav etc.'!J86="yes"),"yes","no")</f>
        <v>no</v>
      </c>
      <c r="I86" s="306" t="str">
        <f>IF(AND('OF -Antibiotics STAR PU 13'!L86="yes",'Co-amoxiclav etc.'!L86="yes"),"yes","no")</f>
        <v>no</v>
      </c>
      <c r="J86" s="306" t="str">
        <f>IF(AND('OF -Antibiotics STAR PU 13'!N86="yes",'Co-amoxiclav etc.'!N86="yes"),"yes","no")</f>
        <v>no</v>
      </c>
      <c r="K86" s="306" t="str">
        <f>IF(AND('OF -Antibiotics STAR PU 13'!P86="yes",'Co-amoxiclav etc.'!P86="yes"),"yes","no")</f>
        <v>no</v>
      </c>
      <c r="L86" s="306" t="str">
        <f>IF(AND('OF -Antibiotics STAR PU 13'!R86="yes",'Co-amoxiclav etc.'!R86="yes"),"yes","no")</f>
        <v>no</v>
      </c>
      <c r="M86" s="306" t="str">
        <f>IF(AND('OF -Antibiotics STAR PU 13'!T86="yes",'Co-amoxiclav etc.'!T86="yes"),"yes","no")</f>
        <v>no</v>
      </c>
      <c r="N86" s="306" t="str">
        <f>IF(AND('OF -Antibiotics STAR PU 13'!V86="yes",'Co-amoxiclav etc.'!V86="yes"),"yes","no")</f>
        <v>no</v>
      </c>
      <c r="O86" s="306" t="str">
        <f>IF(AND('OF -Antibiotics STAR PU 13'!X86="yes",'Co-amoxiclav etc.'!X86="yes"),"yes","no")</f>
        <v>no</v>
      </c>
      <c r="P86" s="306" t="str">
        <f>IF(AND('OF -Antibiotics STAR PU 13'!Z86="yes",'Co-amoxiclav etc.'!Z86="yes"),"yes","no")</f>
        <v>no</v>
      </c>
      <c r="Q86" s="306" t="str">
        <f>IF(AND('OF -Antibiotics STAR PU 13'!AB86="yes",'Co-amoxiclav etc.'!AB86="yes"),"yes","no")</f>
        <v>no</v>
      </c>
      <c r="R86" s="306" t="str">
        <f>IF(AND('OF -Antibiotics STAR PU 13'!AD86="yes",'Co-amoxiclav etc.'!AD86="yes"),"yes","no")</f>
        <v>no</v>
      </c>
      <c r="S86" s="306" t="str">
        <f>IF(AND('OF -Antibiotics STAR PU 13'!AF86="yes",'Co-amoxiclav etc.'!AF86="yes"),"yes","no")</f>
        <v>yes</v>
      </c>
      <c r="T86" s="306" t="str">
        <f>IF(AND('OF -Antibiotics STAR PU 13'!AH86="yes",'Co-amoxiclav etc.'!AH86="yes"),"yes","no")</f>
        <v>yes</v>
      </c>
      <c r="U86" s="306" t="str">
        <f>IF(AND('OF -Antibiotics STAR PU 13'!AJ86="yes",'Co-amoxiclav etc.'!AJ86="yes"),"yes","no")</f>
        <v>yes</v>
      </c>
      <c r="V86" s="306" t="str">
        <f>IF(AND('OF -Antibiotics STAR PU 13'!AL86="yes",'Co-amoxiclav etc.'!AL86="yes"),"yes","no")</f>
        <v>yes</v>
      </c>
      <c r="W86" s="306" t="str">
        <f>IF(AND('OF -Antibiotics STAR PU 13'!AN86="yes",'Co-amoxiclav etc.'!AN86="yes"),"yes","no")</f>
        <v>yes</v>
      </c>
      <c r="X86" s="306" t="str">
        <f>IF(AND('OF -Antibiotics STAR PU 13'!AP86="yes",'Co-amoxiclav etc.'!AP86="yes"),"yes","no")</f>
        <v>yes</v>
      </c>
      <c r="Y86" s="306" t="str">
        <f>IF(AND('OF -Antibiotics STAR PU 13'!AR86="yes",'Co-amoxiclav etc.'!AR86="yes"),"yes","no")</f>
        <v>yes</v>
      </c>
      <c r="Z86" s="306" t="str">
        <f>IF(AND('OF -Antibiotics STAR PU 13'!AT86="yes",'Co-amoxiclav etc.'!AT86="yes"),"yes","no")</f>
        <v>yes</v>
      </c>
      <c r="AA86" s="306" t="str">
        <f>IF(AND('OF -Antibiotics STAR PU 13'!AV86="yes",'Co-amoxiclav etc.'!AV86="yes"),"yes","no")</f>
        <v>yes</v>
      </c>
    </row>
    <row r="87" spans="1:27" x14ac:dyDescent="0.2">
      <c r="A87" s="285" t="s">
        <v>498</v>
      </c>
      <c r="B87" s="293" t="s">
        <v>704</v>
      </c>
      <c r="C87" s="293" t="s">
        <v>98</v>
      </c>
      <c r="D87" s="293" t="s">
        <v>434</v>
      </c>
      <c r="E87" s="293" t="s">
        <v>98</v>
      </c>
      <c r="F87" s="293" t="s">
        <v>182</v>
      </c>
      <c r="G87" s="293" t="s">
        <v>183</v>
      </c>
      <c r="H87" s="306" t="str">
        <f>IF(AND('OF -Antibiotics STAR PU 13'!J87="yes",'Co-amoxiclav etc.'!J87="yes"),"yes","no")</f>
        <v>no</v>
      </c>
      <c r="I87" s="306" t="str">
        <f>IF(AND('OF -Antibiotics STAR PU 13'!L87="yes",'Co-amoxiclav etc.'!L87="yes"),"yes","no")</f>
        <v>no</v>
      </c>
      <c r="J87" s="306" t="str">
        <f>IF(AND('OF -Antibiotics STAR PU 13'!N87="yes",'Co-amoxiclav etc.'!N87="yes"),"yes","no")</f>
        <v>no</v>
      </c>
      <c r="K87" s="306" t="str">
        <f>IF(AND('OF -Antibiotics STAR PU 13'!P87="yes",'Co-amoxiclav etc.'!P87="yes"),"yes","no")</f>
        <v>no</v>
      </c>
      <c r="L87" s="306" t="str">
        <f>IF(AND('OF -Antibiotics STAR PU 13'!R87="yes",'Co-amoxiclav etc.'!R87="yes"),"yes","no")</f>
        <v>no</v>
      </c>
      <c r="M87" s="306" t="str">
        <f>IF(AND('OF -Antibiotics STAR PU 13'!T87="yes",'Co-amoxiclav etc.'!T87="yes"),"yes","no")</f>
        <v>no</v>
      </c>
      <c r="N87" s="306" t="str">
        <f>IF(AND('OF -Antibiotics STAR PU 13'!V87="yes",'Co-amoxiclav etc.'!V87="yes"),"yes","no")</f>
        <v>no</v>
      </c>
      <c r="O87" s="306" t="str">
        <f>IF(AND('OF -Antibiotics STAR PU 13'!X87="yes",'Co-amoxiclav etc.'!X87="yes"),"yes","no")</f>
        <v>no</v>
      </c>
      <c r="P87" s="306" t="str">
        <f>IF(AND('OF -Antibiotics STAR PU 13'!Z87="yes",'Co-amoxiclav etc.'!Z87="yes"),"yes","no")</f>
        <v>no</v>
      </c>
      <c r="Q87" s="306" t="str">
        <f>IF(AND('OF -Antibiotics STAR PU 13'!AB87="yes",'Co-amoxiclav etc.'!AB87="yes"),"yes","no")</f>
        <v>no</v>
      </c>
      <c r="R87" s="306" t="str">
        <f>IF(AND('OF -Antibiotics STAR PU 13'!AD87="yes",'Co-amoxiclav etc.'!AD87="yes"),"yes","no")</f>
        <v>no</v>
      </c>
      <c r="S87" s="306" t="str">
        <f>IF(AND('OF -Antibiotics STAR PU 13'!AF87="yes",'Co-amoxiclav etc.'!AF87="yes"),"yes","no")</f>
        <v>no</v>
      </c>
      <c r="T87" s="306" t="str">
        <f>IF(AND('OF -Antibiotics STAR PU 13'!AH87="yes",'Co-amoxiclav etc.'!AH87="yes"),"yes","no")</f>
        <v>no</v>
      </c>
      <c r="U87" s="306" t="str">
        <f>IF(AND('OF -Antibiotics STAR PU 13'!AJ87="yes",'Co-amoxiclav etc.'!AJ87="yes"),"yes","no")</f>
        <v>no</v>
      </c>
      <c r="V87" s="306" t="str">
        <f>IF(AND('OF -Antibiotics STAR PU 13'!AL87="yes",'Co-amoxiclav etc.'!AL87="yes"),"yes","no")</f>
        <v>no</v>
      </c>
      <c r="W87" s="306" t="str">
        <f>IF(AND('OF -Antibiotics STAR PU 13'!AN87="yes",'Co-amoxiclav etc.'!AN87="yes"),"yes","no")</f>
        <v>no</v>
      </c>
      <c r="X87" s="306" t="str">
        <f>IF(AND('OF -Antibiotics STAR PU 13'!AP87="yes",'Co-amoxiclav etc.'!AP87="yes"),"yes","no")</f>
        <v>yes</v>
      </c>
      <c r="Y87" s="306" t="str">
        <f>IF(AND('OF -Antibiotics STAR PU 13'!AR87="yes",'Co-amoxiclav etc.'!AR87="yes"),"yes","no")</f>
        <v>yes</v>
      </c>
      <c r="Z87" s="306" t="str">
        <f>IF(AND('OF -Antibiotics STAR PU 13'!AT87="yes",'Co-amoxiclav etc.'!AT87="yes"),"yes","no")</f>
        <v>yes</v>
      </c>
      <c r="AA87" s="306" t="str">
        <f>IF(AND('OF -Antibiotics STAR PU 13'!AV87="yes",'Co-amoxiclav etc.'!AV87="yes"),"yes","no")</f>
        <v>yes</v>
      </c>
    </row>
    <row r="88" spans="1:27" x14ac:dyDescent="0.2">
      <c r="A88" s="285" t="s">
        <v>622</v>
      </c>
      <c r="B88" s="293" t="s">
        <v>690</v>
      </c>
      <c r="C88" s="293" t="s">
        <v>404</v>
      </c>
      <c r="D88" s="293" t="s">
        <v>418</v>
      </c>
      <c r="E88" s="293" t="s">
        <v>12</v>
      </c>
      <c r="F88" s="293" t="s">
        <v>184</v>
      </c>
      <c r="G88" s="293" t="s">
        <v>185</v>
      </c>
      <c r="H88" s="306" t="str">
        <f>IF(AND('OF -Antibiotics STAR PU 13'!J88="yes",'Co-amoxiclav etc.'!J88="yes"),"yes","no")</f>
        <v>yes</v>
      </c>
      <c r="I88" s="306" t="str">
        <f>IF(AND('OF -Antibiotics STAR PU 13'!L88="yes",'Co-amoxiclav etc.'!L88="yes"),"yes","no")</f>
        <v>yes</v>
      </c>
      <c r="J88" s="306" t="str">
        <f>IF(AND('OF -Antibiotics STAR PU 13'!N88="yes",'Co-amoxiclav etc.'!N88="yes"),"yes","no")</f>
        <v>yes</v>
      </c>
      <c r="K88" s="306" t="str">
        <f>IF(AND('OF -Antibiotics STAR PU 13'!P88="yes",'Co-amoxiclav etc.'!P88="yes"),"yes","no")</f>
        <v>yes</v>
      </c>
      <c r="L88" s="306" t="str">
        <f>IF(AND('OF -Antibiotics STAR PU 13'!R88="yes",'Co-amoxiclav etc.'!R88="yes"),"yes","no")</f>
        <v>no</v>
      </c>
      <c r="M88" s="306" t="str">
        <f>IF(AND('OF -Antibiotics STAR PU 13'!T88="yes",'Co-amoxiclav etc.'!T88="yes"),"yes","no")</f>
        <v>no</v>
      </c>
      <c r="N88" s="306" t="str">
        <f>IF(AND('OF -Antibiotics STAR PU 13'!V88="yes",'Co-amoxiclav etc.'!V88="yes"),"yes","no")</f>
        <v>no</v>
      </c>
      <c r="O88" s="306" t="str">
        <f>IF(AND('OF -Antibiotics STAR PU 13'!X88="yes",'Co-amoxiclav etc.'!X88="yes"),"yes","no")</f>
        <v>no</v>
      </c>
      <c r="P88" s="306" t="str">
        <f>IF(AND('OF -Antibiotics STAR PU 13'!Z88="yes",'Co-amoxiclav etc.'!Z88="yes"),"yes","no")</f>
        <v>no</v>
      </c>
      <c r="Q88" s="306" t="str">
        <f>IF(AND('OF -Antibiotics STAR PU 13'!AB88="yes",'Co-amoxiclav etc.'!AB88="yes"),"yes","no")</f>
        <v>no</v>
      </c>
      <c r="R88" s="306" t="str">
        <f>IF(AND('OF -Antibiotics STAR PU 13'!AD88="yes",'Co-amoxiclav etc.'!AD88="yes"),"yes","no")</f>
        <v>no</v>
      </c>
      <c r="S88" s="306" t="str">
        <f>IF(AND('OF -Antibiotics STAR PU 13'!AF88="yes",'Co-amoxiclav etc.'!AF88="yes"),"yes","no")</f>
        <v>no</v>
      </c>
      <c r="T88" s="306" t="str">
        <f>IF(AND('OF -Antibiotics STAR PU 13'!AH88="yes",'Co-amoxiclav etc.'!AH88="yes"),"yes","no")</f>
        <v>no</v>
      </c>
      <c r="U88" s="306" t="str">
        <f>IF(AND('OF -Antibiotics STAR PU 13'!AJ88="yes",'Co-amoxiclav etc.'!AJ88="yes"),"yes","no")</f>
        <v>no</v>
      </c>
      <c r="V88" s="306" t="str">
        <f>IF(AND('OF -Antibiotics STAR PU 13'!AL88="yes",'Co-amoxiclav etc.'!AL88="yes"),"yes","no")</f>
        <v>no</v>
      </c>
      <c r="W88" s="306" t="str">
        <f>IF(AND('OF -Antibiotics STAR PU 13'!AN88="yes",'Co-amoxiclav etc.'!AN88="yes"),"yes","no")</f>
        <v>no</v>
      </c>
      <c r="X88" s="306" t="str">
        <f>IF(AND('OF -Antibiotics STAR PU 13'!AP88="yes",'Co-amoxiclav etc.'!AP88="yes"),"yes","no")</f>
        <v>no</v>
      </c>
      <c r="Y88" s="306" t="str">
        <f>IF(AND('OF -Antibiotics STAR PU 13'!AR88="yes",'Co-amoxiclav etc.'!AR88="yes"),"yes","no")</f>
        <v>no</v>
      </c>
      <c r="Z88" s="306" t="str">
        <f>IF(AND('OF -Antibiotics STAR PU 13'!AT88="yes",'Co-amoxiclav etc.'!AT88="yes"),"yes","no")</f>
        <v>no</v>
      </c>
      <c r="AA88" s="306" t="str">
        <f>IF(AND('OF -Antibiotics STAR PU 13'!AV88="yes",'Co-amoxiclav etc.'!AV88="yes"),"yes","no")</f>
        <v>no</v>
      </c>
    </row>
    <row r="89" spans="1:27" x14ac:dyDescent="0.2">
      <c r="A89" s="285" t="s">
        <v>641</v>
      </c>
      <c r="B89" s="293" t="s">
        <v>697</v>
      </c>
      <c r="C89" s="293" t="s">
        <v>408</v>
      </c>
      <c r="D89" s="293" t="s">
        <v>440</v>
      </c>
      <c r="E89" s="293" t="s">
        <v>186</v>
      </c>
      <c r="F89" s="293" t="s">
        <v>187</v>
      </c>
      <c r="G89" s="293" t="s">
        <v>188</v>
      </c>
      <c r="H89" s="306" t="str">
        <f>IF(AND('OF -Antibiotics STAR PU 13'!J89="yes",'Co-amoxiclav etc.'!J89="yes"),"yes","no")</f>
        <v>no</v>
      </c>
      <c r="I89" s="306" t="str">
        <f>IF(AND('OF -Antibiotics STAR PU 13'!L89="yes",'Co-amoxiclav etc.'!L89="yes"),"yes","no")</f>
        <v>no</v>
      </c>
      <c r="J89" s="306" t="str">
        <f>IF(AND('OF -Antibiotics STAR PU 13'!N89="yes",'Co-amoxiclav etc.'!N89="yes"),"yes","no")</f>
        <v>no</v>
      </c>
      <c r="K89" s="306" t="str">
        <f>IF(AND('OF -Antibiotics STAR PU 13'!P89="yes",'Co-amoxiclav etc.'!P89="yes"),"yes","no")</f>
        <v>no</v>
      </c>
      <c r="L89" s="306" t="str">
        <f>IF(AND('OF -Antibiotics STAR PU 13'!R89="yes",'Co-amoxiclav etc.'!R89="yes"),"yes","no")</f>
        <v>no</v>
      </c>
      <c r="M89" s="306" t="str">
        <f>IF(AND('OF -Antibiotics STAR PU 13'!T89="yes",'Co-amoxiclav etc.'!T89="yes"),"yes","no")</f>
        <v>no</v>
      </c>
      <c r="N89" s="306" t="str">
        <f>IF(AND('OF -Antibiotics STAR PU 13'!V89="yes",'Co-amoxiclav etc.'!V89="yes"),"yes","no")</f>
        <v>no</v>
      </c>
      <c r="O89" s="306" t="str">
        <f>IF(AND('OF -Antibiotics STAR PU 13'!X89="yes",'Co-amoxiclav etc.'!X89="yes"),"yes","no")</f>
        <v>no</v>
      </c>
      <c r="P89" s="306" t="str">
        <f>IF(AND('OF -Antibiotics STAR PU 13'!Z89="yes",'Co-amoxiclav etc.'!Z89="yes"),"yes","no")</f>
        <v>no</v>
      </c>
      <c r="Q89" s="306" t="str">
        <f>IF(AND('OF -Antibiotics STAR PU 13'!AB89="yes",'Co-amoxiclav etc.'!AB89="yes"),"yes","no")</f>
        <v>yes</v>
      </c>
      <c r="R89" s="306" t="str">
        <f>IF(AND('OF -Antibiotics STAR PU 13'!AD89="yes",'Co-amoxiclav etc.'!AD89="yes"),"yes","no")</f>
        <v>yes</v>
      </c>
      <c r="S89" s="306" t="str">
        <f>IF(AND('OF -Antibiotics STAR PU 13'!AF89="yes",'Co-amoxiclav etc.'!AF89="yes"),"yes","no")</f>
        <v>yes</v>
      </c>
      <c r="T89" s="306" t="str">
        <f>IF(AND('OF -Antibiotics STAR PU 13'!AH89="yes",'Co-amoxiclav etc.'!AH89="yes"),"yes","no")</f>
        <v>yes</v>
      </c>
      <c r="U89" s="306" t="str">
        <f>IF(AND('OF -Antibiotics STAR PU 13'!AJ89="yes",'Co-amoxiclav etc.'!AJ89="yes"),"yes","no")</f>
        <v>yes</v>
      </c>
      <c r="V89" s="306" t="str">
        <f>IF(AND('OF -Antibiotics STAR PU 13'!AL89="yes",'Co-amoxiclav etc.'!AL89="yes"),"yes","no")</f>
        <v>yes</v>
      </c>
      <c r="W89" s="306" t="str">
        <f>IF(AND('OF -Antibiotics STAR PU 13'!AN89="yes",'Co-amoxiclav etc.'!AN89="yes"),"yes","no")</f>
        <v>yes</v>
      </c>
      <c r="X89" s="306" t="str">
        <f>IF(AND('OF -Antibiotics STAR PU 13'!AP89="yes",'Co-amoxiclav etc.'!AP89="yes"),"yes","no")</f>
        <v>yes</v>
      </c>
      <c r="Y89" s="306" t="str">
        <f>IF(AND('OF -Antibiotics STAR PU 13'!AR89="yes",'Co-amoxiclav etc.'!AR89="yes"),"yes","no")</f>
        <v>yes</v>
      </c>
      <c r="Z89" s="306" t="str">
        <f>IF(AND('OF -Antibiotics STAR PU 13'!AT89="yes",'Co-amoxiclav etc.'!AT89="yes"),"yes","no")</f>
        <v>yes</v>
      </c>
      <c r="AA89" s="306" t="str">
        <f>IF(AND('OF -Antibiotics STAR PU 13'!AV89="yes",'Co-amoxiclav etc.'!AV89="yes"),"yes","no")</f>
        <v>yes</v>
      </c>
    </row>
    <row r="90" spans="1:27" x14ac:dyDescent="0.2">
      <c r="A90" s="285" t="s">
        <v>633</v>
      </c>
      <c r="B90" s="293" t="s">
        <v>690</v>
      </c>
      <c r="C90" s="293" t="s">
        <v>404</v>
      </c>
      <c r="D90" s="293" t="s">
        <v>422</v>
      </c>
      <c r="E90" s="293" t="s">
        <v>31</v>
      </c>
      <c r="F90" s="293" t="s">
        <v>189</v>
      </c>
      <c r="G90" s="293" t="s">
        <v>190</v>
      </c>
      <c r="H90" s="306" t="str">
        <f>IF(AND('OF -Antibiotics STAR PU 13'!J90="yes",'Co-amoxiclav etc.'!J90="yes"),"yes","no")</f>
        <v>yes</v>
      </c>
      <c r="I90" s="306" t="str">
        <f>IF(AND('OF -Antibiotics STAR PU 13'!L90="yes",'Co-amoxiclav etc.'!L90="yes"),"yes","no")</f>
        <v>yes</v>
      </c>
      <c r="J90" s="306" t="str">
        <f>IF(AND('OF -Antibiotics STAR PU 13'!N90="yes",'Co-amoxiclav etc.'!N90="yes"),"yes","no")</f>
        <v>yes</v>
      </c>
      <c r="K90" s="306" t="str">
        <f>IF(AND('OF -Antibiotics STAR PU 13'!P90="yes",'Co-amoxiclav etc.'!P90="yes"),"yes","no")</f>
        <v>yes</v>
      </c>
      <c r="L90" s="306" t="str">
        <f>IF(AND('OF -Antibiotics STAR PU 13'!R90="yes",'Co-amoxiclav etc.'!R90="yes"),"yes","no")</f>
        <v>yes</v>
      </c>
      <c r="M90" s="306" t="str">
        <f>IF(AND('OF -Antibiotics STAR PU 13'!T90="yes",'Co-amoxiclav etc.'!T90="yes"),"yes","no")</f>
        <v>yes</v>
      </c>
      <c r="N90" s="306" t="str">
        <f>IF(AND('OF -Antibiotics STAR PU 13'!V90="yes",'Co-amoxiclav etc.'!V90="yes"),"yes","no")</f>
        <v>yes</v>
      </c>
      <c r="O90" s="306" t="str">
        <f>IF(AND('OF -Antibiotics STAR PU 13'!X90="yes",'Co-amoxiclav etc.'!X90="yes"),"yes","no")</f>
        <v>yes</v>
      </c>
      <c r="P90" s="306" t="str">
        <f>IF(AND('OF -Antibiotics STAR PU 13'!Z90="yes",'Co-amoxiclav etc.'!Z90="yes"),"yes","no")</f>
        <v>yes</v>
      </c>
      <c r="Q90" s="306" t="str">
        <f>IF(AND('OF -Antibiotics STAR PU 13'!AB90="yes",'Co-amoxiclav etc.'!AB90="yes"),"yes","no")</f>
        <v>yes</v>
      </c>
      <c r="R90" s="306" t="str">
        <f>IF(AND('OF -Antibiotics STAR PU 13'!AD90="yes",'Co-amoxiclav etc.'!AD90="yes"),"yes","no")</f>
        <v>yes</v>
      </c>
      <c r="S90" s="306" t="str">
        <f>IF(AND('OF -Antibiotics STAR PU 13'!AF90="yes",'Co-amoxiclav etc.'!AF90="yes"),"yes","no")</f>
        <v>yes</v>
      </c>
      <c r="T90" s="306" t="str">
        <f>IF(AND('OF -Antibiotics STAR PU 13'!AH90="yes",'Co-amoxiclav etc.'!AH90="yes"),"yes","no")</f>
        <v>yes</v>
      </c>
      <c r="U90" s="306" t="str">
        <f>IF(AND('OF -Antibiotics STAR PU 13'!AJ90="yes",'Co-amoxiclav etc.'!AJ90="yes"),"yes","no")</f>
        <v>yes</v>
      </c>
      <c r="V90" s="306" t="str">
        <f>IF(AND('OF -Antibiotics STAR PU 13'!AL90="yes",'Co-amoxiclav etc.'!AL90="yes"),"yes","no")</f>
        <v>yes</v>
      </c>
      <c r="W90" s="306" t="str">
        <f>IF(AND('OF -Antibiotics STAR PU 13'!AN90="yes",'Co-amoxiclav etc.'!AN90="yes"),"yes","no")</f>
        <v>yes</v>
      </c>
      <c r="X90" s="306" t="str">
        <f>IF(AND('OF -Antibiotics STAR PU 13'!AP90="yes",'Co-amoxiclav etc.'!AP90="yes"),"yes","no")</f>
        <v>yes</v>
      </c>
      <c r="Y90" s="306" t="str">
        <f>IF(AND('OF -Antibiotics STAR PU 13'!AR90="yes",'Co-amoxiclav etc.'!AR90="yes"),"yes","no")</f>
        <v>yes</v>
      </c>
      <c r="Z90" s="306" t="str">
        <f>IF(AND('OF -Antibiotics STAR PU 13'!AT90="yes",'Co-amoxiclav etc.'!AT90="yes"),"yes","no")</f>
        <v>yes</v>
      </c>
      <c r="AA90" s="306" t="str">
        <f>IF(AND('OF -Antibiotics STAR PU 13'!AV90="yes",'Co-amoxiclav etc.'!AV90="yes"),"yes","no")</f>
        <v>yes</v>
      </c>
    </row>
    <row r="91" spans="1:27" x14ac:dyDescent="0.2">
      <c r="A91" s="285" t="s">
        <v>496</v>
      </c>
      <c r="B91" s="293" t="s">
        <v>705</v>
      </c>
      <c r="C91" s="293" t="s">
        <v>411</v>
      </c>
      <c r="D91" s="293" t="s">
        <v>439</v>
      </c>
      <c r="E91" s="293" t="s">
        <v>145</v>
      </c>
      <c r="F91" s="293" t="s">
        <v>191</v>
      </c>
      <c r="G91" s="293" t="s">
        <v>192</v>
      </c>
      <c r="H91" s="306" t="str">
        <f>IF(AND('OF -Antibiotics STAR PU 13'!J91="yes",'Co-amoxiclav etc.'!J91="yes"),"yes","no")</f>
        <v>no</v>
      </c>
      <c r="I91" s="306" t="str">
        <f>IF(AND('OF -Antibiotics STAR PU 13'!L91="yes",'Co-amoxiclav etc.'!L91="yes"),"yes","no")</f>
        <v>no</v>
      </c>
      <c r="J91" s="306" t="str">
        <f>IF(AND('OF -Antibiotics STAR PU 13'!N91="yes",'Co-amoxiclav etc.'!N91="yes"),"yes","no")</f>
        <v>no</v>
      </c>
      <c r="K91" s="306" t="str">
        <f>IF(AND('OF -Antibiotics STAR PU 13'!P91="yes",'Co-amoxiclav etc.'!P91="yes"),"yes","no")</f>
        <v>no</v>
      </c>
      <c r="L91" s="306" t="str">
        <f>IF(AND('OF -Antibiotics STAR PU 13'!R91="yes",'Co-amoxiclav etc.'!R91="yes"),"yes","no")</f>
        <v>no</v>
      </c>
      <c r="M91" s="306" t="str">
        <f>IF(AND('OF -Antibiotics STAR PU 13'!T91="yes",'Co-amoxiclav etc.'!T91="yes"),"yes","no")</f>
        <v>no</v>
      </c>
      <c r="N91" s="306" t="str">
        <f>IF(AND('OF -Antibiotics STAR PU 13'!V91="yes",'Co-amoxiclav etc.'!V91="yes"),"yes","no")</f>
        <v>no</v>
      </c>
      <c r="O91" s="306" t="str">
        <f>IF(AND('OF -Antibiotics STAR PU 13'!X91="yes",'Co-amoxiclav etc.'!X91="yes"),"yes","no")</f>
        <v>no</v>
      </c>
      <c r="P91" s="306" t="str">
        <f>IF(AND('OF -Antibiotics STAR PU 13'!Z91="yes",'Co-amoxiclav etc.'!Z91="yes"),"yes","no")</f>
        <v>no</v>
      </c>
      <c r="Q91" s="306" t="str">
        <f>IF(AND('OF -Antibiotics STAR PU 13'!AB91="yes",'Co-amoxiclav etc.'!AB91="yes"),"yes","no")</f>
        <v>no</v>
      </c>
      <c r="R91" s="306" t="str">
        <f>IF(AND('OF -Antibiotics STAR PU 13'!AD91="yes",'Co-amoxiclav etc.'!AD91="yes"),"yes","no")</f>
        <v>no</v>
      </c>
      <c r="S91" s="306" t="str">
        <f>IF(AND('OF -Antibiotics STAR PU 13'!AF91="yes",'Co-amoxiclav etc.'!AF91="yes"),"yes","no")</f>
        <v>no</v>
      </c>
      <c r="T91" s="306" t="str">
        <f>IF(AND('OF -Antibiotics STAR PU 13'!AH91="yes",'Co-amoxiclav etc.'!AH91="yes"),"yes","no")</f>
        <v>no</v>
      </c>
      <c r="U91" s="306" t="str">
        <f>IF(AND('OF -Antibiotics STAR PU 13'!AJ91="yes",'Co-amoxiclav etc.'!AJ91="yes"),"yes","no")</f>
        <v>no</v>
      </c>
      <c r="V91" s="306" t="str">
        <f>IF(AND('OF -Antibiotics STAR PU 13'!AL91="yes",'Co-amoxiclav etc.'!AL91="yes"),"yes","no")</f>
        <v>no</v>
      </c>
      <c r="W91" s="306" t="str">
        <f>IF(AND('OF -Antibiotics STAR PU 13'!AN91="yes",'Co-amoxiclav etc.'!AN91="yes"),"yes","no")</f>
        <v>no</v>
      </c>
      <c r="X91" s="306" t="str">
        <f>IF(AND('OF -Antibiotics STAR PU 13'!AP91="yes",'Co-amoxiclav etc.'!AP91="yes"),"yes","no")</f>
        <v>no</v>
      </c>
      <c r="Y91" s="306" t="str">
        <f>IF(AND('OF -Antibiotics STAR PU 13'!AR91="yes",'Co-amoxiclav etc.'!AR91="yes"),"yes","no")</f>
        <v>no</v>
      </c>
      <c r="Z91" s="306" t="str">
        <f>IF(AND('OF -Antibiotics STAR PU 13'!AT91="yes",'Co-amoxiclav etc.'!AT91="yes"),"yes","no")</f>
        <v>no</v>
      </c>
      <c r="AA91" s="306" t="str">
        <f>IF(AND('OF -Antibiotics STAR PU 13'!AV91="yes",'Co-amoxiclav etc.'!AV91="yes"),"yes","no")</f>
        <v>no</v>
      </c>
    </row>
    <row r="92" spans="1:27" x14ac:dyDescent="0.2">
      <c r="A92" s="285" t="s">
        <v>626</v>
      </c>
      <c r="B92" s="293" t="s">
        <v>690</v>
      </c>
      <c r="C92" s="293" t="s">
        <v>404</v>
      </c>
      <c r="D92" s="293" t="s">
        <v>422</v>
      </c>
      <c r="E92" s="293" t="s">
        <v>31</v>
      </c>
      <c r="F92" s="293" t="s">
        <v>193</v>
      </c>
      <c r="G92" s="293" t="s">
        <v>194</v>
      </c>
      <c r="H92" s="306" t="str">
        <f>IF(AND('OF -Antibiotics STAR PU 13'!J92="yes",'Co-amoxiclav etc.'!J92="yes"),"yes","no")</f>
        <v>yes</v>
      </c>
      <c r="I92" s="306" t="str">
        <f>IF(AND('OF -Antibiotics STAR PU 13'!L92="yes",'Co-amoxiclav etc.'!L92="yes"),"yes","no")</f>
        <v>yes</v>
      </c>
      <c r="J92" s="306" t="str">
        <f>IF(AND('OF -Antibiotics STAR PU 13'!N92="yes",'Co-amoxiclav etc.'!N92="yes"),"yes","no")</f>
        <v>yes</v>
      </c>
      <c r="K92" s="306" t="str">
        <f>IF(AND('OF -Antibiotics STAR PU 13'!P92="yes",'Co-amoxiclav etc.'!P92="yes"),"yes","no")</f>
        <v>yes</v>
      </c>
      <c r="L92" s="306" t="str">
        <f>IF(AND('OF -Antibiotics STAR PU 13'!R92="yes",'Co-amoxiclav etc.'!R92="yes"),"yes","no")</f>
        <v>yes</v>
      </c>
      <c r="M92" s="306" t="str">
        <f>IF(AND('OF -Antibiotics STAR PU 13'!T92="yes",'Co-amoxiclav etc.'!T92="yes"),"yes","no")</f>
        <v>yes</v>
      </c>
      <c r="N92" s="306" t="str">
        <f>IF(AND('OF -Antibiotics STAR PU 13'!V92="yes",'Co-amoxiclav etc.'!V92="yes"),"yes","no")</f>
        <v>yes</v>
      </c>
      <c r="O92" s="306" t="str">
        <f>IF(AND('OF -Antibiotics STAR PU 13'!X92="yes",'Co-amoxiclav etc.'!X92="yes"),"yes","no")</f>
        <v>yes</v>
      </c>
      <c r="P92" s="306" t="str">
        <f>IF(AND('OF -Antibiotics STAR PU 13'!Z92="yes",'Co-amoxiclav etc.'!Z92="yes"),"yes","no")</f>
        <v>yes</v>
      </c>
      <c r="Q92" s="306" t="str">
        <f>IF(AND('OF -Antibiotics STAR PU 13'!AB92="yes",'Co-amoxiclav etc.'!AB92="yes"),"yes","no")</f>
        <v>yes</v>
      </c>
      <c r="R92" s="306" t="str">
        <f>IF(AND('OF -Antibiotics STAR PU 13'!AD92="yes",'Co-amoxiclav etc.'!AD92="yes"),"yes","no")</f>
        <v>yes</v>
      </c>
      <c r="S92" s="306" t="str">
        <f>IF(AND('OF -Antibiotics STAR PU 13'!AF92="yes",'Co-amoxiclav etc.'!AF92="yes"),"yes","no")</f>
        <v>yes</v>
      </c>
      <c r="T92" s="306" t="str">
        <f>IF(AND('OF -Antibiotics STAR PU 13'!AH92="yes",'Co-amoxiclav etc.'!AH92="yes"),"yes","no")</f>
        <v>yes</v>
      </c>
      <c r="U92" s="306" t="str">
        <f>IF(AND('OF -Antibiotics STAR PU 13'!AJ92="yes",'Co-amoxiclav etc.'!AJ92="yes"),"yes","no")</f>
        <v>yes</v>
      </c>
      <c r="V92" s="306" t="str">
        <f>IF(AND('OF -Antibiotics STAR PU 13'!AL92="yes",'Co-amoxiclav etc.'!AL92="yes"),"yes","no")</f>
        <v>yes</v>
      </c>
      <c r="W92" s="306" t="str">
        <f>IF(AND('OF -Antibiotics STAR PU 13'!AN92="yes",'Co-amoxiclav etc.'!AN92="yes"),"yes","no")</f>
        <v>yes</v>
      </c>
      <c r="X92" s="306" t="str">
        <f>IF(AND('OF -Antibiotics STAR PU 13'!AP92="yes",'Co-amoxiclav etc.'!AP92="yes"),"yes","no")</f>
        <v>yes</v>
      </c>
      <c r="Y92" s="306" t="str">
        <f>IF(AND('OF -Antibiotics STAR PU 13'!AR92="yes",'Co-amoxiclav etc.'!AR92="yes"),"yes","no")</f>
        <v>yes</v>
      </c>
      <c r="Z92" s="306" t="str">
        <f>IF(AND('OF -Antibiotics STAR PU 13'!AT92="yes",'Co-amoxiclav etc.'!AT92="yes"),"yes","no")</f>
        <v>yes</v>
      </c>
      <c r="AA92" s="306" t="str">
        <f>IF(AND('OF -Antibiotics STAR PU 13'!AV92="yes",'Co-amoxiclav etc.'!AV92="yes"),"yes","no")</f>
        <v>yes</v>
      </c>
    </row>
    <row r="93" spans="1:27" x14ac:dyDescent="0.2">
      <c r="A93" s="285" t="s">
        <v>619</v>
      </c>
      <c r="B93" s="293" t="s">
        <v>688</v>
      </c>
      <c r="C93" s="293" t="s">
        <v>401</v>
      </c>
      <c r="D93" s="293" t="s">
        <v>415</v>
      </c>
      <c r="E93" s="293" t="s">
        <v>5</v>
      </c>
      <c r="F93" s="293" t="s">
        <v>561</v>
      </c>
      <c r="G93" s="293" t="s">
        <v>562</v>
      </c>
      <c r="H93" s="306" t="str">
        <f>IF(AND('OF -Antibiotics STAR PU 13'!J93="yes",'Co-amoxiclav etc.'!J93="yes"),"yes","no")</f>
        <v>no</v>
      </c>
      <c r="I93" s="306" t="str">
        <f>IF(AND('OF -Antibiotics STAR PU 13'!L93="yes",'Co-amoxiclav etc.'!L93="yes"),"yes","no")</f>
        <v>no</v>
      </c>
      <c r="J93" s="306" t="str">
        <f>IF(AND('OF -Antibiotics STAR PU 13'!N93="yes",'Co-amoxiclav etc.'!N93="yes"),"yes","no")</f>
        <v>no</v>
      </c>
      <c r="K93" s="306" t="str">
        <f>IF(AND('OF -Antibiotics STAR PU 13'!P93="yes",'Co-amoxiclav etc.'!P93="yes"),"yes","no")</f>
        <v>no</v>
      </c>
      <c r="L93" s="306" t="str">
        <f>IF(AND('OF -Antibiotics STAR PU 13'!R93="yes",'Co-amoxiclav etc.'!R93="yes"),"yes","no")</f>
        <v>no</v>
      </c>
      <c r="M93" s="306" t="str">
        <f>IF(AND('OF -Antibiotics STAR PU 13'!T93="yes",'Co-amoxiclav etc.'!T93="yes"),"yes","no")</f>
        <v>yes</v>
      </c>
      <c r="N93" s="306" t="str">
        <f>IF(AND('OF -Antibiotics STAR PU 13'!V93="yes",'Co-amoxiclav etc.'!V93="yes"),"yes","no")</f>
        <v>yes</v>
      </c>
      <c r="O93" s="306" t="str">
        <f>IF(AND('OF -Antibiotics STAR PU 13'!X93="yes",'Co-amoxiclav etc.'!X93="yes"),"yes","no")</f>
        <v>yes</v>
      </c>
      <c r="P93" s="306" t="str">
        <f>IF(AND('OF -Antibiotics STAR PU 13'!Z93="yes",'Co-amoxiclav etc.'!Z93="yes"),"yes","no")</f>
        <v>yes</v>
      </c>
      <c r="Q93" s="306" t="str">
        <f>IF(AND('OF -Antibiotics STAR PU 13'!AB93="yes",'Co-amoxiclav etc.'!AB93="yes"),"yes","no")</f>
        <v>yes</v>
      </c>
      <c r="R93" s="306" t="str">
        <f>IF(AND('OF -Antibiotics STAR PU 13'!AD93="yes",'Co-amoxiclav etc.'!AD93="yes"),"yes","no")</f>
        <v>yes</v>
      </c>
      <c r="S93" s="306" t="str">
        <f>IF(AND('OF -Antibiotics STAR PU 13'!AF93="yes",'Co-amoxiclav etc.'!AF93="yes"),"yes","no")</f>
        <v>yes</v>
      </c>
      <c r="T93" s="306" t="str">
        <f>IF(AND('OF -Antibiotics STAR PU 13'!AH93="yes",'Co-amoxiclav etc.'!AH93="yes"),"yes","no")</f>
        <v>yes</v>
      </c>
      <c r="U93" s="306" t="str">
        <f>IF(AND('OF -Antibiotics STAR PU 13'!AJ93="yes",'Co-amoxiclav etc.'!AJ93="yes"),"yes","no")</f>
        <v>yes</v>
      </c>
      <c r="V93" s="306" t="str">
        <f>IF(AND('OF -Antibiotics STAR PU 13'!AL93="yes",'Co-amoxiclav etc.'!AL93="yes"),"yes","no")</f>
        <v>yes</v>
      </c>
      <c r="W93" s="306" t="str">
        <f>IF(AND('OF -Antibiotics STAR PU 13'!AN93="yes",'Co-amoxiclav etc.'!AN93="yes"),"yes","no")</f>
        <v>yes</v>
      </c>
      <c r="X93" s="306" t="str">
        <f>IF(AND('OF -Antibiotics STAR PU 13'!AP93="yes",'Co-amoxiclav etc.'!AP93="yes"),"yes","no")</f>
        <v>yes</v>
      </c>
      <c r="Y93" s="306" t="str">
        <f>IF(AND('OF -Antibiotics STAR PU 13'!AR93="yes",'Co-amoxiclav etc.'!AR93="yes"),"yes","no")</f>
        <v>yes</v>
      </c>
      <c r="Z93" s="306" t="str">
        <f>IF(AND('OF -Antibiotics STAR PU 13'!AT93="yes",'Co-amoxiclav etc.'!AT93="yes"),"yes","no")</f>
        <v>yes</v>
      </c>
      <c r="AA93" s="306" t="str">
        <f>IF(AND('OF -Antibiotics STAR PU 13'!AV93="yes",'Co-amoxiclav etc.'!AV93="yes"),"yes","no")</f>
        <v>yes</v>
      </c>
    </row>
    <row r="94" spans="1:27" x14ac:dyDescent="0.2">
      <c r="A94" s="285" t="s">
        <v>495</v>
      </c>
      <c r="B94" s="293" t="s">
        <v>693</v>
      </c>
      <c r="C94" s="293" t="s">
        <v>406</v>
      </c>
      <c r="D94" s="293" t="s">
        <v>435</v>
      </c>
      <c r="E94" s="293" t="s">
        <v>111</v>
      </c>
      <c r="F94" s="293" t="s">
        <v>196</v>
      </c>
      <c r="G94" s="293" t="s">
        <v>197</v>
      </c>
      <c r="H94" s="306" t="str">
        <f>IF(AND('OF -Antibiotics STAR PU 13'!J94="yes",'Co-amoxiclav etc.'!J94="yes"),"yes","no")</f>
        <v>no</v>
      </c>
      <c r="I94" s="306" t="str">
        <f>IF(AND('OF -Antibiotics STAR PU 13'!L94="yes",'Co-amoxiclav etc.'!L94="yes"),"yes","no")</f>
        <v>no</v>
      </c>
      <c r="J94" s="306" t="str">
        <f>IF(AND('OF -Antibiotics STAR PU 13'!N94="yes",'Co-amoxiclav etc.'!N94="yes"),"yes","no")</f>
        <v>no</v>
      </c>
      <c r="K94" s="306" t="str">
        <f>IF(AND('OF -Antibiotics STAR PU 13'!P94="yes",'Co-amoxiclav etc.'!P94="yes"),"yes","no")</f>
        <v>yes</v>
      </c>
      <c r="L94" s="306" t="str">
        <f>IF(AND('OF -Antibiotics STAR PU 13'!R94="yes",'Co-amoxiclav etc.'!R94="yes"),"yes","no")</f>
        <v>yes</v>
      </c>
      <c r="M94" s="306" t="str">
        <f>IF(AND('OF -Antibiotics STAR PU 13'!T94="yes",'Co-amoxiclav etc.'!T94="yes"),"yes","no")</f>
        <v>yes</v>
      </c>
      <c r="N94" s="306" t="str">
        <f>IF(AND('OF -Antibiotics STAR PU 13'!V94="yes",'Co-amoxiclav etc.'!V94="yes"),"yes","no")</f>
        <v>yes</v>
      </c>
      <c r="O94" s="306" t="str">
        <f>IF(AND('OF -Antibiotics STAR PU 13'!X94="yes",'Co-amoxiclav etc.'!X94="yes"),"yes","no")</f>
        <v>yes</v>
      </c>
      <c r="P94" s="306" t="str">
        <f>IF(AND('OF -Antibiotics STAR PU 13'!Z94="yes",'Co-amoxiclav etc.'!Z94="yes"),"yes","no")</f>
        <v>yes</v>
      </c>
      <c r="Q94" s="306" t="str">
        <f>IF(AND('OF -Antibiotics STAR PU 13'!AB94="yes",'Co-amoxiclav etc.'!AB94="yes"),"yes","no")</f>
        <v>yes</v>
      </c>
      <c r="R94" s="306" t="str">
        <f>IF(AND('OF -Antibiotics STAR PU 13'!AD94="yes",'Co-amoxiclav etc.'!AD94="yes"),"yes","no")</f>
        <v>yes</v>
      </c>
      <c r="S94" s="306" t="str">
        <f>IF(AND('OF -Antibiotics STAR PU 13'!AF94="yes",'Co-amoxiclav etc.'!AF94="yes"),"yes","no")</f>
        <v>yes</v>
      </c>
      <c r="T94" s="306" t="str">
        <f>IF(AND('OF -Antibiotics STAR PU 13'!AH94="yes",'Co-amoxiclav etc.'!AH94="yes"),"yes","no")</f>
        <v>yes</v>
      </c>
      <c r="U94" s="306" t="str">
        <f>IF(AND('OF -Antibiotics STAR PU 13'!AJ94="yes",'Co-amoxiclav etc.'!AJ94="yes"),"yes","no")</f>
        <v>yes</v>
      </c>
      <c r="V94" s="306" t="str">
        <f>IF(AND('OF -Antibiotics STAR PU 13'!AL94="yes",'Co-amoxiclav etc.'!AL94="yes"),"yes","no")</f>
        <v>yes</v>
      </c>
      <c r="W94" s="306" t="str">
        <f>IF(AND('OF -Antibiotics STAR PU 13'!AN94="yes",'Co-amoxiclav etc.'!AN94="yes"),"yes","no")</f>
        <v>yes</v>
      </c>
      <c r="X94" s="306" t="str">
        <f>IF(AND('OF -Antibiotics STAR PU 13'!AP94="yes",'Co-amoxiclav etc.'!AP94="yes"),"yes","no")</f>
        <v>yes</v>
      </c>
      <c r="Y94" s="306" t="str">
        <f>IF(AND('OF -Antibiotics STAR PU 13'!AR94="yes",'Co-amoxiclav etc.'!AR94="yes"),"yes","no")</f>
        <v>yes</v>
      </c>
      <c r="Z94" s="306" t="str">
        <f>IF(AND('OF -Antibiotics STAR PU 13'!AT94="yes",'Co-amoxiclav etc.'!AT94="yes"),"yes","no")</f>
        <v>yes</v>
      </c>
      <c r="AA94" s="306" t="str">
        <f>IF(AND('OF -Antibiotics STAR PU 13'!AV94="yes",'Co-amoxiclav etc.'!AV94="yes"),"yes","no")</f>
        <v>yes</v>
      </c>
    </row>
    <row r="95" spans="1:27" x14ac:dyDescent="0.2">
      <c r="A95" s="285" t="s">
        <v>626</v>
      </c>
      <c r="B95" s="293" t="s">
        <v>690</v>
      </c>
      <c r="C95" s="293" t="s">
        <v>404</v>
      </c>
      <c r="D95" s="293" t="s">
        <v>422</v>
      </c>
      <c r="E95" s="293" t="s">
        <v>31</v>
      </c>
      <c r="F95" s="293" t="s">
        <v>198</v>
      </c>
      <c r="G95" s="293" t="s">
        <v>199</v>
      </c>
      <c r="H95" s="306" t="str">
        <f>IF(AND('OF -Antibiotics STAR PU 13'!J95="yes",'Co-amoxiclav etc.'!J95="yes"),"yes","no")</f>
        <v>yes</v>
      </c>
      <c r="I95" s="306" t="str">
        <f>IF(AND('OF -Antibiotics STAR PU 13'!L95="yes",'Co-amoxiclav etc.'!L95="yes"),"yes","no")</f>
        <v>yes</v>
      </c>
      <c r="J95" s="306" t="str">
        <f>IF(AND('OF -Antibiotics STAR PU 13'!N95="yes",'Co-amoxiclav etc.'!N95="yes"),"yes","no")</f>
        <v>yes</v>
      </c>
      <c r="K95" s="306" t="str">
        <f>IF(AND('OF -Antibiotics STAR PU 13'!P95="yes",'Co-amoxiclav etc.'!P95="yes"),"yes","no")</f>
        <v>yes</v>
      </c>
      <c r="L95" s="306" t="str">
        <f>IF(AND('OF -Antibiotics STAR PU 13'!R95="yes",'Co-amoxiclav etc.'!R95="yes"),"yes","no")</f>
        <v>yes</v>
      </c>
      <c r="M95" s="306" t="str">
        <f>IF(AND('OF -Antibiotics STAR PU 13'!T95="yes",'Co-amoxiclav etc.'!T95="yes"),"yes","no")</f>
        <v>yes</v>
      </c>
      <c r="N95" s="306" t="str">
        <f>IF(AND('OF -Antibiotics STAR PU 13'!V95="yes",'Co-amoxiclav etc.'!V95="yes"),"yes","no")</f>
        <v>yes</v>
      </c>
      <c r="O95" s="306" t="str">
        <f>IF(AND('OF -Antibiotics STAR PU 13'!X95="yes",'Co-amoxiclav etc.'!X95="yes"),"yes","no")</f>
        <v>yes</v>
      </c>
      <c r="P95" s="306" t="str">
        <f>IF(AND('OF -Antibiotics STAR PU 13'!Z95="yes",'Co-amoxiclav etc.'!Z95="yes"),"yes","no")</f>
        <v>yes</v>
      </c>
      <c r="Q95" s="306" t="str">
        <f>IF(AND('OF -Antibiotics STAR PU 13'!AB95="yes",'Co-amoxiclav etc.'!AB95="yes"),"yes","no")</f>
        <v>yes</v>
      </c>
      <c r="R95" s="306" t="str">
        <f>IF(AND('OF -Antibiotics STAR PU 13'!AD95="yes",'Co-amoxiclav etc.'!AD95="yes"),"yes","no")</f>
        <v>yes</v>
      </c>
      <c r="S95" s="306" t="str">
        <f>IF(AND('OF -Antibiotics STAR PU 13'!AF95="yes",'Co-amoxiclav etc.'!AF95="yes"),"yes","no")</f>
        <v>yes</v>
      </c>
      <c r="T95" s="306" t="str">
        <f>IF(AND('OF -Antibiotics STAR PU 13'!AH95="yes",'Co-amoxiclav etc.'!AH95="yes"),"yes","no")</f>
        <v>yes</v>
      </c>
      <c r="U95" s="306" t="str">
        <f>IF(AND('OF -Antibiotics STAR PU 13'!AJ95="yes",'Co-amoxiclav etc.'!AJ95="yes"),"yes","no")</f>
        <v>yes</v>
      </c>
      <c r="V95" s="306" t="str">
        <f>IF(AND('OF -Antibiotics STAR PU 13'!AL95="yes",'Co-amoxiclav etc.'!AL95="yes"),"yes","no")</f>
        <v>yes</v>
      </c>
      <c r="W95" s="306" t="str">
        <f>IF(AND('OF -Antibiotics STAR PU 13'!AN95="yes",'Co-amoxiclav etc.'!AN95="yes"),"yes","no")</f>
        <v>yes</v>
      </c>
      <c r="X95" s="306" t="str">
        <f>IF(AND('OF -Antibiotics STAR PU 13'!AP95="yes",'Co-amoxiclav etc.'!AP95="yes"),"yes","no")</f>
        <v>yes</v>
      </c>
      <c r="Y95" s="306" t="str">
        <f>IF(AND('OF -Antibiotics STAR PU 13'!AR95="yes",'Co-amoxiclav etc.'!AR95="yes"),"yes","no")</f>
        <v>yes</v>
      </c>
      <c r="Z95" s="306" t="str">
        <f>IF(AND('OF -Antibiotics STAR PU 13'!AT95="yes",'Co-amoxiclav etc.'!AT95="yes"),"yes","no")</f>
        <v>yes</v>
      </c>
      <c r="AA95" s="306" t="str">
        <f>IF(AND('OF -Antibiotics STAR PU 13'!AV95="yes",'Co-amoxiclav etc.'!AV95="yes"),"yes","no")</f>
        <v>yes</v>
      </c>
    </row>
    <row r="96" spans="1:27" x14ac:dyDescent="0.2">
      <c r="A96" s="344" t="s">
        <v>502</v>
      </c>
      <c r="B96" s="293" t="s">
        <v>693</v>
      </c>
      <c r="C96" s="293" t="s">
        <v>406</v>
      </c>
      <c r="D96" s="293" t="s">
        <v>435</v>
      </c>
      <c r="E96" s="293" t="s">
        <v>111</v>
      </c>
      <c r="F96" s="293" t="s">
        <v>200</v>
      </c>
      <c r="G96" s="293" t="s">
        <v>201</v>
      </c>
      <c r="H96" s="306" t="str">
        <f>IF(AND('OF -Antibiotics STAR PU 13'!J96="yes",'Co-amoxiclav etc.'!J96="yes"),"yes","no")</f>
        <v>no</v>
      </c>
      <c r="I96" s="306" t="str">
        <f>IF(AND('OF -Antibiotics STAR PU 13'!L96="yes",'Co-amoxiclav etc.'!L96="yes"),"yes","no")</f>
        <v>no</v>
      </c>
      <c r="J96" s="306" t="str">
        <f>IF(AND('OF -Antibiotics STAR PU 13'!N96="yes",'Co-amoxiclav etc.'!N96="yes"),"yes","no")</f>
        <v>no</v>
      </c>
      <c r="K96" s="306" t="str">
        <f>IF(AND('OF -Antibiotics STAR PU 13'!P96="yes",'Co-amoxiclav etc.'!P96="yes"),"yes","no")</f>
        <v>no</v>
      </c>
      <c r="L96" s="306" t="str">
        <f>IF(AND('OF -Antibiotics STAR PU 13'!R96="yes",'Co-amoxiclav etc.'!R96="yes"),"yes","no")</f>
        <v>no</v>
      </c>
      <c r="M96" s="306" t="str">
        <f>IF(AND('OF -Antibiotics STAR PU 13'!T96="yes",'Co-amoxiclav etc.'!T96="yes"),"yes","no")</f>
        <v>no</v>
      </c>
      <c r="N96" s="306" t="str">
        <f>IF(AND('OF -Antibiotics STAR PU 13'!V96="yes",'Co-amoxiclav etc.'!V96="yes"),"yes","no")</f>
        <v>no</v>
      </c>
      <c r="O96" s="306" t="str">
        <f>IF(AND('OF -Antibiotics STAR PU 13'!X96="yes",'Co-amoxiclav etc.'!X96="yes"),"yes","no")</f>
        <v>no</v>
      </c>
      <c r="P96" s="306" t="str">
        <f>IF(AND('OF -Antibiotics STAR PU 13'!Z96="yes",'Co-amoxiclav etc.'!Z96="yes"),"yes","no")</f>
        <v>no</v>
      </c>
      <c r="Q96" s="306" t="str">
        <f>IF(AND('OF -Antibiotics STAR PU 13'!AB96="yes",'Co-amoxiclav etc.'!AB96="yes"),"yes","no")</f>
        <v>no</v>
      </c>
      <c r="R96" s="306" t="str">
        <f>IF(AND('OF -Antibiotics STAR PU 13'!AD96="yes",'Co-amoxiclav etc.'!AD96="yes"),"yes","no")</f>
        <v>no</v>
      </c>
      <c r="S96" s="306" t="str">
        <f>IF(AND('OF -Antibiotics STAR PU 13'!AF96="yes",'Co-amoxiclav etc.'!AF96="yes"),"yes","no")</f>
        <v>no</v>
      </c>
      <c r="T96" s="306" t="str">
        <f>IF(AND('OF -Antibiotics STAR PU 13'!AH96="yes",'Co-amoxiclav etc.'!AH96="yes"),"yes","no")</f>
        <v>no</v>
      </c>
      <c r="U96" s="306" t="str">
        <f>IF(AND('OF -Antibiotics STAR PU 13'!AJ96="yes",'Co-amoxiclav etc.'!AJ96="yes"),"yes","no")</f>
        <v>no</v>
      </c>
      <c r="V96" s="306" t="str">
        <f>IF(AND('OF -Antibiotics STAR PU 13'!AL96="yes",'Co-amoxiclav etc.'!AL96="yes"),"yes","no")</f>
        <v>no</v>
      </c>
      <c r="W96" s="306" t="str">
        <f>IF(AND('OF -Antibiotics STAR PU 13'!AN96="yes",'Co-amoxiclav etc.'!AN96="yes"),"yes","no")</f>
        <v>no</v>
      </c>
      <c r="X96" s="306" t="str">
        <f>IF(AND('OF -Antibiotics STAR PU 13'!AP96="yes",'Co-amoxiclav etc.'!AP96="yes"),"yes","no")</f>
        <v>no</v>
      </c>
      <c r="Y96" s="306" t="str">
        <f>IF(AND('OF -Antibiotics STAR PU 13'!AR96="yes",'Co-amoxiclav etc.'!AR96="yes"),"yes","no")</f>
        <v>no</v>
      </c>
      <c r="Z96" s="306" t="str">
        <f>IF(AND('OF -Antibiotics STAR PU 13'!AT96="yes",'Co-amoxiclav etc.'!AT96="yes"),"yes","no")</f>
        <v>no</v>
      </c>
      <c r="AA96" s="306" t="str">
        <f>IF(AND('OF -Antibiotics STAR PU 13'!AV96="yes",'Co-amoxiclav etc.'!AV96="yes"),"yes","no")</f>
        <v>no</v>
      </c>
    </row>
    <row r="97" spans="1:27" x14ac:dyDescent="0.2">
      <c r="A97" s="345" t="s">
        <v>502</v>
      </c>
      <c r="B97" s="293" t="s">
        <v>693</v>
      </c>
      <c r="C97" s="293" t="s">
        <v>406</v>
      </c>
      <c r="D97" s="293" t="s">
        <v>435</v>
      </c>
      <c r="E97" s="293" t="s">
        <v>111</v>
      </c>
      <c r="F97" s="293" t="s">
        <v>202</v>
      </c>
      <c r="G97" s="293" t="s">
        <v>203</v>
      </c>
      <c r="H97" s="306" t="str">
        <f>IF(AND('OF -Antibiotics STAR PU 13'!J97="yes",'Co-amoxiclav etc.'!J97="yes"),"yes","no")</f>
        <v>no</v>
      </c>
      <c r="I97" s="306" t="str">
        <f>IF(AND('OF -Antibiotics STAR PU 13'!L97="yes",'Co-amoxiclav etc.'!L97="yes"),"yes","no")</f>
        <v>no</v>
      </c>
      <c r="J97" s="306" t="str">
        <f>IF(AND('OF -Antibiotics STAR PU 13'!N97="yes",'Co-amoxiclav etc.'!N97="yes"),"yes","no")</f>
        <v>no</v>
      </c>
      <c r="K97" s="306" t="str">
        <f>IF(AND('OF -Antibiotics STAR PU 13'!P97="yes",'Co-amoxiclav etc.'!P97="yes"),"yes","no")</f>
        <v>no</v>
      </c>
      <c r="L97" s="306" t="str">
        <f>IF(AND('OF -Antibiotics STAR PU 13'!R97="yes",'Co-amoxiclav etc.'!R97="yes"),"yes","no")</f>
        <v>no</v>
      </c>
      <c r="M97" s="306" t="str">
        <f>IF(AND('OF -Antibiotics STAR PU 13'!T97="yes",'Co-amoxiclav etc.'!T97="yes"),"yes","no")</f>
        <v>no</v>
      </c>
      <c r="N97" s="306" t="str">
        <f>IF(AND('OF -Antibiotics STAR PU 13'!V97="yes",'Co-amoxiclav etc.'!V97="yes"),"yes","no")</f>
        <v>no</v>
      </c>
      <c r="O97" s="306" t="str">
        <f>IF(AND('OF -Antibiotics STAR PU 13'!X97="yes",'Co-amoxiclav etc.'!X97="yes"),"yes","no")</f>
        <v>no</v>
      </c>
      <c r="P97" s="306" t="str">
        <f>IF(AND('OF -Antibiotics STAR PU 13'!Z97="yes",'Co-amoxiclav etc.'!Z97="yes"),"yes","no")</f>
        <v>no</v>
      </c>
      <c r="Q97" s="306" t="str">
        <f>IF(AND('OF -Antibiotics STAR PU 13'!AB97="yes",'Co-amoxiclav etc.'!AB97="yes"),"yes","no")</f>
        <v>no</v>
      </c>
      <c r="R97" s="306" t="str">
        <f>IF(AND('OF -Antibiotics STAR PU 13'!AD97="yes",'Co-amoxiclav etc.'!AD97="yes"),"yes","no")</f>
        <v>no</v>
      </c>
      <c r="S97" s="306" t="str">
        <f>IF(AND('OF -Antibiotics STAR PU 13'!AF97="yes",'Co-amoxiclav etc.'!AF97="yes"),"yes","no")</f>
        <v>no</v>
      </c>
      <c r="T97" s="306" t="str">
        <f>IF(AND('OF -Antibiotics STAR PU 13'!AH97="yes",'Co-amoxiclav etc.'!AH97="yes"),"yes","no")</f>
        <v>no</v>
      </c>
      <c r="U97" s="306" t="str">
        <f>IF(AND('OF -Antibiotics STAR PU 13'!AJ97="yes",'Co-amoxiclav etc.'!AJ97="yes"),"yes","no")</f>
        <v>no</v>
      </c>
      <c r="V97" s="306" t="str">
        <f>IF(AND('OF -Antibiotics STAR PU 13'!AL97="yes",'Co-amoxiclav etc.'!AL97="yes"),"yes","no")</f>
        <v>no</v>
      </c>
      <c r="W97" s="306" t="str">
        <f>IF(AND('OF -Antibiotics STAR PU 13'!AN97="yes",'Co-amoxiclav etc.'!AN97="yes"),"yes","no")</f>
        <v>no</v>
      </c>
      <c r="X97" s="306" t="str">
        <f>IF(AND('OF -Antibiotics STAR PU 13'!AP97="yes",'Co-amoxiclav etc.'!AP97="yes"),"yes","no")</f>
        <v>no</v>
      </c>
      <c r="Y97" s="306" t="str">
        <f>IF(AND('OF -Antibiotics STAR PU 13'!AR97="yes",'Co-amoxiclav etc.'!AR97="yes"),"yes","no")</f>
        <v>no</v>
      </c>
      <c r="Z97" s="306" t="str">
        <f>IF(AND('OF -Antibiotics STAR PU 13'!AT97="yes",'Co-amoxiclav etc.'!AT97="yes"),"yes","no")</f>
        <v>no</v>
      </c>
      <c r="AA97" s="306" t="str">
        <f>IF(AND('OF -Antibiotics STAR PU 13'!AV97="yes",'Co-amoxiclav etc.'!AV97="yes"),"yes","no")</f>
        <v>no</v>
      </c>
    </row>
    <row r="98" spans="1:27" x14ac:dyDescent="0.2">
      <c r="A98" s="285" t="s">
        <v>496</v>
      </c>
      <c r="B98" s="293" t="s">
        <v>705</v>
      </c>
      <c r="C98" s="293" t="s">
        <v>411</v>
      </c>
      <c r="D98" s="293" t="s">
        <v>439</v>
      </c>
      <c r="E98" s="293" t="s">
        <v>145</v>
      </c>
      <c r="F98" s="293" t="s">
        <v>204</v>
      </c>
      <c r="G98" s="293" t="s">
        <v>205</v>
      </c>
      <c r="H98" s="306" t="str">
        <f>IF(AND('OF -Antibiotics STAR PU 13'!J98="yes",'Co-amoxiclav etc.'!J98="yes"),"yes","no")</f>
        <v>no</v>
      </c>
      <c r="I98" s="306" t="str">
        <f>IF(AND('OF -Antibiotics STAR PU 13'!L98="yes",'Co-amoxiclav etc.'!L98="yes"),"yes","no")</f>
        <v>no</v>
      </c>
      <c r="J98" s="306" t="str">
        <f>IF(AND('OF -Antibiotics STAR PU 13'!N98="yes",'Co-amoxiclav etc.'!N98="yes"),"yes","no")</f>
        <v>no</v>
      </c>
      <c r="K98" s="306" t="str">
        <f>IF(AND('OF -Antibiotics STAR PU 13'!P98="yes",'Co-amoxiclav etc.'!P98="yes"),"yes","no")</f>
        <v>no</v>
      </c>
      <c r="L98" s="306" t="str">
        <f>IF(AND('OF -Antibiotics STAR PU 13'!R98="yes",'Co-amoxiclav etc.'!R98="yes"),"yes","no")</f>
        <v>no</v>
      </c>
      <c r="M98" s="306" t="str">
        <f>IF(AND('OF -Antibiotics STAR PU 13'!T98="yes",'Co-amoxiclav etc.'!T98="yes"),"yes","no")</f>
        <v>no</v>
      </c>
      <c r="N98" s="306" t="str">
        <f>IF(AND('OF -Antibiotics STAR PU 13'!V98="yes",'Co-amoxiclav etc.'!V98="yes"),"yes","no")</f>
        <v>no</v>
      </c>
      <c r="O98" s="306" t="str">
        <f>IF(AND('OF -Antibiotics STAR PU 13'!X98="yes",'Co-amoxiclav etc.'!X98="yes"),"yes","no")</f>
        <v>no</v>
      </c>
      <c r="P98" s="306" t="str">
        <f>IF(AND('OF -Antibiotics STAR PU 13'!Z98="yes",'Co-amoxiclav etc.'!Z98="yes"),"yes","no")</f>
        <v>no</v>
      </c>
      <c r="Q98" s="306" t="str">
        <f>IF(AND('OF -Antibiotics STAR PU 13'!AB98="yes",'Co-amoxiclav etc.'!AB98="yes"),"yes","no")</f>
        <v>no</v>
      </c>
      <c r="R98" s="306" t="str">
        <f>IF(AND('OF -Antibiotics STAR PU 13'!AD98="yes",'Co-amoxiclav etc.'!AD98="yes"),"yes","no")</f>
        <v>no</v>
      </c>
      <c r="S98" s="306" t="str">
        <f>IF(AND('OF -Antibiotics STAR PU 13'!AF98="yes",'Co-amoxiclav etc.'!AF98="yes"),"yes","no")</f>
        <v>no</v>
      </c>
      <c r="T98" s="306" t="str">
        <f>IF(AND('OF -Antibiotics STAR PU 13'!AH98="yes",'Co-amoxiclav etc.'!AH98="yes"),"yes","no")</f>
        <v>no</v>
      </c>
      <c r="U98" s="306" t="str">
        <f>IF(AND('OF -Antibiotics STAR PU 13'!AJ98="yes",'Co-amoxiclav etc.'!AJ98="yes"),"yes","no")</f>
        <v>no</v>
      </c>
      <c r="V98" s="306" t="str">
        <f>IF(AND('OF -Antibiotics STAR PU 13'!AL98="yes",'Co-amoxiclav etc.'!AL98="yes"),"yes","no")</f>
        <v>no</v>
      </c>
      <c r="W98" s="306" t="str">
        <f>IF(AND('OF -Antibiotics STAR PU 13'!AN98="yes",'Co-amoxiclav etc.'!AN98="yes"),"yes","no")</f>
        <v>no</v>
      </c>
      <c r="X98" s="306" t="str">
        <f>IF(AND('OF -Antibiotics STAR PU 13'!AP98="yes",'Co-amoxiclav etc.'!AP98="yes"),"yes","no")</f>
        <v>no</v>
      </c>
      <c r="Y98" s="306" t="str">
        <f>IF(AND('OF -Antibiotics STAR PU 13'!AR98="yes",'Co-amoxiclav etc.'!AR98="yes"),"yes","no")</f>
        <v>no</v>
      </c>
      <c r="Z98" s="306" t="str">
        <f>IF(AND('OF -Antibiotics STAR PU 13'!AT98="yes",'Co-amoxiclav etc.'!AT98="yes"),"yes","no")</f>
        <v>no</v>
      </c>
      <c r="AA98" s="306" t="str">
        <f>IF(AND('OF -Antibiotics STAR PU 13'!AV98="yes",'Co-amoxiclav etc.'!AV98="yes"),"yes","no")</f>
        <v>no</v>
      </c>
    </row>
    <row r="99" spans="1:27" x14ac:dyDescent="0.2">
      <c r="A99" s="285" t="s">
        <v>624</v>
      </c>
      <c r="B99" s="293" t="s">
        <v>693</v>
      </c>
      <c r="C99" s="293" t="s">
        <v>406</v>
      </c>
      <c r="D99" s="293" t="s">
        <v>421</v>
      </c>
      <c r="E99" s="293" t="s">
        <v>28</v>
      </c>
      <c r="F99" s="293" t="s">
        <v>206</v>
      </c>
      <c r="G99" s="293" t="s">
        <v>207</v>
      </c>
      <c r="H99" s="306" t="str">
        <f>IF(AND('OF -Antibiotics STAR PU 13'!J99="yes",'Co-amoxiclav etc.'!J99="yes"),"yes","no")</f>
        <v>no</v>
      </c>
      <c r="I99" s="306" t="str">
        <f>IF(AND('OF -Antibiotics STAR PU 13'!L99="yes",'Co-amoxiclav etc.'!L99="yes"),"yes","no")</f>
        <v>no</v>
      </c>
      <c r="J99" s="306" t="str">
        <f>IF(AND('OF -Antibiotics STAR PU 13'!N99="yes",'Co-amoxiclav etc.'!N99="yes"),"yes","no")</f>
        <v>no</v>
      </c>
      <c r="K99" s="306" t="str">
        <f>IF(AND('OF -Antibiotics STAR PU 13'!P99="yes",'Co-amoxiclav etc.'!P99="yes"),"yes","no")</f>
        <v>no</v>
      </c>
      <c r="L99" s="306" t="str">
        <f>IF(AND('OF -Antibiotics STAR PU 13'!R99="yes",'Co-amoxiclav etc.'!R99="yes"),"yes","no")</f>
        <v>no</v>
      </c>
      <c r="M99" s="306" t="str">
        <f>IF(AND('OF -Antibiotics STAR PU 13'!T99="yes",'Co-amoxiclav etc.'!T99="yes"),"yes","no")</f>
        <v>no</v>
      </c>
      <c r="N99" s="306" t="str">
        <f>IF(AND('OF -Antibiotics STAR PU 13'!V99="yes",'Co-amoxiclav etc.'!V99="yes"),"yes","no")</f>
        <v>no</v>
      </c>
      <c r="O99" s="306" t="str">
        <f>IF(AND('OF -Antibiotics STAR PU 13'!X99="yes",'Co-amoxiclav etc.'!X99="yes"),"yes","no")</f>
        <v>no</v>
      </c>
      <c r="P99" s="306" t="str">
        <f>IF(AND('OF -Antibiotics STAR PU 13'!Z99="yes",'Co-amoxiclav etc.'!Z99="yes"),"yes","no")</f>
        <v>no</v>
      </c>
      <c r="Q99" s="306" t="str">
        <f>IF(AND('OF -Antibiotics STAR PU 13'!AB99="yes",'Co-amoxiclav etc.'!AB99="yes"),"yes","no")</f>
        <v>no</v>
      </c>
      <c r="R99" s="306" t="str">
        <f>IF(AND('OF -Antibiotics STAR PU 13'!AD99="yes",'Co-amoxiclav etc.'!AD99="yes"),"yes","no")</f>
        <v>no</v>
      </c>
      <c r="S99" s="306" t="str">
        <f>IF(AND('OF -Antibiotics STAR PU 13'!AF99="yes",'Co-amoxiclav etc.'!AF99="yes"),"yes","no")</f>
        <v>no</v>
      </c>
      <c r="T99" s="306" t="str">
        <f>IF(AND('OF -Antibiotics STAR PU 13'!AH99="yes",'Co-amoxiclav etc.'!AH99="yes"),"yes","no")</f>
        <v>no</v>
      </c>
      <c r="U99" s="306" t="str">
        <f>IF(AND('OF -Antibiotics STAR PU 13'!AJ99="yes",'Co-amoxiclav etc.'!AJ99="yes"),"yes","no")</f>
        <v>no</v>
      </c>
      <c r="V99" s="306" t="str">
        <f>IF(AND('OF -Antibiotics STAR PU 13'!AL99="yes",'Co-amoxiclav etc.'!AL99="yes"),"yes","no")</f>
        <v>no</v>
      </c>
      <c r="W99" s="306" t="str">
        <f>IF(AND('OF -Antibiotics STAR PU 13'!AN99="yes",'Co-amoxiclav etc.'!AN99="yes"),"yes","no")</f>
        <v>no</v>
      </c>
      <c r="X99" s="306" t="str">
        <f>IF(AND('OF -Antibiotics STAR PU 13'!AP99="yes",'Co-amoxiclav etc.'!AP99="yes"),"yes","no")</f>
        <v>no</v>
      </c>
      <c r="Y99" s="306" t="str">
        <f>IF(AND('OF -Antibiotics STAR PU 13'!AR99="yes",'Co-amoxiclav etc.'!AR99="yes"),"yes","no")</f>
        <v>no</v>
      </c>
      <c r="Z99" s="306" t="str">
        <f>IF(AND('OF -Antibiotics STAR PU 13'!AT99="yes",'Co-amoxiclav etc.'!AT99="yes"),"yes","no")</f>
        <v>no</v>
      </c>
      <c r="AA99" s="306" t="str">
        <f>IF(AND('OF -Antibiotics STAR PU 13'!AV99="yes",'Co-amoxiclav etc.'!AV99="yes"),"yes","no")</f>
        <v>no</v>
      </c>
    </row>
    <row r="100" spans="1:27" x14ac:dyDescent="0.2">
      <c r="A100" s="285" t="s">
        <v>628</v>
      </c>
      <c r="B100" s="293" t="s">
        <v>696</v>
      </c>
      <c r="C100" s="293" t="s">
        <v>464</v>
      </c>
      <c r="D100" s="293" t="s">
        <v>425</v>
      </c>
      <c r="E100" s="293" t="s">
        <v>40</v>
      </c>
      <c r="F100" s="293" t="s">
        <v>503</v>
      </c>
      <c r="G100" s="293" t="s">
        <v>504</v>
      </c>
      <c r="H100" s="306" t="str">
        <f>IF(AND('OF -Antibiotics STAR PU 13'!J100="yes",'Co-amoxiclav etc.'!J100="yes"),"yes","no")</f>
        <v>no</v>
      </c>
      <c r="I100" s="306" t="str">
        <f>IF(AND('OF -Antibiotics STAR PU 13'!L100="yes",'Co-amoxiclav etc.'!L100="yes"),"yes","no")</f>
        <v>no</v>
      </c>
      <c r="J100" s="306" t="str">
        <f>IF(AND('OF -Antibiotics STAR PU 13'!N100="yes",'Co-amoxiclav etc.'!N100="yes"),"yes","no")</f>
        <v>no</v>
      </c>
      <c r="K100" s="306" t="str">
        <f>IF(AND('OF -Antibiotics STAR PU 13'!P100="yes",'Co-amoxiclav etc.'!P100="yes"),"yes","no")</f>
        <v>no</v>
      </c>
      <c r="L100" s="306" t="str">
        <f>IF(AND('OF -Antibiotics STAR PU 13'!R100="yes",'Co-amoxiclav etc.'!R100="yes"),"yes","no")</f>
        <v>no</v>
      </c>
      <c r="M100" s="306" t="str">
        <f>IF(AND('OF -Antibiotics STAR PU 13'!T100="yes",'Co-amoxiclav etc.'!T100="yes"),"yes","no")</f>
        <v>no</v>
      </c>
      <c r="N100" s="306" t="str">
        <f>IF(AND('OF -Antibiotics STAR PU 13'!V100="yes",'Co-amoxiclav etc.'!V100="yes"),"yes","no")</f>
        <v>no</v>
      </c>
      <c r="O100" s="306" t="str">
        <f>IF(AND('OF -Antibiotics STAR PU 13'!X100="yes",'Co-amoxiclav etc.'!X100="yes"),"yes","no")</f>
        <v>no</v>
      </c>
      <c r="P100" s="306" t="str">
        <f>IF(AND('OF -Antibiotics STAR PU 13'!Z100="yes",'Co-amoxiclav etc.'!Z100="yes"),"yes","no")</f>
        <v>no</v>
      </c>
      <c r="Q100" s="306" t="str">
        <f>IF(AND('OF -Antibiotics STAR PU 13'!AB100="yes",'Co-amoxiclav etc.'!AB100="yes"),"yes","no")</f>
        <v>no</v>
      </c>
      <c r="R100" s="306" t="str">
        <f>IF(AND('OF -Antibiotics STAR PU 13'!AD100="yes",'Co-amoxiclav etc.'!AD100="yes"),"yes","no")</f>
        <v>no</v>
      </c>
      <c r="S100" s="306" t="str">
        <f>IF(AND('OF -Antibiotics STAR PU 13'!AF100="yes",'Co-amoxiclav etc.'!AF100="yes"),"yes","no")</f>
        <v>no</v>
      </c>
      <c r="T100" s="306" t="str">
        <f>IF(AND('OF -Antibiotics STAR PU 13'!AH100="yes",'Co-amoxiclav etc.'!AH100="yes"),"yes","no")</f>
        <v>no</v>
      </c>
      <c r="U100" s="306" t="str">
        <f>IF(AND('OF -Antibiotics STAR PU 13'!AJ100="yes",'Co-amoxiclav etc.'!AJ100="yes"),"yes","no")</f>
        <v>no</v>
      </c>
      <c r="V100" s="306" t="str">
        <f>IF(AND('OF -Antibiotics STAR PU 13'!AL100="yes",'Co-amoxiclav etc.'!AL100="yes"),"yes","no")</f>
        <v>no</v>
      </c>
      <c r="W100" s="306" t="str">
        <f>IF(AND('OF -Antibiotics STAR PU 13'!AN100="yes",'Co-amoxiclav etc.'!AN100="yes"),"yes","no")</f>
        <v>no</v>
      </c>
      <c r="X100" s="306" t="str">
        <f>IF(AND('OF -Antibiotics STAR PU 13'!AP100="yes",'Co-amoxiclav etc.'!AP100="yes"),"yes","no")</f>
        <v>no</v>
      </c>
      <c r="Y100" s="306" t="str">
        <f>IF(AND('OF -Antibiotics STAR PU 13'!AR100="yes",'Co-amoxiclav etc.'!AR100="yes"),"yes","no")</f>
        <v>no</v>
      </c>
      <c r="Z100" s="306" t="str">
        <f>IF(AND('OF -Antibiotics STAR PU 13'!AT100="yes",'Co-amoxiclav etc.'!AT100="yes"),"yes","no")</f>
        <v>no</v>
      </c>
      <c r="AA100" s="306" t="str">
        <f>IF(AND('OF -Antibiotics STAR PU 13'!AV100="yes",'Co-amoxiclav etc.'!AV100="yes"),"yes","no")</f>
        <v>no</v>
      </c>
    </row>
    <row r="101" spans="1:27" x14ac:dyDescent="0.2">
      <c r="A101" s="285" t="s">
        <v>642</v>
      </c>
      <c r="B101" s="293" t="s">
        <v>698</v>
      </c>
      <c r="C101" s="293" t="s">
        <v>409</v>
      </c>
      <c r="D101" s="293" t="s">
        <v>438</v>
      </c>
      <c r="E101" s="293" t="s">
        <v>128</v>
      </c>
      <c r="F101" s="293" t="s">
        <v>208</v>
      </c>
      <c r="G101" s="293" t="s">
        <v>209</v>
      </c>
      <c r="H101" s="306" t="str">
        <f>IF(AND('OF -Antibiotics STAR PU 13'!J101="yes",'Co-amoxiclav etc.'!J101="yes"),"yes","no")</f>
        <v>no</v>
      </c>
      <c r="I101" s="306" t="str">
        <f>IF(AND('OF -Antibiotics STAR PU 13'!L101="yes",'Co-amoxiclav etc.'!L101="yes"),"yes","no")</f>
        <v>no</v>
      </c>
      <c r="J101" s="306" t="str">
        <f>IF(AND('OF -Antibiotics STAR PU 13'!N101="yes",'Co-amoxiclav etc.'!N101="yes"),"yes","no")</f>
        <v>no</v>
      </c>
      <c r="K101" s="306" t="str">
        <f>IF(AND('OF -Antibiotics STAR PU 13'!P101="yes",'Co-amoxiclav etc.'!P101="yes"),"yes","no")</f>
        <v>no</v>
      </c>
      <c r="L101" s="306" t="str">
        <f>IF(AND('OF -Antibiotics STAR PU 13'!R101="yes",'Co-amoxiclav etc.'!R101="yes"),"yes","no")</f>
        <v>no</v>
      </c>
      <c r="M101" s="306" t="str">
        <f>IF(AND('OF -Antibiotics STAR PU 13'!T101="yes",'Co-amoxiclav etc.'!T101="yes"),"yes","no")</f>
        <v>no</v>
      </c>
      <c r="N101" s="306" t="str">
        <f>IF(AND('OF -Antibiotics STAR PU 13'!V101="yes",'Co-amoxiclav etc.'!V101="yes"),"yes","no")</f>
        <v>no</v>
      </c>
      <c r="O101" s="306" t="str">
        <f>IF(AND('OF -Antibiotics STAR PU 13'!X101="yes",'Co-amoxiclav etc.'!X101="yes"),"yes","no")</f>
        <v>no</v>
      </c>
      <c r="P101" s="306" t="str">
        <f>IF(AND('OF -Antibiotics STAR PU 13'!Z101="yes",'Co-amoxiclav etc.'!Z101="yes"),"yes","no")</f>
        <v>no</v>
      </c>
      <c r="Q101" s="306" t="str">
        <f>IF(AND('OF -Antibiotics STAR PU 13'!AB101="yes",'Co-amoxiclav etc.'!AB101="yes"),"yes","no")</f>
        <v>no</v>
      </c>
      <c r="R101" s="306" t="str">
        <f>IF(AND('OF -Antibiotics STAR PU 13'!AD101="yes",'Co-amoxiclav etc.'!AD101="yes"),"yes","no")</f>
        <v>no</v>
      </c>
      <c r="S101" s="306" t="str">
        <f>IF(AND('OF -Antibiotics STAR PU 13'!AF101="yes",'Co-amoxiclav etc.'!AF101="yes"),"yes","no")</f>
        <v>no</v>
      </c>
      <c r="T101" s="306" t="str">
        <f>IF(AND('OF -Antibiotics STAR PU 13'!AH101="yes",'Co-amoxiclav etc.'!AH101="yes"),"yes","no")</f>
        <v>no</v>
      </c>
      <c r="U101" s="306" t="str">
        <f>IF(AND('OF -Antibiotics STAR PU 13'!AJ101="yes",'Co-amoxiclav etc.'!AJ101="yes"),"yes","no")</f>
        <v>no</v>
      </c>
      <c r="V101" s="306" t="str">
        <f>IF(AND('OF -Antibiotics STAR PU 13'!AL101="yes",'Co-amoxiclav etc.'!AL101="yes"),"yes","no")</f>
        <v>no</v>
      </c>
      <c r="W101" s="306" t="str">
        <f>IF(AND('OF -Antibiotics STAR PU 13'!AN101="yes",'Co-amoxiclav etc.'!AN101="yes"),"yes","no")</f>
        <v>no</v>
      </c>
      <c r="X101" s="306" t="str">
        <f>IF(AND('OF -Antibiotics STAR PU 13'!AP101="yes",'Co-amoxiclav etc.'!AP101="yes"),"yes","no")</f>
        <v>no</v>
      </c>
      <c r="Y101" s="306" t="str">
        <f>IF(AND('OF -Antibiotics STAR PU 13'!AR101="yes",'Co-amoxiclav etc.'!AR101="yes"),"yes","no")</f>
        <v>no</v>
      </c>
      <c r="Z101" s="306" t="str">
        <f>IF(AND('OF -Antibiotics STAR PU 13'!AT101="yes",'Co-amoxiclav etc.'!AT101="yes"),"yes","no")</f>
        <v>no</v>
      </c>
      <c r="AA101" s="306" t="str">
        <f>IF(AND('OF -Antibiotics STAR PU 13'!AV101="yes",'Co-amoxiclav etc.'!AV101="yes"),"yes","no")</f>
        <v>no</v>
      </c>
    </row>
    <row r="102" spans="1:27" x14ac:dyDescent="0.2">
      <c r="A102" s="285" t="s">
        <v>620</v>
      </c>
      <c r="B102" s="293" t="s">
        <v>689</v>
      </c>
      <c r="C102" s="293" t="s">
        <v>402</v>
      </c>
      <c r="D102" s="293" t="s">
        <v>416</v>
      </c>
      <c r="E102" s="293" t="s">
        <v>8</v>
      </c>
      <c r="F102" s="293" t="s">
        <v>210</v>
      </c>
      <c r="G102" s="293" t="s">
        <v>211</v>
      </c>
      <c r="H102" s="306" t="str">
        <f>IF(AND('OF -Antibiotics STAR PU 13'!J102="yes",'Co-amoxiclav etc.'!J102="yes"),"yes","no")</f>
        <v>no</v>
      </c>
      <c r="I102" s="306" t="str">
        <f>IF(AND('OF -Antibiotics STAR PU 13'!L102="yes",'Co-amoxiclav etc.'!L102="yes"),"yes","no")</f>
        <v>no</v>
      </c>
      <c r="J102" s="306" t="str">
        <f>IF(AND('OF -Antibiotics STAR PU 13'!N102="yes",'Co-amoxiclav etc.'!N102="yes"),"yes","no")</f>
        <v>no</v>
      </c>
      <c r="K102" s="306" t="str">
        <f>IF(AND('OF -Antibiotics STAR PU 13'!P102="yes",'Co-amoxiclav etc.'!P102="yes"),"yes","no")</f>
        <v>no</v>
      </c>
      <c r="L102" s="306" t="str">
        <f>IF(AND('OF -Antibiotics STAR PU 13'!R102="yes",'Co-amoxiclav etc.'!R102="yes"),"yes","no")</f>
        <v>no</v>
      </c>
      <c r="M102" s="306" t="str">
        <f>IF(AND('OF -Antibiotics STAR PU 13'!T102="yes",'Co-amoxiclav etc.'!T102="yes"),"yes","no")</f>
        <v>no</v>
      </c>
      <c r="N102" s="306" t="str">
        <f>IF(AND('OF -Antibiotics STAR PU 13'!V102="yes",'Co-amoxiclav etc.'!V102="yes"),"yes","no")</f>
        <v>no</v>
      </c>
      <c r="O102" s="306" t="str">
        <f>IF(AND('OF -Antibiotics STAR PU 13'!X102="yes",'Co-amoxiclav etc.'!X102="yes"),"yes","no")</f>
        <v>no</v>
      </c>
      <c r="P102" s="306" t="str">
        <f>IF(AND('OF -Antibiotics STAR PU 13'!Z102="yes",'Co-amoxiclav etc.'!Z102="yes"),"yes","no")</f>
        <v>no</v>
      </c>
      <c r="Q102" s="306" t="str">
        <f>IF(AND('OF -Antibiotics STAR PU 13'!AB102="yes",'Co-amoxiclav etc.'!AB102="yes"),"yes","no")</f>
        <v>no</v>
      </c>
      <c r="R102" s="306" t="str">
        <f>IF(AND('OF -Antibiotics STAR PU 13'!AD102="yes",'Co-amoxiclav etc.'!AD102="yes"),"yes","no")</f>
        <v>no</v>
      </c>
      <c r="S102" s="306" t="str">
        <f>IF(AND('OF -Antibiotics STAR PU 13'!AF102="yes",'Co-amoxiclav etc.'!AF102="yes"),"yes","no")</f>
        <v>no</v>
      </c>
      <c r="T102" s="306" t="str">
        <f>IF(AND('OF -Antibiotics STAR PU 13'!AH102="yes",'Co-amoxiclav etc.'!AH102="yes"),"yes","no")</f>
        <v>no</v>
      </c>
      <c r="U102" s="306" t="str">
        <f>IF(AND('OF -Antibiotics STAR PU 13'!AJ102="yes",'Co-amoxiclav etc.'!AJ102="yes"),"yes","no")</f>
        <v>no</v>
      </c>
      <c r="V102" s="306" t="str">
        <f>IF(AND('OF -Antibiotics STAR PU 13'!AL102="yes",'Co-amoxiclav etc.'!AL102="yes"),"yes","no")</f>
        <v>no</v>
      </c>
      <c r="W102" s="306" t="str">
        <f>IF(AND('OF -Antibiotics STAR PU 13'!AN102="yes",'Co-amoxiclav etc.'!AN102="yes"),"yes","no")</f>
        <v>no</v>
      </c>
      <c r="X102" s="306" t="str">
        <f>IF(AND('OF -Antibiotics STAR PU 13'!AP102="yes",'Co-amoxiclav etc.'!AP102="yes"),"yes","no")</f>
        <v>yes</v>
      </c>
      <c r="Y102" s="306" t="str">
        <f>IF(AND('OF -Antibiotics STAR PU 13'!AR102="yes",'Co-amoxiclav etc.'!AR102="yes"),"yes","no")</f>
        <v>yes</v>
      </c>
      <c r="Z102" s="306" t="str">
        <f>IF(AND('OF -Antibiotics STAR PU 13'!AT102="yes",'Co-amoxiclav etc.'!AT102="yes"),"yes","no")</f>
        <v>yes</v>
      </c>
      <c r="AA102" s="306" t="str">
        <f>IF(AND('OF -Antibiotics STAR PU 13'!AV102="yes",'Co-amoxiclav etc.'!AV102="yes"),"yes","no")</f>
        <v>yes</v>
      </c>
    </row>
    <row r="103" spans="1:27" x14ac:dyDescent="0.2">
      <c r="A103" s="285" t="s">
        <v>633</v>
      </c>
      <c r="B103" s="293" t="s">
        <v>690</v>
      </c>
      <c r="C103" s="293" t="s">
        <v>404</v>
      </c>
      <c r="D103" s="293" t="s">
        <v>422</v>
      </c>
      <c r="E103" s="293" t="s">
        <v>31</v>
      </c>
      <c r="F103" s="293" t="s">
        <v>212</v>
      </c>
      <c r="G103" s="293" t="s">
        <v>213</v>
      </c>
      <c r="H103" s="306" t="str">
        <f>IF(AND('OF -Antibiotics STAR PU 13'!J103="yes",'Co-amoxiclav etc.'!J103="yes"),"yes","no")</f>
        <v>no</v>
      </c>
      <c r="I103" s="306" t="str">
        <f>IF(AND('OF -Antibiotics STAR PU 13'!L103="yes",'Co-amoxiclav etc.'!L103="yes"),"yes","no")</f>
        <v>no</v>
      </c>
      <c r="J103" s="306" t="str">
        <f>IF(AND('OF -Antibiotics STAR PU 13'!N103="yes",'Co-amoxiclav etc.'!N103="yes"),"yes","no")</f>
        <v>no</v>
      </c>
      <c r="K103" s="306" t="str">
        <f>IF(AND('OF -Antibiotics STAR PU 13'!P103="yes",'Co-amoxiclav etc.'!P103="yes"),"yes","no")</f>
        <v>no</v>
      </c>
      <c r="L103" s="306" t="str">
        <f>IF(AND('OF -Antibiotics STAR PU 13'!R103="yes",'Co-amoxiclav etc.'!R103="yes"),"yes","no")</f>
        <v>no</v>
      </c>
      <c r="M103" s="306" t="str">
        <f>IF(AND('OF -Antibiotics STAR PU 13'!T103="yes",'Co-amoxiclav etc.'!T103="yes"),"yes","no")</f>
        <v>no</v>
      </c>
      <c r="N103" s="306" t="str">
        <f>IF(AND('OF -Antibiotics STAR PU 13'!V103="yes",'Co-amoxiclav etc.'!V103="yes"),"yes","no")</f>
        <v>no</v>
      </c>
      <c r="O103" s="306" t="str">
        <f>IF(AND('OF -Antibiotics STAR PU 13'!X103="yes",'Co-amoxiclav etc.'!X103="yes"),"yes","no")</f>
        <v>no</v>
      </c>
      <c r="P103" s="306" t="str">
        <f>IF(AND('OF -Antibiotics STAR PU 13'!Z103="yes",'Co-amoxiclav etc.'!Z103="yes"),"yes","no")</f>
        <v>no</v>
      </c>
      <c r="Q103" s="306" t="str">
        <f>IF(AND('OF -Antibiotics STAR PU 13'!AB103="yes",'Co-amoxiclav etc.'!AB103="yes"),"yes","no")</f>
        <v>no</v>
      </c>
      <c r="R103" s="306" t="str">
        <f>IF(AND('OF -Antibiotics STAR PU 13'!AD103="yes",'Co-amoxiclav etc.'!AD103="yes"),"yes","no")</f>
        <v>no</v>
      </c>
      <c r="S103" s="306" t="str">
        <f>IF(AND('OF -Antibiotics STAR PU 13'!AF103="yes",'Co-amoxiclav etc.'!AF103="yes"),"yes","no")</f>
        <v>no</v>
      </c>
      <c r="T103" s="306" t="str">
        <f>IF(AND('OF -Antibiotics STAR PU 13'!AH103="yes",'Co-amoxiclav etc.'!AH103="yes"),"yes","no")</f>
        <v>no</v>
      </c>
      <c r="U103" s="306" t="str">
        <f>IF(AND('OF -Antibiotics STAR PU 13'!AJ103="yes",'Co-amoxiclav etc.'!AJ103="yes"),"yes","no")</f>
        <v>no</v>
      </c>
      <c r="V103" s="306" t="str">
        <f>IF(AND('OF -Antibiotics STAR PU 13'!AL103="yes",'Co-amoxiclav etc.'!AL103="yes"),"yes","no")</f>
        <v>no</v>
      </c>
      <c r="W103" s="306" t="str">
        <f>IF(AND('OF -Antibiotics STAR PU 13'!AN103="yes",'Co-amoxiclav etc.'!AN103="yes"),"yes","no")</f>
        <v>no</v>
      </c>
      <c r="X103" s="306" t="str">
        <f>IF(AND('OF -Antibiotics STAR PU 13'!AP103="yes",'Co-amoxiclav etc.'!AP103="yes"),"yes","no")</f>
        <v>no</v>
      </c>
      <c r="Y103" s="306" t="str">
        <f>IF(AND('OF -Antibiotics STAR PU 13'!AR103="yes",'Co-amoxiclav etc.'!AR103="yes"),"yes","no")</f>
        <v>no</v>
      </c>
      <c r="Z103" s="306" t="str">
        <f>IF(AND('OF -Antibiotics STAR PU 13'!AT103="yes",'Co-amoxiclav etc.'!AT103="yes"),"yes","no")</f>
        <v>no</v>
      </c>
      <c r="AA103" s="306" t="str">
        <f>IF(AND('OF -Antibiotics STAR PU 13'!AV103="yes",'Co-amoxiclav etc.'!AV103="yes"),"yes","no")</f>
        <v>no</v>
      </c>
    </row>
    <row r="104" spans="1:27" x14ac:dyDescent="0.2">
      <c r="A104" s="285" t="s">
        <v>479</v>
      </c>
      <c r="B104" s="293" t="s">
        <v>691</v>
      </c>
      <c r="C104" s="293" t="s">
        <v>405</v>
      </c>
      <c r="D104" s="293" t="s">
        <v>552</v>
      </c>
      <c r="E104" s="293" t="s">
        <v>20</v>
      </c>
      <c r="F104" s="293" t="s">
        <v>214</v>
      </c>
      <c r="G104" s="293" t="s">
        <v>215</v>
      </c>
      <c r="H104" s="306" t="str">
        <f>IF(AND('OF -Antibiotics STAR PU 13'!J104="yes",'Co-amoxiclav etc.'!J104="yes"),"yes","no")</f>
        <v>no</v>
      </c>
      <c r="I104" s="306" t="str">
        <f>IF(AND('OF -Antibiotics STAR PU 13'!L104="yes",'Co-amoxiclav etc.'!L104="yes"),"yes","no")</f>
        <v>no</v>
      </c>
      <c r="J104" s="306" t="str">
        <f>IF(AND('OF -Antibiotics STAR PU 13'!N104="yes",'Co-amoxiclav etc.'!N104="yes"),"yes","no")</f>
        <v>no</v>
      </c>
      <c r="K104" s="306" t="str">
        <f>IF(AND('OF -Antibiotics STAR PU 13'!P104="yes",'Co-amoxiclav etc.'!P104="yes"),"yes","no")</f>
        <v>no</v>
      </c>
      <c r="L104" s="306" t="str">
        <f>IF(AND('OF -Antibiotics STAR PU 13'!R104="yes",'Co-amoxiclav etc.'!R104="yes"),"yes","no")</f>
        <v>no</v>
      </c>
      <c r="M104" s="306" t="str">
        <f>IF(AND('OF -Antibiotics STAR PU 13'!T104="yes",'Co-amoxiclav etc.'!T104="yes"),"yes","no")</f>
        <v>no</v>
      </c>
      <c r="N104" s="306" t="str">
        <f>IF(AND('OF -Antibiotics STAR PU 13'!V104="yes",'Co-amoxiclav etc.'!V104="yes"),"yes","no")</f>
        <v>no</v>
      </c>
      <c r="O104" s="306" t="str">
        <f>IF(AND('OF -Antibiotics STAR PU 13'!X104="yes",'Co-amoxiclav etc.'!X104="yes"),"yes","no")</f>
        <v>no</v>
      </c>
      <c r="P104" s="306" t="str">
        <f>IF(AND('OF -Antibiotics STAR PU 13'!Z104="yes",'Co-amoxiclav etc.'!Z104="yes"),"yes","no")</f>
        <v>no</v>
      </c>
      <c r="Q104" s="306" t="str">
        <f>IF(AND('OF -Antibiotics STAR PU 13'!AB104="yes",'Co-amoxiclav etc.'!AB104="yes"),"yes","no")</f>
        <v>no</v>
      </c>
      <c r="R104" s="306" t="str">
        <f>IF(AND('OF -Antibiotics STAR PU 13'!AD104="yes",'Co-amoxiclav etc.'!AD104="yes"),"yes","no")</f>
        <v>no</v>
      </c>
      <c r="S104" s="306" t="str">
        <f>IF(AND('OF -Antibiotics STAR PU 13'!AF104="yes",'Co-amoxiclav etc.'!AF104="yes"),"yes","no")</f>
        <v>no</v>
      </c>
      <c r="T104" s="306" t="str">
        <f>IF(AND('OF -Antibiotics STAR PU 13'!AH104="yes",'Co-amoxiclav etc.'!AH104="yes"),"yes","no")</f>
        <v>no</v>
      </c>
      <c r="U104" s="306" t="str">
        <f>IF(AND('OF -Antibiotics STAR PU 13'!AJ104="yes",'Co-amoxiclav etc.'!AJ104="yes"),"yes","no")</f>
        <v>no</v>
      </c>
      <c r="V104" s="306" t="str">
        <f>IF(AND('OF -Antibiotics STAR PU 13'!AL104="yes",'Co-amoxiclav etc.'!AL104="yes"),"yes","no")</f>
        <v>no</v>
      </c>
      <c r="W104" s="306" t="str">
        <f>IF(AND('OF -Antibiotics STAR PU 13'!AN104="yes",'Co-amoxiclav etc.'!AN104="yes"),"yes","no")</f>
        <v>no</v>
      </c>
      <c r="X104" s="306" t="str">
        <f>IF(AND('OF -Antibiotics STAR PU 13'!AP104="yes",'Co-amoxiclav etc.'!AP104="yes"),"yes","no")</f>
        <v>no</v>
      </c>
      <c r="Y104" s="306" t="str">
        <f>IF(AND('OF -Antibiotics STAR PU 13'!AR104="yes",'Co-amoxiclav etc.'!AR104="yes"),"yes","no")</f>
        <v>no</v>
      </c>
      <c r="Z104" s="306" t="str">
        <f>IF(AND('OF -Antibiotics STAR PU 13'!AT104="yes",'Co-amoxiclav etc.'!AT104="yes"),"yes","no")</f>
        <v>no</v>
      </c>
      <c r="AA104" s="306" t="str">
        <f>IF(AND('OF -Antibiotics STAR PU 13'!AV104="yes",'Co-amoxiclav etc.'!AV104="yes"),"yes","no")</f>
        <v>no</v>
      </c>
    </row>
    <row r="105" spans="1:27" x14ac:dyDescent="0.2">
      <c r="A105" s="285" t="s">
        <v>624</v>
      </c>
      <c r="B105" s="293" t="s">
        <v>693</v>
      </c>
      <c r="C105" s="293" t="s">
        <v>406</v>
      </c>
      <c r="D105" s="293" t="s">
        <v>421</v>
      </c>
      <c r="E105" s="293" t="s">
        <v>28</v>
      </c>
      <c r="F105" s="293" t="s">
        <v>216</v>
      </c>
      <c r="G105" s="293" t="s">
        <v>217</v>
      </c>
      <c r="H105" s="306" t="str">
        <f>IF(AND('OF -Antibiotics STAR PU 13'!J105="yes",'Co-amoxiclav etc.'!J105="yes"),"yes","no")</f>
        <v>no</v>
      </c>
      <c r="I105" s="306" t="str">
        <f>IF(AND('OF -Antibiotics STAR PU 13'!L105="yes",'Co-amoxiclav etc.'!L105="yes"),"yes","no")</f>
        <v>no</v>
      </c>
      <c r="J105" s="306" t="str">
        <f>IF(AND('OF -Antibiotics STAR PU 13'!N105="yes",'Co-amoxiclav etc.'!N105="yes"),"yes","no")</f>
        <v>no</v>
      </c>
      <c r="K105" s="306" t="str">
        <f>IF(AND('OF -Antibiotics STAR PU 13'!P105="yes",'Co-amoxiclav etc.'!P105="yes"),"yes","no")</f>
        <v>no</v>
      </c>
      <c r="L105" s="306" t="str">
        <f>IF(AND('OF -Antibiotics STAR PU 13'!R105="yes",'Co-amoxiclav etc.'!R105="yes"),"yes","no")</f>
        <v>no</v>
      </c>
      <c r="M105" s="306" t="str">
        <f>IF(AND('OF -Antibiotics STAR PU 13'!T105="yes",'Co-amoxiclav etc.'!T105="yes"),"yes","no")</f>
        <v>no</v>
      </c>
      <c r="N105" s="306" t="str">
        <f>IF(AND('OF -Antibiotics STAR PU 13'!V105="yes",'Co-amoxiclav etc.'!V105="yes"),"yes","no")</f>
        <v>no</v>
      </c>
      <c r="O105" s="306" t="str">
        <f>IF(AND('OF -Antibiotics STAR PU 13'!X105="yes",'Co-amoxiclav etc.'!X105="yes"),"yes","no")</f>
        <v>no</v>
      </c>
      <c r="P105" s="306" t="str">
        <f>IF(AND('OF -Antibiotics STAR PU 13'!Z105="yes",'Co-amoxiclav etc.'!Z105="yes"),"yes","no")</f>
        <v>no</v>
      </c>
      <c r="Q105" s="306" t="str">
        <f>IF(AND('OF -Antibiotics STAR PU 13'!AB105="yes",'Co-amoxiclav etc.'!AB105="yes"),"yes","no")</f>
        <v>no</v>
      </c>
      <c r="R105" s="306" t="str">
        <f>IF(AND('OF -Antibiotics STAR PU 13'!AD105="yes",'Co-amoxiclav etc.'!AD105="yes"),"yes","no")</f>
        <v>no</v>
      </c>
      <c r="S105" s="306" t="str">
        <f>IF(AND('OF -Antibiotics STAR PU 13'!AF105="yes",'Co-amoxiclav etc.'!AF105="yes"),"yes","no")</f>
        <v>no</v>
      </c>
      <c r="T105" s="306" t="str">
        <f>IF(AND('OF -Antibiotics STAR PU 13'!AH105="yes",'Co-amoxiclav etc.'!AH105="yes"),"yes","no")</f>
        <v>no</v>
      </c>
      <c r="U105" s="306" t="str">
        <f>IF(AND('OF -Antibiotics STAR PU 13'!AJ105="yes",'Co-amoxiclav etc.'!AJ105="yes"),"yes","no")</f>
        <v>no</v>
      </c>
      <c r="V105" s="306" t="str">
        <f>IF(AND('OF -Antibiotics STAR PU 13'!AL105="yes",'Co-amoxiclav etc.'!AL105="yes"),"yes","no")</f>
        <v>no</v>
      </c>
      <c r="W105" s="306" t="str">
        <f>IF(AND('OF -Antibiotics STAR PU 13'!AN105="yes",'Co-amoxiclav etc.'!AN105="yes"),"yes","no")</f>
        <v>no</v>
      </c>
      <c r="X105" s="306" t="str">
        <f>IF(AND('OF -Antibiotics STAR PU 13'!AP105="yes",'Co-amoxiclav etc.'!AP105="yes"),"yes","no")</f>
        <v>no</v>
      </c>
      <c r="Y105" s="306" t="str">
        <f>IF(AND('OF -Antibiotics STAR PU 13'!AR105="yes",'Co-amoxiclav etc.'!AR105="yes"),"yes","no")</f>
        <v>no</v>
      </c>
      <c r="Z105" s="306" t="str">
        <f>IF(AND('OF -Antibiotics STAR PU 13'!AT105="yes",'Co-amoxiclav etc.'!AT105="yes"),"yes","no")</f>
        <v>no</v>
      </c>
      <c r="AA105" s="306" t="str">
        <f>IF(AND('OF -Antibiotics STAR PU 13'!AV105="yes",'Co-amoxiclav etc.'!AV105="yes"),"yes","no")</f>
        <v>no</v>
      </c>
    </row>
    <row r="106" spans="1:27" x14ac:dyDescent="0.2">
      <c r="A106" s="285" t="s">
        <v>627</v>
      </c>
      <c r="B106" s="286" t="s">
        <v>695</v>
      </c>
      <c r="C106" s="286" t="s">
        <v>465</v>
      </c>
      <c r="D106" s="286" t="s">
        <v>424</v>
      </c>
      <c r="E106" s="286" t="s">
        <v>35</v>
      </c>
      <c r="F106" s="286" t="s">
        <v>505</v>
      </c>
      <c r="G106" s="286" t="s">
        <v>195</v>
      </c>
      <c r="H106" s="306" t="str">
        <f>IF(AND('OF -Antibiotics STAR PU 13'!J106="yes",'Co-amoxiclav etc.'!J106="yes"),"yes","no")</f>
        <v>no</v>
      </c>
      <c r="I106" s="306" t="str">
        <f>IF(AND('OF -Antibiotics STAR PU 13'!L106="yes",'Co-amoxiclav etc.'!L106="yes"),"yes","no")</f>
        <v>no</v>
      </c>
      <c r="J106" s="306" t="str">
        <f>IF(AND('OF -Antibiotics STAR PU 13'!N106="yes",'Co-amoxiclav etc.'!N106="yes"),"yes","no")</f>
        <v>no</v>
      </c>
      <c r="K106" s="306" t="str">
        <f>IF(AND('OF -Antibiotics STAR PU 13'!P106="yes",'Co-amoxiclav etc.'!P106="yes"),"yes","no")</f>
        <v>no</v>
      </c>
      <c r="L106" s="306" t="str">
        <f>IF(AND('OF -Antibiotics STAR PU 13'!R106="yes",'Co-amoxiclav etc.'!R106="yes"),"yes","no")</f>
        <v>no</v>
      </c>
      <c r="M106" s="306" t="str">
        <f>IF(AND('OF -Antibiotics STAR PU 13'!T106="yes",'Co-amoxiclav etc.'!T106="yes"),"yes","no")</f>
        <v>no</v>
      </c>
      <c r="N106" s="306" t="str">
        <f>IF(AND('OF -Antibiotics STAR PU 13'!V106="yes",'Co-amoxiclav etc.'!V106="yes"),"yes","no")</f>
        <v>no</v>
      </c>
      <c r="O106" s="306" t="str">
        <f>IF(AND('OF -Antibiotics STAR PU 13'!X106="yes",'Co-amoxiclav etc.'!X106="yes"),"yes","no")</f>
        <v>no</v>
      </c>
      <c r="P106" s="306" t="str">
        <f>IF(AND('OF -Antibiotics STAR PU 13'!Z106="yes",'Co-amoxiclav etc.'!Z106="yes"),"yes","no")</f>
        <v>no</v>
      </c>
      <c r="Q106" s="306" t="str">
        <f>IF(AND('OF -Antibiotics STAR PU 13'!AB106="yes",'Co-amoxiclav etc.'!AB106="yes"),"yes","no")</f>
        <v>no</v>
      </c>
      <c r="R106" s="306" t="str">
        <f>IF(AND('OF -Antibiotics STAR PU 13'!AD106="yes",'Co-amoxiclav etc.'!AD106="yes"),"yes","no")</f>
        <v>no</v>
      </c>
      <c r="S106" s="306" t="str">
        <f>IF(AND('OF -Antibiotics STAR PU 13'!AF106="yes",'Co-amoxiclav etc.'!AF106="yes"),"yes","no")</f>
        <v>yes</v>
      </c>
      <c r="T106" s="306" t="str">
        <f>IF(AND('OF -Antibiotics STAR PU 13'!AH106="yes",'Co-amoxiclav etc.'!AH106="yes"),"yes","no")</f>
        <v>yes</v>
      </c>
      <c r="U106" s="306" t="str">
        <f>IF(AND('OF -Antibiotics STAR PU 13'!AJ106="yes",'Co-amoxiclav etc.'!AJ106="yes"),"yes","no")</f>
        <v>yes</v>
      </c>
      <c r="V106" s="306" t="str">
        <f>IF(AND('OF -Antibiotics STAR PU 13'!AL106="yes",'Co-amoxiclav etc.'!AL106="yes"),"yes","no")</f>
        <v>yes</v>
      </c>
      <c r="W106" s="306" t="str">
        <f>IF(AND('OF -Antibiotics STAR PU 13'!AN106="yes",'Co-amoxiclav etc.'!AN106="yes"),"yes","no")</f>
        <v>yes</v>
      </c>
      <c r="X106" s="306" t="str">
        <f>IF(AND('OF -Antibiotics STAR PU 13'!AP106="yes",'Co-amoxiclav etc.'!AP106="yes"),"yes","no")</f>
        <v>yes</v>
      </c>
      <c r="Y106" s="306" t="str">
        <f>IF(AND('OF -Antibiotics STAR PU 13'!AR106="yes",'Co-amoxiclav etc.'!AR106="yes"),"yes","no")</f>
        <v>yes</v>
      </c>
      <c r="Z106" s="306" t="str">
        <f>IF(AND('OF -Antibiotics STAR PU 13'!AT106="yes",'Co-amoxiclav etc.'!AT106="yes"),"yes","no")</f>
        <v>yes</v>
      </c>
      <c r="AA106" s="306" t="str">
        <f>IF(AND('OF -Antibiotics STAR PU 13'!AV106="yes",'Co-amoxiclav etc.'!AV106="yes"),"yes","no")</f>
        <v>yes</v>
      </c>
    </row>
    <row r="107" spans="1:27" x14ac:dyDescent="0.2">
      <c r="A107" s="285" t="s">
        <v>489</v>
      </c>
      <c r="B107" s="293" t="s">
        <v>693</v>
      </c>
      <c r="C107" s="293" t="s">
        <v>406</v>
      </c>
      <c r="D107" s="293" t="s">
        <v>421</v>
      </c>
      <c r="E107" s="293" t="s">
        <v>28</v>
      </c>
      <c r="F107" s="293" t="s">
        <v>218</v>
      </c>
      <c r="G107" s="293" t="s">
        <v>219</v>
      </c>
      <c r="H107" s="306" t="str">
        <f>IF(AND('OF -Antibiotics STAR PU 13'!J107="yes",'Co-amoxiclav etc.'!J107="yes"),"yes","no")</f>
        <v>no</v>
      </c>
      <c r="I107" s="306" t="str">
        <f>IF(AND('OF -Antibiotics STAR PU 13'!L107="yes",'Co-amoxiclav etc.'!L107="yes"),"yes","no")</f>
        <v>no</v>
      </c>
      <c r="J107" s="306" t="str">
        <f>IF(AND('OF -Antibiotics STAR PU 13'!N107="yes",'Co-amoxiclav etc.'!N107="yes"),"yes","no")</f>
        <v>no</v>
      </c>
      <c r="K107" s="306" t="str">
        <f>IF(AND('OF -Antibiotics STAR PU 13'!P107="yes",'Co-amoxiclav etc.'!P107="yes"),"yes","no")</f>
        <v>no</v>
      </c>
      <c r="L107" s="306" t="str">
        <f>IF(AND('OF -Antibiotics STAR PU 13'!R107="yes",'Co-amoxiclav etc.'!R107="yes"),"yes","no")</f>
        <v>no</v>
      </c>
      <c r="M107" s="306" t="str">
        <f>IF(AND('OF -Antibiotics STAR PU 13'!T107="yes",'Co-amoxiclav etc.'!T107="yes"),"yes","no")</f>
        <v>no</v>
      </c>
      <c r="N107" s="306" t="str">
        <f>IF(AND('OF -Antibiotics STAR PU 13'!V107="yes",'Co-amoxiclav etc.'!V107="yes"),"yes","no")</f>
        <v>no</v>
      </c>
      <c r="O107" s="306" t="str">
        <f>IF(AND('OF -Antibiotics STAR PU 13'!X107="yes",'Co-amoxiclav etc.'!X107="yes"),"yes","no")</f>
        <v>no</v>
      </c>
      <c r="P107" s="306" t="str">
        <f>IF(AND('OF -Antibiotics STAR PU 13'!Z107="yes",'Co-amoxiclav etc.'!Z107="yes"),"yes","no")</f>
        <v>no</v>
      </c>
      <c r="Q107" s="306" t="str">
        <f>IF(AND('OF -Antibiotics STAR PU 13'!AB107="yes",'Co-amoxiclav etc.'!AB107="yes"),"yes","no")</f>
        <v>no</v>
      </c>
      <c r="R107" s="306" t="str">
        <f>IF(AND('OF -Antibiotics STAR PU 13'!AD107="yes",'Co-amoxiclav etc.'!AD107="yes"),"yes","no")</f>
        <v>no</v>
      </c>
      <c r="S107" s="306" t="str">
        <f>IF(AND('OF -Antibiotics STAR PU 13'!AF107="yes",'Co-amoxiclav etc.'!AF107="yes"),"yes","no")</f>
        <v>no</v>
      </c>
      <c r="T107" s="306" t="str">
        <f>IF(AND('OF -Antibiotics STAR PU 13'!AH107="yes",'Co-amoxiclav etc.'!AH107="yes"),"yes","no")</f>
        <v>no</v>
      </c>
      <c r="U107" s="306" t="str">
        <f>IF(AND('OF -Antibiotics STAR PU 13'!AJ107="yes",'Co-amoxiclav etc.'!AJ107="yes"),"yes","no")</f>
        <v>no</v>
      </c>
      <c r="V107" s="306" t="str">
        <f>IF(AND('OF -Antibiotics STAR PU 13'!AL107="yes",'Co-amoxiclav etc.'!AL107="yes"),"yes","no")</f>
        <v>no</v>
      </c>
      <c r="W107" s="306" t="str">
        <f>IF(AND('OF -Antibiotics STAR PU 13'!AN107="yes",'Co-amoxiclav etc.'!AN107="yes"),"yes","no")</f>
        <v>no</v>
      </c>
      <c r="X107" s="306" t="str">
        <f>IF(AND('OF -Antibiotics STAR PU 13'!AP107="yes",'Co-amoxiclav etc.'!AP107="yes"),"yes","no")</f>
        <v>no</v>
      </c>
      <c r="Y107" s="306" t="str">
        <f>IF(AND('OF -Antibiotics STAR PU 13'!AR107="yes",'Co-amoxiclav etc.'!AR107="yes"),"yes","no")</f>
        <v>no</v>
      </c>
      <c r="Z107" s="306" t="str">
        <f>IF(AND('OF -Antibiotics STAR PU 13'!AT107="yes",'Co-amoxiclav etc.'!AT107="yes"),"yes","no")</f>
        <v>no</v>
      </c>
      <c r="AA107" s="306" t="str">
        <f>IF(AND('OF -Antibiotics STAR PU 13'!AV107="yes",'Co-amoxiclav etc.'!AV107="yes"),"yes","no")</f>
        <v>no</v>
      </c>
    </row>
    <row r="108" spans="1:27" x14ac:dyDescent="0.2">
      <c r="A108" s="285" t="s">
        <v>642</v>
      </c>
      <c r="B108" s="293" t="s">
        <v>698</v>
      </c>
      <c r="C108" s="293" t="s">
        <v>409</v>
      </c>
      <c r="D108" s="293" t="s">
        <v>438</v>
      </c>
      <c r="E108" s="293" t="s">
        <v>128</v>
      </c>
      <c r="F108" s="293" t="s">
        <v>220</v>
      </c>
      <c r="G108" s="293" t="s">
        <v>221</v>
      </c>
      <c r="H108" s="306" t="str">
        <f>IF(AND('OF -Antibiotics STAR PU 13'!J108="yes",'Co-amoxiclav etc.'!J108="yes"),"yes","no")</f>
        <v>no</v>
      </c>
      <c r="I108" s="306" t="str">
        <f>IF(AND('OF -Antibiotics STAR PU 13'!L108="yes",'Co-amoxiclav etc.'!L108="yes"),"yes","no")</f>
        <v>no</v>
      </c>
      <c r="J108" s="306" t="str">
        <f>IF(AND('OF -Antibiotics STAR PU 13'!N108="yes",'Co-amoxiclav etc.'!N108="yes"),"yes","no")</f>
        <v>no</v>
      </c>
      <c r="K108" s="306" t="str">
        <f>IF(AND('OF -Antibiotics STAR PU 13'!P108="yes",'Co-amoxiclav etc.'!P108="yes"),"yes","no")</f>
        <v>no</v>
      </c>
      <c r="L108" s="306" t="str">
        <f>IF(AND('OF -Antibiotics STAR PU 13'!R108="yes",'Co-amoxiclav etc.'!R108="yes"),"yes","no")</f>
        <v>no</v>
      </c>
      <c r="M108" s="306" t="str">
        <f>IF(AND('OF -Antibiotics STAR PU 13'!T108="yes",'Co-amoxiclav etc.'!T108="yes"),"yes","no")</f>
        <v>no</v>
      </c>
      <c r="N108" s="306" t="str">
        <f>IF(AND('OF -Antibiotics STAR PU 13'!V108="yes",'Co-amoxiclav etc.'!V108="yes"),"yes","no")</f>
        <v>no</v>
      </c>
      <c r="O108" s="306" t="str">
        <f>IF(AND('OF -Antibiotics STAR PU 13'!X108="yes",'Co-amoxiclav etc.'!X108="yes"),"yes","no")</f>
        <v>no</v>
      </c>
      <c r="P108" s="306" t="str">
        <f>IF(AND('OF -Antibiotics STAR PU 13'!Z108="yes",'Co-amoxiclav etc.'!Z108="yes"),"yes","no")</f>
        <v>no</v>
      </c>
      <c r="Q108" s="306" t="str">
        <f>IF(AND('OF -Antibiotics STAR PU 13'!AB108="yes",'Co-amoxiclav etc.'!AB108="yes"),"yes","no")</f>
        <v>no</v>
      </c>
      <c r="R108" s="306" t="str">
        <f>IF(AND('OF -Antibiotics STAR PU 13'!AD108="yes",'Co-amoxiclav etc.'!AD108="yes"),"yes","no")</f>
        <v>no</v>
      </c>
      <c r="S108" s="306" t="str">
        <f>IF(AND('OF -Antibiotics STAR PU 13'!AF108="yes",'Co-amoxiclav etc.'!AF108="yes"),"yes","no")</f>
        <v>no</v>
      </c>
      <c r="T108" s="306" t="str">
        <f>IF(AND('OF -Antibiotics STAR PU 13'!AH108="yes",'Co-amoxiclav etc.'!AH108="yes"),"yes","no")</f>
        <v>no</v>
      </c>
      <c r="U108" s="306" t="str">
        <f>IF(AND('OF -Antibiotics STAR PU 13'!AJ108="yes",'Co-amoxiclav etc.'!AJ108="yes"),"yes","no")</f>
        <v>no</v>
      </c>
      <c r="V108" s="306" t="str">
        <f>IF(AND('OF -Antibiotics STAR PU 13'!AL108="yes",'Co-amoxiclav etc.'!AL108="yes"),"yes","no")</f>
        <v>yes</v>
      </c>
      <c r="W108" s="306" t="str">
        <f>IF(AND('OF -Antibiotics STAR PU 13'!AN108="yes",'Co-amoxiclav etc.'!AN108="yes"),"yes","no")</f>
        <v>no</v>
      </c>
      <c r="X108" s="306" t="str">
        <f>IF(AND('OF -Antibiotics STAR PU 13'!AP108="yes",'Co-amoxiclav etc.'!AP108="yes"),"yes","no")</f>
        <v>yes</v>
      </c>
      <c r="Y108" s="306" t="str">
        <f>IF(AND('OF -Antibiotics STAR PU 13'!AR108="yes",'Co-amoxiclav etc.'!AR108="yes"),"yes","no")</f>
        <v>yes</v>
      </c>
      <c r="Z108" s="306" t="str">
        <f>IF(AND('OF -Antibiotics STAR PU 13'!AT108="yes",'Co-amoxiclav etc.'!AT108="yes"),"yes","no")</f>
        <v>yes</v>
      </c>
      <c r="AA108" s="306" t="str">
        <f>IF(AND('OF -Antibiotics STAR PU 13'!AV108="yes",'Co-amoxiclav etc.'!AV108="yes"),"yes","no")</f>
        <v>yes</v>
      </c>
    </row>
    <row r="109" spans="1:27" x14ac:dyDescent="0.2">
      <c r="A109" s="285" t="s">
        <v>634</v>
      </c>
      <c r="B109" s="293" t="s">
        <v>699</v>
      </c>
      <c r="C109" s="293" t="s">
        <v>410</v>
      </c>
      <c r="D109" s="293" t="s">
        <v>432</v>
      </c>
      <c r="E109" s="293" t="s">
        <v>89</v>
      </c>
      <c r="F109" s="293" t="s">
        <v>222</v>
      </c>
      <c r="G109" s="293" t="s">
        <v>223</v>
      </c>
      <c r="H109" s="306" t="str">
        <f>IF(AND('OF -Antibiotics STAR PU 13'!J109="yes",'Co-amoxiclav etc.'!J109="yes"),"yes","no")</f>
        <v>no</v>
      </c>
      <c r="I109" s="306" t="str">
        <f>IF(AND('OF -Antibiotics STAR PU 13'!L109="yes",'Co-amoxiclav etc.'!L109="yes"),"yes","no")</f>
        <v>no</v>
      </c>
      <c r="J109" s="306" t="str">
        <f>IF(AND('OF -Antibiotics STAR PU 13'!N109="yes",'Co-amoxiclav etc.'!N109="yes"),"yes","no")</f>
        <v>no</v>
      </c>
      <c r="K109" s="306" t="str">
        <f>IF(AND('OF -Antibiotics STAR PU 13'!P109="yes",'Co-amoxiclav etc.'!P109="yes"),"yes","no")</f>
        <v>no</v>
      </c>
      <c r="L109" s="306" t="str">
        <f>IF(AND('OF -Antibiotics STAR PU 13'!R109="yes",'Co-amoxiclav etc.'!R109="yes"),"yes","no")</f>
        <v>no</v>
      </c>
      <c r="M109" s="306" t="str">
        <f>IF(AND('OF -Antibiotics STAR PU 13'!T109="yes",'Co-amoxiclav etc.'!T109="yes"),"yes","no")</f>
        <v>no</v>
      </c>
      <c r="N109" s="306" t="str">
        <f>IF(AND('OF -Antibiotics STAR PU 13'!V109="yes",'Co-amoxiclav etc.'!V109="yes"),"yes","no")</f>
        <v>no</v>
      </c>
      <c r="O109" s="306" t="str">
        <f>IF(AND('OF -Antibiotics STAR PU 13'!X109="yes",'Co-amoxiclav etc.'!X109="yes"),"yes","no")</f>
        <v>no</v>
      </c>
      <c r="P109" s="306" t="str">
        <f>IF(AND('OF -Antibiotics STAR PU 13'!Z109="yes",'Co-amoxiclav etc.'!Z109="yes"),"yes","no")</f>
        <v>no</v>
      </c>
      <c r="Q109" s="306" t="str">
        <f>IF(AND('OF -Antibiotics STAR PU 13'!AB109="yes",'Co-amoxiclav etc.'!AB109="yes"),"yes","no")</f>
        <v>no</v>
      </c>
      <c r="R109" s="306" t="str">
        <f>IF(AND('OF -Antibiotics STAR PU 13'!AD109="yes",'Co-amoxiclav etc.'!AD109="yes"),"yes","no")</f>
        <v>no</v>
      </c>
      <c r="S109" s="306" t="str">
        <f>IF(AND('OF -Antibiotics STAR PU 13'!AF109="yes",'Co-amoxiclav etc.'!AF109="yes"),"yes","no")</f>
        <v>no</v>
      </c>
      <c r="T109" s="306" t="str">
        <f>IF(AND('OF -Antibiotics STAR PU 13'!AH109="yes",'Co-amoxiclav etc.'!AH109="yes"),"yes","no")</f>
        <v>no</v>
      </c>
      <c r="U109" s="306" t="str">
        <f>IF(AND('OF -Antibiotics STAR PU 13'!AJ109="yes",'Co-amoxiclav etc.'!AJ109="yes"),"yes","no")</f>
        <v>no</v>
      </c>
      <c r="V109" s="306" t="str">
        <f>IF(AND('OF -Antibiotics STAR PU 13'!AL109="yes",'Co-amoxiclav etc.'!AL109="yes"),"yes","no")</f>
        <v>no</v>
      </c>
      <c r="W109" s="306" t="str">
        <f>IF(AND('OF -Antibiotics STAR PU 13'!AN109="yes",'Co-amoxiclav etc.'!AN109="yes"),"yes","no")</f>
        <v>no</v>
      </c>
      <c r="X109" s="306" t="str">
        <f>IF(AND('OF -Antibiotics STAR PU 13'!AP109="yes",'Co-amoxiclav etc.'!AP109="yes"),"yes","no")</f>
        <v>no</v>
      </c>
      <c r="Y109" s="306" t="str">
        <f>IF(AND('OF -Antibiotics STAR PU 13'!AR109="yes",'Co-amoxiclav etc.'!AR109="yes"),"yes","no")</f>
        <v>no</v>
      </c>
      <c r="Z109" s="306" t="str">
        <f>IF(AND('OF -Antibiotics STAR PU 13'!AT109="yes",'Co-amoxiclav etc.'!AT109="yes"),"yes","no")</f>
        <v>no</v>
      </c>
      <c r="AA109" s="306" t="str">
        <f>IF(AND('OF -Antibiotics STAR PU 13'!AV109="yes",'Co-amoxiclav etc.'!AV109="yes"),"yes","no")</f>
        <v>no</v>
      </c>
    </row>
    <row r="110" spans="1:27" x14ac:dyDescent="0.2">
      <c r="A110" s="285" t="s">
        <v>621</v>
      </c>
      <c r="B110" s="293" t="s">
        <v>690</v>
      </c>
      <c r="C110" s="293" t="s">
        <v>404</v>
      </c>
      <c r="D110" s="293" t="s">
        <v>418</v>
      </c>
      <c r="E110" s="293" t="s">
        <v>12</v>
      </c>
      <c r="F110" s="293" t="s">
        <v>224</v>
      </c>
      <c r="G110" s="293" t="s">
        <v>225</v>
      </c>
      <c r="H110" s="306" t="str">
        <f>IF(AND('OF -Antibiotics STAR PU 13'!J110="yes",'Co-amoxiclav etc.'!J110="yes"),"yes","no")</f>
        <v>yes</v>
      </c>
      <c r="I110" s="306" t="str">
        <f>IF(AND('OF -Antibiotics STAR PU 13'!L110="yes",'Co-amoxiclav etc.'!L110="yes"),"yes","no")</f>
        <v>yes</v>
      </c>
      <c r="J110" s="306" t="str">
        <f>IF(AND('OF -Antibiotics STAR PU 13'!N110="yes",'Co-amoxiclav etc.'!N110="yes"),"yes","no")</f>
        <v>yes</v>
      </c>
      <c r="K110" s="306" t="str">
        <f>IF(AND('OF -Antibiotics STAR PU 13'!P110="yes",'Co-amoxiclav etc.'!P110="yes"),"yes","no")</f>
        <v>yes</v>
      </c>
      <c r="L110" s="306" t="str">
        <f>IF(AND('OF -Antibiotics STAR PU 13'!R110="yes",'Co-amoxiclav etc.'!R110="yes"),"yes","no")</f>
        <v>yes</v>
      </c>
      <c r="M110" s="306" t="str">
        <f>IF(AND('OF -Antibiotics STAR PU 13'!T110="yes",'Co-amoxiclav etc.'!T110="yes"),"yes","no")</f>
        <v>yes</v>
      </c>
      <c r="N110" s="306" t="str">
        <f>IF(AND('OF -Antibiotics STAR PU 13'!V110="yes",'Co-amoxiclav etc.'!V110="yes"),"yes","no")</f>
        <v>yes</v>
      </c>
      <c r="O110" s="306" t="str">
        <f>IF(AND('OF -Antibiotics STAR PU 13'!X110="yes",'Co-amoxiclav etc.'!X110="yes"),"yes","no")</f>
        <v>yes</v>
      </c>
      <c r="P110" s="306" t="str">
        <f>IF(AND('OF -Antibiotics STAR PU 13'!Z110="yes",'Co-amoxiclav etc.'!Z110="yes"),"yes","no")</f>
        <v>yes</v>
      </c>
      <c r="Q110" s="306" t="str">
        <f>IF(AND('OF -Antibiotics STAR PU 13'!AB110="yes",'Co-amoxiclav etc.'!AB110="yes"),"yes","no")</f>
        <v>yes</v>
      </c>
      <c r="R110" s="306" t="str">
        <f>IF(AND('OF -Antibiotics STAR PU 13'!AD110="yes",'Co-amoxiclav etc.'!AD110="yes"),"yes","no")</f>
        <v>yes</v>
      </c>
      <c r="S110" s="306" t="str">
        <f>IF(AND('OF -Antibiotics STAR PU 13'!AF110="yes",'Co-amoxiclav etc.'!AF110="yes"),"yes","no")</f>
        <v>yes</v>
      </c>
      <c r="T110" s="306" t="str">
        <f>IF(AND('OF -Antibiotics STAR PU 13'!AH110="yes",'Co-amoxiclav etc.'!AH110="yes"),"yes","no")</f>
        <v>yes</v>
      </c>
      <c r="U110" s="306" t="str">
        <f>IF(AND('OF -Antibiotics STAR PU 13'!AJ110="yes",'Co-amoxiclav etc.'!AJ110="yes"),"yes","no")</f>
        <v>yes</v>
      </c>
      <c r="V110" s="306" t="str">
        <f>IF(AND('OF -Antibiotics STAR PU 13'!AL110="yes",'Co-amoxiclav etc.'!AL110="yes"),"yes","no")</f>
        <v>yes</v>
      </c>
      <c r="W110" s="306" t="str">
        <f>IF(AND('OF -Antibiotics STAR PU 13'!AN110="yes",'Co-amoxiclav etc.'!AN110="yes"),"yes","no")</f>
        <v>yes</v>
      </c>
      <c r="X110" s="306" t="str">
        <f>IF(AND('OF -Antibiotics STAR PU 13'!AP110="yes",'Co-amoxiclav etc.'!AP110="yes"),"yes","no")</f>
        <v>yes</v>
      </c>
      <c r="Y110" s="306" t="str">
        <f>IF(AND('OF -Antibiotics STAR PU 13'!AR110="yes",'Co-amoxiclav etc.'!AR110="yes"),"yes","no")</f>
        <v>yes</v>
      </c>
      <c r="Z110" s="306" t="str">
        <f>IF(AND('OF -Antibiotics STAR PU 13'!AT110="yes",'Co-amoxiclav etc.'!AT110="yes"),"yes","no")</f>
        <v>yes</v>
      </c>
      <c r="AA110" s="306" t="str">
        <f>IF(AND('OF -Antibiotics STAR PU 13'!AV110="yes",'Co-amoxiclav etc.'!AV110="yes"),"yes","no")</f>
        <v>yes</v>
      </c>
    </row>
    <row r="111" spans="1:27" x14ac:dyDescent="0.2">
      <c r="A111" s="285" t="s">
        <v>634</v>
      </c>
      <c r="B111" s="287" t="s">
        <v>699</v>
      </c>
      <c r="C111" s="287" t="s">
        <v>410</v>
      </c>
      <c r="D111" s="287" t="s">
        <v>432</v>
      </c>
      <c r="E111" s="287" t="s">
        <v>89</v>
      </c>
      <c r="F111" s="341" t="s">
        <v>509</v>
      </c>
      <c r="G111" s="286" t="s">
        <v>90</v>
      </c>
      <c r="H111" s="306" t="str">
        <f>IF(AND('OF -Antibiotics STAR PU 13'!J111="yes",'Co-amoxiclav etc.'!J111="yes"),"yes","no")</f>
        <v>no</v>
      </c>
      <c r="I111" s="306" t="str">
        <f>IF(AND('OF -Antibiotics STAR PU 13'!L111="yes",'Co-amoxiclav etc.'!L111="yes"),"yes","no")</f>
        <v>no</v>
      </c>
      <c r="J111" s="306" t="str">
        <f>IF(AND('OF -Antibiotics STAR PU 13'!N111="yes",'Co-amoxiclav etc.'!N111="yes"),"yes","no")</f>
        <v>no</v>
      </c>
      <c r="K111" s="306" t="str">
        <f>IF(AND('OF -Antibiotics STAR PU 13'!P111="yes",'Co-amoxiclav etc.'!P111="yes"),"yes","no")</f>
        <v>no</v>
      </c>
      <c r="L111" s="306" t="str">
        <f>IF(AND('OF -Antibiotics STAR PU 13'!R111="yes",'Co-amoxiclav etc.'!R111="yes"),"yes","no")</f>
        <v>no</v>
      </c>
      <c r="M111" s="306" t="str">
        <f>IF(AND('OF -Antibiotics STAR PU 13'!T111="yes",'Co-amoxiclav etc.'!T111="yes"),"yes","no")</f>
        <v>no</v>
      </c>
      <c r="N111" s="306" t="str">
        <f>IF(AND('OF -Antibiotics STAR PU 13'!V111="yes",'Co-amoxiclav etc.'!V111="yes"),"yes","no")</f>
        <v>no</v>
      </c>
      <c r="O111" s="306" t="str">
        <f>IF(AND('OF -Antibiotics STAR PU 13'!X111="yes",'Co-amoxiclav etc.'!X111="yes"),"yes","no")</f>
        <v>no</v>
      </c>
      <c r="P111" s="306" t="str">
        <f>IF(AND('OF -Antibiotics STAR PU 13'!Z111="yes",'Co-amoxiclav etc.'!Z111="yes"),"yes","no")</f>
        <v>no</v>
      </c>
      <c r="Q111" s="306" t="str">
        <f>IF(AND('OF -Antibiotics STAR PU 13'!AB111="yes",'Co-amoxiclav etc.'!AB111="yes"),"yes","no")</f>
        <v>no</v>
      </c>
      <c r="R111" s="306" t="str">
        <f>IF(AND('OF -Antibiotics STAR PU 13'!AD111="yes",'Co-amoxiclav etc.'!AD111="yes"),"yes","no")</f>
        <v>no</v>
      </c>
      <c r="S111" s="306" t="str">
        <f>IF(AND('OF -Antibiotics STAR PU 13'!AF111="yes",'Co-amoxiclav etc.'!AF111="yes"),"yes","no")</f>
        <v>no</v>
      </c>
      <c r="T111" s="306" t="str">
        <f>IF(AND('OF -Antibiotics STAR PU 13'!AH111="yes",'Co-amoxiclav etc.'!AH111="yes"),"yes","no")</f>
        <v>no</v>
      </c>
      <c r="U111" s="306" t="str">
        <f>IF(AND('OF -Antibiotics STAR PU 13'!AJ111="yes",'Co-amoxiclav etc.'!AJ111="yes"),"yes","no")</f>
        <v>no</v>
      </c>
      <c r="V111" s="306" t="str">
        <f>IF(AND('OF -Antibiotics STAR PU 13'!AL111="yes",'Co-amoxiclav etc.'!AL111="yes"),"yes","no")</f>
        <v>no</v>
      </c>
      <c r="W111" s="306" t="str">
        <f>IF(AND('OF -Antibiotics STAR PU 13'!AN111="yes",'Co-amoxiclav etc.'!AN111="yes"),"yes","no")</f>
        <v>no</v>
      </c>
      <c r="X111" s="306" t="str">
        <f>IF(AND('OF -Antibiotics STAR PU 13'!AP111="yes",'Co-amoxiclav etc.'!AP111="yes"),"yes","no")</f>
        <v>no</v>
      </c>
      <c r="Y111" s="306" t="str">
        <f>IF(AND('OF -Antibiotics STAR PU 13'!AR111="yes",'Co-amoxiclav etc.'!AR111="yes"),"yes","no")</f>
        <v>no</v>
      </c>
      <c r="Z111" s="306" t="str">
        <f>IF(AND('OF -Antibiotics STAR PU 13'!AT111="yes",'Co-amoxiclav etc.'!AT111="yes"),"yes","no")</f>
        <v>no</v>
      </c>
      <c r="AA111" s="306" t="str">
        <f>IF(AND('OF -Antibiotics STAR PU 13'!AV111="yes",'Co-amoxiclav etc.'!AV111="yes"),"yes","no")</f>
        <v>no</v>
      </c>
    </row>
    <row r="112" spans="1:27" x14ac:dyDescent="0.2">
      <c r="A112" s="285" t="s">
        <v>634</v>
      </c>
      <c r="B112" s="293" t="s">
        <v>699</v>
      </c>
      <c r="C112" s="293" t="s">
        <v>410</v>
      </c>
      <c r="D112" s="293" t="s">
        <v>433</v>
      </c>
      <c r="E112" s="293" t="s">
        <v>91</v>
      </c>
      <c r="F112" s="293" t="s">
        <v>226</v>
      </c>
      <c r="G112" s="293" t="s">
        <v>227</v>
      </c>
      <c r="H112" s="306" t="str">
        <f>IF(AND('OF -Antibiotics STAR PU 13'!J112="yes",'Co-amoxiclav etc.'!J112="yes"),"yes","no")</f>
        <v>no</v>
      </c>
      <c r="I112" s="306" t="str">
        <f>IF(AND('OF -Antibiotics STAR PU 13'!L112="yes",'Co-amoxiclav etc.'!L112="yes"),"yes","no")</f>
        <v>no</v>
      </c>
      <c r="J112" s="306" t="str">
        <f>IF(AND('OF -Antibiotics STAR PU 13'!N112="yes",'Co-amoxiclav etc.'!N112="yes"),"yes","no")</f>
        <v>no</v>
      </c>
      <c r="K112" s="306" t="str">
        <f>IF(AND('OF -Antibiotics STAR PU 13'!P112="yes",'Co-amoxiclav etc.'!P112="yes"),"yes","no")</f>
        <v>no</v>
      </c>
      <c r="L112" s="306" t="str">
        <f>IF(AND('OF -Antibiotics STAR PU 13'!R112="yes",'Co-amoxiclav etc.'!R112="yes"),"yes","no")</f>
        <v>no</v>
      </c>
      <c r="M112" s="306" t="str">
        <f>IF(AND('OF -Antibiotics STAR PU 13'!T112="yes",'Co-amoxiclav etc.'!T112="yes"),"yes","no")</f>
        <v>no</v>
      </c>
      <c r="N112" s="306" t="str">
        <f>IF(AND('OF -Antibiotics STAR PU 13'!V112="yes",'Co-amoxiclav etc.'!V112="yes"),"yes","no")</f>
        <v>no</v>
      </c>
      <c r="O112" s="306" t="str">
        <f>IF(AND('OF -Antibiotics STAR PU 13'!X112="yes",'Co-amoxiclav etc.'!X112="yes"),"yes","no")</f>
        <v>no</v>
      </c>
      <c r="P112" s="306" t="str">
        <f>IF(AND('OF -Antibiotics STAR PU 13'!Z112="yes",'Co-amoxiclav etc.'!Z112="yes"),"yes","no")</f>
        <v>no</v>
      </c>
      <c r="Q112" s="306" t="str">
        <f>IF(AND('OF -Antibiotics STAR PU 13'!AB112="yes",'Co-amoxiclav etc.'!AB112="yes"),"yes","no")</f>
        <v>no</v>
      </c>
      <c r="R112" s="306" t="str">
        <f>IF(AND('OF -Antibiotics STAR PU 13'!AD112="yes",'Co-amoxiclav etc.'!AD112="yes"),"yes","no")</f>
        <v>no</v>
      </c>
      <c r="S112" s="306" t="str">
        <f>IF(AND('OF -Antibiotics STAR PU 13'!AF112="yes",'Co-amoxiclav etc.'!AF112="yes"),"yes","no")</f>
        <v>no</v>
      </c>
      <c r="T112" s="306" t="str">
        <f>IF(AND('OF -Antibiotics STAR PU 13'!AH112="yes",'Co-amoxiclav etc.'!AH112="yes"),"yes","no")</f>
        <v>no</v>
      </c>
      <c r="U112" s="306" t="str">
        <f>IF(AND('OF -Antibiotics STAR PU 13'!AJ112="yes",'Co-amoxiclav etc.'!AJ112="yes"),"yes","no")</f>
        <v>no</v>
      </c>
      <c r="V112" s="306" t="str">
        <f>IF(AND('OF -Antibiotics STAR PU 13'!AL112="yes",'Co-amoxiclav etc.'!AL112="yes"),"yes","no")</f>
        <v>no</v>
      </c>
      <c r="W112" s="306" t="str">
        <f>IF(AND('OF -Antibiotics STAR PU 13'!AN112="yes",'Co-amoxiclav etc.'!AN112="yes"),"yes","no")</f>
        <v>no</v>
      </c>
      <c r="X112" s="306" t="str">
        <f>IF(AND('OF -Antibiotics STAR PU 13'!AP112="yes",'Co-amoxiclav etc.'!AP112="yes"),"yes","no")</f>
        <v>no</v>
      </c>
      <c r="Y112" s="306" t="str">
        <f>IF(AND('OF -Antibiotics STAR PU 13'!AR112="yes",'Co-amoxiclav etc.'!AR112="yes"),"yes","no")</f>
        <v>no</v>
      </c>
      <c r="Z112" s="306" t="str">
        <f>IF(AND('OF -Antibiotics STAR PU 13'!AT112="yes",'Co-amoxiclav etc.'!AT112="yes"),"yes","no")</f>
        <v>no</v>
      </c>
      <c r="AA112" s="306" t="str">
        <f>IF(AND('OF -Antibiotics STAR PU 13'!AV112="yes",'Co-amoxiclav etc.'!AV112="yes"),"yes","no")</f>
        <v>no</v>
      </c>
    </row>
    <row r="113" spans="1:27" x14ac:dyDescent="0.2">
      <c r="A113" s="285" t="s">
        <v>501</v>
      </c>
      <c r="B113" s="293" t="s">
        <v>691</v>
      </c>
      <c r="C113" s="293" t="s">
        <v>405</v>
      </c>
      <c r="D113" s="293" t="s">
        <v>552</v>
      </c>
      <c r="E113" s="293" t="s">
        <v>20</v>
      </c>
      <c r="F113" s="293" t="s">
        <v>228</v>
      </c>
      <c r="G113" s="293" t="s">
        <v>229</v>
      </c>
      <c r="H113" s="306" t="str">
        <f>IF(AND('OF -Antibiotics STAR PU 13'!J113="yes",'Co-amoxiclav etc.'!J113="yes"),"yes","no")</f>
        <v>no</v>
      </c>
      <c r="I113" s="306" t="str">
        <f>IF(AND('OF -Antibiotics STAR PU 13'!L113="yes",'Co-amoxiclav etc.'!L113="yes"),"yes","no")</f>
        <v>no</v>
      </c>
      <c r="J113" s="306" t="str">
        <f>IF(AND('OF -Antibiotics STAR PU 13'!N113="yes",'Co-amoxiclav etc.'!N113="yes"),"yes","no")</f>
        <v>no</v>
      </c>
      <c r="K113" s="306" t="str">
        <f>IF(AND('OF -Antibiotics STAR PU 13'!P113="yes",'Co-amoxiclav etc.'!P113="yes"),"yes","no")</f>
        <v>no</v>
      </c>
      <c r="L113" s="306" t="str">
        <f>IF(AND('OF -Antibiotics STAR PU 13'!R113="yes",'Co-amoxiclav etc.'!R113="yes"),"yes","no")</f>
        <v>no</v>
      </c>
      <c r="M113" s="306" t="str">
        <f>IF(AND('OF -Antibiotics STAR PU 13'!T113="yes",'Co-amoxiclav etc.'!T113="yes"),"yes","no")</f>
        <v>no</v>
      </c>
      <c r="N113" s="306" t="str">
        <f>IF(AND('OF -Antibiotics STAR PU 13'!V113="yes",'Co-amoxiclav etc.'!V113="yes"),"yes","no")</f>
        <v>no</v>
      </c>
      <c r="O113" s="306" t="str">
        <f>IF(AND('OF -Antibiotics STAR PU 13'!X113="yes",'Co-amoxiclav etc.'!X113="yes"),"yes","no")</f>
        <v>no</v>
      </c>
      <c r="P113" s="306" t="str">
        <f>IF(AND('OF -Antibiotics STAR PU 13'!Z113="yes",'Co-amoxiclav etc.'!Z113="yes"),"yes","no")</f>
        <v>no</v>
      </c>
      <c r="Q113" s="306" t="str">
        <f>IF(AND('OF -Antibiotics STAR PU 13'!AB113="yes",'Co-amoxiclav etc.'!AB113="yes"),"yes","no")</f>
        <v>no</v>
      </c>
      <c r="R113" s="306" t="str">
        <f>IF(AND('OF -Antibiotics STAR PU 13'!AD113="yes",'Co-amoxiclav etc.'!AD113="yes"),"yes","no")</f>
        <v>no</v>
      </c>
      <c r="S113" s="306" t="str">
        <f>IF(AND('OF -Antibiotics STAR PU 13'!AF113="yes",'Co-amoxiclav etc.'!AF113="yes"),"yes","no")</f>
        <v>no</v>
      </c>
      <c r="T113" s="306" t="str">
        <f>IF(AND('OF -Antibiotics STAR PU 13'!AH113="yes",'Co-amoxiclav etc.'!AH113="yes"),"yes","no")</f>
        <v>no</v>
      </c>
      <c r="U113" s="306" t="str">
        <f>IF(AND('OF -Antibiotics STAR PU 13'!AJ113="yes",'Co-amoxiclav etc.'!AJ113="yes"),"yes","no")</f>
        <v>no</v>
      </c>
      <c r="V113" s="306" t="str">
        <f>IF(AND('OF -Antibiotics STAR PU 13'!AL113="yes",'Co-amoxiclav etc.'!AL113="yes"),"yes","no")</f>
        <v>no</v>
      </c>
      <c r="W113" s="306" t="str">
        <f>IF(AND('OF -Antibiotics STAR PU 13'!AN113="yes",'Co-amoxiclav etc.'!AN113="yes"),"yes","no")</f>
        <v>no</v>
      </c>
      <c r="X113" s="306" t="str">
        <f>IF(AND('OF -Antibiotics STAR PU 13'!AP113="yes",'Co-amoxiclav etc.'!AP113="yes"),"yes","no")</f>
        <v>no</v>
      </c>
      <c r="Y113" s="306" t="str">
        <f>IF(AND('OF -Antibiotics STAR PU 13'!AR113="yes",'Co-amoxiclav etc.'!AR113="yes"),"yes","no")</f>
        <v>no</v>
      </c>
      <c r="Z113" s="306" t="str">
        <f>IF(AND('OF -Antibiotics STAR PU 13'!AT113="yes",'Co-amoxiclav etc.'!AT113="yes"),"yes","no")</f>
        <v>no</v>
      </c>
      <c r="AA113" s="306" t="str">
        <f>IF(AND('OF -Antibiotics STAR PU 13'!AV113="yes",'Co-amoxiclav etc.'!AV113="yes"),"yes","no")</f>
        <v>no</v>
      </c>
    </row>
    <row r="114" spans="1:27" x14ac:dyDescent="0.2">
      <c r="A114" s="285" t="s">
        <v>636</v>
      </c>
      <c r="B114" s="289" t="s">
        <v>704</v>
      </c>
      <c r="C114" s="289" t="s">
        <v>98</v>
      </c>
      <c r="D114" s="289" t="s">
        <v>434</v>
      </c>
      <c r="E114" s="289" t="s">
        <v>98</v>
      </c>
      <c r="F114" s="340" t="s">
        <v>230</v>
      </c>
      <c r="G114" s="293" t="s">
        <v>231</v>
      </c>
      <c r="H114" s="306" t="str">
        <f>IF(AND('OF -Antibiotics STAR PU 13'!J114="yes",'Co-amoxiclav etc.'!J114="yes"),"yes","no")</f>
        <v>no</v>
      </c>
      <c r="I114" s="306" t="str">
        <f>IF(AND('OF -Antibiotics STAR PU 13'!L114="yes",'Co-amoxiclav etc.'!L114="yes"),"yes","no")</f>
        <v>no</v>
      </c>
      <c r="J114" s="306" t="str">
        <f>IF(AND('OF -Antibiotics STAR PU 13'!N114="yes",'Co-amoxiclav etc.'!N114="yes"),"yes","no")</f>
        <v>no</v>
      </c>
      <c r="K114" s="306" t="str">
        <f>IF(AND('OF -Antibiotics STAR PU 13'!P114="yes",'Co-amoxiclav etc.'!P114="yes"),"yes","no")</f>
        <v>no</v>
      </c>
      <c r="L114" s="306" t="str">
        <f>IF(AND('OF -Antibiotics STAR PU 13'!R114="yes",'Co-amoxiclav etc.'!R114="yes"),"yes","no")</f>
        <v>no</v>
      </c>
      <c r="M114" s="306" t="str">
        <f>IF(AND('OF -Antibiotics STAR PU 13'!T114="yes",'Co-amoxiclav etc.'!T114="yes"),"yes","no")</f>
        <v>no</v>
      </c>
      <c r="N114" s="306" t="str">
        <f>IF(AND('OF -Antibiotics STAR PU 13'!V114="yes",'Co-amoxiclav etc.'!V114="yes"),"yes","no")</f>
        <v>yes</v>
      </c>
      <c r="O114" s="306" t="str">
        <f>IF(AND('OF -Antibiotics STAR PU 13'!X114="yes",'Co-amoxiclav etc.'!X114="yes"),"yes","no")</f>
        <v>yes</v>
      </c>
      <c r="P114" s="306" t="str">
        <f>IF(AND('OF -Antibiotics STAR PU 13'!Z114="yes",'Co-amoxiclav etc.'!Z114="yes"),"yes","no")</f>
        <v>yes</v>
      </c>
      <c r="Q114" s="306" t="str">
        <f>IF(AND('OF -Antibiotics STAR PU 13'!AB114="yes",'Co-amoxiclav etc.'!AB114="yes"),"yes","no")</f>
        <v>yes</v>
      </c>
      <c r="R114" s="306" t="str">
        <f>IF(AND('OF -Antibiotics STAR PU 13'!AD114="yes",'Co-amoxiclav etc.'!AD114="yes"),"yes","no")</f>
        <v>yes</v>
      </c>
      <c r="S114" s="306" t="str">
        <f>IF(AND('OF -Antibiotics STAR PU 13'!AF114="yes",'Co-amoxiclav etc.'!AF114="yes"),"yes","no")</f>
        <v>yes</v>
      </c>
      <c r="T114" s="306" t="str">
        <f>IF(AND('OF -Antibiotics STAR PU 13'!AH114="yes",'Co-amoxiclav etc.'!AH114="yes"),"yes","no")</f>
        <v>yes</v>
      </c>
      <c r="U114" s="306" t="str">
        <f>IF(AND('OF -Antibiotics STAR PU 13'!AJ114="yes",'Co-amoxiclav etc.'!AJ114="yes"),"yes","no")</f>
        <v>yes</v>
      </c>
      <c r="V114" s="306" t="str">
        <f>IF(AND('OF -Antibiotics STAR PU 13'!AL114="yes",'Co-amoxiclav etc.'!AL114="yes"),"yes","no")</f>
        <v>yes</v>
      </c>
      <c r="W114" s="306" t="str">
        <f>IF(AND('OF -Antibiotics STAR PU 13'!AN114="yes",'Co-amoxiclav etc.'!AN114="yes"),"yes","no")</f>
        <v>yes</v>
      </c>
      <c r="X114" s="306" t="str">
        <f>IF(AND('OF -Antibiotics STAR PU 13'!AP114="yes",'Co-amoxiclav etc.'!AP114="yes"),"yes","no")</f>
        <v>yes</v>
      </c>
      <c r="Y114" s="306" t="str">
        <f>IF(AND('OF -Antibiotics STAR PU 13'!AR114="yes",'Co-amoxiclav etc.'!AR114="yes"),"yes","no")</f>
        <v>yes</v>
      </c>
      <c r="Z114" s="306" t="str">
        <f>IF(AND('OF -Antibiotics STAR PU 13'!AT114="yes",'Co-amoxiclav etc.'!AT114="yes"),"yes","no")</f>
        <v>yes</v>
      </c>
      <c r="AA114" s="306" t="str">
        <f>IF(AND('OF -Antibiotics STAR PU 13'!AV114="yes",'Co-amoxiclav etc.'!AV114="yes"),"yes","no")</f>
        <v>yes</v>
      </c>
    </row>
    <row r="115" spans="1:27" x14ac:dyDescent="0.2">
      <c r="A115" s="285" t="s">
        <v>637</v>
      </c>
      <c r="B115" s="293" t="s">
        <v>688</v>
      </c>
      <c r="C115" s="293" t="s">
        <v>401</v>
      </c>
      <c r="D115" s="293" t="s">
        <v>436</v>
      </c>
      <c r="E115" s="293" t="s">
        <v>114</v>
      </c>
      <c r="F115" s="293" t="s">
        <v>232</v>
      </c>
      <c r="G115" s="293" t="s">
        <v>233</v>
      </c>
      <c r="H115" s="306" t="str">
        <f>IF(AND('OF -Antibiotics STAR PU 13'!J115="yes",'Co-amoxiclav etc.'!J115="yes"),"yes","no")</f>
        <v>no</v>
      </c>
      <c r="I115" s="306" t="str">
        <f>IF(AND('OF -Antibiotics STAR PU 13'!L115="yes",'Co-amoxiclav etc.'!L115="yes"),"yes","no")</f>
        <v>no</v>
      </c>
      <c r="J115" s="306" t="str">
        <f>IF(AND('OF -Antibiotics STAR PU 13'!N115="yes",'Co-amoxiclav etc.'!N115="yes"),"yes","no")</f>
        <v>no</v>
      </c>
      <c r="K115" s="306" t="str">
        <f>IF(AND('OF -Antibiotics STAR PU 13'!P115="yes",'Co-amoxiclav etc.'!P115="yes"),"yes","no")</f>
        <v>no</v>
      </c>
      <c r="L115" s="306" t="str">
        <f>IF(AND('OF -Antibiotics STAR PU 13'!R115="yes",'Co-amoxiclav etc.'!R115="yes"),"yes","no")</f>
        <v>no</v>
      </c>
      <c r="M115" s="306" t="str">
        <f>IF(AND('OF -Antibiotics STAR PU 13'!T115="yes",'Co-amoxiclav etc.'!T115="yes"),"yes","no")</f>
        <v>no</v>
      </c>
      <c r="N115" s="306" t="str">
        <f>IF(AND('OF -Antibiotics STAR PU 13'!V115="yes",'Co-amoxiclav etc.'!V115="yes"),"yes","no")</f>
        <v>no</v>
      </c>
      <c r="O115" s="306" t="str">
        <f>IF(AND('OF -Antibiotics STAR PU 13'!X115="yes",'Co-amoxiclav etc.'!X115="yes"),"yes","no")</f>
        <v>no</v>
      </c>
      <c r="P115" s="306" t="str">
        <f>IF(AND('OF -Antibiotics STAR PU 13'!Z115="yes",'Co-amoxiclav etc.'!Z115="yes"),"yes","no")</f>
        <v>no</v>
      </c>
      <c r="Q115" s="306" t="str">
        <f>IF(AND('OF -Antibiotics STAR PU 13'!AB115="yes",'Co-amoxiclav etc.'!AB115="yes"),"yes","no")</f>
        <v>no</v>
      </c>
      <c r="R115" s="306" t="str">
        <f>IF(AND('OF -Antibiotics STAR PU 13'!AD115="yes",'Co-amoxiclav etc.'!AD115="yes"),"yes","no")</f>
        <v>no</v>
      </c>
      <c r="S115" s="306" t="str">
        <f>IF(AND('OF -Antibiotics STAR PU 13'!AF115="yes",'Co-amoxiclav etc.'!AF115="yes"),"yes","no")</f>
        <v>no</v>
      </c>
      <c r="T115" s="306" t="str">
        <f>IF(AND('OF -Antibiotics STAR PU 13'!AH115="yes",'Co-amoxiclav etc.'!AH115="yes"),"yes","no")</f>
        <v>no</v>
      </c>
      <c r="U115" s="306" t="str">
        <f>IF(AND('OF -Antibiotics STAR PU 13'!AJ115="yes",'Co-amoxiclav etc.'!AJ115="yes"),"yes","no")</f>
        <v>no</v>
      </c>
      <c r="V115" s="306" t="str">
        <f>IF(AND('OF -Antibiotics STAR PU 13'!AL115="yes",'Co-amoxiclav etc.'!AL115="yes"),"yes","no")</f>
        <v>no</v>
      </c>
      <c r="W115" s="306" t="str">
        <f>IF(AND('OF -Antibiotics STAR PU 13'!AN115="yes",'Co-amoxiclav etc.'!AN115="yes"),"yes","no")</f>
        <v>no</v>
      </c>
      <c r="X115" s="306" t="str">
        <f>IF(AND('OF -Antibiotics STAR PU 13'!AP115="yes",'Co-amoxiclav etc.'!AP115="yes"),"yes","no")</f>
        <v>no</v>
      </c>
      <c r="Y115" s="306" t="str">
        <f>IF(AND('OF -Antibiotics STAR PU 13'!AR115="yes",'Co-amoxiclav etc.'!AR115="yes"),"yes","no")</f>
        <v>no</v>
      </c>
      <c r="Z115" s="306" t="str">
        <f>IF(AND('OF -Antibiotics STAR PU 13'!AT115="yes",'Co-amoxiclav etc.'!AT115="yes"),"yes","no")</f>
        <v>no</v>
      </c>
      <c r="AA115" s="306" t="str">
        <f>IF(AND('OF -Antibiotics STAR PU 13'!AV115="yes",'Co-amoxiclav etc.'!AV115="yes"),"yes","no")</f>
        <v>no</v>
      </c>
    </row>
    <row r="116" spans="1:27" x14ac:dyDescent="0.2">
      <c r="A116" s="285" t="s">
        <v>498</v>
      </c>
      <c r="B116" s="293" t="s">
        <v>704</v>
      </c>
      <c r="C116" s="293" t="s">
        <v>98</v>
      </c>
      <c r="D116" s="293" t="s">
        <v>434</v>
      </c>
      <c r="E116" s="293" t="s">
        <v>98</v>
      </c>
      <c r="F116" s="293" t="s">
        <v>234</v>
      </c>
      <c r="G116" s="293" t="s">
        <v>235</v>
      </c>
      <c r="H116" s="306" t="str">
        <f>IF(AND('OF -Antibiotics STAR PU 13'!J116="yes",'Co-amoxiclav etc.'!J116="yes"),"yes","no")</f>
        <v>yes</v>
      </c>
      <c r="I116" s="306" t="str">
        <f>IF(AND('OF -Antibiotics STAR PU 13'!L116="yes",'Co-amoxiclav etc.'!L116="yes"),"yes","no")</f>
        <v>yes</v>
      </c>
      <c r="J116" s="306" t="str">
        <f>IF(AND('OF -Antibiotics STAR PU 13'!N116="yes",'Co-amoxiclav etc.'!N116="yes"),"yes","no")</f>
        <v>yes</v>
      </c>
      <c r="K116" s="306" t="str">
        <f>IF(AND('OF -Antibiotics STAR PU 13'!P116="yes",'Co-amoxiclav etc.'!P116="yes"),"yes","no")</f>
        <v>yes</v>
      </c>
      <c r="L116" s="306" t="str">
        <f>IF(AND('OF -Antibiotics STAR PU 13'!R116="yes",'Co-amoxiclav etc.'!R116="yes"),"yes","no")</f>
        <v>yes</v>
      </c>
      <c r="M116" s="306" t="str">
        <f>IF(AND('OF -Antibiotics STAR PU 13'!T116="yes",'Co-amoxiclav etc.'!T116="yes"),"yes","no")</f>
        <v>yes</v>
      </c>
      <c r="N116" s="306" t="str">
        <f>IF(AND('OF -Antibiotics STAR PU 13'!V116="yes",'Co-amoxiclav etc.'!V116="yes"),"yes","no")</f>
        <v>yes</v>
      </c>
      <c r="O116" s="306" t="str">
        <f>IF(AND('OF -Antibiotics STAR PU 13'!X116="yes",'Co-amoxiclav etc.'!X116="yes"),"yes","no")</f>
        <v>yes</v>
      </c>
      <c r="P116" s="306" t="str">
        <f>IF(AND('OF -Antibiotics STAR PU 13'!Z116="yes",'Co-amoxiclav etc.'!Z116="yes"),"yes","no")</f>
        <v>yes</v>
      </c>
      <c r="Q116" s="306" t="str">
        <f>IF(AND('OF -Antibiotics STAR PU 13'!AB116="yes",'Co-amoxiclav etc.'!AB116="yes"),"yes","no")</f>
        <v>yes</v>
      </c>
      <c r="R116" s="306" t="str">
        <f>IF(AND('OF -Antibiotics STAR PU 13'!AD116="yes",'Co-amoxiclav etc.'!AD116="yes"),"yes","no")</f>
        <v>yes</v>
      </c>
      <c r="S116" s="306" t="str">
        <f>IF(AND('OF -Antibiotics STAR PU 13'!AF116="yes",'Co-amoxiclav etc.'!AF116="yes"),"yes","no")</f>
        <v>yes</v>
      </c>
      <c r="T116" s="306" t="str">
        <f>IF(AND('OF -Antibiotics STAR PU 13'!AH116="yes",'Co-amoxiclav etc.'!AH116="yes"),"yes","no")</f>
        <v>yes</v>
      </c>
      <c r="U116" s="306" t="str">
        <f>IF(AND('OF -Antibiotics STAR PU 13'!AJ116="yes",'Co-amoxiclav etc.'!AJ116="yes"),"yes","no")</f>
        <v>yes</v>
      </c>
      <c r="V116" s="306" t="str">
        <f>IF(AND('OF -Antibiotics STAR PU 13'!AL116="yes",'Co-amoxiclav etc.'!AL116="yes"),"yes","no")</f>
        <v>yes</v>
      </c>
      <c r="W116" s="306" t="str">
        <f>IF(AND('OF -Antibiotics STAR PU 13'!AN116="yes",'Co-amoxiclav etc.'!AN116="yes"),"yes","no")</f>
        <v>yes</v>
      </c>
      <c r="X116" s="306" t="str">
        <f>IF(AND('OF -Antibiotics STAR PU 13'!AP116="yes",'Co-amoxiclav etc.'!AP116="yes"),"yes","no")</f>
        <v>yes</v>
      </c>
      <c r="Y116" s="306" t="str">
        <f>IF(AND('OF -Antibiotics STAR PU 13'!AR116="yes",'Co-amoxiclav etc.'!AR116="yes"),"yes","no")</f>
        <v>yes</v>
      </c>
      <c r="Z116" s="306" t="str">
        <f>IF(AND('OF -Antibiotics STAR PU 13'!AT116="yes",'Co-amoxiclav etc.'!AT116="yes"),"yes","no")</f>
        <v>yes</v>
      </c>
      <c r="AA116" s="306" t="str">
        <f>IF(AND('OF -Antibiotics STAR PU 13'!AV116="yes",'Co-amoxiclav etc.'!AV116="yes"),"yes","no")</f>
        <v>yes</v>
      </c>
    </row>
    <row r="117" spans="1:27" x14ac:dyDescent="0.2">
      <c r="A117" s="285" t="s">
        <v>619</v>
      </c>
      <c r="B117" s="293" t="s">
        <v>688</v>
      </c>
      <c r="C117" s="293" t="s">
        <v>401</v>
      </c>
      <c r="D117" s="293" t="s">
        <v>415</v>
      </c>
      <c r="E117" s="293" t="s">
        <v>5</v>
      </c>
      <c r="F117" s="293" t="s">
        <v>236</v>
      </c>
      <c r="G117" s="293" t="s">
        <v>237</v>
      </c>
      <c r="H117" s="306" t="str">
        <f>IF(AND('OF -Antibiotics STAR PU 13'!J117="yes",'Co-amoxiclav etc.'!J117="yes"),"yes","no")</f>
        <v>no</v>
      </c>
      <c r="I117" s="306" t="str">
        <f>IF(AND('OF -Antibiotics STAR PU 13'!L117="yes",'Co-amoxiclav etc.'!L117="yes"),"yes","no")</f>
        <v>no</v>
      </c>
      <c r="J117" s="306" t="str">
        <f>IF(AND('OF -Antibiotics STAR PU 13'!N117="yes",'Co-amoxiclav etc.'!N117="yes"),"yes","no")</f>
        <v>no</v>
      </c>
      <c r="K117" s="306" t="str">
        <f>IF(AND('OF -Antibiotics STAR PU 13'!P117="yes",'Co-amoxiclav etc.'!P117="yes"),"yes","no")</f>
        <v>no</v>
      </c>
      <c r="L117" s="306" t="str">
        <f>IF(AND('OF -Antibiotics STAR PU 13'!R117="yes",'Co-amoxiclav etc.'!R117="yes"),"yes","no")</f>
        <v>no</v>
      </c>
      <c r="M117" s="306" t="str">
        <f>IF(AND('OF -Antibiotics STAR PU 13'!T117="yes",'Co-amoxiclav etc.'!T117="yes"),"yes","no")</f>
        <v>no</v>
      </c>
      <c r="N117" s="306" t="str">
        <f>IF(AND('OF -Antibiotics STAR PU 13'!V117="yes",'Co-amoxiclav etc.'!V117="yes"),"yes","no")</f>
        <v>no</v>
      </c>
      <c r="O117" s="306" t="str">
        <f>IF(AND('OF -Antibiotics STAR PU 13'!X117="yes",'Co-amoxiclav etc.'!X117="yes"),"yes","no")</f>
        <v>no</v>
      </c>
      <c r="P117" s="306" t="str">
        <f>IF(AND('OF -Antibiotics STAR PU 13'!Z117="yes",'Co-amoxiclav etc.'!Z117="yes"),"yes","no")</f>
        <v>no</v>
      </c>
      <c r="Q117" s="306" t="str">
        <f>IF(AND('OF -Antibiotics STAR PU 13'!AB117="yes",'Co-amoxiclav etc.'!AB117="yes"),"yes","no")</f>
        <v>no</v>
      </c>
      <c r="R117" s="306" t="str">
        <f>IF(AND('OF -Antibiotics STAR PU 13'!AD117="yes",'Co-amoxiclav etc.'!AD117="yes"),"yes","no")</f>
        <v>no</v>
      </c>
      <c r="S117" s="306" t="str">
        <f>IF(AND('OF -Antibiotics STAR PU 13'!AF117="yes",'Co-amoxiclav etc.'!AF117="yes"),"yes","no")</f>
        <v>no</v>
      </c>
      <c r="T117" s="306" t="str">
        <f>IF(AND('OF -Antibiotics STAR PU 13'!AH117="yes",'Co-amoxiclav etc.'!AH117="yes"),"yes","no")</f>
        <v>no</v>
      </c>
      <c r="U117" s="306" t="str">
        <f>IF(AND('OF -Antibiotics STAR PU 13'!AJ117="yes",'Co-amoxiclav etc.'!AJ117="yes"),"yes","no")</f>
        <v>no</v>
      </c>
      <c r="V117" s="306" t="str">
        <f>IF(AND('OF -Antibiotics STAR PU 13'!AL117="yes",'Co-amoxiclav etc.'!AL117="yes"),"yes","no")</f>
        <v>no</v>
      </c>
      <c r="W117" s="306" t="str">
        <f>IF(AND('OF -Antibiotics STAR PU 13'!AN117="yes",'Co-amoxiclav etc.'!AN117="yes"),"yes","no")</f>
        <v>no</v>
      </c>
      <c r="X117" s="306" t="str">
        <f>IF(AND('OF -Antibiotics STAR PU 13'!AP117="yes",'Co-amoxiclav etc.'!AP117="yes"),"yes","no")</f>
        <v>no</v>
      </c>
      <c r="Y117" s="306" t="str">
        <f>IF(AND('OF -Antibiotics STAR PU 13'!AR117="yes",'Co-amoxiclav etc.'!AR117="yes"),"yes","no")</f>
        <v>no</v>
      </c>
      <c r="Z117" s="306" t="str">
        <f>IF(AND('OF -Antibiotics STAR PU 13'!AT117="yes",'Co-amoxiclav etc.'!AT117="yes"),"yes","no")</f>
        <v>no</v>
      </c>
      <c r="AA117" s="306" t="str">
        <f>IF(AND('OF -Antibiotics STAR PU 13'!AV117="yes",'Co-amoxiclav etc.'!AV117="yes"),"yes","no")</f>
        <v>no</v>
      </c>
    </row>
    <row r="118" spans="1:27" x14ac:dyDescent="0.2">
      <c r="A118" s="285" t="s">
        <v>637</v>
      </c>
      <c r="B118" s="293" t="s">
        <v>688</v>
      </c>
      <c r="C118" s="293" t="s">
        <v>401</v>
      </c>
      <c r="D118" s="293" t="s">
        <v>436</v>
      </c>
      <c r="E118" s="293" t="s">
        <v>114</v>
      </c>
      <c r="F118" s="293" t="s">
        <v>238</v>
      </c>
      <c r="G118" s="293" t="s">
        <v>239</v>
      </c>
      <c r="H118" s="306" t="str">
        <f>IF(AND('OF -Antibiotics STAR PU 13'!J118="yes",'Co-amoxiclav etc.'!J118="yes"),"yes","no")</f>
        <v>no</v>
      </c>
      <c r="I118" s="306" t="str">
        <f>IF(AND('OF -Antibiotics STAR PU 13'!L118="yes",'Co-amoxiclav etc.'!L118="yes"),"yes","no")</f>
        <v>no</v>
      </c>
      <c r="J118" s="306" t="str">
        <f>IF(AND('OF -Antibiotics STAR PU 13'!N118="yes",'Co-amoxiclav etc.'!N118="yes"),"yes","no")</f>
        <v>no</v>
      </c>
      <c r="K118" s="306" t="str">
        <f>IF(AND('OF -Antibiotics STAR PU 13'!P118="yes",'Co-amoxiclav etc.'!P118="yes"),"yes","no")</f>
        <v>no</v>
      </c>
      <c r="L118" s="306" t="str">
        <f>IF(AND('OF -Antibiotics STAR PU 13'!R118="yes",'Co-amoxiclav etc.'!R118="yes"),"yes","no")</f>
        <v>no</v>
      </c>
      <c r="M118" s="306" t="str">
        <f>IF(AND('OF -Antibiotics STAR PU 13'!T118="yes",'Co-amoxiclav etc.'!T118="yes"),"yes","no")</f>
        <v>no</v>
      </c>
      <c r="N118" s="306" t="str">
        <f>IF(AND('OF -Antibiotics STAR PU 13'!V118="yes",'Co-amoxiclav etc.'!V118="yes"),"yes","no")</f>
        <v>no</v>
      </c>
      <c r="O118" s="306" t="str">
        <f>IF(AND('OF -Antibiotics STAR PU 13'!X118="yes",'Co-amoxiclav etc.'!X118="yes"),"yes","no")</f>
        <v>no</v>
      </c>
      <c r="P118" s="306" t="str">
        <f>IF(AND('OF -Antibiotics STAR PU 13'!Z118="yes",'Co-amoxiclav etc.'!Z118="yes"),"yes","no")</f>
        <v>no</v>
      </c>
      <c r="Q118" s="306" t="str">
        <f>IF(AND('OF -Antibiotics STAR PU 13'!AB118="yes",'Co-amoxiclav etc.'!AB118="yes"),"yes","no")</f>
        <v>no</v>
      </c>
      <c r="R118" s="306" t="str">
        <f>IF(AND('OF -Antibiotics STAR PU 13'!AD118="yes",'Co-amoxiclav etc.'!AD118="yes"),"yes","no")</f>
        <v>no</v>
      </c>
      <c r="S118" s="306" t="str">
        <f>IF(AND('OF -Antibiotics STAR PU 13'!AF118="yes",'Co-amoxiclav etc.'!AF118="yes"),"yes","no")</f>
        <v>no</v>
      </c>
      <c r="T118" s="306" t="str">
        <f>IF(AND('OF -Antibiotics STAR PU 13'!AH118="yes",'Co-amoxiclav etc.'!AH118="yes"),"yes","no")</f>
        <v>no</v>
      </c>
      <c r="U118" s="306" t="str">
        <f>IF(AND('OF -Antibiotics STAR PU 13'!AJ118="yes",'Co-amoxiclav etc.'!AJ118="yes"),"yes","no")</f>
        <v>no</v>
      </c>
      <c r="V118" s="306" t="str">
        <f>IF(AND('OF -Antibiotics STAR PU 13'!AL118="yes",'Co-amoxiclav etc.'!AL118="yes"),"yes","no")</f>
        <v>no</v>
      </c>
      <c r="W118" s="306" t="str">
        <f>IF(AND('OF -Antibiotics STAR PU 13'!AN118="yes",'Co-amoxiclav etc.'!AN118="yes"),"yes","no")</f>
        <v>no</v>
      </c>
      <c r="X118" s="306" t="str">
        <f>IF(AND('OF -Antibiotics STAR PU 13'!AP118="yes",'Co-amoxiclav etc.'!AP118="yes"),"yes","no")</f>
        <v>no</v>
      </c>
      <c r="Y118" s="306" t="str">
        <f>IF(AND('OF -Antibiotics STAR PU 13'!AR118="yes",'Co-amoxiclav etc.'!AR118="yes"),"yes","no")</f>
        <v>no</v>
      </c>
      <c r="Z118" s="306" t="str">
        <f>IF(AND('OF -Antibiotics STAR PU 13'!AT118="yes",'Co-amoxiclav etc.'!AT118="yes"),"yes","no")</f>
        <v>no</v>
      </c>
      <c r="AA118" s="306" t="str">
        <f>IF(AND('OF -Antibiotics STAR PU 13'!AV118="yes",'Co-amoxiclav etc.'!AV118="yes"),"yes","no")</f>
        <v>no</v>
      </c>
    </row>
    <row r="119" spans="1:27" x14ac:dyDescent="0.2">
      <c r="A119" s="285" t="s">
        <v>639</v>
      </c>
      <c r="B119" s="293" t="s">
        <v>691</v>
      </c>
      <c r="C119" s="293" t="s">
        <v>405</v>
      </c>
      <c r="D119" s="293" t="s">
        <v>429</v>
      </c>
      <c r="E119" s="293" t="s">
        <v>60</v>
      </c>
      <c r="F119" s="293" t="s">
        <v>240</v>
      </c>
      <c r="G119" s="293" t="s">
        <v>241</v>
      </c>
      <c r="H119" s="306" t="str">
        <f>IF(AND('OF -Antibiotics STAR PU 13'!J119="yes",'Co-amoxiclav etc.'!J119="yes"),"yes","no")</f>
        <v>no</v>
      </c>
      <c r="I119" s="306" t="str">
        <f>IF(AND('OF -Antibiotics STAR PU 13'!L119="yes",'Co-amoxiclav etc.'!L119="yes"),"yes","no")</f>
        <v>no</v>
      </c>
      <c r="J119" s="306" t="str">
        <f>IF(AND('OF -Antibiotics STAR PU 13'!N119="yes",'Co-amoxiclav etc.'!N119="yes"),"yes","no")</f>
        <v>no</v>
      </c>
      <c r="K119" s="306" t="str">
        <f>IF(AND('OF -Antibiotics STAR PU 13'!P119="yes",'Co-amoxiclav etc.'!P119="yes"),"yes","no")</f>
        <v>no</v>
      </c>
      <c r="L119" s="306" t="str">
        <f>IF(AND('OF -Antibiotics STAR PU 13'!R119="yes",'Co-amoxiclav etc.'!R119="yes"),"yes","no")</f>
        <v>no</v>
      </c>
      <c r="M119" s="306" t="str">
        <f>IF(AND('OF -Antibiotics STAR PU 13'!T119="yes",'Co-amoxiclav etc.'!T119="yes"),"yes","no")</f>
        <v>no</v>
      </c>
      <c r="N119" s="306" t="str">
        <f>IF(AND('OF -Antibiotics STAR PU 13'!V119="yes",'Co-amoxiclav etc.'!V119="yes"),"yes","no")</f>
        <v>no</v>
      </c>
      <c r="O119" s="306" t="str">
        <f>IF(AND('OF -Antibiotics STAR PU 13'!X119="yes",'Co-amoxiclav etc.'!X119="yes"),"yes","no")</f>
        <v>no</v>
      </c>
      <c r="P119" s="306" t="str">
        <f>IF(AND('OF -Antibiotics STAR PU 13'!Z119="yes",'Co-amoxiclav etc.'!Z119="yes"),"yes","no")</f>
        <v>no</v>
      </c>
      <c r="Q119" s="306" t="str">
        <f>IF(AND('OF -Antibiotics STAR PU 13'!AB119="yes",'Co-amoxiclav etc.'!AB119="yes"),"yes","no")</f>
        <v>no</v>
      </c>
      <c r="R119" s="306" t="str">
        <f>IF(AND('OF -Antibiotics STAR PU 13'!AD119="yes",'Co-amoxiclav etc.'!AD119="yes"),"yes","no")</f>
        <v>no</v>
      </c>
      <c r="S119" s="306" t="str">
        <f>IF(AND('OF -Antibiotics STAR PU 13'!AF119="yes",'Co-amoxiclav etc.'!AF119="yes"),"yes","no")</f>
        <v>no</v>
      </c>
      <c r="T119" s="306" t="str">
        <f>IF(AND('OF -Antibiotics STAR PU 13'!AH119="yes",'Co-amoxiclav etc.'!AH119="yes"),"yes","no")</f>
        <v>no</v>
      </c>
      <c r="U119" s="306" t="str">
        <f>IF(AND('OF -Antibiotics STAR PU 13'!AJ119="yes",'Co-amoxiclav etc.'!AJ119="yes"),"yes","no")</f>
        <v>no</v>
      </c>
      <c r="V119" s="306" t="str">
        <f>IF(AND('OF -Antibiotics STAR PU 13'!AL119="yes",'Co-amoxiclav etc.'!AL119="yes"),"yes","no")</f>
        <v>no</v>
      </c>
      <c r="W119" s="306" t="str">
        <f>IF(AND('OF -Antibiotics STAR PU 13'!AN119="yes",'Co-amoxiclav etc.'!AN119="yes"),"yes","no")</f>
        <v>no</v>
      </c>
      <c r="X119" s="306" t="str">
        <f>IF(AND('OF -Antibiotics STAR PU 13'!AP119="yes",'Co-amoxiclav etc.'!AP119="yes"),"yes","no")</f>
        <v>no</v>
      </c>
      <c r="Y119" s="306" t="str">
        <f>IF(AND('OF -Antibiotics STAR PU 13'!AR119="yes",'Co-amoxiclav etc.'!AR119="yes"),"yes","no")</f>
        <v>no</v>
      </c>
      <c r="Z119" s="306" t="str">
        <f>IF(AND('OF -Antibiotics STAR PU 13'!AT119="yes",'Co-amoxiclav etc.'!AT119="yes"),"yes","no")</f>
        <v>no</v>
      </c>
      <c r="AA119" s="306" t="str">
        <f>IF(AND('OF -Antibiotics STAR PU 13'!AV119="yes",'Co-amoxiclav etc.'!AV119="yes"),"yes","no")</f>
        <v>no</v>
      </c>
    </row>
    <row r="120" spans="1:27" x14ac:dyDescent="0.2">
      <c r="A120" s="285" t="s">
        <v>632</v>
      </c>
      <c r="B120" s="293" t="s">
        <v>698</v>
      </c>
      <c r="C120" s="293" t="s">
        <v>409</v>
      </c>
      <c r="D120" s="293" t="s">
        <v>430</v>
      </c>
      <c r="E120" s="293" t="s">
        <v>65</v>
      </c>
      <c r="F120" s="293" t="s">
        <v>242</v>
      </c>
      <c r="G120" s="293" t="s">
        <v>243</v>
      </c>
      <c r="H120" s="306" t="str">
        <f>IF(AND('OF -Antibiotics STAR PU 13'!J120="yes",'Co-amoxiclav etc.'!J120="yes"),"yes","no")</f>
        <v>no</v>
      </c>
      <c r="I120" s="306" t="str">
        <f>IF(AND('OF -Antibiotics STAR PU 13'!L120="yes",'Co-amoxiclav etc.'!L120="yes"),"yes","no")</f>
        <v>no</v>
      </c>
      <c r="J120" s="306" t="str">
        <f>IF(AND('OF -Antibiotics STAR PU 13'!N120="yes",'Co-amoxiclav etc.'!N120="yes"),"yes","no")</f>
        <v>no</v>
      </c>
      <c r="K120" s="306" t="str">
        <f>IF(AND('OF -Antibiotics STAR PU 13'!P120="yes",'Co-amoxiclav etc.'!P120="yes"),"yes","no")</f>
        <v>no</v>
      </c>
      <c r="L120" s="306" t="str">
        <f>IF(AND('OF -Antibiotics STAR PU 13'!R120="yes",'Co-amoxiclav etc.'!R120="yes"),"yes","no")</f>
        <v>no</v>
      </c>
      <c r="M120" s="306" t="str">
        <f>IF(AND('OF -Antibiotics STAR PU 13'!T120="yes",'Co-amoxiclav etc.'!T120="yes"),"yes","no")</f>
        <v>no</v>
      </c>
      <c r="N120" s="306" t="str">
        <f>IF(AND('OF -Antibiotics STAR PU 13'!V120="yes",'Co-amoxiclav etc.'!V120="yes"),"yes","no")</f>
        <v>no</v>
      </c>
      <c r="O120" s="306" t="str">
        <f>IF(AND('OF -Antibiotics STAR PU 13'!X120="yes",'Co-amoxiclav etc.'!X120="yes"),"yes","no")</f>
        <v>no</v>
      </c>
      <c r="P120" s="306" t="str">
        <f>IF(AND('OF -Antibiotics STAR PU 13'!Z120="yes",'Co-amoxiclav etc.'!Z120="yes"),"yes","no")</f>
        <v>no</v>
      </c>
      <c r="Q120" s="306" t="str">
        <f>IF(AND('OF -Antibiotics STAR PU 13'!AB120="yes",'Co-amoxiclav etc.'!AB120="yes"),"yes","no")</f>
        <v>no</v>
      </c>
      <c r="R120" s="306" t="str">
        <f>IF(AND('OF -Antibiotics STAR PU 13'!AD120="yes",'Co-amoxiclav etc.'!AD120="yes"),"yes","no")</f>
        <v>no</v>
      </c>
      <c r="S120" s="306" t="str">
        <f>IF(AND('OF -Antibiotics STAR PU 13'!AF120="yes",'Co-amoxiclav etc.'!AF120="yes"),"yes","no")</f>
        <v>no</v>
      </c>
      <c r="T120" s="306" t="str">
        <f>IF(AND('OF -Antibiotics STAR PU 13'!AH120="yes",'Co-amoxiclav etc.'!AH120="yes"),"yes","no")</f>
        <v>no</v>
      </c>
      <c r="U120" s="306" t="str">
        <f>IF(AND('OF -Antibiotics STAR PU 13'!AJ120="yes",'Co-amoxiclav etc.'!AJ120="yes"),"yes","no")</f>
        <v>no</v>
      </c>
      <c r="V120" s="306" t="str">
        <f>IF(AND('OF -Antibiotics STAR PU 13'!AL120="yes",'Co-amoxiclav etc.'!AL120="yes"),"yes","no")</f>
        <v>no</v>
      </c>
      <c r="W120" s="306" t="str">
        <f>IF(AND('OF -Antibiotics STAR PU 13'!AN120="yes",'Co-amoxiclav etc.'!AN120="yes"),"yes","no")</f>
        <v>no</v>
      </c>
      <c r="X120" s="306" t="str">
        <f>IF(AND('OF -Antibiotics STAR PU 13'!AP120="yes",'Co-amoxiclav etc.'!AP120="yes"),"yes","no")</f>
        <v>no</v>
      </c>
      <c r="Y120" s="306" t="str">
        <f>IF(AND('OF -Antibiotics STAR PU 13'!AR120="yes",'Co-amoxiclav etc.'!AR120="yes"),"yes","no")</f>
        <v>no</v>
      </c>
      <c r="Z120" s="306" t="str">
        <f>IF(AND('OF -Antibiotics STAR PU 13'!AT120="yes",'Co-amoxiclav etc.'!AT120="yes"),"yes","no")</f>
        <v>no</v>
      </c>
      <c r="AA120" s="306" t="str">
        <f>IF(AND('OF -Antibiotics STAR PU 13'!AV120="yes",'Co-amoxiclav etc.'!AV120="yes"),"yes","no")</f>
        <v>no</v>
      </c>
    </row>
    <row r="121" spans="1:27" x14ac:dyDescent="0.2">
      <c r="A121" s="285" t="s">
        <v>634</v>
      </c>
      <c r="B121" s="293" t="s">
        <v>699</v>
      </c>
      <c r="C121" s="293" t="s">
        <v>410</v>
      </c>
      <c r="D121" s="293" t="s">
        <v>432</v>
      </c>
      <c r="E121" s="293" t="s">
        <v>89</v>
      </c>
      <c r="F121" s="293" t="s">
        <v>244</v>
      </c>
      <c r="G121" s="293" t="s">
        <v>245</v>
      </c>
      <c r="H121" s="306" t="str">
        <f>IF(AND('OF -Antibiotics STAR PU 13'!J121="yes",'Co-amoxiclav etc.'!J121="yes"),"yes","no")</f>
        <v>no</v>
      </c>
      <c r="I121" s="306" t="str">
        <f>IF(AND('OF -Antibiotics STAR PU 13'!L121="yes",'Co-amoxiclav etc.'!L121="yes"),"yes","no")</f>
        <v>no</v>
      </c>
      <c r="J121" s="306" t="str">
        <f>IF(AND('OF -Antibiotics STAR PU 13'!N121="yes",'Co-amoxiclav etc.'!N121="yes"),"yes","no")</f>
        <v>no</v>
      </c>
      <c r="K121" s="306" t="str">
        <f>IF(AND('OF -Antibiotics STAR PU 13'!P121="yes",'Co-amoxiclav etc.'!P121="yes"),"yes","no")</f>
        <v>no</v>
      </c>
      <c r="L121" s="306" t="str">
        <f>IF(AND('OF -Antibiotics STAR PU 13'!R121="yes",'Co-amoxiclav etc.'!R121="yes"),"yes","no")</f>
        <v>no</v>
      </c>
      <c r="M121" s="306" t="str">
        <f>IF(AND('OF -Antibiotics STAR PU 13'!T121="yes",'Co-amoxiclav etc.'!T121="yes"),"yes","no")</f>
        <v>no</v>
      </c>
      <c r="N121" s="306" t="str">
        <f>IF(AND('OF -Antibiotics STAR PU 13'!V121="yes",'Co-amoxiclav etc.'!V121="yes"),"yes","no")</f>
        <v>no</v>
      </c>
      <c r="O121" s="306" t="str">
        <f>IF(AND('OF -Antibiotics STAR PU 13'!X121="yes",'Co-amoxiclav etc.'!X121="yes"),"yes","no")</f>
        <v>no</v>
      </c>
      <c r="P121" s="306" t="str">
        <f>IF(AND('OF -Antibiotics STAR PU 13'!Z121="yes",'Co-amoxiclav etc.'!Z121="yes"),"yes","no")</f>
        <v>no</v>
      </c>
      <c r="Q121" s="306" t="str">
        <f>IF(AND('OF -Antibiotics STAR PU 13'!AB121="yes",'Co-amoxiclav etc.'!AB121="yes"),"yes","no")</f>
        <v>no</v>
      </c>
      <c r="R121" s="306" t="str">
        <f>IF(AND('OF -Antibiotics STAR PU 13'!AD121="yes",'Co-amoxiclav etc.'!AD121="yes"),"yes","no")</f>
        <v>no</v>
      </c>
      <c r="S121" s="306" t="str">
        <f>IF(AND('OF -Antibiotics STAR PU 13'!AF121="yes",'Co-amoxiclav etc.'!AF121="yes"),"yes","no")</f>
        <v>no</v>
      </c>
      <c r="T121" s="306" t="str">
        <f>IF(AND('OF -Antibiotics STAR PU 13'!AH121="yes",'Co-amoxiclav etc.'!AH121="yes"),"yes","no")</f>
        <v>no</v>
      </c>
      <c r="U121" s="306" t="str">
        <f>IF(AND('OF -Antibiotics STAR PU 13'!AJ121="yes",'Co-amoxiclav etc.'!AJ121="yes"),"yes","no")</f>
        <v>no</v>
      </c>
      <c r="V121" s="306" t="str">
        <f>IF(AND('OF -Antibiotics STAR PU 13'!AL121="yes",'Co-amoxiclav etc.'!AL121="yes"),"yes","no")</f>
        <v>no</v>
      </c>
      <c r="W121" s="306" t="str">
        <f>IF(AND('OF -Antibiotics STAR PU 13'!AN121="yes",'Co-amoxiclav etc.'!AN121="yes"),"yes","no")</f>
        <v>no</v>
      </c>
      <c r="X121" s="306" t="str">
        <f>IF(AND('OF -Antibiotics STAR PU 13'!AP121="yes",'Co-amoxiclav etc.'!AP121="yes"),"yes","no")</f>
        <v>no</v>
      </c>
      <c r="Y121" s="306" t="str">
        <f>IF(AND('OF -Antibiotics STAR PU 13'!AR121="yes",'Co-amoxiclav etc.'!AR121="yes"),"yes","no")</f>
        <v>no</v>
      </c>
      <c r="Z121" s="306" t="str">
        <f>IF(AND('OF -Antibiotics STAR PU 13'!AT121="yes",'Co-amoxiclav etc.'!AT121="yes"),"yes","no")</f>
        <v>no</v>
      </c>
      <c r="AA121" s="306" t="str">
        <f>IF(AND('OF -Antibiotics STAR PU 13'!AV121="yes",'Co-amoxiclav etc.'!AV121="yes"),"yes","no")</f>
        <v>no</v>
      </c>
    </row>
    <row r="122" spans="1:27" x14ac:dyDescent="0.2">
      <c r="A122" s="285" t="s">
        <v>640</v>
      </c>
      <c r="B122" s="293" t="s">
        <v>689</v>
      </c>
      <c r="C122" s="293" t="s">
        <v>402</v>
      </c>
      <c r="D122" s="293" t="s">
        <v>427</v>
      </c>
      <c r="E122" s="293" t="s">
        <v>50</v>
      </c>
      <c r="F122" s="293" t="s">
        <v>246</v>
      </c>
      <c r="G122" s="293" t="s">
        <v>247</v>
      </c>
      <c r="H122" s="306" t="str">
        <f>IF(AND('OF -Antibiotics STAR PU 13'!J122="yes",'Co-amoxiclav etc.'!J122="yes"),"yes","no")</f>
        <v>no</v>
      </c>
      <c r="I122" s="306" t="str">
        <f>IF(AND('OF -Antibiotics STAR PU 13'!L122="yes",'Co-amoxiclav etc.'!L122="yes"),"yes","no")</f>
        <v>no</v>
      </c>
      <c r="J122" s="306" t="str">
        <f>IF(AND('OF -Antibiotics STAR PU 13'!N122="yes",'Co-amoxiclav etc.'!N122="yes"),"yes","no")</f>
        <v>no</v>
      </c>
      <c r="K122" s="306" t="str">
        <f>IF(AND('OF -Antibiotics STAR PU 13'!P122="yes",'Co-amoxiclav etc.'!P122="yes"),"yes","no")</f>
        <v>yes</v>
      </c>
      <c r="L122" s="306" t="str">
        <f>IF(AND('OF -Antibiotics STAR PU 13'!R122="yes",'Co-amoxiclav etc.'!R122="yes"),"yes","no")</f>
        <v>yes</v>
      </c>
      <c r="M122" s="306" t="str">
        <f>IF(AND('OF -Antibiotics STAR PU 13'!T122="yes",'Co-amoxiclav etc.'!T122="yes"),"yes","no")</f>
        <v>yes</v>
      </c>
      <c r="N122" s="306" t="str">
        <f>IF(AND('OF -Antibiotics STAR PU 13'!V122="yes",'Co-amoxiclav etc.'!V122="yes"),"yes","no")</f>
        <v>yes</v>
      </c>
      <c r="O122" s="306" t="str">
        <f>IF(AND('OF -Antibiotics STAR PU 13'!X122="yes",'Co-amoxiclav etc.'!X122="yes"),"yes","no")</f>
        <v>yes</v>
      </c>
      <c r="P122" s="306" t="str">
        <f>IF(AND('OF -Antibiotics STAR PU 13'!Z122="yes",'Co-amoxiclav etc.'!Z122="yes"),"yes","no")</f>
        <v>yes</v>
      </c>
      <c r="Q122" s="306" t="str">
        <f>IF(AND('OF -Antibiotics STAR PU 13'!AB122="yes",'Co-amoxiclav etc.'!AB122="yes"),"yes","no")</f>
        <v>yes</v>
      </c>
      <c r="R122" s="306" t="str">
        <f>IF(AND('OF -Antibiotics STAR PU 13'!AD122="yes",'Co-amoxiclav etc.'!AD122="yes"),"yes","no")</f>
        <v>yes</v>
      </c>
      <c r="S122" s="306" t="str">
        <f>IF(AND('OF -Antibiotics STAR PU 13'!AF122="yes",'Co-amoxiclav etc.'!AF122="yes"),"yes","no")</f>
        <v>yes</v>
      </c>
      <c r="T122" s="306" t="str">
        <f>IF(AND('OF -Antibiotics STAR PU 13'!AH122="yes",'Co-amoxiclav etc.'!AH122="yes"),"yes","no")</f>
        <v>yes</v>
      </c>
      <c r="U122" s="306" t="str">
        <f>IF(AND('OF -Antibiotics STAR PU 13'!AJ122="yes",'Co-amoxiclav etc.'!AJ122="yes"),"yes","no")</f>
        <v>yes</v>
      </c>
      <c r="V122" s="306" t="str">
        <f>IF(AND('OF -Antibiotics STAR PU 13'!AL122="yes",'Co-amoxiclav etc.'!AL122="yes"),"yes","no")</f>
        <v>yes</v>
      </c>
      <c r="W122" s="306" t="str">
        <f>IF(AND('OF -Antibiotics STAR PU 13'!AN122="yes",'Co-amoxiclav etc.'!AN122="yes"),"yes","no")</f>
        <v>yes</v>
      </c>
      <c r="X122" s="306" t="str">
        <f>IF(AND('OF -Antibiotics STAR PU 13'!AP122="yes",'Co-amoxiclav etc.'!AP122="yes"),"yes","no")</f>
        <v>yes</v>
      </c>
      <c r="Y122" s="306" t="str">
        <f>IF(AND('OF -Antibiotics STAR PU 13'!AR122="yes",'Co-amoxiclav etc.'!AR122="yes"),"yes","no")</f>
        <v>yes</v>
      </c>
      <c r="Z122" s="306" t="str">
        <f>IF(AND('OF -Antibiotics STAR PU 13'!AT122="yes",'Co-amoxiclav etc.'!AT122="yes"),"yes","no")</f>
        <v>yes</v>
      </c>
      <c r="AA122" s="306" t="str">
        <f>IF(AND('OF -Antibiotics STAR PU 13'!AV122="yes",'Co-amoxiclav etc.'!AV122="yes"),"yes","no")</f>
        <v>yes</v>
      </c>
    </row>
    <row r="123" spans="1:27" x14ac:dyDescent="0.2">
      <c r="A123" s="285" t="s">
        <v>634</v>
      </c>
      <c r="B123" s="293" t="s">
        <v>699</v>
      </c>
      <c r="C123" s="293" t="s">
        <v>410</v>
      </c>
      <c r="D123" s="293" t="s">
        <v>432</v>
      </c>
      <c r="E123" s="293" t="s">
        <v>89</v>
      </c>
      <c r="F123" s="293" t="s">
        <v>248</v>
      </c>
      <c r="G123" s="293" t="s">
        <v>249</v>
      </c>
      <c r="H123" s="306" t="str">
        <f>IF(AND('OF -Antibiotics STAR PU 13'!J123="yes",'Co-amoxiclav etc.'!J123="yes"),"yes","no")</f>
        <v>no</v>
      </c>
      <c r="I123" s="306" t="str">
        <f>IF(AND('OF -Antibiotics STAR PU 13'!L123="yes",'Co-amoxiclav etc.'!L123="yes"),"yes","no")</f>
        <v>no</v>
      </c>
      <c r="J123" s="306" t="str">
        <f>IF(AND('OF -Antibiotics STAR PU 13'!N123="yes",'Co-amoxiclav etc.'!N123="yes"),"yes","no")</f>
        <v>no</v>
      </c>
      <c r="K123" s="306" t="str">
        <f>IF(AND('OF -Antibiotics STAR PU 13'!P123="yes",'Co-amoxiclav etc.'!P123="yes"),"yes","no")</f>
        <v>no</v>
      </c>
      <c r="L123" s="306" t="str">
        <f>IF(AND('OF -Antibiotics STAR PU 13'!R123="yes",'Co-amoxiclav etc.'!R123="yes"),"yes","no")</f>
        <v>no</v>
      </c>
      <c r="M123" s="306" t="str">
        <f>IF(AND('OF -Antibiotics STAR PU 13'!T123="yes",'Co-amoxiclav etc.'!T123="yes"),"yes","no")</f>
        <v>no</v>
      </c>
      <c r="N123" s="306" t="str">
        <f>IF(AND('OF -Antibiotics STAR PU 13'!V123="yes",'Co-amoxiclav etc.'!V123="yes"),"yes","no")</f>
        <v>no</v>
      </c>
      <c r="O123" s="306" t="str">
        <f>IF(AND('OF -Antibiotics STAR PU 13'!X123="yes",'Co-amoxiclav etc.'!X123="yes"),"yes","no")</f>
        <v>no</v>
      </c>
      <c r="P123" s="306" t="str">
        <f>IF(AND('OF -Antibiotics STAR PU 13'!Z123="yes",'Co-amoxiclav etc.'!Z123="yes"),"yes","no")</f>
        <v>no</v>
      </c>
      <c r="Q123" s="306" t="str">
        <f>IF(AND('OF -Antibiotics STAR PU 13'!AB123="yes",'Co-amoxiclav etc.'!AB123="yes"),"yes","no")</f>
        <v>no</v>
      </c>
      <c r="R123" s="306" t="str">
        <f>IF(AND('OF -Antibiotics STAR PU 13'!AD123="yes",'Co-amoxiclav etc.'!AD123="yes"),"yes","no")</f>
        <v>no</v>
      </c>
      <c r="S123" s="306" t="str">
        <f>IF(AND('OF -Antibiotics STAR PU 13'!AF123="yes",'Co-amoxiclav etc.'!AF123="yes"),"yes","no")</f>
        <v>no</v>
      </c>
      <c r="T123" s="306" t="str">
        <f>IF(AND('OF -Antibiotics STAR PU 13'!AH123="yes",'Co-amoxiclav etc.'!AH123="yes"),"yes","no")</f>
        <v>no</v>
      </c>
      <c r="U123" s="306" t="str">
        <f>IF(AND('OF -Antibiotics STAR PU 13'!AJ123="yes",'Co-amoxiclav etc.'!AJ123="yes"),"yes","no")</f>
        <v>no</v>
      </c>
      <c r="V123" s="306" t="str">
        <f>IF(AND('OF -Antibiotics STAR PU 13'!AL123="yes",'Co-amoxiclav etc.'!AL123="yes"),"yes","no")</f>
        <v>no</v>
      </c>
      <c r="W123" s="306" t="str">
        <f>IF(AND('OF -Antibiotics STAR PU 13'!AN123="yes",'Co-amoxiclav etc.'!AN123="yes"),"yes","no")</f>
        <v>no</v>
      </c>
      <c r="X123" s="306" t="str">
        <f>IF(AND('OF -Antibiotics STAR PU 13'!AP123="yes",'Co-amoxiclav etc.'!AP123="yes"),"yes","no")</f>
        <v>no</v>
      </c>
      <c r="Y123" s="306" t="str">
        <f>IF(AND('OF -Antibiotics STAR PU 13'!AR123="yes",'Co-amoxiclav etc.'!AR123="yes"),"yes","no")</f>
        <v>no</v>
      </c>
      <c r="Z123" s="306" t="str">
        <f>IF(AND('OF -Antibiotics STAR PU 13'!AT123="yes",'Co-amoxiclav etc.'!AT123="yes"),"yes","no")</f>
        <v>no</v>
      </c>
      <c r="AA123" s="306" t="str">
        <f>IF(AND('OF -Antibiotics STAR PU 13'!AV123="yes",'Co-amoxiclav etc.'!AV123="yes"),"yes","no")</f>
        <v>no</v>
      </c>
    </row>
    <row r="124" spans="1:27" x14ac:dyDescent="0.2">
      <c r="A124" s="285" t="s">
        <v>639</v>
      </c>
      <c r="B124" s="293" t="s">
        <v>691</v>
      </c>
      <c r="C124" s="293" t="s">
        <v>405</v>
      </c>
      <c r="D124" s="293" t="s">
        <v>429</v>
      </c>
      <c r="E124" s="293" t="s">
        <v>60</v>
      </c>
      <c r="F124" s="293" t="s">
        <v>250</v>
      </c>
      <c r="G124" s="293" t="s">
        <v>251</v>
      </c>
      <c r="H124" s="306" t="str">
        <f>IF(AND('OF -Antibiotics STAR PU 13'!J124="yes",'Co-amoxiclav etc.'!J124="yes"),"yes","no")</f>
        <v>no</v>
      </c>
      <c r="I124" s="306" t="str">
        <f>IF(AND('OF -Antibiotics STAR PU 13'!L124="yes",'Co-amoxiclav etc.'!L124="yes"),"yes","no")</f>
        <v>no</v>
      </c>
      <c r="J124" s="306" t="str">
        <f>IF(AND('OF -Antibiotics STAR PU 13'!N124="yes",'Co-amoxiclav etc.'!N124="yes"),"yes","no")</f>
        <v>no</v>
      </c>
      <c r="K124" s="306" t="str">
        <f>IF(AND('OF -Antibiotics STAR PU 13'!P124="yes",'Co-amoxiclav etc.'!P124="yes"),"yes","no")</f>
        <v>no</v>
      </c>
      <c r="L124" s="306" t="str">
        <f>IF(AND('OF -Antibiotics STAR PU 13'!R124="yes",'Co-amoxiclav etc.'!R124="yes"),"yes","no")</f>
        <v>no</v>
      </c>
      <c r="M124" s="306" t="str">
        <f>IF(AND('OF -Antibiotics STAR PU 13'!T124="yes",'Co-amoxiclav etc.'!T124="yes"),"yes","no")</f>
        <v>no</v>
      </c>
      <c r="N124" s="306" t="str">
        <f>IF(AND('OF -Antibiotics STAR PU 13'!V124="yes",'Co-amoxiclav etc.'!V124="yes"),"yes","no")</f>
        <v>no</v>
      </c>
      <c r="O124" s="306" t="str">
        <f>IF(AND('OF -Antibiotics STAR PU 13'!X124="yes",'Co-amoxiclav etc.'!X124="yes"),"yes","no")</f>
        <v>no</v>
      </c>
      <c r="P124" s="306" t="str">
        <f>IF(AND('OF -Antibiotics STAR PU 13'!Z124="yes",'Co-amoxiclav etc.'!Z124="yes"),"yes","no")</f>
        <v>no</v>
      </c>
      <c r="Q124" s="306" t="str">
        <f>IF(AND('OF -Antibiotics STAR PU 13'!AB124="yes",'Co-amoxiclav etc.'!AB124="yes"),"yes","no")</f>
        <v>no</v>
      </c>
      <c r="R124" s="306" t="str">
        <f>IF(AND('OF -Antibiotics STAR PU 13'!AD124="yes",'Co-amoxiclav etc.'!AD124="yes"),"yes","no")</f>
        <v>no</v>
      </c>
      <c r="S124" s="306" t="str">
        <f>IF(AND('OF -Antibiotics STAR PU 13'!AF124="yes",'Co-amoxiclav etc.'!AF124="yes"),"yes","no")</f>
        <v>no</v>
      </c>
      <c r="T124" s="306" t="str">
        <f>IF(AND('OF -Antibiotics STAR PU 13'!AH124="yes",'Co-amoxiclav etc.'!AH124="yes"),"yes","no")</f>
        <v>no</v>
      </c>
      <c r="U124" s="306" t="str">
        <f>IF(AND('OF -Antibiotics STAR PU 13'!AJ124="yes",'Co-amoxiclav etc.'!AJ124="yes"),"yes","no")</f>
        <v>no</v>
      </c>
      <c r="V124" s="306" t="str">
        <f>IF(AND('OF -Antibiotics STAR PU 13'!AL124="yes",'Co-amoxiclav etc.'!AL124="yes"),"yes","no")</f>
        <v>no</v>
      </c>
      <c r="W124" s="306" t="str">
        <f>IF(AND('OF -Antibiotics STAR PU 13'!AN124="yes",'Co-amoxiclav etc.'!AN124="yes"),"yes","no")</f>
        <v>no</v>
      </c>
      <c r="X124" s="306" t="str">
        <f>IF(AND('OF -Antibiotics STAR PU 13'!AP124="yes",'Co-amoxiclav etc.'!AP124="yes"),"yes","no")</f>
        <v>no</v>
      </c>
      <c r="Y124" s="306" t="str">
        <f>IF(AND('OF -Antibiotics STAR PU 13'!AR124="yes",'Co-amoxiclav etc.'!AR124="yes"),"yes","no")</f>
        <v>no</v>
      </c>
      <c r="Z124" s="306" t="str">
        <f>IF(AND('OF -Antibiotics STAR PU 13'!AT124="yes",'Co-amoxiclav etc.'!AT124="yes"),"yes","no")</f>
        <v>no</v>
      </c>
      <c r="AA124" s="306" t="str">
        <f>IF(AND('OF -Antibiotics STAR PU 13'!AV124="yes",'Co-amoxiclav etc.'!AV124="yes"),"yes","no")</f>
        <v>no</v>
      </c>
    </row>
    <row r="125" spans="1:27" x14ac:dyDescent="0.2">
      <c r="A125" s="285" t="s">
        <v>642</v>
      </c>
      <c r="B125" s="293" t="s">
        <v>698</v>
      </c>
      <c r="C125" s="293" t="s">
        <v>409</v>
      </c>
      <c r="D125" s="293" t="s">
        <v>438</v>
      </c>
      <c r="E125" s="293" t="s">
        <v>128</v>
      </c>
      <c r="F125" s="293" t="s">
        <v>252</v>
      </c>
      <c r="G125" s="293" t="s">
        <v>253</v>
      </c>
      <c r="H125" s="306" t="str">
        <f>IF(AND('OF -Antibiotics STAR PU 13'!J125="yes",'Co-amoxiclav etc.'!J125="yes"),"yes","no")</f>
        <v>yes</v>
      </c>
      <c r="I125" s="306" t="str">
        <f>IF(AND('OF -Antibiotics STAR PU 13'!L125="yes",'Co-amoxiclav etc.'!L125="yes"),"yes","no")</f>
        <v>yes</v>
      </c>
      <c r="J125" s="306" t="str">
        <f>IF(AND('OF -Antibiotics STAR PU 13'!N125="yes",'Co-amoxiclav etc.'!N125="yes"),"yes","no")</f>
        <v>yes</v>
      </c>
      <c r="K125" s="306" t="str">
        <f>IF(AND('OF -Antibiotics STAR PU 13'!P125="yes",'Co-amoxiclav etc.'!P125="yes"),"yes","no")</f>
        <v>yes</v>
      </c>
      <c r="L125" s="306" t="str">
        <f>IF(AND('OF -Antibiotics STAR PU 13'!R125="yes",'Co-amoxiclav etc.'!R125="yes"),"yes","no")</f>
        <v>yes</v>
      </c>
      <c r="M125" s="306" t="str">
        <f>IF(AND('OF -Antibiotics STAR PU 13'!T125="yes",'Co-amoxiclav etc.'!T125="yes"),"yes","no")</f>
        <v>yes</v>
      </c>
      <c r="N125" s="306" t="str">
        <f>IF(AND('OF -Antibiotics STAR PU 13'!V125="yes",'Co-amoxiclav etc.'!V125="yes"),"yes","no")</f>
        <v>yes</v>
      </c>
      <c r="O125" s="306" t="str">
        <f>IF(AND('OF -Antibiotics STAR PU 13'!X125="yes",'Co-amoxiclav etc.'!X125="yes"),"yes","no")</f>
        <v>yes</v>
      </c>
      <c r="P125" s="306" t="str">
        <f>IF(AND('OF -Antibiotics STAR PU 13'!Z125="yes",'Co-amoxiclav etc.'!Z125="yes"),"yes","no")</f>
        <v>yes</v>
      </c>
      <c r="Q125" s="306" t="str">
        <f>IF(AND('OF -Antibiotics STAR PU 13'!AB125="yes",'Co-amoxiclav etc.'!AB125="yes"),"yes","no")</f>
        <v>yes</v>
      </c>
      <c r="R125" s="306" t="str">
        <f>IF(AND('OF -Antibiotics STAR PU 13'!AD125="yes",'Co-amoxiclav etc.'!AD125="yes"),"yes","no")</f>
        <v>yes</v>
      </c>
      <c r="S125" s="306" t="str">
        <f>IF(AND('OF -Antibiotics STAR PU 13'!AF125="yes",'Co-amoxiclav etc.'!AF125="yes"),"yes","no")</f>
        <v>yes</v>
      </c>
      <c r="T125" s="306" t="str">
        <f>IF(AND('OF -Antibiotics STAR PU 13'!AH125="yes",'Co-amoxiclav etc.'!AH125="yes"),"yes","no")</f>
        <v>yes</v>
      </c>
      <c r="U125" s="306" t="str">
        <f>IF(AND('OF -Antibiotics STAR PU 13'!AJ125="yes",'Co-amoxiclav etc.'!AJ125="yes"),"yes","no")</f>
        <v>yes</v>
      </c>
      <c r="V125" s="306" t="str">
        <f>IF(AND('OF -Antibiotics STAR PU 13'!AL125="yes",'Co-amoxiclav etc.'!AL125="yes"),"yes","no")</f>
        <v>yes</v>
      </c>
      <c r="W125" s="306" t="str">
        <f>IF(AND('OF -Antibiotics STAR PU 13'!AN125="yes",'Co-amoxiclav etc.'!AN125="yes"),"yes","no")</f>
        <v>yes</v>
      </c>
      <c r="X125" s="306" t="str">
        <f>IF(AND('OF -Antibiotics STAR PU 13'!AP125="yes",'Co-amoxiclav etc.'!AP125="yes"),"yes","no")</f>
        <v>yes</v>
      </c>
      <c r="Y125" s="306" t="str">
        <f>IF(AND('OF -Antibiotics STAR PU 13'!AR125="yes",'Co-amoxiclav etc.'!AR125="yes"),"yes","no")</f>
        <v>yes</v>
      </c>
      <c r="Z125" s="306" t="str">
        <f>IF(AND('OF -Antibiotics STAR PU 13'!AT125="yes",'Co-amoxiclav etc.'!AT125="yes"),"yes","no")</f>
        <v>yes</v>
      </c>
      <c r="AA125" s="306" t="str">
        <f>IF(AND('OF -Antibiotics STAR PU 13'!AV125="yes",'Co-amoxiclav etc.'!AV125="yes"),"yes","no")</f>
        <v>yes</v>
      </c>
    </row>
    <row r="126" spans="1:27" x14ac:dyDescent="0.2">
      <c r="A126" s="285" t="s">
        <v>642</v>
      </c>
      <c r="B126" s="293" t="s">
        <v>698</v>
      </c>
      <c r="C126" s="293" t="s">
        <v>409</v>
      </c>
      <c r="D126" s="293" t="s">
        <v>438</v>
      </c>
      <c r="E126" s="293" t="s">
        <v>128</v>
      </c>
      <c r="F126" s="293" t="s">
        <v>254</v>
      </c>
      <c r="G126" s="293" t="s">
        <v>255</v>
      </c>
      <c r="H126" s="306" t="str">
        <f>IF(AND('OF -Antibiotics STAR PU 13'!J126="yes",'Co-amoxiclav etc.'!J126="yes"),"yes","no")</f>
        <v>no</v>
      </c>
      <c r="I126" s="306" t="str">
        <f>IF(AND('OF -Antibiotics STAR PU 13'!L126="yes",'Co-amoxiclav etc.'!L126="yes"),"yes","no")</f>
        <v>no</v>
      </c>
      <c r="J126" s="306" t="str">
        <f>IF(AND('OF -Antibiotics STAR PU 13'!N126="yes",'Co-amoxiclav etc.'!N126="yes"),"yes","no")</f>
        <v>no</v>
      </c>
      <c r="K126" s="306" t="str">
        <f>IF(AND('OF -Antibiotics STAR PU 13'!P126="yes",'Co-amoxiclav etc.'!P126="yes"),"yes","no")</f>
        <v>no</v>
      </c>
      <c r="L126" s="306" t="str">
        <f>IF(AND('OF -Antibiotics STAR PU 13'!R126="yes",'Co-amoxiclav etc.'!R126="yes"),"yes","no")</f>
        <v>no</v>
      </c>
      <c r="M126" s="306" t="str">
        <f>IF(AND('OF -Antibiotics STAR PU 13'!T126="yes",'Co-amoxiclav etc.'!T126="yes"),"yes","no")</f>
        <v>no</v>
      </c>
      <c r="N126" s="306" t="str">
        <f>IF(AND('OF -Antibiotics STAR PU 13'!V126="yes",'Co-amoxiclav etc.'!V126="yes"),"yes","no")</f>
        <v>no</v>
      </c>
      <c r="O126" s="306" t="str">
        <f>IF(AND('OF -Antibiotics STAR PU 13'!X126="yes",'Co-amoxiclav etc.'!X126="yes"),"yes","no")</f>
        <v>no</v>
      </c>
      <c r="P126" s="306" t="str">
        <f>IF(AND('OF -Antibiotics STAR PU 13'!Z126="yes",'Co-amoxiclav etc.'!Z126="yes"),"yes","no")</f>
        <v>yes</v>
      </c>
      <c r="Q126" s="306" t="str">
        <f>IF(AND('OF -Antibiotics STAR PU 13'!AB126="yes",'Co-amoxiclav etc.'!AB126="yes"),"yes","no")</f>
        <v>yes</v>
      </c>
      <c r="R126" s="306" t="str">
        <f>IF(AND('OF -Antibiotics STAR PU 13'!AD126="yes",'Co-amoxiclav etc.'!AD126="yes"),"yes","no")</f>
        <v>yes</v>
      </c>
      <c r="S126" s="306" t="str">
        <f>IF(AND('OF -Antibiotics STAR PU 13'!AF126="yes",'Co-amoxiclav etc.'!AF126="yes"),"yes","no")</f>
        <v>yes</v>
      </c>
      <c r="T126" s="306" t="str">
        <f>IF(AND('OF -Antibiotics STAR PU 13'!AH126="yes",'Co-amoxiclav etc.'!AH126="yes"),"yes","no")</f>
        <v>yes</v>
      </c>
      <c r="U126" s="306" t="str">
        <f>IF(AND('OF -Antibiotics STAR PU 13'!AJ126="yes",'Co-amoxiclav etc.'!AJ126="yes"),"yes","no")</f>
        <v>yes</v>
      </c>
      <c r="V126" s="306" t="str">
        <f>IF(AND('OF -Antibiotics STAR PU 13'!AL126="yes",'Co-amoxiclav etc.'!AL126="yes"),"yes","no")</f>
        <v>yes</v>
      </c>
      <c r="W126" s="306" t="str">
        <f>IF(AND('OF -Antibiotics STAR PU 13'!AN126="yes",'Co-amoxiclav etc.'!AN126="yes"),"yes","no")</f>
        <v>yes</v>
      </c>
      <c r="X126" s="306" t="str">
        <f>IF(AND('OF -Antibiotics STAR PU 13'!AP126="yes",'Co-amoxiclav etc.'!AP126="yes"),"yes","no")</f>
        <v>yes</v>
      </c>
      <c r="Y126" s="306" t="str">
        <f>IF(AND('OF -Antibiotics STAR PU 13'!AR126="yes",'Co-amoxiclav etc.'!AR126="yes"),"yes","no")</f>
        <v>yes</v>
      </c>
      <c r="Z126" s="306" t="str">
        <f>IF(AND('OF -Antibiotics STAR PU 13'!AT126="yes",'Co-amoxiclav etc.'!AT126="yes"),"yes","no")</f>
        <v>yes</v>
      </c>
      <c r="AA126" s="306" t="str">
        <f>IF(AND('OF -Antibiotics STAR PU 13'!AV126="yes",'Co-amoxiclav etc.'!AV126="yes"),"yes","no")</f>
        <v>yes</v>
      </c>
    </row>
    <row r="127" spans="1:27" x14ac:dyDescent="0.2">
      <c r="A127" s="285" t="s">
        <v>642</v>
      </c>
      <c r="B127" s="293" t="s">
        <v>698</v>
      </c>
      <c r="C127" s="293" t="s">
        <v>409</v>
      </c>
      <c r="D127" s="293" t="s">
        <v>438</v>
      </c>
      <c r="E127" s="293" t="s">
        <v>128</v>
      </c>
      <c r="F127" s="293" t="s">
        <v>256</v>
      </c>
      <c r="G127" s="293" t="s">
        <v>257</v>
      </c>
      <c r="H127" s="306" t="str">
        <f>IF(AND('OF -Antibiotics STAR PU 13'!J127="yes",'Co-amoxiclav etc.'!J127="yes"),"yes","no")</f>
        <v>yes</v>
      </c>
      <c r="I127" s="306" t="str">
        <f>IF(AND('OF -Antibiotics STAR PU 13'!L127="yes",'Co-amoxiclav etc.'!L127="yes"),"yes","no")</f>
        <v>yes</v>
      </c>
      <c r="J127" s="306" t="str">
        <f>IF(AND('OF -Antibiotics STAR PU 13'!N127="yes",'Co-amoxiclav etc.'!N127="yes"),"yes","no")</f>
        <v>yes</v>
      </c>
      <c r="K127" s="306" t="str">
        <f>IF(AND('OF -Antibiotics STAR PU 13'!P127="yes",'Co-amoxiclav etc.'!P127="yes"),"yes","no")</f>
        <v>yes</v>
      </c>
      <c r="L127" s="306" t="str">
        <f>IF(AND('OF -Antibiotics STAR PU 13'!R127="yes",'Co-amoxiclav etc.'!R127="yes"),"yes","no")</f>
        <v>yes</v>
      </c>
      <c r="M127" s="306" t="str">
        <f>IF(AND('OF -Antibiotics STAR PU 13'!T127="yes",'Co-amoxiclav etc.'!T127="yes"),"yes","no")</f>
        <v>yes</v>
      </c>
      <c r="N127" s="306" t="str">
        <f>IF(AND('OF -Antibiotics STAR PU 13'!V127="yes",'Co-amoxiclav etc.'!V127="yes"),"yes","no")</f>
        <v>yes</v>
      </c>
      <c r="O127" s="306" t="str">
        <f>IF(AND('OF -Antibiotics STAR PU 13'!X127="yes",'Co-amoxiclav etc.'!X127="yes"),"yes","no")</f>
        <v>yes</v>
      </c>
      <c r="P127" s="306" t="str">
        <f>IF(AND('OF -Antibiotics STAR PU 13'!Z127="yes",'Co-amoxiclav etc.'!Z127="yes"),"yes","no")</f>
        <v>yes</v>
      </c>
      <c r="Q127" s="306" t="str">
        <f>IF(AND('OF -Antibiotics STAR PU 13'!AB127="yes",'Co-amoxiclav etc.'!AB127="yes"),"yes","no")</f>
        <v>yes</v>
      </c>
      <c r="R127" s="306" t="str">
        <f>IF(AND('OF -Antibiotics STAR PU 13'!AD127="yes",'Co-amoxiclav etc.'!AD127="yes"),"yes","no")</f>
        <v>yes</v>
      </c>
      <c r="S127" s="306" t="str">
        <f>IF(AND('OF -Antibiotics STAR PU 13'!AF127="yes",'Co-amoxiclav etc.'!AF127="yes"),"yes","no")</f>
        <v>yes</v>
      </c>
      <c r="T127" s="306" t="str">
        <f>IF(AND('OF -Antibiotics STAR PU 13'!AH127="yes",'Co-amoxiclav etc.'!AH127="yes"),"yes","no")</f>
        <v>yes</v>
      </c>
      <c r="U127" s="306" t="str">
        <f>IF(AND('OF -Antibiotics STAR PU 13'!AJ127="yes",'Co-amoxiclav etc.'!AJ127="yes"),"yes","no")</f>
        <v>yes</v>
      </c>
      <c r="V127" s="306" t="str">
        <f>IF(AND('OF -Antibiotics STAR PU 13'!AL127="yes",'Co-amoxiclav etc.'!AL127="yes"),"yes","no")</f>
        <v>yes</v>
      </c>
      <c r="W127" s="306" t="str">
        <f>IF(AND('OF -Antibiotics STAR PU 13'!AN127="yes",'Co-amoxiclav etc.'!AN127="yes"),"yes","no")</f>
        <v>yes</v>
      </c>
      <c r="X127" s="306" t="str">
        <f>IF(AND('OF -Antibiotics STAR PU 13'!AP127="yes",'Co-amoxiclav etc.'!AP127="yes"),"yes","no")</f>
        <v>yes</v>
      </c>
      <c r="Y127" s="306" t="str">
        <f>IF(AND('OF -Antibiotics STAR PU 13'!AR127="yes",'Co-amoxiclav etc.'!AR127="yes"),"yes","no")</f>
        <v>yes</v>
      </c>
      <c r="Z127" s="306" t="str">
        <f>IF(AND('OF -Antibiotics STAR PU 13'!AT127="yes",'Co-amoxiclav etc.'!AT127="yes"),"yes","no")</f>
        <v>yes</v>
      </c>
      <c r="AA127" s="306" t="str">
        <f>IF(AND('OF -Antibiotics STAR PU 13'!AV127="yes",'Co-amoxiclav etc.'!AV127="yes"),"yes","no")</f>
        <v>yes</v>
      </c>
    </row>
    <row r="128" spans="1:27" x14ac:dyDescent="0.2">
      <c r="A128" s="285" t="s">
        <v>628</v>
      </c>
      <c r="B128" s="293" t="s">
        <v>696</v>
      </c>
      <c r="C128" s="293" t="s">
        <v>464</v>
      </c>
      <c r="D128" s="293" t="s">
        <v>425</v>
      </c>
      <c r="E128" s="293" t="s">
        <v>40</v>
      </c>
      <c r="F128" s="293" t="s">
        <v>258</v>
      </c>
      <c r="G128" s="293" t="s">
        <v>259</v>
      </c>
      <c r="H128" s="306" t="str">
        <f>IF(AND('OF -Antibiotics STAR PU 13'!J128="yes",'Co-amoxiclav etc.'!J128="yes"),"yes","no")</f>
        <v>no</v>
      </c>
      <c r="I128" s="306" t="str">
        <f>IF(AND('OF -Antibiotics STAR PU 13'!L128="yes",'Co-amoxiclav etc.'!L128="yes"),"yes","no")</f>
        <v>no</v>
      </c>
      <c r="J128" s="306" t="str">
        <f>IF(AND('OF -Antibiotics STAR PU 13'!N128="yes",'Co-amoxiclav etc.'!N128="yes"),"yes","no")</f>
        <v>no</v>
      </c>
      <c r="K128" s="306" t="str">
        <f>IF(AND('OF -Antibiotics STAR PU 13'!P128="yes",'Co-amoxiclav etc.'!P128="yes"),"yes","no")</f>
        <v>no</v>
      </c>
      <c r="L128" s="306" t="str">
        <f>IF(AND('OF -Antibiotics STAR PU 13'!R128="yes",'Co-amoxiclav etc.'!R128="yes"),"yes","no")</f>
        <v>no</v>
      </c>
      <c r="M128" s="306" t="str">
        <f>IF(AND('OF -Antibiotics STAR PU 13'!T128="yes",'Co-amoxiclav etc.'!T128="yes"),"yes","no")</f>
        <v>no</v>
      </c>
      <c r="N128" s="306" t="str">
        <f>IF(AND('OF -Antibiotics STAR PU 13'!V128="yes",'Co-amoxiclav etc.'!V128="yes"),"yes","no")</f>
        <v>no</v>
      </c>
      <c r="O128" s="306" t="str">
        <f>IF(AND('OF -Antibiotics STAR PU 13'!X128="yes",'Co-amoxiclav etc.'!X128="yes"),"yes","no")</f>
        <v>no</v>
      </c>
      <c r="P128" s="306" t="str">
        <f>IF(AND('OF -Antibiotics STAR PU 13'!Z128="yes",'Co-amoxiclav etc.'!Z128="yes"),"yes","no")</f>
        <v>no</v>
      </c>
      <c r="Q128" s="306" t="str">
        <f>IF(AND('OF -Antibiotics STAR PU 13'!AB128="yes",'Co-amoxiclav etc.'!AB128="yes"),"yes","no")</f>
        <v>no</v>
      </c>
      <c r="R128" s="306" t="str">
        <f>IF(AND('OF -Antibiotics STAR PU 13'!AD128="yes",'Co-amoxiclav etc.'!AD128="yes"),"yes","no")</f>
        <v>no</v>
      </c>
      <c r="S128" s="306" t="str">
        <f>IF(AND('OF -Antibiotics STAR PU 13'!AF128="yes",'Co-amoxiclav etc.'!AF128="yes"),"yes","no")</f>
        <v>no</v>
      </c>
      <c r="T128" s="306" t="str">
        <f>IF(AND('OF -Antibiotics STAR PU 13'!AH128="yes",'Co-amoxiclav etc.'!AH128="yes"),"yes","no")</f>
        <v>no</v>
      </c>
      <c r="U128" s="306" t="str">
        <f>IF(AND('OF -Antibiotics STAR PU 13'!AJ128="yes",'Co-amoxiclav etc.'!AJ128="yes"),"yes","no")</f>
        <v>no</v>
      </c>
      <c r="V128" s="306" t="str">
        <f>IF(AND('OF -Antibiotics STAR PU 13'!AL128="yes",'Co-amoxiclav etc.'!AL128="yes"),"yes","no")</f>
        <v>no</v>
      </c>
      <c r="W128" s="306" t="str">
        <f>IF(AND('OF -Antibiotics STAR PU 13'!AN128="yes",'Co-amoxiclav etc.'!AN128="yes"),"yes","no")</f>
        <v>no</v>
      </c>
      <c r="X128" s="306" t="str">
        <f>IF(AND('OF -Antibiotics STAR PU 13'!AP128="yes",'Co-amoxiclav etc.'!AP128="yes"),"yes","no")</f>
        <v>no</v>
      </c>
      <c r="Y128" s="306" t="str">
        <f>IF(AND('OF -Antibiotics STAR PU 13'!AR128="yes",'Co-amoxiclav etc.'!AR128="yes"),"yes","no")</f>
        <v>no</v>
      </c>
      <c r="Z128" s="306" t="str">
        <f>IF(AND('OF -Antibiotics STAR PU 13'!AT128="yes",'Co-amoxiclav etc.'!AT128="yes"),"yes","no")</f>
        <v>no</v>
      </c>
      <c r="AA128" s="306" t="str">
        <f>IF(AND('OF -Antibiotics STAR PU 13'!AV128="yes",'Co-amoxiclav etc.'!AV128="yes"),"yes","no")</f>
        <v>no</v>
      </c>
    </row>
    <row r="129" spans="1:27" x14ac:dyDescent="0.2">
      <c r="A129" s="285" t="s">
        <v>625</v>
      </c>
      <c r="B129" s="293" t="s">
        <v>692</v>
      </c>
      <c r="C129" s="293" t="s">
        <v>403</v>
      </c>
      <c r="D129" s="293" t="s">
        <v>417</v>
      </c>
      <c r="E129" s="293" t="s">
        <v>11</v>
      </c>
      <c r="F129" s="293" t="s">
        <v>260</v>
      </c>
      <c r="G129" s="293" t="s">
        <v>261</v>
      </c>
      <c r="H129" s="306" t="str">
        <f>IF(AND('OF -Antibiotics STAR PU 13'!J129="yes",'Co-amoxiclav etc.'!J129="yes"),"yes","no")</f>
        <v>no</v>
      </c>
      <c r="I129" s="306" t="str">
        <f>IF(AND('OF -Antibiotics STAR PU 13'!L129="yes",'Co-amoxiclav etc.'!L129="yes"),"yes","no")</f>
        <v>no</v>
      </c>
      <c r="J129" s="306" t="str">
        <f>IF(AND('OF -Antibiotics STAR PU 13'!N129="yes",'Co-amoxiclav etc.'!N129="yes"),"yes","no")</f>
        <v>no</v>
      </c>
      <c r="K129" s="306" t="str">
        <f>IF(AND('OF -Antibiotics STAR PU 13'!P129="yes",'Co-amoxiclav etc.'!P129="yes"),"yes","no")</f>
        <v>no</v>
      </c>
      <c r="L129" s="306" t="str">
        <f>IF(AND('OF -Antibiotics STAR PU 13'!R129="yes",'Co-amoxiclav etc.'!R129="yes"),"yes","no")</f>
        <v>no</v>
      </c>
      <c r="M129" s="306" t="str">
        <f>IF(AND('OF -Antibiotics STAR PU 13'!T129="yes",'Co-amoxiclav etc.'!T129="yes"),"yes","no")</f>
        <v>no</v>
      </c>
      <c r="N129" s="306" t="str">
        <f>IF(AND('OF -Antibiotics STAR PU 13'!V129="yes",'Co-amoxiclav etc.'!V129="yes"),"yes","no")</f>
        <v>no</v>
      </c>
      <c r="O129" s="306" t="str">
        <f>IF(AND('OF -Antibiotics STAR PU 13'!X129="yes",'Co-amoxiclav etc.'!X129="yes"),"yes","no")</f>
        <v>no</v>
      </c>
      <c r="P129" s="306" t="str">
        <f>IF(AND('OF -Antibiotics STAR PU 13'!Z129="yes",'Co-amoxiclav etc.'!Z129="yes"),"yes","no")</f>
        <v>no</v>
      </c>
      <c r="Q129" s="306" t="str">
        <f>IF(AND('OF -Antibiotics STAR PU 13'!AB129="yes",'Co-amoxiclav etc.'!AB129="yes"),"yes","no")</f>
        <v>no</v>
      </c>
      <c r="R129" s="306" t="str">
        <f>IF(AND('OF -Antibiotics STAR PU 13'!AD129="yes",'Co-amoxiclav etc.'!AD129="yes"),"yes","no")</f>
        <v>no</v>
      </c>
      <c r="S129" s="306" t="str">
        <f>IF(AND('OF -Antibiotics STAR PU 13'!AF129="yes",'Co-amoxiclav etc.'!AF129="yes"),"yes","no")</f>
        <v>no</v>
      </c>
      <c r="T129" s="306" t="str">
        <f>IF(AND('OF -Antibiotics STAR PU 13'!AH129="yes",'Co-amoxiclav etc.'!AH129="yes"),"yes","no")</f>
        <v>no</v>
      </c>
      <c r="U129" s="306" t="str">
        <f>IF(AND('OF -Antibiotics STAR PU 13'!AJ129="yes",'Co-amoxiclav etc.'!AJ129="yes"),"yes","no")</f>
        <v>no</v>
      </c>
      <c r="V129" s="306" t="str">
        <f>IF(AND('OF -Antibiotics STAR PU 13'!AL129="yes",'Co-amoxiclav etc.'!AL129="yes"),"yes","no")</f>
        <v>no</v>
      </c>
      <c r="W129" s="306" t="str">
        <f>IF(AND('OF -Antibiotics STAR PU 13'!AN129="yes",'Co-amoxiclav etc.'!AN129="yes"),"yes","no")</f>
        <v>no</v>
      </c>
      <c r="X129" s="306" t="str">
        <f>IF(AND('OF -Antibiotics STAR PU 13'!AP129="yes",'Co-amoxiclav etc.'!AP129="yes"),"yes","no")</f>
        <v>no</v>
      </c>
      <c r="Y129" s="306" t="str">
        <f>IF(AND('OF -Antibiotics STAR PU 13'!AR129="yes",'Co-amoxiclav etc.'!AR129="yes"),"yes","no")</f>
        <v>no</v>
      </c>
      <c r="Z129" s="306" t="str">
        <f>IF(AND('OF -Antibiotics STAR PU 13'!AT129="yes",'Co-amoxiclav etc.'!AT129="yes"),"yes","no")</f>
        <v>no</v>
      </c>
      <c r="AA129" s="306" t="str">
        <f>IF(AND('OF -Antibiotics STAR PU 13'!AV129="yes",'Co-amoxiclav etc.'!AV129="yes"),"yes","no")</f>
        <v>no</v>
      </c>
    </row>
    <row r="130" spans="1:27" x14ac:dyDescent="0.2">
      <c r="A130" s="285" t="s">
        <v>498</v>
      </c>
      <c r="B130" s="293" t="s">
        <v>704</v>
      </c>
      <c r="C130" s="293" t="s">
        <v>98</v>
      </c>
      <c r="D130" s="293" t="s">
        <v>434</v>
      </c>
      <c r="E130" s="293" t="s">
        <v>98</v>
      </c>
      <c r="F130" s="293" t="s">
        <v>262</v>
      </c>
      <c r="G130" s="293" t="s">
        <v>263</v>
      </c>
      <c r="H130" s="306" t="str">
        <f>IF(AND('OF -Antibiotics STAR PU 13'!J130="yes",'Co-amoxiclav etc.'!J130="yes"),"yes","no")</f>
        <v>no</v>
      </c>
      <c r="I130" s="306" t="str">
        <f>IF(AND('OF -Antibiotics STAR PU 13'!L130="yes",'Co-amoxiclav etc.'!L130="yes"),"yes","no")</f>
        <v>no</v>
      </c>
      <c r="J130" s="306" t="str">
        <f>IF(AND('OF -Antibiotics STAR PU 13'!N130="yes",'Co-amoxiclav etc.'!N130="yes"),"yes","no")</f>
        <v>no</v>
      </c>
      <c r="K130" s="306" t="str">
        <f>IF(AND('OF -Antibiotics STAR PU 13'!P130="yes",'Co-amoxiclav etc.'!P130="yes"),"yes","no")</f>
        <v>no</v>
      </c>
      <c r="L130" s="306" t="str">
        <f>IF(AND('OF -Antibiotics STAR PU 13'!R130="yes",'Co-amoxiclav etc.'!R130="yes"),"yes","no")</f>
        <v>no</v>
      </c>
      <c r="M130" s="306" t="str">
        <f>IF(AND('OF -Antibiotics STAR PU 13'!T130="yes",'Co-amoxiclav etc.'!T130="yes"),"yes","no")</f>
        <v>no</v>
      </c>
      <c r="N130" s="306" t="str">
        <f>IF(AND('OF -Antibiotics STAR PU 13'!V130="yes",'Co-amoxiclav etc.'!V130="yes"),"yes","no")</f>
        <v>no</v>
      </c>
      <c r="O130" s="306" t="str">
        <f>IF(AND('OF -Antibiotics STAR PU 13'!X130="yes",'Co-amoxiclav etc.'!X130="yes"),"yes","no")</f>
        <v>no</v>
      </c>
      <c r="P130" s="306" t="str">
        <f>IF(AND('OF -Antibiotics STAR PU 13'!Z130="yes",'Co-amoxiclav etc.'!Z130="yes"),"yes","no")</f>
        <v>no</v>
      </c>
      <c r="Q130" s="306" t="str">
        <f>IF(AND('OF -Antibiotics STAR PU 13'!AB130="yes",'Co-amoxiclav etc.'!AB130="yes"),"yes","no")</f>
        <v>no</v>
      </c>
      <c r="R130" s="306" t="str">
        <f>IF(AND('OF -Antibiotics STAR PU 13'!AD130="yes",'Co-amoxiclav etc.'!AD130="yes"),"yes","no")</f>
        <v>no</v>
      </c>
      <c r="S130" s="306" t="str">
        <f>IF(AND('OF -Antibiotics STAR PU 13'!AF130="yes",'Co-amoxiclav etc.'!AF130="yes"),"yes","no")</f>
        <v>yes</v>
      </c>
      <c r="T130" s="306" t="str">
        <f>IF(AND('OF -Antibiotics STAR PU 13'!AH130="yes",'Co-amoxiclav etc.'!AH130="yes"),"yes","no")</f>
        <v>yes</v>
      </c>
      <c r="U130" s="306" t="str">
        <f>IF(AND('OF -Antibiotics STAR PU 13'!AJ130="yes",'Co-amoxiclav etc.'!AJ130="yes"),"yes","no")</f>
        <v>yes</v>
      </c>
      <c r="V130" s="306" t="str">
        <f>IF(AND('OF -Antibiotics STAR PU 13'!AL130="yes",'Co-amoxiclav etc.'!AL130="yes"),"yes","no")</f>
        <v>yes</v>
      </c>
      <c r="W130" s="306" t="str">
        <f>IF(AND('OF -Antibiotics STAR PU 13'!AN130="yes",'Co-amoxiclav etc.'!AN130="yes"),"yes","no")</f>
        <v>yes</v>
      </c>
      <c r="X130" s="306" t="str">
        <f>IF(AND('OF -Antibiotics STAR PU 13'!AP130="yes",'Co-amoxiclav etc.'!AP130="yes"),"yes","no")</f>
        <v>yes</v>
      </c>
      <c r="Y130" s="306" t="str">
        <f>IF(AND('OF -Antibiotics STAR PU 13'!AR130="yes",'Co-amoxiclav etc.'!AR130="yes"),"yes","no")</f>
        <v>yes</v>
      </c>
      <c r="Z130" s="306" t="str">
        <f>IF(AND('OF -Antibiotics STAR PU 13'!AT130="yes",'Co-amoxiclav etc.'!AT130="yes"),"yes","no")</f>
        <v>yes</v>
      </c>
      <c r="AA130" s="306" t="str">
        <f>IF(AND('OF -Antibiotics STAR PU 13'!AV130="yes",'Co-amoxiclav etc.'!AV130="yes"),"yes","no")</f>
        <v>yes</v>
      </c>
    </row>
    <row r="131" spans="1:27" x14ac:dyDescent="0.2">
      <c r="A131" s="285" t="s">
        <v>621</v>
      </c>
      <c r="B131" s="293" t="s">
        <v>690</v>
      </c>
      <c r="C131" s="293" t="s">
        <v>404</v>
      </c>
      <c r="D131" s="293" t="s">
        <v>418</v>
      </c>
      <c r="E131" s="293" t="s">
        <v>12</v>
      </c>
      <c r="F131" s="293" t="s">
        <v>264</v>
      </c>
      <c r="G131" s="293" t="s">
        <v>265</v>
      </c>
      <c r="H131" s="306" t="str">
        <f>IF(AND('OF -Antibiotics STAR PU 13'!J131="yes",'Co-amoxiclav etc.'!J131="yes"),"yes","no")</f>
        <v>no</v>
      </c>
      <c r="I131" s="306" t="str">
        <f>IF(AND('OF -Antibiotics STAR PU 13'!L131="yes",'Co-amoxiclav etc.'!L131="yes"),"yes","no")</f>
        <v>no</v>
      </c>
      <c r="J131" s="306" t="str">
        <f>IF(AND('OF -Antibiotics STAR PU 13'!N131="yes",'Co-amoxiclav etc.'!N131="yes"),"yes","no")</f>
        <v>no</v>
      </c>
      <c r="K131" s="306" t="str">
        <f>IF(AND('OF -Antibiotics STAR PU 13'!P131="yes",'Co-amoxiclav etc.'!P131="yes"),"yes","no")</f>
        <v>no</v>
      </c>
      <c r="L131" s="306" t="str">
        <f>IF(AND('OF -Antibiotics STAR PU 13'!R131="yes",'Co-amoxiclav etc.'!R131="yes"),"yes","no")</f>
        <v>no</v>
      </c>
      <c r="M131" s="306" t="str">
        <f>IF(AND('OF -Antibiotics STAR PU 13'!T131="yes",'Co-amoxiclav etc.'!T131="yes"),"yes","no")</f>
        <v>no</v>
      </c>
      <c r="N131" s="306" t="str">
        <f>IF(AND('OF -Antibiotics STAR PU 13'!V131="yes",'Co-amoxiclav etc.'!V131="yes"),"yes","no")</f>
        <v>no</v>
      </c>
      <c r="O131" s="306" t="str">
        <f>IF(AND('OF -Antibiotics STAR PU 13'!X131="yes",'Co-amoxiclav etc.'!X131="yes"),"yes","no")</f>
        <v>no</v>
      </c>
      <c r="P131" s="306" t="str">
        <f>IF(AND('OF -Antibiotics STAR PU 13'!Z131="yes",'Co-amoxiclav etc.'!Z131="yes"),"yes","no")</f>
        <v>no</v>
      </c>
      <c r="Q131" s="306" t="str">
        <f>IF(AND('OF -Antibiotics STAR PU 13'!AB131="yes",'Co-amoxiclav etc.'!AB131="yes"),"yes","no")</f>
        <v>no</v>
      </c>
      <c r="R131" s="306" t="str">
        <f>IF(AND('OF -Antibiotics STAR PU 13'!AD131="yes",'Co-amoxiclav etc.'!AD131="yes"),"yes","no")</f>
        <v>no</v>
      </c>
      <c r="S131" s="306" t="str">
        <f>IF(AND('OF -Antibiotics STAR PU 13'!AF131="yes",'Co-amoxiclav etc.'!AF131="yes"),"yes","no")</f>
        <v>no</v>
      </c>
      <c r="T131" s="306" t="str">
        <f>IF(AND('OF -Antibiotics STAR PU 13'!AH131="yes",'Co-amoxiclav etc.'!AH131="yes"),"yes","no")</f>
        <v>no</v>
      </c>
      <c r="U131" s="306" t="str">
        <f>IF(AND('OF -Antibiotics STAR PU 13'!AJ131="yes",'Co-amoxiclav etc.'!AJ131="yes"),"yes","no")</f>
        <v>yes</v>
      </c>
      <c r="V131" s="306" t="str">
        <f>IF(AND('OF -Antibiotics STAR PU 13'!AL131="yes",'Co-amoxiclav etc.'!AL131="yes"),"yes","no")</f>
        <v>yes</v>
      </c>
      <c r="W131" s="306" t="str">
        <f>IF(AND('OF -Antibiotics STAR PU 13'!AN131="yes",'Co-amoxiclav etc.'!AN131="yes"),"yes","no")</f>
        <v>yes</v>
      </c>
      <c r="X131" s="306" t="str">
        <f>IF(AND('OF -Antibiotics STAR PU 13'!AP131="yes",'Co-amoxiclav etc.'!AP131="yes"),"yes","no")</f>
        <v>yes</v>
      </c>
      <c r="Y131" s="306" t="str">
        <f>IF(AND('OF -Antibiotics STAR PU 13'!AR131="yes",'Co-amoxiclav etc.'!AR131="yes"),"yes","no")</f>
        <v>yes</v>
      </c>
      <c r="Z131" s="306" t="str">
        <f>IF(AND('OF -Antibiotics STAR PU 13'!AT131="yes",'Co-amoxiclav etc.'!AT131="yes"),"yes","no")</f>
        <v>yes</v>
      </c>
      <c r="AA131" s="306" t="str">
        <f>IF(AND('OF -Antibiotics STAR PU 13'!AV131="yes",'Co-amoxiclav etc.'!AV131="yes"),"yes","no")</f>
        <v>yes</v>
      </c>
    </row>
    <row r="132" spans="1:27" x14ac:dyDescent="0.2">
      <c r="A132" s="285" t="s">
        <v>500</v>
      </c>
      <c r="B132" s="293" t="s">
        <v>694</v>
      </c>
      <c r="C132" s="293" t="s">
        <v>407</v>
      </c>
      <c r="D132" s="293" t="s">
        <v>431</v>
      </c>
      <c r="E132" s="293" t="s">
        <v>82</v>
      </c>
      <c r="F132" s="293" t="s">
        <v>266</v>
      </c>
      <c r="G132" s="293" t="s">
        <v>267</v>
      </c>
      <c r="H132" s="306" t="str">
        <f>IF(AND('OF -Antibiotics STAR PU 13'!J132="yes",'Co-amoxiclav etc.'!J132="yes"),"yes","no")</f>
        <v>no</v>
      </c>
      <c r="I132" s="306" t="str">
        <f>IF(AND('OF -Antibiotics STAR PU 13'!L132="yes",'Co-amoxiclav etc.'!L132="yes"),"yes","no")</f>
        <v>no</v>
      </c>
      <c r="J132" s="306" t="str">
        <f>IF(AND('OF -Antibiotics STAR PU 13'!N132="yes",'Co-amoxiclav etc.'!N132="yes"),"yes","no")</f>
        <v>no</v>
      </c>
      <c r="K132" s="306" t="str">
        <f>IF(AND('OF -Antibiotics STAR PU 13'!P132="yes",'Co-amoxiclav etc.'!P132="yes"),"yes","no")</f>
        <v>no</v>
      </c>
      <c r="L132" s="306" t="str">
        <f>IF(AND('OF -Antibiotics STAR PU 13'!R132="yes",'Co-amoxiclav etc.'!R132="yes"),"yes","no")</f>
        <v>no</v>
      </c>
      <c r="M132" s="306" t="str">
        <f>IF(AND('OF -Antibiotics STAR PU 13'!T132="yes",'Co-amoxiclav etc.'!T132="yes"),"yes","no")</f>
        <v>no</v>
      </c>
      <c r="N132" s="306" t="str">
        <f>IF(AND('OF -Antibiotics STAR PU 13'!V132="yes",'Co-amoxiclav etc.'!V132="yes"),"yes","no")</f>
        <v>no</v>
      </c>
      <c r="O132" s="306" t="str">
        <f>IF(AND('OF -Antibiotics STAR PU 13'!X132="yes",'Co-amoxiclav etc.'!X132="yes"),"yes","no")</f>
        <v>no</v>
      </c>
      <c r="P132" s="306" t="str">
        <f>IF(AND('OF -Antibiotics STAR PU 13'!Z132="yes",'Co-amoxiclav etc.'!Z132="yes"),"yes","no")</f>
        <v>no</v>
      </c>
      <c r="Q132" s="306" t="str">
        <f>IF(AND('OF -Antibiotics STAR PU 13'!AB132="yes",'Co-amoxiclav etc.'!AB132="yes"),"yes","no")</f>
        <v>no</v>
      </c>
      <c r="R132" s="306" t="str">
        <f>IF(AND('OF -Antibiotics STAR PU 13'!AD132="yes",'Co-amoxiclav etc.'!AD132="yes"),"yes","no")</f>
        <v>no</v>
      </c>
      <c r="S132" s="306" t="str">
        <f>IF(AND('OF -Antibiotics STAR PU 13'!AF132="yes",'Co-amoxiclav etc.'!AF132="yes"),"yes","no")</f>
        <v>no</v>
      </c>
      <c r="T132" s="306" t="str">
        <f>IF(AND('OF -Antibiotics STAR PU 13'!AH132="yes",'Co-amoxiclav etc.'!AH132="yes"),"yes","no")</f>
        <v>no</v>
      </c>
      <c r="U132" s="306" t="str">
        <f>IF(AND('OF -Antibiotics STAR PU 13'!AJ132="yes",'Co-amoxiclav etc.'!AJ132="yes"),"yes","no")</f>
        <v>no</v>
      </c>
      <c r="V132" s="306" t="str">
        <f>IF(AND('OF -Antibiotics STAR PU 13'!AL132="yes",'Co-amoxiclav etc.'!AL132="yes"),"yes","no")</f>
        <v>no</v>
      </c>
      <c r="W132" s="306" t="str">
        <f>IF(AND('OF -Antibiotics STAR PU 13'!AN132="yes",'Co-amoxiclav etc.'!AN132="yes"),"yes","no")</f>
        <v>no</v>
      </c>
      <c r="X132" s="306" t="str">
        <f>IF(AND('OF -Antibiotics STAR PU 13'!AP132="yes",'Co-amoxiclav etc.'!AP132="yes"),"yes","no")</f>
        <v>no</v>
      </c>
      <c r="Y132" s="306" t="str">
        <f>IF(AND('OF -Antibiotics STAR PU 13'!AR132="yes",'Co-amoxiclav etc.'!AR132="yes"),"yes","no")</f>
        <v>no</v>
      </c>
      <c r="Z132" s="306" t="str">
        <f>IF(AND('OF -Antibiotics STAR PU 13'!AT132="yes",'Co-amoxiclav etc.'!AT132="yes"),"yes","no")</f>
        <v>no</v>
      </c>
      <c r="AA132" s="306" t="str">
        <f>IF(AND('OF -Antibiotics STAR PU 13'!AV132="yes",'Co-amoxiclav etc.'!AV132="yes"),"yes","no")</f>
        <v>no</v>
      </c>
    </row>
    <row r="133" spans="1:27" x14ac:dyDescent="0.2">
      <c r="A133" s="285" t="s">
        <v>633</v>
      </c>
      <c r="B133" s="293" t="s">
        <v>690</v>
      </c>
      <c r="C133" s="293" t="s">
        <v>404</v>
      </c>
      <c r="D133" s="293" t="s">
        <v>422</v>
      </c>
      <c r="E133" s="293" t="s">
        <v>31</v>
      </c>
      <c r="F133" s="293" t="s">
        <v>268</v>
      </c>
      <c r="G133" s="293" t="s">
        <v>269</v>
      </c>
      <c r="H133" s="306" t="str">
        <f>IF(AND('OF -Antibiotics STAR PU 13'!J133="yes",'Co-amoxiclav etc.'!J133="yes"),"yes","no")</f>
        <v>no</v>
      </c>
      <c r="I133" s="306" t="str">
        <f>IF(AND('OF -Antibiotics STAR PU 13'!L133="yes",'Co-amoxiclav etc.'!L133="yes"),"yes","no")</f>
        <v>no</v>
      </c>
      <c r="J133" s="306" t="str">
        <f>IF(AND('OF -Antibiotics STAR PU 13'!N133="yes",'Co-amoxiclav etc.'!N133="yes"),"yes","no")</f>
        <v>no</v>
      </c>
      <c r="K133" s="306" t="str">
        <f>IF(AND('OF -Antibiotics STAR PU 13'!P133="yes",'Co-amoxiclav etc.'!P133="yes"),"yes","no")</f>
        <v>no</v>
      </c>
      <c r="L133" s="306" t="str">
        <f>IF(AND('OF -Antibiotics STAR PU 13'!R133="yes",'Co-amoxiclav etc.'!R133="yes"),"yes","no")</f>
        <v>no</v>
      </c>
      <c r="M133" s="306" t="str">
        <f>IF(AND('OF -Antibiotics STAR PU 13'!T133="yes",'Co-amoxiclav etc.'!T133="yes"),"yes","no")</f>
        <v>no</v>
      </c>
      <c r="N133" s="306" t="str">
        <f>IF(AND('OF -Antibiotics STAR PU 13'!V133="yes",'Co-amoxiclav etc.'!V133="yes"),"yes","no")</f>
        <v>no</v>
      </c>
      <c r="O133" s="306" t="str">
        <f>IF(AND('OF -Antibiotics STAR PU 13'!X133="yes",'Co-amoxiclav etc.'!X133="yes"),"yes","no")</f>
        <v>no</v>
      </c>
      <c r="P133" s="306" t="str">
        <f>IF(AND('OF -Antibiotics STAR PU 13'!Z133="yes",'Co-amoxiclav etc.'!Z133="yes"),"yes","no")</f>
        <v>no</v>
      </c>
      <c r="Q133" s="306" t="str">
        <f>IF(AND('OF -Antibiotics STAR PU 13'!AB133="yes",'Co-amoxiclav etc.'!AB133="yes"),"yes","no")</f>
        <v>no</v>
      </c>
      <c r="R133" s="306" t="str">
        <f>IF(AND('OF -Antibiotics STAR PU 13'!AD133="yes",'Co-amoxiclav etc.'!AD133="yes"),"yes","no")</f>
        <v>no</v>
      </c>
      <c r="S133" s="306" t="str">
        <f>IF(AND('OF -Antibiotics STAR PU 13'!AF133="yes",'Co-amoxiclav etc.'!AF133="yes"),"yes","no")</f>
        <v>no</v>
      </c>
      <c r="T133" s="306" t="str">
        <f>IF(AND('OF -Antibiotics STAR PU 13'!AH133="yes",'Co-amoxiclav etc.'!AH133="yes"),"yes","no")</f>
        <v>no</v>
      </c>
      <c r="U133" s="306" t="str">
        <f>IF(AND('OF -Antibiotics STAR PU 13'!AJ133="yes",'Co-amoxiclav etc.'!AJ133="yes"),"yes","no")</f>
        <v>no</v>
      </c>
      <c r="V133" s="306" t="str">
        <f>IF(AND('OF -Antibiotics STAR PU 13'!AL133="yes",'Co-amoxiclav etc.'!AL133="yes"),"yes","no")</f>
        <v>no</v>
      </c>
      <c r="W133" s="306" t="str">
        <f>IF(AND('OF -Antibiotics STAR PU 13'!AN133="yes",'Co-amoxiclav etc.'!AN133="yes"),"yes","no")</f>
        <v>no</v>
      </c>
      <c r="X133" s="306" t="str">
        <f>IF(AND('OF -Antibiotics STAR PU 13'!AP133="yes",'Co-amoxiclav etc.'!AP133="yes"),"yes","no")</f>
        <v>no</v>
      </c>
      <c r="Y133" s="306" t="str">
        <f>IF(AND('OF -Antibiotics STAR PU 13'!AR133="yes",'Co-amoxiclav etc.'!AR133="yes"),"yes","no")</f>
        <v>yes</v>
      </c>
      <c r="Z133" s="306" t="str">
        <f>IF(AND('OF -Antibiotics STAR PU 13'!AT133="yes",'Co-amoxiclav etc.'!AT133="yes"),"yes","no")</f>
        <v>yes</v>
      </c>
      <c r="AA133" s="306" t="str">
        <f>IF(AND('OF -Antibiotics STAR PU 13'!AV133="yes",'Co-amoxiclav etc.'!AV133="yes"),"yes","no")</f>
        <v>yes</v>
      </c>
    </row>
    <row r="134" spans="1:27" x14ac:dyDescent="0.2">
      <c r="A134" s="285" t="s">
        <v>478</v>
      </c>
      <c r="B134" s="293" t="s">
        <v>688</v>
      </c>
      <c r="C134" s="293" t="s">
        <v>401</v>
      </c>
      <c r="D134" s="293" t="s">
        <v>419</v>
      </c>
      <c r="E134" s="293" t="s">
        <v>17</v>
      </c>
      <c r="F134" s="293" t="s">
        <v>270</v>
      </c>
      <c r="G134" s="293" t="s">
        <v>271</v>
      </c>
      <c r="H134" s="306" t="str">
        <f>IF(AND('OF -Antibiotics STAR PU 13'!J134="yes",'Co-amoxiclav etc.'!J134="yes"),"yes","no")</f>
        <v>no</v>
      </c>
      <c r="I134" s="306" t="str">
        <f>IF(AND('OF -Antibiotics STAR PU 13'!L134="yes",'Co-amoxiclav etc.'!L134="yes"),"yes","no")</f>
        <v>no</v>
      </c>
      <c r="J134" s="306" t="str">
        <f>IF(AND('OF -Antibiotics STAR PU 13'!N134="yes",'Co-amoxiclav etc.'!N134="yes"),"yes","no")</f>
        <v>no</v>
      </c>
      <c r="K134" s="306" t="str">
        <f>IF(AND('OF -Antibiotics STAR PU 13'!P134="yes",'Co-amoxiclav etc.'!P134="yes"),"yes","no")</f>
        <v>no</v>
      </c>
      <c r="L134" s="306" t="str">
        <f>IF(AND('OF -Antibiotics STAR PU 13'!R134="yes",'Co-amoxiclav etc.'!R134="yes"),"yes","no")</f>
        <v>no</v>
      </c>
      <c r="M134" s="306" t="str">
        <f>IF(AND('OF -Antibiotics STAR PU 13'!T134="yes",'Co-amoxiclav etc.'!T134="yes"),"yes","no")</f>
        <v>no</v>
      </c>
      <c r="N134" s="306" t="str">
        <f>IF(AND('OF -Antibiotics STAR PU 13'!V134="yes",'Co-amoxiclav etc.'!V134="yes"),"yes","no")</f>
        <v>no</v>
      </c>
      <c r="O134" s="306" t="str">
        <f>IF(AND('OF -Antibiotics STAR PU 13'!X134="yes",'Co-amoxiclav etc.'!X134="yes"),"yes","no")</f>
        <v>no</v>
      </c>
      <c r="P134" s="306" t="str">
        <f>IF(AND('OF -Antibiotics STAR PU 13'!Z134="yes",'Co-amoxiclav etc.'!Z134="yes"),"yes","no")</f>
        <v>no</v>
      </c>
      <c r="Q134" s="306" t="str">
        <f>IF(AND('OF -Antibiotics STAR PU 13'!AB134="yes",'Co-amoxiclav etc.'!AB134="yes"),"yes","no")</f>
        <v>no</v>
      </c>
      <c r="R134" s="306" t="str">
        <f>IF(AND('OF -Antibiotics STAR PU 13'!AD134="yes",'Co-amoxiclav etc.'!AD134="yes"),"yes","no")</f>
        <v>no</v>
      </c>
      <c r="S134" s="306" t="str">
        <f>IF(AND('OF -Antibiotics STAR PU 13'!AF134="yes",'Co-amoxiclav etc.'!AF134="yes"),"yes","no")</f>
        <v>no</v>
      </c>
      <c r="T134" s="306" t="str">
        <f>IF(AND('OF -Antibiotics STAR PU 13'!AH134="yes",'Co-amoxiclav etc.'!AH134="yes"),"yes","no")</f>
        <v>no</v>
      </c>
      <c r="U134" s="306" t="str">
        <f>IF(AND('OF -Antibiotics STAR PU 13'!AJ134="yes",'Co-amoxiclav etc.'!AJ134="yes"),"yes","no")</f>
        <v>no</v>
      </c>
      <c r="V134" s="306" t="str">
        <f>IF(AND('OF -Antibiotics STAR PU 13'!AL134="yes",'Co-amoxiclav etc.'!AL134="yes"),"yes","no")</f>
        <v>no</v>
      </c>
      <c r="W134" s="306" t="str">
        <f>IF(AND('OF -Antibiotics STAR PU 13'!AN134="yes",'Co-amoxiclav etc.'!AN134="yes"),"yes","no")</f>
        <v>no</v>
      </c>
      <c r="X134" s="306" t="str">
        <f>IF(AND('OF -Antibiotics STAR PU 13'!AP134="yes",'Co-amoxiclav etc.'!AP134="yes"),"yes","no")</f>
        <v>no</v>
      </c>
      <c r="Y134" s="306" t="str">
        <f>IF(AND('OF -Antibiotics STAR PU 13'!AR134="yes",'Co-amoxiclav etc.'!AR134="yes"),"yes","no")</f>
        <v>no</v>
      </c>
      <c r="Z134" s="306" t="str">
        <f>IF(AND('OF -Antibiotics STAR PU 13'!AT134="yes",'Co-amoxiclav etc.'!AT134="yes"),"yes","no")</f>
        <v>no</v>
      </c>
      <c r="AA134" s="306" t="str">
        <f>IF(AND('OF -Antibiotics STAR PU 13'!AV134="yes",'Co-amoxiclav etc.'!AV134="yes"),"yes","no")</f>
        <v>no</v>
      </c>
    </row>
    <row r="135" spans="1:27" x14ac:dyDescent="0.2">
      <c r="A135" s="285" t="s">
        <v>642</v>
      </c>
      <c r="B135" s="293" t="s">
        <v>698</v>
      </c>
      <c r="C135" s="293" t="s">
        <v>409</v>
      </c>
      <c r="D135" s="293" t="s">
        <v>438</v>
      </c>
      <c r="E135" s="293" t="s">
        <v>128</v>
      </c>
      <c r="F135" s="293" t="s">
        <v>272</v>
      </c>
      <c r="G135" s="293" t="s">
        <v>273</v>
      </c>
      <c r="H135" s="306" t="str">
        <f>IF(AND('OF -Antibiotics STAR PU 13'!J135="yes",'Co-amoxiclav etc.'!J135="yes"),"yes","no")</f>
        <v>yes</v>
      </c>
      <c r="I135" s="306" t="str">
        <f>IF(AND('OF -Antibiotics STAR PU 13'!L135="yes",'Co-amoxiclav etc.'!L135="yes"),"yes","no")</f>
        <v>yes</v>
      </c>
      <c r="J135" s="306" t="str">
        <f>IF(AND('OF -Antibiotics STAR PU 13'!N135="yes",'Co-amoxiclav etc.'!N135="yes"),"yes","no")</f>
        <v>yes</v>
      </c>
      <c r="K135" s="306" t="str">
        <f>IF(AND('OF -Antibiotics STAR PU 13'!P135="yes",'Co-amoxiclav etc.'!P135="yes"),"yes","no")</f>
        <v>yes</v>
      </c>
      <c r="L135" s="306" t="str">
        <f>IF(AND('OF -Antibiotics STAR PU 13'!R135="yes",'Co-amoxiclav etc.'!R135="yes"),"yes","no")</f>
        <v>yes</v>
      </c>
      <c r="M135" s="306" t="str">
        <f>IF(AND('OF -Antibiotics STAR PU 13'!T135="yes",'Co-amoxiclav etc.'!T135="yes"),"yes","no")</f>
        <v>yes</v>
      </c>
      <c r="N135" s="306" t="str">
        <f>IF(AND('OF -Antibiotics STAR PU 13'!V135="yes",'Co-amoxiclav etc.'!V135="yes"),"yes","no")</f>
        <v>yes</v>
      </c>
      <c r="O135" s="306" t="str">
        <f>IF(AND('OF -Antibiotics STAR PU 13'!X135="yes",'Co-amoxiclav etc.'!X135="yes"),"yes","no")</f>
        <v>yes</v>
      </c>
      <c r="P135" s="306" t="str">
        <f>IF(AND('OF -Antibiotics STAR PU 13'!Z135="yes",'Co-amoxiclav etc.'!Z135="yes"),"yes","no")</f>
        <v>yes</v>
      </c>
      <c r="Q135" s="306" t="str">
        <f>IF(AND('OF -Antibiotics STAR PU 13'!AB135="yes",'Co-amoxiclav etc.'!AB135="yes"),"yes","no")</f>
        <v>yes</v>
      </c>
      <c r="R135" s="306" t="str">
        <f>IF(AND('OF -Antibiotics STAR PU 13'!AD135="yes",'Co-amoxiclav etc.'!AD135="yes"),"yes","no")</f>
        <v>yes</v>
      </c>
      <c r="S135" s="306" t="str">
        <f>IF(AND('OF -Antibiotics STAR PU 13'!AF135="yes",'Co-amoxiclav etc.'!AF135="yes"),"yes","no")</f>
        <v>yes</v>
      </c>
      <c r="T135" s="306" t="str">
        <f>IF(AND('OF -Antibiotics STAR PU 13'!AH135="yes",'Co-amoxiclav etc.'!AH135="yes"),"yes","no")</f>
        <v>yes</v>
      </c>
      <c r="U135" s="306" t="str">
        <f>IF(AND('OF -Antibiotics STAR PU 13'!AJ135="yes",'Co-amoxiclav etc.'!AJ135="yes"),"yes","no")</f>
        <v>yes</v>
      </c>
      <c r="V135" s="306" t="str">
        <f>IF(AND('OF -Antibiotics STAR PU 13'!AL135="yes",'Co-amoxiclav etc.'!AL135="yes"),"yes","no")</f>
        <v>yes</v>
      </c>
      <c r="W135" s="306" t="str">
        <f>IF(AND('OF -Antibiotics STAR PU 13'!AN135="yes",'Co-amoxiclav etc.'!AN135="yes"),"yes","no")</f>
        <v>yes</v>
      </c>
      <c r="X135" s="306" t="str">
        <f>IF(AND('OF -Antibiotics STAR PU 13'!AP135="yes",'Co-amoxiclav etc.'!AP135="yes"),"yes","no")</f>
        <v>yes</v>
      </c>
      <c r="Y135" s="306" t="str">
        <f>IF(AND('OF -Antibiotics STAR PU 13'!AR135="yes",'Co-amoxiclav etc.'!AR135="yes"),"yes","no")</f>
        <v>yes</v>
      </c>
      <c r="Z135" s="306" t="str">
        <f>IF(AND('OF -Antibiotics STAR PU 13'!AT135="yes",'Co-amoxiclav etc.'!AT135="yes"),"yes","no")</f>
        <v>yes</v>
      </c>
      <c r="AA135" s="306" t="str">
        <f>IF(AND('OF -Antibiotics STAR PU 13'!AV135="yes",'Co-amoxiclav etc.'!AV135="yes"),"yes","no")</f>
        <v>yes</v>
      </c>
    </row>
    <row r="136" spans="1:27" x14ac:dyDescent="0.2">
      <c r="A136" s="285" t="s">
        <v>628</v>
      </c>
      <c r="B136" s="293" t="s">
        <v>696</v>
      </c>
      <c r="C136" s="293" t="s">
        <v>464</v>
      </c>
      <c r="D136" s="293" t="s">
        <v>425</v>
      </c>
      <c r="E136" s="293" t="s">
        <v>40</v>
      </c>
      <c r="F136" s="293" t="s">
        <v>274</v>
      </c>
      <c r="G136" s="293" t="s">
        <v>275</v>
      </c>
      <c r="H136" s="306" t="str">
        <f>IF(AND('OF -Antibiotics STAR PU 13'!J136="yes",'Co-amoxiclav etc.'!J136="yes"),"yes","no")</f>
        <v>no</v>
      </c>
      <c r="I136" s="306" t="str">
        <f>IF(AND('OF -Antibiotics STAR PU 13'!L136="yes",'Co-amoxiclav etc.'!L136="yes"),"yes","no")</f>
        <v>no</v>
      </c>
      <c r="J136" s="306" t="str">
        <f>IF(AND('OF -Antibiotics STAR PU 13'!N136="yes",'Co-amoxiclav etc.'!N136="yes"),"yes","no")</f>
        <v>no</v>
      </c>
      <c r="K136" s="306" t="str">
        <f>IF(AND('OF -Antibiotics STAR PU 13'!P136="yes",'Co-amoxiclav etc.'!P136="yes"),"yes","no")</f>
        <v>no</v>
      </c>
      <c r="L136" s="306" t="str">
        <f>IF(AND('OF -Antibiotics STAR PU 13'!R136="yes",'Co-amoxiclav etc.'!R136="yes"),"yes","no")</f>
        <v>no</v>
      </c>
      <c r="M136" s="306" t="str">
        <f>IF(AND('OF -Antibiotics STAR PU 13'!T136="yes",'Co-amoxiclav etc.'!T136="yes"),"yes","no")</f>
        <v>no</v>
      </c>
      <c r="N136" s="306" t="str">
        <f>IF(AND('OF -Antibiotics STAR PU 13'!V136="yes",'Co-amoxiclav etc.'!V136="yes"),"yes","no")</f>
        <v>no</v>
      </c>
      <c r="O136" s="306" t="str">
        <f>IF(AND('OF -Antibiotics STAR PU 13'!X136="yes",'Co-amoxiclav etc.'!X136="yes"),"yes","no")</f>
        <v>no</v>
      </c>
      <c r="P136" s="306" t="str">
        <f>IF(AND('OF -Antibiotics STAR PU 13'!Z136="yes",'Co-amoxiclav etc.'!Z136="yes"),"yes","no")</f>
        <v>no</v>
      </c>
      <c r="Q136" s="306" t="str">
        <f>IF(AND('OF -Antibiotics STAR PU 13'!AB136="yes",'Co-amoxiclav etc.'!AB136="yes"),"yes","no")</f>
        <v>no</v>
      </c>
      <c r="R136" s="306" t="str">
        <f>IF(AND('OF -Antibiotics STAR PU 13'!AD136="yes",'Co-amoxiclav etc.'!AD136="yes"),"yes","no")</f>
        <v>no</v>
      </c>
      <c r="S136" s="306" t="str">
        <f>IF(AND('OF -Antibiotics STAR PU 13'!AF136="yes",'Co-amoxiclav etc.'!AF136="yes"),"yes","no")</f>
        <v>no</v>
      </c>
      <c r="T136" s="306" t="str">
        <f>IF(AND('OF -Antibiotics STAR PU 13'!AH136="yes",'Co-amoxiclav etc.'!AH136="yes"),"yes","no")</f>
        <v>no</v>
      </c>
      <c r="U136" s="306" t="str">
        <f>IF(AND('OF -Antibiotics STAR PU 13'!AJ136="yes",'Co-amoxiclav etc.'!AJ136="yes"),"yes","no")</f>
        <v>no</v>
      </c>
      <c r="V136" s="306" t="str">
        <f>IF(AND('OF -Antibiotics STAR PU 13'!AL136="yes",'Co-amoxiclav etc.'!AL136="yes"),"yes","no")</f>
        <v>no</v>
      </c>
      <c r="W136" s="306" t="str">
        <f>IF(AND('OF -Antibiotics STAR PU 13'!AN136="yes",'Co-amoxiclav etc.'!AN136="yes"),"yes","no")</f>
        <v>no</v>
      </c>
      <c r="X136" s="306" t="str">
        <f>IF(AND('OF -Antibiotics STAR PU 13'!AP136="yes",'Co-amoxiclav etc.'!AP136="yes"),"yes","no")</f>
        <v>no</v>
      </c>
      <c r="Y136" s="306" t="str">
        <f>IF(AND('OF -Antibiotics STAR PU 13'!AR136="yes",'Co-amoxiclav etc.'!AR136="yes"),"yes","no")</f>
        <v>no</v>
      </c>
      <c r="Z136" s="306" t="str">
        <f>IF(AND('OF -Antibiotics STAR PU 13'!AT136="yes",'Co-amoxiclav etc.'!AT136="yes"),"yes","no")</f>
        <v>no</v>
      </c>
      <c r="AA136" s="306" t="str">
        <f>IF(AND('OF -Antibiotics STAR PU 13'!AV136="yes",'Co-amoxiclav etc.'!AV136="yes"),"yes","no")</f>
        <v>no</v>
      </c>
    </row>
    <row r="137" spans="1:27" x14ac:dyDescent="0.2">
      <c r="A137" s="285" t="s">
        <v>635</v>
      </c>
      <c r="B137" s="293" t="s">
        <v>694</v>
      </c>
      <c r="C137" s="293" t="s">
        <v>407</v>
      </c>
      <c r="D137" s="293" t="s">
        <v>423</v>
      </c>
      <c r="E137" s="293" t="s">
        <v>34</v>
      </c>
      <c r="F137" s="293" t="s">
        <v>276</v>
      </c>
      <c r="G137" s="293" t="s">
        <v>277</v>
      </c>
      <c r="H137" s="306" t="str">
        <f>IF(AND('OF -Antibiotics STAR PU 13'!J137="yes",'Co-amoxiclav etc.'!J137="yes"),"yes","no")</f>
        <v>no</v>
      </c>
      <c r="I137" s="306" t="str">
        <f>IF(AND('OF -Antibiotics STAR PU 13'!L137="yes",'Co-amoxiclav etc.'!L137="yes"),"yes","no")</f>
        <v>no</v>
      </c>
      <c r="J137" s="306" t="str">
        <f>IF(AND('OF -Antibiotics STAR PU 13'!N137="yes",'Co-amoxiclav etc.'!N137="yes"),"yes","no")</f>
        <v>no</v>
      </c>
      <c r="K137" s="306" t="str">
        <f>IF(AND('OF -Antibiotics STAR PU 13'!P137="yes",'Co-amoxiclav etc.'!P137="yes"),"yes","no")</f>
        <v>no</v>
      </c>
      <c r="L137" s="306" t="str">
        <f>IF(AND('OF -Antibiotics STAR PU 13'!R137="yes",'Co-amoxiclav etc.'!R137="yes"),"yes","no")</f>
        <v>no</v>
      </c>
      <c r="M137" s="306" t="str">
        <f>IF(AND('OF -Antibiotics STAR PU 13'!T137="yes",'Co-amoxiclav etc.'!T137="yes"),"yes","no")</f>
        <v>no</v>
      </c>
      <c r="N137" s="306" t="str">
        <f>IF(AND('OF -Antibiotics STAR PU 13'!V137="yes",'Co-amoxiclav etc.'!V137="yes"),"yes","no")</f>
        <v>no</v>
      </c>
      <c r="O137" s="306" t="str">
        <f>IF(AND('OF -Antibiotics STAR PU 13'!X137="yes",'Co-amoxiclav etc.'!X137="yes"),"yes","no")</f>
        <v>no</v>
      </c>
      <c r="P137" s="306" t="str">
        <f>IF(AND('OF -Antibiotics STAR PU 13'!Z137="yes",'Co-amoxiclav etc.'!Z137="yes"),"yes","no")</f>
        <v>no</v>
      </c>
      <c r="Q137" s="306" t="str">
        <f>IF(AND('OF -Antibiotics STAR PU 13'!AB137="yes",'Co-amoxiclav etc.'!AB137="yes"),"yes","no")</f>
        <v>no</v>
      </c>
      <c r="R137" s="306" t="str">
        <f>IF(AND('OF -Antibiotics STAR PU 13'!AD137="yes",'Co-amoxiclav etc.'!AD137="yes"),"yes","no")</f>
        <v>no</v>
      </c>
      <c r="S137" s="306" t="str">
        <f>IF(AND('OF -Antibiotics STAR PU 13'!AF137="yes",'Co-amoxiclav etc.'!AF137="yes"),"yes","no")</f>
        <v>no</v>
      </c>
      <c r="T137" s="306" t="str">
        <f>IF(AND('OF -Antibiotics STAR PU 13'!AH137="yes",'Co-amoxiclav etc.'!AH137="yes"),"yes","no")</f>
        <v>no</v>
      </c>
      <c r="U137" s="306" t="str">
        <f>IF(AND('OF -Antibiotics STAR PU 13'!AJ137="yes",'Co-amoxiclav etc.'!AJ137="yes"),"yes","no")</f>
        <v>no</v>
      </c>
      <c r="V137" s="306" t="str">
        <f>IF(AND('OF -Antibiotics STAR PU 13'!AL137="yes",'Co-amoxiclav etc.'!AL137="yes"),"yes","no")</f>
        <v>yes</v>
      </c>
      <c r="W137" s="306" t="str">
        <f>IF(AND('OF -Antibiotics STAR PU 13'!AN137="yes",'Co-amoxiclav etc.'!AN137="yes"),"yes","no")</f>
        <v>no</v>
      </c>
      <c r="X137" s="306" t="str">
        <f>IF(AND('OF -Antibiotics STAR PU 13'!AP137="yes",'Co-amoxiclav etc.'!AP137="yes"),"yes","no")</f>
        <v>no</v>
      </c>
      <c r="Y137" s="306" t="str">
        <f>IF(AND('OF -Antibiotics STAR PU 13'!AR137="yes",'Co-amoxiclav etc.'!AR137="yes"),"yes","no")</f>
        <v>no</v>
      </c>
      <c r="Z137" s="306" t="str">
        <f>IF(AND('OF -Antibiotics STAR PU 13'!AT137="yes",'Co-amoxiclav etc.'!AT137="yes"),"yes","no")</f>
        <v>no</v>
      </c>
      <c r="AA137" s="306" t="str">
        <f>IF(AND('OF -Antibiotics STAR PU 13'!AV137="yes",'Co-amoxiclav etc.'!AV137="yes"),"yes","no")</f>
        <v>no</v>
      </c>
    </row>
    <row r="138" spans="1:27" x14ac:dyDescent="0.2">
      <c r="A138" s="285" t="s">
        <v>637</v>
      </c>
      <c r="B138" s="293" t="s">
        <v>688</v>
      </c>
      <c r="C138" s="293" t="s">
        <v>401</v>
      </c>
      <c r="D138" s="293" t="s">
        <v>436</v>
      </c>
      <c r="E138" s="293" t="s">
        <v>114</v>
      </c>
      <c r="F138" s="293" t="s">
        <v>278</v>
      </c>
      <c r="G138" s="293" t="s">
        <v>279</v>
      </c>
      <c r="H138" s="306" t="str">
        <f>IF(AND('OF -Antibiotics STAR PU 13'!J138="yes",'Co-amoxiclav etc.'!J138="yes"),"yes","no")</f>
        <v>no</v>
      </c>
      <c r="I138" s="306" t="str">
        <f>IF(AND('OF -Antibiotics STAR PU 13'!L138="yes",'Co-amoxiclav etc.'!L138="yes"),"yes","no")</f>
        <v>no</v>
      </c>
      <c r="J138" s="306" t="str">
        <f>IF(AND('OF -Antibiotics STAR PU 13'!N138="yes",'Co-amoxiclav etc.'!N138="yes"),"yes","no")</f>
        <v>no</v>
      </c>
      <c r="K138" s="306" t="str">
        <f>IF(AND('OF -Antibiotics STAR PU 13'!P138="yes",'Co-amoxiclav etc.'!P138="yes"),"yes","no")</f>
        <v>no</v>
      </c>
      <c r="L138" s="306" t="str">
        <f>IF(AND('OF -Antibiotics STAR PU 13'!R138="yes",'Co-amoxiclav etc.'!R138="yes"),"yes","no")</f>
        <v>no</v>
      </c>
      <c r="M138" s="306" t="str">
        <f>IF(AND('OF -Antibiotics STAR PU 13'!T138="yes",'Co-amoxiclav etc.'!T138="yes"),"yes","no")</f>
        <v>no</v>
      </c>
      <c r="N138" s="306" t="str">
        <f>IF(AND('OF -Antibiotics STAR PU 13'!V138="yes",'Co-amoxiclav etc.'!V138="yes"),"yes","no")</f>
        <v>no</v>
      </c>
      <c r="O138" s="306" t="str">
        <f>IF(AND('OF -Antibiotics STAR PU 13'!X138="yes",'Co-amoxiclav etc.'!X138="yes"),"yes","no")</f>
        <v>no</v>
      </c>
      <c r="P138" s="306" t="str">
        <f>IF(AND('OF -Antibiotics STAR PU 13'!Z138="yes",'Co-amoxiclav etc.'!Z138="yes"),"yes","no")</f>
        <v>no</v>
      </c>
      <c r="Q138" s="306" t="str">
        <f>IF(AND('OF -Antibiotics STAR PU 13'!AB138="yes",'Co-amoxiclav etc.'!AB138="yes"),"yes","no")</f>
        <v>no</v>
      </c>
      <c r="R138" s="306" t="str">
        <f>IF(AND('OF -Antibiotics STAR PU 13'!AD138="yes",'Co-amoxiclav etc.'!AD138="yes"),"yes","no")</f>
        <v>no</v>
      </c>
      <c r="S138" s="306" t="str">
        <f>IF(AND('OF -Antibiotics STAR PU 13'!AF138="yes",'Co-amoxiclav etc.'!AF138="yes"),"yes","no")</f>
        <v>no</v>
      </c>
      <c r="T138" s="306" t="str">
        <f>IF(AND('OF -Antibiotics STAR PU 13'!AH138="yes",'Co-amoxiclav etc.'!AH138="yes"),"yes","no")</f>
        <v>no</v>
      </c>
      <c r="U138" s="306" t="str">
        <f>IF(AND('OF -Antibiotics STAR PU 13'!AJ138="yes",'Co-amoxiclav etc.'!AJ138="yes"),"yes","no")</f>
        <v>no</v>
      </c>
      <c r="V138" s="306" t="str">
        <f>IF(AND('OF -Antibiotics STAR PU 13'!AL138="yes",'Co-amoxiclav etc.'!AL138="yes"),"yes","no")</f>
        <v>no</v>
      </c>
      <c r="W138" s="306" t="str">
        <f>IF(AND('OF -Antibiotics STAR PU 13'!AN138="yes",'Co-amoxiclav etc.'!AN138="yes"),"yes","no")</f>
        <v>no</v>
      </c>
      <c r="X138" s="306" t="str">
        <f>IF(AND('OF -Antibiotics STAR PU 13'!AP138="yes",'Co-amoxiclav etc.'!AP138="yes"),"yes","no")</f>
        <v>no</v>
      </c>
      <c r="Y138" s="306" t="str">
        <f>IF(AND('OF -Antibiotics STAR PU 13'!AR138="yes",'Co-amoxiclav etc.'!AR138="yes"),"yes","no")</f>
        <v>no</v>
      </c>
      <c r="Z138" s="306" t="str">
        <f>IF(AND('OF -Antibiotics STAR PU 13'!AT138="yes",'Co-amoxiclav etc.'!AT138="yes"),"yes","no")</f>
        <v>no</v>
      </c>
      <c r="AA138" s="306" t="str">
        <f>IF(AND('OF -Antibiotics STAR PU 13'!AV138="yes",'Co-amoxiclav etc.'!AV138="yes"),"yes","no")</f>
        <v>no</v>
      </c>
    </row>
    <row r="139" spans="1:27" x14ac:dyDescent="0.2">
      <c r="A139" s="285" t="s">
        <v>632</v>
      </c>
      <c r="B139" s="293" t="s">
        <v>698</v>
      </c>
      <c r="C139" s="293" t="s">
        <v>409</v>
      </c>
      <c r="D139" s="293" t="s">
        <v>430</v>
      </c>
      <c r="E139" s="293" t="s">
        <v>65</v>
      </c>
      <c r="F139" s="293" t="s">
        <v>280</v>
      </c>
      <c r="G139" s="293" t="s">
        <v>281</v>
      </c>
      <c r="H139" s="306" t="str">
        <f>IF(AND('OF -Antibiotics STAR PU 13'!J139="yes",'Co-amoxiclav etc.'!J139="yes"),"yes","no")</f>
        <v>no</v>
      </c>
      <c r="I139" s="306" t="str">
        <f>IF(AND('OF -Antibiotics STAR PU 13'!L139="yes",'Co-amoxiclav etc.'!L139="yes"),"yes","no")</f>
        <v>no</v>
      </c>
      <c r="J139" s="306" t="str">
        <f>IF(AND('OF -Antibiotics STAR PU 13'!N139="yes",'Co-amoxiclav etc.'!N139="yes"),"yes","no")</f>
        <v>no</v>
      </c>
      <c r="K139" s="306" t="str">
        <f>IF(AND('OF -Antibiotics STAR PU 13'!P139="yes",'Co-amoxiclav etc.'!P139="yes"),"yes","no")</f>
        <v>no</v>
      </c>
      <c r="L139" s="306" t="str">
        <f>IF(AND('OF -Antibiotics STAR PU 13'!R139="yes",'Co-amoxiclav etc.'!R139="yes"),"yes","no")</f>
        <v>no</v>
      </c>
      <c r="M139" s="306" t="str">
        <f>IF(AND('OF -Antibiotics STAR PU 13'!T139="yes",'Co-amoxiclav etc.'!T139="yes"),"yes","no")</f>
        <v>no</v>
      </c>
      <c r="N139" s="306" t="str">
        <f>IF(AND('OF -Antibiotics STAR PU 13'!V139="yes",'Co-amoxiclav etc.'!V139="yes"),"yes","no")</f>
        <v>no</v>
      </c>
      <c r="O139" s="306" t="str">
        <f>IF(AND('OF -Antibiotics STAR PU 13'!X139="yes",'Co-amoxiclav etc.'!X139="yes"),"yes","no")</f>
        <v>no</v>
      </c>
      <c r="P139" s="306" t="str">
        <f>IF(AND('OF -Antibiotics STAR PU 13'!Z139="yes",'Co-amoxiclav etc.'!Z139="yes"),"yes","no")</f>
        <v>no</v>
      </c>
      <c r="Q139" s="306" t="str">
        <f>IF(AND('OF -Antibiotics STAR PU 13'!AB139="yes",'Co-amoxiclav etc.'!AB139="yes"),"yes","no")</f>
        <v>no</v>
      </c>
      <c r="R139" s="306" t="str">
        <f>IF(AND('OF -Antibiotics STAR PU 13'!AD139="yes",'Co-amoxiclav etc.'!AD139="yes"),"yes","no")</f>
        <v>no</v>
      </c>
      <c r="S139" s="306" t="str">
        <f>IF(AND('OF -Antibiotics STAR PU 13'!AF139="yes",'Co-amoxiclav etc.'!AF139="yes"),"yes","no")</f>
        <v>no</v>
      </c>
      <c r="T139" s="306" t="str">
        <f>IF(AND('OF -Antibiotics STAR PU 13'!AH139="yes",'Co-amoxiclav etc.'!AH139="yes"),"yes","no")</f>
        <v>no</v>
      </c>
      <c r="U139" s="306" t="str">
        <f>IF(AND('OF -Antibiotics STAR PU 13'!AJ139="yes",'Co-amoxiclav etc.'!AJ139="yes"),"yes","no")</f>
        <v>no</v>
      </c>
      <c r="V139" s="306" t="str">
        <f>IF(AND('OF -Antibiotics STAR PU 13'!AL139="yes",'Co-amoxiclav etc.'!AL139="yes"),"yes","no")</f>
        <v>no</v>
      </c>
      <c r="W139" s="306" t="str">
        <f>IF(AND('OF -Antibiotics STAR PU 13'!AN139="yes",'Co-amoxiclav etc.'!AN139="yes"),"yes","no")</f>
        <v>no</v>
      </c>
      <c r="X139" s="306" t="str">
        <f>IF(AND('OF -Antibiotics STAR PU 13'!AP139="yes",'Co-amoxiclav etc.'!AP139="yes"),"yes","no")</f>
        <v>no</v>
      </c>
      <c r="Y139" s="306" t="str">
        <f>IF(AND('OF -Antibiotics STAR PU 13'!AR139="yes",'Co-amoxiclav etc.'!AR139="yes"),"yes","no")</f>
        <v>no</v>
      </c>
      <c r="Z139" s="306" t="str">
        <f>IF(AND('OF -Antibiotics STAR PU 13'!AT139="yes",'Co-amoxiclav etc.'!AT139="yes"),"yes","no")</f>
        <v>no</v>
      </c>
      <c r="AA139" s="306" t="str">
        <f>IF(AND('OF -Antibiotics STAR PU 13'!AV139="yes",'Co-amoxiclav etc.'!AV139="yes"),"yes","no")</f>
        <v>no</v>
      </c>
    </row>
    <row r="140" spans="1:27" x14ac:dyDescent="0.2">
      <c r="A140" s="285" t="s">
        <v>478</v>
      </c>
      <c r="B140" s="293" t="s">
        <v>688</v>
      </c>
      <c r="C140" s="293" t="s">
        <v>401</v>
      </c>
      <c r="D140" s="293" t="s">
        <v>419</v>
      </c>
      <c r="E140" s="293" t="s">
        <v>17</v>
      </c>
      <c r="F140" s="293" t="s">
        <v>282</v>
      </c>
      <c r="G140" s="293" t="s">
        <v>283</v>
      </c>
      <c r="H140" s="306" t="str">
        <f>IF(AND('OF -Antibiotics STAR PU 13'!J140="yes",'Co-amoxiclav etc.'!J140="yes"),"yes","no")</f>
        <v>no</v>
      </c>
      <c r="I140" s="306" t="str">
        <f>IF(AND('OF -Antibiotics STAR PU 13'!L140="yes",'Co-amoxiclav etc.'!L140="yes"),"yes","no")</f>
        <v>no</v>
      </c>
      <c r="J140" s="306" t="str">
        <f>IF(AND('OF -Antibiotics STAR PU 13'!N140="yes",'Co-amoxiclav etc.'!N140="yes"),"yes","no")</f>
        <v>no</v>
      </c>
      <c r="K140" s="306" t="str">
        <f>IF(AND('OF -Antibiotics STAR PU 13'!P140="yes",'Co-amoxiclav etc.'!P140="yes"),"yes","no")</f>
        <v>no</v>
      </c>
      <c r="L140" s="306" t="str">
        <f>IF(AND('OF -Antibiotics STAR PU 13'!R140="yes",'Co-amoxiclav etc.'!R140="yes"),"yes","no")</f>
        <v>no</v>
      </c>
      <c r="M140" s="306" t="str">
        <f>IF(AND('OF -Antibiotics STAR PU 13'!T140="yes",'Co-amoxiclav etc.'!T140="yes"),"yes","no")</f>
        <v>no</v>
      </c>
      <c r="N140" s="306" t="str">
        <f>IF(AND('OF -Antibiotics STAR PU 13'!V140="yes",'Co-amoxiclav etc.'!V140="yes"),"yes","no")</f>
        <v>no</v>
      </c>
      <c r="O140" s="306" t="str">
        <f>IF(AND('OF -Antibiotics STAR PU 13'!X140="yes",'Co-amoxiclav etc.'!X140="yes"),"yes","no")</f>
        <v>no</v>
      </c>
      <c r="P140" s="306" t="str">
        <f>IF(AND('OF -Antibiotics STAR PU 13'!Z140="yes",'Co-amoxiclav etc.'!Z140="yes"),"yes","no")</f>
        <v>no</v>
      </c>
      <c r="Q140" s="306" t="str">
        <f>IF(AND('OF -Antibiotics STAR PU 13'!AB140="yes",'Co-amoxiclav etc.'!AB140="yes"),"yes","no")</f>
        <v>no</v>
      </c>
      <c r="R140" s="306" t="str">
        <f>IF(AND('OF -Antibiotics STAR PU 13'!AD140="yes",'Co-amoxiclav etc.'!AD140="yes"),"yes","no")</f>
        <v>no</v>
      </c>
      <c r="S140" s="306" t="str">
        <f>IF(AND('OF -Antibiotics STAR PU 13'!AF140="yes",'Co-amoxiclav etc.'!AF140="yes"),"yes","no")</f>
        <v>no</v>
      </c>
      <c r="T140" s="306" t="str">
        <f>IF(AND('OF -Antibiotics STAR PU 13'!AH140="yes",'Co-amoxiclav etc.'!AH140="yes"),"yes","no")</f>
        <v>no</v>
      </c>
      <c r="U140" s="306" t="str">
        <f>IF(AND('OF -Antibiotics STAR PU 13'!AJ140="yes",'Co-amoxiclav etc.'!AJ140="yes"),"yes","no")</f>
        <v>no</v>
      </c>
      <c r="V140" s="306" t="str">
        <f>IF(AND('OF -Antibiotics STAR PU 13'!AL140="yes",'Co-amoxiclav etc.'!AL140="yes"),"yes","no")</f>
        <v>no</v>
      </c>
      <c r="W140" s="306" t="str">
        <f>IF(AND('OF -Antibiotics STAR PU 13'!AN140="yes",'Co-amoxiclav etc.'!AN140="yes"),"yes","no")</f>
        <v>no</v>
      </c>
      <c r="X140" s="306" t="str">
        <f>IF(AND('OF -Antibiotics STAR PU 13'!AP140="yes",'Co-amoxiclav etc.'!AP140="yes"),"yes","no")</f>
        <v>no</v>
      </c>
      <c r="Y140" s="306" t="str">
        <f>IF(AND('OF -Antibiotics STAR PU 13'!AR140="yes",'Co-amoxiclav etc.'!AR140="yes"),"yes","no")</f>
        <v>no</v>
      </c>
      <c r="Z140" s="306" t="str">
        <f>IF(AND('OF -Antibiotics STAR PU 13'!AT140="yes",'Co-amoxiclav etc.'!AT140="yes"),"yes","no")</f>
        <v>no</v>
      </c>
      <c r="AA140" s="306" t="str">
        <f>IF(AND('OF -Antibiotics STAR PU 13'!AV140="yes",'Co-amoxiclav etc.'!AV140="yes"),"yes","no")</f>
        <v>no</v>
      </c>
    </row>
    <row r="141" spans="1:27" x14ac:dyDescent="0.2">
      <c r="A141" s="285" t="s">
        <v>507</v>
      </c>
      <c r="B141" s="293" t="s">
        <v>698</v>
      </c>
      <c r="C141" s="293" t="s">
        <v>409</v>
      </c>
      <c r="D141" s="293" t="s">
        <v>430</v>
      </c>
      <c r="E141" s="293" t="s">
        <v>65</v>
      </c>
      <c r="F141" s="293" t="s">
        <v>284</v>
      </c>
      <c r="G141" s="293" t="s">
        <v>285</v>
      </c>
      <c r="H141" s="306" t="str">
        <f>IF(AND('OF -Antibiotics STAR PU 13'!J141="yes",'Co-amoxiclav etc.'!J141="yes"),"yes","no")</f>
        <v>no</v>
      </c>
      <c r="I141" s="306" t="str">
        <f>IF(AND('OF -Antibiotics STAR PU 13'!L141="yes",'Co-amoxiclav etc.'!L141="yes"),"yes","no")</f>
        <v>no</v>
      </c>
      <c r="J141" s="306" t="str">
        <f>IF(AND('OF -Antibiotics STAR PU 13'!N141="yes",'Co-amoxiclav etc.'!N141="yes"),"yes","no")</f>
        <v>no</v>
      </c>
      <c r="K141" s="306" t="str">
        <f>IF(AND('OF -Antibiotics STAR PU 13'!P141="yes",'Co-amoxiclav etc.'!P141="yes"),"yes","no")</f>
        <v>no</v>
      </c>
      <c r="L141" s="306" t="str">
        <f>IF(AND('OF -Antibiotics STAR PU 13'!R141="yes",'Co-amoxiclav etc.'!R141="yes"),"yes","no")</f>
        <v>no</v>
      </c>
      <c r="M141" s="306" t="str">
        <f>IF(AND('OF -Antibiotics STAR PU 13'!T141="yes",'Co-amoxiclav etc.'!T141="yes"),"yes","no")</f>
        <v>no</v>
      </c>
      <c r="N141" s="306" t="str">
        <f>IF(AND('OF -Antibiotics STAR PU 13'!V141="yes",'Co-amoxiclav etc.'!V141="yes"),"yes","no")</f>
        <v>no</v>
      </c>
      <c r="O141" s="306" t="str">
        <f>IF(AND('OF -Antibiotics STAR PU 13'!X141="yes",'Co-amoxiclav etc.'!X141="yes"),"yes","no")</f>
        <v>no</v>
      </c>
      <c r="P141" s="306" t="str">
        <f>IF(AND('OF -Antibiotics STAR PU 13'!Z141="yes",'Co-amoxiclav etc.'!Z141="yes"),"yes","no")</f>
        <v>no</v>
      </c>
      <c r="Q141" s="306" t="str">
        <f>IF(AND('OF -Antibiotics STAR PU 13'!AB141="yes",'Co-amoxiclav etc.'!AB141="yes"),"yes","no")</f>
        <v>no</v>
      </c>
      <c r="R141" s="306" t="str">
        <f>IF(AND('OF -Antibiotics STAR PU 13'!AD141="yes",'Co-amoxiclav etc.'!AD141="yes"),"yes","no")</f>
        <v>no</v>
      </c>
      <c r="S141" s="306" t="str">
        <f>IF(AND('OF -Antibiotics STAR PU 13'!AF141="yes",'Co-amoxiclav etc.'!AF141="yes"),"yes","no")</f>
        <v>yes</v>
      </c>
      <c r="T141" s="306" t="str">
        <f>IF(AND('OF -Antibiotics STAR PU 13'!AH141="yes",'Co-amoxiclav etc.'!AH141="yes"),"yes","no")</f>
        <v>yes</v>
      </c>
      <c r="U141" s="306" t="str">
        <f>IF(AND('OF -Antibiotics STAR PU 13'!AJ141="yes",'Co-amoxiclav etc.'!AJ141="yes"),"yes","no")</f>
        <v>yes</v>
      </c>
      <c r="V141" s="306" t="str">
        <f>IF(AND('OF -Antibiotics STAR PU 13'!AL141="yes",'Co-amoxiclav etc.'!AL141="yes"),"yes","no")</f>
        <v>yes</v>
      </c>
      <c r="W141" s="306" t="str">
        <f>IF(AND('OF -Antibiotics STAR PU 13'!AN141="yes",'Co-amoxiclav etc.'!AN141="yes"),"yes","no")</f>
        <v>yes</v>
      </c>
      <c r="X141" s="306" t="str">
        <f>IF(AND('OF -Antibiotics STAR PU 13'!AP141="yes",'Co-amoxiclav etc.'!AP141="yes"),"yes","no")</f>
        <v>yes</v>
      </c>
      <c r="Y141" s="306" t="str">
        <f>IF(AND('OF -Antibiotics STAR PU 13'!AR141="yes",'Co-amoxiclav etc.'!AR141="yes"),"yes","no")</f>
        <v>yes</v>
      </c>
      <c r="Z141" s="306" t="str">
        <f>IF(AND('OF -Antibiotics STAR PU 13'!AT141="yes",'Co-amoxiclav etc.'!AT141="yes"),"yes","no")</f>
        <v>yes</v>
      </c>
      <c r="AA141" s="306" t="str">
        <f>IF(AND('OF -Antibiotics STAR PU 13'!AV141="yes",'Co-amoxiclav etc.'!AV141="yes"),"yes","no")</f>
        <v>yes</v>
      </c>
    </row>
    <row r="142" spans="1:27" x14ac:dyDescent="0.2">
      <c r="A142" s="285" t="s">
        <v>508</v>
      </c>
      <c r="B142" s="293" t="s">
        <v>697</v>
      </c>
      <c r="C142" s="293" t="s">
        <v>408</v>
      </c>
      <c r="D142" s="293" t="s">
        <v>428</v>
      </c>
      <c r="E142" s="293" t="s">
        <v>53</v>
      </c>
      <c r="F142" s="293" t="s">
        <v>286</v>
      </c>
      <c r="G142" s="293" t="s">
        <v>287</v>
      </c>
      <c r="H142" s="306" t="str">
        <f>IF(AND('OF -Antibiotics STAR PU 13'!J142="yes",'Co-amoxiclav etc.'!J142="yes"),"yes","no")</f>
        <v>yes</v>
      </c>
      <c r="I142" s="306" t="str">
        <f>IF(AND('OF -Antibiotics STAR PU 13'!L142="yes",'Co-amoxiclav etc.'!L142="yes"),"yes","no")</f>
        <v>yes</v>
      </c>
      <c r="J142" s="306" t="str">
        <f>IF(AND('OF -Antibiotics STAR PU 13'!N142="yes",'Co-amoxiclav etc.'!N142="yes"),"yes","no")</f>
        <v>yes</v>
      </c>
      <c r="K142" s="306" t="str">
        <f>IF(AND('OF -Antibiotics STAR PU 13'!P142="yes",'Co-amoxiclav etc.'!P142="yes"),"yes","no")</f>
        <v>yes</v>
      </c>
      <c r="L142" s="306" t="str">
        <f>IF(AND('OF -Antibiotics STAR PU 13'!R142="yes",'Co-amoxiclav etc.'!R142="yes"),"yes","no")</f>
        <v>yes</v>
      </c>
      <c r="M142" s="306" t="str">
        <f>IF(AND('OF -Antibiotics STAR PU 13'!T142="yes",'Co-amoxiclav etc.'!T142="yes"),"yes","no")</f>
        <v>yes</v>
      </c>
      <c r="N142" s="306" t="str">
        <f>IF(AND('OF -Antibiotics STAR PU 13'!V142="yes",'Co-amoxiclav etc.'!V142="yes"),"yes","no")</f>
        <v>yes</v>
      </c>
      <c r="O142" s="306" t="str">
        <f>IF(AND('OF -Antibiotics STAR PU 13'!X142="yes",'Co-amoxiclav etc.'!X142="yes"),"yes","no")</f>
        <v>yes</v>
      </c>
      <c r="P142" s="306" t="str">
        <f>IF(AND('OF -Antibiotics STAR PU 13'!Z142="yes",'Co-amoxiclav etc.'!Z142="yes"),"yes","no")</f>
        <v>yes</v>
      </c>
      <c r="Q142" s="306" t="str">
        <f>IF(AND('OF -Antibiotics STAR PU 13'!AB142="yes",'Co-amoxiclav etc.'!AB142="yes"),"yes","no")</f>
        <v>yes</v>
      </c>
      <c r="R142" s="306" t="str">
        <f>IF(AND('OF -Antibiotics STAR PU 13'!AD142="yes",'Co-amoxiclav etc.'!AD142="yes"),"yes","no")</f>
        <v>yes</v>
      </c>
      <c r="S142" s="306" t="str">
        <f>IF(AND('OF -Antibiotics STAR PU 13'!AF142="yes",'Co-amoxiclav etc.'!AF142="yes"),"yes","no")</f>
        <v>yes</v>
      </c>
      <c r="T142" s="306" t="str">
        <f>IF(AND('OF -Antibiotics STAR PU 13'!AH142="yes",'Co-amoxiclav etc.'!AH142="yes"),"yes","no")</f>
        <v>yes</v>
      </c>
      <c r="U142" s="306" t="str">
        <f>IF(AND('OF -Antibiotics STAR PU 13'!AJ142="yes",'Co-amoxiclav etc.'!AJ142="yes"),"yes","no")</f>
        <v>yes</v>
      </c>
      <c r="V142" s="306" t="str">
        <f>IF(AND('OF -Antibiotics STAR PU 13'!AL142="yes",'Co-amoxiclav etc.'!AL142="yes"),"yes","no")</f>
        <v>yes</v>
      </c>
      <c r="W142" s="306" t="str">
        <f>IF(AND('OF -Antibiotics STAR PU 13'!AN142="yes",'Co-amoxiclav etc.'!AN142="yes"),"yes","no")</f>
        <v>yes</v>
      </c>
      <c r="X142" s="306" t="str">
        <f>IF(AND('OF -Antibiotics STAR PU 13'!AP142="yes",'Co-amoxiclav etc.'!AP142="yes"),"yes","no")</f>
        <v>yes</v>
      </c>
      <c r="Y142" s="306" t="str">
        <f>IF(AND('OF -Antibiotics STAR PU 13'!AR142="yes",'Co-amoxiclav etc.'!AR142="yes"),"yes","no")</f>
        <v>yes</v>
      </c>
      <c r="Z142" s="306" t="str">
        <f>IF(AND('OF -Antibiotics STAR PU 13'!AT142="yes",'Co-amoxiclav etc.'!AT142="yes"),"yes","no")</f>
        <v>yes</v>
      </c>
      <c r="AA142" s="306" t="str">
        <f>IF(AND('OF -Antibiotics STAR PU 13'!AV142="yes",'Co-amoxiclav etc.'!AV142="yes"),"yes","no")</f>
        <v>yes</v>
      </c>
    </row>
    <row r="143" spans="1:27" x14ac:dyDescent="0.2">
      <c r="A143" s="285" t="s">
        <v>496</v>
      </c>
      <c r="B143" s="293" t="s">
        <v>705</v>
      </c>
      <c r="C143" s="293" t="s">
        <v>411</v>
      </c>
      <c r="D143" s="293" t="s">
        <v>437</v>
      </c>
      <c r="E143" s="293" t="s">
        <v>123</v>
      </c>
      <c r="F143" s="293" t="s">
        <v>288</v>
      </c>
      <c r="G143" s="293" t="s">
        <v>289</v>
      </c>
      <c r="H143" s="306" t="str">
        <f>IF(AND('OF -Antibiotics STAR PU 13'!J143="yes",'Co-amoxiclav etc.'!J143="yes"),"yes","no")</f>
        <v>no</v>
      </c>
      <c r="I143" s="306" t="str">
        <f>IF(AND('OF -Antibiotics STAR PU 13'!L143="yes",'Co-amoxiclav etc.'!L143="yes"),"yes","no")</f>
        <v>no</v>
      </c>
      <c r="J143" s="306" t="str">
        <f>IF(AND('OF -Antibiotics STAR PU 13'!N143="yes",'Co-amoxiclav etc.'!N143="yes"),"yes","no")</f>
        <v>no</v>
      </c>
      <c r="K143" s="306" t="str">
        <f>IF(AND('OF -Antibiotics STAR PU 13'!P143="yes",'Co-amoxiclav etc.'!P143="yes"),"yes","no")</f>
        <v>no</v>
      </c>
      <c r="L143" s="306" t="str">
        <f>IF(AND('OF -Antibiotics STAR PU 13'!R143="yes",'Co-amoxiclav etc.'!R143="yes"),"yes","no")</f>
        <v>no</v>
      </c>
      <c r="M143" s="306" t="str">
        <f>IF(AND('OF -Antibiotics STAR PU 13'!T143="yes",'Co-amoxiclav etc.'!T143="yes"),"yes","no")</f>
        <v>no</v>
      </c>
      <c r="N143" s="306" t="str">
        <f>IF(AND('OF -Antibiotics STAR PU 13'!V143="yes",'Co-amoxiclav etc.'!V143="yes"),"yes","no")</f>
        <v>no</v>
      </c>
      <c r="O143" s="306" t="str">
        <f>IF(AND('OF -Antibiotics STAR PU 13'!X143="yes",'Co-amoxiclav etc.'!X143="yes"),"yes","no")</f>
        <v>no</v>
      </c>
      <c r="P143" s="306" t="str">
        <f>IF(AND('OF -Antibiotics STAR PU 13'!Z143="yes",'Co-amoxiclav etc.'!Z143="yes"),"yes","no")</f>
        <v>no</v>
      </c>
      <c r="Q143" s="306" t="str">
        <f>IF(AND('OF -Antibiotics STAR PU 13'!AB143="yes",'Co-amoxiclav etc.'!AB143="yes"),"yes","no")</f>
        <v>no</v>
      </c>
      <c r="R143" s="306" t="str">
        <f>IF(AND('OF -Antibiotics STAR PU 13'!AD143="yes",'Co-amoxiclav etc.'!AD143="yes"),"yes","no")</f>
        <v>no</v>
      </c>
      <c r="S143" s="306" t="str">
        <f>IF(AND('OF -Antibiotics STAR PU 13'!AF143="yes",'Co-amoxiclav etc.'!AF143="yes"),"yes","no")</f>
        <v>no</v>
      </c>
      <c r="T143" s="306" t="str">
        <f>IF(AND('OF -Antibiotics STAR PU 13'!AH143="yes",'Co-amoxiclav etc.'!AH143="yes"),"yes","no")</f>
        <v>yes</v>
      </c>
      <c r="U143" s="306" t="str">
        <f>IF(AND('OF -Antibiotics STAR PU 13'!AJ143="yes",'Co-amoxiclav etc.'!AJ143="yes"),"yes","no")</f>
        <v>yes</v>
      </c>
      <c r="V143" s="306" t="str">
        <f>IF(AND('OF -Antibiotics STAR PU 13'!AL143="yes",'Co-amoxiclav etc.'!AL143="yes"),"yes","no")</f>
        <v>yes</v>
      </c>
      <c r="W143" s="306" t="str">
        <f>IF(AND('OF -Antibiotics STAR PU 13'!AN143="yes",'Co-amoxiclav etc.'!AN143="yes"),"yes","no")</f>
        <v>yes</v>
      </c>
      <c r="X143" s="306" t="str">
        <f>IF(AND('OF -Antibiotics STAR PU 13'!AP143="yes",'Co-amoxiclav etc.'!AP143="yes"),"yes","no")</f>
        <v>yes</v>
      </c>
      <c r="Y143" s="306" t="str">
        <f>IF(AND('OF -Antibiotics STAR PU 13'!AR143="yes",'Co-amoxiclav etc.'!AR143="yes"),"yes","no")</f>
        <v>yes</v>
      </c>
      <c r="Z143" s="306" t="str">
        <f>IF(AND('OF -Antibiotics STAR PU 13'!AT143="yes",'Co-amoxiclav etc.'!AT143="yes"),"yes","no")</f>
        <v>yes</v>
      </c>
      <c r="AA143" s="306" t="str">
        <f>IF(AND('OF -Antibiotics STAR PU 13'!AV143="yes",'Co-amoxiclav etc.'!AV143="yes"),"yes","no")</f>
        <v>yes</v>
      </c>
    </row>
    <row r="144" spans="1:27" x14ac:dyDescent="0.2">
      <c r="A144" s="285" t="s">
        <v>498</v>
      </c>
      <c r="B144" s="293" t="s">
        <v>704</v>
      </c>
      <c r="C144" s="293" t="s">
        <v>98</v>
      </c>
      <c r="D144" s="293" t="s">
        <v>434</v>
      </c>
      <c r="E144" s="293" t="s">
        <v>98</v>
      </c>
      <c r="F144" s="293" t="s">
        <v>290</v>
      </c>
      <c r="G144" s="293" t="s">
        <v>291</v>
      </c>
      <c r="H144" s="306" t="str">
        <f>IF(AND('OF -Antibiotics STAR PU 13'!J144="yes",'Co-amoxiclav etc.'!J144="yes"),"yes","no")</f>
        <v>yes</v>
      </c>
      <c r="I144" s="306" t="str">
        <f>IF(AND('OF -Antibiotics STAR PU 13'!L144="yes",'Co-amoxiclav etc.'!L144="yes"),"yes","no")</f>
        <v>yes</v>
      </c>
      <c r="J144" s="306" t="str">
        <f>IF(AND('OF -Antibiotics STAR PU 13'!N144="yes",'Co-amoxiclav etc.'!N144="yes"),"yes","no")</f>
        <v>yes</v>
      </c>
      <c r="K144" s="306" t="str">
        <f>IF(AND('OF -Antibiotics STAR PU 13'!P144="yes",'Co-amoxiclav etc.'!P144="yes"),"yes","no")</f>
        <v>yes</v>
      </c>
      <c r="L144" s="306" t="str">
        <f>IF(AND('OF -Antibiotics STAR PU 13'!R144="yes",'Co-amoxiclav etc.'!R144="yes"),"yes","no")</f>
        <v>yes</v>
      </c>
      <c r="M144" s="306" t="str">
        <f>IF(AND('OF -Antibiotics STAR PU 13'!T144="yes",'Co-amoxiclav etc.'!T144="yes"),"yes","no")</f>
        <v>yes</v>
      </c>
      <c r="N144" s="306" t="str">
        <f>IF(AND('OF -Antibiotics STAR PU 13'!V144="yes",'Co-amoxiclav etc.'!V144="yes"),"yes","no")</f>
        <v>yes</v>
      </c>
      <c r="O144" s="306" t="str">
        <f>IF(AND('OF -Antibiotics STAR PU 13'!X144="yes",'Co-amoxiclav etc.'!X144="yes"),"yes","no")</f>
        <v>yes</v>
      </c>
      <c r="P144" s="306" t="str">
        <f>IF(AND('OF -Antibiotics STAR PU 13'!Z144="yes",'Co-amoxiclav etc.'!Z144="yes"),"yes","no")</f>
        <v>yes</v>
      </c>
      <c r="Q144" s="306" t="str">
        <f>IF(AND('OF -Antibiotics STAR PU 13'!AB144="yes",'Co-amoxiclav etc.'!AB144="yes"),"yes","no")</f>
        <v>yes</v>
      </c>
      <c r="R144" s="306" t="str">
        <f>IF(AND('OF -Antibiotics STAR PU 13'!AD144="yes",'Co-amoxiclav etc.'!AD144="yes"),"yes","no")</f>
        <v>yes</v>
      </c>
      <c r="S144" s="306" t="str">
        <f>IF(AND('OF -Antibiotics STAR PU 13'!AF144="yes",'Co-amoxiclav etc.'!AF144="yes"),"yes","no")</f>
        <v>yes</v>
      </c>
      <c r="T144" s="306" t="str">
        <f>IF(AND('OF -Antibiotics STAR PU 13'!AH144="yes",'Co-amoxiclav etc.'!AH144="yes"),"yes","no")</f>
        <v>yes</v>
      </c>
      <c r="U144" s="306" t="str">
        <f>IF(AND('OF -Antibiotics STAR PU 13'!AJ144="yes",'Co-amoxiclav etc.'!AJ144="yes"),"yes","no")</f>
        <v>yes</v>
      </c>
      <c r="V144" s="306" t="str">
        <f>IF(AND('OF -Antibiotics STAR PU 13'!AL144="yes",'Co-amoxiclav etc.'!AL144="yes"),"yes","no")</f>
        <v>yes</v>
      </c>
      <c r="W144" s="306" t="str">
        <f>IF(AND('OF -Antibiotics STAR PU 13'!AN144="yes",'Co-amoxiclav etc.'!AN144="yes"),"yes","no")</f>
        <v>yes</v>
      </c>
      <c r="X144" s="306" t="str">
        <f>IF(AND('OF -Antibiotics STAR PU 13'!AP144="yes",'Co-amoxiclav etc.'!AP144="yes"),"yes","no")</f>
        <v>yes</v>
      </c>
      <c r="Y144" s="306" t="str">
        <f>IF(AND('OF -Antibiotics STAR PU 13'!AR144="yes",'Co-amoxiclav etc.'!AR144="yes"),"yes","no")</f>
        <v>yes</v>
      </c>
      <c r="Z144" s="306" t="str">
        <f>IF(AND('OF -Antibiotics STAR PU 13'!AT144="yes",'Co-amoxiclav etc.'!AT144="yes"),"yes","no")</f>
        <v>yes</v>
      </c>
      <c r="AA144" s="306" t="str">
        <f>IF(AND('OF -Antibiotics STAR PU 13'!AV144="yes",'Co-amoxiclav etc.'!AV144="yes"),"yes","no")</f>
        <v>yes</v>
      </c>
    </row>
    <row r="145" spans="1:27" x14ac:dyDescent="0.2">
      <c r="A145" s="285" t="s">
        <v>620</v>
      </c>
      <c r="B145" s="293" t="s">
        <v>689</v>
      </c>
      <c r="C145" s="293" t="s">
        <v>402</v>
      </c>
      <c r="D145" s="293" t="s">
        <v>416</v>
      </c>
      <c r="E145" s="293" t="s">
        <v>8</v>
      </c>
      <c r="F145" s="293" t="s">
        <v>292</v>
      </c>
      <c r="G145" s="293" t="s">
        <v>293</v>
      </c>
      <c r="H145" s="306" t="str">
        <f>IF(AND('OF -Antibiotics STAR PU 13'!J145="yes",'Co-amoxiclav etc.'!J145="yes"),"yes","no")</f>
        <v>no</v>
      </c>
      <c r="I145" s="306" t="str">
        <f>IF(AND('OF -Antibiotics STAR PU 13'!L145="yes",'Co-amoxiclav etc.'!L145="yes"),"yes","no")</f>
        <v>no</v>
      </c>
      <c r="J145" s="306" t="str">
        <f>IF(AND('OF -Antibiotics STAR PU 13'!N145="yes",'Co-amoxiclav etc.'!N145="yes"),"yes","no")</f>
        <v>no</v>
      </c>
      <c r="K145" s="306" t="str">
        <f>IF(AND('OF -Antibiotics STAR PU 13'!P145="yes",'Co-amoxiclav etc.'!P145="yes"),"yes","no")</f>
        <v>no</v>
      </c>
      <c r="L145" s="306" t="str">
        <f>IF(AND('OF -Antibiotics STAR PU 13'!R145="yes",'Co-amoxiclav etc.'!R145="yes"),"yes","no")</f>
        <v>no</v>
      </c>
      <c r="M145" s="306" t="str">
        <f>IF(AND('OF -Antibiotics STAR PU 13'!T145="yes",'Co-amoxiclav etc.'!T145="yes"),"yes","no")</f>
        <v>no</v>
      </c>
      <c r="N145" s="306" t="str">
        <f>IF(AND('OF -Antibiotics STAR PU 13'!V145="yes",'Co-amoxiclav etc.'!V145="yes"),"yes","no")</f>
        <v>no</v>
      </c>
      <c r="O145" s="306" t="str">
        <f>IF(AND('OF -Antibiotics STAR PU 13'!X145="yes",'Co-amoxiclav etc.'!X145="yes"),"yes","no")</f>
        <v>no</v>
      </c>
      <c r="P145" s="306" t="str">
        <f>IF(AND('OF -Antibiotics STAR PU 13'!Z145="yes",'Co-amoxiclav etc.'!Z145="yes"),"yes","no")</f>
        <v>no</v>
      </c>
      <c r="Q145" s="306" t="str">
        <f>IF(AND('OF -Antibiotics STAR PU 13'!AB145="yes",'Co-amoxiclav etc.'!AB145="yes"),"yes","no")</f>
        <v>no</v>
      </c>
      <c r="R145" s="306" t="str">
        <f>IF(AND('OF -Antibiotics STAR PU 13'!AD145="yes",'Co-amoxiclav etc.'!AD145="yes"),"yes","no")</f>
        <v>no</v>
      </c>
      <c r="S145" s="306" t="str">
        <f>IF(AND('OF -Antibiotics STAR PU 13'!AF145="yes",'Co-amoxiclav etc.'!AF145="yes"),"yes","no")</f>
        <v>no</v>
      </c>
      <c r="T145" s="306" t="str">
        <f>IF(AND('OF -Antibiotics STAR PU 13'!AH145="yes",'Co-amoxiclav etc.'!AH145="yes"),"yes","no")</f>
        <v>no</v>
      </c>
      <c r="U145" s="306" t="str">
        <f>IF(AND('OF -Antibiotics STAR PU 13'!AJ145="yes",'Co-amoxiclav etc.'!AJ145="yes"),"yes","no")</f>
        <v>no</v>
      </c>
      <c r="V145" s="306" t="str">
        <f>IF(AND('OF -Antibiotics STAR PU 13'!AL145="yes",'Co-amoxiclav etc.'!AL145="yes"),"yes","no")</f>
        <v>no</v>
      </c>
      <c r="W145" s="306" t="str">
        <f>IF(AND('OF -Antibiotics STAR PU 13'!AN145="yes",'Co-amoxiclav etc.'!AN145="yes"),"yes","no")</f>
        <v>no</v>
      </c>
      <c r="X145" s="306" t="str">
        <f>IF(AND('OF -Antibiotics STAR PU 13'!AP145="yes",'Co-amoxiclav etc.'!AP145="yes"),"yes","no")</f>
        <v>no</v>
      </c>
      <c r="Y145" s="306" t="str">
        <f>IF(AND('OF -Antibiotics STAR PU 13'!AR145="yes",'Co-amoxiclav etc.'!AR145="yes"),"yes","no")</f>
        <v>no</v>
      </c>
      <c r="Z145" s="306" t="str">
        <f>IF(AND('OF -Antibiotics STAR PU 13'!AT145="yes",'Co-amoxiclav etc.'!AT145="yes"),"yes","no")</f>
        <v>no</v>
      </c>
      <c r="AA145" s="306" t="str">
        <f>IF(AND('OF -Antibiotics STAR PU 13'!AV145="yes",'Co-amoxiclav etc.'!AV145="yes"),"yes","no")</f>
        <v>no</v>
      </c>
    </row>
    <row r="146" spans="1:27" x14ac:dyDescent="0.2">
      <c r="A146" s="345" t="s">
        <v>502</v>
      </c>
      <c r="B146" s="293" t="s">
        <v>693</v>
      </c>
      <c r="C146" s="293" t="s">
        <v>406</v>
      </c>
      <c r="D146" s="293" t="s">
        <v>435</v>
      </c>
      <c r="E146" s="293" t="s">
        <v>111</v>
      </c>
      <c r="F146" s="293" t="s">
        <v>294</v>
      </c>
      <c r="G146" s="293" t="s">
        <v>295</v>
      </c>
      <c r="H146" s="306" t="str">
        <f>IF(AND('OF -Antibiotics STAR PU 13'!J146="yes",'Co-amoxiclav etc.'!J146="yes"),"yes","no")</f>
        <v>no</v>
      </c>
      <c r="I146" s="306" t="str">
        <f>IF(AND('OF -Antibiotics STAR PU 13'!L146="yes",'Co-amoxiclav etc.'!L146="yes"),"yes","no")</f>
        <v>no</v>
      </c>
      <c r="J146" s="306" t="str">
        <f>IF(AND('OF -Antibiotics STAR PU 13'!N146="yes",'Co-amoxiclav etc.'!N146="yes"),"yes","no")</f>
        <v>no</v>
      </c>
      <c r="K146" s="306" t="str">
        <f>IF(AND('OF -Antibiotics STAR PU 13'!P146="yes",'Co-amoxiclav etc.'!P146="yes"),"yes","no")</f>
        <v>no</v>
      </c>
      <c r="L146" s="306" t="str">
        <f>IF(AND('OF -Antibiotics STAR PU 13'!R146="yes",'Co-amoxiclav etc.'!R146="yes"),"yes","no")</f>
        <v>no</v>
      </c>
      <c r="M146" s="306" t="str">
        <f>IF(AND('OF -Antibiotics STAR PU 13'!T146="yes",'Co-amoxiclav etc.'!T146="yes"),"yes","no")</f>
        <v>no</v>
      </c>
      <c r="N146" s="306" t="str">
        <f>IF(AND('OF -Antibiotics STAR PU 13'!V146="yes",'Co-amoxiclav etc.'!V146="yes"),"yes","no")</f>
        <v>no</v>
      </c>
      <c r="O146" s="306" t="str">
        <f>IF(AND('OF -Antibiotics STAR PU 13'!X146="yes",'Co-amoxiclav etc.'!X146="yes"),"yes","no")</f>
        <v>no</v>
      </c>
      <c r="P146" s="306" t="str">
        <f>IF(AND('OF -Antibiotics STAR PU 13'!Z146="yes",'Co-amoxiclav etc.'!Z146="yes"),"yes","no")</f>
        <v>no</v>
      </c>
      <c r="Q146" s="306" t="str">
        <f>IF(AND('OF -Antibiotics STAR PU 13'!AB146="yes",'Co-amoxiclav etc.'!AB146="yes"),"yes","no")</f>
        <v>no</v>
      </c>
      <c r="R146" s="306" t="str">
        <f>IF(AND('OF -Antibiotics STAR PU 13'!AD146="yes",'Co-amoxiclav etc.'!AD146="yes"),"yes","no")</f>
        <v>no</v>
      </c>
      <c r="S146" s="306" t="str">
        <f>IF(AND('OF -Antibiotics STAR PU 13'!AF146="yes",'Co-amoxiclav etc.'!AF146="yes"),"yes","no")</f>
        <v>no</v>
      </c>
      <c r="T146" s="306" t="str">
        <f>IF(AND('OF -Antibiotics STAR PU 13'!AH146="yes",'Co-amoxiclav etc.'!AH146="yes"),"yes","no")</f>
        <v>no</v>
      </c>
      <c r="U146" s="306" t="str">
        <f>IF(AND('OF -Antibiotics STAR PU 13'!AJ146="yes",'Co-amoxiclav etc.'!AJ146="yes"),"yes","no")</f>
        <v>no</v>
      </c>
      <c r="V146" s="306" t="str">
        <f>IF(AND('OF -Antibiotics STAR PU 13'!AL146="yes",'Co-amoxiclav etc.'!AL146="yes"),"yes","no")</f>
        <v>no</v>
      </c>
      <c r="W146" s="306" t="str">
        <f>IF(AND('OF -Antibiotics STAR PU 13'!AN146="yes",'Co-amoxiclav etc.'!AN146="yes"),"yes","no")</f>
        <v>no</v>
      </c>
      <c r="X146" s="306" t="str">
        <f>IF(AND('OF -Antibiotics STAR PU 13'!AP146="yes",'Co-amoxiclav etc.'!AP146="yes"),"yes","no")</f>
        <v>no</v>
      </c>
      <c r="Y146" s="306" t="str">
        <f>IF(AND('OF -Antibiotics STAR PU 13'!AR146="yes",'Co-amoxiclav etc.'!AR146="yes"),"yes","no")</f>
        <v>no</v>
      </c>
      <c r="Z146" s="306" t="str">
        <f>IF(AND('OF -Antibiotics STAR PU 13'!AT146="yes",'Co-amoxiclav etc.'!AT146="yes"),"yes","no")</f>
        <v>no</v>
      </c>
      <c r="AA146" s="306" t="str">
        <f>IF(AND('OF -Antibiotics STAR PU 13'!AV146="yes",'Co-amoxiclav etc.'!AV146="yes"),"yes","no")</f>
        <v>no</v>
      </c>
    </row>
    <row r="147" spans="1:27" x14ac:dyDescent="0.2">
      <c r="A147" s="285" t="s">
        <v>639</v>
      </c>
      <c r="B147" s="293" t="s">
        <v>691</v>
      </c>
      <c r="C147" s="293" t="s">
        <v>405</v>
      </c>
      <c r="D147" s="293" t="s">
        <v>429</v>
      </c>
      <c r="E147" s="293" t="s">
        <v>60</v>
      </c>
      <c r="F147" s="293" t="s">
        <v>296</v>
      </c>
      <c r="G147" s="293" t="s">
        <v>297</v>
      </c>
      <c r="H147" s="306" t="str">
        <f>IF(AND('OF -Antibiotics STAR PU 13'!J147="yes",'Co-amoxiclav etc.'!J147="yes"),"yes","no")</f>
        <v>no</v>
      </c>
      <c r="I147" s="306" t="str">
        <f>IF(AND('OF -Antibiotics STAR PU 13'!L147="yes",'Co-amoxiclav etc.'!L147="yes"),"yes","no")</f>
        <v>no</v>
      </c>
      <c r="J147" s="306" t="str">
        <f>IF(AND('OF -Antibiotics STAR PU 13'!N147="yes",'Co-amoxiclav etc.'!N147="yes"),"yes","no")</f>
        <v>no</v>
      </c>
      <c r="K147" s="306" t="str">
        <f>IF(AND('OF -Antibiotics STAR PU 13'!P147="yes",'Co-amoxiclav etc.'!P147="yes"),"yes","no")</f>
        <v>no</v>
      </c>
      <c r="L147" s="306" t="str">
        <f>IF(AND('OF -Antibiotics STAR PU 13'!R147="yes",'Co-amoxiclav etc.'!R147="yes"),"yes","no")</f>
        <v>no</v>
      </c>
      <c r="M147" s="306" t="str">
        <f>IF(AND('OF -Antibiotics STAR PU 13'!T147="yes",'Co-amoxiclav etc.'!T147="yes"),"yes","no")</f>
        <v>no</v>
      </c>
      <c r="N147" s="306" t="str">
        <f>IF(AND('OF -Antibiotics STAR PU 13'!V147="yes",'Co-amoxiclav etc.'!V147="yes"),"yes","no")</f>
        <v>no</v>
      </c>
      <c r="O147" s="306" t="str">
        <f>IF(AND('OF -Antibiotics STAR PU 13'!X147="yes",'Co-amoxiclav etc.'!X147="yes"),"yes","no")</f>
        <v>no</v>
      </c>
      <c r="P147" s="306" t="str">
        <f>IF(AND('OF -Antibiotics STAR PU 13'!Z147="yes",'Co-amoxiclav etc.'!Z147="yes"),"yes","no")</f>
        <v>no</v>
      </c>
      <c r="Q147" s="306" t="str">
        <f>IF(AND('OF -Antibiotics STAR PU 13'!AB147="yes",'Co-amoxiclav etc.'!AB147="yes"),"yes","no")</f>
        <v>no</v>
      </c>
      <c r="R147" s="306" t="str">
        <f>IF(AND('OF -Antibiotics STAR PU 13'!AD147="yes",'Co-amoxiclav etc.'!AD147="yes"),"yes","no")</f>
        <v>no</v>
      </c>
      <c r="S147" s="306" t="str">
        <f>IF(AND('OF -Antibiotics STAR PU 13'!AF147="yes",'Co-amoxiclav etc.'!AF147="yes"),"yes","no")</f>
        <v>no</v>
      </c>
      <c r="T147" s="306" t="str">
        <f>IF(AND('OF -Antibiotics STAR PU 13'!AH147="yes",'Co-amoxiclav etc.'!AH147="yes"),"yes","no")</f>
        <v>no</v>
      </c>
      <c r="U147" s="306" t="str">
        <f>IF(AND('OF -Antibiotics STAR PU 13'!AJ147="yes",'Co-amoxiclav etc.'!AJ147="yes"),"yes","no")</f>
        <v>yes</v>
      </c>
      <c r="V147" s="306" t="str">
        <f>IF(AND('OF -Antibiotics STAR PU 13'!AL147="yes",'Co-amoxiclav etc.'!AL147="yes"),"yes","no")</f>
        <v>yes</v>
      </c>
      <c r="W147" s="306" t="str">
        <f>IF(AND('OF -Antibiotics STAR PU 13'!AN147="yes",'Co-amoxiclav etc.'!AN147="yes"),"yes","no")</f>
        <v>yes</v>
      </c>
      <c r="X147" s="306" t="str">
        <f>IF(AND('OF -Antibiotics STAR PU 13'!AP147="yes",'Co-amoxiclav etc.'!AP147="yes"),"yes","no")</f>
        <v>yes</v>
      </c>
      <c r="Y147" s="306" t="str">
        <f>IF(AND('OF -Antibiotics STAR PU 13'!AR147="yes",'Co-amoxiclav etc.'!AR147="yes"),"yes","no")</f>
        <v>yes</v>
      </c>
      <c r="Z147" s="306" t="str">
        <f>IF(AND('OF -Antibiotics STAR PU 13'!AT147="yes",'Co-amoxiclav etc.'!AT147="yes"),"yes","no")</f>
        <v>yes</v>
      </c>
      <c r="AA147" s="306" t="str">
        <f>IF(AND('OF -Antibiotics STAR PU 13'!AV147="yes",'Co-amoxiclav etc.'!AV147="yes"),"yes","no")</f>
        <v>yes</v>
      </c>
    </row>
    <row r="148" spans="1:27" x14ac:dyDescent="0.2">
      <c r="A148" s="285" t="s">
        <v>496</v>
      </c>
      <c r="B148" s="293" t="s">
        <v>705</v>
      </c>
      <c r="C148" s="293" t="s">
        <v>411</v>
      </c>
      <c r="D148" s="293" t="s">
        <v>439</v>
      </c>
      <c r="E148" s="293" t="s">
        <v>145</v>
      </c>
      <c r="F148" s="293" t="s">
        <v>298</v>
      </c>
      <c r="G148" s="293" t="s">
        <v>299</v>
      </c>
      <c r="H148" s="306" t="str">
        <f>IF(AND('OF -Antibiotics STAR PU 13'!J148="yes",'Co-amoxiclav etc.'!J148="yes"),"yes","no")</f>
        <v>no</v>
      </c>
      <c r="I148" s="306" t="str">
        <f>IF(AND('OF -Antibiotics STAR PU 13'!L148="yes",'Co-amoxiclav etc.'!L148="yes"),"yes","no")</f>
        <v>no</v>
      </c>
      <c r="J148" s="306" t="str">
        <f>IF(AND('OF -Antibiotics STAR PU 13'!N148="yes",'Co-amoxiclav etc.'!N148="yes"),"yes","no")</f>
        <v>no</v>
      </c>
      <c r="K148" s="306" t="str">
        <f>IF(AND('OF -Antibiotics STAR PU 13'!P148="yes",'Co-amoxiclav etc.'!P148="yes"),"yes","no")</f>
        <v>no</v>
      </c>
      <c r="L148" s="306" t="str">
        <f>IF(AND('OF -Antibiotics STAR PU 13'!R148="yes",'Co-amoxiclav etc.'!R148="yes"),"yes","no")</f>
        <v>no</v>
      </c>
      <c r="M148" s="306" t="str">
        <f>IF(AND('OF -Antibiotics STAR PU 13'!T148="yes",'Co-amoxiclav etc.'!T148="yes"),"yes","no")</f>
        <v>no</v>
      </c>
      <c r="N148" s="306" t="str">
        <f>IF(AND('OF -Antibiotics STAR PU 13'!V148="yes",'Co-amoxiclav etc.'!V148="yes"),"yes","no")</f>
        <v>no</v>
      </c>
      <c r="O148" s="306" t="str">
        <f>IF(AND('OF -Antibiotics STAR PU 13'!X148="yes",'Co-amoxiclav etc.'!X148="yes"),"yes","no")</f>
        <v>no</v>
      </c>
      <c r="P148" s="306" t="str">
        <f>IF(AND('OF -Antibiotics STAR PU 13'!Z148="yes",'Co-amoxiclav etc.'!Z148="yes"),"yes","no")</f>
        <v>no</v>
      </c>
      <c r="Q148" s="306" t="str">
        <f>IF(AND('OF -Antibiotics STAR PU 13'!AB148="yes",'Co-amoxiclav etc.'!AB148="yes"),"yes","no")</f>
        <v>no</v>
      </c>
      <c r="R148" s="306" t="str">
        <f>IF(AND('OF -Antibiotics STAR PU 13'!AD148="yes",'Co-amoxiclav etc.'!AD148="yes"),"yes","no")</f>
        <v>no</v>
      </c>
      <c r="S148" s="306" t="str">
        <f>IF(AND('OF -Antibiotics STAR PU 13'!AF148="yes",'Co-amoxiclav etc.'!AF148="yes"),"yes","no")</f>
        <v>no</v>
      </c>
      <c r="T148" s="306" t="str">
        <f>IF(AND('OF -Antibiotics STAR PU 13'!AH148="yes",'Co-amoxiclav etc.'!AH148="yes"),"yes","no")</f>
        <v>no</v>
      </c>
      <c r="U148" s="306" t="str">
        <f>IF(AND('OF -Antibiotics STAR PU 13'!AJ148="yes",'Co-amoxiclav etc.'!AJ148="yes"),"yes","no")</f>
        <v>no</v>
      </c>
      <c r="V148" s="306" t="str">
        <f>IF(AND('OF -Antibiotics STAR PU 13'!AL148="yes",'Co-amoxiclav etc.'!AL148="yes"),"yes","no")</f>
        <v>no</v>
      </c>
      <c r="W148" s="306" t="str">
        <f>IF(AND('OF -Antibiotics STAR PU 13'!AN148="yes",'Co-amoxiclav etc.'!AN148="yes"),"yes","no")</f>
        <v>no</v>
      </c>
      <c r="X148" s="306" t="str">
        <f>IF(AND('OF -Antibiotics STAR PU 13'!AP148="yes",'Co-amoxiclav etc.'!AP148="yes"),"yes","no")</f>
        <v>no</v>
      </c>
      <c r="Y148" s="306" t="str">
        <f>IF(AND('OF -Antibiotics STAR PU 13'!AR148="yes",'Co-amoxiclav etc.'!AR148="yes"),"yes","no")</f>
        <v>no</v>
      </c>
      <c r="Z148" s="306" t="str">
        <f>IF(AND('OF -Antibiotics STAR PU 13'!AT148="yes",'Co-amoxiclav etc.'!AT148="yes"),"yes","no")</f>
        <v>no</v>
      </c>
      <c r="AA148" s="306" t="str">
        <f>IF(AND('OF -Antibiotics STAR PU 13'!AV148="yes",'Co-amoxiclav etc.'!AV148="yes"),"yes","no")</f>
        <v>no</v>
      </c>
    </row>
    <row r="149" spans="1:27" x14ac:dyDescent="0.2">
      <c r="A149" s="285" t="s">
        <v>634</v>
      </c>
      <c r="B149" s="293" t="s">
        <v>699</v>
      </c>
      <c r="C149" s="293" t="s">
        <v>410</v>
      </c>
      <c r="D149" s="293" t="s">
        <v>433</v>
      </c>
      <c r="E149" s="293" t="s">
        <v>91</v>
      </c>
      <c r="F149" s="293" t="s">
        <v>300</v>
      </c>
      <c r="G149" s="293" t="s">
        <v>301</v>
      </c>
      <c r="H149" s="306" t="str">
        <f>IF(AND('OF -Antibiotics STAR PU 13'!J149="yes",'Co-amoxiclav etc.'!J149="yes"),"yes","no")</f>
        <v>no</v>
      </c>
      <c r="I149" s="306" t="str">
        <f>IF(AND('OF -Antibiotics STAR PU 13'!L149="yes",'Co-amoxiclav etc.'!L149="yes"),"yes","no")</f>
        <v>no</v>
      </c>
      <c r="J149" s="306" t="str">
        <f>IF(AND('OF -Antibiotics STAR PU 13'!N149="yes",'Co-amoxiclav etc.'!N149="yes"),"yes","no")</f>
        <v>no</v>
      </c>
      <c r="K149" s="306" t="str">
        <f>IF(AND('OF -Antibiotics STAR PU 13'!P149="yes",'Co-amoxiclav etc.'!P149="yes"),"yes","no")</f>
        <v>no</v>
      </c>
      <c r="L149" s="306" t="str">
        <f>IF(AND('OF -Antibiotics STAR PU 13'!R149="yes",'Co-amoxiclav etc.'!R149="yes"),"yes","no")</f>
        <v>no</v>
      </c>
      <c r="M149" s="306" t="str">
        <f>IF(AND('OF -Antibiotics STAR PU 13'!T149="yes",'Co-amoxiclav etc.'!T149="yes"),"yes","no")</f>
        <v>no</v>
      </c>
      <c r="N149" s="306" t="str">
        <f>IF(AND('OF -Antibiotics STAR PU 13'!V149="yes",'Co-amoxiclav etc.'!V149="yes"),"yes","no")</f>
        <v>no</v>
      </c>
      <c r="O149" s="306" t="str">
        <f>IF(AND('OF -Antibiotics STAR PU 13'!X149="yes",'Co-amoxiclav etc.'!X149="yes"),"yes","no")</f>
        <v>no</v>
      </c>
      <c r="P149" s="306" t="str">
        <f>IF(AND('OF -Antibiotics STAR PU 13'!Z149="yes",'Co-amoxiclav etc.'!Z149="yes"),"yes","no")</f>
        <v>no</v>
      </c>
      <c r="Q149" s="306" t="str">
        <f>IF(AND('OF -Antibiotics STAR PU 13'!AB149="yes",'Co-amoxiclav etc.'!AB149="yes"),"yes","no")</f>
        <v>no</v>
      </c>
      <c r="R149" s="306" t="str">
        <f>IF(AND('OF -Antibiotics STAR PU 13'!AD149="yes",'Co-amoxiclav etc.'!AD149="yes"),"yes","no")</f>
        <v>no</v>
      </c>
      <c r="S149" s="306" t="str">
        <f>IF(AND('OF -Antibiotics STAR PU 13'!AF149="yes",'Co-amoxiclav etc.'!AF149="yes"),"yes","no")</f>
        <v>no</v>
      </c>
      <c r="T149" s="306" t="str">
        <f>IF(AND('OF -Antibiotics STAR PU 13'!AH149="yes",'Co-amoxiclav etc.'!AH149="yes"),"yes","no")</f>
        <v>no</v>
      </c>
      <c r="U149" s="306" t="str">
        <f>IF(AND('OF -Antibiotics STAR PU 13'!AJ149="yes",'Co-amoxiclav etc.'!AJ149="yes"),"yes","no")</f>
        <v>no</v>
      </c>
      <c r="V149" s="306" t="str">
        <f>IF(AND('OF -Antibiotics STAR PU 13'!AL149="yes",'Co-amoxiclav etc.'!AL149="yes"),"yes","no")</f>
        <v>no</v>
      </c>
      <c r="W149" s="306" t="str">
        <f>IF(AND('OF -Antibiotics STAR PU 13'!AN149="yes",'Co-amoxiclav etc.'!AN149="yes"),"yes","no")</f>
        <v>no</v>
      </c>
      <c r="X149" s="306" t="str">
        <f>IF(AND('OF -Antibiotics STAR PU 13'!AP149="yes",'Co-amoxiclav etc.'!AP149="yes"),"yes","no")</f>
        <v>no</v>
      </c>
      <c r="Y149" s="306" t="str">
        <f>IF(AND('OF -Antibiotics STAR PU 13'!AR149="yes",'Co-amoxiclav etc.'!AR149="yes"),"yes","no")</f>
        <v>no</v>
      </c>
      <c r="Z149" s="306" t="str">
        <f>IF(AND('OF -Antibiotics STAR PU 13'!AT149="yes",'Co-amoxiclav etc.'!AT149="yes"),"yes","no")</f>
        <v>no</v>
      </c>
      <c r="AA149" s="306" t="str">
        <f>IF(AND('OF -Antibiotics STAR PU 13'!AV149="yes",'Co-amoxiclav etc.'!AV149="yes"),"yes","no")</f>
        <v>no</v>
      </c>
    </row>
    <row r="150" spans="1:27" x14ac:dyDescent="0.2">
      <c r="A150" s="285" t="s">
        <v>634</v>
      </c>
      <c r="B150" s="293" t="s">
        <v>699</v>
      </c>
      <c r="C150" s="293" t="s">
        <v>410</v>
      </c>
      <c r="D150" s="293" t="s">
        <v>432</v>
      </c>
      <c r="E150" s="293" t="s">
        <v>89</v>
      </c>
      <c r="F150" s="293" t="s">
        <v>302</v>
      </c>
      <c r="G150" s="293" t="s">
        <v>303</v>
      </c>
      <c r="H150" s="306" t="str">
        <f>IF(AND('OF -Antibiotics STAR PU 13'!J150="yes",'Co-amoxiclav etc.'!J150="yes"),"yes","no")</f>
        <v>no</v>
      </c>
      <c r="I150" s="306" t="str">
        <f>IF(AND('OF -Antibiotics STAR PU 13'!L150="yes",'Co-amoxiclav etc.'!L150="yes"),"yes","no")</f>
        <v>no</v>
      </c>
      <c r="J150" s="306" t="str">
        <f>IF(AND('OF -Antibiotics STAR PU 13'!N150="yes",'Co-amoxiclav etc.'!N150="yes"),"yes","no")</f>
        <v>no</v>
      </c>
      <c r="K150" s="306" t="str">
        <f>IF(AND('OF -Antibiotics STAR PU 13'!P150="yes",'Co-amoxiclav etc.'!P150="yes"),"yes","no")</f>
        <v>no</v>
      </c>
      <c r="L150" s="306" t="str">
        <f>IF(AND('OF -Antibiotics STAR PU 13'!R150="yes",'Co-amoxiclav etc.'!R150="yes"),"yes","no")</f>
        <v>no</v>
      </c>
      <c r="M150" s="306" t="str">
        <f>IF(AND('OF -Antibiotics STAR PU 13'!T150="yes",'Co-amoxiclav etc.'!T150="yes"),"yes","no")</f>
        <v>no</v>
      </c>
      <c r="N150" s="306" t="str">
        <f>IF(AND('OF -Antibiotics STAR PU 13'!V150="yes",'Co-amoxiclav etc.'!V150="yes"),"yes","no")</f>
        <v>no</v>
      </c>
      <c r="O150" s="306" t="str">
        <f>IF(AND('OF -Antibiotics STAR PU 13'!X150="yes",'Co-amoxiclav etc.'!X150="yes"),"yes","no")</f>
        <v>no</v>
      </c>
      <c r="P150" s="306" t="str">
        <f>IF(AND('OF -Antibiotics STAR PU 13'!Z150="yes",'Co-amoxiclav etc.'!Z150="yes"),"yes","no")</f>
        <v>no</v>
      </c>
      <c r="Q150" s="306" t="str">
        <f>IF(AND('OF -Antibiotics STAR PU 13'!AB150="yes",'Co-amoxiclav etc.'!AB150="yes"),"yes","no")</f>
        <v>no</v>
      </c>
      <c r="R150" s="306" t="str">
        <f>IF(AND('OF -Antibiotics STAR PU 13'!AD150="yes",'Co-amoxiclav etc.'!AD150="yes"),"yes","no")</f>
        <v>no</v>
      </c>
      <c r="S150" s="306" t="str">
        <f>IF(AND('OF -Antibiotics STAR PU 13'!AF150="yes",'Co-amoxiclav etc.'!AF150="yes"),"yes","no")</f>
        <v>no</v>
      </c>
      <c r="T150" s="306" t="str">
        <f>IF(AND('OF -Antibiotics STAR PU 13'!AH150="yes",'Co-amoxiclav etc.'!AH150="yes"),"yes","no")</f>
        <v>no</v>
      </c>
      <c r="U150" s="306" t="str">
        <f>IF(AND('OF -Antibiotics STAR PU 13'!AJ150="yes",'Co-amoxiclav etc.'!AJ150="yes"),"yes","no")</f>
        <v>no</v>
      </c>
      <c r="V150" s="306" t="str">
        <f>IF(AND('OF -Antibiotics STAR PU 13'!AL150="yes",'Co-amoxiclav etc.'!AL150="yes"),"yes","no")</f>
        <v>no</v>
      </c>
      <c r="W150" s="306" t="str">
        <f>IF(AND('OF -Antibiotics STAR PU 13'!AN150="yes",'Co-amoxiclav etc.'!AN150="yes"),"yes","no")</f>
        <v>no</v>
      </c>
      <c r="X150" s="306" t="str">
        <f>IF(AND('OF -Antibiotics STAR PU 13'!AP150="yes",'Co-amoxiclav etc.'!AP150="yes"),"yes","no")</f>
        <v>no</v>
      </c>
      <c r="Y150" s="306" t="str">
        <f>IF(AND('OF -Antibiotics STAR PU 13'!AR150="yes",'Co-amoxiclav etc.'!AR150="yes"),"yes","no")</f>
        <v>no</v>
      </c>
      <c r="Z150" s="306" t="str">
        <f>IF(AND('OF -Antibiotics STAR PU 13'!AT150="yes",'Co-amoxiclav etc.'!AT150="yes"),"yes","no")</f>
        <v>no</v>
      </c>
      <c r="AA150" s="306" t="str">
        <f>IF(AND('OF -Antibiotics STAR PU 13'!AV150="yes",'Co-amoxiclav etc.'!AV150="yes"),"yes","no")</f>
        <v>no</v>
      </c>
    </row>
    <row r="151" spans="1:27" x14ac:dyDescent="0.2">
      <c r="A151" s="285" t="s">
        <v>490</v>
      </c>
      <c r="B151" s="293" t="s">
        <v>694</v>
      </c>
      <c r="C151" s="293" t="s">
        <v>407</v>
      </c>
      <c r="D151" s="293" t="s">
        <v>431</v>
      </c>
      <c r="E151" s="293" t="s">
        <v>82</v>
      </c>
      <c r="F151" s="293" t="s">
        <v>304</v>
      </c>
      <c r="G151" s="293" t="s">
        <v>305</v>
      </c>
      <c r="H151" s="306" t="str">
        <f>IF(AND('OF -Antibiotics STAR PU 13'!J151="yes",'Co-amoxiclav etc.'!J151="yes"),"yes","no")</f>
        <v>no</v>
      </c>
      <c r="I151" s="306" t="str">
        <f>IF(AND('OF -Antibiotics STAR PU 13'!L151="yes",'Co-amoxiclav etc.'!L151="yes"),"yes","no")</f>
        <v>no</v>
      </c>
      <c r="J151" s="306" t="str">
        <f>IF(AND('OF -Antibiotics STAR PU 13'!N151="yes",'Co-amoxiclav etc.'!N151="yes"),"yes","no")</f>
        <v>no</v>
      </c>
      <c r="K151" s="306" t="str">
        <f>IF(AND('OF -Antibiotics STAR PU 13'!P151="yes",'Co-amoxiclav etc.'!P151="yes"),"yes","no")</f>
        <v>no</v>
      </c>
      <c r="L151" s="306" t="str">
        <f>IF(AND('OF -Antibiotics STAR PU 13'!R151="yes",'Co-amoxiclav etc.'!R151="yes"),"yes","no")</f>
        <v>no</v>
      </c>
      <c r="M151" s="306" t="str">
        <f>IF(AND('OF -Antibiotics STAR PU 13'!T151="yes",'Co-amoxiclav etc.'!T151="yes"),"yes","no")</f>
        <v>no</v>
      </c>
      <c r="N151" s="306" t="str">
        <f>IF(AND('OF -Antibiotics STAR PU 13'!V151="yes",'Co-amoxiclav etc.'!V151="yes"),"yes","no")</f>
        <v>no</v>
      </c>
      <c r="O151" s="306" t="str">
        <f>IF(AND('OF -Antibiotics STAR PU 13'!X151="yes",'Co-amoxiclav etc.'!X151="yes"),"yes","no")</f>
        <v>no</v>
      </c>
      <c r="P151" s="306" t="str">
        <f>IF(AND('OF -Antibiotics STAR PU 13'!Z151="yes",'Co-amoxiclav etc.'!Z151="yes"),"yes","no")</f>
        <v>yes</v>
      </c>
      <c r="Q151" s="306" t="str">
        <f>IF(AND('OF -Antibiotics STAR PU 13'!AB151="yes",'Co-amoxiclav etc.'!AB151="yes"),"yes","no")</f>
        <v>yes</v>
      </c>
      <c r="R151" s="306" t="str">
        <f>IF(AND('OF -Antibiotics STAR PU 13'!AD151="yes",'Co-amoxiclav etc.'!AD151="yes"),"yes","no")</f>
        <v>yes</v>
      </c>
      <c r="S151" s="306" t="str">
        <f>IF(AND('OF -Antibiotics STAR PU 13'!AF151="yes",'Co-amoxiclav etc.'!AF151="yes"),"yes","no")</f>
        <v>yes</v>
      </c>
      <c r="T151" s="306" t="str">
        <f>IF(AND('OF -Antibiotics STAR PU 13'!AH151="yes",'Co-amoxiclav etc.'!AH151="yes"),"yes","no")</f>
        <v>yes</v>
      </c>
      <c r="U151" s="306" t="str">
        <f>IF(AND('OF -Antibiotics STAR PU 13'!AJ151="yes",'Co-amoxiclav etc.'!AJ151="yes"),"yes","no")</f>
        <v>yes</v>
      </c>
      <c r="V151" s="306" t="str">
        <f>IF(AND('OF -Antibiotics STAR PU 13'!AL151="yes",'Co-amoxiclav etc.'!AL151="yes"),"yes","no")</f>
        <v>yes</v>
      </c>
      <c r="W151" s="306" t="str">
        <f>IF(AND('OF -Antibiotics STAR PU 13'!AN151="yes",'Co-amoxiclav etc.'!AN151="yes"),"yes","no")</f>
        <v>yes</v>
      </c>
      <c r="X151" s="306" t="str">
        <f>IF(AND('OF -Antibiotics STAR PU 13'!AP151="yes",'Co-amoxiclav etc.'!AP151="yes"),"yes","no")</f>
        <v>yes</v>
      </c>
      <c r="Y151" s="306" t="str">
        <f>IF(AND('OF -Antibiotics STAR PU 13'!AR151="yes",'Co-amoxiclav etc.'!AR151="yes"),"yes","no")</f>
        <v>yes</v>
      </c>
      <c r="Z151" s="306" t="str">
        <f>IF(AND('OF -Antibiotics STAR PU 13'!AT151="yes",'Co-amoxiclav etc.'!AT151="yes"),"yes","no")</f>
        <v>yes</v>
      </c>
      <c r="AA151" s="306" t="str">
        <f>IF(AND('OF -Antibiotics STAR PU 13'!AV151="yes",'Co-amoxiclav etc.'!AV151="yes"),"yes","no")</f>
        <v>yes</v>
      </c>
    </row>
    <row r="152" spans="1:27" x14ac:dyDescent="0.2">
      <c r="A152" s="345" t="s">
        <v>502</v>
      </c>
      <c r="B152" s="293" t="s">
        <v>693</v>
      </c>
      <c r="C152" s="293" t="s">
        <v>406</v>
      </c>
      <c r="D152" s="293" t="s">
        <v>435</v>
      </c>
      <c r="E152" s="293" t="s">
        <v>111</v>
      </c>
      <c r="F152" s="293" t="s">
        <v>306</v>
      </c>
      <c r="G152" s="293" t="s">
        <v>307</v>
      </c>
      <c r="H152" s="306" t="str">
        <f>IF(AND('OF -Antibiotics STAR PU 13'!J152="yes",'Co-amoxiclav etc.'!J152="yes"),"yes","no")</f>
        <v>no</v>
      </c>
      <c r="I152" s="306" t="str">
        <f>IF(AND('OF -Antibiotics STAR PU 13'!L152="yes",'Co-amoxiclav etc.'!L152="yes"),"yes","no")</f>
        <v>no</v>
      </c>
      <c r="J152" s="306" t="str">
        <f>IF(AND('OF -Antibiotics STAR PU 13'!N152="yes",'Co-amoxiclav etc.'!N152="yes"),"yes","no")</f>
        <v>no</v>
      </c>
      <c r="K152" s="306" t="str">
        <f>IF(AND('OF -Antibiotics STAR PU 13'!P152="yes",'Co-amoxiclav etc.'!P152="yes"),"yes","no")</f>
        <v>no</v>
      </c>
      <c r="L152" s="306" t="str">
        <f>IF(AND('OF -Antibiotics STAR PU 13'!R152="yes",'Co-amoxiclav etc.'!R152="yes"),"yes","no")</f>
        <v>no</v>
      </c>
      <c r="M152" s="306" t="str">
        <f>IF(AND('OF -Antibiotics STAR PU 13'!T152="yes",'Co-amoxiclav etc.'!T152="yes"),"yes","no")</f>
        <v>no</v>
      </c>
      <c r="N152" s="306" t="str">
        <f>IF(AND('OF -Antibiotics STAR PU 13'!V152="yes",'Co-amoxiclav etc.'!V152="yes"),"yes","no")</f>
        <v>no</v>
      </c>
      <c r="O152" s="306" t="str">
        <f>IF(AND('OF -Antibiotics STAR PU 13'!X152="yes",'Co-amoxiclav etc.'!X152="yes"),"yes","no")</f>
        <v>no</v>
      </c>
      <c r="P152" s="306" t="str">
        <f>IF(AND('OF -Antibiotics STAR PU 13'!Z152="yes",'Co-amoxiclav etc.'!Z152="yes"),"yes","no")</f>
        <v>no</v>
      </c>
      <c r="Q152" s="306" t="str">
        <f>IF(AND('OF -Antibiotics STAR PU 13'!AB152="yes",'Co-amoxiclav etc.'!AB152="yes"),"yes","no")</f>
        <v>no</v>
      </c>
      <c r="R152" s="306" t="str">
        <f>IF(AND('OF -Antibiotics STAR PU 13'!AD152="yes",'Co-amoxiclav etc.'!AD152="yes"),"yes","no")</f>
        <v>no</v>
      </c>
      <c r="S152" s="306" t="str">
        <f>IF(AND('OF -Antibiotics STAR PU 13'!AF152="yes",'Co-amoxiclav etc.'!AF152="yes"),"yes","no")</f>
        <v>no</v>
      </c>
      <c r="T152" s="306" t="str">
        <f>IF(AND('OF -Antibiotics STAR PU 13'!AH152="yes",'Co-amoxiclav etc.'!AH152="yes"),"yes","no")</f>
        <v>no</v>
      </c>
      <c r="U152" s="306" t="str">
        <f>IF(AND('OF -Antibiotics STAR PU 13'!AJ152="yes",'Co-amoxiclav etc.'!AJ152="yes"),"yes","no")</f>
        <v>no</v>
      </c>
      <c r="V152" s="306" t="str">
        <f>IF(AND('OF -Antibiotics STAR PU 13'!AL152="yes",'Co-amoxiclav etc.'!AL152="yes"),"yes","no")</f>
        <v>no</v>
      </c>
      <c r="W152" s="306" t="str">
        <f>IF(AND('OF -Antibiotics STAR PU 13'!AN152="yes",'Co-amoxiclav etc.'!AN152="yes"),"yes","no")</f>
        <v>no</v>
      </c>
      <c r="X152" s="306" t="str">
        <f>IF(AND('OF -Antibiotics STAR PU 13'!AP152="yes",'Co-amoxiclav etc.'!AP152="yes"),"yes","no")</f>
        <v>no</v>
      </c>
      <c r="Y152" s="306" t="str">
        <f>IF(AND('OF -Antibiotics STAR PU 13'!AR152="yes",'Co-amoxiclav etc.'!AR152="yes"),"yes","no")</f>
        <v>no</v>
      </c>
      <c r="Z152" s="306" t="str">
        <f>IF(AND('OF -Antibiotics STAR PU 13'!AT152="yes",'Co-amoxiclav etc.'!AT152="yes"),"yes","no")</f>
        <v>no</v>
      </c>
      <c r="AA152" s="306" t="str">
        <f>IF(AND('OF -Antibiotics STAR PU 13'!AV152="yes",'Co-amoxiclav etc.'!AV152="yes"),"yes","no")</f>
        <v>no</v>
      </c>
    </row>
    <row r="153" spans="1:27" x14ac:dyDescent="0.2">
      <c r="A153" s="285" t="s">
        <v>500</v>
      </c>
      <c r="B153" s="293" t="s">
        <v>694</v>
      </c>
      <c r="C153" s="293" t="s">
        <v>407</v>
      </c>
      <c r="D153" s="293" t="s">
        <v>431</v>
      </c>
      <c r="E153" s="293" t="s">
        <v>82</v>
      </c>
      <c r="F153" s="293" t="s">
        <v>308</v>
      </c>
      <c r="G153" s="293" t="s">
        <v>309</v>
      </c>
      <c r="H153" s="306" t="str">
        <f>IF(AND('OF -Antibiotics STAR PU 13'!J153="yes",'Co-amoxiclav etc.'!J153="yes"),"yes","no")</f>
        <v>no</v>
      </c>
      <c r="I153" s="306" t="str">
        <f>IF(AND('OF -Antibiotics STAR PU 13'!L153="yes",'Co-amoxiclav etc.'!L153="yes"),"yes","no")</f>
        <v>no</v>
      </c>
      <c r="J153" s="306" t="str">
        <f>IF(AND('OF -Antibiotics STAR PU 13'!N153="yes",'Co-amoxiclav etc.'!N153="yes"),"yes","no")</f>
        <v>no</v>
      </c>
      <c r="K153" s="306" t="str">
        <f>IF(AND('OF -Antibiotics STAR PU 13'!P153="yes",'Co-amoxiclav etc.'!P153="yes"),"yes","no")</f>
        <v>no</v>
      </c>
      <c r="L153" s="306" t="str">
        <f>IF(AND('OF -Antibiotics STAR PU 13'!R153="yes",'Co-amoxiclav etc.'!R153="yes"),"yes","no")</f>
        <v>no</v>
      </c>
      <c r="M153" s="306" t="str">
        <f>IF(AND('OF -Antibiotics STAR PU 13'!T153="yes",'Co-amoxiclav etc.'!T153="yes"),"yes","no")</f>
        <v>no</v>
      </c>
      <c r="N153" s="306" t="str">
        <f>IF(AND('OF -Antibiotics STAR PU 13'!V153="yes",'Co-amoxiclav etc.'!V153="yes"),"yes","no")</f>
        <v>no</v>
      </c>
      <c r="O153" s="306" t="str">
        <f>IF(AND('OF -Antibiotics STAR PU 13'!X153="yes",'Co-amoxiclav etc.'!X153="yes"),"yes","no")</f>
        <v>no</v>
      </c>
      <c r="P153" s="306" t="str">
        <f>IF(AND('OF -Antibiotics STAR PU 13'!Z153="yes",'Co-amoxiclav etc.'!Z153="yes"),"yes","no")</f>
        <v>no</v>
      </c>
      <c r="Q153" s="306" t="str">
        <f>IF(AND('OF -Antibiotics STAR PU 13'!AB153="yes",'Co-amoxiclav etc.'!AB153="yes"),"yes","no")</f>
        <v>no</v>
      </c>
      <c r="R153" s="306" t="str">
        <f>IF(AND('OF -Antibiotics STAR PU 13'!AD153="yes",'Co-amoxiclav etc.'!AD153="yes"),"yes","no")</f>
        <v>no</v>
      </c>
      <c r="S153" s="306" t="str">
        <f>IF(AND('OF -Antibiotics STAR PU 13'!AF153="yes",'Co-amoxiclav etc.'!AF153="yes"),"yes","no")</f>
        <v>no</v>
      </c>
      <c r="T153" s="306" t="str">
        <f>IF(AND('OF -Antibiotics STAR PU 13'!AH153="yes",'Co-amoxiclav etc.'!AH153="yes"),"yes","no")</f>
        <v>no</v>
      </c>
      <c r="U153" s="306" t="str">
        <f>IF(AND('OF -Antibiotics STAR PU 13'!AJ153="yes",'Co-amoxiclav etc.'!AJ153="yes"),"yes","no")</f>
        <v>no</v>
      </c>
      <c r="V153" s="306" t="str">
        <f>IF(AND('OF -Antibiotics STAR PU 13'!AL153="yes",'Co-amoxiclav etc.'!AL153="yes"),"yes","no")</f>
        <v>no</v>
      </c>
      <c r="W153" s="306" t="str">
        <f>IF(AND('OF -Antibiotics STAR PU 13'!AN153="yes",'Co-amoxiclav etc.'!AN153="yes"),"yes","no")</f>
        <v>no</v>
      </c>
      <c r="X153" s="306" t="str">
        <f>IF(AND('OF -Antibiotics STAR PU 13'!AP153="yes",'Co-amoxiclav etc.'!AP153="yes"),"yes","no")</f>
        <v>no</v>
      </c>
      <c r="Y153" s="306" t="str">
        <f>IF(AND('OF -Antibiotics STAR PU 13'!AR153="yes",'Co-amoxiclav etc.'!AR153="yes"),"yes","no")</f>
        <v>no</v>
      </c>
      <c r="Z153" s="306" t="str">
        <f>IF(AND('OF -Antibiotics STAR PU 13'!AT153="yes",'Co-amoxiclav etc.'!AT153="yes"),"yes","no")</f>
        <v>no</v>
      </c>
      <c r="AA153" s="306" t="str">
        <f>IF(AND('OF -Antibiotics STAR PU 13'!AV153="yes",'Co-amoxiclav etc.'!AV153="yes"),"yes","no")</f>
        <v>no</v>
      </c>
    </row>
    <row r="154" spans="1:27" x14ac:dyDescent="0.2">
      <c r="A154" s="285" t="s">
        <v>498</v>
      </c>
      <c r="B154" s="293" t="s">
        <v>704</v>
      </c>
      <c r="C154" s="293" t="s">
        <v>98</v>
      </c>
      <c r="D154" s="293" t="s">
        <v>434</v>
      </c>
      <c r="E154" s="293" t="s">
        <v>98</v>
      </c>
      <c r="F154" s="293" t="s">
        <v>310</v>
      </c>
      <c r="G154" s="293" t="s">
        <v>311</v>
      </c>
      <c r="H154" s="306" t="str">
        <f>IF(AND('OF -Antibiotics STAR PU 13'!J154="yes",'Co-amoxiclav etc.'!J154="yes"),"yes","no")</f>
        <v>yes</v>
      </c>
      <c r="I154" s="306" t="str">
        <f>IF(AND('OF -Antibiotics STAR PU 13'!L154="yes",'Co-amoxiclav etc.'!L154="yes"),"yes","no")</f>
        <v>yes</v>
      </c>
      <c r="J154" s="306" t="str">
        <f>IF(AND('OF -Antibiotics STAR PU 13'!N154="yes",'Co-amoxiclav etc.'!N154="yes"),"yes","no")</f>
        <v>yes</v>
      </c>
      <c r="K154" s="306" t="str">
        <f>IF(AND('OF -Antibiotics STAR PU 13'!P154="yes",'Co-amoxiclav etc.'!P154="yes"),"yes","no")</f>
        <v>yes</v>
      </c>
      <c r="L154" s="306" t="str">
        <f>IF(AND('OF -Antibiotics STAR PU 13'!R154="yes",'Co-amoxiclav etc.'!R154="yes"),"yes","no")</f>
        <v>yes</v>
      </c>
      <c r="M154" s="306" t="str">
        <f>IF(AND('OF -Antibiotics STAR PU 13'!T154="yes",'Co-amoxiclav etc.'!T154="yes"),"yes","no")</f>
        <v>yes</v>
      </c>
      <c r="N154" s="306" t="str">
        <f>IF(AND('OF -Antibiotics STAR PU 13'!V154="yes",'Co-amoxiclav etc.'!V154="yes"),"yes","no")</f>
        <v>no</v>
      </c>
      <c r="O154" s="306" t="str">
        <f>IF(AND('OF -Antibiotics STAR PU 13'!X154="yes",'Co-amoxiclav etc.'!X154="yes"),"yes","no")</f>
        <v>no</v>
      </c>
      <c r="P154" s="306" t="str">
        <f>IF(AND('OF -Antibiotics STAR PU 13'!Z154="yes",'Co-amoxiclav etc.'!Z154="yes"),"yes","no")</f>
        <v>no</v>
      </c>
      <c r="Q154" s="306" t="str">
        <f>IF(AND('OF -Antibiotics STAR PU 13'!AB154="yes",'Co-amoxiclav etc.'!AB154="yes"),"yes","no")</f>
        <v>no</v>
      </c>
      <c r="R154" s="306" t="str">
        <f>IF(AND('OF -Antibiotics STAR PU 13'!AD154="yes",'Co-amoxiclav etc.'!AD154="yes"),"yes","no")</f>
        <v>no</v>
      </c>
      <c r="S154" s="306" t="str">
        <f>IF(AND('OF -Antibiotics STAR PU 13'!AF154="yes",'Co-amoxiclav etc.'!AF154="yes"),"yes","no")</f>
        <v>no</v>
      </c>
      <c r="T154" s="306" t="str">
        <f>IF(AND('OF -Antibiotics STAR PU 13'!AH154="yes",'Co-amoxiclav etc.'!AH154="yes"),"yes","no")</f>
        <v>no</v>
      </c>
      <c r="U154" s="306" t="str">
        <f>IF(AND('OF -Antibiotics STAR PU 13'!AJ154="yes",'Co-amoxiclav etc.'!AJ154="yes"),"yes","no")</f>
        <v>no</v>
      </c>
      <c r="V154" s="306" t="str">
        <f>IF(AND('OF -Antibiotics STAR PU 13'!AL154="yes",'Co-amoxiclav etc.'!AL154="yes"),"yes","no")</f>
        <v>no</v>
      </c>
      <c r="W154" s="306" t="str">
        <f>IF(AND('OF -Antibiotics STAR PU 13'!AN154="yes",'Co-amoxiclav etc.'!AN154="yes"),"yes","no")</f>
        <v>no</v>
      </c>
      <c r="X154" s="306" t="str">
        <f>IF(AND('OF -Antibiotics STAR PU 13'!AP154="yes",'Co-amoxiclav etc.'!AP154="yes"),"yes","no")</f>
        <v>no</v>
      </c>
      <c r="Y154" s="306" t="str">
        <f>IF(AND('OF -Antibiotics STAR PU 13'!AR154="yes",'Co-amoxiclav etc.'!AR154="yes"),"yes","no")</f>
        <v>no</v>
      </c>
      <c r="Z154" s="306" t="str">
        <f>IF(AND('OF -Antibiotics STAR PU 13'!AT154="yes",'Co-amoxiclav etc.'!AT154="yes"),"yes","no")</f>
        <v>no</v>
      </c>
      <c r="AA154" s="306" t="str">
        <f>IF(AND('OF -Antibiotics STAR PU 13'!AV154="yes",'Co-amoxiclav etc.'!AV154="yes"),"yes","no")</f>
        <v>no</v>
      </c>
    </row>
    <row r="155" spans="1:27" x14ac:dyDescent="0.2">
      <c r="A155" s="285" t="s">
        <v>479</v>
      </c>
      <c r="B155" s="293" t="s">
        <v>691</v>
      </c>
      <c r="C155" s="293" t="s">
        <v>405</v>
      </c>
      <c r="D155" s="293" t="s">
        <v>552</v>
      </c>
      <c r="E155" s="293" t="s">
        <v>20</v>
      </c>
      <c r="F155" s="293" t="s">
        <v>312</v>
      </c>
      <c r="G155" s="293" t="s">
        <v>313</v>
      </c>
      <c r="H155" s="306" t="str">
        <f>IF(AND('OF -Antibiotics STAR PU 13'!J155="yes",'Co-amoxiclav etc.'!J155="yes"),"yes","no")</f>
        <v>no</v>
      </c>
      <c r="I155" s="306" t="str">
        <f>IF(AND('OF -Antibiotics STAR PU 13'!L155="yes",'Co-amoxiclav etc.'!L155="yes"),"yes","no")</f>
        <v>no</v>
      </c>
      <c r="J155" s="306" t="str">
        <f>IF(AND('OF -Antibiotics STAR PU 13'!N155="yes",'Co-amoxiclav etc.'!N155="yes"),"yes","no")</f>
        <v>no</v>
      </c>
      <c r="K155" s="306" t="str">
        <f>IF(AND('OF -Antibiotics STAR PU 13'!P155="yes",'Co-amoxiclav etc.'!P155="yes"),"yes","no")</f>
        <v>no</v>
      </c>
      <c r="L155" s="306" t="str">
        <f>IF(AND('OF -Antibiotics STAR PU 13'!R155="yes",'Co-amoxiclav etc.'!R155="yes"),"yes","no")</f>
        <v>no</v>
      </c>
      <c r="M155" s="306" t="str">
        <f>IF(AND('OF -Antibiotics STAR PU 13'!T155="yes",'Co-amoxiclav etc.'!T155="yes"),"yes","no")</f>
        <v>no</v>
      </c>
      <c r="N155" s="306" t="str">
        <f>IF(AND('OF -Antibiotics STAR PU 13'!V155="yes",'Co-amoxiclav etc.'!V155="yes"),"yes","no")</f>
        <v>no</v>
      </c>
      <c r="O155" s="306" t="str">
        <f>IF(AND('OF -Antibiotics STAR PU 13'!X155="yes",'Co-amoxiclav etc.'!X155="yes"),"yes","no")</f>
        <v>no</v>
      </c>
      <c r="P155" s="306" t="str">
        <f>IF(AND('OF -Antibiotics STAR PU 13'!Z155="yes",'Co-amoxiclav etc.'!Z155="yes"),"yes","no")</f>
        <v>no</v>
      </c>
      <c r="Q155" s="306" t="str">
        <f>IF(AND('OF -Antibiotics STAR PU 13'!AB155="yes",'Co-amoxiclav etc.'!AB155="yes"),"yes","no")</f>
        <v>no</v>
      </c>
      <c r="R155" s="306" t="str">
        <f>IF(AND('OF -Antibiotics STAR PU 13'!AD155="yes",'Co-amoxiclav etc.'!AD155="yes"),"yes","no")</f>
        <v>no</v>
      </c>
      <c r="S155" s="306" t="str">
        <f>IF(AND('OF -Antibiotics STAR PU 13'!AF155="yes",'Co-amoxiclav etc.'!AF155="yes"),"yes","no")</f>
        <v>no</v>
      </c>
      <c r="T155" s="306" t="str">
        <f>IF(AND('OF -Antibiotics STAR PU 13'!AH155="yes",'Co-amoxiclav etc.'!AH155="yes"),"yes","no")</f>
        <v>no</v>
      </c>
      <c r="U155" s="306" t="str">
        <f>IF(AND('OF -Antibiotics STAR PU 13'!AJ155="yes",'Co-amoxiclav etc.'!AJ155="yes"),"yes","no")</f>
        <v>no</v>
      </c>
      <c r="V155" s="306" t="str">
        <f>IF(AND('OF -Antibiotics STAR PU 13'!AL155="yes",'Co-amoxiclav etc.'!AL155="yes"),"yes","no")</f>
        <v>no</v>
      </c>
      <c r="W155" s="306" t="str">
        <f>IF(AND('OF -Antibiotics STAR PU 13'!AN155="yes",'Co-amoxiclav etc.'!AN155="yes"),"yes","no")</f>
        <v>no</v>
      </c>
      <c r="X155" s="306" t="str">
        <f>IF(AND('OF -Antibiotics STAR PU 13'!AP155="yes",'Co-amoxiclav etc.'!AP155="yes"),"yes","no")</f>
        <v>no</v>
      </c>
      <c r="Y155" s="306" t="str">
        <f>IF(AND('OF -Antibiotics STAR PU 13'!AR155="yes",'Co-amoxiclav etc.'!AR155="yes"),"yes","no")</f>
        <v>no</v>
      </c>
      <c r="Z155" s="306" t="str">
        <f>IF(AND('OF -Antibiotics STAR PU 13'!AT155="yes",'Co-amoxiclav etc.'!AT155="yes"),"yes","no")</f>
        <v>no</v>
      </c>
      <c r="AA155" s="306" t="str">
        <f>IF(AND('OF -Antibiotics STAR PU 13'!AV155="yes",'Co-amoxiclav etc.'!AV155="yes"),"yes","no")</f>
        <v>no</v>
      </c>
    </row>
    <row r="156" spans="1:27" x14ac:dyDescent="0.2">
      <c r="A156" s="285" t="s">
        <v>496</v>
      </c>
      <c r="B156" s="293" t="s">
        <v>705</v>
      </c>
      <c r="C156" s="293" t="s">
        <v>411</v>
      </c>
      <c r="D156" s="293" t="s">
        <v>439</v>
      </c>
      <c r="E156" s="293" t="s">
        <v>145</v>
      </c>
      <c r="F156" s="293" t="s">
        <v>314</v>
      </c>
      <c r="G156" s="293" t="s">
        <v>315</v>
      </c>
      <c r="H156" s="306" t="str">
        <f>IF(AND('OF -Antibiotics STAR PU 13'!J156="yes",'Co-amoxiclav etc.'!J156="yes"),"yes","no")</f>
        <v>no</v>
      </c>
      <c r="I156" s="306" t="str">
        <f>IF(AND('OF -Antibiotics STAR PU 13'!L156="yes",'Co-amoxiclav etc.'!L156="yes"),"yes","no")</f>
        <v>no</v>
      </c>
      <c r="J156" s="306" t="str">
        <f>IF(AND('OF -Antibiotics STAR PU 13'!N156="yes",'Co-amoxiclav etc.'!N156="yes"),"yes","no")</f>
        <v>no</v>
      </c>
      <c r="K156" s="306" t="str">
        <f>IF(AND('OF -Antibiotics STAR PU 13'!P156="yes",'Co-amoxiclav etc.'!P156="yes"),"yes","no")</f>
        <v>no</v>
      </c>
      <c r="L156" s="306" t="str">
        <f>IF(AND('OF -Antibiotics STAR PU 13'!R156="yes",'Co-amoxiclav etc.'!R156="yes"),"yes","no")</f>
        <v>no</v>
      </c>
      <c r="M156" s="306" t="str">
        <f>IF(AND('OF -Antibiotics STAR PU 13'!T156="yes",'Co-amoxiclav etc.'!T156="yes"),"yes","no")</f>
        <v>no</v>
      </c>
      <c r="N156" s="306" t="str">
        <f>IF(AND('OF -Antibiotics STAR PU 13'!V156="yes",'Co-amoxiclav etc.'!V156="yes"),"yes","no")</f>
        <v>no</v>
      </c>
      <c r="O156" s="306" t="str">
        <f>IF(AND('OF -Antibiotics STAR PU 13'!X156="yes",'Co-amoxiclav etc.'!X156="yes"),"yes","no")</f>
        <v>no</v>
      </c>
      <c r="P156" s="306" t="str">
        <f>IF(AND('OF -Antibiotics STAR PU 13'!Z156="yes",'Co-amoxiclav etc.'!Z156="yes"),"yes","no")</f>
        <v>no</v>
      </c>
      <c r="Q156" s="306" t="str">
        <f>IF(AND('OF -Antibiotics STAR PU 13'!AB156="yes",'Co-amoxiclav etc.'!AB156="yes"),"yes","no")</f>
        <v>no</v>
      </c>
      <c r="R156" s="306" t="str">
        <f>IF(AND('OF -Antibiotics STAR PU 13'!AD156="yes",'Co-amoxiclav etc.'!AD156="yes"),"yes","no")</f>
        <v>no</v>
      </c>
      <c r="S156" s="306" t="str">
        <f>IF(AND('OF -Antibiotics STAR PU 13'!AF156="yes",'Co-amoxiclav etc.'!AF156="yes"),"yes","no")</f>
        <v>no</v>
      </c>
      <c r="T156" s="306" t="str">
        <f>IF(AND('OF -Antibiotics STAR PU 13'!AH156="yes",'Co-amoxiclav etc.'!AH156="yes"),"yes","no")</f>
        <v>no</v>
      </c>
      <c r="U156" s="306" t="str">
        <f>IF(AND('OF -Antibiotics STAR PU 13'!AJ156="yes",'Co-amoxiclav etc.'!AJ156="yes"),"yes","no")</f>
        <v>no</v>
      </c>
      <c r="V156" s="306" t="str">
        <f>IF(AND('OF -Antibiotics STAR PU 13'!AL156="yes",'Co-amoxiclav etc.'!AL156="yes"),"yes","no")</f>
        <v>no</v>
      </c>
      <c r="W156" s="306" t="str">
        <f>IF(AND('OF -Antibiotics STAR PU 13'!AN156="yes",'Co-amoxiclav etc.'!AN156="yes"),"yes","no")</f>
        <v>no</v>
      </c>
      <c r="X156" s="306" t="str">
        <f>IF(AND('OF -Antibiotics STAR PU 13'!AP156="yes",'Co-amoxiclav etc.'!AP156="yes"),"yes","no")</f>
        <v>no</v>
      </c>
      <c r="Y156" s="306" t="str">
        <f>IF(AND('OF -Antibiotics STAR PU 13'!AR156="yes",'Co-amoxiclav etc.'!AR156="yes"),"yes","no")</f>
        <v>no</v>
      </c>
      <c r="Z156" s="306" t="str">
        <f>IF(AND('OF -Antibiotics STAR PU 13'!AT156="yes",'Co-amoxiclav etc.'!AT156="yes"),"yes","no")</f>
        <v>no</v>
      </c>
      <c r="AA156" s="306" t="str">
        <f>IF(AND('OF -Antibiotics STAR PU 13'!AV156="yes",'Co-amoxiclav etc.'!AV156="yes"),"yes","no")</f>
        <v>no</v>
      </c>
    </row>
    <row r="157" spans="1:27" x14ac:dyDescent="0.2">
      <c r="A157" s="285" t="s">
        <v>626</v>
      </c>
      <c r="B157" s="293" t="s">
        <v>690</v>
      </c>
      <c r="C157" s="293" t="s">
        <v>404</v>
      </c>
      <c r="D157" s="293" t="s">
        <v>422</v>
      </c>
      <c r="E157" s="293" t="s">
        <v>31</v>
      </c>
      <c r="F157" s="293" t="s">
        <v>316</v>
      </c>
      <c r="G157" s="293" t="s">
        <v>317</v>
      </c>
      <c r="H157" s="306" t="str">
        <f>IF(AND('OF -Antibiotics STAR PU 13'!J157="yes",'Co-amoxiclav etc.'!J157="yes"),"yes","no")</f>
        <v>yes</v>
      </c>
      <c r="I157" s="306" t="str">
        <f>IF(AND('OF -Antibiotics STAR PU 13'!L157="yes",'Co-amoxiclav etc.'!L157="yes"),"yes","no")</f>
        <v>yes</v>
      </c>
      <c r="J157" s="306" t="str">
        <f>IF(AND('OF -Antibiotics STAR PU 13'!N157="yes",'Co-amoxiclav etc.'!N157="yes"),"yes","no")</f>
        <v>yes</v>
      </c>
      <c r="K157" s="306" t="str">
        <f>IF(AND('OF -Antibiotics STAR PU 13'!P157="yes",'Co-amoxiclav etc.'!P157="yes"),"yes","no")</f>
        <v>yes</v>
      </c>
      <c r="L157" s="306" t="str">
        <f>IF(AND('OF -Antibiotics STAR PU 13'!R157="yes",'Co-amoxiclav etc.'!R157="yes"),"yes","no")</f>
        <v>yes</v>
      </c>
      <c r="M157" s="306" t="str">
        <f>IF(AND('OF -Antibiotics STAR PU 13'!T157="yes",'Co-amoxiclav etc.'!T157="yes"),"yes","no")</f>
        <v>yes</v>
      </c>
      <c r="N157" s="306" t="str">
        <f>IF(AND('OF -Antibiotics STAR PU 13'!V157="yes",'Co-amoxiclav etc.'!V157="yes"),"yes","no")</f>
        <v>yes</v>
      </c>
      <c r="O157" s="306" t="str">
        <f>IF(AND('OF -Antibiotics STAR PU 13'!X157="yes",'Co-amoxiclav etc.'!X157="yes"),"yes","no")</f>
        <v>yes</v>
      </c>
      <c r="P157" s="306" t="str">
        <f>IF(AND('OF -Antibiotics STAR PU 13'!Z157="yes",'Co-amoxiclav etc.'!Z157="yes"),"yes","no")</f>
        <v>yes</v>
      </c>
      <c r="Q157" s="306" t="str">
        <f>IF(AND('OF -Antibiotics STAR PU 13'!AB157="yes",'Co-amoxiclav etc.'!AB157="yes"),"yes","no")</f>
        <v>yes</v>
      </c>
      <c r="R157" s="306" t="str">
        <f>IF(AND('OF -Antibiotics STAR PU 13'!AD157="yes",'Co-amoxiclav etc.'!AD157="yes"),"yes","no")</f>
        <v>yes</v>
      </c>
      <c r="S157" s="306" t="str">
        <f>IF(AND('OF -Antibiotics STAR PU 13'!AF157="yes",'Co-amoxiclav etc.'!AF157="yes"),"yes","no")</f>
        <v>yes</v>
      </c>
      <c r="T157" s="306" t="str">
        <f>IF(AND('OF -Antibiotics STAR PU 13'!AH157="yes",'Co-amoxiclav etc.'!AH157="yes"),"yes","no")</f>
        <v>yes</v>
      </c>
      <c r="U157" s="306" t="str">
        <f>IF(AND('OF -Antibiotics STAR PU 13'!AJ157="yes",'Co-amoxiclav etc.'!AJ157="yes"),"yes","no")</f>
        <v>yes</v>
      </c>
      <c r="V157" s="306" t="str">
        <f>IF(AND('OF -Antibiotics STAR PU 13'!AL157="yes",'Co-amoxiclav etc.'!AL157="yes"),"yes","no")</f>
        <v>yes</v>
      </c>
      <c r="W157" s="306" t="str">
        <f>IF(AND('OF -Antibiotics STAR PU 13'!AN157="yes",'Co-amoxiclav etc.'!AN157="yes"),"yes","no")</f>
        <v>yes</v>
      </c>
      <c r="X157" s="306" t="str">
        <f>IF(AND('OF -Antibiotics STAR PU 13'!AP157="yes",'Co-amoxiclav etc.'!AP157="yes"),"yes","no")</f>
        <v>yes</v>
      </c>
      <c r="Y157" s="306" t="str">
        <f>IF(AND('OF -Antibiotics STAR PU 13'!AR157="yes",'Co-amoxiclav etc.'!AR157="yes"),"yes","no")</f>
        <v>yes</v>
      </c>
      <c r="Z157" s="306" t="str">
        <f>IF(AND('OF -Antibiotics STAR PU 13'!AT157="yes",'Co-amoxiclav etc.'!AT157="yes"),"yes","no")</f>
        <v>yes</v>
      </c>
      <c r="AA157" s="306" t="str">
        <f>IF(AND('OF -Antibiotics STAR PU 13'!AV157="yes",'Co-amoxiclav etc.'!AV157="yes"),"yes","no")</f>
        <v>yes</v>
      </c>
    </row>
    <row r="158" spans="1:27" x14ac:dyDescent="0.2">
      <c r="A158" s="285" t="s">
        <v>496</v>
      </c>
      <c r="B158" s="293" t="s">
        <v>705</v>
      </c>
      <c r="C158" s="293" t="s">
        <v>411</v>
      </c>
      <c r="D158" s="293" t="s">
        <v>439</v>
      </c>
      <c r="E158" s="293" t="s">
        <v>145</v>
      </c>
      <c r="F158" s="293" t="s">
        <v>318</v>
      </c>
      <c r="G158" s="293" t="s">
        <v>319</v>
      </c>
      <c r="H158" s="306" t="str">
        <f>IF(AND('OF -Antibiotics STAR PU 13'!J158="yes",'Co-amoxiclav etc.'!J158="yes"),"yes","no")</f>
        <v>no</v>
      </c>
      <c r="I158" s="306" t="str">
        <f>IF(AND('OF -Antibiotics STAR PU 13'!L158="yes",'Co-amoxiclav etc.'!L158="yes"),"yes","no")</f>
        <v>no</v>
      </c>
      <c r="J158" s="306" t="str">
        <f>IF(AND('OF -Antibiotics STAR PU 13'!N158="yes",'Co-amoxiclav etc.'!N158="yes"),"yes","no")</f>
        <v>no</v>
      </c>
      <c r="K158" s="306" t="str">
        <f>IF(AND('OF -Antibiotics STAR PU 13'!P158="yes",'Co-amoxiclav etc.'!P158="yes"),"yes","no")</f>
        <v>no</v>
      </c>
      <c r="L158" s="306" t="str">
        <f>IF(AND('OF -Antibiotics STAR PU 13'!R158="yes",'Co-amoxiclav etc.'!R158="yes"),"yes","no")</f>
        <v>no</v>
      </c>
      <c r="M158" s="306" t="str">
        <f>IF(AND('OF -Antibiotics STAR PU 13'!T158="yes",'Co-amoxiclav etc.'!T158="yes"),"yes","no")</f>
        <v>no</v>
      </c>
      <c r="N158" s="306" t="str">
        <f>IF(AND('OF -Antibiotics STAR PU 13'!V158="yes",'Co-amoxiclav etc.'!V158="yes"),"yes","no")</f>
        <v>no</v>
      </c>
      <c r="O158" s="306" t="str">
        <f>IF(AND('OF -Antibiotics STAR PU 13'!X158="yes",'Co-amoxiclav etc.'!X158="yes"),"yes","no")</f>
        <v>no</v>
      </c>
      <c r="P158" s="306" t="str">
        <f>IF(AND('OF -Antibiotics STAR PU 13'!Z158="yes",'Co-amoxiclav etc.'!Z158="yes"),"yes","no")</f>
        <v>no</v>
      </c>
      <c r="Q158" s="306" t="str">
        <f>IF(AND('OF -Antibiotics STAR PU 13'!AB158="yes",'Co-amoxiclav etc.'!AB158="yes"),"yes","no")</f>
        <v>no</v>
      </c>
      <c r="R158" s="306" t="str">
        <f>IF(AND('OF -Antibiotics STAR PU 13'!AD158="yes",'Co-amoxiclav etc.'!AD158="yes"),"yes","no")</f>
        <v>no</v>
      </c>
      <c r="S158" s="306" t="str">
        <f>IF(AND('OF -Antibiotics STAR PU 13'!AF158="yes",'Co-amoxiclav etc.'!AF158="yes"),"yes","no")</f>
        <v>no</v>
      </c>
      <c r="T158" s="306" t="str">
        <f>IF(AND('OF -Antibiotics STAR PU 13'!AH158="yes",'Co-amoxiclav etc.'!AH158="yes"),"yes","no")</f>
        <v>no</v>
      </c>
      <c r="U158" s="306" t="str">
        <f>IF(AND('OF -Antibiotics STAR PU 13'!AJ158="yes",'Co-amoxiclav etc.'!AJ158="yes"),"yes","no")</f>
        <v>no</v>
      </c>
      <c r="V158" s="306" t="str">
        <f>IF(AND('OF -Antibiotics STAR PU 13'!AL158="yes",'Co-amoxiclav etc.'!AL158="yes"),"yes","no")</f>
        <v>no</v>
      </c>
      <c r="W158" s="306" t="str">
        <f>IF(AND('OF -Antibiotics STAR PU 13'!AN158="yes",'Co-amoxiclav etc.'!AN158="yes"),"yes","no")</f>
        <v>no</v>
      </c>
      <c r="X158" s="306" t="str">
        <f>IF(AND('OF -Antibiotics STAR PU 13'!AP158="yes",'Co-amoxiclav etc.'!AP158="yes"),"yes","no")</f>
        <v>no</v>
      </c>
      <c r="Y158" s="306" t="str">
        <f>IF(AND('OF -Antibiotics STAR PU 13'!AR158="yes",'Co-amoxiclav etc.'!AR158="yes"),"yes","no")</f>
        <v>no</v>
      </c>
      <c r="Z158" s="306" t="str">
        <f>IF(AND('OF -Antibiotics STAR PU 13'!AT158="yes",'Co-amoxiclav etc.'!AT158="yes"),"yes","no")</f>
        <v>no</v>
      </c>
      <c r="AA158" s="306" t="str">
        <f>IF(AND('OF -Antibiotics STAR PU 13'!AV158="yes",'Co-amoxiclav etc.'!AV158="yes"),"yes","no")</f>
        <v>no</v>
      </c>
    </row>
    <row r="159" spans="1:27" x14ac:dyDescent="0.2">
      <c r="A159" s="285" t="s">
        <v>632</v>
      </c>
      <c r="B159" s="293" t="s">
        <v>698</v>
      </c>
      <c r="C159" s="293" t="s">
        <v>409</v>
      </c>
      <c r="D159" s="293" t="s">
        <v>430</v>
      </c>
      <c r="E159" s="293" t="s">
        <v>65</v>
      </c>
      <c r="F159" s="293" t="s">
        <v>320</v>
      </c>
      <c r="G159" s="293" t="s">
        <v>321</v>
      </c>
      <c r="H159" s="306" t="str">
        <f>IF(AND('OF -Antibiotics STAR PU 13'!J159="yes",'Co-amoxiclav etc.'!J159="yes"),"yes","no")</f>
        <v>no</v>
      </c>
      <c r="I159" s="306" t="str">
        <f>IF(AND('OF -Antibiotics STAR PU 13'!L159="yes",'Co-amoxiclav etc.'!L159="yes"),"yes","no")</f>
        <v>no</v>
      </c>
      <c r="J159" s="306" t="str">
        <f>IF(AND('OF -Antibiotics STAR PU 13'!N159="yes",'Co-amoxiclav etc.'!N159="yes"),"yes","no")</f>
        <v>no</v>
      </c>
      <c r="K159" s="306" t="str">
        <f>IF(AND('OF -Antibiotics STAR PU 13'!P159="yes",'Co-amoxiclav etc.'!P159="yes"),"yes","no")</f>
        <v>no</v>
      </c>
      <c r="L159" s="306" t="str">
        <f>IF(AND('OF -Antibiotics STAR PU 13'!R159="yes",'Co-amoxiclav etc.'!R159="yes"),"yes","no")</f>
        <v>no</v>
      </c>
      <c r="M159" s="306" t="str">
        <f>IF(AND('OF -Antibiotics STAR PU 13'!T159="yes",'Co-amoxiclav etc.'!T159="yes"),"yes","no")</f>
        <v>no</v>
      </c>
      <c r="N159" s="306" t="str">
        <f>IF(AND('OF -Antibiotics STAR PU 13'!V159="yes",'Co-amoxiclav etc.'!V159="yes"),"yes","no")</f>
        <v>no</v>
      </c>
      <c r="O159" s="306" t="str">
        <f>IF(AND('OF -Antibiotics STAR PU 13'!X159="yes",'Co-amoxiclav etc.'!X159="yes"),"yes","no")</f>
        <v>no</v>
      </c>
      <c r="P159" s="306" t="str">
        <f>IF(AND('OF -Antibiotics STAR PU 13'!Z159="yes",'Co-amoxiclav etc.'!Z159="yes"),"yes","no")</f>
        <v>no</v>
      </c>
      <c r="Q159" s="306" t="str">
        <f>IF(AND('OF -Antibiotics STAR PU 13'!AB159="yes",'Co-amoxiclav etc.'!AB159="yes"),"yes","no")</f>
        <v>no</v>
      </c>
      <c r="R159" s="306" t="str">
        <f>IF(AND('OF -Antibiotics STAR PU 13'!AD159="yes",'Co-amoxiclav etc.'!AD159="yes"),"yes","no")</f>
        <v>no</v>
      </c>
      <c r="S159" s="306" t="str">
        <f>IF(AND('OF -Antibiotics STAR PU 13'!AF159="yes",'Co-amoxiclav etc.'!AF159="yes"),"yes","no")</f>
        <v>no</v>
      </c>
      <c r="T159" s="306" t="str">
        <f>IF(AND('OF -Antibiotics STAR PU 13'!AH159="yes",'Co-amoxiclav etc.'!AH159="yes"),"yes","no")</f>
        <v>no</v>
      </c>
      <c r="U159" s="306" t="str">
        <f>IF(AND('OF -Antibiotics STAR PU 13'!AJ159="yes",'Co-amoxiclav etc.'!AJ159="yes"),"yes","no")</f>
        <v>no</v>
      </c>
      <c r="V159" s="306" t="str">
        <f>IF(AND('OF -Antibiotics STAR PU 13'!AL159="yes",'Co-amoxiclav etc.'!AL159="yes"),"yes","no")</f>
        <v>no</v>
      </c>
      <c r="W159" s="306" t="str">
        <f>IF(AND('OF -Antibiotics STAR PU 13'!AN159="yes",'Co-amoxiclav etc.'!AN159="yes"),"yes","no")</f>
        <v>no</v>
      </c>
      <c r="X159" s="306" t="str">
        <f>IF(AND('OF -Antibiotics STAR PU 13'!AP159="yes",'Co-amoxiclav etc.'!AP159="yes"),"yes","no")</f>
        <v>no</v>
      </c>
      <c r="Y159" s="306" t="str">
        <f>IF(AND('OF -Antibiotics STAR PU 13'!AR159="yes",'Co-amoxiclav etc.'!AR159="yes"),"yes","no")</f>
        <v>no</v>
      </c>
      <c r="Z159" s="306" t="str">
        <f>IF(AND('OF -Antibiotics STAR PU 13'!AT159="yes",'Co-amoxiclav etc.'!AT159="yes"),"yes","no")</f>
        <v>no</v>
      </c>
      <c r="AA159" s="306" t="str">
        <f>IF(AND('OF -Antibiotics STAR PU 13'!AV159="yes",'Co-amoxiclav etc.'!AV159="yes"),"yes","no")</f>
        <v>no</v>
      </c>
    </row>
    <row r="160" spans="1:27" x14ac:dyDescent="0.2">
      <c r="A160" s="285" t="s">
        <v>628</v>
      </c>
      <c r="B160" s="293" t="s">
        <v>696</v>
      </c>
      <c r="C160" s="293" t="s">
        <v>464</v>
      </c>
      <c r="D160" s="293" t="s">
        <v>425</v>
      </c>
      <c r="E160" s="293" t="s">
        <v>40</v>
      </c>
      <c r="F160" s="293" t="s">
        <v>322</v>
      </c>
      <c r="G160" s="293" t="s">
        <v>323</v>
      </c>
      <c r="H160" s="306" t="str">
        <f>IF(AND('OF -Antibiotics STAR PU 13'!J160="yes",'Co-amoxiclav etc.'!J160="yes"),"yes","no")</f>
        <v>no</v>
      </c>
      <c r="I160" s="306" t="str">
        <f>IF(AND('OF -Antibiotics STAR PU 13'!L160="yes",'Co-amoxiclav etc.'!L160="yes"),"yes","no")</f>
        <v>no</v>
      </c>
      <c r="J160" s="306" t="str">
        <f>IF(AND('OF -Antibiotics STAR PU 13'!N160="yes",'Co-amoxiclav etc.'!N160="yes"),"yes","no")</f>
        <v>no</v>
      </c>
      <c r="K160" s="306" t="str">
        <f>IF(AND('OF -Antibiotics STAR PU 13'!P160="yes",'Co-amoxiclav etc.'!P160="yes"),"yes","no")</f>
        <v>no</v>
      </c>
      <c r="L160" s="306" t="str">
        <f>IF(AND('OF -Antibiotics STAR PU 13'!R160="yes",'Co-amoxiclav etc.'!R160="yes"),"yes","no")</f>
        <v>no</v>
      </c>
      <c r="M160" s="306" t="str">
        <f>IF(AND('OF -Antibiotics STAR PU 13'!T160="yes",'Co-amoxiclav etc.'!T160="yes"),"yes","no")</f>
        <v>no</v>
      </c>
      <c r="N160" s="306" t="str">
        <f>IF(AND('OF -Antibiotics STAR PU 13'!V160="yes",'Co-amoxiclav etc.'!V160="yes"),"yes","no")</f>
        <v>no</v>
      </c>
      <c r="O160" s="306" t="str">
        <f>IF(AND('OF -Antibiotics STAR PU 13'!X160="yes",'Co-amoxiclav etc.'!X160="yes"),"yes","no")</f>
        <v>no</v>
      </c>
      <c r="P160" s="306" t="str">
        <f>IF(AND('OF -Antibiotics STAR PU 13'!Z160="yes",'Co-amoxiclav etc.'!Z160="yes"),"yes","no")</f>
        <v>no</v>
      </c>
      <c r="Q160" s="306" t="str">
        <f>IF(AND('OF -Antibiotics STAR PU 13'!AB160="yes",'Co-amoxiclav etc.'!AB160="yes"),"yes","no")</f>
        <v>no</v>
      </c>
      <c r="R160" s="306" t="str">
        <f>IF(AND('OF -Antibiotics STAR PU 13'!AD160="yes",'Co-amoxiclav etc.'!AD160="yes"),"yes","no")</f>
        <v>no</v>
      </c>
      <c r="S160" s="306" t="str">
        <f>IF(AND('OF -Antibiotics STAR PU 13'!AF160="yes",'Co-amoxiclav etc.'!AF160="yes"),"yes","no")</f>
        <v>no</v>
      </c>
      <c r="T160" s="306" t="str">
        <f>IF(AND('OF -Antibiotics STAR PU 13'!AH160="yes",'Co-amoxiclav etc.'!AH160="yes"),"yes","no")</f>
        <v>no</v>
      </c>
      <c r="U160" s="306" t="str">
        <f>IF(AND('OF -Antibiotics STAR PU 13'!AJ160="yes",'Co-amoxiclav etc.'!AJ160="yes"),"yes","no")</f>
        <v>no</v>
      </c>
      <c r="V160" s="306" t="str">
        <f>IF(AND('OF -Antibiotics STAR PU 13'!AL160="yes",'Co-amoxiclav etc.'!AL160="yes"),"yes","no")</f>
        <v>no</v>
      </c>
      <c r="W160" s="306" t="str">
        <f>IF(AND('OF -Antibiotics STAR PU 13'!AN160="yes",'Co-amoxiclav etc.'!AN160="yes"),"yes","no")</f>
        <v>no</v>
      </c>
      <c r="X160" s="306" t="str">
        <f>IF(AND('OF -Antibiotics STAR PU 13'!AP160="yes",'Co-amoxiclav etc.'!AP160="yes"),"yes","no")</f>
        <v>no</v>
      </c>
      <c r="Y160" s="306" t="str">
        <f>IF(AND('OF -Antibiotics STAR PU 13'!AR160="yes",'Co-amoxiclav etc.'!AR160="yes"),"yes","no")</f>
        <v>no</v>
      </c>
      <c r="Z160" s="306" t="str">
        <f>IF(AND('OF -Antibiotics STAR PU 13'!AT160="yes",'Co-amoxiclav etc.'!AT160="yes"),"yes","no")</f>
        <v>no</v>
      </c>
      <c r="AA160" s="306" t="str">
        <f>IF(AND('OF -Antibiotics STAR PU 13'!AV160="yes",'Co-amoxiclav etc.'!AV160="yes"),"yes","no")</f>
        <v>no</v>
      </c>
    </row>
    <row r="161" spans="1:27" x14ac:dyDescent="0.2">
      <c r="A161" s="285" t="s">
        <v>632</v>
      </c>
      <c r="B161" s="293" t="s">
        <v>698</v>
      </c>
      <c r="C161" s="293" t="s">
        <v>409</v>
      </c>
      <c r="D161" s="293" t="s">
        <v>430</v>
      </c>
      <c r="E161" s="293" t="s">
        <v>65</v>
      </c>
      <c r="F161" s="293" t="s">
        <v>324</v>
      </c>
      <c r="G161" s="293" t="s">
        <v>325</v>
      </c>
      <c r="H161" s="306" t="str">
        <f>IF(AND('OF -Antibiotics STAR PU 13'!J161="yes",'Co-amoxiclav etc.'!J161="yes"),"yes","no")</f>
        <v>no</v>
      </c>
      <c r="I161" s="306" t="str">
        <f>IF(AND('OF -Antibiotics STAR PU 13'!L161="yes",'Co-amoxiclav etc.'!L161="yes"),"yes","no")</f>
        <v>no</v>
      </c>
      <c r="J161" s="306" t="str">
        <f>IF(AND('OF -Antibiotics STAR PU 13'!N161="yes",'Co-amoxiclav etc.'!N161="yes"),"yes","no")</f>
        <v>no</v>
      </c>
      <c r="K161" s="306" t="str">
        <f>IF(AND('OF -Antibiotics STAR PU 13'!P161="yes",'Co-amoxiclav etc.'!P161="yes"),"yes","no")</f>
        <v>no</v>
      </c>
      <c r="L161" s="306" t="str">
        <f>IF(AND('OF -Antibiotics STAR PU 13'!R161="yes",'Co-amoxiclav etc.'!R161="yes"),"yes","no")</f>
        <v>no</v>
      </c>
      <c r="M161" s="306" t="str">
        <f>IF(AND('OF -Antibiotics STAR PU 13'!T161="yes",'Co-amoxiclav etc.'!T161="yes"),"yes","no")</f>
        <v>no</v>
      </c>
      <c r="N161" s="306" t="str">
        <f>IF(AND('OF -Antibiotics STAR PU 13'!V161="yes",'Co-amoxiclav etc.'!V161="yes"),"yes","no")</f>
        <v>no</v>
      </c>
      <c r="O161" s="306" t="str">
        <f>IF(AND('OF -Antibiotics STAR PU 13'!X161="yes",'Co-amoxiclav etc.'!X161="yes"),"yes","no")</f>
        <v>no</v>
      </c>
      <c r="P161" s="306" t="str">
        <f>IF(AND('OF -Antibiotics STAR PU 13'!Z161="yes",'Co-amoxiclav etc.'!Z161="yes"),"yes","no")</f>
        <v>no</v>
      </c>
      <c r="Q161" s="306" t="str">
        <f>IF(AND('OF -Antibiotics STAR PU 13'!AB161="yes",'Co-amoxiclav etc.'!AB161="yes"),"yes","no")</f>
        <v>no</v>
      </c>
      <c r="R161" s="306" t="str">
        <f>IF(AND('OF -Antibiotics STAR PU 13'!AD161="yes",'Co-amoxiclav etc.'!AD161="yes"),"yes","no")</f>
        <v>no</v>
      </c>
      <c r="S161" s="306" t="str">
        <f>IF(AND('OF -Antibiotics STAR PU 13'!AF161="yes",'Co-amoxiclav etc.'!AF161="yes"),"yes","no")</f>
        <v>no</v>
      </c>
      <c r="T161" s="306" t="str">
        <f>IF(AND('OF -Antibiotics STAR PU 13'!AH161="yes",'Co-amoxiclav etc.'!AH161="yes"),"yes","no")</f>
        <v>no</v>
      </c>
      <c r="U161" s="306" t="str">
        <f>IF(AND('OF -Antibiotics STAR PU 13'!AJ161="yes",'Co-amoxiclav etc.'!AJ161="yes"),"yes","no")</f>
        <v>no</v>
      </c>
      <c r="V161" s="306" t="str">
        <f>IF(AND('OF -Antibiotics STAR PU 13'!AL161="yes",'Co-amoxiclav etc.'!AL161="yes"),"yes","no")</f>
        <v>no</v>
      </c>
      <c r="W161" s="306" t="str">
        <f>IF(AND('OF -Antibiotics STAR PU 13'!AN161="yes",'Co-amoxiclav etc.'!AN161="yes"),"yes","no")</f>
        <v>no</v>
      </c>
      <c r="X161" s="306" t="str">
        <f>IF(AND('OF -Antibiotics STAR PU 13'!AP161="yes",'Co-amoxiclav etc.'!AP161="yes"),"yes","no")</f>
        <v>no</v>
      </c>
      <c r="Y161" s="306" t="str">
        <f>IF(AND('OF -Antibiotics STAR PU 13'!AR161="yes",'Co-amoxiclav etc.'!AR161="yes"),"yes","no")</f>
        <v>no</v>
      </c>
      <c r="Z161" s="306" t="str">
        <f>IF(AND('OF -Antibiotics STAR PU 13'!AT161="yes",'Co-amoxiclav etc.'!AT161="yes"),"yes","no")</f>
        <v>no</v>
      </c>
      <c r="AA161" s="306" t="str">
        <f>IF(AND('OF -Antibiotics STAR PU 13'!AV161="yes",'Co-amoxiclav etc.'!AV161="yes"),"yes","no")</f>
        <v>no</v>
      </c>
    </row>
    <row r="162" spans="1:27" x14ac:dyDescent="0.2">
      <c r="A162" s="285" t="s">
        <v>634</v>
      </c>
      <c r="B162" s="293" t="s">
        <v>699</v>
      </c>
      <c r="C162" s="293" t="s">
        <v>410</v>
      </c>
      <c r="D162" s="293" t="s">
        <v>432</v>
      </c>
      <c r="E162" s="293" t="s">
        <v>89</v>
      </c>
      <c r="F162" s="293" t="s">
        <v>326</v>
      </c>
      <c r="G162" s="293" t="s">
        <v>327</v>
      </c>
      <c r="H162" s="306" t="str">
        <f>IF(AND('OF -Antibiotics STAR PU 13'!J162="yes",'Co-amoxiclav etc.'!J162="yes"),"yes","no")</f>
        <v>no</v>
      </c>
      <c r="I162" s="306" t="str">
        <f>IF(AND('OF -Antibiotics STAR PU 13'!L162="yes",'Co-amoxiclav etc.'!L162="yes"),"yes","no")</f>
        <v>no</v>
      </c>
      <c r="J162" s="306" t="str">
        <f>IF(AND('OF -Antibiotics STAR PU 13'!N162="yes",'Co-amoxiclav etc.'!N162="yes"),"yes","no")</f>
        <v>no</v>
      </c>
      <c r="K162" s="306" t="str">
        <f>IF(AND('OF -Antibiotics STAR PU 13'!P162="yes",'Co-amoxiclav etc.'!P162="yes"),"yes","no")</f>
        <v>no</v>
      </c>
      <c r="L162" s="306" t="str">
        <f>IF(AND('OF -Antibiotics STAR PU 13'!R162="yes",'Co-amoxiclav etc.'!R162="yes"),"yes","no")</f>
        <v>no</v>
      </c>
      <c r="M162" s="306" t="str">
        <f>IF(AND('OF -Antibiotics STAR PU 13'!T162="yes",'Co-amoxiclav etc.'!T162="yes"),"yes","no")</f>
        <v>no</v>
      </c>
      <c r="N162" s="306" t="str">
        <f>IF(AND('OF -Antibiotics STAR PU 13'!V162="yes",'Co-amoxiclav etc.'!V162="yes"),"yes","no")</f>
        <v>no</v>
      </c>
      <c r="O162" s="306" t="str">
        <f>IF(AND('OF -Antibiotics STAR PU 13'!X162="yes",'Co-amoxiclav etc.'!X162="yes"),"yes","no")</f>
        <v>no</v>
      </c>
      <c r="P162" s="306" t="str">
        <f>IF(AND('OF -Antibiotics STAR PU 13'!Z162="yes",'Co-amoxiclav etc.'!Z162="yes"),"yes","no")</f>
        <v>no</v>
      </c>
      <c r="Q162" s="306" t="str">
        <f>IF(AND('OF -Antibiotics STAR PU 13'!AB162="yes",'Co-amoxiclav etc.'!AB162="yes"),"yes","no")</f>
        <v>no</v>
      </c>
      <c r="R162" s="306" t="str">
        <f>IF(AND('OF -Antibiotics STAR PU 13'!AD162="yes",'Co-amoxiclav etc.'!AD162="yes"),"yes","no")</f>
        <v>no</v>
      </c>
      <c r="S162" s="306" t="str">
        <f>IF(AND('OF -Antibiotics STAR PU 13'!AF162="yes",'Co-amoxiclav etc.'!AF162="yes"),"yes","no")</f>
        <v>no</v>
      </c>
      <c r="T162" s="306" t="str">
        <f>IF(AND('OF -Antibiotics STAR PU 13'!AH162="yes",'Co-amoxiclav etc.'!AH162="yes"),"yes","no")</f>
        <v>no</v>
      </c>
      <c r="U162" s="306" t="str">
        <f>IF(AND('OF -Antibiotics STAR PU 13'!AJ162="yes",'Co-amoxiclav etc.'!AJ162="yes"),"yes","no")</f>
        <v>no</v>
      </c>
      <c r="V162" s="306" t="str">
        <f>IF(AND('OF -Antibiotics STAR PU 13'!AL162="yes",'Co-amoxiclav etc.'!AL162="yes"),"yes","no")</f>
        <v>no</v>
      </c>
      <c r="W162" s="306" t="str">
        <f>IF(AND('OF -Antibiotics STAR PU 13'!AN162="yes",'Co-amoxiclav etc.'!AN162="yes"),"yes","no")</f>
        <v>no</v>
      </c>
      <c r="X162" s="306" t="str">
        <f>IF(AND('OF -Antibiotics STAR PU 13'!AP162="yes",'Co-amoxiclav etc.'!AP162="yes"),"yes","no")</f>
        <v>no</v>
      </c>
      <c r="Y162" s="306" t="str">
        <f>IF(AND('OF -Antibiotics STAR PU 13'!AR162="yes",'Co-amoxiclav etc.'!AR162="yes"),"yes","no")</f>
        <v>no</v>
      </c>
      <c r="Z162" s="306" t="str">
        <f>IF(AND('OF -Antibiotics STAR PU 13'!AT162="yes",'Co-amoxiclav etc.'!AT162="yes"),"yes","no")</f>
        <v>no</v>
      </c>
      <c r="AA162" s="306" t="str">
        <f>IF(AND('OF -Antibiotics STAR PU 13'!AV162="yes",'Co-amoxiclav etc.'!AV162="yes"),"yes","no")</f>
        <v>no</v>
      </c>
    </row>
    <row r="163" spans="1:27" x14ac:dyDescent="0.2">
      <c r="A163" s="285" t="s">
        <v>640</v>
      </c>
      <c r="B163" s="293" t="s">
        <v>689</v>
      </c>
      <c r="C163" s="293" t="s">
        <v>402</v>
      </c>
      <c r="D163" s="293" t="s">
        <v>427</v>
      </c>
      <c r="E163" s="293" t="s">
        <v>50</v>
      </c>
      <c r="F163" s="293" t="s">
        <v>328</v>
      </c>
      <c r="G163" s="293" t="s">
        <v>329</v>
      </c>
      <c r="H163" s="306" t="str">
        <f>IF(AND('OF -Antibiotics STAR PU 13'!J163="yes",'Co-amoxiclav etc.'!J163="yes"),"yes","no")</f>
        <v>no</v>
      </c>
      <c r="I163" s="306" t="str">
        <f>IF(AND('OF -Antibiotics STAR PU 13'!L163="yes",'Co-amoxiclav etc.'!L163="yes"),"yes","no")</f>
        <v>no</v>
      </c>
      <c r="J163" s="306" t="str">
        <f>IF(AND('OF -Antibiotics STAR PU 13'!N163="yes",'Co-amoxiclav etc.'!N163="yes"),"yes","no")</f>
        <v>no</v>
      </c>
      <c r="K163" s="306" t="str">
        <f>IF(AND('OF -Antibiotics STAR PU 13'!P163="yes",'Co-amoxiclav etc.'!P163="yes"),"yes","no")</f>
        <v>no</v>
      </c>
      <c r="L163" s="306" t="str">
        <f>IF(AND('OF -Antibiotics STAR PU 13'!R163="yes",'Co-amoxiclav etc.'!R163="yes"),"yes","no")</f>
        <v>yes</v>
      </c>
      <c r="M163" s="306" t="str">
        <f>IF(AND('OF -Antibiotics STAR PU 13'!T163="yes",'Co-amoxiclav etc.'!T163="yes"),"yes","no")</f>
        <v>yes</v>
      </c>
      <c r="N163" s="306" t="str">
        <f>IF(AND('OF -Antibiotics STAR PU 13'!V163="yes",'Co-amoxiclav etc.'!V163="yes"),"yes","no")</f>
        <v>yes</v>
      </c>
      <c r="O163" s="306" t="str">
        <f>IF(AND('OF -Antibiotics STAR PU 13'!X163="yes",'Co-amoxiclav etc.'!X163="yes"),"yes","no")</f>
        <v>yes</v>
      </c>
      <c r="P163" s="306" t="str">
        <f>IF(AND('OF -Antibiotics STAR PU 13'!Z163="yes",'Co-amoxiclav etc.'!Z163="yes"),"yes","no")</f>
        <v>yes</v>
      </c>
      <c r="Q163" s="306" t="str">
        <f>IF(AND('OF -Antibiotics STAR PU 13'!AB163="yes",'Co-amoxiclav etc.'!AB163="yes"),"yes","no")</f>
        <v>yes</v>
      </c>
      <c r="R163" s="306" t="str">
        <f>IF(AND('OF -Antibiotics STAR PU 13'!AD163="yes",'Co-amoxiclav etc.'!AD163="yes"),"yes","no")</f>
        <v>yes</v>
      </c>
      <c r="S163" s="306" t="str">
        <f>IF(AND('OF -Antibiotics STAR PU 13'!AF163="yes",'Co-amoxiclav etc.'!AF163="yes"),"yes","no")</f>
        <v>yes</v>
      </c>
      <c r="T163" s="306" t="str">
        <f>IF(AND('OF -Antibiotics STAR PU 13'!AH163="yes",'Co-amoxiclav etc.'!AH163="yes"),"yes","no")</f>
        <v>yes</v>
      </c>
      <c r="U163" s="306" t="str">
        <f>IF(AND('OF -Antibiotics STAR PU 13'!AJ163="yes",'Co-amoxiclav etc.'!AJ163="yes"),"yes","no")</f>
        <v>yes</v>
      </c>
      <c r="V163" s="306" t="str">
        <f>IF(AND('OF -Antibiotics STAR PU 13'!AL163="yes",'Co-amoxiclav etc.'!AL163="yes"),"yes","no")</f>
        <v>yes</v>
      </c>
      <c r="W163" s="306" t="str">
        <f>IF(AND('OF -Antibiotics STAR PU 13'!AN163="yes",'Co-amoxiclav etc.'!AN163="yes"),"yes","no")</f>
        <v>yes</v>
      </c>
      <c r="X163" s="306" t="str">
        <f>IF(AND('OF -Antibiotics STAR PU 13'!AP163="yes",'Co-amoxiclav etc.'!AP163="yes"),"yes","no")</f>
        <v>yes</v>
      </c>
      <c r="Y163" s="306" t="str">
        <f>IF(AND('OF -Antibiotics STAR PU 13'!AR163="yes",'Co-amoxiclav etc.'!AR163="yes"),"yes","no")</f>
        <v>yes</v>
      </c>
      <c r="Z163" s="306" t="str">
        <f>IF(AND('OF -Antibiotics STAR PU 13'!AT163="yes",'Co-amoxiclav etc.'!AT163="yes"),"yes","no")</f>
        <v>yes</v>
      </c>
      <c r="AA163" s="306" t="str">
        <f>IF(AND('OF -Antibiotics STAR PU 13'!AV163="yes",'Co-amoxiclav etc.'!AV163="yes"),"yes","no")</f>
        <v>yes</v>
      </c>
    </row>
    <row r="164" spans="1:27" x14ac:dyDescent="0.2">
      <c r="A164" s="285" t="s">
        <v>636</v>
      </c>
      <c r="B164" s="293" t="s">
        <v>689</v>
      </c>
      <c r="C164" s="293" t="s">
        <v>402</v>
      </c>
      <c r="D164" s="293" t="s">
        <v>427</v>
      </c>
      <c r="E164" s="293" t="s">
        <v>50</v>
      </c>
      <c r="F164" s="293" t="s">
        <v>330</v>
      </c>
      <c r="G164" s="293" t="s">
        <v>331</v>
      </c>
      <c r="H164" s="306" t="str">
        <f>IF(AND('OF -Antibiotics STAR PU 13'!J164="yes",'Co-amoxiclav etc.'!J164="yes"),"yes","no")</f>
        <v>no</v>
      </c>
      <c r="I164" s="306" t="str">
        <f>IF(AND('OF -Antibiotics STAR PU 13'!L164="yes",'Co-amoxiclav etc.'!L164="yes"),"yes","no")</f>
        <v>no</v>
      </c>
      <c r="J164" s="306" t="str">
        <f>IF(AND('OF -Antibiotics STAR PU 13'!N164="yes",'Co-amoxiclav etc.'!N164="yes"),"yes","no")</f>
        <v>no</v>
      </c>
      <c r="K164" s="306" t="str">
        <f>IF(AND('OF -Antibiotics STAR PU 13'!P164="yes",'Co-amoxiclav etc.'!P164="yes"),"yes","no")</f>
        <v>yes</v>
      </c>
      <c r="L164" s="306" t="str">
        <f>IF(AND('OF -Antibiotics STAR PU 13'!R164="yes",'Co-amoxiclav etc.'!R164="yes"),"yes","no")</f>
        <v>yes</v>
      </c>
      <c r="M164" s="306" t="str">
        <f>IF(AND('OF -Antibiotics STAR PU 13'!T164="yes",'Co-amoxiclav etc.'!T164="yes"),"yes","no")</f>
        <v>yes</v>
      </c>
      <c r="N164" s="306" t="str">
        <f>IF(AND('OF -Antibiotics STAR PU 13'!V164="yes",'Co-amoxiclav etc.'!V164="yes"),"yes","no")</f>
        <v>yes</v>
      </c>
      <c r="O164" s="306" t="str">
        <f>IF(AND('OF -Antibiotics STAR PU 13'!X164="yes",'Co-amoxiclav etc.'!X164="yes"),"yes","no")</f>
        <v>yes</v>
      </c>
      <c r="P164" s="306" t="str">
        <f>IF(AND('OF -Antibiotics STAR PU 13'!Z164="yes",'Co-amoxiclav etc.'!Z164="yes"),"yes","no")</f>
        <v>yes</v>
      </c>
      <c r="Q164" s="306" t="str">
        <f>IF(AND('OF -Antibiotics STAR PU 13'!AB164="yes",'Co-amoxiclav etc.'!AB164="yes"),"yes","no")</f>
        <v>yes</v>
      </c>
      <c r="R164" s="306" t="str">
        <f>IF(AND('OF -Antibiotics STAR PU 13'!AD164="yes",'Co-amoxiclav etc.'!AD164="yes"),"yes","no")</f>
        <v>yes</v>
      </c>
      <c r="S164" s="306" t="str">
        <f>IF(AND('OF -Antibiotics STAR PU 13'!AF164="yes",'Co-amoxiclav etc.'!AF164="yes"),"yes","no")</f>
        <v>yes</v>
      </c>
      <c r="T164" s="306" t="str">
        <f>IF(AND('OF -Antibiotics STAR PU 13'!AH164="yes",'Co-amoxiclav etc.'!AH164="yes"),"yes","no")</f>
        <v>yes</v>
      </c>
      <c r="U164" s="306" t="str">
        <f>IF(AND('OF -Antibiotics STAR PU 13'!AJ164="yes",'Co-amoxiclav etc.'!AJ164="yes"),"yes","no")</f>
        <v>yes</v>
      </c>
      <c r="V164" s="306" t="str">
        <f>IF(AND('OF -Antibiotics STAR PU 13'!AL164="yes",'Co-amoxiclav etc.'!AL164="yes"),"yes","no")</f>
        <v>yes</v>
      </c>
      <c r="W164" s="306" t="str">
        <f>IF(AND('OF -Antibiotics STAR PU 13'!AN164="yes",'Co-amoxiclav etc.'!AN164="yes"),"yes","no")</f>
        <v>yes</v>
      </c>
      <c r="X164" s="306" t="str">
        <f>IF(AND('OF -Antibiotics STAR PU 13'!AP164="yes",'Co-amoxiclav etc.'!AP164="yes"),"yes","no")</f>
        <v>yes</v>
      </c>
      <c r="Y164" s="306" t="str">
        <f>IF(AND('OF -Antibiotics STAR PU 13'!AR164="yes",'Co-amoxiclav etc.'!AR164="yes"),"yes","no")</f>
        <v>yes</v>
      </c>
      <c r="Z164" s="306" t="str">
        <f>IF(AND('OF -Antibiotics STAR PU 13'!AT164="yes",'Co-amoxiclav etc.'!AT164="yes"),"yes","no")</f>
        <v>yes</v>
      </c>
      <c r="AA164" s="306" t="str">
        <f>IF(AND('OF -Antibiotics STAR PU 13'!AV164="yes",'Co-amoxiclav etc.'!AV164="yes"),"yes","no")</f>
        <v>yes</v>
      </c>
    </row>
    <row r="165" spans="1:27" x14ac:dyDescent="0.2">
      <c r="A165" s="285" t="s">
        <v>633</v>
      </c>
      <c r="B165" s="293" t="s">
        <v>690</v>
      </c>
      <c r="C165" s="293" t="s">
        <v>404</v>
      </c>
      <c r="D165" s="293" t="s">
        <v>422</v>
      </c>
      <c r="E165" s="293" t="s">
        <v>31</v>
      </c>
      <c r="F165" s="293" t="s">
        <v>332</v>
      </c>
      <c r="G165" s="293" t="s">
        <v>333</v>
      </c>
      <c r="H165" s="306" t="str">
        <f>IF(AND('OF -Antibiotics STAR PU 13'!J165="yes",'Co-amoxiclav etc.'!J165="yes"),"yes","no")</f>
        <v>no</v>
      </c>
      <c r="I165" s="306" t="str">
        <f>IF(AND('OF -Antibiotics STAR PU 13'!L165="yes",'Co-amoxiclav etc.'!L165="yes"),"yes","no")</f>
        <v>no</v>
      </c>
      <c r="J165" s="306" t="str">
        <f>IF(AND('OF -Antibiotics STAR PU 13'!N165="yes",'Co-amoxiclav etc.'!N165="yes"),"yes","no")</f>
        <v>no</v>
      </c>
      <c r="K165" s="306" t="str">
        <f>IF(AND('OF -Antibiotics STAR PU 13'!P165="yes",'Co-amoxiclav etc.'!P165="yes"),"yes","no")</f>
        <v>no</v>
      </c>
      <c r="L165" s="306" t="str">
        <f>IF(AND('OF -Antibiotics STAR PU 13'!R165="yes",'Co-amoxiclav etc.'!R165="yes"),"yes","no")</f>
        <v>no</v>
      </c>
      <c r="M165" s="306" t="str">
        <f>IF(AND('OF -Antibiotics STAR PU 13'!T165="yes",'Co-amoxiclav etc.'!T165="yes"),"yes","no")</f>
        <v>no</v>
      </c>
      <c r="N165" s="306" t="str">
        <f>IF(AND('OF -Antibiotics STAR PU 13'!V165="yes",'Co-amoxiclav etc.'!V165="yes"),"yes","no")</f>
        <v>no</v>
      </c>
      <c r="O165" s="306" t="str">
        <f>IF(AND('OF -Antibiotics STAR PU 13'!X165="yes",'Co-amoxiclav etc.'!X165="yes"),"yes","no")</f>
        <v>no</v>
      </c>
      <c r="P165" s="306" t="str">
        <f>IF(AND('OF -Antibiotics STAR PU 13'!Z165="yes",'Co-amoxiclav etc.'!Z165="yes"),"yes","no")</f>
        <v>no</v>
      </c>
      <c r="Q165" s="306" t="str">
        <f>IF(AND('OF -Antibiotics STAR PU 13'!AB165="yes",'Co-amoxiclav etc.'!AB165="yes"),"yes","no")</f>
        <v>no</v>
      </c>
      <c r="R165" s="306" t="str">
        <f>IF(AND('OF -Antibiotics STAR PU 13'!AD165="yes",'Co-amoxiclav etc.'!AD165="yes"),"yes","no")</f>
        <v>no</v>
      </c>
      <c r="S165" s="306" t="str">
        <f>IF(AND('OF -Antibiotics STAR PU 13'!AF165="yes",'Co-amoxiclav etc.'!AF165="yes"),"yes","no")</f>
        <v>no</v>
      </c>
      <c r="T165" s="306" t="str">
        <f>IF(AND('OF -Antibiotics STAR PU 13'!AH165="yes",'Co-amoxiclav etc.'!AH165="yes"),"yes","no")</f>
        <v>no</v>
      </c>
      <c r="U165" s="306" t="str">
        <f>IF(AND('OF -Antibiotics STAR PU 13'!AJ165="yes",'Co-amoxiclav etc.'!AJ165="yes"),"yes","no")</f>
        <v>no</v>
      </c>
      <c r="V165" s="306" t="str">
        <f>IF(AND('OF -Antibiotics STAR PU 13'!AL165="yes",'Co-amoxiclav etc.'!AL165="yes"),"yes","no")</f>
        <v>no</v>
      </c>
      <c r="W165" s="306" t="str">
        <f>IF(AND('OF -Antibiotics STAR PU 13'!AN165="yes",'Co-amoxiclav etc.'!AN165="yes"),"yes","no")</f>
        <v>no</v>
      </c>
      <c r="X165" s="306" t="str">
        <f>IF(AND('OF -Antibiotics STAR PU 13'!AP165="yes",'Co-amoxiclav etc.'!AP165="yes"),"yes","no")</f>
        <v>no</v>
      </c>
      <c r="Y165" s="306" t="str">
        <f>IF(AND('OF -Antibiotics STAR PU 13'!AR165="yes",'Co-amoxiclav etc.'!AR165="yes"),"yes","no")</f>
        <v>no</v>
      </c>
      <c r="Z165" s="306" t="str">
        <f>IF(AND('OF -Antibiotics STAR PU 13'!AT165="yes",'Co-amoxiclav etc.'!AT165="yes"),"yes","no")</f>
        <v>no</v>
      </c>
      <c r="AA165" s="306" t="str">
        <f>IF(AND('OF -Antibiotics STAR PU 13'!AV165="yes",'Co-amoxiclav etc.'!AV165="yes"),"yes","no")</f>
        <v>no</v>
      </c>
    </row>
    <row r="166" spans="1:27" x14ac:dyDescent="0.2">
      <c r="A166" s="285" t="s">
        <v>620</v>
      </c>
      <c r="B166" s="293" t="s">
        <v>689</v>
      </c>
      <c r="C166" s="293" t="s">
        <v>402</v>
      </c>
      <c r="D166" s="293" t="s">
        <v>416</v>
      </c>
      <c r="E166" s="293" t="s">
        <v>8</v>
      </c>
      <c r="F166" s="293" t="s">
        <v>334</v>
      </c>
      <c r="G166" s="293" t="s">
        <v>335</v>
      </c>
      <c r="H166" s="306" t="str">
        <f>IF(AND('OF -Antibiotics STAR PU 13'!J166="yes",'Co-amoxiclav etc.'!J166="yes"),"yes","no")</f>
        <v>no</v>
      </c>
      <c r="I166" s="306" t="str">
        <f>IF(AND('OF -Antibiotics STAR PU 13'!L166="yes",'Co-amoxiclav etc.'!L166="yes"),"yes","no")</f>
        <v>no</v>
      </c>
      <c r="J166" s="306" t="str">
        <f>IF(AND('OF -Antibiotics STAR PU 13'!N166="yes",'Co-amoxiclav etc.'!N166="yes"),"yes","no")</f>
        <v>no</v>
      </c>
      <c r="K166" s="306" t="str">
        <f>IF(AND('OF -Antibiotics STAR PU 13'!P166="yes",'Co-amoxiclav etc.'!P166="yes"),"yes","no")</f>
        <v>no</v>
      </c>
      <c r="L166" s="306" t="str">
        <f>IF(AND('OF -Antibiotics STAR PU 13'!R166="yes",'Co-amoxiclav etc.'!R166="yes"),"yes","no")</f>
        <v>no</v>
      </c>
      <c r="M166" s="306" t="str">
        <f>IF(AND('OF -Antibiotics STAR PU 13'!T166="yes",'Co-amoxiclav etc.'!T166="yes"),"yes","no")</f>
        <v>no</v>
      </c>
      <c r="N166" s="306" t="str">
        <f>IF(AND('OF -Antibiotics STAR PU 13'!V166="yes",'Co-amoxiclav etc.'!V166="yes"),"yes","no")</f>
        <v>no</v>
      </c>
      <c r="O166" s="306" t="str">
        <f>IF(AND('OF -Antibiotics STAR PU 13'!X166="yes",'Co-amoxiclav etc.'!X166="yes"),"yes","no")</f>
        <v>no</v>
      </c>
      <c r="P166" s="306" t="str">
        <f>IF(AND('OF -Antibiotics STAR PU 13'!Z166="yes",'Co-amoxiclav etc.'!Z166="yes"),"yes","no")</f>
        <v>no</v>
      </c>
      <c r="Q166" s="306" t="str">
        <f>IF(AND('OF -Antibiotics STAR PU 13'!AB166="yes",'Co-amoxiclav etc.'!AB166="yes"),"yes","no")</f>
        <v>no</v>
      </c>
      <c r="R166" s="306" t="str">
        <f>IF(AND('OF -Antibiotics STAR PU 13'!AD166="yes",'Co-amoxiclav etc.'!AD166="yes"),"yes","no")</f>
        <v>no</v>
      </c>
      <c r="S166" s="306" t="str">
        <f>IF(AND('OF -Antibiotics STAR PU 13'!AF166="yes",'Co-amoxiclav etc.'!AF166="yes"),"yes","no")</f>
        <v>no</v>
      </c>
      <c r="T166" s="306" t="str">
        <f>IF(AND('OF -Antibiotics STAR PU 13'!AH166="yes",'Co-amoxiclav etc.'!AH166="yes"),"yes","no")</f>
        <v>no</v>
      </c>
      <c r="U166" s="306" t="str">
        <f>IF(AND('OF -Antibiotics STAR PU 13'!AJ166="yes",'Co-amoxiclav etc.'!AJ166="yes"),"yes","no")</f>
        <v>no</v>
      </c>
      <c r="V166" s="306" t="str">
        <f>IF(AND('OF -Antibiotics STAR PU 13'!AL166="yes",'Co-amoxiclav etc.'!AL166="yes"),"yes","no")</f>
        <v>no</v>
      </c>
      <c r="W166" s="306" t="str">
        <f>IF(AND('OF -Antibiotics STAR PU 13'!AN166="yes",'Co-amoxiclav etc.'!AN166="yes"),"yes","no")</f>
        <v>no</v>
      </c>
      <c r="X166" s="306" t="str">
        <f>IF(AND('OF -Antibiotics STAR PU 13'!AP166="yes",'Co-amoxiclav etc.'!AP166="yes"),"yes","no")</f>
        <v>no</v>
      </c>
      <c r="Y166" s="306" t="str">
        <f>IF(AND('OF -Antibiotics STAR PU 13'!AR166="yes",'Co-amoxiclav etc.'!AR166="yes"),"yes","no")</f>
        <v>no</v>
      </c>
      <c r="Z166" s="306" t="str">
        <f>IF(AND('OF -Antibiotics STAR PU 13'!AT166="yes",'Co-amoxiclav etc.'!AT166="yes"),"yes","no")</f>
        <v>no</v>
      </c>
      <c r="AA166" s="306" t="str">
        <f>IF(AND('OF -Antibiotics STAR PU 13'!AV166="yes",'Co-amoxiclav etc.'!AV166="yes"),"yes","no")</f>
        <v>no</v>
      </c>
    </row>
    <row r="167" spans="1:27" x14ac:dyDescent="0.2">
      <c r="A167" s="285" t="s">
        <v>623</v>
      </c>
      <c r="B167" s="293" t="s">
        <v>692</v>
      </c>
      <c r="C167" s="293" t="s">
        <v>403</v>
      </c>
      <c r="D167" s="293" t="s">
        <v>420</v>
      </c>
      <c r="E167" s="293" t="s">
        <v>25</v>
      </c>
      <c r="F167" s="293" t="s">
        <v>336</v>
      </c>
      <c r="G167" s="293" t="s">
        <v>337</v>
      </c>
      <c r="H167" s="306" t="str">
        <f>IF(AND('OF -Antibiotics STAR PU 13'!J167="yes",'Co-amoxiclav etc.'!J167="yes"),"yes","no")</f>
        <v>no</v>
      </c>
      <c r="I167" s="306" t="str">
        <f>IF(AND('OF -Antibiotics STAR PU 13'!L167="yes",'Co-amoxiclav etc.'!L167="yes"),"yes","no")</f>
        <v>no</v>
      </c>
      <c r="J167" s="306" t="str">
        <f>IF(AND('OF -Antibiotics STAR PU 13'!N167="yes",'Co-amoxiclav etc.'!N167="yes"),"yes","no")</f>
        <v>no</v>
      </c>
      <c r="K167" s="306" t="str">
        <f>IF(AND('OF -Antibiotics STAR PU 13'!P167="yes",'Co-amoxiclav etc.'!P167="yes"),"yes","no")</f>
        <v>yes</v>
      </c>
      <c r="L167" s="306" t="str">
        <f>IF(AND('OF -Antibiotics STAR PU 13'!R167="yes",'Co-amoxiclav etc.'!R167="yes"),"yes","no")</f>
        <v>yes</v>
      </c>
      <c r="M167" s="306" t="str">
        <f>IF(AND('OF -Antibiotics STAR PU 13'!T167="yes",'Co-amoxiclav etc.'!T167="yes"),"yes","no")</f>
        <v>yes</v>
      </c>
      <c r="N167" s="306" t="str">
        <f>IF(AND('OF -Antibiotics STAR PU 13'!V167="yes",'Co-amoxiclav etc.'!V167="yes"),"yes","no")</f>
        <v>yes</v>
      </c>
      <c r="O167" s="306" t="str">
        <f>IF(AND('OF -Antibiotics STAR PU 13'!X167="yes",'Co-amoxiclav etc.'!X167="yes"),"yes","no")</f>
        <v>yes</v>
      </c>
      <c r="P167" s="306" t="str">
        <f>IF(AND('OF -Antibiotics STAR PU 13'!Z167="yes",'Co-amoxiclav etc.'!Z167="yes"),"yes","no")</f>
        <v>yes</v>
      </c>
      <c r="Q167" s="306" t="str">
        <f>IF(AND('OF -Antibiotics STAR PU 13'!AB167="yes",'Co-amoxiclav etc.'!AB167="yes"),"yes","no")</f>
        <v>yes</v>
      </c>
      <c r="R167" s="306" t="str">
        <f>IF(AND('OF -Antibiotics STAR PU 13'!AD167="yes",'Co-amoxiclav etc.'!AD167="yes"),"yes","no")</f>
        <v>yes</v>
      </c>
      <c r="S167" s="306" t="str">
        <f>IF(AND('OF -Antibiotics STAR PU 13'!AF167="yes",'Co-amoxiclav etc.'!AF167="yes"),"yes","no")</f>
        <v>yes</v>
      </c>
      <c r="T167" s="306" t="str">
        <f>IF(AND('OF -Antibiotics STAR PU 13'!AH167="yes",'Co-amoxiclav etc.'!AH167="yes"),"yes","no")</f>
        <v>yes</v>
      </c>
      <c r="U167" s="306" t="str">
        <f>IF(AND('OF -Antibiotics STAR PU 13'!AJ167="yes",'Co-amoxiclav etc.'!AJ167="yes"),"yes","no")</f>
        <v>yes</v>
      </c>
      <c r="V167" s="306" t="str">
        <f>IF(AND('OF -Antibiotics STAR PU 13'!AL167="yes",'Co-amoxiclav etc.'!AL167="yes"),"yes","no")</f>
        <v>yes</v>
      </c>
      <c r="W167" s="306" t="str">
        <f>IF(AND('OF -Antibiotics STAR PU 13'!AN167="yes",'Co-amoxiclav etc.'!AN167="yes"),"yes","no")</f>
        <v>yes</v>
      </c>
      <c r="X167" s="306" t="str">
        <f>IF(AND('OF -Antibiotics STAR PU 13'!AP167="yes",'Co-amoxiclav etc.'!AP167="yes"),"yes","no")</f>
        <v>yes</v>
      </c>
      <c r="Y167" s="306" t="str">
        <f>IF(AND('OF -Antibiotics STAR PU 13'!AR167="yes",'Co-amoxiclav etc.'!AR167="yes"),"yes","no")</f>
        <v>yes</v>
      </c>
      <c r="Z167" s="306" t="str">
        <f>IF(AND('OF -Antibiotics STAR PU 13'!AT167="yes",'Co-amoxiclav etc.'!AT167="yes"),"yes","no")</f>
        <v>yes</v>
      </c>
      <c r="AA167" s="306" t="str">
        <f>IF(AND('OF -Antibiotics STAR PU 13'!AV167="yes",'Co-amoxiclav etc.'!AV167="yes"),"yes","no")</f>
        <v>yes</v>
      </c>
    </row>
    <row r="168" spans="1:27" x14ac:dyDescent="0.2">
      <c r="A168" s="285" t="s">
        <v>628</v>
      </c>
      <c r="B168" s="293" t="s">
        <v>696</v>
      </c>
      <c r="C168" s="293" t="s">
        <v>464</v>
      </c>
      <c r="D168" s="293" t="s">
        <v>425</v>
      </c>
      <c r="E168" s="293" t="s">
        <v>40</v>
      </c>
      <c r="F168" s="293" t="s">
        <v>338</v>
      </c>
      <c r="G168" s="293" t="s">
        <v>339</v>
      </c>
      <c r="H168" s="306" t="str">
        <f>IF(AND('OF -Antibiotics STAR PU 13'!J168="yes",'Co-amoxiclav etc.'!J168="yes"),"yes","no")</f>
        <v>no</v>
      </c>
      <c r="I168" s="306" t="str">
        <f>IF(AND('OF -Antibiotics STAR PU 13'!L168="yes",'Co-amoxiclav etc.'!L168="yes"),"yes","no")</f>
        <v>no</v>
      </c>
      <c r="J168" s="306" t="str">
        <f>IF(AND('OF -Antibiotics STAR PU 13'!N168="yes",'Co-amoxiclav etc.'!N168="yes"),"yes","no")</f>
        <v>no</v>
      </c>
      <c r="K168" s="306" t="str">
        <f>IF(AND('OF -Antibiotics STAR PU 13'!P168="yes",'Co-amoxiclav etc.'!P168="yes"),"yes","no")</f>
        <v>no</v>
      </c>
      <c r="L168" s="306" t="str">
        <f>IF(AND('OF -Antibiotics STAR PU 13'!R168="yes",'Co-amoxiclav etc.'!R168="yes"),"yes","no")</f>
        <v>no</v>
      </c>
      <c r="M168" s="306" t="str">
        <f>IF(AND('OF -Antibiotics STAR PU 13'!T168="yes",'Co-amoxiclav etc.'!T168="yes"),"yes","no")</f>
        <v>no</v>
      </c>
      <c r="N168" s="306" t="str">
        <f>IF(AND('OF -Antibiotics STAR PU 13'!V168="yes",'Co-amoxiclav etc.'!V168="yes"),"yes","no")</f>
        <v>no</v>
      </c>
      <c r="O168" s="306" t="str">
        <f>IF(AND('OF -Antibiotics STAR PU 13'!X168="yes",'Co-amoxiclav etc.'!X168="yes"),"yes","no")</f>
        <v>no</v>
      </c>
      <c r="P168" s="306" t="str">
        <f>IF(AND('OF -Antibiotics STAR PU 13'!Z168="yes",'Co-amoxiclav etc.'!Z168="yes"),"yes","no")</f>
        <v>no</v>
      </c>
      <c r="Q168" s="306" t="str">
        <f>IF(AND('OF -Antibiotics STAR PU 13'!AB168="yes",'Co-amoxiclav etc.'!AB168="yes"),"yes","no")</f>
        <v>no</v>
      </c>
      <c r="R168" s="306" t="str">
        <f>IF(AND('OF -Antibiotics STAR PU 13'!AD168="yes",'Co-amoxiclav etc.'!AD168="yes"),"yes","no")</f>
        <v>no</v>
      </c>
      <c r="S168" s="306" t="str">
        <f>IF(AND('OF -Antibiotics STAR PU 13'!AF168="yes",'Co-amoxiclav etc.'!AF168="yes"),"yes","no")</f>
        <v>no</v>
      </c>
      <c r="T168" s="306" t="str">
        <f>IF(AND('OF -Antibiotics STAR PU 13'!AH168="yes",'Co-amoxiclav etc.'!AH168="yes"),"yes","no")</f>
        <v>no</v>
      </c>
      <c r="U168" s="306" t="str">
        <f>IF(AND('OF -Antibiotics STAR PU 13'!AJ168="yes",'Co-amoxiclav etc.'!AJ168="yes"),"yes","no")</f>
        <v>no</v>
      </c>
      <c r="V168" s="306" t="str">
        <f>IF(AND('OF -Antibiotics STAR PU 13'!AL168="yes",'Co-amoxiclav etc.'!AL168="yes"),"yes","no")</f>
        <v>no</v>
      </c>
      <c r="W168" s="306" t="str">
        <f>IF(AND('OF -Antibiotics STAR PU 13'!AN168="yes",'Co-amoxiclav etc.'!AN168="yes"),"yes","no")</f>
        <v>no</v>
      </c>
      <c r="X168" s="306" t="str">
        <f>IF(AND('OF -Antibiotics STAR PU 13'!AP168="yes",'Co-amoxiclav etc.'!AP168="yes"),"yes","no")</f>
        <v>no</v>
      </c>
      <c r="Y168" s="306" t="str">
        <f>IF(AND('OF -Antibiotics STAR PU 13'!AR168="yes",'Co-amoxiclav etc.'!AR168="yes"),"yes","no")</f>
        <v>no</v>
      </c>
      <c r="Z168" s="306" t="str">
        <f>IF(AND('OF -Antibiotics STAR PU 13'!AT168="yes",'Co-amoxiclav etc.'!AT168="yes"),"yes","no")</f>
        <v>yes</v>
      </c>
      <c r="AA168" s="306" t="str">
        <f>IF(AND('OF -Antibiotics STAR PU 13'!AV168="yes",'Co-amoxiclav etc.'!AV168="yes"),"yes","no")</f>
        <v>yes</v>
      </c>
    </row>
    <row r="169" spans="1:27" x14ac:dyDescent="0.2">
      <c r="A169" s="285" t="s">
        <v>507</v>
      </c>
      <c r="B169" s="293" t="s">
        <v>698</v>
      </c>
      <c r="C169" s="293" t="s">
        <v>409</v>
      </c>
      <c r="D169" s="293" t="s">
        <v>430</v>
      </c>
      <c r="E169" s="293" t="s">
        <v>65</v>
      </c>
      <c r="F169" s="293" t="s">
        <v>340</v>
      </c>
      <c r="G169" s="293" t="s">
        <v>341</v>
      </c>
      <c r="H169" s="306" t="str">
        <f>IF(AND('OF -Antibiotics STAR PU 13'!J169="yes",'Co-amoxiclav etc.'!J169="yes"),"yes","no")</f>
        <v>yes</v>
      </c>
      <c r="I169" s="306" t="str">
        <f>IF(AND('OF -Antibiotics STAR PU 13'!L169="yes",'Co-amoxiclav etc.'!L169="yes"),"yes","no")</f>
        <v>yes</v>
      </c>
      <c r="J169" s="306" t="str">
        <f>IF(AND('OF -Antibiotics STAR PU 13'!N169="yes",'Co-amoxiclav etc.'!N169="yes"),"yes","no")</f>
        <v>yes</v>
      </c>
      <c r="K169" s="306" t="str">
        <f>IF(AND('OF -Antibiotics STAR PU 13'!P169="yes",'Co-amoxiclav etc.'!P169="yes"),"yes","no")</f>
        <v>yes</v>
      </c>
      <c r="L169" s="306" t="str">
        <f>IF(AND('OF -Antibiotics STAR PU 13'!R169="yes",'Co-amoxiclav etc.'!R169="yes"),"yes","no")</f>
        <v>yes</v>
      </c>
      <c r="M169" s="306" t="str">
        <f>IF(AND('OF -Antibiotics STAR PU 13'!T169="yes",'Co-amoxiclav etc.'!T169="yes"),"yes","no")</f>
        <v>yes</v>
      </c>
      <c r="N169" s="306" t="str">
        <f>IF(AND('OF -Antibiotics STAR PU 13'!V169="yes",'Co-amoxiclav etc.'!V169="yes"),"yes","no")</f>
        <v>yes</v>
      </c>
      <c r="O169" s="306" t="str">
        <f>IF(AND('OF -Antibiotics STAR PU 13'!X169="yes",'Co-amoxiclav etc.'!X169="yes"),"yes","no")</f>
        <v>yes</v>
      </c>
      <c r="P169" s="306" t="str">
        <f>IF(AND('OF -Antibiotics STAR PU 13'!Z169="yes",'Co-amoxiclav etc.'!Z169="yes"),"yes","no")</f>
        <v>yes</v>
      </c>
      <c r="Q169" s="306" t="str">
        <f>IF(AND('OF -Antibiotics STAR PU 13'!AB169="yes",'Co-amoxiclav etc.'!AB169="yes"),"yes","no")</f>
        <v>yes</v>
      </c>
      <c r="R169" s="306" t="str">
        <f>IF(AND('OF -Antibiotics STAR PU 13'!AD169="yes",'Co-amoxiclav etc.'!AD169="yes"),"yes","no")</f>
        <v>yes</v>
      </c>
      <c r="S169" s="306" t="str">
        <f>IF(AND('OF -Antibiotics STAR PU 13'!AF169="yes",'Co-amoxiclav etc.'!AF169="yes"),"yes","no")</f>
        <v>yes</v>
      </c>
      <c r="T169" s="306" t="str">
        <f>IF(AND('OF -Antibiotics STAR PU 13'!AH169="yes",'Co-amoxiclav etc.'!AH169="yes"),"yes","no")</f>
        <v>yes</v>
      </c>
      <c r="U169" s="306" t="str">
        <f>IF(AND('OF -Antibiotics STAR PU 13'!AJ169="yes",'Co-amoxiclav etc.'!AJ169="yes"),"yes","no")</f>
        <v>yes</v>
      </c>
      <c r="V169" s="306" t="str">
        <f>IF(AND('OF -Antibiotics STAR PU 13'!AL169="yes",'Co-amoxiclav etc.'!AL169="yes"),"yes","no")</f>
        <v>yes</v>
      </c>
      <c r="W169" s="306" t="str">
        <f>IF(AND('OF -Antibiotics STAR PU 13'!AN169="yes",'Co-amoxiclav etc.'!AN169="yes"),"yes","no")</f>
        <v>yes</v>
      </c>
      <c r="X169" s="306" t="str">
        <f>IF(AND('OF -Antibiotics STAR PU 13'!AP169="yes",'Co-amoxiclav etc.'!AP169="yes"),"yes","no")</f>
        <v>yes</v>
      </c>
      <c r="Y169" s="306" t="str">
        <f>IF(AND('OF -Antibiotics STAR PU 13'!AR169="yes",'Co-amoxiclav etc.'!AR169="yes"),"yes","no")</f>
        <v>yes</v>
      </c>
      <c r="Z169" s="306" t="str">
        <f>IF(AND('OF -Antibiotics STAR PU 13'!AT169="yes",'Co-amoxiclav etc.'!AT169="yes"),"yes","no")</f>
        <v>yes</v>
      </c>
      <c r="AA169" s="306" t="str">
        <f>IF(AND('OF -Antibiotics STAR PU 13'!AV169="yes",'Co-amoxiclav etc.'!AV169="yes"),"yes","no")</f>
        <v>yes</v>
      </c>
    </row>
    <row r="170" spans="1:27" x14ac:dyDescent="0.2">
      <c r="A170" s="285" t="s">
        <v>620</v>
      </c>
      <c r="B170" s="293" t="s">
        <v>689</v>
      </c>
      <c r="C170" s="293" t="s">
        <v>402</v>
      </c>
      <c r="D170" s="293" t="s">
        <v>416</v>
      </c>
      <c r="E170" s="293" t="s">
        <v>8</v>
      </c>
      <c r="F170" s="293" t="s">
        <v>342</v>
      </c>
      <c r="G170" s="293" t="s">
        <v>343</v>
      </c>
      <c r="H170" s="306" t="str">
        <f>IF(AND('OF -Antibiotics STAR PU 13'!J170="yes",'Co-amoxiclav etc.'!J170="yes"),"yes","no")</f>
        <v>no</v>
      </c>
      <c r="I170" s="306" t="str">
        <f>IF(AND('OF -Antibiotics STAR PU 13'!L170="yes",'Co-amoxiclav etc.'!L170="yes"),"yes","no")</f>
        <v>no</v>
      </c>
      <c r="J170" s="306" t="str">
        <f>IF(AND('OF -Antibiotics STAR PU 13'!N170="yes",'Co-amoxiclav etc.'!N170="yes"),"yes","no")</f>
        <v>no</v>
      </c>
      <c r="K170" s="306" t="str">
        <f>IF(AND('OF -Antibiotics STAR PU 13'!P170="yes",'Co-amoxiclav etc.'!P170="yes"),"yes","no")</f>
        <v>no</v>
      </c>
      <c r="L170" s="306" t="str">
        <f>IF(AND('OF -Antibiotics STAR PU 13'!R170="yes",'Co-amoxiclav etc.'!R170="yes"),"yes","no")</f>
        <v>no</v>
      </c>
      <c r="M170" s="306" t="str">
        <f>IF(AND('OF -Antibiotics STAR PU 13'!T170="yes",'Co-amoxiclav etc.'!T170="yes"),"yes","no")</f>
        <v>no</v>
      </c>
      <c r="N170" s="306" t="str">
        <f>IF(AND('OF -Antibiotics STAR PU 13'!V170="yes",'Co-amoxiclav etc.'!V170="yes"),"yes","no")</f>
        <v>no</v>
      </c>
      <c r="O170" s="306" t="str">
        <f>IF(AND('OF -Antibiotics STAR PU 13'!X170="yes",'Co-amoxiclav etc.'!X170="yes"),"yes","no")</f>
        <v>no</v>
      </c>
      <c r="P170" s="306" t="str">
        <f>IF(AND('OF -Antibiotics STAR PU 13'!Z170="yes",'Co-amoxiclav etc.'!Z170="yes"),"yes","no")</f>
        <v>no</v>
      </c>
      <c r="Q170" s="306" t="str">
        <f>IF(AND('OF -Antibiotics STAR PU 13'!AB170="yes",'Co-amoxiclav etc.'!AB170="yes"),"yes","no")</f>
        <v>no</v>
      </c>
      <c r="R170" s="306" t="str">
        <f>IF(AND('OF -Antibiotics STAR PU 13'!AD170="yes",'Co-amoxiclav etc.'!AD170="yes"),"yes","no")</f>
        <v>no</v>
      </c>
      <c r="S170" s="306" t="str">
        <f>IF(AND('OF -Antibiotics STAR PU 13'!AF170="yes",'Co-amoxiclav etc.'!AF170="yes"),"yes","no")</f>
        <v>no</v>
      </c>
      <c r="T170" s="306" t="str">
        <f>IF(AND('OF -Antibiotics STAR PU 13'!AH170="yes",'Co-amoxiclav etc.'!AH170="yes"),"yes","no")</f>
        <v>no</v>
      </c>
      <c r="U170" s="306" t="str">
        <f>IF(AND('OF -Antibiotics STAR PU 13'!AJ170="yes",'Co-amoxiclav etc.'!AJ170="yes"),"yes","no")</f>
        <v>no</v>
      </c>
      <c r="V170" s="306" t="str">
        <f>IF(AND('OF -Antibiotics STAR PU 13'!AL170="yes",'Co-amoxiclav etc.'!AL170="yes"),"yes","no")</f>
        <v>no</v>
      </c>
      <c r="W170" s="306" t="str">
        <f>IF(AND('OF -Antibiotics STAR PU 13'!AN170="yes",'Co-amoxiclav etc.'!AN170="yes"),"yes","no")</f>
        <v>no</v>
      </c>
      <c r="X170" s="306" t="str">
        <f>IF(AND('OF -Antibiotics STAR PU 13'!AP170="yes",'Co-amoxiclav etc.'!AP170="yes"),"yes","no")</f>
        <v>no</v>
      </c>
      <c r="Y170" s="306" t="str">
        <f>IF(AND('OF -Antibiotics STAR PU 13'!AR170="yes",'Co-amoxiclav etc.'!AR170="yes"),"yes","no")</f>
        <v>no</v>
      </c>
      <c r="Z170" s="306" t="str">
        <f>IF(AND('OF -Antibiotics STAR PU 13'!AT170="yes",'Co-amoxiclav etc.'!AT170="yes"),"yes","no")</f>
        <v>no</v>
      </c>
      <c r="AA170" s="306" t="str">
        <f>IF(AND('OF -Antibiotics STAR PU 13'!AV170="yes",'Co-amoxiclav etc.'!AV170="yes"),"yes","no")</f>
        <v>no</v>
      </c>
    </row>
    <row r="171" spans="1:27" x14ac:dyDescent="0.2">
      <c r="A171" s="285" t="s">
        <v>479</v>
      </c>
      <c r="B171" s="293" t="s">
        <v>691</v>
      </c>
      <c r="C171" s="293" t="s">
        <v>405</v>
      </c>
      <c r="D171" s="293" t="s">
        <v>552</v>
      </c>
      <c r="E171" s="293" t="s">
        <v>20</v>
      </c>
      <c r="F171" s="293" t="s">
        <v>344</v>
      </c>
      <c r="G171" s="293" t="s">
        <v>345</v>
      </c>
      <c r="H171" s="306" t="str">
        <f>IF(AND('OF -Antibiotics STAR PU 13'!J171="yes",'Co-amoxiclav etc.'!J171="yes"),"yes","no")</f>
        <v>no</v>
      </c>
      <c r="I171" s="306" t="str">
        <f>IF(AND('OF -Antibiotics STAR PU 13'!L171="yes",'Co-amoxiclav etc.'!L171="yes"),"yes","no")</f>
        <v>no</v>
      </c>
      <c r="J171" s="306" t="str">
        <f>IF(AND('OF -Antibiotics STAR PU 13'!N171="yes",'Co-amoxiclav etc.'!N171="yes"),"yes","no")</f>
        <v>no</v>
      </c>
      <c r="K171" s="306" t="str">
        <f>IF(AND('OF -Antibiotics STAR PU 13'!P171="yes",'Co-amoxiclav etc.'!P171="yes"),"yes","no")</f>
        <v>no</v>
      </c>
      <c r="L171" s="306" t="str">
        <f>IF(AND('OF -Antibiotics STAR PU 13'!R171="yes",'Co-amoxiclav etc.'!R171="yes"),"yes","no")</f>
        <v>no</v>
      </c>
      <c r="M171" s="306" t="str">
        <f>IF(AND('OF -Antibiotics STAR PU 13'!T171="yes",'Co-amoxiclav etc.'!T171="yes"),"yes","no")</f>
        <v>no</v>
      </c>
      <c r="N171" s="306" t="str">
        <f>IF(AND('OF -Antibiotics STAR PU 13'!V171="yes",'Co-amoxiclav etc.'!V171="yes"),"yes","no")</f>
        <v>no</v>
      </c>
      <c r="O171" s="306" t="str">
        <f>IF(AND('OF -Antibiotics STAR PU 13'!X171="yes",'Co-amoxiclav etc.'!X171="yes"),"yes","no")</f>
        <v>no</v>
      </c>
      <c r="P171" s="306" t="str">
        <f>IF(AND('OF -Antibiotics STAR PU 13'!Z171="yes",'Co-amoxiclav etc.'!Z171="yes"),"yes","no")</f>
        <v>no</v>
      </c>
      <c r="Q171" s="306" t="str">
        <f>IF(AND('OF -Antibiotics STAR PU 13'!AB171="yes",'Co-amoxiclav etc.'!AB171="yes"),"yes","no")</f>
        <v>no</v>
      </c>
      <c r="R171" s="306" t="str">
        <f>IF(AND('OF -Antibiotics STAR PU 13'!AD171="yes",'Co-amoxiclav etc.'!AD171="yes"),"yes","no")</f>
        <v>no</v>
      </c>
      <c r="S171" s="306" t="str">
        <f>IF(AND('OF -Antibiotics STAR PU 13'!AF171="yes",'Co-amoxiclav etc.'!AF171="yes"),"yes","no")</f>
        <v>no</v>
      </c>
      <c r="T171" s="306" t="str">
        <f>IF(AND('OF -Antibiotics STAR PU 13'!AH171="yes",'Co-amoxiclav etc.'!AH171="yes"),"yes","no")</f>
        <v>no</v>
      </c>
      <c r="U171" s="306" t="str">
        <f>IF(AND('OF -Antibiotics STAR PU 13'!AJ171="yes",'Co-amoxiclav etc.'!AJ171="yes"),"yes","no")</f>
        <v>no</v>
      </c>
      <c r="V171" s="306" t="str">
        <f>IF(AND('OF -Antibiotics STAR PU 13'!AL171="yes",'Co-amoxiclav etc.'!AL171="yes"),"yes","no")</f>
        <v>no</v>
      </c>
      <c r="W171" s="306" t="str">
        <f>IF(AND('OF -Antibiotics STAR PU 13'!AN171="yes",'Co-amoxiclav etc.'!AN171="yes"),"yes","no")</f>
        <v>no</v>
      </c>
      <c r="X171" s="306" t="str">
        <f>IF(AND('OF -Antibiotics STAR PU 13'!AP171="yes",'Co-amoxiclav etc.'!AP171="yes"),"yes","no")</f>
        <v>no</v>
      </c>
      <c r="Y171" s="306" t="str">
        <f>IF(AND('OF -Antibiotics STAR PU 13'!AR171="yes",'Co-amoxiclav etc.'!AR171="yes"),"yes","no")</f>
        <v>no</v>
      </c>
      <c r="Z171" s="306" t="str">
        <f>IF(AND('OF -Antibiotics STAR PU 13'!AT171="yes",'Co-amoxiclav etc.'!AT171="yes"),"yes","no")</f>
        <v>no</v>
      </c>
      <c r="AA171" s="306" t="str">
        <f>IF(AND('OF -Antibiotics STAR PU 13'!AV171="yes",'Co-amoxiclav etc.'!AV171="yes"),"yes","no")</f>
        <v>no</v>
      </c>
    </row>
    <row r="172" spans="1:27" x14ac:dyDescent="0.2">
      <c r="A172" s="285" t="s">
        <v>621</v>
      </c>
      <c r="B172" s="293" t="s">
        <v>690</v>
      </c>
      <c r="C172" s="293" t="s">
        <v>404</v>
      </c>
      <c r="D172" s="293" t="s">
        <v>418</v>
      </c>
      <c r="E172" s="293" t="s">
        <v>12</v>
      </c>
      <c r="F172" s="293" t="s">
        <v>346</v>
      </c>
      <c r="G172" s="293" t="s">
        <v>347</v>
      </c>
      <c r="H172" s="306" t="str">
        <f>IF(AND('OF -Antibiotics STAR PU 13'!J172="yes",'Co-amoxiclav etc.'!J172="yes"),"yes","no")</f>
        <v>yes</v>
      </c>
      <c r="I172" s="306" t="str">
        <f>IF(AND('OF -Antibiotics STAR PU 13'!L172="yes",'Co-amoxiclav etc.'!L172="yes"),"yes","no")</f>
        <v>yes</v>
      </c>
      <c r="J172" s="306" t="str">
        <f>IF(AND('OF -Antibiotics STAR PU 13'!N172="yes",'Co-amoxiclav etc.'!N172="yes"),"yes","no")</f>
        <v>yes</v>
      </c>
      <c r="K172" s="306" t="str">
        <f>IF(AND('OF -Antibiotics STAR PU 13'!P172="yes",'Co-amoxiclav etc.'!P172="yes"),"yes","no")</f>
        <v>yes</v>
      </c>
      <c r="L172" s="306" t="str">
        <f>IF(AND('OF -Antibiotics STAR PU 13'!R172="yes",'Co-amoxiclav etc.'!R172="yes"),"yes","no")</f>
        <v>yes</v>
      </c>
      <c r="M172" s="306" t="str">
        <f>IF(AND('OF -Antibiotics STAR PU 13'!T172="yes",'Co-amoxiclav etc.'!T172="yes"),"yes","no")</f>
        <v>yes</v>
      </c>
      <c r="N172" s="306" t="str">
        <f>IF(AND('OF -Antibiotics STAR PU 13'!V172="yes",'Co-amoxiclav etc.'!V172="yes"),"yes","no")</f>
        <v>yes</v>
      </c>
      <c r="O172" s="306" t="str">
        <f>IF(AND('OF -Antibiotics STAR PU 13'!X172="yes",'Co-amoxiclav etc.'!X172="yes"),"yes","no")</f>
        <v>yes</v>
      </c>
      <c r="P172" s="306" t="str">
        <f>IF(AND('OF -Antibiotics STAR PU 13'!Z172="yes",'Co-amoxiclav etc.'!Z172="yes"),"yes","no")</f>
        <v>yes</v>
      </c>
      <c r="Q172" s="306" t="str">
        <f>IF(AND('OF -Antibiotics STAR PU 13'!AB172="yes",'Co-amoxiclav etc.'!AB172="yes"),"yes","no")</f>
        <v>yes</v>
      </c>
      <c r="R172" s="306" t="str">
        <f>IF(AND('OF -Antibiotics STAR PU 13'!AD172="yes",'Co-amoxiclav etc.'!AD172="yes"),"yes","no")</f>
        <v>yes</v>
      </c>
      <c r="S172" s="306" t="str">
        <f>IF(AND('OF -Antibiotics STAR PU 13'!AF172="yes",'Co-amoxiclav etc.'!AF172="yes"),"yes","no")</f>
        <v>yes</v>
      </c>
      <c r="T172" s="306" t="str">
        <f>IF(AND('OF -Antibiotics STAR PU 13'!AH172="yes",'Co-amoxiclav etc.'!AH172="yes"),"yes","no")</f>
        <v>yes</v>
      </c>
      <c r="U172" s="306" t="str">
        <f>IF(AND('OF -Antibiotics STAR PU 13'!AJ172="yes",'Co-amoxiclav etc.'!AJ172="yes"),"yes","no")</f>
        <v>no</v>
      </c>
      <c r="V172" s="306" t="str">
        <f>IF(AND('OF -Antibiotics STAR PU 13'!AL172="yes",'Co-amoxiclav etc.'!AL172="yes"),"yes","no")</f>
        <v>no</v>
      </c>
      <c r="W172" s="306" t="str">
        <f>IF(AND('OF -Antibiotics STAR PU 13'!AN172="yes",'Co-amoxiclav etc.'!AN172="yes"),"yes","no")</f>
        <v>no</v>
      </c>
      <c r="X172" s="306" t="str">
        <f>IF(AND('OF -Antibiotics STAR PU 13'!AP172="yes",'Co-amoxiclav etc.'!AP172="yes"),"yes","no")</f>
        <v>no</v>
      </c>
      <c r="Y172" s="306" t="str">
        <f>IF(AND('OF -Antibiotics STAR PU 13'!AR172="yes",'Co-amoxiclav etc.'!AR172="yes"),"yes","no")</f>
        <v>no</v>
      </c>
      <c r="Z172" s="306" t="str">
        <f>IF(AND('OF -Antibiotics STAR PU 13'!AT172="yes",'Co-amoxiclav etc.'!AT172="yes"),"yes","no")</f>
        <v>no</v>
      </c>
      <c r="AA172" s="306" t="str">
        <f>IF(AND('OF -Antibiotics STAR PU 13'!AV172="yes",'Co-amoxiclav etc.'!AV172="yes"),"yes","no")</f>
        <v>no</v>
      </c>
    </row>
    <row r="173" spans="1:27" x14ac:dyDescent="0.2">
      <c r="A173" s="285" t="s">
        <v>628</v>
      </c>
      <c r="B173" s="293" t="s">
        <v>696</v>
      </c>
      <c r="C173" s="293" t="s">
        <v>464</v>
      </c>
      <c r="D173" s="293" t="s">
        <v>425</v>
      </c>
      <c r="E173" s="293" t="s">
        <v>40</v>
      </c>
      <c r="F173" s="293" t="s">
        <v>348</v>
      </c>
      <c r="G173" s="293" t="s">
        <v>349</v>
      </c>
      <c r="H173" s="306" t="str">
        <f>IF(AND('OF -Antibiotics STAR PU 13'!J173="yes",'Co-amoxiclav etc.'!J173="yes"),"yes","no")</f>
        <v>no</v>
      </c>
      <c r="I173" s="306" t="str">
        <f>IF(AND('OF -Antibiotics STAR PU 13'!L173="yes",'Co-amoxiclav etc.'!L173="yes"),"yes","no")</f>
        <v>no</v>
      </c>
      <c r="J173" s="306" t="str">
        <f>IF(AND('OF -Antibiotics STAR PU 13'!N173="yes",'Co-amoxiclav etc.'!N173="yes"),"yes","no")</f>
        <v>no</v>
      </c>
      <c r="K173" s="306" t="str">
        <f>IF(AND('OF -Antibiotics STAR PU 13'!P173="yes",'Co-amoxiclav etc.'!P173="yes"),"yes","no")</f>
        <v>no</v>
      </c>
      <c r="L173" s="306" t="str">
        <f>IF(AND('OF -Antibiotics STAR PU 13'!R173="yes",'Co-amoxiclav etc.'!R173="yes"),"yes","no")</f>
        <v>no</v>
      </c>
      <c r="M173" s="306" t="str">
        <f>IF(AND('OF -Antibiotics STAR PU 13'!T173="yes",'Co-amoxiclav etc.'!T173="yes"),"yes","no")</f>
        <v>no</v>
      </c>
      <c r="N173" s="306" t="str">
        <f>IF(AND('OF -Antibiotics STAR PU 13'!V173="yes",'Co-amoxiclav etc.'!V173="yes"),"yes","no")</f>
        <v>no</v>
      </c>
      <c r="O173" s="306" t="str">
        <f>IF(AND('OF -Antibiotics STAR PU 13'!X173="yes",'Co-amoxiclav etc.'!X173="yes"),"yes","no")</f>
        <v>no</v>
      </c>
      <c r="P173" s="306" t="str">
        <f>IF(AND('OF -Antibiotics STAR PU 13'!Z173="yes",'Co-amoxiclav etc.'!Z173="yes"),"yes","no")</f>
        <v>no</v>
      </c>
      <c r="Q173" s="306" t="str">
        <f>IF(AND('OF -Antibiotics STAR PU 13'!AB173="yes",'Co-amoxiclav etc.'!AB173="yes"),"yes","no")</f>
        <v>no</v>
      </c>
      <c r="R173" s="306" t="str">
        <f>IF(AND('OF -Antibiotics STAR PU 13'!AD173="yes",'Co-amoxiclav etc.'!AD173="yes"),"yes","no")</f>
        <v>no</v>
      </c>
      <c r="S173" s="306" t="str">
        <f>IF(AND('OF -Antibiotics STAR PU 13'!AF173="yes",'Co-amoxiclav etc.'!AF173="yes"),"yes","no")</f>
        <v>no</v>
      </c>
      <c r="T173" s="306" t="str">
        <f>IF(AND('OF -Antibiotics STAR PU 13'!AH173="yes",'Co-amoxiclav etc.'!AH173="yes"),"yes","no")</f>
        <v>no</v>
      </c>
      <c r="U173" s="306" t="str">
        <f>IF(AND('OF -Antibiotics STAR PU 13'!AJ173="yes",'Co-amoxiclav etc.'!AJ173="yes"),"yes","no")</f>
        <v>no</v>
      </c>
      <c r="V173" s="306" t="str">
        <f>IF(AND('OF -Antibiotics STAR PU 13'!AL173="yes",'Co-amoxiclav etc.'!AL173="yes"),"yes","no")</f>
        <v>no</v>
      </c>
      <c r="W173" s="306" t="str">
        <f>IF(AND('OF -Antibiotics STAR PU 13'!AN173="yes",'Co-amoxiclav etc.'!AN173="yes"),"yes","no")</f>
        <v>no</v>
      </c>
      <c r="X173" s="306" t="str">
        <f>IF(AND('OF -Antibiotics STAR PU 13'!AP173="yes",'Co-amoxiclav etc.'!AP173="yes"),"yes","no")</f>
        <v>no</v>
      </c>
      <c r="Y173" s="306" t="str">
        <f>IF(AND('OF -Antibiotics STAR PU 13'!AR173="yes",'Co-amoxiclav etc.'!AR173="yes"),"yes","no")</f>
        <v>no</v>
      </c>
      <c r="Z173" s="306" t="str">
        <f>IF(AND('OF -Antibiotics STAR PU 13'!AT173="yes",'Co-amoxiclav etc.'!AT173="yes"),"yes","no")</f>
        <v>no</v>
      </c>
      <c r="AA173" s="306" t="str">
        <f>IF(AND('OF -Antibiotics STAR PU 13'!AV173="yes",'Co-amoxiclav etc.'!AV173="yes"),"yes","no")</f>
        <v>no</v>
      </c>
    </row>
    <row r="174" spans="1:27" x14ac:dyDescent="0.2">
      <c r="A174" s="285" t="s">
        <v>637</v>
      </c>
      <c r="B174" s="293" t="s">
        <v>688</v>
      </c>
      <c r="C174" s="293" t="s">
        <v>401</v>
      </c>
      <c r="D174" s="293" t="s">
        <v>436</v>
      </c>
      <c r="E174" s="293" t="s">
        <v>114</v>
      </c>
      <c r="F174" s="293" t="s">
        <v>350</v>
      </c>
      <c r="G174" s="293" t="s">
        <v>351</v>
      </c>
      <c r="H174" s="306" t="str">
        <f>IF(AND('OF -Antibiotics STAR PU 13'!J174="yes",'Co-amoxiclav etc.'!J174="yes"),"yes","no")</f>
        <v>yes</v>
      </c>
      <c r="I174" s="306" t="str">
        <f>IF(AND('OF -Antibiotics STAR PU 13'!L174="yes",'Co-amoxiclav etc.'!L174="yes"),"yes","no")</f>
        <v>yes</v>
      </c>
      <c r="J174" s="306" t="str">
        <f>IF(AND('OF -Antibiotics STAR PU 13'!N174="yes",'Co-amoxiclav etc.'!N174="yes"),"yes","no")</f>
        <v>yes</v>
      </c>
      <c r="K174" s="306" t="str">
        <f>IF(AND('OF -Antibiotics STAR PU 13'!P174="yes",'Co-amoxiclav etc.'!P174="yes"),"yes","no")</f>
        <v>yes</v>
      </c>
      <c r="L174" s="306" t="str">
        <f>IF(AND('OF -Antibiotics STAR PU 13'!R174="yes",'Co-amoxiclav etc.'!R174="yes"),"yes","no")</f>
        <v>yes</v>
      </c>
      <c r="M174" s="306" t="str">
        <f>IF(AND('OF -Antibiotics STAR PU 13'!T174="yes",'Co-amoxiclav etc.'!T174="yes"),"yes","no")</f>
        <v>yes</v>
      </c>
      <c r="N174" s="306" t="str">
        <f>IF(AND('OF -Antibiotics STAR PU 13'!V174="yes",'Co-amoxiclav etc.'!V174="yes"),"yes","no")</f>
        <v>yes</v>
      </c>
      <c r="O174" s="306" t="str">
        <f>IF(AND('OF -Antibiotics STAR PU 13'!X174="yes",'Co-amoxiclav etc.'!X174="yes"),"yes","no")</f>
        <v>yes</v>
      </c>
      <c r="P174" s="306" t="str">
        <f>IF(AND('OF -Antibiotics STAR PU 13'!Z174="yes",'Co-amoxiclav etc.'!Z174="yes"),"yes","no")</f>
        <v>yes</v>
      </c>
      <c r="Q174" s="306" t="str">
        <f>IF(AND('OF -Antibiotics STAR PU 13'!AB174="yes",'Co-amoxiclav etc.'!AB174="yes"),"yes","no")</f>
        <v>yes</v>
      </c>
      <c r="R174" s="306" t="str">
        <f>IF(AND('OF -Antibiotics STAR PU 13'!AD174="yes",'Co-amoxiclav etc.'!AD174="yes"),"yes","no")</f>
        <v>yes</v>
      </c>
      <c r="S174" s="306" t="str">
        <f>IF(AND('OF -Antibiotics STAR PU 13'!AF174="yes",'Co-amoxiclav etc.'!AF174="yes"),"yes","no")</f>
        <v>yes</v>
      </c>
      <c r="T174" s="306" t="str">
        <f>IF(AND('OF -Antibiotics STAR PU 13'!AH174="yes",'Co-amoxiclav etc.'!AH174="yes"),"yes","no")</f>
        <v>yes</v>
      </c>
      <c r="U174" s="306" t="str">
        <f>IF(AND('OF -Antibiotics STAR PU 13'!AJ174="yes",'Co-amoxiclav etc.'!AJ174="yes"),"yes","no")</f>
        <v>yes</v>
      </c>
      <c r="V174" s="306" t="str">
        <f>IF(AND('OF -Antibiotics STAR PU 13'!AL174="yes",'Co-amoxiclav etc.'!AL174="yes"),"yes","no")</f>
        <v>yes</v>
      </c>
      <c r="W174" s="306" t="str">
        <f>IF(AND('OF -Antibiotics STAR PU 13'!AN174="yes",'Co-amoxiclav etc.'!AN174="yes"),"yes","no")</f>
        <v>yes</v>
      </c>
      <c r="X174" s="306" t="str">
        <f>IF(AND('OF -Antibiotics STAR PU 13'!AP174="yes",'Co-amoxiclav etc.'!AP174="yes"),"yes","no")</f>
        <v>yes</v>
      </c>
      <c r="Y174" s="306" t="str">
        <f>IF(AND('OF -Antibiotics STAR PU 13'!AR174="yes",'Co-amoxiclav etc.'!AR174="yes"),"yes","no")</f>
        <v>yes</v>
      </c>
      <c r="Z174" s="306" t="str">
        <f>IF(AND('OF -Antibiotics STAR PU 13'!AT174="yes",'Co-amoxiclav etc.'!AT174="yes"),"yes","no")</f>
        <v>yes</v>
      </c>
      <c r="AA174" s="306" t="str">
        <f>IF(AND('OF -Antibiotics STAR PU 13'!AV174="yes",'Co-amoxiclav etc.'!AV174="yes"),"yes","no")</f>
        <v>yes</v>
      </c>
    </row>
    <row r="175" spans="1:27" x14ac:dyDescent="0.2">
      <c r="A175" s="285" t="s">
        <v>496</v>
      </c>
      <c r="B175" s="293" t="s">
        <v>705</v>
      </c>
      <c r="C175" s="293" t="s">
        <v>411</v>
      </c>
      <c r="D175" s="293" t="s">
        <v>437</v>
      </c>
      <c r="E175" s="293" t="s">
        <v>123</v>
      </c>
      <c r="F175" s="293" t="s">
        <v>352</v>
      </c>
      <c r="G175" s="293" t="s">
        <v>353</v>
      </c>
      <c r="H175" s="306" t="str">
        <f>IF(AND('OF -Antibiotics STAR PU 13'!J175="yes",'Co-amoxiclav etc.'!J175="yes"),"yes","no")</f>
        <v>yes</v>
      </c>
      <c r="I175" s="306" t="str">
        <f>IF(AND('OF -Antibiotics STAR PU 13'!L175="yes",'Co-amoxiclav etc.'!L175="yes"),"yes","no")</f>
        <v>yes</v>
      </c>
      <c r="J175" s="306" t="str">
        <f>IF(AND('OF -Antibiotics STAR PU 13'!N175="yes",'Co-amoxiclav etc.'!N175="yes"),"yes","no")</f>
        <v>yes</v>
      </c>
      <c r="K175" s="306" t="str">
        <f>IF(AND('OF -Antibiotics STAR PU 13'!P175="yes",'Co-amoxiclav etc.'!P175="yes"),"yes","no")</f>
        <v>yes</v>
      </c>
      <c r="L175" s="306" t="str">
        <f>IF(AND('OF -Antibiotics STAR PU 13'!R175="yes",'Co-amoxiclav etc.'!R175="yes"),"yes","no")</f>
        <v>yes</v>
      </c>
      <c r="M175" s="306" t="str">
        <f>IF(AND('OF -Antibiotics STAR PU 13'!T175="yes",'Co-amoxiclav etc.'!T175="yes"),"yes","no")</f>
        <v>yes</v>
      </c>
      <c r="N175" s="306" t="str">
        <f>IF(AND('OF -Antibiotics STAR PU 13'!V175="yes",'Co-amoxiclav etc.'!V175="yes"),"yes","no")</f>
        <v>yes</v>
      </c>
      <c r="O175" s="306" t="str">
        <f>IF(AND('OF -Antibiotics STAR PU 13'!X175="yes",'Co-amoxiclav etc.'!X175="yes"),"yes","no")</f>
        <v>yes</v>
      </c>
      <c r="P175" s="306" t="str">
        <f>IF(AND('OF -Antibiotics STAR PU 13'!Z175="yes",'Co-amoxiclav etc.'!Z175="yes"),"yes","no")</f>
        <v>yes</v>
      </c>
      <c r="Q175" s="306" t="str">
        <f>IF(AND('OF -Antibiotics STAR PU 13'!AB175="yes",'Co-amoxiclav etc.'!AB175="yes"),"yes","no")</f>
        <v>yes</v>
      </c>
      <c r="R175" s="306" t="str">
        <f>IF(AND('OF -Antibiotics STAR PU 13'!AD175="yes",'Co-amoxiclav etc.'!AD175="yes"),"yes","no")</f>
        <v>yes</v>
      </c>
      <c r="S175" s="306" t="str">
        <f>IF(AND('OF -Antibiotics STAR PU 13'!AF175="yes",'Co-amoxiclav etc.'!AF175="yes"),"yes","no")</f>
        <v>yes</v>
      </c>
      <c r="T175" s="306" t="str">
        <f>IF(AND('OF -Antibiotics STAR PU 13'!AH175="yes",'Co-amoxiclav etc.'!AH175="yes"),"yes","no")</f>
        <v>yes</v>
      </c>
      <c r="U175" s="306" t="str">
        <f>IF(AND('OF -Antibiotics STAR PU 13'!AJ175="yes",'Co-amoxiclav etc.'!AJ175="yes"),"yes","no")</f>
        <v>yes</v>
      </c>
      <c r="V175" s="306" t="str">
        <f>IF(AND('OF -Antibiotics STAR PU 13'!AL175="yes",'Co-amoxiclav etc.'!AL175="yes"),"yes","no")</f>
        <v>yes</v>
      </c>
      <c r="W175" s="306" t="str">
        <f>IF(AND('OF -Antibiotics STAR PU 13'!AN175="yes",'Co-amoxiclav etc.'!AN175="yes"),"yes","no")</f>
        <v>yes</v>
      </c>
      <c r="X175" s="306" t="str">
        <f>IF(AND('OF -Antibiotics STAR PU 13'!AP175="yes",'Co-amoxiclav etc.'!AP175="yes"),"yes","no")</f>
        <v>yes</v>
      </c>
      <c r="Y175" s="306" t="str">
        <f>IF(AND('OF -Antibiotics STAR PU 13'!AR175="yes",'Co-amoxiclav etc.'!AR175="yes"),"yes","no")</f>
        <v>yes</v>
      </c>
      <c r="Z175" s="306" t="str">
        <f>IF(AND('OF -Antibiotics STAR PU 13'!AT175="yes",'Co-amoxiclav etc.'!AT175="yes"),"yes","no")</f>
        <v>yes</v>
      </c>
      <c r="AA175" s="306" t="str">
        <f>IF(AND('OF -Antibiotics STAR PU 13'!AV175="yes",'Co-amoxiclav etc.'!AV175="yes"),"yes","no")</f>
        <v>yes</v>
      </c>
    </row>
    <row r="176" spans="1:27" x14ac:dyDescent="0.2">
      <c r="A176" s="285" t="s">
        <v>619</v>
      </c>
      <c r="B176" s="293" t="s">
        <v>688</v>
      </c>
      <c r="C176" s="293" t="s">
        <v>401</v>
      </c>
      <c r="D176" s="293" t="s">
        <v>415</v>
      </c>
      <c r="E176" s="293" t="s">
        <v>5</v>
      </c>
      <c r="F176" s="293" t="s">
        <v>354</v>
      </c>
      <c r="G176" s="293" t="s">
        <v>355</v>
      </c>
      <c r="H176" s="306" t="str">
        <f>IF(AND('OF -Antibiotics STAR PU 13'!J176="yes",'Co-amoxiclav etc.'!J176="yes"),"yes","no")</f>
        <v>no</v>
      </c>
      <c r="I176" s="306" t="str">
        <f>IF(AND('OF -Antibiotics STAR PU 13'!L176="yes",'Co-amoxiclav etc.'!L176="yes"),"yes","no")</f>
        <v>no</v>
      </c>
      <c r="J176" s="306" t="str">
        <f>IF(AND('OF -Antibiotics STAR PU 13'!N176="yes",'Co-amoxiclav etc.'!N176="yes"),"yes","no")</f>
        <v>no</v>
      </c>
      <c r="K176" s="306" t="str">
        <f>IF(AND('OF -Antibiotics STAR PU 13'!P176="yes",'Co-amoxiclav etc.'!P176="yes"),"yes","no")</f>
        <v>no</v>
      </c>
      <c r="L176" s="306" t="str">
        <f>IF(AND('OF -Antibiotics STAR PU 13'!R176="yes",'Co-amoxiclav etc.'!R176="yes"),"yes","no")</f>
        <v>no</v>
      </c>
      <c r="M176" s="306" t="str">
        <f>IF(AND('OF -Antibiotics STAR PU 13'!T176="yes",'Co-amoxiclav etc.'!T176="yes"),"yes","no")</f>
        <v>no</v>
      </c>
      <c r="N176" s="306" t="str">
        <f>IF(AND('OF -Antibiotics STAR PU 13'!V176="yes",'Co-amoxiclav etc.'!V176="yes"),"yes","no")</f>
        <v>no</v>
      </c>
      <c r="O176" s="306" t="str">
        <f>IF(AND('OF -Antibiotics STAR PU 13'!X176="yes",'Co-amoxiclav etc.'!X176="yes"),"yes","no")</f>
        <v>no</v>
      </c>
      <c r="P176" s="306" t="str">
        <f>IF(AND('OF -Antibiotics STAR PU 13'!Z176="yes",'Co-amoxiclav etc.'!Z176="yes"),"yes","no")</f>
        <v>no</v>
      </c>
      <c r="Q176" s="306" t="str">
        <f>IF(AND('OF -Antibiotics STAR PU 13'!AB176="yes",'Co-amoxiclav etc.'!AB176="yes"),"yes","no")</f>
        <v>no</v>
      </c>
      <c r="R176" s="306" t="str">
        <f>IF(AND('OF -Antibiotics STAR PU 13'!AD176="yes",'Co-amoxiclav etc.'!AD176="yes"),"yes","no")</f>
        <v>no</v>
      </c>
      <c r="S176" s="306" t="str">
        <f>IF(AND('OF -Antibiotics STAR PU 13'!AF176="yes",'Co-amoxiclav etc.'!AF176="yes"),"yes","no")</f>
        <v>no</v>
      </c>
      <c r="T176" s="306" t="str">
        <f>IF(AND('OF -Antibiotics STAR PU 13'!AH176="yes",'Co-amoxiclav etc.'!AH176="yes"),"yes","no")</f>
        <v>no</v>
      </c>
      <c r="U176" s="306" t="str">
        <f>IF(AND('OF -Antibiotics STAR PU 13'!AJ176="yes",'Co-amoxiclav etc.'!AJ176="yes"),"yes","no")</f>
        <v>no</v>
      </c>
      <c r="V176" s="306" t="str">
        <f>IF(AND('OF -Antibiotics STAR PU 13'!AL176="yes",'Co-amoxiclav etc.'!AL176="yes"),"yes","no")</f>
        <v>no</v>
      </c>
      <c r="W176" s="306" t="str">
        <f>IF(AND('OF -Antibiotics STAR PU 13'!AN176="yes",'Co-amoxiclav etc.'!AN176="yes"),"yes","no")</f>
        <v>no</v>
      </c>
      <c r="X176" s="306" t="str">
        <f>IF(AND('OF -Antibiotics STAR PU 13'!AP176="yes",'Co-amoxiclav etc.'!AP176="yes"),"yes","no")</f>
        <v>no</v>
      </c>
      <c r="Y176" s="306" t="str">
        <f>IF(AND('OF -Antibiotics STAR PU 13'!AR176="yes",'Co-amoxiclav etc.'!AR176="yes"),"yes","no")</f>
        <v>no</v>
      </c>
      <c r="Z176" s="306" t="str">
        <f>IF(AND('OF -Antibiotics STAR PU 13'!AT176="yes",'Co-amoxiclav etc.'!AT176="yes"),"yes","no")</f>
        <v>no</v>
      </c>
      <c r="AA176" s="306" t="str">
        <f>IF(AND('OF -Antibiotics STAR PU 13'!AV176="yes",'Co-amoxiclav etc.'!AV176="yes"),"yes","no")</f>
        <v>no</v>
      </c>
    </row>
    <row r="177" spans="1:27" x14ac:dyDescent="0.2">
      <c r="A177" s="285" t="s">
        <v>635</v>
      </c>
      <c r="B177" s="293" t="s">
        <v>694</v>
      </c>
      <c r="C177" s="293" t="s">
        <v>407</v>
      </c>
      <c r="D177" s="293" t="s">
        <v>423</v>
      </c>
      <c r="E177" s="293" t="s">
        <v>34</v>
      </c>
      <c r="F177" s="293" t="s">
        <v>356</v>
      </c>
      <c r="G177" s="293" t="s">
        <v>357</v>
      </c>
      <c r="H177" s="306" t="str">
        <f>IF(AND('OF -Antibiotics STAR PU 13'!J177="yes",'Co-amoxiclav etc.'!J177="yes"),"yes","no")</f>
        <v>no</v>
      </c>
      <c r="I177" s="306" t="str">
        <f>IF(AND('OF -Antibiotics STAR PU 13'!L177="yes",'Co-amoxiclav etc.'!L177="yes"),"yes","no")</f>
        <v>no</v>
      </c>
      <c r="J177" s="306" t="str">
        <f>IF(AND('OF -Antibiotics STAR PU 13'!N177="yes",'Co-amoxiclav etc.'!N177="yes"),"yes","no")</f>
        <v>no</v>
      </c>
      <c r="K177" s="306" t="str">
        <f>IF(AND('OF -Antibiotics STAR PU 13'!P177="yes",'Co-amoxiclav etc.'!P177="yes"),"yes","no")</f>
        <v>no</v>
      </c>
      <c r="L177" s="306" t="str">
        <f>IF(AND('OF -Antibiotics STAR PU 13'!R177="yes",'Co-amoxiclav etc.'!R177="yes"),"yes","no")</f>
        <v>no</v>
      </c>
      <c r="M177" s="306" t="str">
        <f>IF(AND('OF -Antibiotics STAR PU 13'!T177="yes",'Co-amoxiclav etc.'!T177="yes"),"yes","no")</f>
        <v>no</v>
      </c>
      <c r="N177" s="306" t="str">
        <f>IF(AND('OF -Antibiotics STAR PU 13'!V177="yes",'Co-amoxiclav etc.'!V177="yes"),"yes","no")</f>
        <v>no</v>
      </c>
      <c r="O177" s="306" t="str">
        <f>IF(AND('OF -Antibiotics STAR PU 13'!X177="yes",'Co-amoxiclav etc.'!X177="yes"),"yes","no")</f>
        <v>no</v>
      </c>
      <c r="P177" s="306" t="str">
        <f>IF(AND('OF -Antibiotics STAR PU 13'!Z177="yes",'Co-amoxiclav etc.'!Z177="yes"),"yes","no")</f>
        <v>no</v>
      </c>
      <c r="Q177" s="306" t="str">
        <f>IF(AND('OF -Antibiotics STAR PU 13'!AB177="yes",'Co-amoxiclav etc.'!AB177="yes"),"yes","no")</f>
        <v>no</v>
      </c>
      <c r="R177" s="306" t="str">
        <f>IF(AND('OF -Antibiotics STAR PU 13'!AD177="yes",'Co-amoxiclav etc.'!AD177="yes"),"yes","no")</f>
        <v>no</v>
      </c>
      <c r="S177" s="306" t="str">
        <f>IF(AND('OF -Antibiotics STAR PU 13'!AF177="yes",'Co-amoxiclav etc.'!AF177="yes"),"yes","no")</f>
        <v>no</v>
      </c>
      <c r="T177" s="306" t="str">
        <f>IF(AND('OF -Antibiotics STAR PU 13'!AH177="yes",'Co-amoxiclav etc.'!AH177="yes"),"yes","no")</f>
        <v>no</v>
      </c>
      <c r="U177" s="306" t="str">
        <f>IF(AND('OF -Antibiotics STAR PU 13'!AJ177="yes",'Co-amoxiclav etc.'!AJ177="yes"),"yes","no")</f>
        <v>no</v>
      </c>
      <c r="V177" s="306" t="str">
        <f>IF(AND('OF -Antibiotics STAR PU 13'!AL177="yes",'Co-amoxiclav etc.'!AL177="yes"),"yes","no")</f>
        <v>no</v>
      </c>
      <c r="W177" s="306" t="str">
        <f>IF(AND('OF -Antibiotics STAR PU 13'!AN177="yes",'Co-amoxiclav etc.'!AN177="yes"),"yes","no")</f>
        <v>no</v>
      </c>
      <c r="X177" s="306" t="str">
        <f>IF(AND('OF -Antibiotics STAR PU 13'!AP177="yes",'Co-amoxiclav etc.'!AP177="yes"),"yes","no")</f>
        <v>no</v>
      </c>
      <c r="Y177" s="306" t="str">
        <f>IF(AND('OF -Antibiotics STAR PU 13'!AR177="yes",'Co-amoxiclav etc.'!AR177="yes"),"yes","no")</f>
        <v>no</v>
      </c>
      <c r="Z177" s="306" t="str">
        <f>IF(AND('OF -Antibiotics STAR PU 13'!AT177="yes",'Co-amoxiclav etc.'!AT177="yes"),"yes","no")</f>
        <v>no</v>
      </c>
      <c r="AA177" s="306" t="str">
        <f>IF(AND('OF -Antibiotics STAR PU 13'!AV177="yes",'Co-amoxiclav etc.'!AV177="yes"),"yes","no")</f>
        <v>no</v>
      </c>
    </row>
    <row r="178" spans="1:27" x14ac:dyDescent="0.2">
      <c r="A178" s="285" t="s">
        <v>621</v>
      </c>
      <c r="B178" s="293" t="s">
        <v>690</v>
      </c>
      <c r="C178" s="293" t="s">
        <v>404</v>
      </c>
      <c r="D178" s="293" t="s">
        <v>418</v>
      </c>
      <c r="E178" s="293" t="s">
        <v>12</v>
      </c>
      <c r="F178" s="293" t="s">
        <v>358</v>
      </c>
      <c r="G178" s="293" t="s">
        <v>359</v>
      </c>
      <c r="H178" s="306" t="str">
        <f>IF(AND('OF -Antibiotics STAR PU 13'!J178="yes",'Co-amoxiclav etc.'!J178="yes"),"yes","no")</f>
        <v>no</v>
      </c>
      <c r="I178" s="306" t="str">
        <f>IF(AND('OF -Antibiotics STAR PU 13'!L178="yes",'Co-amoxiclav etc.'!L178="yes"),"yes","no")</f>
        <v>no</v>
      </c>
      <c r="J178" s="306" t="str">
        <f>IF(AND('OF -Antibiotics STAR PU 13'!N178="yes",'Co-amoxiclav etc.'!N178="yes"),"yes","no")</f>
        <v>no</v>
      </c>
      <c r="K178" s="306" t="str">
        <f>IF(AND('OF -Antibiotics STAR PU 13'!P178="yes",'Co-amoxiclav etc.'!P178="yes"),"yes","no")</f>
        <v>yes</v>
      </c>
      <c r="L178" s="306" t="str">
        <f>IF(AND('OF -Antibiotics STAR PU 13'!R178="yes",'Co-amoxiclav etc.'!R178="yes"),"yes","no")</f>
        <v>yes</v>
      </c>
      <c r="M178" s="306" t="str">
        <f>IF(AND('OF -Antibiotics STAR PU 13'!T178="yes",'Co-amoxiclav etc.'!T178="yes"),"yes","no")</f>
        <v>yes</v>
      </c>
      <c r="N178" s="306" t="str">
        <f>IF(AND('OF -Antibiotics STAR PU 13'!V178="yes",'Co-amoxiclav etc.'!V178="yes"),"yes","no")</f>
        <v>yes</v>
      </c>
      <c r="O178" s="306" t="str">
        <f>IF(AND('OF -Antibiotics STAR PU 13'!X178="yes",'Co-amoxiclav etc.'!X178="yes"),"yes","no")</f>
        <v>yes</v>
      </c>
      <c r="P178" s="306" t="str">
        <f>IF(AND('OF -Antibiotics STAR PU 13'!Z178="yes",'Co-amoxiclav etc.'!Z178="yes"),"yes","no")</f>
        <v>yes</v>
      </c>
      <c r="Q178" s="306" t="str">
        <f>IF(AND('OF -Antibiotics STAR PU 13'!AB178="yes",'Co-amoxiclav etc.'!AB178="yes"),"yes","no")</f>
        <v>yes</v>
      </c>
      <c r="R178" s="306" t="str">
        <f>IF(AND('OF -Antibiotics STAR PU 13'!AD178="yes",'Co-amoxiclav etc.'!AD178="yes"),"yes","no")</f>
        <v>yes</v>
      </c>
      <c r="S178" s="306" t="str">
        <f>IF(AND('OF -Antibiotics STAR PU 13'!AF178="yes",'Co-amoxiclav etc.'!AF178="yes"),"yes","no")</f>
        <v>yes</v>
      </c>
      <c r="T178" s="306" t="str">
        <f>IF(AND('OF -Antibiotics STAR PU 13'!AH178="yes",'Co-amoxiclav etc.'!AH178="yes"),"yes","no")</f>
        <v>yes</v>
      </c>
      <c r="U178" s="306" t="str">
        <f>IF(AND('OF -Antibiotics STAR PU 13'!AJ178="yes",'Co-amoxiclav etc.'!AJ178="yes"),"yes","no")</f>
        <v>yes</v>
      </c>
      <c r="V178" s="306" t="str">
        <f>IF(AND('OF -Antibiotics STAR PU 13'!AL178="yes",'Co-amoxiclav etc.'!AL178="yes"),"yes","no")</f>
        <v>yes</v>
      </c>
      <c r="W178" s="306" t="str">
        <f>IF(AND('OF -Antibiotics STAR PU 13'!AN178="yes",'Co-amoxiclav etc.'!AN178="yes"),"yes","no")</f>
        <v>yes</v>
      </c>
      <c r="X178" s="306" t="str">
        <f>IF(AND('OF -Antibiotics STAR PU 13'!AP178="yes",'Co-amoxiclav etc.'!AP178="yes"),"yes","no")</f>
        <v>yes</v>
      </c>
      <c r="Y178" s="306" t="str">
        <f>IF(AND('OF -Antibiotics STAR PU 13'!AR178="yes",'Co-amoxiclav etc.'!AR178="yes"),"yes","no")</f>
        <v>yes</v>
      </c>
      <c r="Z178" s="306" t="str">
        <f>IF(AND('OF -Antibiotics STAR PU 13'!AT178="yes",'Co-amoxiclav etc.'!AT178="yes"),"yes","no")</f>
        <v>yes</v>
      </c>
      <c r="AA178" s="306" t="str">
        <f>IF(AND('OF -Antibiotics STAR PU 13'!AV178="yes",'Co-amoxiclav etc.'!AV178="yes"),"yes","no")</f>
        <v>yes</v>
      </c>
    </row>
    <row r="179" spans="1:27" x14ac:dyDescent="0.2">
      <c r="A179" s="285" t="s">
        <v>633</v>
      </c>
      <c r="B179" s="293" t="s">
        <v>690</v>
      </c>
      <c r="C179" s="293" t="s">
        <v>404</v>
      </c>
      <c r="D179" s="293" t="s">
        <v>422</v>
      </c>
      <c r="E179" s="293" t="s">
        <v>31</v>
      </c>
      <c r="F179" s="293" t="s">
        <v>360</v>
      </c>
      <c r="G179" s="293" t="s">
        <v>361</v>
      </c>
      <c r="H179" s="306" t="str">
        <f>IF(AND('OF -Antibiotics STAR PU 13'!J179="yes",'Co-amoxiclav etc.'!J179="yes"),"yes","no")</f>
        <v>no</v>
      </c>
      <c r="I179" s="306" t="str">
        <f>IF(AND('OF -Antibiotics STAR PU 13'!L179="yes",'Co-amoxiclav etc.'!L179="yes"),"yes","no")</f>
        <v>no</v>
      </c>
      <c r="J179" s="306" t="str">
        <f>IF(AND('OF -Antibiotics STAR PU 13'!N179="yes",'Co-amoxiclav etc.'!N179="yes"),"yes","no")</f>
        <v>no</v>
      </c>
      <c r="K179" s="306" t="str">
        <f>IF(AND('OF -Antibiotics STAR PU 13'!P179="yes",'Co-amoxiclav etc.'!P179="yes"),"yes","no")</f>
        <v>no</v>
      </c>
      <c r="L179" s="306" t="str">
        <f>IF(AND('OF -Antibiotics STAR PU 13'!R179="yes",'Co-amoxiclav etc.'!R179="yes"),"yes","no")</f>
        <v>no</v>
      </c>
      <c r="M179" s="306" t="str">
        <f>IF(AND('OF -Antibiotics STAR PU 13'!T179="yes",'Co-amoxiclav etc.'!T179="yes"),"yes","no")</f>
        <v>no</v>
      </c>
      <c r="N179" s="306" t="str">
        <f>IF(AND('OF -Antibiotics STAR PU 13'!V179="yes",'Co-amoxiclav etc.'!V179="yes"),"yes","no")</f>
        <v>no</v>
      </c>
      <c r="O179" s="306" t="str">
        <f>IF(AND('OF -Antibiotics STAR PU 13'!X179="yes",'Co-amoxiclav etc.'!X179="yes"),"yes","no")</f>
        <v>no</v>
      </c>
      <c r="P179" s="306" t="str">
        <f>IF(AND('OF -Antibiotics STAR PU 13'!Z179="yes",'Co-amoxiclav etc.'!Z179="yes"),"yes","no")</f>
        <v>no</v>
      </c>
      <c r="Q179" s="306" t="str">
        <f>IF(AND('OF -Antibiotics STAR PU 13'!AB179="yes",'Co-amoxiclav etc.'!AB179="yes"),"yes","no")</f>
        <v>no</v>
      </c>
      <c r="R179" s="306" t="str">
        <f>IF(AND('OF -Antibiotics STAR PU 13'!AD179="yes",'Co-amoxiclav etc.'!AD179="yes"),"yes","no")</f>
        <v>no</v>
      </c>
      <c r="S179" s="306" t="str">
        <f>IF(AND('OF -Antibiotics STAR PU 13'!AF179="yes",'Co-amoxiclav etc.'!AF179="yes"),"yes","no")</f>
        <v>no</v>
      </c>
      <c r="T179" s="306" t="str">
        <f>IF(AND('OF -Antibiotics STAR PU 13'!AH179="yes",'Co-amoxiclav etc.'!AH179="yes"),"yes","no")</f>
        <v>no</v>
      </c>
      <c r="U179" s="306" t="str">
        <f>IF(AND('OF -Antibiotics STAR PU 13'!AJ179="yes",'Co-amoxiclav etc.'!AJ179="yes"),"yes","no")</f>
        <v>no</v>
      </c>
      <c r="V179" s="306" t="str">
        <f>IF(AND('OF -Antibiotics STAR PU 13'!AL179="yes",'Co-amoxiclav etc.'!AL179="yes"),"yes","no")</f>
        <v>no</v>
      </c>
      <c r="W179" s="306" t="str">
        <f>IF(AND('OF -Antibiotics STAR PU 13'!AN179="yes",'Co-amoxiclav etc.'!AN179="yes"),"yes","no")</f>
        <v>no</v>
      </c>
      <c r="X179" s="306" t="str">
        <f>IF(AND('OF -Antibiotics STAR PU 13'!AP179="yes",'Co-amoxiclav etc.'!AP179="yes"),"yes","no")</f>
        <v>no</v>
      </c>
      <c r="Y179" s="306" t="str">
        <f>IF(AND('OF -Antibiotics STAR PU 13'!AR179="yes",'Co-amoxiclav etc.'!AR179="yes"),"yes","no")</f>
        <v>no</v>
      </c>
      <c r="Z179" s="306" t="str">
        <f>IF(AND('OF -Antibiotics STAR PU 13'!AT179="yes",'Co-amoxiclav etc.'!AT179="yes"),"yes","no")</f>
        <v>yes</v>
      </c>
      <c r="AA179" s="306" t="str">
        <f>IF(AND('OF -Antibiotics STAR PU 13'!AV179="yes",'Co-amoxiclav etc.'!AV179="yes"),"yes","no")</f>
        <v>yes</v>
      </c>
    </row>
    <row r="180" spans="1:27" x14ac:dyDescent="0.2">
      <c r="A180" s="285" t="s">
        <v>496</v>
      </c>
      <c r="B180" s="293" t="s">
        <v>705</v>
      </c>
      <c r="C180" s="293" t="s">
        <v>411</v>
      </c>
      <c r="D180" s="293" t="s">
        <v>437</v>
      </c>
      <c r="E180" s="293" t="s">
        <v>123</v>
      </c>
      <c r="F180" s="293" t="s">
        <v>362</v>
      </c>
      <c r="G180" s="293" t="s">
        <v>363</v>
      </c>
      <c r="H180" s="306" t="str">
        <f>IF(AND('OF -Antibiotics STAR PU 13'!J180="yes",'Co-amoxiclav etc.'!J180="yes"),"yes","no")</f>
        <v>no</v>
      </c>
      <c r="I180" s="306" t="str">
        <f>IF(AND('OF -Antibiotics STAR PU 13'!L180="yes",'Co-amoxiclav etc.'!L180="yes"),"yes","no")</f>
        <v>no</v>
      </c>
      <c r="J180" s="306" t="str">
        <f>IF(AND('OF -Antibiotics STAR PU 13'!N180="yes",'Co-amoxiclav etc.'!N180="yes"),"yes","no")</f>
        <v>no</v>
      </c>
      <c r="K180" s="306" t="str">
        <f>IF(AND('OF -Antibiotics STAR PU 13'!P180="yes",'Co-amoxiclav etc.'!P180="yes"),"yes","no")</f>
        <v>no</v>
      </c>
      <c r="L180" s="306" t="str">
        <f>IF(AND('OF -Antibiotics STAR PU 13'!R180="yes",'Co-amoxiclav etc.'!R180="yes"),"yes","no")</f>
        <v>no</v>
      </c>
      <c r="M180" s="306" t="str">
        <f>IF(AND('OF -Antibiotics STAR PU 13'!T180="yes",'Co-amoxiclav etc.'!T180="yes"),"yes","no")</f>
        <v>no</v>
      </c>
      <c r="N180" s="306" t="str">
        <f>IF(AND('OF -Antibiotics STAR PU 13'!V180="yes",'Co-amoxiclav etc.'!V180="yes"),"yes","no")</f>
        <v>no</v>
      </c>
      <c r="O180" s="306" t="str">
        <f>IF(AND('OF -Antibiotics STAR PU 13'!X180="yes",'Co-amoxiclav etc.'!X180="yes"),"yes","no")</f>
        <v>no</v>
      </c>
      <c r="P180" s="306" t="str">
        <f>IF(AND('OF -Antibiotics STAR PU 13'!Z180="yes",'Co-amoxiclav etc.'!Z180="yes"),"yes","no")</f>
        <v>no</v>
      </c>
      <c r="Q180" s="306" t="str">
        <f>IF(AND('OF -Antibiotics STAR PU 13'!AB180="yes",'Co-amoxiclav etc.'!AB180="yes"),"yes","no")</f>
        <v>yes</v>
      </c>
      <c r="R180" s="306" t="str">
        <f>IF(AND('OF -Antibiotics STAR PU 13'!AD180="yes",'Co-amoxiclav etc.'!AD180="yes"),"yes","no")</f>
        <v>yes</v>
      </c>
      <c r="S180" s="306" t="str">
        <f>IF(AND('OF -Antibiotics STAR PU 13'!AF180="yes",'Co-amoxiclav etc.'!AF180="yes"),"yes","no")</f>
        <v>yes</v>
      </c>
      <c r="T180" s="306" t="str">
        <f>IF(AND('OF -Antibiotics STAR PU 13'!AH180="yes",'Co-amoxiclav etc.'!AH180="yes"),"yes","no")</f>
        <v>yes</v>
      </c>
      <c r="U180" s="306" t="str">
        <f>IF(AND('OF -Antibiotics STAR PU 13'!AJ180="yes",'Co-amoxiclav etc.'!AJ180="yes"),"yes","no")</f>
        <v>yes</v>
      </c>
      <c r="V180" s="306" t="str">
        <f>IF(AND('OF -Antibiotics STAR PU 13'!AL180="yes",'Co-amoxiclav etc.'!AL180="yes"),"yes","no")</f>
        <v>yes</v>
      </c>
      <c r="W180" s="306" t="str">
        <f>IF(AND('OF -Antibiotics STAR PU 13'!AN180="yes",'Co-amoxiclav etc.'!AN180="yes"),"yes","no")</f>
        <v>yes</v>
      </c>
      <c r="X180" s="306" t="str">
        <f>IF(AND('OF -Antibiotics STAR PU 13'!AP180="yes",'Co-amoxiclav etc.'!AP180="yes"),"yes","no")</f>
        <v>yes</v>
      </c>
      <c r="Y180" s="306" t="str">
        <f>IF(AND('OF -Antibiotics STAR PU 13'!AR180="yes",'Co-amoxiclav etc.'!AR180="yes"),"yes","no")</f>
        <v>yes</v>
      </c>
      <c r="Z180" s="306" t="str">
        <f>IF(AND('OF -Antibiotics STAR PU 13'!AT180="yes",'Co-amoxiclav etc.'!AT180="yes"),"yes","no")</f>
        <v>yes</v>
      </c>
      <c r="AA180" s="306" t="str">
        <f>IF(AND('OF -Antibiotics STAR PU 13'!AV180="yes",'Co-amoxiclav etc.'!AV180="yes"),"yes","no")</f>
        <v>yes</v>
      </c>
    </row>
    <row r="181" spans="1:27" x14ac:dyDescent="0.2">
      <c r="A181" s="285" t="s">
        <v>490</v>
      </c>
      <c r="B181" s="293" t="s">
        <v>694</v>
      </c>
      <c r="C181" s="293" t="s">
        <v>407</v>
      </c>
      <c r="D181" s="293" t="s">
        <v>431</v>
      </c>
      <c r="E181" s="293" t="s">
        <v>82</v>
      </c>
      <c r="F181" s="293" t="s">
        <v>364</v>
      </c>
      <c r="G181" s="293" t="s">
        <v>365</v>
      </c>
      <c r="H181" s="306" t="str">
        <f>IF(AND('OF -Antibiotics STAR PU 13'!J181="yes",'Co-amoxiclav etc.'!J181="yes"),"yes","no")</f>
        <v>no</v>
      </c>
      <c r="I181" s="306" t="str">
        <f>IF(AND('OF -Antibiotics STAR PU 13'!L181="yes",'Co-amoxiclav etc.'!L181="yes"),"yes","no")</f>
        <v>no</v>
      </c>
      <c r="J181" s="306" t="str">
        <f>IF(AND('OF -Antibiotics STAR PU 13'!N181="yes",'Co-amoxiclav etc.'!N181="yes"),"yes","no")</f>
        <v>no</v>
      </c>
      <c r="K181" s="306" t="str">
        <f>IF(AND('OF -Antibiotics STAR PU 13'!P181="yes",'Co-amoxiclav etc.'!P181="yes"),"yes","no")</f>
        <v>no</v>
      </c>
      <c r="L181" s="306" t="str">
        <f>IF(AND('OF -Antibiotics STAR PU 13'!R181="yes",'Co-amoxiclav etc.'!R181="yes"),"yes","no")</f>
        <v>no</v>
      </c>
      <c r="M181" s="306" t="str">
        <f>IF(AND('OF -Antibiotics STAR PU 13'!T181="yes",'Co-amoxiclav etc.'!T181="yes"),"yes","no")</f>
        <v>no</v>
      </c>
      <c r="N181" s="306" t="str">
        <f>IF(AND('OF -Antibiotics STAR PU 13'!V181="yes",'Co-amoxiclav etc.'!V181="yes"),"yes","no")</f>
        <v>no</v>
      </c>
      <c r="O181" s="306" t="str">
        <f>IF(AND('OF -Antibiotics STAR PU 13'!X181="yes",'Co-amoxiclav etc.'!X181="yes"),"yes","no")</f>
        <v>no</v>
      </c>
      <c r="P181" s="306" t="str">
        <f>IF(AND('OF -Antibiotics STAR PU 13'!Z181="yes",'Co-amoxiclav etc.'!Z181="yes"),"yes","no")</f>
        <v>no</v>
      </c>
      <c r="Q181" s="306" t="str">
        <f>IF(AND('OF -Antibiotics STAR PU 13'!AB181="yes",'Co-amoxiclav etc.'!AB181="yes"),"yes","no")</f>
        <v>no</v>
      </c>
      <c r="R181" s="306" t="str">
        <f>IF(AND('OF -Antibiotics STAR PU 13'!AD181="yes",'Co-amoxiclav etc.'!AD181="yes"),"yes","no")</f>
        <v>no</v>
      </c>
      <c r="S181" s="306" t="str">
        <f>IF(AND('OF -Antibiotics STAR PU 13'!AF181="yes",'Co-amoxiclav etc.'!AF181="yes"),"yes","no")</f>
        <v>no</v>
      </c>
      <c r="T181" s="306" t="str">
        <f>IF(AND('OF -Antibiotics STAR PU 13'!AH181="yes",'Co-amoxiclav etc.'!AH181="yes"),"yes","no")</f>
        <v>no</v>
      </c>
      <c r="U181" s="306" t="str">
        <f>IF(AND('OF -Antibiotics STAR PU 13'!AJ181="yes",'Co-amoxiclav etc.'!AJ181="yes"),"yes","no")</f>
        <v>no</v>
      </c>
      <c r="V181" s="306" t="str">
        <f>IF(AND('OF -Antibiotics STAR PU 13'!AL181="yes",'Co-amoxiclav etc.'!AL181="yes"),"yes","no")</f>
        <v>no</v>
      </c>
      <c r="W181" s="306" t="str">
        <f>IF(AND('OF -Antibiotics STAR PU 13'!AN181="yes",'Co-amoxiclav etc.'!AN181="yes"),"yes","no")</f>
        <v>no</v>
      </c>
      <c r="X181" s="306" t="str">
        <f>IF(AND('OF -Antibiotics STAR PU 13'!AP181="yes",'Co-amoxiclav etc.'!AP181="yes"),"yes","no")</f>
        <v>no</v>
      </c>
      <c r="Y181" s="306" t="str">
        <f>IF(AND('OF -Antibiotics STAR PU 13'!AR181="yes",'Co-amoxiclav etc.'!AR181="yes"),"yes","no")</f>
        <v>no</v>
      </c>
      <c r="Z181" s="306" t="str">
        <f>IF(AND('OF -Antibiotics STAR PU 13'!AT181="yes",'Co-amoxiclav etc.'!AT181="yes"),"yes","no")</f>
        <v>no</v>
      </c>
      <c r="AA181" s="306" t="str">
        <f>IF(AND('OF -Antibiotics STAR PU 13'!AV181="yes",'Co-amoxiclav etc.'!AV181="yes"),"yes","no")</f>
        <v>no</v>
      </c>
    </row>
    <row r="182" spans="1:27" x14ac:dyDescent="0.2">
      <c r="A182" s="285" t="s">
        <v>496</v>
      </c>
      <c r="B182" s="293" t="s">
        <v>705</v>
      </c>
      <c r="C182" s="293" t="s">
        <v>411</v>
      </c>
      <c r="D182" s="293" t="s">
        <v>437</v>
      </c>
      <c r="E182" s="293" t="s">
        <v>123</v>
      </c>
      <c r="F182" s="293" t="s">
        <v>366</v>
      </c>
      <c r="G182" s="293" t="s">
        <v>367</v>
      </c>
      <c r="H182" s="306" t="str">
        <f>IF(AND('OF -Antibiotics STAR PU 13'!J182="yes",'Co-amoxiclav etc.'!J182="yes"),"yes","no")</f>
        <v>no</v>
      </c>
      <c r="I182" s="306" t="str">
        <f>IF(AND('OF -Antibiotics STAR PU 13'!L182="yes",'Co-amoxiclav etc.'!L182="yes"),"yes","no")</f>
        <v>no</v>
      </c>
      <c r="J182" s="306" t="str">
        <f>IF(AND('OF -Antibiotics STAR PU 13'!N182="yes",'Co-amoxiclav etc.'!N182="yes"),"yes","no")</f>
        <v>no</v>
      </c>
      <c r="K182" s="306" t="str">
        <f>IF(AND('OF -Antibiotics STAR PU 13'!P182="yes",'Co-amoxiclav etc.'!P182="yes"),"yes","no")</f>
        <v>no</v>
      </c>
      <c r="L182" s="306" t="str">
        <f>IF(AND('OF -Antibiotics STAR PU 13'!R182="yes",'Co-amoxiclav etc.'!R182="yes"),"yes","no")</f>
        <v>no</v>
      </c>
      <c r="M182" s="306" t="str">
        <f>IF(AND('OF -Antibiotics STAR PU 13'!T182="yes",'Co-amoxiclav etc.'!T182="yes"),"yes","no")</f>
        <v>no</v>
      </c>
      <c r="N182" s="306" t="str">
        <f>IF(AND('OF -Antibiotics STAR PU 13'!V182="yes",'Co-amoxiclav etc.'!V182="yes"),"yes","no")</f>
        <v>no</v>
      </c>
      <c r="O182" s="306" t="str">
        <f>IF(AND('OF -Antibiotics STAR PU 13'!X182="yes",'Co-amoxiclav etc.'!X182="yes"),"yes","no")</f>
        <v>no</v>
      </c>
      <c r="P182" s="306" t="str">
        <f>IF(AND('OF -Antibiotics STAR PU 13'!Z182="yes",'Co-amoxiclav etc.'!Z182="yes"),"yes","no")</f>
        <v>no</v>
      </c>
      <c r="Q182" s="306" t="str">
        <f>IF(AND('OF -Antibiotics STAR PU 13'!AB182="yes",'Co-amoxiclav etc.'!AB182="yes"),"yes","no")</f>
        <v>no</v>
      </c>
      <c r="R182" s="306" t="str">
        <f>IF(AND('OF -Antibiotics STAR PU 13'!AD182="yes",'Co-amoxiclav etc.'!AD182="yes"),"yes","no")</f>
        <v>no</v>
      </c>
      <c r="S182" s="306" t="str">
        <f>IF(AND('OF -Antibiotics STAR PU 13'!AF182="yes",'Co-amoxiclav etc.'!AF182="yes"),"yes","no")</f>
        <v>no</v>
      </c>
      <c r="T182" s="306" t="str">
        <f>IF(AND('OF -Antibiotics STAR PU 13'!AH182="yes",'Co-amoxiclav etc.'!AH182="yes"),"yes","no")</f>
        <v>yes</v>
      </c>
      <c r="U182" s="306" t="str">
        <f>IF(AND('OF -Antibiotics STAR PU 13'!AJ182="yes",'Co-amoxiclav etc.'!AJ182="yes"),"yes","no")</f>
        <v>yes</v>
      </c>
      <c r="V182" s="306" t="str">
        <f>IF(AND('OF -Antibiotics STAR PU 13'!AL182="yes",'Co-amoxiclav etc.'!AL182="yes"),"yes","no")</f>
        <v>yes</v>
      </c>
      <c r="W182" s="306" t="str">
        <f>IF(AND('OF -Antibiotics STAR PU 13'!AN182="yes",'Co-amoxiclav etc.'!AN182="yes"),"yes","no")</f>
        <v>yes</v>
      </c>
      <c r="X182" s="306" t="str">
        <f>IF(AND('OF -Antibiotics STAR PU 13'!AP182="yes",'Co-amoxiclav etc.'!AP182="yes"),"yes","no")</f>
        <v>yes</v>
      </c>
      <c r="Y182" s="306" t="str">
        <f>IF(AND('OF -Antibiotics STAR PU 13'!AR182="yes",'Co-amoxiclav etc.'!AR182="yes"),"yes","no")</f>
        <v>yes</v>
      </c>
      <c r="Z182" s="306" t="str">
        <f>IF(AND('OF -Antibiotics STAR PU 13'!AT182="yes",'Co-amoxiclav etc.'!AT182="yes"),"yes","no")</f>
        <v>yes</v>
      </c>
      <c r="AA182" s="306" t="str">
        <f>IF(AND('OF -Antibiotics STAR PU 13'!AV182="yes",'Co-amoxiclav etc.'!AV182="yes"),"yes","no")</f>
        <v>yes</v>
      </c>
    </row>
    <row r="183" spans="1:27" x14ac:dyDescent="0.2">
      <c r="A183" s="285" t="s">
        <v>494</v>
      </c>
      <c r="B183" s="293" t="s">
        <v>691</v>
      </c>
      <c r="C183" s="293" t="s">
        <v>405</v>
      </c>
      <c r="D183" s="293" t="s">
        <v>552</v>
      </c>
      <c r="E183" s="293" t="s">
        <v>20</v>
      </c>
      <c r="F183" s="293" t="s">
        <v>368</v>
      </c>
      <c r="G183" s="293" t="s">
        <v>369</v>
      </c>
      <c r="H183" s="306" t="str">
        <f>IF(AND('OF -Antibiotics STAR PU 13'!J183="yes",'Co-amoxiclav etc.'!J183="yes"),"yes","no")</f>
        <v>no</v>
      </c>
      <c r="I183" s="306" t="str">
        <f>IF(AND('OF -Antibiotics STAR PU 13'!L183="yes",'Co-amoxiclav etc.'!L183="yes"),"yes","no")</f>
        <v>no</v>
      </c>
      <c r="J183" s="306" t="str">
        <f>IF(AND('OF -Antibiotics STAR PU 13'!N183="yes",'Co-amoxiclav etc.'!N183="yes"),"yes","no")</f>
        <v>no</v>
      </c>
      <c r="K183" s="306" t="str">
        <f>IF(AND('OF -Antibiotics STAR PU 13'!P183="yes",'Co-amoxiclav etc.'!P183="yes"),"yes","no")</f>
        <v>no</v>
      </c>
      <c r="L183" s="306" t="str">
        <f>IF(AND('OF -Antibiotics STAR PU 13'!R183="yes",'Co-amoxiclav etc.'!R183="yes"),"yes","no")</f>
        <v>no</v>
      </c>
      <c r="M183" s="306" t="str">
        <f>IF(AND('OF -Antibiotics STAR PU 13'!T183="yes",'Co-amoxiclav etc.'!T183="yes"),"yes","no")</f>
        <v>no</v>
      </c>
      <c r="N183" s="306" t="str">
        <f>IF(AND('OF -Antibiotics STAR PU 13'!V183="yes",'Co-amoxiclav etc.'!V183="yes"),"yes","no")</f>
        <v>no</v>
      </c>
      <c r="O183" s="306" t="str">
        <f>IF(AND('OF -Antibiotics STAR PU 13'!X183="yes",'Co-amoxiclav etc.'!X183="yes"),"yes","no")</f>
        <v>no</v>
      </c>
      <c r="P183" s="306" t="str">
        <f>IF(AND('OF -Antibiotics STAR PU 13'!Z183="yes",'Co-amoxiclav etc.'!Z183="yes"),"yes","no")</f>
        <v>no</v>
      </c>
      <c r="Q183" s="306" t="str">
        <f>IF(AND('OF -Antibiotics STAR PU 13'!AB183="yes",'Co-amoxiclav etc.'!AB183="yes"),"yes","no")</f>
        <v>no</v>
      </c>
      <c r="R183" s="306" t="str">
        <f>IF(AND('OF -Antibiotics STAR PU 13'!AD183="yes",'Co-amoxiclav etc.'!AD183="yes"),"yes","no")</f>
        <v>no</v>
      </c>
      <c r="S183" s="306" t="str">
        <f>IF(AND('OF -Antibiotics STAR PU 13'!AF183="yes",'Co-amoxiclav etc.'!AF183="yes"),"yes","no")</f>
        <v>no</v>
      </c>
      <c r="T183" s="306" t="str">
        <f>IF(AND('OF -Antibiotics STAR PU 13'!AH183="yes",'Co-amoxiclav etc.'!AH183="yes"),"yes","no")</f>
        <v>no</v>
      </c>
      <c r="U183" s="306" t="str">
        <f>IF(AND('OF -Antibiotics STAR PU 13'!AJ183="yes",'Co-amoxiclav etc.'!AJ183="yes"),"yes","no")</f>
        <v>no</v>
      </c>
      <c r="V183" s="306" t="str">
        <f>IF(AND('OF -Antibiotics STAR PU 13'!AL183="yes",'Co-amoxiclav etc.'!AL183="yes"),"yes","no")</f>
        <v>no</v>
      </c>
      <c r="W183" s="306" t="str">
        <f>IF(AND('OF -Antibiotics STAR PU 13'!AN183="yes",'Co-amoxiclav etc.'!AN183="yes"),"yes","no")</f>
        <v>no</v>
      </c>
      <c r="X183" s="306" t="str">
        <f>IF(AND('OF -Antibiotics STAR PU 13'!AP183="yes",'Co-amoxiclav etc.'!AP183="yes"),"yes","no")</f>
        <v>no</v>
      </c>
      <c r="Y183" s="306" t="str">
        <f>IF(AND('OF -Antibiotics STAR PU 13'!AR183="yes",'Co-amoxiclav etc.'!AR183="yes"),"yes","no")</f>
        <v>no</v>
      </c>
      <c r="Z183" s="306" t="str">
        <f>IF(AND('OF -Antibiotics STAR PU 13'!AT183="yes",'Co-amoxiclav etc.'!AT183="yes"),"yes","no")</f>
        <v>no</v>
      </c>
      <c r="AA183" s="306" t="str">
        <f>IF(AND('OF -Antibiotics STAR PU 13'!AV183="yes",'Co-amoxiclav etc.'!AV183="yes"),"yes","no")</f>
        <v>no</v>
      </c>
    </row>
    <row r="184" spans="1:27" x14ac:dyDescent="0.2">
      <c r="A184" s="285" t="s">
        <v>498</v>
      </c>
      <c r="B184" s="293" t="s">
        <v>704</v>
      </c>
      <c r="C184" s="293" t="s">
        <v>98</v>
      </c>
      <c r="D184" s="293" t="s">
        <v>434</v>
      </c>
      <c r="E184" s="293" t="s">
        <v>98</v>
      </c>
      <c r="F184" s="293" t="s">
        <v>370</v>
      </c>
      <c r="G184" s="293" t="s">
        <v>371</v>
      </c>
      <c r="H184" s="306" t="str">
        <f>IF(AND('OF -Antibiotics STAR PU 13'!J184="yes",'Co-amoxiclav etc.'!J184="yes"),"yes","no")</f>
        <v>no</v>
      </c>
      <c r="I184" s="306" t="str">
        <f>IF(AND('OF -Antibiotics STAR PU 13'!L184="yes",'Co-amoxiclav etc.'!L184="yes"),"yes","no")</f>
        <v>no</v>
      </c>
      <c r="J184" s="306" t="str">
        <f>IF(AND('OF -Antibiotics STAR PU 13'!N184="yes",'Co-amoxiclav etc.'!N184="yes"),"yes","no")</f>
        <v>no</v>
      </c>
      <c r="K184" s="306" t="str">
        <f>IF(AND('OF -Antibiotics STAR PU 13'!P184="yes",'Co-amoxiclav etc.'!P184="yes"),"yes","no")</f>
        <v>no</v>
      </c>
      <c r="L184" s="306" t="str">
        <f>IF(AND('OF -Antibiotics STAR PU 13'!R184="yes",'Co-amoxiclav etc.'!R184="yes"),"yes","no")</f>
        <v>no</v>
      </c>
      <c r="M184" s="306" t="str">
        <f>IF(AND('OF -Antibiotics STAR PU 13'!T184="yes",'Co-amoxiclav etc.'!T184="yes"),"yes","no")</f>
        <v>no</v>
      </c>
      <c r="N184" s="306" t="str">
        <f>IF(AND('OF -Antibiotics STAR PU 13'!V184="yes",'Co-amoxiclav etc.'!V184="yes"),"yes","no")</f>
        <v>no</v>
      </c>
      <c r="O184" s="306" t="str">
        <f>IF(AND('OF -Antibiotics STAR PU 13'!X184="yes",'Co-amoxiclav etc.'!X184="yes"),"yes","no")</f>
        <v>no</v>
      </c>
      <c r="P184" s="306" t="str">
        <f>IF(AND('OF -Antibiotics STAR PU 13'!Z184="yes",'Co-amoxiclav etc.'!Z184="yes"),"yes","no")</f>
        <v>no</v>
      </c>
      <c r="Q184" s="306" t="str">
        <f>IF(AND('OF -Antibiotics STAR PU 13'!AB184="yes",'Co-amoxiclav etc.'!AB184="yes"),"yes","no")</f>
        <v>no</v>
      </c>
      <c r="R184" s="306" t="str">
        <f>IF(AND('OF -Antibiotics STAR PU 13'!AD184="yes",'Co-amoxiclav etc.'!AD184="yes"),"yes","no")</f>
        <v>no</v>
      </c>
      <c r="S184" s="306" t="str">
        <f>IF(AND('OF -Antibiotics STAR PU 13'!AF184="yes",'Co-amoxiclav etc.'!AF184="yes"),"yes","no")</f>
        <v>no</v>
      </c>
      <c r="T184" s="306" t="str">
        <f>IF(AND('OF -Antibiotics STAR PU 13'!AH184="yes",'Co-amoxiclav etc.'!AH184="yes"),"yes","no")</f>
        <v>no</v>
      </c>
      <c r="U184" s="306" t="str">
        <f>IF(AND('OF -Antibiotics STAR PU 13'!AJ184="yes",'Co-amoxiclav etc.'!AJ184="yes"),"yes","no")</f>
        <v>no</v>
      </c>
      <c r="V184" s="306" t="str">
        <f>IF(AND('OF -Antibiotics STAR PU 13'!AL184="yes",'Co-amoxiclav etc.'!AL184="yes"),"yes","no")</f>
        <v>no</v>
      </c>
      <c r="W184" s="306" t="str">
        <f>IF(AND('OF -Antibiotics STAR PU 13'!AN184="yes",'Co-amoxiclav etc.'!AN184="yes"),"yes","no")</f>
        <v>no</v>
      </c>
      <c r="X184" s="306" t="str">
        <f>IF(AND('OF -Antibiotics STAR PU 13'!AP184="yes",'Co-amoxiclav etc.'!AP184="yes"),"yes","no")</f>
        <v>no</v>
      </c>
      <c r="Y184" s="306" t="str">
        <f>IF(AND('OF -Antibiotics STAR PU 13'!AR184="yes",'Co-amoxiclav etc.'!AR184="yes"),"yes","no")</f>
        <v>no</v>
      </c>
      <c r="Z184" s="306" t="str">
        <f>IF(AND('OF -Antibiotics STAR PU 13'!AT184="yes",'Co-amoxiclav etc.'!AT184="yes"),"yes","no")</f>
        <v>no</v>
      </c>
      <c r="AA184" s="306" t="str">
        <f>IF(AND('OF -Antibiotics STAR PU 13'!AV184="yes",'Co-amoxiclav etc.'!AV184="yes"),"yes","no")</f>
        <v>no</v>
      </c>
    </row>
    <row r="185" spans="1:27" x14ac:dyDescent="0.2">
      <c r="A185" s="285" t="s">
        <v>620</v>
      </c>
      <c r="B185" s="293" t="s">
        <v>689</v>
      </c>
      <c r="C185" s="293" t="s">
        <v>402</v>
      </c>
      <c r="D185" s="293" t="s">
        <v>416</v>
      </c>
      <c r="E185" s="293" t="s">
        <v>8</v>
      </c>
      <c r="F185" s="293" t="s">
        <v>372</v>
      </c>
      <c r="G185" s="293" t="s">
        <v>373</v>
      </c>
      <c r="H185" s="306" t="str">
        <f>IF(AND('OF -Antibiotics STAR PU 13'!J185="yes",'Co-amoxiclav etc.'!J185="yes"),"yes","no")</f>
        <v>no</v>
      </c>
      <c r="I185" s="306" t="str">
        <f>IF(AND('OF -Antibiotics STAR PU 13'!L185="yes",'Co-amoxiclav etc.'!L185="yes"),"yes","no")</f>
        <v>no</v>
      </c>
      <c r="J185" s="306" t="str">
        <f>IF(AND('OF -Antibiotics STAR PU 13'!N185="yes",'Co-amoxiclav etc.'!N185="yes"),"yes","no")</f>
        <v>no</v>
      </c>
      <c r="K185" s="306" t="str">
        <f>IF(AND('OF -Antibiotics STAR PU 13'!P185="yes",'Co-amoxiclav etc.'!P185="yes"),"yes","no")</f>
        <v>no</v>
      </c>
      <c r="L185" s="306" t="str">
        <f>IF(AND('OF -Antibiotics STAR PU 13'!R185="yes",'Co-amoxiclav etc.'!R185="yes"),"yes","no")</f>
        <v>no</v>
      </c>
      <c r="M185" s="306" t="str">
        <f>IF(AND('OF -Antibiotics STAR PU 13'!T185="yes",'Co-amoxiclav etc.'!T185="yes"),"yes","no")</f>
        <v>no</v>
      </c>
      <c r="N185" s="306" t="str">
        <f>IF(AND('OF -Antibiotics STAR PU 13'!V185="yes",'Co-amoxiclav etc.'!V185="yes"),"yes","no")</f>
        <v>no</v>
      </c>
      <c r="O185" s="306" t="str">
        <f>IF(AND('OF -Antibiotics STAR PU 13'!X185="yes",'Co-amoxiclav etc.'!X185="yes"),"yes","no")</f>
        <v>no</v>
      </c>
      <c r="P185" s="306" t="str">
        <f>IF(AND('OF -Antibiotics STAR PU 13'!Z185="yes",'Co-amoxiclav etc.'!Z185="yes"),"yes","no")</f>
        <v>no</v>
      </c>
      <c r="Q185" s="306" t="str">
        <f>IF(AND('OF -Antibiotics STAR PU 13'!AB185="yes",'Co-amoxiclav etc.'!AB185="yes"),"yes","no")</f>
        <v>no</v>
      </c>
      <c r="R185" s="306" t="str">
        <f>IF(AND('OF -Antibiotics STAR PU 13'!AD185="yes",'Co-amoxiclav etc.'!AD185="yes"),"yes","no")</f>
        <v>no</v>
      </c>
      <c r="S185" s="306" t="str">
        <f>IF(AND('OF -Antibiotics STAR PU 13'!AF185="yes",'Co-amoxiclav etc.'!AF185="yes"),"yes","no")</f>
        <v>no</v>
      </c>
      <c r="T185" s="306" t="str">
        <f>IF(AND('OF -Antibiotics STAR PU 13'!AH185="yes",'Co-amoxiclav etc.'!AH185="yes"),"yes","no")</f>
        <v>no</v>
      </c>
      <c r="U185" s="306" t="str">
        <f>IF(AND('OF -Antibiotics STAR PU 13'!AJ185="yes",'Co-amoxiclav etc.'!AJ185="yes"),"yes","no")</f>
        <v>no</v>
      </c>
      <c r="V185" s="306" t="str">
        <f>IF(AND('OF -Antibiotics STAR PU 13'!AL185="yes",'Co-amoxiclav etc.'!AL185="yes"),"yes","no")</f>
        <v>no</v>
      </c>
      <c r="W185" s="306" t="str">
        <f>IF(AND('OF -Antibiotics STAR PU 13'!AN185="yes",'Co-amoxiclav etc.'!AN185="yes"),"yes","no")</f>
        <v>no</v>
      </c>
      <c r="X185" s="306" t="str">
        <f>IF(AND('OF -Antibiotics STAR PU 13'!AP185="yes",'Co-amoxiclav etc.'!AP185="yes"),"yes","no")</f>
        <v>no</v>
      </c>
      <c r="Y185" s="306" t="str">
        <f>IF(AND('OF -Antibiotics STAR PU 13'!AR185="yes",'Co-amoxiclav etc.'!AR185="yes"),"yes","no")</f>
        <v>no</v>
      </c>
      <c r="Z185" s="306" t="str">
        <f>IF(AND('OF -Antibiotics STAR PU 13'!AT185="yes",'Co-amoxiclav etc.'!AT185="yes"),"yes","no")</f>
        <v>no</v>
      </c>
      <c r="AA185" s="306" t="str">
        <f>IF(AND('OF -Antibiotics STAR PU 13'!AV185="yes",'Co-amoxiclav etc.'!AV185="yes"),"yes","no")</f>
        <v>no</v>
      </c>
    </row>
    <row r="186" spans="1:27" x14ac:dyDescent="0.2">
      <c r="A186" s="285" t="s">
        <v>627</v>
      </c>
      <c r="B186" s="293" t="s">
        <v>695</v>
      </c>
      <c r="C186" s="293" t="s">
        <v>465</v>
      </c>
      <c r="D186" s="293" t="s">
        <v>424</v>
      </c>
      <c r="E186" s="293" t="s">
        <v>35</v>
      </c>
      <c r="F186" s="293" t="s">
        <v>374</v>
      </c>
      <c r="G186" s="293" t="s">
        <v>375</v>
      </c>
      <c r="H186" s="306" t="str">
        <f>IF(AND('OF -Antibiotics STAR PU 13'!J186="yes",'Co-amoxiclav etc.'!J186="yes"),"yes","no")</f>
        <v>yes</v>
      </c>
      <c r="I186" s="306" t="str">
        <f>IF(AND('OF -Antibiotics STAR PU 13'!L186="yes",'Co-amoxiclav etc.'!L186="yes"),"yes","no")</f>
        <v>yes</v>
      </c>
      <c r="J186" s="306" t="str">
        <f>IF(AND('OF -Antibiotics STAR PU 13'!N186="yes",'Co-amoxiclav etc.'!N186="yes"),"yes","no")</f>
        <v>yes</v>
      </c>
      <c r="K186" s="306" t="str">
        <f>IF(AND('OF -Antibiotics STAR PU 13'!P186="yes",'Co-amoxiclav etc.'!P186="yes"),"yes","no")</f>
        <v>yes</v>
      </c>
      <c r="L186" s="306" t="str">
        <f>IF(AND('OF -Antibiotics STAR PU 13'!R186="yes",'Co-amoxiclav etc.'!R186="yes"),"yes","no")</f>
        <v>yes</v>
      </c>
      <c r="M186" s="306" t="str">
        <f>IF(AND('OF -Antibiotics STAR PU 13'!T186="yes",'Co-amoxiclav etc.'!T186="yes"),"yes","no")</f>
        <v>yes</v>
      </c>
      <c r="N186" s="306" t="str">
        <f>IF(AND('OF -Antibiotics STAR PU 13'!V186="yes",'Co-amoxiclav etc.'!V186="yes"),"yes","no")</f>
        <v>yes</v>
      </c>
      <c r="O186" s="306" t="str">
        <f>IF(AND('OF -Antibiotics STAR PU 13'!X186="yes",'Co-amoxiclav etc.'!X186="yes"),"yes","no")</f>
        <v>yes</v>
      </c>
      <c r="P186" s="306" t="str">
        <f>IF(AND('OF -Antibiotics STAR PU 13'!Z186="yes",'Co-amoxiclav etc.'!Z186="yes"),"yes","no")</f>
        <v>yes</v>
      </c>
      <c r="Q186" s="306" t="str">
        <f>IF(AND('OF -Antibiotics STAR PU 13'!AB186="yes",'Co-amoxiclav etc.'!AB186="yes"),"yes","no")</f>
        <v>yes</v>
      </c>
      <c r="R186" s="306" t="str">
        <f>IF(AND('OF -Antibiotics STAR PU 13'!AD186="yes",'Co-amoxiclav etc.'!AD186="yes"),"yes","no")</f>
        <v>yes</v>
      </c>
      <c r="S186" s="306" t="str">
        <f>IF(AND('OF -Antibiotics STAR PU 13'!AF186="yes",'Co-amoxiclav etc.'!AF186="yes"),"yes","no")</f>
        <v>yes</v>
      </c>
      <c r="T186" s="306" t="str">
        <f>IF(AND('OF -Antibiotics STAR PU 13'!AH186="yes",'Co-amoxiclav etc.'!AH186="yes"),"yes","no")</f>
        <v>yes</v>
      </c>
      <c r="U186" s="306" t="str">
        <f>IF(AND('OF -Antibiotics STAR PU 13'!AJ186="yes",'Co-amoxiclav etc.'!AJ186="yes"),"yes","no")</f>
        <v>yes</v>
      </c>
      <c r="V186" s="306" t="str">
        <f>IF(AND('OF -Antibiotics STAR PU 13'!AL186="yes",'Co-amoxiclav etc.'!AL186="yes"),"yes","no")</f>
        <v>yes</v>
      </c>
      <c r="W186" s="306" t="str">
        <f>IF(AND('OF -Antibiotics STAR PU 13'!AN186="yes",'Co-amoxiclav etc.'!AN186="yes"),"yes","no")</f>
        <v>yes</v>
      </c>
      <c r="X186" s="306" t="str">
        <f>IF(AND('OF -Antibiotics STAR PU 13'!AP186="yes",'Co-amoxiclav etc.'!AP186="yes"),"yes","no")</f>
        <v>yes</v>
      </c>
      <c r="Y186" s="306" t="str">
        <f>IF(AND('OF -Antibiotics STAR PU 13'!AR186="yes",'Co-amoxiclav etc.'!AR186="yes"),"yes","no")</f>
        <v>yes</v>
      </c>
      <c r="Z186" s="306" t="str">
        <f>IF(AND('OF -Antibiotics STAR PU 13'!AT186="yes",'Co-amoxiclav etc.'!AT186="yes"),"yes","no")</f>
        <v>yes</v>
      </c>
      <c r="AA186" s="306" t="str">
        <f>IF(AND('OF -Antibiotics STAR PU 13'!AV186="yes",'Co-amoxiclav etc.'!AV186="yes"),"yes","no")</f>
        <v>yes</v>
      </c>
    </row>
    <row r="187" spans="1:27" x14ac:dyDescent="0.2">
      <c r="A187" s="285" t="s">
        <v>495</v>
      </c>
      <c r="B187" s="293" t="s">
        <v>693</v>
      </c>
      <c r="C187" s="293" t="s">
        <v>406</v>
      </c>
      <c r="D187" s="293" t="s">
        <v>435</v>
      </c>
      <c r="E187" s="293" t="s">
        <v>111</v>
      </c>
      <c r="F187" s="293" t="s">
        <v>376</v>
      </c>
      <c r="G187" s="293" t="s">
        <v>377</v>
      </c>
      <c r="H187" s="306" t="str">
        <f>IF(AND('OF -Antibiotics STAR PU 13'!J187="yes",'Co-amoxiclav etc.'!J187="yes"),"yes","no")</f>
        <v>no</v>
      </c>
      <c r="I187" s="306" t="str">
        <f>IF(AND('OF -Antibiotics STAR PU 13'!L187="yes",'Co-amoxiclav etc.'!L187="yes"),"yes","no")</f>
        <v>no</v>
      </c>
      <c r="J187" s="306" t="str">
        <f>IF(AND('OF -Antibiotics STAR PU 13'!N187="yes",'Co-amoxiclav etc.'!N187="yes"),"yes","no")</f>
        <v>no</v>
      </c>
      <c r="K187" s="306" t="str">
        <f>IF(AND('OF -Antibiotics STAR PU 13'!P187="yes",'Co-amoxiclav etc.'!P187="yes"),"yes","no")</f>
        <v>no</v>
      </c>
      <c r="L187" s="306" t="str">
        <f>IF(AND('OF -Antibiotics STAR PU 13'!R187="yes",'Co-amoxiclav etc.'!R187="yes"),"yes","no")</f>
        <v>no</v>
      </c>
      <c r="M187" s="306" t="str">
        <f>IF(AND('OF -Antibiotics STAR PU 13'!T187="yes",'Co-amoxiclav etc.'!T187="yes"),"yes","no")</f>
        <v>no</v>
      </c>
      <c r="N187" s="306" t="str">
        <f>IF(AND('OF -Antibiotics STAR PU 13'!V187="yes",'Co-amoxiclav etc.'!V187="yes"),"yes","no")</f>
        <v>no</v>
      </c>
      <c r="O187" s="306" t="str">
        <f>IF(AND('OF -Antibiotics STAR PU 13'!X187="yes",'Co-amoxiclav etc.'!X187="yes"),"yes","no")</f>
        <v>no</v>
      </c>
      <c r="P187" s="306" t="str">
        <f>IF(AND('OF -Antibiotics STAR PU 13'!Z187="yes",'Co-amoxiclav etc.'!Z187="yes"),"yes","no")</f>
        <v>no</v>
      </c>
      <c r="Q187" s="306" t="str">
        <f>IF(AND('OF -Antibiotics STAR PU 13'!AB187="yes",'Co-amoxiclav etc.'!AB187="yes"),"yes","no")</f>
        <v>no</v>
      </c>
      <c r="R187" s="306" t="str">
        <f>IF(AND('OF -Antibiotics STAR PU 13'!AD187="yes",'Co-amoxiclav etc.'!AD187="yes"),"yes","no")</f>
        <v>yes</v>
      </c>
      <c r="S187" s="306" t="str">
        <f>IF(AND('OF -Antibiotics STAR PU 13'!AF187="yes",'Co-amoxiclav etc.'!AF187="yes"),"yes","no")</f>
        <v>yes</v>
      </c>
      <c r="T187" s="306" t="str">
        <f>IF(AND('OF -Antibiotics STAR PU 13'!AH187="yes",'Co-amoxiclav etc.'!AH187="yes"),"yes","no")</f>
        <v>yes</v>
      </c>
      <c r="U187" s="306" t="str">
        <f>IF(AND('OF -Antibiotics STAR PU 13'!AJ187="yes",'Co-amoxiclav etc.'!AJ187="yes"),"yes","no")</f>
        <v>yes</v>
      </c>
      <c r="V187" s="306" t="str">
        <f>IF(AND('OF -Antibiotics STAR PU 13'!AL187="yes",'Co-amoxiclav etc.'!AL187="yes"),"yes","no")</f>
        <v>yes</v>
      </c>
      <c r="W187" s="306" t="str">
        <f>IF(AND('OF -Antibiotics STAR PU 13'!AN187="yes",'Co-amoxiclav etc.'!AN187="yes"),"yes","no")</f>
        <v>yes</v>
      </c>
      <c r="X187" s="306" t="str">
        <f>IF(AND('OF -Antibiotics STAR PU 13'!AP187="yes",'Co-amoxiclav etc.'!AP187="yes"),"yes","no")</f>
        <v>yes</v>
      </c>
      <c r="Y187" s="306" t="str">
        <f>IF(AND('OF -Antibiotics STAR PU 13'!AR187="yes",'Co-amoxiclav etc.'!AR187="yes"),"yes","no")</f>
        <v>yes</v>
      </c>
      <c r="Z187" s="306" t="str">
        <f>IF(AND('OF -Antibiotics STAR PU 13'!AT187="yes",'Co-amoxiclav etc.'!AT187="yes"),"yes","no")</f>
        <v>yes</v>
      </c>
      <c r="AA187" s="306" t="str">
        <f>IF(AND('OF -Antibiotics STAR PU 13'!AV187="yes",'Co-amoxiclav etc.'!AV187="yes"),"yes","no")</f>
        <v>yes</v>
      </c>
    </row>
    <row r="188" spans="1:27" x14ac:dyDescent="0.2">
      <c r="A188" s="285" t="s">
        <v>629</v>
      </c>
      <c r="B188" s="293" t="s">
        <v>690</v>
      </c>
      <c r="C188" s="293" t="s">
        <v>404</v>
      </c>
      <c r="D188" s="293" t="s">
        <v>426</v>
      </c>
      <c r="E188" s="293" t="s">
        <v>47</v>
      </c>
      <c r="F188" s="293" t="s">
        <v>378</v>
      </c>
      <c r="G188" s="293" t="s">
        <v>379</v>
      </c>
      <c r="H188" s="306" t="str">
        <f>IF(AND('OF -Antibiotics STAR PU 13'!J188="yes",'Co-amoxiclav etc.'!J188="yes"),"yes","no")</f>
        <v>no</v>
      </c>
      <c r="I188" s="306" t="str">
        <f>IF(AND('OF -Antibiotics STAR PU 13'!L188="yes",'Co-amoxiclav etc.'!L188="yes"),"yes","no")</f>
        <v>no</v>
      </c>
      <c r="J188" s="306" t="str">
        <f>IF(AND('OF -Antibiotics STAR PU 13'!N188="yes",'Co-amoxiclav etc.'!N188="yes"),"yes","no")</f>
        <v>no</v>
      </c>
      <c r="K188" s="306" t="str">
        <f>IF(AND('OF -Antibiotics STAR PU 13'!P188="yes",'Co-amoxiclav etc.'!P188="yes"),"yes","no")</f>
        <v>no</v>
      </c>
      <c r="L188" s="306" t="str">
        <f>IF(AND('OF -Antibiotics STAR PU 13'!R188="yes",'Co-amoxiclav etc.'!R188="yes"),"yes","no")</f>
        <v>no</v>
      </c>
      <c r="M188" s="306" t="str">
        <f>IF(AND('OF -Antibiotics STAR PU 13'!T188="yes",'Co-amoxiclav etc.'!T188="yes"),"yes","no")</f>
        <v>no</v>
      </c>
      <c r="N188" s="306" t="str">
        <f>IF(AND('OF -Antibiotics STAR PU 13'!V188="yes",'Co-amoxiclav etc.'!V188="yes"),"yes","no")</f>
        <v>no</v>
      </c>
      <c r="O188" s="306" t="str">
        <f>IF(AND('OF -Antibiotics STAR PU 13'!X188="yes",'Co-amoxiclav etc.'!X188="yes"),"yes","no")</f>
        <v>no</v>
      </c>
      <c r="P188" s="306" t="str">
        <f>IF(AND('OF -Antibiotics STAR PU 13'!Z188="yes",'Co-amoxiclav etc.'!Z188="yes"),"yes","no")</f>
        <v>no</v>
      </c>
      <c r="Q188" s="306" t="str">
        <f>IF(AND('OF -Antibiotics STAR PU 13'!AB188="yes",'Co-amoxiclav etc.'!AB188="yes"),"yes","no")</f>
        <v>no</v>
      </c>
      <c r="R188" s="306" t="str">
        <f>IF(AND('OF -Antibiotics STAR PU 13'!AD188="yes",'Co-amoxiclav etc.'!AD188="yes"),"yes","no")</f>
        <v>yes</v>
      </c>
      <c r="S188" s="306" t="str">
        <f>IF(AND('OF -Antibiotics STAR PU 13'!AF188="yes",'Co-amoxiclav etc.'!AF188="yes"),"yes","no")</f>
        <v>yes</v>
      </c>
      <c r="T188" s="306" t="str">
        <f>IF(AND('OF -Antibiotics STAR PU 13'!AH188="yes",'Co-amoxiclav etc.'!AH188="yes"),"yes","no")</f>
        <v>yes</v>
      </c>
      <c r="U188" s="306" t="str">
        <f>IF(AND('OF -Antibiotics STAR PU 13'!AJ188="yes",'Co-amoxiclav etc.'!AJ188="yes"),"yes","no")</f>
        <v>yes</v>
      </c>
      <c r="V188" s="306" t="str">
        <f>IF(AND('OF -Antibiotics STAR PU 13'!AL188="yes",'Co-amoxiclav etc.'!AL188="yes"),"yes","no")</f>
        <v>yes</v>
      </c>
      <c r="W188" s="306" t="str">
        <f>IF(AND('OF -Antibiotics STAR PU 13'!AN188="yes",'Co-amoxiclav etc.'!AN188="yes"),"yes","no")</f>
        <v>yes</v>
      </c>
      <c r="X188" s="306" t="str">
        <f>IF(AND('OF -Antibiotics STAR PU 13'!AP188="yes",'Co-amoxiclav etc.'!AP188="yes"),"yes","no")</f>
        <v>yes</v>
      </c>
      <c r="Y188" s="306" t="str">
        <f>IF(AND('OF -Antibiotics STAR PU 13'!AR188="yes",'Co-amoxiclav etc.'!AR188="yes"),"yes","no")</f>
        <v>yes</v>
      </c>
      <c r="Z188" s="306" t="str">
        <f>IF(AND('OF -Antibiotics STAR PU 13'!AT188="yes",'Co-amoxiclav etc.'!AT188="yes"),"yes","no")</f>
        <v>yes</v>
      </c>
      <c r="AA188" s="306" t="str">
        <f>IF(AND('OF -Antibiotics STAR PU 13'!AV188="yes",'Co-amoxiclav etc.'!AV188="yes"),"yes","no")</f>
        <v>yes</v>
      </c>
    </row>
    <row r="189" spans="1:27" x14ac:dyDescent="0.2">
      <c r="A189" s="285" t="s">
        <v>639</v>
      </c>
      <c r="B189" s="293" t="s">
        <v>691</v>
      </c>
      <c r="C189" s="293" t="s">
        <v>405</v>
      </c>
      <c r="D189" s="293" t="s">
        <v>429</v>
      </c>
      <c r="E189" s="293" t="s">
        <v>60</v>
      </c>
      <c r="F189" s="293" t="s">
        <v>380</v>
      </c>
      <c r="G189" s="293" t="s">
        <v>381</v>
      </c>
      <c r="H189" s="306" t="str">
        <f>IF(AND('OF -Antibiotics STAR PU 13'!J189="yes",'Co-amoxiclav etc.'!J189="yes"),"yes","no")</f>
        <v>no</v>
      </c>
      <c r="I189" s="306" t="str">
        <f>IF(AND('OF -Antibiotics STAR PU 13'!L189="yes",'Co-amoxiclav etc.'!L189="yes"),"yes","no")</f>
        <v>no</v>
      </c>
      <c r="J189" s="306" t="str">
        <f>IF(AND('OF -Antibiotics STAR PU 13'!N189="yes",'Co-amoxiclav etc.'!N189="yes"),"yes","no")</f>
        <v>no</v>
      </c>
      <c r="K189" s="306" t="str">
        <f>IF(AND('OF -Antibiotics STAR PU 13'!P189="yes",'Co-amoxiclav etc.'!P189="yes"),"yes","no")</f>
        <v>no</v>
      </c>
      <c r="L189" s="306" t="str">
        <f>IF(AND('OF -Antibiotics STAR PU 13'!R189="yes",'Co-amoxiclav etc.'!R189="yes"),"yes","no")</f>
        <v>no</v>
      </c>
      <c r="M189" s="306" t="str">
        <f>IF(AND('OF -Antibiotics STAR PU 13'!T189="yes",'Co-amoxiclav etc.'!T189="yes"),"yes","no")</f>
        <v>no</v>
      </c>
      <c r="N189" s="306" t="str">
        <f>IF(AND('OF -Antibiotics STAR PU 13'!V189="yes",'Co-amoxiclav etc.'!V189="yes"),"yes","no")</f>
        <v>no</v>
      </c>
      <c r="O189" s="306" t="str">
        <f>IF(AND('OF -Antibiotics STAR PU 13'!X189="yes",'Co-amoxiclav etc.'!X189="yes"),"yes","no")</f>
        <v>no</v>
      </c>
      <c r="P189" s="306" t="str">
        <f>IF(AND('OF -Antibiotics STAR PU 13'!Z189="yes",'Co-amoxiclav etc.'!Z189="yes"),"yes","no")</f>
        <v>no</v>
      </c>
      <c r="Q189" s="306" t="str">
        <f>IF(AND('OF -Antibiotics STAR PU 13'!AB189="yes",'Co-amoxiclav etc.'!AB189="yes"),"yes","no")</f>
        <v>no</v>
      </c>
      <c r="R189" s="306" t="str">
        <f>IF(AND('OF -Antibiotics STAR PU 13'!AD189="yes",'Co-amoxiclav etc.'!AD189="yes"),"yes","no")</f>
        <v>no</v>
      </c>
      <c r="S189" s="306" t="str">
        <f>IF(AND('OF -Antibiotics STAR PU 13'!AF189="yes",'Co-amoxiclav etc.'!AF189="yes"),"yes","no")</f>
        <v>no</v>
      </c>
      <c r="T189" s="306" t="str">
        <f>IF(AND('OF -Antibiotics STAR PU 13'!AH189="yes",'Co-amoxiclav etc.'!AH189="yes"),"yes","no")</f>
        <v>no</v>
      </c>
      <c r="U189" s="306" t="str">
        <f>IF(AND('OF -Antibiotics STAR PU 13'!AJ189="yes",'Co-amoxiclav etc.'!AJ189="yes"),"yes","no")</f>
        <v>no</v>
      </c>
      <c r="V189" s="306" t="str">
        <f>IF(AND('OF -Antibiotics STAR PU 13'!AL189="yes",'Co-amoxiclav etc.'!AL189="yes"),"yes","no")</f>
        <v>no</v>
      </c>
      <c r="W189" s="306" t="str">
        <f>IF(AND('OF -Antibiotics STAR PU 13'!AN189="yes",'Co-amoxiclav etc.'!AN189="yes"),"yes","no")</f>
        <v>no</v>
      </c>
      <c r="X189" s="306" t="str">
        <f>IF(AND('OF -Antibiotics STAR PU 13'!AP189="yes",'Co-amoxiclav etc.'!AP189="yes"),"yes","no")</f>
        <v>no</v>
      </c>
      <c r="Y189" s="306" t="str">
        <f>IF(AND('OF -Antibiotics STAR PU 13'!AR189="yes",'Co-amoxiclav etc.'!AR189="yes"),"yes","no")</f>
        <v>no</v>
      </c>
      <c r="Z189" s="306" t="str">
        <f>IF(AND('OF -Antibiotics STAR PU 13'!AT189="yes",'Co-amoxiclav etc.'!AT189="yes"),"yes","no")</f>
        <v>no</v>
      </c>
      <c r="AA189" s="306" t="str">
        <f>IF(AND('OF -Antibiotics STAR PU 13'!AV189="yes",'Co-amoxiclav etc.'!AV189="yes"),"yes","no")</f>
        <v>no</v>
      </c>
    </row>
    <row r="190" spans="1:27" x14ac:dyDescent="0.2">
      <c r="A190" s="285" t="s">
        <v>501</v>
      </c>
      <c r="B190" s="293" t="s">
        <v>691</v>
      </c>
      <c r="C190" s="293" t="s">
        <v>405</v>
      </c>
      <c r="D190" s="293" t="s">
        <v>429</v>
      </c>
      <c r="E190" s="293" t="s">
        <v>60</v>
      </c>
      <c r="F190" s="293" t="s">
        <v>382</v>
      </c>
      <c r="G190" s="293" t="s">
        <v>383</v>
      </c>
      <c r="H190" s="306" t="str">
        <f>IF(AND('OF -Antibiotics STAR PU 13'!J190="yes",'Co-amoxiclav etc.'!J190="yes"),"yes","no")</f>
        <v>no</v>
      </c>
      <c r="I190" s="306" t="str">
        <f>IF(AND('OF -Antibiotics STAR PU 13'!L190="yes",'Co-amoxiclav etc.'!L190="yes"),"yes","no")</f>
        <v>no</v>
      </c>
      <c r="J190" s="306" t="str">
        <f>IF(AND('OF -Antibiotics STAR PU 13'!N190="yes",'Co-amoxiclav etc.'!N190="yes"),"yes","no")</f>
        <v>no</v>
      </c>
      <c r="K190" s="306" t="str">
        <f>IF(AND('OF -Antibiotics STAR PU 13'!P190="yes",'Co-amoxiclav etc.'!P190="yes"),"yes","no")</f>
        <v>no</v>
      </c>
      <c r="L190" s="306" t="str">
        <f>IF(AND('OF -Antibiotics STAR PU 13'!R190="yes",'Co-amoxiclav etc.'!R190="yes"),"yes","no")</f>
        <v>no</v>
      </c>
      <c r="M190" s="306" t="str">
        <f>IF(AND('OF -Antibiotics STAR PU 13'!T190="yes",'Co-amoxiclav etc.'!T190="yes"),"yes","no")</f>
        <v>no</v>
      </c>
      <c r="N190" s="306" t="str">
        <f>IF(AND('OF -Antibiotics STAR PU 13'!V190="yes",'Co-amoxiclav etc.'!V190="yes"),"yes","no")</f>
        <v>no</v>
      </c>
      <c r="O190" s="306" t="str">
        <f>IF(AND('OF -Antibiotics STAR PU 13'!X190="yes",'Co-amoxiclav etc.'!X190="yes"),"yes","no")</f>
        <v>no</v>
      </c>
      <c r="P190" s="306" t="str">
        <f>IF(AND('OF -Antibiotics STAR PU 13'!Z190="yes",'Co-amoxiclav etc.'!Z190="yes"),"yes","no")</f>
        <v>no</v>
      </c>
      <c r="Q190" s="306" t="str">
        <f>IF(AND('OF -Antibiotics STAR PU 13'!AB190="yes",'Co-amoxiclav etc.'!AB190="yes"),"yes","no")</f>
        <v>no</v>
      </c>
      <c r="R190" s="306" t="str">
        <f>IF(AND('OF -Antibiotics STAR PU 13'!AD190="yes",'Co-amoxiclav etc.'!AD190="yes"),"yes","no")</f>
        <v>no</v>
      </c>
      <c r="S190" s="306" t="str">
        <f>IF(AND('OF -Antibiotics STAR PU 13'!AF190="yes",'Co-amoxiclav etc.'!AF190="yes"),"yes","no")</f>
        <v>no</v>
      </c>
      <c r="T190" s="306" t="str">
        <f>IF(AND('OF -Antibiotics STAR PU 13'!AH190="yes",'Co-amoxiclav etc.'!AH190="yes"),"yes","no")</f>
        <v>no</v>
      </c>
      <c r="U190" s="306" t="str">
        <f>IF(AND('OF -Antibiotics STAR PU 13'!AJ190="yes",'Co-amoxiclav etc.'!AJ190="yes"),"yes","no")</f>
        <v>no</v>
      </c>
      <c r="V190" s="306" t="str">
        <f>IF(AND('OF -Antibiotics STAR PU 13'!AL190="yes",'Co-amoxiclav etc.'!AL190="yes"),"yes","no")</f>
        <v>no</v>
      </c>
      <c r="W190" s="306" t="str">
        <f>IF(AND('OF -Antibiotics STAR PU 13'!AN190="yes",'Co-amoxiclav etc.'!AN190="yes"),"yes","no")</f>
        <v>no</v>
      </c>
      <c r="X190" s="306" t="str">
        <f>IF(AND('OF -Antibiotics STAR PU 13'!AP190="yes",'Co-amoxiclav etc.'!AP190="yes"),"yes","no")</f>
        <v>no</v>
      </c>
      <c r="Y190" s="306" t="str">
        <f>IF(AND('OF -Antibiotics STAR PU 13'!AR190="yes",'Co-amoxiclav etc.'!AR190="yes"),"yes","no")</f>
        <v>no</v>
      </c>
      <c r="Z190" s="306" t="str">
        <f>IF(AND('OF -Antibiotics STAR PU 13'!AT190="yes",'Co-amoxiclav etc.'!AT190="yes"),"yes","no")</f>
        <v>no</v>
      </c>
      <c r="AA190" s="306" t="str">
        <f>IF(AND('OF -Antibiotics STAR PU 13'!AV190="yes",'Co-amoxiclav etc.'!AV190="yes"),"yes","no")</f>
        <v>no</v>
      </c>
    </row>
    <row r="191" spans="1:27" x14ac:dyDescent="0.2">
      <c r="A191" s="285" t="s">
        <v>628</v>
      </c>
      <c r="B191" s="293" t="s">
        <v>696</v>
      </c>
      <c r="C191" s="293" t="s">
        <v>464</v>
      </c>
      <c r="D191" s="293" t="s">
        <v>425</v>
      </c>
      <c r="E191" s="293" t="s">
        <v>40</v>
      </c>
      <c r="F191" s="293" t="s">
        <v>384</v>
      </c>
      <c r="G191" s="293" t="s">
        <v>385</v>
      </c>
      <c r="H191" s="306" t="str">
        <f>IF(AND('OF -Antibiotics STAR PU 13'!J191="yes",'Co-amoxiclav etc.'!J191="yes"),"yes","no")</f>
        <v>no</v>
      </c>
      <c r="I191" s="306" t="str">
        <f>IF(AND('OF -Antibiotics STAR PU 13'!L191="yes",'Co-amoxiclav etc.'!L191="yes"),"yes","no")</f>
        <v>no</v>
      </c>
      <c r="J191" s="306" t="str">
        <f>IF(AND('OF -Antibiotics STAR PU 13'!N191="yes",'Co-amoxiclav etc.'!N191="yes"),"yes","no")</f>
        <v>no</v>
      </c>
      <c r="K191" s="306" t="str">
        <f>IF(AND('OF -Antibiotics STAR PU 13'!P191="yes",'Co-amoxiclav etc.'!P191="yes"),"yes","no")</f>
        <v>no</v>
      </c>
      <c r="L191" s="306" t="str">
        <f>IF(AND('OF -Antibiotics STAR PU 13'!R191="yes",'Co-amoxiclav etc.'!R191="yes"),"yes","no")</f>
        <v>no</v>
      </c>
      <c r="M191" s="306" t="str">
        <f>IF(AND('OF -Antibiotics STAR PU 13'!T191="yes",'Co-amoxiclav etc.'!T191="yes"),"yes","no")</f>
        <v>no</v>
      </c>
      <c r="N191" s="306" t="str">
        <f>IF(AND('OF -Antibiotics STAR PU 13'!V191="yes",'Co-amoxiclav etc.'!V191="yes"),"yes","no")</f>
        <v>no</v>
      </c>
      <c r="O191" s="306" t="str">
        <f>IF(AND('OF -Antibiotics STAR PU 13'!X191="yes",'Co-amoxiclav etc.'!X191="yes"),"yes","no")</f>
        <v>no</v>
      </c>
      <c r="P191" s="306" t="str">
        <f>IF(AND('OF -Antibiotics STAR PU 13'!Z191="yes",'Co-amoxiclav etc.'!Z191="yes"),"yes","no")</f>
        <v>no</v>
      </c>
      <c r="Q191" s="306" t="str">
        <f>IF(AND('OF -Antibiotics STAR PU 13'!AB191="yes",'Co-amoxiclav etc.'!AB191="yes"),"yes","no")</f>
        <v>no</v>
      </c>
      <c r="R191" s="306" t="str">
        <f>IF(AND('OF -Antibiotics STAR PU 13'!AD191="yes",'Co-amoxiclav etc.'!AD191="yes"),"yes","no")</f>
        <v>no</v>
      </c>
      <c r="S191" s="306" t="str">
        <f>IF(AND('OF -Antibiotics STAR PU 13'!AF191="yes",'Co-amoxiclav etc.'!AF191="yes"),"yes","no")</f>
        <v>no</v>
      </c>
      <c r="T191" s="306" t="str">
        <f>IF(AND('OF -Antibiotics STAR PU 13'!AH191="yes",'Co-amoxiclav etc.'!AH191="yes"),"yes","no")</f>
        <v>no</v>
      </c>
      <c r="U191" s="306" t="str">
        <f>IF(AND('OF -Antibiotics STAR PU 13'!AJ191="yes",'Co-amoxiclav etc.'!AJ191="yes"),"yes","no")</f>
        <v>no</v>
      </c>
      <c r="V191" s="306" t="str">
        <f>IF(AND('OF -Antibiotics STAR PU 13'!AL191="yes",'Co-amoxiclav etc.'!AL191="yes"),"yes","no")</f>
        <v>no</v>
      </c>
      <c r="W191" s="306" t="str">
        <f>IF(AND('OF -Antibiotics STAR PU 13'!AN191="yes",'Co-amoxiclav etc.'!AN191="yes"),"yes","no")</f>
        <v>no</v>
      </c>
      <c r="X191" s="306" t="str">
        <f>IF(AND('OF -Antibiotics STAR PU 13'!AP191="yes",'Co-amoxiclav etc.'!AP191="yes"),"yes","no")</f>
        <v>no</v>
      </c>
      <c r="Y191" s="306" t="str">
        <f>IF(AND('OF -Antibiotics STAR PU 13'!AR191="yes",'Co-amoxiclav etc.'!AR191="yes"),"yes","no")</f>
        <v>no</v>
      </c>
      <c r="Z191" s="306" t="str">
        <f>IF(AND('OF -Antibiotics STAR PU 13'!AT191="yes",'Co-amoxiclav etc.'!AT191="yes"),"yes","no")</f>
        <v>no</v>
      </c>
      <c r="AA191" s="306" t="str">
        <f>IF(AND('OF -Antibiotics STAR PU 13'!AV191="yes",'Co-amoxiclav etc.'!AV191="yes"),"yes","no")</f>
        <v>no</v>
      </c>
    </row>
    <row r="192" spans="1:27" x14ac:dyDescent="0.2">
      <c r="A192" s="285" t="s">
        <v>623</v>
      </c>
      <c r="B192" s="293" t="s">
        <v>692</v>
      </c>
      <c r="C192" s="293" t="s">
        <v>403</v>
      </c>
      <c r="D192" s="293" t="s">
        <v>420</v>
      </c>
      <c r="E192" s="293" t="s">
        <v>25</v>
      </c>
      <c r="F192" s="293" t="s">
        <v>386</v>
      </c>
      <c r="G192" s="293" t="s">
        <v>387</v>
      </c>
      <c r="H192" s="306" t="str">
        <f>IF(AND('OF -Antibiotics STAR PU 13'!J192="yes",'Co-amoxiclav etc.'!J192="yes"),"yes","no")</f>
        <v>no</v>
      </c>
      <c r="I192" s="306" t="str">
        <f>IF(AND('OF -Antibiotics STAR PU 13'!L192="yes",'Co-amoxiclav etc.'!L192="yes"),"yes","no")</f>
        <v>no</v>
      </c>
      <c r="J192" s="306" t="str">
        <f>IF(AND('OF -Antibiotics STAR PU 13'!N192="yes",'Co-amoxiclav etc.'!N192="yes"),"yes","no")</f>
        <v>no</v>
      </c>
      <c r="K192" s="306" t="str">
        <f>IF(AND('OF -Antibiotics STAR PU 13'!P192="yes",'Co-amoxiclav etc.'!P192="yes"),"yes","no")</f>
        <v>no</v>
      </c>
      <c r="L192" s="306" t="str">
        <f>IF(AND('OF -Antibiotics STAR PU 13'!R192="yes",'Co-amoxiclav etc.'!R192="yes"),"yes","no")</f>
        <v>no</v>
      </c>
      <c r="M192" s="306" t="str">
        <f>IF(AND('OF -Antibiotics STAR PU 13'!T192="yes",'Co-amoxiclav etc.'!T192="yes"),"yes","no")</f>
        <v>no</v>
      </c>
      <c r="N192" s="306" t="str">
        <f>IF(AND('OF -Antibiotics STAR PU 13'!V192="yes",'Co-amoxiclav etc.'!V192="yes"),"yes","no")</f>
        <v>no</v>
      </c>
      <c r="O192" s="306" t="str">
        <f>IF(AND('OF -Antibiotics STAR PU 13'!X192="yes",'Co-amoxiclav etc.'!X192="yes"),"yes","no")</f>
        <v>no</v>
      </c>
      <c r="P192" s="306" t="str">
        <f>IF(AND('OF -Antibiotics STAR PU 13'!Z192="yes",'Co-amoxiclav etc.'!Z192="yes"),"yes","no")</f>
        <v>no</v>
      </c>
      <c r="Q192" s="306" t="str">
        <f>IF(AND('OF -Antibiotics STAR PU 13'!AB192="yes",'Co-amoxiclav etc.'!AB192="yes"),"yes","no")</f>
        <v>no</v>
      </c>
      <c r="R192" s="306" t="str">
        <f>IF(AND('OF -Antibiotics STAR PU 13'!AD192="yes",'Co-amoxiclav etc.'!AD192="yes"),"yes","no")</f>
        <v>no</v>
      </c>
      <c r="S192" s="306" t="str">
        <f>IF(AND('OF -Antibiotics STAR PU 13'!AF192="yes",'Co-amoxiclav etc.'!AF192="yes"),"yes","no")</f>
        <v>no</v>
      </c>
      <c r="T192" s="306" t="str">
        <f>IF(AND('OF -Antibiotics STAR PU 13'!AH192="yes",'Co-amoxiclav etc.'!AH192="yes"),"yes","no")</f>
        <v>no</v>
      </c>
      <c r="U192" s="306" t="str">
        <f>IF(AND('OF -Antibiotics STAR PU 13'!AJ192="yes",'Co-amoxiclav etc.'!AJ192="yes"),"yes","no")</f>
        <v>no</v>
      </c>
      <c r="V192" s="306" t="str">
        <f>IF(AND('OF -Antibiotics STAR PU 13'!AL192="yes",'Co-amoxiclav etc.'!AL192="yes"),"yes","no")</f>
        <v>no</v>
      </c>
      <c r="W192" s="306" t="str">
        <f>IF(AND('OF -Antibiotics STAR PU 13'!AN192="yes",'Co-amoxiclav etc.'!AN192="yes"),"yes","no")</f>
        <v>no</v>
      </c>
      <c r="X192" s="306" t="str">
        <f>IF(AND('OF -Antibiotics STAR PU 13'!AP192="yes",'Co-amoxiclav etc.'!AP192="yes"),"yes","no")</f>
        <v>no</v>
      </c>
      <c r="Y192" s="306" t="str">
        <f>IF(AND('OF -Antibiotics STAR PU 13'!AR192="yes",'Co-amoxiclav etc.'!AR192="yes"),"yes","no")</f>
        <v>no</v>
      </c>
      <c r="Z192" s="306" t="str">
        <f>IF(AND('OF -Antibiotics STAR PU 13'!AT192="yes",'Co-amoxiclav etc.'!AT192="yes"),"yes","no")</f>
        <v>no</v>
      </c>
      <c r="AA192" s="306" t="str">
        <f>IF(AND('OF -Antibiotics STAR PU 13'!AV192="yes",'Co-amoxiclav etc.'!AV192="yes"),"yes","no")</f>
        <v>no</v>
      </c>
    </row>
    <row r="193" spans="1:27" x14ac:dyDescent="0.2">
      <c r="A193" s="285" t="s">
        <v>496</v>
      </c>
      <c r="B193" s="293" t="s">
        <v>705</v>
      </c>
      <c r="C193" s="293" t="s">
        <v>411</v>
      </c>
      <c r="D193" s="293" t="s">
        <v>437</v>
      </c>
      <c r="E193" s="293" t="s">
        <v>123</v>
      </c>
      <c r="F193" s="293" t="s">
        <v>388</v>
      </c>
      <c r="G193" s="293" t="s">
        <v>389</v>
      </c>
      <c r="H193" s="306" t="str">
        <f>IF(AND('OF -Antibiotics STAR PU 13'!J193="yes",'Co-amoxiclav etc.'!J193="yes"),"yes","no")</f>
        <v>no</v>
      </c>
      <c r="I193" s="306" t="str">
        <f>IF(AND('OF -Antibiotics STAR PU 13'!L193="yes",'Co-amoxiclav etc.'!L193="yes"),"yes","no")</f>
        <v>no</v>
      </c>
      <c r="J193" s="306" t="str">
        <f>IF(AND('OF -Antibiotics STAR PU 13'!N193="yes",'Co-amoxiclav etc.'!N193="yes"),"yes","no")</f>
        <v>no</v>
      </c>
      <c r="K193" s="306" t="str">
        <f>IF(AND('OF -Antibiotics STAR PU 13'!P193="yes",'Co-amoxiclav etc.'!P193="yes"),"yes","no")</f>
        <v>no</v>
      </c>
      <c r="L193" s="306" t="str">
        <f>IF(AND('OF -Antibiotics STAR PU 13'!R193="yes",'Co-amoxiclav etc.'!R193="yes"),"yes","no")</f>
        <v>no</v>
      </c>
      <c r="M193" s="306" t="str">
        <f>IF(AND('OF -Antibiotics STAR PU 13'!T193="yes",'Co-amoxiclav etc.'!T193="yes"),"yes","no")</f>
        <v>no</v>
      </c>
      <c r="N193" s="306" t="str">
        <f>IF(AND('OF -Antibiotics STAR PU 13'!V193="yes",'Co-amoxiclav etc.'!V193="yes"),"yes","no")</f>
        <v>no</v>
      </c>
      <c r="O193" s="306" t="str">
        <f>IF(AND('OF -Antibiotics STAR PU 13'!X193="yes",'Co-amoxiclav etc.'!X193="yes"),"yes","no")</f>
        <v>no</v>
      </c>
      <c r="P193" s="306" t="str">
        <f>IF(AND('OF -Antibiotics STAR PU 13'!Z193="yes",'Co-amoxiclav etc.'!Z193="yes"),"yes","no")</f>
        <v>no</v>
      </c>
      <c r="Q193" s="306" t="str">
        <f>IF(AND('OF -Antibiotics STAR PU 13'!AB193="yes",'Co-amoxiclav etc.'!AB193="yes"),"yes","no")</f>
        <v>no</v>
      </c>
      <c r="R193" s="306" t="str">
        <f>IF(AND('OF -Antibiotics STAR PU 13'!AD193="yes",'Co-amoxiclav etc.'!AD193="yes"),"yes","no")</f>
        <v>no</v>
      </c>
      <c r="S193" s="306" t="str">
        <f>IF(AND('OF -Antibiotics STAR PU 13'!AF193="yes",'Co-amoxiclav etc.'!AF193="yes"),"yes","no")</f>
        <v>no</v>
      </c>
      <c r="T193" s="306" t="str">
        <f>IF(AND('OF -Antibiotics STAR PU 13'!AH193="yes",'Co-amoxiclav etc.'!AH193="yes"),"yes","no")</f>
        <v>no</v>
      </c>
      <c r="U193" s="306" t="str">
        <f>IF(AND('OF -Antibiotics STAR PU 13'!AJ193="yes",'Co-amoxiclav etc.'!AJ193="yes"),"yes","no")</f>
        <v>no</v>
      </c>
      <c r="V193" s="306" t="str">
        <f>IF(AND('OF -Antibiotics STAR PU 13'!AL193="yes",'Co-amoxiclav etc.'!AL193="yes"),"yes","no")</f>
        <v>no</v>
      </c>
      <c r="W193" s="306" t="str">
        <f>IF(AND('OF -Antibiotics STAR PU 13'!AN193="yes",'Co-amoxiclav etc.'!AN193="yes"),"yes","no")</f>
        <v>no</v>
      </c>
      <c r="X193" s="306" t="str">
        <f>IF(AND('OF -Antibiotics STAR PU 13'!AP193="yes",'Co-amoxiclav etc.'!AP193="yes"),"yes","no")</f>
        <v>no</v>
      </c>
      <c r="Y193" s="306" t="str">
        <f>IF(AND('OF -Antibiotics STAR PU 13'!AR193="yes",'Co-amoxiclav etc.'!AR193="yes"),"yes","no")</f>
        <v>no</v>
      </c>
      <c r="Z193" s="306" t="str">
        <f>IF(AND('OF -Antibiotics STAR PU 13'!AT193="yes",'Co-amoxiclav etc.'!AT193="yes"),"yes","no")</f>
        <v>no</v>
      </c>
      <c r="AA193" s="306" t="str">
        <f>IF(AND('OF -Antibiotics STAR PU 13'!AV193="yes",'Co-amoxiclav etc.'!AV193="yes"),"yes","no")</f>
        <v>no</v>
      </c>
    </row>
    <row r="194" spans="1:27" x14ac:dyDescent="0.2">
      <c r="A194" s="285" t="s">
        <v>635</v>
      </c>
      <c r="B194" s="293" t="s">
        <v>694</v>
      </c>
      <c r="C194" s="293" t="s">
        <v>407</v>
      </c>
      <c r="D194" s="293" t="s">
        <v>423</v>
      </c>
      <c r="E194" s="293" t="s">
        <v>34</v>
      </c>
      <c r="F194" s="293" t="s">
        <v>390</v>
      </c>
      <c r="G194" s="293" t="s">
        <v>391</v>
      </c>
      <c r="H194" s="306" t="str">
        <f>IF(AND('OF -Antibiotics STAR PU 13'!J194="yes",'Co-amoxiclav etc.'!J194="yes"),"yes","no")</f>
        <v>no</v>
      </c>
      <c r="I194" s="306" t="str">
        <f>IF(AND('OF -Antibiotics STAR PU 13'!L194="yes",'Co-amoxiclav etc.'!L194="yes"),"yes","no")</f>
        <v>no</v>
      </c>
      <c r="J194" s="306" t="str">
        <f>IF(AND('OF -Antibiotics STAR PU 13'!N194="yes",'Co-amoxiclav etc.'!N194="yes"),"yes","no")</f>
        <v>no</v>
      </c>
      <c r="K194" s="306" t="str">
        <f>IF(AND('OF -Antibiotics STAR PU 13'!P194="yes",'Co-amoxiclav etc.'!P194="yes"),"yes","no")</f>
        <v>no</v>
      </c>
      <c r="L194" s="306" t="str">
        <f>IF(AND('OF -Antibiotics STAR PU 13'!R194="yes",'Co-amoxiclav etc.'!R194="yes"),"yes","no")</f>
        <v>no</v>
      </c>
      <c r="M194" s="306" t="str">
        <f>IF(AND('OF -Antibiotics STAR PU 13'!T194="yes",'Co-amoxiclav etc.'!T194="yes"),"yes","no")</f>
        <v>yes</v>
      </c>
      <c r="N194" s="306" t="str">
        <f>IF(AND('OF -Antibiotics STAR PU 13'!V194="yes",'Co-amoxiclav etc.'!V194="yes"),"yes","no")</f>
        <v>yes</v>
      </c>
      <c r="O194" s="306" t="str">
        <f>IF(AND('OF -Antibiotics STAR PU 13'!X194="yes",'Co-amoxiclav etc.'!X194="yes"),"yes","no")</f>
        <v>yes</v>
      </c>
      <c r="P194" s="306" t="str">
        <f>IF(AND('OF -Antibiotics STAR PU 13'!Z194="yes",'Co-amoxiclav etc.'!Z194="yes"),"yes","no")</f>
        <v>yes</v>
      </c>
      <c r="Q194" s="306" t="str">
        <f>IF(AND('OF -Antibiotics STAR PU 13'!AB194="yes",'Co-amoxiclav etc.'!AB194="yes"),"yes","no")</f>
        <v>yes</v>
      </c>
      <c r="R194" s="306" t="str">
        <f>IF(AND('OF -Antibiotics STAR PU 13'!AD194="yes",'Co-amoxiclav etc.'!AD194="yes"),"yes","no")</f>
        <v>yes</v>
      </c>
      <c r="S194" s="306" t="str">
        <f>IF(AND('OF -Antibiotics STAR PU 13'!AF194="yes",'Co-amoxiclav etc.'!AF194="yes"),"yes","no")</f>
        <v>yes</v>
      </c>
      <c r="T194" s="306" t="str">
        <f>IF(AND('OF -Antibiotics STAR PU 13'!AH194="yes",'Co-amoxiclav etc.'!AH194="yes"),"yes","no")</f>
        <v>yes</v>
      </c>
      <c r="U194" s="306" t="str">
        <f>IF(AND('OF -Antibiotics STAR PU 13'!AJ194="yes",'Co-amoxiclav etc.'!AJ194="yes"),"yes","no")</f>
        <v>yes</v>
      </c>
      <c r="V194" s="306" t="str">
        <f>IF(AND('OF -Antibiotics STAR PU 13'!AL194="yes",'Co-amoxiclav etc.'!AL194="yes"),"yes","no")</f>
        <v>yes</v>
      </c>
      <c r="W194" s="306" t="str">
        <f>IF(AND('OF -Antibiotics STAR PU 13'!AN194="yes",'Co-amoxiclav etc.'!AN194="yes"),"yes","no")</f>
        <v>yes</v>
      </c>
      <c r="X194" s="306" t="str">
        <f>IF(AND('OF -Antibiotics STAR PU 13'!AP194="yes",'Co-amoxiclav etc.'!AP194="yes"),"yes","no")</f>
        <v>yes</v>
      </c>
      <c r="Y194" s="306" t="str">
        <f>IF(AND('OF -Antibiotics STAR PU 13'!AR194="yes",'Co-amoxiclav etc.'!AR194="yes"),"yes","no")</f>
        <v>yes</v>
      </c>
      <c r="Z194" s="306" t="str">
        <f>IF(AND('OF -Antibiotics STAR PU 13'!AT194="yes",'Co-amoxiclav etc.'!AT194="yes"),"yes","no")</f>
        <v>yes</v>
      </c>
      <c r="AA194" s="306" t="str">
        <f>IF(AND('OF -Antibiotics STAR PU 13'!AV194="yes",'Co-amoxiclav etc.'!AV194="yes"),"yes","no")</f>
        <v>yes</v>
      </c>
    </row>
    <row r="195" spans="1:27" x14ac:dyDescent="0.2">
      <c r="A195" s="285" t="s">
        <v>500</v>
      </c>
      <c r="B195" s="293" t="s">
        <v>694</v>
      </c>
      <c r="C195" s="293" t="s">
        <v>407</v>
      </c>
      <c r="D195" s="293" t="s">
        <v>431</v>
      </c>
      <c r="E195" s="293" t="s">
        <v>82</v>
      </c>
      <c r="F195" s="293" t="s">
        <v>392</v>
      </c>
      <c r="G195" s="293" t="s">
        <v>393</v>
      </c>
      <c r="H195" s="306" t="str">
        <f>IF(AND('OF -Antibiotics STAR PU 13'!J195="yes",'Co-amoxiclav etc.'!J195="yes"),"yes","no")</f>
        <v>no</v>
      </c>
      <c r="I195" s="306" t="str">
        <f>IF(AND('OF -Antibiotics STAR PU 13'!L195="yes",'Co-amoxiclav etc.'!L195="yes"),"yes","no")</f>
        <v>no</v>
      </c>
      <c r="J195" s="306" t="str">
        <f>IF(AND('OF -Antibiotics STAR PU 13'!N195="yes",'Co-amoxiclav etc.'!N195="yes"),"yes","no")</f>
        <v>no</v>
      </c>
      <c r="K195" s="306" t="str">
        <f>IF(AND('OF -Antibiotics STAR PU 13'!P195="yes",'Co-amoxiclav etc.'!P195="yes"),"yes","no")</f>
        <v>no</v>
      </c>
      <c r="L195" s="306" t="str">
        <f>IF(AND('OF -Antibiotics STAR PU 13'!R195="yes",'Co-amoxiclav etc.'!R195="yes"),"yes","no")</f>
        <v>no</v>
      </c>
      <c r="M195" s="306" t="str">
        <f>IF(AND('OF -Antibiotics STAR PU 13'!T195="yes",'Co-amoxiclav etc.'!T195="yes"),"yes","no")</f>
        <v>no</v>
      </c>
      <c r="N195" s="306" t="str">
        <f>IF(AND('OF -Antibiotics STAR PU 13'!V195="yes",'Co-amoxiclav etc.'!V195="yes"),"yes","no")</f>
        <v>no</v>
      </c>
      <c r="O195" s="306" t="str">
        <f>IF(AND('OF -Antibiotics STAR PU 13'!X195="yes",'Co-amoxiclav etc.'!X195="yes"),"yes","no")</f>
        <v>no</v>
      </c>
      <c r="P195" s="306" t="str">
        <f>IF(AND('OF -Antibiotics STAR PU 13'!Z195="yes",'Co-amoxiclav etc.'!Z195="yes"),"yes","no")</f>
        <v>no</v>
      </c>
      <c r="Q195" s="306" t="str">
        <f>IF(AND('OF -Antibiotics STAR PU 13'!AB195="yes",'Co-amoxiclav etc.'!AB195="yes"),"yes","no")</f>
        <v>no</v>
      </c>
      <c r="R195" s="306" t="str">
        <f>IF(AND('OF -Antibiotics STAR PU 13'!AD195="yes",'Co-amoxiclav etc.'!AD195="yes"),"yes","no")</f>
        <v>no</v>
      </c>
      <c r="S195" s="306" t="str">
        <f>IF(AND('OF -Antibiotics STAR PU 13'!AF195="yes",'Co-amoxiclav etc.'!AF195="yes"),"yes","no")</f>
        <v>no</v>
      </c>
      <c r="T195" s="306" t="str">
        <f>IF(AND('OF -Antibiotics STAR PU 13'!AH195="yes",'Co-amoxiclav etc.'!AH195="yes"),"yes","no")</f>
        <v>no</v>
      </c>
      <c r="U195" s="306" t="str">
        <f>IF(AND('OF -Antibiotics STAR PU 13'!AJ195="yes",'Co-amoxiclav etc.'!AJ195="yes"),"yes","no")</f>
        <v>no</v>
      </c>
      <c r="V195" s="306" t="str">
        <f>IF(AND('OF -Antibiotics STAR PU 13'!AL195="yes",'Co-amoxiclav etc.'!AL195="yes"),"yes","no")</f>
        <v>no</v>
      </c>
      <c r="W195" s="306" t="str">
        <f>IF(AND('OF -Antibiotics STAR PU 13'!AN195="yes",'Co-amoxiclav etc.'!AN195="yes"),"yes","no")</f>
        <v>no</v>
      </c>
      <c r="X195" s="306" t="str">
        <f>IF(AND('OF -Antibiotics STAR PU 13'!AP195="yes",'Co-amoxiclav etc.'!AP195="yes"),"yes","no")</f>
        <v>no</v>
      </c>
      <c r="Y195" s="306" t="str">
        <f>IF(AND('OF -Antibiotics STAR PU 13'!AR195="yes",'Co-amoxiclav etc.'!AR195="yes"),"yes","no")</f>
        <v>no</v>
      </c>
      <c r="Z195" s="306" t="str">
        <f>IF(AND('OF -Antibiotics STAR PU 13'!AT195="yes",'Co-amoxiclav etc.'!AT195="yes"),"yes","no")</f>
        <v>no</v>
      </c>
      <c r="AA195" s="306" t="str">
        <f>IF(AND('OF -Antibiotics STAR PU 13'!AV195="yes",'Co-amoxiclav etc.'!AV195="yes"),"yes","no")</f>
        <v>no</v>
      </c>
    </row>
    <row r="197" spans="1:27" x14ac:dyDescent="0.2">
      <c r="F197" s="24" t="s">
        <v>777</v>
      </c>
      <c r="H197" s="306">
        <f t="shared" ref="H197:S197" si="0">COUNTIF(H5:H195,"yes")</f>
        <v>33</v>
      </c>
      <c r="I197" s="306">
        <f t="shared" si="0"/>
        <v>35</v>
      </c>
      <c r="J197" s="306">
        <f t="shared" si="0"/>
        <v>37</v>
      </c>
      <c r="K197" s="306">
        <f t="shared" si="0"/>
        <v>43</v>
      </c>
      <c r="L197" s="306">
        <f t="shared" si="0"/>
        <v>43</v>
      </c>
      <c r="M197" s="306">
        <f t="shared" si="0"/>
        <v>46</v>
      </c>
      <c r="N197" s="306">
        <f t="shared" si="0"/>
        <v>47</v>
      </c>
      <c r="O197" s="306">
        <f t="shared" si="0"/>
        <v>48</v>
      </c>
      <c r="P197" s="306">
        <f t="shared" si="0"/>
        <v>50</v>
      </c>
      <c r="Q197" s="306">
        <f t="shared" si="0"/>
        <v>55</v>
      </c>
      <c r="R197" s="306">
        <f t="shared" si="0"/>
        <v>60</v>
      </c>
      <c r="S197" s="306">
        <f t="shared" si="0"/>
        <v>66</v>
      </c>
      <c r="T197">
        <f t="shared" ref="T197:AA197" si="1">COUNTIF(T5:T195,"yes")</f>
        <v>68</v>
      </c>
      <c r="U197" s="306">
        <f t="shared" si="1"/>
        <v>71</v>
      </c>
      <c r="V197" s="306">
        <f t="shared" si="1"/>
        <v>74</v>
      </c>
      <c r="W197" s="306">
        <f t="shared" si="1"/>
        <v>72</v>
      </c>
      <c r="X197" s="306">
        <f t="shared" si="1"/>
        <v>75</v>
      </c>
      <c r="Y197" s="306">
        <f t="shared" si="1"/>
        <v>78</v>
      </c>
      <c r="Z197" s="306">
        <f t="shared" si="1"/>
        <v>81</v>
      </c>
      <c r="AA197" s="306">
        <f t="shared" si="1"/>
        <v>82</v>
      </c>
    </row>
  </sheetData>
  <autoFilter ref="A4:AE195"/>
  <dataConsolidate/>
  <customSheetViews>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1"/>
      <autoFilter ref="A4:S199"/>
    </customSheetView>
    <customSheetView guid="{0B466410-FB7E-451A-AFD3-95886095C000}" showAutoFilter="1" hiddenColumns="1" topLeftCell="E1">
      <pane ySplit="4" topLeftCell="A5" activePane="bottomLeft" state="frozen"/>
      <selection pane="bottomLeft" activeCell="M2" sqref="M2"/>
      <pageMargins left="0.7" right="0.7" top="0.75" bottom="0.75" header="0.3" footer="0.3"/>
      <pageSetup paperSize="9" orientation="portrait" r:id="rId2"/>
      <autoFilter ref="A4:I213"/>
    </customSheetView>
  </customSheetViews>
  <conditionalFormatting sqref="T5:T195">
    <cfRule type="expression" dxfId="92" priority="43">
      <formula>T5="yes"</formula>
    </cfRule>
  </conditionalFormatting>
  <conditionalFormatting sqref="F5:F195">
    <cfRule type="expression" dxfId="91" priority="26">
      <formula>AA5="yes"</formula>
    </cfRule>
  </conditionalFormatting>
  <conditionalFormatting sqref="H5:H195">
    <cfRule type="expression" dxfId="90" priority="25">
      <formula>H5="yes"</formula>
    </cfRule>
  </conditionalFormatting>
  <conditionalFormatting sqref="I5:I195">
    <cfRule type="expression" dxfId="89" priority="24">
      <formula>I5="yes"</formula>
    </cfRule>
  </conditionalFormatting>
  <conditionalFormatting sqref="J5:J195">
    <cfRule type="expression" dxfId="88" priority="23">
      <formula>J5="yes"</formula>
    </cfRule>
  </conditionalFormatting>
  <conditionalFormatting sqref="K5:K195">
    <cfRule type="expression" dxfId="87" priority="22">
      <formula>K5="yes"</formula>
    </cfRule>
  </conditionalFormatting>
  <conditionalFormatting sqref="L5:L195">
    <cfRule type="expression" dxfId="86" priority="21">
      <formula>L5="yes"</formula>
    </cfRule>
  </conditionalFormatting>
  <conditionalFormatting sqref="M5:M195">
    <cfRule type="expression" dxfId="85" priority="20">
      <formula>M5="yes"</formula>
    </cfRule>
  </conditionalFormatting>
  <conditionalFormatting sqref="N5:N195">
    <cfRule type="expression" dxfId="84" priority="19">
      <formula>N5="yes"</formula>
    </cfRule>
  </conditionalFormatting>
  <conditionalFormatting sqref="O5:O195">
    <cfRule type="expression" dxfId="83" priority="18">
      <formula>O5="yes"</formula>
    </cfRule>
  </conditionalFormatting>
  <conditionalFormatting sqref="P5:P195">
    <cfRule type="expression" dxfId="82" priority="17">
      <formula>P5="yes"</formula>
    </cfRule>
  </conditionalFormatting>
  <conditionalFormatting sqref="Q5:Q195">
    <cfRule type="expression" dxfId="81" priority="16">
      <formula>Q5="yes"</formula>
    </cfRule>
  </conditionalFormatting>
  <conditionalFormatting sqref="R5:R195">
    <cfRule type="expression" dxfId="80" priority="15">
      <formula>R5="yes"</formula>
    </cfRule>
  </conditionalFormatting>
  <conditionalFormatting sqref="S5:S195">
    <cfRule type="expression" dxfId="79" priority="14">
      <formula>S5="yes"</formula>
    </cfRule>
  </conditionalFormatting>
  <conditionalFormatting sqref="U5:U195">
    <cfRule type="expression" dxfId="78" priority="12">
      <formula>U5="yes"</formula>
    </cfRule>
  </conditionalFormatting>
  <conditionalFormatting sqref="V5:V195">
    <cfRule type="expression" dxfId="77" priority="10">
      <formula>V5="yes"</formula>
    </cfRule>
  </conditionalFormatting>
  <conditionalFormatting sqref="W5:W195">
    <cfRule type="expression" dxfId="76" priority="8">
      <formula>W5="yes"</formula>
    </cfRule>
  </conditionalFormatting>
  <conditionalFormatting sqref="X5:X195">
    <cfRule type="expression" dxfId="75" priority="6">
      <formula>X5="yes"</formula>
    </cfRule>
  </conditionalFormatting>
  <conditionalFormatting sqref="Y5:Y195">
    <cfRule type="expression" dxfId="74" priority="4">
      <formula>Y5="yes"</formula>
    </cfRule>
  </conditionalFormatting>
  <conditionalFormatting sqref="Z5:Z195">
    <cfRule type="expression" dxfId="73" priority="2">
      <formula>Z5="yes"</formula>
    </cfRule>
  </conditionalFormatting>
  <conditionalFormatting sqref="AA5:AA195">
    <cfRule type="expression" dxfId="72" priority="1">
      <formula>AA5="yes"</formula>
    </cfRule>
  </conditionalFormatting>
  <pageMargins left="0.7" right="0.7" top="0.75" bottom="0.75" header="0.3" footer="0.3"/>
  <pageSetup paperSize="9"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E197"/>
  <sheetViews>
    <sheetView topLeftCell="F1" workbookViewId="0">
      <pane xSplit="2" ySplit="4" topLeftCell="J5" activePane="bottomRight" state="frozen"/>
      <selection activeCell="F1" sqref="F1"/>
      <selection pane="topRight" activeCell="H1" sqref="H1"/>
      <selection pane="bottomLeft" activeCell="F5" sqref="F5"/>
      <selection pane="bottomRight" activeCell="F2" sqref="F2"/>
    </sheetView>
  </sheetViews>
  <sheetFormatPr defaultRowHeight="11.25" x14ac:dyDescent="0.2"/>
  <cols>
    <col min="1" max="1" width="57.83203125" customWidth="1"/>
    <col min="2" max="2" width="31.5" customWidth="1"/>
    <col min="3" max="3" width="22.6640625" customWidth="1"/>
    <col min="4" max="4" width="33.6640625" customWidth="1"/>
    <col min="5" max="5" width="13.83203125" customWidth="1"/>
    <col min="6" max="6" width="52" customWidth="1"/>
    <col min="7" max="7" width="15.1640625" bestFit="1" customWidth="1"/>
    <col min="8" max="19" width="21.83203125" style="306" customWidth="1"/>
    <col min="20" max="20" width="24.5" bestFit="1" customWidth="1"/>
    <col min="21" max="21" width="24.83203125" customWidth="1"/>
    <col min="22" max="22" width="24.5" style="306" customWidth="1"/>
    <col min="23" max="24" width="21.6640625" style="306" customWidth="1"/>
    <col min="25" max="25" width="23.33203125" style="306" customWidth="1"/>
    <col min="26" max="27" width="23.5" style="306" customWidth="1"/>
    <col min="28" max="31" width="23.5" style="306" hidden="1" customWidth="1"/>
    <col min="32" max="32" width="3.83203125" customWidth="1"/>
  </cols>
  <sheetData>
    <row r="1" spans="1:31" ht="20.25" customHeight="1" x14ac:dyDescent="0.2">
      <c r="F1" s="343" t="s">
        <v>775</v>
      </c>
    </row>
    <row r="2" spans="1:31" ht="15.75" customHeight="1" x14ac:dyDescent="0.25">
      <c r="F2" s="125"/>
    </row>
    <row r="3" spans="1:31" ht="17.25" customHeight="1" x14ac:dyDescent="0.2">
      <c r="F3" s="312" t="s">
        <v>807</v>
      </c>
      <c r="T3" s="81"/>
      <c r="U3" s="81"/>
      <c r="V3" s="218"/>
      <c r="W3" s="218"/>
      <c r="X3" s="218"/>
      <c r="Y3" s="218"/>
      <c r="Z3" s="218"/>
      <c r="AA3" s="218"/>
      <c r="AB3" s="218"/>
      <c r="AC3" s="218"/>
      <c r="AD3" s="218"/>
      <c r="AE3" s="218"/>
    </row>
    <row r="4" spans="1:31" ht="25.5" customHeight="1" x14ac:dyDescent="0.2">
      <c r="A4" s="6" t="s">
        <v>473</v>
      </c>
      <c r="B4" s="6" t="s">
        <v>469</v>
      </c>
      <c r="C4" s="6" t="s">
        <v>470</v>
      </c>
      <c r="D4" s="6" t="s">
        <v>455</v>
      </c>
      <c r="E4" s="6" t="s">
        <v>454</v>
      </c>
      <c r="F4" s="6" t="s">
        <v>0</v>
      </c>
      <c r="G4" s="6" t="s">
        <v>1</v>
      </c>
      <c r="H4" s="201" t="s">
        <v>565</v>
      </c>
      <c r="I4" s="201" t="s">
        <v>566</v>
      </c>
      <c r="J4" s="201" t="s">
        <v>655</v>
      </c>
      <c r="K4" s="201" t="s">
        <v>656</v>
      </c>
      <c r="L4" s="201" t="s">
        <v>657</v>
      </c>
      <c r="M4" s="201" t="s">
        <v>658</v>
      </c>
      <c r="N4" s="201" t="s">
        <v>659</v>
      </c>
      <c r="O4" s="201" t="s">
        <v>663</v>
      </c>
      <c r="P4" s="201" t="s">
        <v>668</v>
      </c>
      <c r="Q4" s="201" t="s">
        <v>672</v>
      </c>
      <c r="R4" s="201" t="s">
        <v>676</v>
      </c>
      <c r="S4" s="201" t="s">
        <v>680</v>
      </c>
      <c r="T4" s="6" t="s">
        <v>706</v>
      </c>
      <c r="U4" s="6" t="s">
        <v>707</v>
      </c>
      <c r="V4" s="201" t="s">
        <v>708</v>
      </c>
      <c r="W4" s="201" t="s">
        <v>709</v>
      </c>
      <c r="X4" s="201" t="s">
        <v>710</v>
      </c>
      <c r="Y4" s="201" t="s">
        <v>711</v>
      </c>
      <c r="Z4" s="201" t="s">
        <v>712</v>
      </c>
      <c r="AA4" s="201" t="s">
        <v>713</v>
      </c>
      <c r="AB4" s="201" t="s">
        <v>714</v>
      </c>
      <c r="AC4" s="201" t="s">
        <v>715</v>
      </c>
      <c r="AD4" s="201" t="s">
        <v>716</v>
      </c>
      <c r="AE4" s="201" t="s">
        <v>717</v>
      </c>
    </row>
    <row r="5" spans="1:31" x14ac:dyDescent="0.2">
      <c r="A5" s="285" t="s">
        <v>619</v>
      </c>
      <c r="B5" s="293" t="s">
        <v>688</v>
      </c>
      <c r="C5" s="293" t="s">
        <v>401</v>
      </c>
      <c r="D5" s="293" t="s">
        <v>415</v>
      </c>
      <c r="E5" s="293" t="s">
        <v>5</v>
      </c>
      <c r="F5" s="293" t="s">
        <v>6</v>
      </c>
      <c r="G5" s="293" t="s">
        <v>7</v>
      </c>
      <c r="H5" s="202" t="str">
        <f>IF(AND('OF -Antibiotics STAR PU 13'!J5="no",'Co-amoxiclav etc.'!J5="no"),"yes","no")</f>
        <v>no</v>
      </c>
      <c r="I5" s="202" t="str">
        <f>IF(AND('OF -Antibiotics STAR PU 13'!L5="no",'Co-amoxiclav etc.'!L5="no"),"yes","no")</f>
        <v>no</v>
      </c>
      <c r="J5" s="202" t="str">
        <f>IF(AND('OF -Antibiotics STAR PU 13'!N5="no",'Co-amoxiclav etc.'!N5="no"),"yes","no")</f>
        <v>no</v>
      </c>
      <c r="K5" s="202" t="str">
        <f>IF(AND('OF -Antibiotics STAR PU 13'!P5="no",'Co-amoxiclav etc.'!P5="no"),"yes","no")</f>
        <v>no</v>
      </c>
      <c r="L5" s="202" t="str">
        <f>IF(AND('OF -Antibiotics STAR PU 13'!R5="no",'Co-amoxiclav etc.'!R5="no"),"yes","no")</f>
        <v>no</v>
      </c>
      <c r="M5" s="202" t="str">
        <f>IF(AND('OF -Antibiotics STAR PU 13'!T5="no",'Co-amoxiclav etc.'!T5="no"),"yes","no")</f>
        <v>no</v>
      </c>
      <c r="N5" s="202" t="str">
        <f>IF(AND('OF -Antibiotics STAR PU 13'!V5="no",'Co-amoxiclav etc.'!V5="no"),"yes","no")</f>
        <v>no</v>
      </c>
      <c r="O5" s="202" t="str">
        <f>IF(AND('OF -Antibiotics STAR PU 13'!X5="no",'Co-amoxiclav etc.'!X5="no"),"yes","no")</f>
        <v>no</v>
      </c>
      <c r="P5" s="202" t="str">
        <f>IF(AND('OF -Antibiotics STAR PU 13'!Z5="no",'Co-amoxiclav etc.'!Z5="no"),"yes","no")</f>
        <v>no</v>
      </c>
      <c r="Q5" s="202" t="str">
        <f>IF(AND('OF -Antibiotics STAR PU 13'!AB5="no",'Co-amoxiclav etc.'!AB5="no"),"yes","no")</f>
        <v>no</v>
      </c>
      <c r="R5" s="202" t="str">
        <f>IF(AND('OF -Antibiotics STAR PU 13'!AD5="no",'Co-amoxiclav etc.'!AD5="no"),"yes","no")</f>
        <v>no</v>
      </c>
      <c r="S5" s="202" t="str">
        <f>IF(AND('OF -Antibiotics STAR PU 13'!AF5="no",'Co-amoxiclav etc.'!AF5="no"),"yes","no")</f>
        <v>no</v>
      </c>
      <c r="T5" s="202" t="str">
        <f>IF(AND('OF -Antibiotics STAR PU 13'!AH5="no",'Co-amoxiclav etc.'!AH5="no"),"yes","no")</f>
        <v>no</v>
      </c>
      <c r="U5" s="202" t="str">
        <f>IF(AND('OF -Antibiotics STAR PU 13'!AJ5="no",'Co-amoxiclav etc.'!AJ5="no"),"yes","no")</f>
        <v>no</v>
      </c>
      <c r="V5" s="202" t="str">
        <f>IF(AND('OF -Antibiotics STAR PU 13'!AL5="no",'Co-amoxiclav etc.'!AL5="no"),"yes","no")</f>
        <v>no</v>
      </c>
      <c r="W5" s="202" t="str">
        <f>IF(AND('OF -Antibiotics STAR PU 13'!AN5="no",'Co-amoxiclav etc.'!AN5="no"),"yes","no")</f>
        <v>no</v>
      </c>
      <c r="X5" s="202" t="str">
        <f>IF(AND('OF -Antibiotics STAR PU 13'!AP5="no",'Co-amoxiclav etc.'!AP5="no"),"yes","no")</f>
        <v>no</v>
      </c>
      <c r="Y5" s="202" t="str">
        <f>IF(AND('OF -Antibiotics STAR PU 13'!AR5="no",'Co-amoxiclav etc.'!AR5="no"),"yes","no")</f>
        <v>no</v>
      </c>
      <c r="Z5" s="202" t="str">
        <f>IF(AND('OF -Antibiotics STAR PU 13'!AT5="no",'Co-amoxiclav etc.'!AT5="no"),"yes","no")</f>
        <v>no</v>
      </c>
      <c r="AA5" s="202" t="str">
        <f>IF(AND('OF -Antibiotics STAR PU 13'!AV5="no",'Co-amoxiclav etc.'!AV5="no"),"yes","no")</f>
        <v>no</v>
      </c>
      <c r="AB5" s="202"/>
      <c r="AC5" s="202"/>
      <c r="AD5" s="202"/>
      <c r="AE5" s="202"/>
    </row>
    <row r="6" spans="1:31" x14ac:dyDescent="0.2">
      <c r="A6" s="285" t="s">
        <v>620</v>
      </c>
      <c r="B6" s="293" t="s">
        <v>689</v>
      </c>
      <c r="C6" s="293" t="s">
        <v>402</v>
      </c>
      <c r="D6" s="293" t="s">
        <v>416</v>
      </c>
      <c r="E6" s="293" t="s">
        <v>8</v>
      </c>
      <c r="F6" s="293" t="s">
        <v>9</v>
      </c>
      <c r="G6" s="293" t="s">
        <v>10</v>
      </c>
      <c r="H6" s="202" t="str">
        <f>IF(AND('OF -Antibiotics STAR PU 13'!J6="no",'Co-amoxiclav etc.'!J6="no"),"yes","no")</f>
        <v>no</v>
      </c>
      <c r="I6" s="202" t="str">
        <f>IF(AND('OF -Antibiotics STAR PU 13'!L6="no",'Co-amoxiclav etc.'!L6="no"),"yes","no")</f>
        <v>no</v>
      </c>
      <c r="J6" s="202" t="str">
        <f>IF(AND('OF -Antibiotics STAR PU 13'!N6="no",'Co-amoxiclav etc.'!N6="no"),"yes","no")</f>
        <v>no</v>
      </c>
      <c r="K6" s="202" t="str">
        <f>IF(AND('OF -Antibiotics STAR PU 13'!P6="no",'Co-amoxiclav etc.'!P6="no"),"yes","no")</f>
        <v>no</v>
      </c>
      <c r="L6" s="202" t="str">
        <f>IF(AND('OF -Antibiotics STAR PU 13'!R6="no",'Co-amoxiclav etc.'!R6="no"),"yes","no")</f>
        <v>no</v>
      </c>
      <c r="M6" s="202" t="str">
        <f>IF(AND('OF -Antibiotics STAR PU 13'!T6="no",'Co-amoxiclav etc.'!T6="no"),"yes","no")</f>
        <v>no</v>
      </c>
      <c r="N6" s="202" t="str">
        <f>IF(AND('OF -Antibiotics STAR PU 13'!V6="no",'Co-amoxiclav etc.'!V6="no"),"yes","no")</f>
        <v>no</v>
      </c>
      <c r="O6" s="202" t="str">
        <f>IF(AND('OF -Antibiotics STAR PU 13'!X6="no",'Co-amoxiclav etc.'!X6="no"),"yes","no")</f>
        <v>no</v>
      </c>
      <c r="P6" s="202" t="str">
        <f>IF(AND('OF -Antibiotics STAR PU 13'!Z6="no",'Co-amoxiclav etc.'!Z6="no"),"yes","no")</f>
        <v>no</v>
      </c>
      <c r="Q6" s="202" t="str">
        <f>IF(AND('OF -Antibiotics STAR PU 13'!AB6="no",'Co-amoxiclav etc.'!AB6="no"),"yes","no")</f>
        <v>no</v>
      </c>
      <c r="R6" s="202" t="str">
        <f>IF(AND('OF -Antibiotics STAR PU 13'!AD6="no",'Co-amoxiclav etc.'!AD6="no"),"yes","no")</f>
        <v>no</v>
      </c>
      <c r="S6" s="202" t="str">
        <f>IF(AND('OF -Antibiotics STAR PU 13'!AF6="no",'Co-amoxiclav etc.'!AF6="no"),"yes","no")</f>
        <v>no</v>
      </c>
      <c r="T6" s="202" t="str">
        <f>IF(AND('OF -Antibiotics STAR PU 13'!AH6="no",'Co-amoxiclav etc.'!AH6="no"),"yes","no")</f>
        <v>no</v>
      </c>
      <c r="U6" s="202" t="str">
        <f>IF(AND('OF -Antibiotics STAR PU 13'!AJ6="no",'Co-amoxiclav etc.'!AJ6="no"),"yes","no")</f>
        <v>no</v>
      </c>
      <c r="V6" s="202" t="str">
        <f>IF(AND('OF -Antibiotics STAR PU 13'!AL6="no",'Co-amoxiclav etc.'!AL6="no"),"yes","no")</f>
        <v>no</v>
      </c>
      <c r="W6" s="202" t="str">
        <f>IF(AND('OF -Antibiotics STAR PU 13'!AN6="no",'Co-amoxiclav etc.'!AN6="no"),"yes","no")</f>
        <v>no</v>
      </c>
      <c r="X6" s="202" t="str">
        <f>IF(AND('OF -Antibiotics STAR PU 13'!AP6="no",'Co-amoxiclav etc.'!AP6="no"),"yes","no")</f>
        <v>no</v>
      </c>
      <c r="Y6" s="202" t="str">
        <f>IF(AND('OF -Antibiotics STAR PU 13'!AR6="no",'Co-amoxiclav etc.'!AR6="no"),"yes","no")</f>
        <v>no</v>
      </c>
      <c r="Z6" s="202" t="str">
        <f>IF(AND('OF -Antibiotics STAR PU 13'!AT6="no",'Co-amoxiclav etc.'!AT6="no"),"yes","no")</f>
        <v>no</v>
      </c>
      <c r="AA6" s="202" t="str">
        <f>IF(AND('OF -Antibiotics STAR PU 13'!AV6="no",'Co-amoxiclav etc.'!AV6="no"),"yes","no")</f>
        <v>no</v>
      </c>
      <c r="AB6" s="202"/>
      <c r="AC6" s="202"/>
      <c r="AD6" s="202"/>
      <c r="AE6" s="202"/>
    </row>
    <row r="7" spans="1:31" x14ac:dyDescent="0.2">
      <c r="A7" s="285" t="s">
        <v>621</v>
      </c>
      <c r="B7" s="293" t="s">
        <v>690</v>
      </c>
      <c r="C7" s="293" t="s">
        <v>404</v>
      </c>
      <c r="D7" s="293" t="s">
        <v>418</v>
      </c>
      <c r="E7" s="293" t="s">
        <v>12</v>
      </c>
      <c r="F7" s="293" t="s">
        <v>13</v>
      </c>
      <c r="G7" s="293" t="s">
        <v>14</v>
      </c>
      <c r="H7" s="202" t="str">
        <f>IF(AND('OF -Antibiotics STAR PU 13'!J7="no",'Co-amoxiclav etc.'!J7="no"),"yes","no")</f>
        <v>no</v>
      </c>
      <c r="I7" s="202" t="str">
        <f>IF(AND('OF -Antibiotics STAR PU 13'!L7="no",'Co-amoxiclav etc.'!L7="no"),"yes","no")</f>
        <v>no</v>
      </c>
      <c r="J7" s="202" t="str">
        <f>IF(AND('OF -Antibiotics STAR PU 13'!N7="no",'Co-amoxiclav etc.'!N7="no"),"yes","no")</f>
        <v>no</v>
      </c>
      <c r="K7" s="202" t="str">
        <f>IF(AND('OF -Antibiotics STAR PU 13'!P7="no",'Co-amoxiclav etc.'!P7="no"),"yes","no")</f>
        <v>no</v>
      </c>
      <c r="L7" s="202" t="str">
        <f>IF(AND('OF -Antibiotics STAR PU 13'!R7="no",'Co-amoxiclav etc.'!R7="no"),"yes","no")</f>
        <v>no</v>
      </c>
      <c r="M7" s="202" t="str">
        <f>IF(AND('OF -Antibiotics STAR PU 13'!T7="no",'Co-amoxiclav etc.'!T7="no"),"yes","no")</f>
        <v>no</v>
      </c>
      <c r="N7" s="202" t="str">
        <f>IF(AND('OF -Antibiotics STAR PU 13'!V7="no",'Co-amoxiclav etc.'!V7="no"),"yes","no")</f>
        <v>no</v>
      </c>
      <c r="O7" s="202" t="str">
        <f>IF(AND('OF -Antibiotics STAR PU 13'!X7="no",'Co-amoxiclav etc.'!X7="no"),"yes","no")</f>
        <v>no</v>
      </c>
      <c r="P7" s="202" t="str">
        <f>IF(AND('OF -Antibiotics STAR PU 13'!Z7="no",'Co-amoxiclav etc.'!Z7="no"),"yes","no")</f>
        <v>no</v>
      </c>
      <c r="Q7" s="202" t="str">
        <f>IF(AND('OF -Antibiotics STAR PU 13'!AB7="no",'Co-amoxiclav etc.'!AB7="no"),"yes","no")</f>
        <v>no</v>
      </c>
      <c r="R7" s="202" t="str">
        <f>IF(AND('OF -Antibiotics STAR PU 13'!AD7="no",'Co-amoxiclav etc.'!AD7="no"),"yes","no")</f>
        <v>no</v>
      </c>
      <c r="S7" s="202" t="str">
        <f>IF(AND('OF -Antibiotics STAR PU 13'!AF7="no",'Co-amoxiclav etc.'!AF7="no"),"yes","no")</f>
        <v>no</v>
      </c>
      <c r="T7" s="202" t="str">
        <f>IF(AND('OF -Antibiotics STAR PU 13'!AH7="no",'Co-amoxiclav etc.'!AH7="no"),"yes","no")</f>
        <v>no</v>
      </c>
      <c r="U7" s="202" t="str">
        <f>IF(AND('OF -Antibiotics STAR PU 13'!AJ7="no",'Co-amoxiclav etc.'!AJ7="no"),"yes","no")</f>
        <v>no</v>
      </c>
      <c r="V7" s="202" t="str">
        <f>IF(AND('OF -Antibiotics STAR PU 13'!AL7="no",'Co-amoxiclav etc.'!AL7="no"),"yes","no")</f>
        <v>no</v>
      </c>
      <c r="W7" s="202" t="str">
        <f>IF(AND('OF -Antibiotics STAR PU 13'!AN7="no",'Co-amoxiclav etc.'!AN7="no"),"yes","no")</f>
        <v>no</v>
      </c>
      <c r="X7" s="202" t="str">
        <f>IF(AND('OF -Antibiotics STAR PU 13'!AP7="no",'Co-amoxiclav etc.'!AP7="no"),"yes","no")</f>
        <v>no</v>
      </c>
      <c r="Y7" s="202" t="str">
        <f>IF(AND('OF -Antibiotics STAR PU 13'!AR7="no",'Co-amoxiclav etc.'!AR7="no"),"yes","no")</f>
        <v>no</v>
      </c>
      <c r="Z7" s="202" t="str">
        <f>IF(AND('OF -Antibiotics STAR PU 13'!AT7="no",'Co-amoxiclav etc.'!AT7="no"),"yes","no")</f>
        <v>no</v>
      </c>
      <c r="AA7" s="202" t="str">
        <f>IF(AND('OF -Antibiotics STAR PU 13'!AV7="no",'Co-amoxiclav etc.'!AV7="no"),"yes","no")</f>
        <v>no</v>
      </c>
      <c r="AB7" s="202"/>
      <c r="AC7" s="202"/>
      <c r="AD7" s="202"/>
      <c r="AE7" s="202"/>
    </row>
    <row r="8" spans="1:31" x14ac:dyDescent="0.2">
      <c r="A8" s="285" t="s">
        <v>622</v>
      </c>
      <c r="B8" s="293" t="s">
        <v>690</v>
      </c>
      <c r="C8" s="293" t="s">
        <v>404</v>
      </c>
      <c r="D8" s="293" t="s">
        <v>418</v>
      </c>
      <c r="E8" s="293" t="s">
        <v>12</v>
      </c>
      <c r="F8" s="293" t="s">
        <v>15</v>
      </c>
      <c r="G8" s="293" t="s">
        <v>16</v>
      </c>
      <c r="H8" s="202" t="str">
        <f>IF(AND('OF -Antibiotics STAR PU 13'!J8="no",'Co-amoxiclav etc.'!J8="no"),"yes","no")</f>
        <v>no</v>
      </c>
      <c r="I8" s="202" t="str">
        <f>IF(AND('OF -Antibiotics STAR PU 13'!L8="no",'Co-amoxiclav etc.'!L8="no"),"yes","no")</f>
        <v>no</v>
      </c>
      <c r="J8" s="202" t="str">
        <f>IF(AND('OF -Antibiotics STAR PU 13'!N8="no",'Co-amoxiclav etc.'!N8="no"),"yes","no")</f>
        <v>no</v>
      </c>
      <c r="K8" s="202" t="str">
        <f>IF(AND('OF -Antibiotics STAR PU 13'!P8="no",'Co-amoxiclav etc.'!P8="no"),"yes","no")</f>
        <v>no</v>
      </c>
      <c r="L8" s="202" t="str">
        <f>IF(AND('OF -Antibiotics STAR PU 13'!R8="no",'Co-amoxiclav etc.'!R8="no"),"yes","no")</f>
        <v>no</v>
      </c>
      <c r="M8" s="202" t="str">
        <f>IF(AND('OF -Antibiotics STAR PU 13'!T8="no",'Co-amoxiclav etc.'!T8="no"),"yes","no")</f>
        <v>no</v>
      </c>
      <c r="N8" s="202" t="str">
        <f>IF(AND('OF -Antibiotics STAR PU 13'!V8="no",'Co-amoxiclav etc.'!V8="no"),"yes","no")</f>
        <v>no</v>
      </c>
      <c r="O8" s="202" t="str">
        <f>IF(AND('OF -Antibiotics STAR PU 13'!X8="no",'Co-amoxiclav etc.'!X8="no"),"yes","no")</f>
        <v>no</v>
      </c>
      <c r="P8" s="202" t="str">
        <f>IF(AND('OF -Antibiotics STAR PU 13'!Z8="no",'Co-amoxiclav etc.'!Z8="no"),"yes","no")</f>
        <v>no</v>
      </c>
      <c r="Q8" s="202" t="str">
        <f>IF(AND('OF -Antibiotics STAR PU 13'!AB8="no",'Co-amoxiclav etc.'!AB8="no"),"yes","no")</f>
        <v>no</v>
      </c>
      <c r="R8" s="202" t="str">
        <f>IF(AND('OF -Antibiotics STAR PU 13'!AD8="no",'Co-amoxiclav etc.'!AD8="no"),"yes","no")</f>
        <v>no</v>
      </c>
      <c r="S8" s="202" t="str">
        <f>IF(AND('OF -Antibiotics STAR PU 13'!AF8="no",'Co-amoxiclav etc.'!AF8="no"),"yes","no")</f>
        <v>no</v>
      </c>
      <c r="T8" s="202" t="str">
        <f>IF(AND('OF -Antibiotics STAR PU 13'!AH8="no",'Co-amoxiclav etc.'!AH8="no"),"yes","no")</f>
        <v>no</v>
      </c>
      <c r="U8" s="202" t="str">
        <f>IF(AND('OF -Antibiotics STAR PU 13'!AJ8="no",'Co-amoxiclav etc.'!AJ8="no"),"yes","no")</f>
        <v>no</v>
      </c>
      <c r="V8" s="202" t="str">
        <f>IF(AND('OF -Antibiotics STAR PU 13'!AL8="no",'Co-amoxiclav etc.'!AL8="no"),"yes","no")</f>
        <v>no</v>
      </c>
      <c r="W8" s="202" t="str">
        <f>IF(AND('OF -Antibiotics STAR PU 13'!AN8="no",'Co-amoxiclav etc.'!AN8="no"),"yes","no")</f>
        <v>no</v>
      </c>
      <c r="X8" s="202" t="str">
        <f>IF(AND('OF -Antibiotics STAR PU 13'!AP8="no",'Co-amoxiclav etc.'!AP8="no"),"yes","no")</f>
        <v>no</v>
      </c>
      <c r="Y8" s="202" t="str">
        <f>IF(AND('OF -Antibiotics STAR PU 13'!AR8="no",'Co-amoxiclav etc.'!AR8="no"),"yes","no")</f>
        <v>no</v>
      </c>
      <c r="Z8" s="202" t="str">
        <f>IF(AND('OF -Antibiotics STAR PU 13'!AT8="no",'Co-amoxiclav etc.'!AT8="no"),"yes","no")</f>
        <v>no</v>
      </c>
      <c r="AA8" s="202" t="str">
        <f>IF(AND('OF -Antibiotics STAR PU 13'!AV8="no",'Co-amoxiclav etc.'!AV8="no"),"yes","no")</f>
        <v>no</v>
      </c>
      <c r="AB8" s="202"/>
      <c r="AC8" s="202"/>
      <c r="AD8" s="202"/>
      <c r="AE8" s="202"/>
    </row>
    <row r="9" spans="1:31" x14ac:dyDescent="0.2">
      <c r="A9" s="285" t="s">
        <v>478</v>
      </c>
      <c r="B9" s="293" t="s">
        <v>688</v>
      </c>
      <c r="C9" s="293" t="s">
        <v>401</v>
      </c>
      <c r="D9" s="293" t="s">
        <v>419</v>
      </c>
      <c r="E9" s="293" t="s">
        <v>17</v>
      </c>
      <c r="F9" s="293" t="s">
        <v>18</v>
      </c>
      <c r="G9" s="293" t="s">
        <v>19</v>
      </c>
      <c r="H9" s="202" t="str">
        <f>IF(AND('OF -Antibiotics STAR PU 13'!J9="no",'Co-amoxiclav etc.'!J9="no"),"yes","no")</f>
        <v>no</v>
      </c>
      <c r="I9" s="202" t="str">
        <f>IF(AND('OF -Antibiotics STAR PU 13'!L9="no",'Co-amoxiclav etc.'!L9="no"),"yes","no")</f>
        <v>no</v>
      </c>
      <c r="J9" s="202" t="str">
        <f>IF(AND('OF -Antibiotics STAR PU 13'!N9="no",'Co-amoxiclav etc.'!N9="no"),"yes","no")</f>
        <v>no</v>
      </c>
      <c r="K9" s="202" t="str">
        <f>IF(AND('OF -Antibiotics STAR PU 13'!P9="no",'Co-amoxiclav etc.'!P9="no"),"yes","no")</f>
        <v>no</v>
      </c>
      <c r="L9" s="202" t="str">
        <f>IF(AND('OF -Antibiotics STAR PU 13'!R9="no",'Co-amoxiclav etc.'!R9="no"),"yes","no")</f>
        <v>no</v>
      </c>
      <c r="M9" s="202" t="str">
        <f>IF(AND('OF -Antibiotics STAR PU 13'!T9="no",'Co-amoxiclav etc.'!T9="no"),"yes","no")</f>
        <v>no</v>
      </c>
      <c r="N9" s="202" t="str">
        <f>IF(AND('OF -Antibiotics STAR PU 13'!V9="no",'Co-amoxiclav etc.'!V9="no"),"yes","no")</f>
        <v>no</v>
      </c>
      <c r="O9" s="202" t="str">
        <f>IF(AND('OF -Antibiotics STAR PU 13'!X9="no",'Co-amoxiclav etc.'!X9="no"),"yes","no")</f>
        <v>no</v>
      </c>
      <c r="P9" s="202" t="str">
        <f>IF(AND('OF -Antibiotics STAR PU 13'!Z9="no",'Co-amoxiclav etc.'!Z9="no"),"yes","no")</f>
        <v>no</v>
      </c>
      <c r="Q9" s="202" t="str">
        <f>IF(AND('OF -Antibiotics STAR PU 13'!AB9="no",'Co-amoxiclav etc.'!AB9="no"),"yes","no")</f>
        <v>no</v>
      </c>
      <c r="R9" s="202" t="str">
        <f>IF(AND('OF -Antibiotics STAR PU 13'!AD9="no",'Co-amoxiclav etc.'!AD9="no"),"yes","no")</f>
        <v>no</v>
      </c>
      <c r="S9" s="202" t="str">
        <f>IF(AND('OF -Antibiotics STAR PU 13'!AF9="no",'Co-amoxiclav etc.'!AF9="no"),"yes","no")</f>
        <v>no</v>
      </c>
      <c r="T9" s="202" t="str">
        <f>IF(AND('OF -Antibiotics STAR PU 13'!AH9="no",'Co-amoxiclav etc.'!AH9="no"),"yes","no")</f>
        <v>no</v>
      </c>
      <c r="U9" s="202" t="str">
        <f>IF(AND('OF -Antibiotics STAR PU 13'!AJ9="no",'Co-amoxiclav etc.'!AJ9="no"),"yes","no")</f>
        <v>no</v>
      </c>
      <c r="V9" s="202" t="str">
        <f>IF(AND('OF -Antibiotics STAR PU 13'!AL9="no",'Co-amoxiclav etc.'!AL9="no"),"yes","no")</f>
        <v>no</v>
      </c>
      <c r="W9" s="202" t="str">
        <f>IF(AND('OF -Antibiotics STAR PU 13'!AN9="no",'Co-amoxiclav etc.'!AN9="no"),"yes","no")</f>
        <v>no</v>
      </c>
      <c r="X9" s="202" t="str">
        <f>IF(AND('OF -Antibiotics STAR PU 13'!AP9="no",'Co-amoxiclav etc.'!AP9="no"),"yes","no")</f>
        <v>no</v>
      </c>
      <c r="Y9" s="202" t="str">
        <f>IF(AND('OF -Antibiotics STAR PU 13'!AR9="no",'Co-amoxiclav etc.'!AR9="no"),"yes","no")</f>
        <v>no</v>
      </c>
      <c r="Z9" s="202" t="str">
        <f>IF(AND('OF -Antibiotics STAR PU 13'!AT9="no",'Co-amoxiclav etc.'!AT9="no"),"yes","no")</f>
        <v>no</v>
      </c>
      <c r="AA9" s="202" t="str">
        <f>IF(AND('OF -Antibiotics STAR PU 13'!AV9="no",'Co-amoxiclav etc.'!AV9="no"),"yes","no")</f>
        <v>no</v>
      </c>
      <c r="AB9" s="202"/>
      <c r="AC9" s="202"/>
      <c r="AD9" s="202"/>
      <c r="AE9" s="202"/>
    </row>
    <row r="10" spans="1:31" x14ac:dyDescent="0.2">
      <c r="A10" s="285" t="s">
        <v>479</v>
      </c>
      <c r="B10" s="293" t="s">
        <v>691</v>
      </c>
      <c r="C10" s="293" t="s">
        <v>405</v>
      </c>
      <c r="D10" s="293" t="s">
        <v>552</v>
      </c>
      <c r="E10" s="293" t="s">
        <v>20</v>
      </c>
      <c r="F10" s="293" t="s">
        <v>21</v>
      </c>
      <c r="G10" s="293" t="s">
        <v>22</v>
      </c>
      <c r="H10" s="202" t="str">
        <f>IF(AND('OF -Antibiotics STAR PU 13'!J10="no",'Co-amoxiclav etc.'!J10="no"),"yes","no")</f>
        <v>no</v>
      </c>
      <c r="I10" s="202" t="str">
        <f>IF(AND('OF -Antibiotics STAR PU 13'!L10="no",'Co-amoxiclav etc.'!L10="no"),"yes","no")</f>
        <v>no</v>
      </c>
      <c r="J10" s="202" t="str">
        <f>IF(AND('OF -Antibiotics STAR PU 13'!N10="no",'Co-amoxiclav etc.'!N10="no"),"yes","no")</f>
        <v>no</v>
      </c>
      <c r="K10" s="202" t="str">
        <f>IF(AND('OF -Antibiotics STAR PU 13'!P10="no",'Co-amoxiclav etc.'!P10="no"),"yes","no")</f>
        <v>no</v>
      </c>
      <c r="L10" s="202" t="str">
        <f>IF(AND('OF -Antibiotics STAR PU 13'!R10="no",'Co-amoxiclav etc.'!R10="no"),"yes","no")</f>
        <v>no</v>
      </c>
      <c r="M10" s="202" t="str">
        <f>IF(AND('OF -Antibiotics STAR PU 13'!T10="no",'Co-amoxiclav etc.'!T10="no"),"yes","no")</f>
        <v>no</v>
      </c>
      <c r="N10" s="202" t="str">
        <f>IF(AND('OF -Antibiotics STAR PU 13'!V10="no",'Co-amoxiclav etc.'!V10="no"),"yes","no")</f>
        <v>no</v>
      </c>
      <c r="O10" s="202" t="str">
        <f>IF(AND('OF -Antibiotics STAR PU 13'!X10="no",'Co-amoxiclav etc.'!X10="no"),"yes","no")</f>
        <v>no</v>
      </c>
      <c r="P10" s="202" t="str">
        <f>IF(AND('OF -Antibiotics STAR PU 13'!Z10="no",'Co-amoxiclav etc.'!Z10="no"),"yes","no")</f>
        <v>no</v>
      </c>
      <c r="Q10" s="202" t="str">
        <f>IF(AND('OF -Antibiotics STAR PU 13'!AB10="no",'Co-amoxiclav etc.'!AB10="no"),"yes","no")</f>
        <v>no</v>
      </c>
      <c r="R10" s="202" t="str">
        <f>IF(AND('OF -Antibiotics STAR PU 13'!AD10="no",'Co-amoxiclav etc.'!AD10="no"),"yes","no")</f>
        <v>no</v>
      </c>
      <c r="S10" s="202" t="str">
        <f>IF(AND('OF -Antibiotics STAR PU 13'!AF10="no",'Co-amoxiclav etc.'!AF10="no"),"yes","no")</f>
        <v>no</v>
      </c>
      <c r="T10" s="202" t="str">
        <f>IF(AND('OF -Antibiotics STAR PU 13'!AH10="no",'Co-amoxiclav etc.'!AH10="no"),"yes","no")</f>
        <v>no</v>
      </c>
      <c r="U10" s="202" t="str">
        <f>IF(AND('OF -Antibiotics STAR PU 13'!AJ10="no",'Co-amoxiclav etc.'!AJ10="no"),"yes","no")</f>
        <v>no</v>
      </c>
      <c r="V10" s="202" t="str">
        <f>IF(AND('OF -Antibiotics STAR PU 13'!AL10="no",'Co-amoxiclav etc.'!AL10="no"),"yes","no")</f>
        <v>no</v>
      </c>
      <c r="W10" s="202" t="str">
        <f>IF(AND('OF -Antibiotics STAR PU 13'!AN10="no",'Co-amoxiclav etc.'!AN10="no"),"yes","no")</f>
        <v>no</v>
      </c>
      <c r="X10" s="202" t="str">
        <f>IF(AND('OF -Antibiotics STAR PU 13'!AP10="no",'Co-amoxiclav etc.'!AP10="no"),"yes","no")</f>
        <v>no</v>
      </c>
      <c r="Y10" s="202" t="str">
        <f>IF(AND('OF -Antibiotics STAR PU 13'!AR10="no",'Co-amoxiclav etc.'!AR10="no"),"yes","no")</f>
        <v>no</v>
      </c>
      <c r="Z10" s="202" t="str">
        <f>IF(AND('OF -Antibiotics STAR PU 13'!AT10="no",'Co-amoxiclav etc.'!AT10="no"),"yes","no")</f>
        <v>no</v>
      </c>
      <c r="AA10" s="202" t="str">
        <f>IF(AND('OF -Antibiotics STAR PU 13'!AV10="no",'Co-amoxiclav etc.'!AV10="no"),"yes","no")</f>
        <v>no</v>
      </c>
      <c r="AB10" s="202"/>
      <c r="AC10" s="202"/>
      <c r="AD10" s="202"/>
      <c r="AE10" s="202"/>
    </row>
    <row r="11" spans="1:31" x14ac:dyDescent="0.2">
      <c r="A11" s="285" t="s">
        <v>478</v>
      </c>
      <c r="B11" s="293" t="s">
        <v>688</v>
      </c>
      <c r="C11" s="293" t="s">
        <v>401</v>
      </c>
      <c r="D11" s="293" t="s">
        <v>419</v>
      </c>
      <c r="E11" s="293" t="s">
        <v>17</v>
      </c>
      <c r="F11" s="293" t="s">
        <v>23</v>
      </c>
      <c r="G11" s="293" t="s">
        <v>24</v>
      </c>
      <c r="H11" s="202" t="str">
        <f>IF(AND('OF -Antibiotics STAR PU 13'!J11="no",'Co-amoxiclav etc.'!J11="no"),"yes","no")</f>
        <v>no</v>
      </c>
      <c r="I11" s="202" t="str">
        <f>IF(AND('OF -Antibiotics STAR PU 13'!L11="no",'Co-amoxiclav etc.'!L11="no"),"yes","no")</f>
        <v>no</v>
      </c>
      <c r="J11" s="202" t="str">
        <f>IF(AND('OF -Antibiotics STAR PU 13'!N11="no",'Co-amoxiclav etc.'!N11="no"),"yes","no")</f>
        <v>no</v>
      </c>
      <c r="K11" s="202" t="str">
        <f>IF(AND('OF -Antibiotics STAR PU 13'!P11="no",'Co-amoxiclav etc.'!P11="no"),"yes","no")</f>
        <v>no</v>
      </c>
      <c r="L11" s="202" t="str">
        <f>IF(AND('OF -Antibiotics STAR PU 13'!R11="no",'Co-amoxiclav etc.'!R11="no"),"yes","no")</f>
        <v>no</v>
      </c>
      <c r="M11" s="202" t="str">
        <f>IF(AND('OF -Antibiotics STAR PU 13'!T11="no",'Co-amoxiclav etc.'!T11="no"),"yes","no")</f>
        <v>no</v>
      </c>
      <c r="N11" s="202" t="str">
        <f>IF(AND('OF -Antibiotics STAR PU 13'!V11="no",'Co-amoxiclav etc.'!V11="no"),"yes","no")</f>
        <v>no</v>
      </c>
      <c r="O11" s="202" t="str">
        <f>IF(AND('OF -Antibiotics STAR PU 13'!X11="no",'Co-amoxiclav etc.'!X11="no"),"yes","no")</f>
        <v>no</v>
      </c>
      <c r="P11" s="202" t="str">
        <f>IF(AND('OF -Antibiotics STAR PU 13'!Z11="no",'Co-amoxiclav etc.'!Z11="no"),"yes","no")</f>
        <v>no</v>
      </c>
      <c r="Q11" s="202" t="str">
        <f>IF(AND('OF -Antibiotics STAR PU 13'!AB11="no",'Co-amoxiclav etc.'!AB11="no"),"yes","no")</f>
        <v>no</v>
      </c>
      <c r="R11" s="202" t="str">
        <f>IF(AND('OF -Antibiotics STAR PU 13'!AD11="no",'Co-amoxiclav etc.'!AD11="no"),"yes","no")</f>
        <v>no</v>
      </c>
      <c r="S11" s="202" t="str">
        <f>IF(AND('OF -Antibiotics STAR PU 13'!AF11="no",'Co-amoxiclav etc.'!AF11="no"),"yes","no")</f>
        <v>no</v>
      </c>
      <c r="T11" s="202" t="str">
        <f>IF(AND('OF -Antibiotics STAR PU 13'!AH11="no",'Co-amoxiclav etc.'!AH11="no"),"yes","no")</f>
        <v>no</v>
      </c>
      <c r="U11" s="202" t="str">
        <f>IF(AND('OF -Antibiotics STAR PU 13'!AJ11="no",'Co-amoxiclav etc.'!AJ11="no"),"yes","no")</f>
        <v>no</v>
      </c>
      <c r="V11" s="202" t="str">
        <f>IF(AND('OF -Antibiotics STAR PU 13'!AL11="no",'Co-amoxiclav etc.'!AL11="no"),"yes","no")</f>
        <v>no</v>
      </c>
      <c r="W11" s="202" t="str">
        <f>IF(AND('OF -Antibiotics STAR PU 13'!AN11="no",'Co-amoxiclav etc.'!AN11="no"),"yes","no")</f>
        <v>no</v>
      </c>
      <c r="X11" s="202" t="str">
        <f>IF(AND('OF -Antibiotics STAR PU 13'!AP11="no",'Co-amoxiclav etc.'!AP11="no"),"yes","no")</f>
        <v>no</v>
      </c>
      <c r="Y11" s="202" t="str">
        <f>IF(AND('OF -Antibiotics STAR PU 13'!AR11="no",'Co-amoxiclav etc.'!AR11="no"),"yes","no")</f>
        <v>no</v>
      </c>
      <c r="Z11" s="202" t="str">
        <f>IF(AND('OF -Antibiotics STAR PU 13'!AT11="no",'Co-amoxiclav etc.'!AT11="no"),"yes","no")</f>
        <v>no</v>
      </c>
      <c r="AA11" s="202" t="str">
        <f>IF(AND('OF -Antibiotics STAR PU 13'!AV11="no",'Co-amoxiclav etc.'!AV11="no"),"yes","no")</f>
        <v>no</v>
      </c>
      <c r="AB11" s="202"/>
      <c r="AC11" s="202"/>
      <c r="AD11" s="202"/>
      <c r="AE11" s="202"/>
    </row>
    <row r="12" spans="1:31" x14ac:dyDescent="0.2">
      <c r="A12" s="285" t="s">
        <v>623</v>
      </c>
      <c r="B12" s="293" t="s">
        <v>692</v>
      </c>
      <c r="C12" s="293" t="s">
        <v>403</v>
      </c>
      <c r="D12" s="293" t="s">
        <v>420</v>
      </c>
      <c r="E12" s="293" t="s">
        <v>25</v>
      </c>
      <c r="F12" s="293" t="s">
        <v>26</v>
      </c>
      <c r="G12" s="293" t="s">
        <v>27</v>
      </c>
      <c r="H12" s="202" t="str">
        <f>IF(AND('OF -Antibiotics STAR PU 13'!J12="no",'Co-amoxiclav etc.'!J12="no"),"yes","no")</f>
        <v>no</v>
      </c>
      <c r="I12" s="202" t="str">
        <f>IF(AND('OF -Antibiotics STAR PU 13'!L12="no",'Co-amoxiclav etc.'!L12="no"),"yes","no")</f>
        <v>no</v>
      </c>
      <c r="J12" s="202" t="str">
        <f>IF(AND('OF -Antibiotics STAR PU 13'!N12="no",'Co-amoxiclav etc.'!N12="no"),"yes","no")</f>
        <v>no</v>
      </c>
      <c r="K12" s="202" t="str">
        <f>IF(AND('OF -Antibiotics STAR PU 13'!P12="no",'Co-amoxiclav etc.'!P12="no"),"yes","no")</f>
        <v>no</v>
      </c>
      <c r="L12" s="202" t="str">
        <f>IF(AND('OF -Antibiotics STAR PU 13'!R12="no",'Co-amoxiclav etc.'!R12="no"),"yes","no")</f>
        <v>no</v>
      </c>
      <c r="M12" s="202" t="str">
        <f>IF(AND('OF -Antibiotics STAR PU 13'!T12="no",'Co-amoxiclav etc.'!T12="no"),"yes","no")</f>
        <v>no</v>
      </c>
      <c r="N12" s="202" t="str">
        <f>IF(AND('OF -Antibiotics STAR PU 13'!V12="no",'Co-amoxiclav etc.'!V12="no"),"yes","no")</f>
        <v>no</v>
      </c>
      <c r="O12" s="202" t="str">
        <f>IF(AND('OF -Antibiotics STAR PU 13'!X12="no",'Co-amoxiclav etc.'!X12="no"),"yes","no")</f>
        <v>no</v>
      </c>
      <c r="P12" s="202" t="str">
        <f>IF(AND('OF -Antibiotics STAR PU 13'!Z12="no",'Co-amoxiclav etc.'!Z12="no"),"yes","no")</f>
        <v>no</v>
      </c>
      <c r="Q12" s="202" t="str">
        <f>IF(AND('OF -Antibiotics STAR PU 13'!AB12="no",'Co-amoxiclav etc.'!AB12="no"),"yes","no")</f>
        <v>no</v>
      </c>
      <c r="R12" s="202" t="str">
        <f>IF(AND('OF -Antibiotics STAR PU 13'!AD12="no",'Co-amoxiclav etc.'!AD12="no"),"yes","no")</f>
        <v>no</v>
      </c>
      <c r="S12" s="202" t="str">
        <f>IF(AND('OF -Antibiotics STAR PU 13'!AF12="no",'Co-amoxiclav etc.'!AF12="no"),"yes","no")</f>
        <v>no</v>
      </c>
      <c r="T12" s="202" t="str">
        <f>IF(AND('OF -Antibiotics STAR PU 13'!AH12="no",'Co-amoxiclav etc.'!AH12="no"),"yes","no")</f>
        <v>no</v>
      </c>
      <c r="U12" s="202" t="str">
        <f>IF(AND('OF -Antibiotics STAR PU 13'!AJ12="no",'Co-amoxiclav etc.'!AJ12="no"),"yes","no")</f>
        <v>no</v>
      </c>
      <c r="V12" s="202" t="str">
        <f>IF(AND('OF -Antibiotics STAR PU 13'!AL12="no",'Co-amoxiclav etc.'!AL12="no"),"yes","no")</f>
        <v>no</v>
      </c>
      <c r="W12" s="202" t="str">
        <f>IF(AND('OF -Antibiotics STAR PU 13'!AN12="no",'Co-amoxiclav etc.'!AN12="no"),"yes","no")</f>
        <v>no</v>
      </c>
      <c r="X12" s="202" t="str">
        <f>IF(AND('OF -Antibiotics STAR PU 13'!AP12="no",'Co-amoxiclav etc.'!AP12="no"),"yes","no")</f>
        <v>no</v>
      </c>
      <c r="Y12" s="202" t="str">
        <f>IF(AND('OF -Antibiotics STAR PU 13'!AR12="no",'Co-amoxiclav etc.'!AR12="no"),"yes","no")</f>
        <v>no</v>
      </c>
      <c r="Z12" s="202" t="str">
        <f>IF(AND('OF -Antibiotics STAR PU 13'!AT12="no",'Co-amoxiclav etc.'!AT12="no"),"yes","no")</f>
        <v>no</v>
      </c>
      <c r="AA12" s="202" t="str">
        <f>IF(AND('OF -Antibiotics STAR PU 13'!AV12="no",'Co-amoxiclav etc.'!AV12="no"),"yes","no")</f>
        <v>no</v>
      </c>
      <c r="AB12" s="202"/>
      <c r="AC12" s="202"/>
      <c r="AD12" s="202"/>
      <c r="AE12" s="202"/>
    </row>
    <row r="13" spans="1:31" x14ac:dyDescent="0.2">
      <c r="A13" s="285" t="s">
        <v>624</v>
      </c>
      <c r="B13" s="293" t="s">
        <v>693</v>
      </c>
      <c r="C13" s="293" t="s">
        <v>406</v>
      </c>
      <c r="D13" s="293" t="s">
        <v>421</v>
      </c>
      <c r="E13" s="293" t="s">
        <v>28</v>
      </c>
      <c r="F13" s="293" t="s">
        <v>29</v>
      </c>
      <c r="G13" s="293" t="s">
        <v>30</v>
      </c>
      <c r="H13" s="202" t="str">
        <f>IF(AND('OF -Antibiotics STAR PU 13'!J13="no",'Co-amoxiclav etc.'!J13="no"),"yes","no")</f>
        <v>no</v>
      </c>
      <c r="I13" s="202" t="str">
        <f>IF(AND('OF -Antibiotics STAR PU 13'!L13="no",'Co-amoxiclav etc.'!L13="no"),"yes","no")</f>
        <v>no</v>
      </c>
      <c r="J13" s="202" t="str">
        <f>IF(AND('OF -Antibiotics STAR PU 13'!N13="no",'Co-amoxiclav etc.'!N13="no"),"yes","no")</f>
        <v>no</v>
      </c>
      <c r="K13" s="202" t="str">
        <f>IF(AND('OF -Antibiotics STAR PU 13'!P13="no",'Co-amoxiclav etc.'!P13="no"),"yes","no")</f>
        <v>no</v>
      </c>
      <c r="L13" s="202" t="str">
        <f>IF(AND('OF -Antibiotics STAR PU 13'!R13="no",'Co-amoxiclav etc.'!R13="no"),"yes","no")</f>
        <v>no</v>
      </c>
      <c r="M13" s="202" t="str">
        <f>IF(AND('OF -Antibiotics STAR PU 13'!T13="no",'Co-amoxiclav etc.'!T13="no"),"yes","no")</f>
        <v>no</v>
      </c>
      <c r="N13" s="202" t="str">
        <f>IF(AND('OF -Antibiotics STAR PU 13'!V13="no",'Co-amoxiclav etc.'!V13="no"),"yes","no")</f>
        <v>no</v>
      </c>
      <c r="O13" s="202" t="str">
        <f>IF(AND('OF -Antibiotics STAR PU 13'!X13="no",'Co-amoxiclav etc.'!X13="no"),"yes","no")</f>
        <v>no</v>
      </c>
      <c r="P13" s="202" t="str">
        <f>IF(AND('OF -Antibiotics STAR PU 13'!Z13="no",'Co-amoxiclav etc.'!Z13="no"),"yes","no")</f>
        <v>no</v>
      </c>
      <c r="Q13" s="202" t="str">
        <f>IF(AND('OF -Antibiotics STAR PU 13'!AB13="no",'Co-amoxiclav etc.'!AB13="no"),"yes","no")</f>
        <v>no</v>
      </c>
      <c r="R13" s="202" t="str">
        <f>IF(AND('OF -Antibiotics STAR PU 13'!AD13="no",'Co-amoxiclav etc.'!AD13="no"),"yes","no")</f>
        <v>no</v>
      </c>
      <c r="S13" s="202" t="str">
        <f>IF(AND('OF -Antibiotics STAR PU 13'!AF13="no",'Co-amoxiclav etc.'!AF13="no"),"yes","no")</f>
        <v>no</v>
      </c>
      <c r="T13" s="202" t="str">
        <f>IF(AND('OF -Antibiotics STAR PU 13'!AH13="no",'Co-amoxiclav etc.'!AH13="no"),"yes","no")</f>
        <v>no</v>
      </c>
      <c r="U13" s="202" t="str">
        <f>IF(AND('OF -Antibiotics STAR PU 13'!AJ13="no",'Co-amoxiclav etc.'!AJ13="no"),"yes","no")</f>
        <v>no</v>
      </c>
      <c r="V13" s="202" t="str">
        <f>IF(AND('OF -Antibiotics STAR PU 13'!AL13="no",'Co-amoxiclav etc.'!AL13="no"),"yes","no")</f>
        <v>no</v>
      </c>
      <c r="W13" s="202" t="str">
        <f>IF(AND('OF -Antibiotics STAR PU 13'!AN13="no",'Co-amoxiclav etc.'!AN13="no"),"yes","no")</f>
        <v>no</v>
      </c>
      <c r="X13" s="202" t="str">
        <f>IF(AND('OF -Antibiotics STAR PU 13'!AP13="no",'Co-amoxiclav etc.'!AP13="no"),"yes","no")</f>
        <v>no</v>
      </c>
      <c r="Y13" s="202" t="str">
        <f>IF(AND('OF -Antibiotics STAR PU 13'!AR13="no",'Co-amoxiclav etc.'!AR13="no"),"yes","no")</f>
        <v>no</v>
      </c>
      <c r="Z13" s="202" t="str">
        <f>IF(AND('OF -Antibiotics STAR PU 13'!AT13="no",'Co-amoxiclav etc.'!AT13="no"),"yes","no")</f>
        <v>no</v>
      </c>
      <c r="AA13" s="202" t="str">
        <f>IF(AND('OF -Antibiotics STAR PU 13'!AV13="no",'Co-amoxiclav etc.'!AV13="no"),"yes","no")</f>
        <v>no</v>
      </c>
      <c r="AB13" s="202"/>
      <c r="AC13" s="202"/>
      <c r="AD13" s="202"/>
      <c r="AE13" s="202"/>
    </row>
    <row r="14" spans="1:31" x14ac:dyDescent="0.2">
      <c r="A14" s="285" t="s">
        <v>625</v>
      </c>
      <c r="B14" s="293" t="s">
        <v>692</v>
      </c>
      <c r="C14" s="293" t="s">
        <v>403</v>
      </c>
      <c r="D14" s="293" t="s">
        <v>417</v>
      </c>
      <c r="E14" s="293" t="s">
        <v>11</v>
      </c>
      <c r="F14" s="293" t="s">
        <v>553</v>
      </c>
      <c r="G14" s="293" t="s">
        <v>554</v>
      </c>
      <c r="H14" s="202" t="str">
        <f>IF(AND('OF -Antibiotics STAR PU 13'!J14="no",'Co-amoxiclav etc.'!J14="no"),"yes","no")</f>
        <v>no</v>
      </c>
      <c r="I14" s="202" t="str">
        <f>IF(AND('OF -Antibiotics STAR PU 13'!L14="no",'Co-amoxiclav etc.'!L14="no"),"yes","no")</f>
        <v>no</v>
      </c>
      <c r="J14" s="202" t="str">
        <f>IF(AND('OF -Antibiotics STAR PU 13'!N14="no",'Co-amoxiclav etc.'!N14="no"),"yes","no")</f>
        <v>no</v>
      </c>
      <c r="K14" s="202" t="str">
        <f>IF(AND('OF -Antibiotics STAR PU 13'!P14="no",'Co-amoxiclav etc.'!P14="no"),"yes","no")</f>
        <v>no</v>
      </c>
      <c r="L14" s="202" t="str">
        <f>IF(AND('OF -Antibiotics STAR PU 13'!R14="no",'Co-amoxiclav etc.'!R14="no"),"yes","no")</f>
        <v>no</v>
      </c>
      <c r="M14" s="202" t="str">
        <f>IF(AND('OF -Antibiotics STAR PU 13'!T14="no",'Co-amoxiclav etc.'!T14="no"),"yes","no")</f>
        <v>no</v>
      </c>
      <c r="N14" s="202" t="str">
        <f>IF(AND('OF -Antibiotics STAR PU 13'!V14="no",'Co-amoxiclav etc.'!V14="no"),"yes","no")</f>
        <v>no</v>
      </c>
      <c r="O14" s="202" t="str">
        <f>IF(AND('OF -Antibiotics STAR PU 13'!X14="no",'Co-amoxiclav etc.'!X14="no"),"yes","no")</f>
        <v>no</v>
      </c>
      <c r="P14" s="202" t="str">
        <f>IF(AND('OF -Antibiotics STAR PU 13'!Z14="no",'Co-amoxiclav etc.'!Z14="no"),"yes","no")</f>
        <v>no</v>
      </c>
      <c r="Q14" s="202" t="str">
        <f>IF(AND('OF -Antibiotics STAR PU 13'!AB14="no",'Co-amoxiclav etc.'!AB14="no"),"yes","no")</f>
        <v>no</v>
      </c>
      <c r="R14" s="202" t="str">
        <f>IF(AND('OF -Antibiotics STAR PU 13'!AD14="no",'Co-amoxiclav etc.'!AD14="no"),"yes","no")</f>
        <v>no</v>
      </c>
      <c r="S14" s="202" t="str">
        <f>IF(AND('OF -Antibiotics STAR PU 13'!AF14="no",'Co-amoxiclav etc.'!AF14="no"),"yes","no")</f>
        <v>no</v>
      </c>
      <c r="T14" s="202" t="str">
        <f>IF(AND('OF -Antibiotics STAR PU 13'!AH14="no",'Co-amoxiclav etc.'!AH14="no"),"yes","no")</f>
        <v>no</v>
      </c>
      <c r="U14" s="202" t="str">
        <f>IF(AND('OF -Antibiotics STAR PU 13'!AJ14="no",'Co-amoxiclav etc.'!AJ14="no"),"yes","no")</f>
        <v>no</v>
      </c>
      <c r="V14" s="202" t="str">
        <f>IF(AND('OF -Antibiotics STAR PU 13'!AL14="no",'Co-amoxiclav etc.'!AL14="no"),"yes","no")</f>
        <v>no</v>
      </c>
      <c r="W14" s="202" t="str">
        <f>IF(AND('OF -Antibiotics STAR PU 13'!AN14="no",'Co-amoxiclav etc.'!AN14="no"),"yes","no")</f>
        <v>no</v>
      </c>
      <c r="X14" s="202" t="str">
        <f>IF(AND('OF -Antibiotics STAR PU 13'!AP14="no",'Co-amoxiclav etc.'!AP14="no"),"yes","no")</f>
        <v>no</v>
      </c>
      <c r="Y14" s="202" t="str">
        <f>IF(AND('OF -Antibiotics STAR PU 13'!AR14="no",'Co-amoxiclav etc.'!AR14="no"),"yes","no")</f>
        <v>no</v>
      </c>
      <c r="Z14" s="202" t="str">
        <f>IF(AND('OF -Antibiotics STAR PU 13'!AT14="no",'Co-amoxiclav etc.'!AT14="no"),"yes","no")</f>
        <v>no</v>
      </c>
      <c r="AA14" s="202" t="str">
        <f>IF(AND('OF -Antibiotics STAR PU 13'!AV14="no",'Co-amoxiclav etc.'!AV14="no"),"yes","no")</f>
        <v>no</v>
      </c>
      <c r="AB14" s="202"/>
      <c r="AC14" s="202"/>
      <c r="AD14" s="202"/>
      <c r="AE14" s="202"/>
    </row>
    <row r="15" spans="1:31" x14ac:dyDescent="0.2">
      <c r="A15" s="285" t="s">
        <v>626</v>
      </c>
      <c r="B15" s="293" t="s">
        <v>690</v>
      </c>
      <c r="C15" s="293" t="s">
        <v>404</v>
      </c>
      <c r="D15" s="293" t="s">
        <v>422</v>
      </c>
      <c r="E15" s="293" t="s">
        <v>31</v>
      </c>
      <c r="F15" s="293" t="s">
        <v>32</v>
      </c>
      <c r="G15" s="293" t="s">
        <v>33</v>
      </c>
      <c r="H15" s="202" t="str">
        <f>IF(AND('OF -Antibiotics STAR PU 13'!J15="no",'Co-amoxiclav etc.'!J15="no"),"yes","no")</f>
        <v>yes</v>
      </c>
      <c r="I15" s="202" t="str">
        <f>IF(AND('OF -Antibiotics STAR PU 13'!L15="no",'Co-amoxiclav etc.'!L15="no"),"yes","no")</f>
        <v>no</v>
      </c>
      <c r="J15" s="202" t="str">
        <f>IF(AND('OF -Antibiotics STAR PU 13'!N15="no",'Co-amoxiclav etc.'!N15="no"),"yes","no")</f>
        <v>no</v>
      </c>
      <c r="K15" s="202" t="str">
        <f>IF(AND('OF -Antibiotics STAR PU 13'!P15="no",'Co-amoxiclav etc.'!P15="no"),"yes","no")</f>
        <v>no</v>
      </c>
      <c r="L15" s="202" t="str">
        <f>IF(AND('OF -Antibiotics STAR PU 13'!R15="no",'Co-amoxiclav etc.'!R15="no"),"yes","no")</f>
        <v>no</v>
      </c>
      <c r="M15" s="202" t="str">
        <f>IF(AND('OF -Antibiotics STAR PU 13'!T15="no",'Co-amoxiclav etc.'!T15="no"),"yes","no")</f>
        <v>no</v>
      </c>
      <c r="N15" s="202" t="str">
        <f>IF(AND('OF -Antibiotics STAR PU 13'!V15="no",'Co-amoxiclav etc.'!V15="no"),"yes","no")</f>
        <v>no</v>
      </c>
      <c r="O15" s="202" t="str">
        <f>IF(AND('OF -Antibiotics STAR PU 13'!X15="no",'Co-amoxiclav etc.'!X15="no"),"yes","no")</f>
        <v>no</v>
      </c>
      <c r="P15" s="202" t="str">
        <f>IF(AND('OF -Antibiotics STAR PU 13'!Z15="no",'Co-amoxiclav etc.'!Z15="no"),"yes","no")</f>
        <v>no</v>
      </c>
      <c r="Q15" s="202" t="str">
        <f>IF(AND('OF -Antibiotics STAR PU 13'!AB15="no",'Co-amoxiclav etc.'!AB15="no"),"yes","no")</f>
        <v>no</v>
      </c>
      <c r="R15" s="202" t="str">
        <f>IF(AND('OF -Antibiotics STAR PU 13'!AD15="no",'Co-amoxiclav etc.'!AD15="no"),"yes","no")</f>
        <v>no</v>
      </c>
      <c r="S15" s="202" t="str">
        <f>IF(AND('OF -Antibiotics STAR PU 13'!AF15="no",'Co-amoxiclav etc.'!AF15="no"),"yes","no")</f>
        <v>no</v>
      </c>
      <c r="T15" s="202" t="str">
        <f>IF(AND('OF -Antibiotics STAR PU 13'!AH15="no",'Co-amoxiclav etc.'!AH15="no"),"yes","no")</f>
        <v>no</v>
      </c>
      <c r="U15" s="202" t="str">
        <f>IF(AND('OF -Antibiotics STAR PU 13'!AJ15="no",'Co-amoxiclav etc.'!AJ15="no"),"yes","no")</f>
        <v>no</v>
      </c>
      <c r="V15" s="202" t="str">
        <f>IF(AND('OF -Antibiotics STAR PU 13'!AL15="no",'Co-amoxiclav etc.'!AL15="no"),"yes","no")</f>
        <v>no</v>
      </c>
      <c r="W15" s="202" t="str">
        <f>IF(AND('OF -Antibiotics STAR PU 13'!AN15="no",'Co-amoxiclav etc.'!AN15="no"),"yes","no")</f>
        <v>no</v>
      </c>
      <c r="X15" s="202" t="str">
        <f>IF(AND('OF -Antibiotics STAR PU 13'!AP15="no",'Co-amoxiclav etc.'!AP15="no"),"yes","no")</f>
        <v>no</v>
      </c>
      <c r="Y15" s="202" t="str">
        <f>IF(AND('OF -Antibiotics STAR PU 13'!AR15="no",'Co-amoxiclav etc.'!AR15="no"),"yes","no")</f>
        <v>no</v>
      </c>
      <c r="Z15" s="202" t="str">
        <f>IF(AND('OF -Antibiotics STAR PU 13'!AT15="no",'Co-amoxiclav etc.'!AT15="no"),"yes","no")</f>
        <v>no</v>
      </c>
      <c r="AA15" s="202" t="str">
        <f>IF(AND('OF -Antibiotics STAR PU 13'!AV15="no",'Co-amoxiclav etc.'!AV15="no"),"yes","no")</f>
        <v>no</v>
      </c>
      <c r="AB15" s="202"/>
      <c r="AC15" s="202"/>
      <c r="AD15" s="202"/>
      <c r="AE15" s="202"/>
    </row>
    <row r="16" spans="1:31" x14ac:dyDescent="0.2">
      <c r="A16" s="285" t="s">
        <v>482</v>
      </c>
      <c r="B16" s="293" t="s">
        <v>694</v>
      </c>
      <c r="C16" s="293" t="s">
        <v>407</v>
      </c>
      <c r="D16" s="293" t="s">
        <v>423</v>
      </c>
      <c r="E16" s="293" t="s">
        <v>34</v>
      </c>
      <c r="F16" s="293" t="s">
        <v>577</v>
      </c>
      <c r="G16" s="169" t="s">
        <v>555</v>
      </c>
      <c r="H16" s="202" t="str">
        <f>IF(AND('OF -Antibiotics STAR PU 13'!J16="no",'Co-amoxiclav etc.'!J16="no"),"yes","no")</f>
        <v>no</v>
      </c>
      <c r="I16" s="202" t="str">
        <f>IF(AND('OF -Antibiotics STAR PU 13'!L16="no",'Co-amoxiclav etc.'!L16="no"),"yes","no")</f>
        <v>no</v>
      </c>
      <c r="J16" s="202" t="str">
        <f>IF(AND('OF -Antibiotics STAR PU 13'!N16="no",'Co-amoxiclav etc.'!N16="no"),"yes","no")</f>
        <v>no</v>
      </c>
      <c r="K16" s="202" t="str">
        <f>IF(AND('OF -Antibiotics STAR PU 13'!P16="no",'Co-amoxiclav etc.'!P16="no"),"yes","no")</f>
        <v>no</v>
      </c>
      <c r="L16" s="202" t="str">
        <f>IF(AND('OF -Antibiotics STAR PU 13'!R16="no",'Co-amoxiclav etc.'!R16="no"),"yes","no")</f>
        <v>no</v>
      </c>
      <c r="M16" s="202" t="str">
        <f>IF(AND('OF -Antibiotics STAR PU 13'!T16="no",'Co-amoxiclav etc.'!T16="no"),"yes","no")</f>
        <v>no</v>
      </c>
      <c r="N16" s="202" t="str">
        <f>IF(AND('OF -Antibiotics STAR PU 13'!V16="no",'Co-amoxiclav etc.'!V16="no"),"yes","no")</f>
        <v>no</v>
      </c>
      <c r="O16" s="202" t="str">
        <f>IF(AND('OF -Antibiotics STAR PU 13'!X16="no",'Co-amoxiclav etc.'!X16="no"),"yes","no")</f>
        <v>no</v>
      </c>
      <c r="P16" s="202" t="str">
        <f>IF(AND('OF -Antibiotics STAR PU 13'!Z16="no",'Co-amoxiclav etc.'!Z16="no"),"yes","no")</f>
        <v>no</v>
      </c>
      <c r="Q16" s="202" t="str">
        <f>IF(AND('OF -Antibiotics STAR PU 13'!AB16="no",'Co-amoxiclav etc.'!AB16="no"),"yes","no")</f>
        <v>no</v>
      </c>
      <c r="R16" s="202" t="str">
        <f>IF(AND('OF -Antibiotics STAR PU 13'!AD16="no",'Co-amoxiclav etc.'!AD16="no"),"yes","no")</f>
        <v>no</v>
      </c>
      <c r="S16" s="202" t="str">
        <f>IF(AND('OF -Antibiotics STAR PU 13'!AF16="no",'Co-amoxiclav etc.'!AF16="no"),"yes","no")</f>
        <v>no</v>
      </c>
      <c r="T16" s="202" t="str">
        <f>IF(AND('OF -Antibiotics STAR PU 13'!AH16="no",'Co-amoxiclav etc.'!AH16="no"),"yes","no")</f>
        <v>no</v>
      </c>
      <c r="U16" s="202" t="str">
        <f>IF(AND('OF -Antibiotics STAR PU 13'!AJ16="no",'Co-amoxiclav etc.'!AJ16="no"),"yes","no")</f>
        <v>no</v>
      </c>
      <c r="V16" s="202" t="str">
        <f>IF(AND('OF -Antibiotics STAR PU 13'!AL16="no",'Co-amoxiclav etc.'!AL16="no"),"yes","no")</f>
        <v>no</v>
      </c>
      <c r="W16" s="202" t="str">
        <f>IF(AND('OF -Antibiotics STAR PU 13'!AN16="no",'Co-amoxiclav etc.'!AN16="no"),"yes","no")</f>
        <v>no</v>
      </c>
      <c r="X16" s="202" t="str">
        <f>IF(AND('OF -Antibiotics STAR PU 13'!AP16="no",'Co-amoxiclav etc.'!AP16="no"),"yes","no")</f>
        <v>no</v>
      </c>
      <c r="Y16" s="202" t="str">
        <f>IF(AND('OF -Antibiotics STAR PU 13'!AR16="no",'Co-amoxiclav etc.'!AR16="no"),"yes","no")</f>
        <v>no</v>
      </c>
      <c r="Z16" s="202" t="str">
        <f>IF(AND('OF -Antibiotics STAR PU 13'!AT16="no",'Co-amoxiclav etc.'!AT16="no"),"yes","no")</f>
        <v>no</v>
      </c>
      <c r="AA16" s="202" t="str">
        <f>IF(AND('OF -Antibiotics STAR PU 13'!AV16="no",'Co-amoxiclav etc.'!AV16="no"),"yes","no")</f>
        <v>no</v>
      </c>
      <c r="AB16" s="202"/>
      <c r="AC16" s="202"/>
      <c r="AD16" s="202"/>
      <c r="AE16" s="202"/>
    </row>
    <row r="17" spans="1:31" x14ac:dyDescent="0.2">
      <c r="A17" s="285" t="s">
        <v>627</v>
      </c>
      <c r="B17" s="293" t="s">
        <v>695</v>
      </c>
      <c r="C17" s="293" t="s">
        <v>465</v>
      </c>
      <c r="D17" s="293" t="s">
        <v>424</v>
      </c>
      <c r="E17" s="293" t="s">
        <v>35</v>
      </c>
      <c r="F17" s="293" t="s">
        <v>36</v>
      </c>
      <c r="G17" s="293" t="s">
        <v>37</v>
      </c>
      <c r="H17" s="202" t="str">
        <f>IF(AND('OF -Antibiotics STAR PU 13'!J17="no",'Co-amoxiclav etc.'!J17="no"),"yes","no")</f>
        <v>no</v>
      </c>
      <c r="I17" s="202" t="str">
        <f>IF(AND('OF -Antibiotics STAR PU 13'!L17="no",'Co-amoxiclav etc.'!L17="no"),"yes","no")</f>
        <v>no</v>
      </c>
      <c r="J17" s="202" t="str">
        <f>IF(AND('OF -Antibiotics STAR PU 13'!N17="no",'Co-amoxiclav etc.'!N17="no"),"yes","no")</f>
        <v>no</v>
      </c>
      <c r="K17" s="202" t="str">
        <f>IF(AND('OF -Antibiotics STAR PU 13'!P17="no",'Co-amoxiclav etc.'!P17="no"),"yes","no")</f>
        <v>no</v>
      </c>
      <c r="L17" s="202" t="str">
        <f>IF(AND('OF -Antibiotics STAR PU 13'!R17="no",'Co-amoxiclav etc.'!R17="no"),"yes","no")</f>
        <v>no</v>
      </c>
      <c r="M17" s="202" t="str">
        <f>IF(AND('OF -Antibiotics STAR PU 13'!T17="no",'Co-amoxiclav etc.'!T17="no"),"yes","no")</f>
        <v>no</v>
      </c>
      <c r="N17" s="202" t="str">
        <f>IF(AND('OF -Antibiotics STAR PU 13'!V17="no",'Co-amoxiclav etc.'!V17="no"),"yes","no")</f>
        <v>no</v>
      </c>
      <c r="O17" s="202" t="str">
        <f>IF(AND('OF -Antibiotics STAR PU 13'!X17="no",'Co-amoxiclav etc.'!X17="no"),"yes","no")</f>
        <v>no</v>
      </c>
      <c r="P17" s="202" t="str">
        <f>IF(AND('OF -Antibiotics STAR PU 13'!Z17="no",'Co-amoxiclav etc.'!Z17="no"),"yes","no")</f>
        <v>no</v>
      </c>
      <c r="Q17" s="202" t="str">
        <f>IF(AND('OF -Antibiotics STAR PU 13'!AB17="no",'Co-amoxiclav etc.'!AB17="no"),"yes","no")</f>
        <v>no</v>
      </c>
      <c r="R17" s="202" t="str">
        <f>IF(AND('OF -Antibiotics STAR PU 13'!AD17="no",'Co-amoxiclav etc.'!AD17="no"),"yes","no")</f>
        <v>no</v>
      </c>
      <c r="S17" s="202" t="str">
        <f>IF(AND('OF -Antibiotics STAR PU 13'!AF17="no",'Co-amoxiclav etc.'!AF17="no"),"yes","no")</f>
        <v>no</v>
      </c>
      <c r="T17" s="202" t="str">
        <f>IF(AND('OF -Antibiotics STAR PU 13'!AH17="no",'Co-amoxiclav etc.'!AH17="no"),"yes","no")</f>
        <v>no</v>
      </c>
      <c r="U17" s="202" t="str">
        <f>IF(AND('OF -Antibiotics STAR PU 13'!AJ17="no",'Co-amoxiclav etc.'!AJ17="no"),"yes","no")</f>
        <v>no</v>
      </c>
      <c r="V17" s="202" t="str">
        <f>IF(AND('OF -Antibiotics STAR PU 13'!AL17="no",'Co-amoxiclav etc.'!AL17="no"),"yes","no")</f>
        <v>no</v>
      </c>
      <c r="W17" s="202" t="str">
        <f>IF(AND('OF -Antibiotics STAR PU 13'!AN17="no",'Co-amoxiclav etc.'!AN17="no"),"yes","no")</f>
        <v>no</v>
      </c>
      <c r="X17" s="202" t="str">
        <f>IF(AND('OF -Antibiotics STAR PU 13'!AP17="no",'Co-amoxiclav etc.'!AP17="no"),"yes","no")</f>
        <v>no</v>
      </c>
      <c r="Y17" s="202" t="str">
        <f>IF(AND('OF -Antibiotics STAR PU 13'!AR17="no",'Co-amoxiclav etc.'!AR17="no"),"yes","no")</f>
        <v>no</v>
      </c>
      <c r="Z17" s="202" t="str">
        <f>IF(AND('OF -Antibiotics STAR PU 13'!AT17="no",'Co-amoxiclav etc.'!AT17="no"),"yes","no")</f>
        <v>no</v>
      </c>
      <c r="AA17" s="202" t="str">
        <f>IF(AND('OF -Antibiotics STAR PU 13'!AV17="no",'Co-amoxiclav etc.'!AV17="no"),"yes","no")</f>
        <v>no</v>
      </c>
      <c r="AB17" s="202"/>
      <c r="AC17" s="202"/>
      <c r="AD17" s="202"/>
      <c r="AE17" s="202"/>
    </row>
    <row r="18" spans="1:31" x14ac:dyDescent="0.2">
      <c r="A18" s="285" t="s">
        <v>627</v>
      </c>
      <c r="B18" s="293" t="s">
        <v>695</v>
      </c>
      <c r="C18" s="293" t="s">
        <v>465</v>
      </c>
      <c r="D18" s="293" t="s">
        <v>424</v>
      </c>
      <c r="E18" s="293" t="s">
        <v>35</v>
      </c>
      <c r="F18" s="293" t="s">
        <v>38</v>
      </c>
      <c r="G18" s="293" t="s">
        <v>39</v>
      </c>
      <c r="H18" s="202" t="str">
        <f>IF(AND('OF -Antibiotics STAR PU 13'!J18="no",'Co-amoxiclav etc.'!J18="no"),"yes","no")</f>
        <v>no</v>
      </c>
      <c r="I18" s="202" t="str">
        <f>IF(AND('OF -Antibiotics STAR PU 13'!L18="no",'Co-amoxiclav etc.'!L18="no"),"yes","no")</f>
        <v>no</v>
      </c>
      <c r="J18" s="202" t="str">
        <f>IF(AND('OF -Antibiotics STAR PU 13'!N18="no",'Co-amoxiclav etc.'!N18="no"),"yes","no")</f>
        <v>no</v>
      </c>
      <c r="K18" s="202" t="str">
        <f>IF(AND('OF -Antibiotics STAR PU 13'!P18="no",'Co-amoxiclav etc.'!P18="no"),"yes","no")</f>
        <v>no</v>
      </c>
      <c r="L18" s="202" t="str">
        <f>IF(AND('OF -Antibiotics STAR PU 13'!R18="no",'Co-amoxiclav etc.'!R18="no"),"yes","no")</f>
        <v>no</v>
      </c>
      <c r="M18" s="202" t="str">
        <f>IF(AND('OF -Antibiotics STAR PU 13'!T18="no",'Co-amoxiclav etc.'!T18="no"),"yes","no")</f>
        <v>no</v>
      </c>
      <c r="N18" s="202" t="str">
        <f>IF(AND('OF -Antibiotics STAR PU 13'!V18="no",'Co-amoxiclav etc.'!V18="no"),"yes","no")</f>
        <v>no</v>
      </c>
      <c r="O18" s="202" t="str">
        <f>IF(AND('OF -Antibiotics STAR PU 13'!X18="no",'Co-amoxiclav etc.'!X18="no"),"yes","no")</f>
        <v>no</v>
      </c>
      <c r="P18" s="202" t="str">
        <f>IF(AND('OF -Antibiotics STAR PU 13'!Z18="no",'Co-amoxiclav etc.'!Z18="no"),"yes","no")</f>
        <v>no</v>
      </c>
      <c r="Q18" s="202" t="str">
        <f>IF(AND('OF -Antibiotics STAR PU 13'!AB18="no",'Co-amoxiclav etc.'!AB18="no"),"yes","no")</f>
        <v>no</v>
      </c>
      <c r="R18" s="202" t="str">
        <f>IF(AND('OF -Antibiotics STAR PU 13'!AD18="no",'Co-amoxiclav etc.'!AD18="no"),"yes","no")</f>
        <v>no</v>
      </c>
      <c r="S18" s="202" t="str">
        <f>IF(AND('OF -Antibiotics STAR PU 13'!AF18="no",'Co-amoxiclav etc.'!AF18="no"),"yes","no")</f>
        <v>no</v>
      </c>
      <c r="T18" s="202" t="str">
        <f>IF(AND('OF -Antibiotics STAR PU 13'!AH18="no",'Co-amoxiclav etc.'!AH18="no"),"yes","no")</f>
        <v>no</v>
      </c>
      <c r="U18" s="202" t="str">
        <f>IF(AND('OF -Antibiotics STAR PU 13'!AJ18="no",'Co-amoxiclav etc.'!AJ18="no"),"yes","no")</f>
        <v>no</v>
      </c>
      <c r="V18" s="202" t="str">
        <f>IF(AND('OF -Antibiotics STAR PU 13'!AL18="no",'Co-amoxiclav etc.'!AL18="no"),"yes","no")</f>
        <v>no</v>
      </c>
      <c r="W18" s="202" t="str">
        <f>IF(AND('OF -Antibiotics STAR PU 13'!AN18="no",'Co-amoxiclav etc.'!AN18="no"),"yes","no")</f>
        <v>no</v>
      </c>
      <c r="X18" s="202" t="str">
        <f>IF(AND('OF -Antibiotics STAR PU 13'!AP18="no",'Co-amoxiclav etc.'!AP18="no"),"yes","no")</f>
        <v>no</v>
      </c>
      <c r="Y18" s="202" t="str">
        <f>IF(AND('OF -Antibiotics STAR PU 13'!AR18="no",'Co-amoxiclav etc.'!AR18="no"),"yes","no")</f>
        <v>no</v>
      </c>
      <c r="Z18" s="202" t="str">
        <f>IF(AND('OF -Antibiotics STAR PU 13'!AT18="no",'Co-amoxiclav etc.'!AT18="no"),"yes","no")</f>
        <v>no</v>
      </c>
      <c r="AA18" s="202" t="str">
        <f>IF(AND('OF -Antibiotics STAR PU 13'!AV18="no",'Co-amoxiclav etc.'!AV18="no"),"yes","no")</f>
        <v>no</v>
      </c>
      <c r="AB18" s="202"/>
      <c r="AC18" s="202"/>
      <c r="AD18" s="202"/>
      <c r="AE18" s="202"/>
    </row>
    <row r="19" spans="1:31" x14ac:dyDescent="0.2">
      <c r="A19" s="285" t="s">
        <v>628</v>
      </c>
      <c r="B19" s="293" t="s">
        <v>696</v>
      </c>
      <c r="C19" s="293" t="s">
        <v>464</v>
      </c>
      <c r="D19" s="293" t="s">
        <v>425</v>
      </c>
      <c r="E19" s="293" t="s">
        <v>40</v>
      </c>
      <c r="F19" s="293" t="s">
        <v>41</v>
      </c>
      <c r="G19" s="293" t="s">
        <v>42</v>
      </c>
      <c r="H19" s="202" t="str">
        <f>IF(AND('OF -Antibiotics STAR PU 13'!J19="no",'Co-amoxiclav etc.'!J19="no"),"yes","no")</f>
        <v>no</v>
      </c>
      <c r="I19" s="202" t="str">
        <f>IF(AND('OF -Antibiotics STAR PU 13'!L19="no",'Co-amoxiclav etc.'!L19="no"),"yes","no")</f>
        <v>no</v>
      </c>
      <c r="J19" s="202" t="str">
        <f>IF(AND('OF -Antibiotics STAR PU 13'!N19="no",'Co-amoxiclav etc.'!N19="no"),"yes","no")</f>
        <v>no</v>
      </c>
      <c r="K19" s="202" t="str">
        <f>IF(AND('OF -Antibiotics STAR PU 13'!P19="no",'Co-amoxiclav etc.'!P19="no"),"yes","no")</f>
        <v>no</v>
      </c>
      <c r="L19" s="202" t="str">
        <f>IF(AND('OF -Antibiotics STAR PU 13'!R19="no",'Co-amoxiclav etc.'!R19="no"),"yes","no")</f>
        <v>no</v>
      </c>
      <c r="M19" s="202" t="str">
        <f>IF(AND('OF -Antibiotics STAR PU 13'!T19="no",'Co-amoxiclav etc.'!T19="no"),"yes","no")</f>
        <v>no</v>
      </c>
      <c r="N19" s="202" t="str">
        <f>IF(AND('OF -Antibiotics STAR PU 13'!V19="no",'Co-amoxiclav etc.'!V19="no"),"yes","no")</f>
        <v>no</v>
      </c>
      <c r="O19" s="202" t="str">
        <f>IF(AND('OF -Antibiotics STAR PU 13'!X19="no",'Co-amoxiclav etc.'!X19="no"),"yes","no")</f>
        <v>no</v>
      </c>
      <c r="P19" s="202" t="str">
        <f>IF(AND('OF -Antibiotics STAR PU 13'!Z19="no",'Co-amoxiclav etc.'!Z19="no"),"yes","no")</f>
        <v>no</v>
      </c>
      <c r="Q19" s="202" t="str">
        <f>IF(AND('OF -Antibiotics STAR PU 13'!AB19="no",'Co-amoxiclav etc.'!AB19="no"),"yes","no")</f>
        <v>no</v>
      </c>
      <c r="R19" s="202" t="str">
        <f>IF(AND('OF -Antibiotics STAR PU 13'!AD19="no",'Co-amoxiclav etc.'!AD19="no"),"yes","no")</f>
        <v>no</v>
      </c>
      <c r="S19" s="202" t="str">
        <f>IF(AND('OF -Antibiotics STAR PU 13'!AF19="no",'Co-amoxiclav etc.'!AF19="no"),"yes","no")</f>
        <v>no</v>
      </c>
      <c r="T19" s="202" t="str">
        <f>IF(AND('OF -Antibiotics STAR PU 13'!AH19="no",'Co-amoxiclav etc.'!AH19="no"),"yes","no")</f>
        <v>no</v>
      </c>
      <c r="U19" s="202" t="str">
        <f>IF(AND('OF -Antibiotics STAR PU 13'!AJ19="no",'Co-amoxiclav etc.'!AJ19="no"),"yes","no")</f>
        <v>no</v>
      </c>
      <c r="V19" s="202" t="str">
        <f>IF(AND('OF -Antibiotics STAR PU 13'!AL19="no",'Co-amoxiclav etc.'!AL19="no"),"yes","no")</f>
        <v>no</v>
      </c>
      <c r="W19" s="202" t="str">
        <f>IF(AND('OF -Antibiotics STAR PU 13'!AN19="no",'Co-amoxiclav etc.'!AN19="no"),"yes","no")</f>
        <v>no</v>
      </c>
      <c r="X19" s="202" t="str">
        <f>IF(AND('OF -Antibiotics STAR PU 13'!AP19="no",'Co-amoxiclav etc.'!AP19="no"),"yes","no")</f>
        <v>no</v>
      </c>
      <c r="Y19" s="202" t="str">
        <f>IF(AND('OF -Antibiotics STAR PU 13'!AR19="no",'Co-amoxiclav etc.'!AR19="no"),"yes","no")</f>
        <v>no</v>
      </c>
      <c r="Z19" s="202" t="str">
        <f>IF(AND('OF -Antibiotics STAR PU 13'!AT19="no",'Co-amoxiclav etc.'!AT19="no"),"yes","no")</f>
        <v>no</v>
      </c>
      <c r="AA19" s="202" t="str">
        <f>IF(AND('OF -Antibiotics STAR PU 13'!AV19="no",'Co-amoxiclav etc.'!AV19="no"),"yes","no")</f>
        <v>no</v>
      </c>
      <c r="AB19" s="202"/>
      <c r="AC19" s="202"/>
      <c r="AD19" s="202"/>
      <c r="AE19" s="202"/>
    </row>
    <row r="20" spans="1:31" x14ac:dyDescent="0.2">
      <c r="A20" s="285" t="s">
        <v>619</v>
      </c>
      <c r="B20" s="293" t="s">
        <v>688</v>
      </c>
      <c r="C20" s="293" t="s">
        <v>401</v>
      </c>
      <c r="D20" s="293" t="s">
        <v>415</v>
      </c>
      <c r="E20" s="293" t="s">
        <v>5</v>
      </c>
      <c r="F20" s="293" t="s">
        <v>43</v>
      </c>
      <c r="G20" s="293" t="s">
        <v>44</v>
      </c>
      <c r="H20" s="202" t="str">
        <f>IF(AND('OF -Antibiotics STAR PU 13'!J20="no",'Co-amoxiclav etc.'!J20="no"),"yes","no")</f>
        <v>no</v>
      </c>
      <c r="I20" s="202" t="str">
        <f>IF(AND('OF -Antibiotics STAR PU 13'!L20="no",'Co-amoxiclav etc.'!L20="no"),"yes","no")</f>
        <v>no</v>
      </c>
      <c r="J20" s="202" t="str">
        <f>IF(AND('OF -Antibiotics STAR PU 13'!N20="no",'Co-amoxiclav etc.'!N20="no"),"yes","no")</f>
        <v>no</v>
      </c>
      <c r="K20" s="202" t="str">
        <f>IF(AND('OF -Antibiotics STAR PU 13'!P20="no",'Co-amoxiclav etc.'!P20="no"),"yes","no")</f>
        <v>no</v>
      </c>
      <c r="L20" s="202" t="str">
        <f>IF(AND('OF -Antibiotics STAR PU 13'!R20="no",'Co-amoxiclav etc.'!R20="no"),"yes","no")</f>
        <v>no</v>
      </c>
      <c r="M20" s="202" t="str">
        <f>IF(AND('OF -Antibiotics STAR PU 13'!T20="no",'Co-amoxiclav etc.'!T20="no"),"yes","no")</f>
        <v>no</v>
      </c>
      <c r="N20" s="202" t="str">
        <f>IF(AND('OF -Antibiotics STAR PU 13'!V20="no",'Co-amoxiclav etc.'!V20="no"),"yes","no")</f>
        <v>no</v>
      </c>
      <c r="O20" s="202" t="str">
        <f>IF(AND('OF -Antibiotics STAR PU 13'!X20="no",'Co-amoxiclav etc.'!X20="no"),"yes","no")</f>
        <v>no</v>
      </c>
      <c r="P20" s="202" t="str">
        <f>IF(AND('OF -Antibiotics STAR PU 13'!Z20="no",'Co-amoxiclav etc.'!Z20="no"),"yes","no")</f>
        <v>no</v>
      </c>
      <c r="Q20" s="202" t="str">
        <f>IF(AND('OF -Antibiotics STAR PU 13'!AB20="no",'Co-amoxiclav etc.'!AB20="no"),"yes","no")</f>
        <v>no</v>
      </c>
      <c r="R20" s="202" t="str">
        <f>IF(AND('OF -Antibiotics STAR PU 13'!AD20="no",'Co-amoxiclav etc.'!AD20="no"),"yes","no")</f>
        <v>no</v>
      </c>
      <c r="S20" s="202" t="str">
        <f>IF(AND('OF -Antibiotics STAR PU 13'!AF20="no",'Co-amoxiclav etc.'!AF20="no"),"yes","no")</f>
        <v>no</v>
      </c>
      <c r="T20" s="202" t="str">
        <f>IF(AND('OF -Antibiotics STAR PU 13'!AH20="no",'Co-amoxiclav etc.'!AH20="no"),"yes","no")</f>
        <v>no</v>
      </c>
      <c r="U20" s="202" t="str">
        <f>IF(AND('OF -Antibiotics STAR PU 13'!AJ20="no",'Co-amoxiclav etc.'!AJ20="no"),"yes","no")</f>
        <v>no</v>
      </c>
      <c r="V20" s="202" t="str">
        <f>IF(AND('OF -Antibiotics STAR PU 13'!AL20="no",'Co-amoxiclav etc.'!AL20="no"),"yes","no")</f>
        <v>no</v>
      </c>
      <c r="W20" s="202" t="str">
        <f>IF(AND('OF -Antibiotics STAR PU 13'!AN20="no",'Co-amoxiclav etc.'!AN20="no"),"yes","no")</f>
        <v>no</v>
      </c>
      <c r="X20" s="202" t="str">
        <f>IF(AND('OF -Antibiotics STAR PU 13'!AP20="no",'Co-amoxiclav etc.'!AP20="no"),"yes","no")</f>
        <v>no</v>
      </c>
      <c r="Y20" s="202" t="str">
        <f>IF(AND('OF -Antibiotics STAR PU 13'!AR20="no",'Co-amoxiclav etc.'!AR20="no"),"yes","no")</f>
        <v>no</v>
      </c>
      <c r="Z20" s="202" t="str">
        <f>IF(AND('OF -Antibiotics STAR PU 13'!AT20="no",'Co-amoxiclav etc.'!AT20="no"),"yes","no")</f>
        <v>no</v>
      </c>
      <c r="AA20" s="202" t="str">
        <f>IF(AND('OF -Antibiotics STAR PU 13'!AV20="no",'Co-amoxiclav etc.'!AV20="no"),"yes","no")</f>
        <v>no</v>
      </c>
      <c r="AB20" s="202"/>
      <c r="AC20" s="202"/>
      <c r="AD20" s="202"/>
      <c r="AE20" s="202"/>
    </row>
    <row r="21" spans="1:31" x14ac:dyDescent="0.2">
      <c r="A21" s="285" t="s">
        <v>619</v>
      </c>
      <c r="B21" s="293" t="s">
        <v>688</v>
      </c>
      <c r="C21" s="293" t="s">
        <v>401</v>
      </c>
      <c r="D21" s="293" t="s">
        <v>415</v>
      </c>
      <c r="E21" s="293" t="s">
        <v>5</v>
      </c>
      <c r="F21" s="293" t="s">
        <v>45</v>
      </c>
      <c r="G21" s="293" t="s">
        <v>46</v>
      </c>
      <c r="H21" s="202" t="str">
        <f>IF(AND('OF -Antibiotics STAR PU 13'!J21="no",'Co-amoxiclav etc.'!J21="no"),"yes","no")</f>
        <v>no</v>
      </c>
      <c r="I21" s="202" t="str">
        <f>IF(AND('OF -Antibiotics STAR PU 13'!L21="no",'Co-amoxiclav etc.'!L21="no"),"yes","no")</f>
        <v>no</v>
      </c>
      <c r="J21" s="202" t="str">
        <f>IF(AND('OF -Antibiotics STAR PU 13'!N21="no",'Co-amoxiclav etc.'!N21="no"),"yes","no")</f>
        <v>no</v>
      </c>
      <c r="K21" s="202" t="str">
        <f>IF(AND('OF -Antibiotics STAR PU 13'!P21="no",'Co-amoxiclav etc.'!P21="no"),"yes","no")</f>
        <v>no</v>
      </c>
      <c r="L21" s="202" t="str">
        <f>IF(AND('OF -Antibiotics STAR PU 13'!R21="no",'Co-amoxiclav etc.'!R21="no"),"yes","no")</f>
        <v>no</v>
      </c>
      <c r="M21" s="202" t="str">
        <f>IF(AND('OF -Antibiotics STAR PU 13'!T21="no",'Co-amoxiclav etc.'!T21="no"),"yes","no")</f>
        <v>no</v>
      </c>
      <c r="N21" s="202" t="str">
        <f>IF(AND('OF -Antibiotics STAR PU 13'!V21="no",'Co-amoxiclav etc.'!V21="no"),"yes","no")</f>
        <v>no</v>
      </c>
      <c r="O21" s="202" t="str">
        <f>IF(AND('OF -Antibiotics STAR PU 13'!X21="no",'Co-amoxiclav etc.'!X21="no"),"yes","no")</f>
        <v>no</v>
      </c>
      <c r="P21" s="202" t="str">
        <f>IF(AND('OF -Antibiotics STAR PU 13'!Z21="no",'Co-amoxiclav etc.'!Z21="no"),"yes","no")</f>
        <v>no</v>
      </c>
      <c r="Q21" s="202" t="str">
        <f>IF(AND('OF -Antibiotics STAR PU 13'!AB21="no",'Co-amoxiclav etc.'!AB21="no"),"yes","no")</f>
        <v>no</v>
      </c>
      <c r="R21" s="202" t="str">
        <f>IF(AND('OF -Antibiotics STAR PU 13'!AD21="no",'Co-amoxiclav etc.'!AD21="no"),"yes","no")</f>
        <v>no</v>
      </c>
      <c r="S21" s="202" t="str">
        <f>IF(AND('OF -Antibiotics STAR PU 13'!AF21="no",'Co-amoxiclav etc.'!AF21="no"),"yes","no")</f>
        <v>no</v>
      </c>
      <c r="T21" s="202" t="str">
        <f>IF(AND('OF -Antibiotics STAR PU 13'!AH21="no",'Co-amoxiclav etc.'!AH21="no"),"yes","no")</f>
        <v>no</v>
      </c>
      <c r="U21" s="202" t="str">
        <f>IF(AND('OF -Antibiotics STAR PU 13'!AJ21="no",'Co-amoxiclav etc.'!AJ21="no"),"yes","no")</f>
        <v>no</v>
      </c>
      <c r="V21" s="202" t="str">
        <f>IF(AND('OF -Antibiotics STAR PU 13'!AL21="no",'Co-amoxiclav etc.'!AL21="no"),"yes","no")</f>
        <v>no</v>
      </c>
      <c r="W21" s="202" t="str">
        <f>IF(AND('OF -Antibiotics STAR PU 13'!AN21="no",'Co-amoxiclav etc.'!AN21="no"),"yes","no")</f>
        <v>no</v>
      </c>
      <c r="X21" s="202" t="str">
        <f>IF(AND('OF -Antibiotics STAR PU 13'!AP21="no",'Co-amoxiclav etc.'!AP21="no"),"yes","no")</f>
        <v>no</v>
      </c>
      <c r="Y21" s="202" t="str">
        <f>IF(AND('OF -Antibiotics STAR PU 13'!AR21="no",'Co-amoxiclav etc.'!AR21="no"),"yes","no")</f>
        <v>no</v>
      </c>
      <c r="Z21" s="202" t="str">
        <f>IF(AND('OF -Antibiotics STAR PU 13'!AT21="no",'Co-amoxiclav etc.'!AT21="no"),"yes","no")</f>
        <v>no</v>
      </c>
      <c r="AA21" s="202" t="str">
        <f>IF(AND('OF -Antibiotics STAR PU 13'!AV21="no",'Co-amoxiclav etc.'!AV21="no"),"yes","no")</f>
        <v>no</v>
      </c>
      <c r="AB21" s="202"/>
      <c r="AC21" s="202"/>
      <c r="AD21" s="202"/>
      <c r="AE21" s="202"/>
    </row>
    <row r="22" spans="1:31" x14ac:dyDescent="0.2">
      <c r="A22" s="285" t="s">
        <v>629</v>
      </c>
      <c r="B22" s="293" t="s">
        <v>690</v>
      </c>
      <c r="C22" s="293" t="s">
        <v>404</v>
      </c>
      <c r="D22" s="293" t="s">
        <v>426</v>
      </c>
      <c r="E22" s="293" t="s">
        <v>47</v>
      </c>
      <c r="F22" s="293" t="s">
        <v>48</v>
      </c>
      <c r="G22" s="293" t="s">
        <v>49</v>
      </c>
      <c r="H22" s="202" t="str">
        <f>IF(AND('OF -Antibiotics STAR PU 13'!J22="no",'Co-amoxiclav etc.'!J22="no"),"yes","no")</f>
        <v>no</v>
      </c>
      <c r="I22" s="202" t="str">
        <f>IF(AND('OF -Antibiotics STAR PU 13'!L22="no",'Co-amoxiclav etc.'!L22="no"),"yes","no")</f>
        <v>no</v>
      </c>
      <c r="J22" s="202" t="str">
        <f>IF(AND('OF -Antibiotics STAR PU 13'!N22="no",'Co-amoxiclav etc.'!N22="no"),"yes","no")</f>
        <v>no</v>
      </c>
      <c r="K22" s="202" t="str">
        <f>IF(AND('OF -Antibiotics STAR PU 13'!P22="no",'Co-amoxiclav etc.'!P22="no"),"yes","no")</f>
        <v>no</v>
      </c>
      <c r="L22" s="202" t="str">
        <f>IF(AND('OF -Antibiotics STAR PU 13'!R22="no",'Co-amoxiclav etc.'!R22="no"),"yes","no")</f>
        <v>no</v>
      </c>
      <c r="M22" s="202" t="str">
        <f>IF(AND('OF -Antibiotics STAR PU 13'!T22="no",'Co-amoxiclav etc.'!T22="no"),"yes","no")</f>
        <v>no</v>
      </c>
      <c r="N22" s="202" t="str">
        <f>IF(AND('OF -Antibiotics STAR PU 13'!V22="no",'Co-amoxiclav etc.'!V22="no"),"yes","no")</f>
        <v>no</v>
      </c>
      <c r="O22" s="202" t="str">
        <f>IF(AND('OF -Antibiotics STAR PU 13'!X22="no",'Co-amoxiclav etc.'!X22="no"),"yes","no")</f>
        <v>no</v>
      </c>
      <c r="P22" s="202" t="str">
        <f>IF(AND('OF -Antibiotics STAR PU 13'!Z22="no",'Co-amoxiclav etc.'!Z22="no"),"yes","no")</f>
        <v>no</v>
      </c>
      <c r="Q22" s="202" t="str">
        <f>IF(AND('OF -Antibiotics STAR PU 13'!AB22="no",'Co-amoxiclav etc.'!AB22="no"),"yes","no")</f>
        <v>no</v>
      </c>
      <c r="R22" s="202" t="str">
        <f>IF(AND('OF -Antibiotics STAR PU 13'!AD22="no",'Co-amoxiclav etc.'!AD22="no"),"yes","no")</f>
        <v>no</v>
      </c>
      <c r="S22" s="202" t="str">
        <f>IF(AND('OF -Antibiotics STAR PU 13'!AF22="no",'Co-amoxiclav etc.'!AF22="no"),"yes","no")</f>
        <v>no</v>
      </c>
      <c r="T22" s="202" t="str">
        <f>IF(AND('OF -Antibiotics STAR PU 13'!AH22="no",'Co-amoxiclav etc.'!AH22="no"),"yes","no")</f>
        <v>no</v>
      </c>
      <c r="U22" s="202" t="str">
        <f>IF(AND('OF -Antibiotics STAR PU 13'!AJ22="no",'Co-amoxiclav etc.'!AJ22="no"),"yes","no")</f>
        <v>no</v>
      </c>
      <c r="V22" s="202" t="str">
        <f>IF(AND('OF -Antibiotics STAR PU 13'!AL22="no",'Co-amoxiclav etc.'!AL22="no"),"yes","no")</f>
        <v>no</v>
      </c>
      <c r="W22" s="202" t="str">
        <f>IF(AND('OF -Antibiotics STAR PU 13'!AN22="no",'Co-amoxiclav etc.'!AN22="no"),"yes","no")</f>
        <v>no</v>
      </c>
      <c r="X22" s="202" t="str">
        <f>IF(AND('OF -Antibiotics STAR PU 13'!AP22="no",'Co-amoxiclav etc.'!AP22="no"),"yes","no")</f>
        <v>no</v>
      </c>
      <c r="Y22" s="202" t="str">
        <f>IF(AND('OF -Antibiotics STAR PU 13'!AR22="no",'Co-amoxiclav etc.'!AR22="no"),"yes","no")</f>
        <v>no</v>
      </c>
      <c r="Z22" s="202" t="str">
        <f>IF(AND('OF -Antibiotics STAR PU 13'!AT22="no",'Co-amoxiclav etc.'!AT22="no"),"yes","no")</f>
        <v>no</v>
      </c>
      <c r="AA22" s="202" t="str">
        <f>IF(AND('OF -Antibiotics STAR PU 13'!AV22="no",'Co-amoxiclav etc.'!AV22="no"),"yes","no")</f>
        <v>no</v>
      </c>
      <c r="AB22" s="202"/>
      <c r="AC22" s="202"/>
      <c r="AD22" s="202"/>
      <c r="AE22" s="202"/>
    </row>
    <row r="23" spans="1:31" x14ac:dyDescent="0.2">
      <c r="A23" s="285" t="s">
        <v>630</v>
      </c>
      <c r="B23" s="293" t="s">
        <v>689</v>
      </c>
      <c r="C23" s="293" t="s">
        <v>402</v>
      </c>
      <c r="D23" s="293" t="s">
        <v>427</v>
      </c>
      <c r="E23" s="293" t="s">
        <v>50</v>
      </c>
      <c r="F23" s="293" t="s">
        <v>51</v>
      </c>
      <c r="G23" s="293" t="s">
        <v>52</v>
      </c>
      <c r="H23" s="202" t="str">
        <f>IF(AND('OF -Antibiotics STAR PU 13'!J23="no",'Co-amoxiclav etc.'!J23="no"),"yes","no")</f>
        <v>no</v>
      </c>
      <c r="I23" s="202" t="str">
        <f>IF(AND('OF -Antibiotics STAR PU 13'!L23="no",'Co-amoxiclav etc.'!L23="no"),"yes","no")</f>
        <v>no</v>
      </c>
      <c r="J23" s="202" t="str">
        <f>IF(AND('OF -Antibiotics STAR PU 13'!N23="no",'Co-amoxiclav etc.'!N23="no"),"yes","no")</f>
        <v>no</v>
      </c>
      <c r="K23" s="202" t="str">
        <f>IF(AND('OF -Antibiotics STAR PU 13'!P23="no",'Co-amoxiclav etc.'!P23="no"),"yes","no")</f>
        <v>no</v>
      </c>
      <c r="L23" s="202" t="str">
        <f>IF(AND('OF -Antibiotics STAR PU 13'!R23="no",'Co-amoxiclav etc.'!R23="no"),"yes","no")</f>
        <v>no</v>
      </c>
      <c r="M23" s="202" t="str">
        <f>IF(AND('OF -Antibiotics STAR PU 13'!T23="no",'Co-amoxiclav etc.'!T23="no"),"yes","no")</f>
        <v>no</v>
      </c>
      <c r="N23" s="202" t="str">
        <f>IF(AND('OF -Antibiotics STAR PU 13'!V23="no",'Co-amoxiclav etc.'!V23="no"),"yes","no")</f>
        <v>no</v>
      </c>
      <c r="O23" s="202" t="str">
        <f>IF(AND('OF -Antibiotics STAR PU 13'!X23="no",'Co-amoxiclav etc.'!X23="no"),"yes","no")</f>
        <v>no</v>
      </c>
      <c r="P23" s="202" t="str">
        <f>IF(AND('OF -Antibiotics STAR PU 13'!Z23="no",'Co-amoxiclav etc.'!Z23="no"),"yes","no")</f>
        <v>no</v>
      </c>
      <c r="Q23" s="202" t="str">
        <f>IF(AND('OF -Antibiotics STAR PU 13'!AB23="no",'Co-amoxiclav etc.'!AB23="no"),"yes","no")</f>
        <v>no</v>
      </c>
      <c r="R23" s="202" t="str">
        <f>IF(AND('OF -Antibiotics STAR PU 13'!AD23="no",'Co-amoxiclav etc.'!AD23="no"),"yes","no")</f>
        <v>no</v>
      </c>
      <c r="S23" s="202" t="str">
        <f>IF(AND('OF -Antibiotics STAR PU 13'!AF23="no",'Co-amoxiclav etc.'!AF23="no"),"yes","no")</f>
        <v>no</v>
      </c>
      <c r="T23" s="202" t="str">
        <f>IF(AND('OF -Antibiotics STAR PU 13'!AH23="no",'Co-amoxiclav etc.'!AH23="no"),"yes","no")</f>
        <v>no</v>
      </c>
      <c r="U23" s="202" t="str">
        <f>IF(AND('OF -Antibiotics STAR PU 13'!AJ23="no",'Co-amoxiclav etc.'!AJ23="no"),"yes","no")</f>
        <v>no</v>
      </c>
      <c r="V23" s="202" t="str">
        <f>IF(AND('OF -Antibiotics STAR PU 13'!AL23="no",'Co-amoxiclav etc.'!AL23="no"),"yes","no")</f>
        <v>no</v>
      </c>
      <c r="W23" s="202" t="str">
        <f>IF(AND('OF -Antibiotics STAR PU 13'!AN23="no",'Co-amoxiclav etc.'!AN23="no"),"yes","no")</f>
        <v>no</v>
      </c>
      <c r="X23" s="202" t="str">
        <f>IF(AND('OF -Antibiotics STAR PU 13'!AP23="no",'Co-amoxiclav etc.'!AP23="no"),"yes","no")</f>
        <v>no</v>
      </c>
      <c r="Y23" s="202" t="str">
        <f>IF(AND('OF -Antibiotics STAR PU 13'!AR23="no",'Co-amoxiclav etc.'!AR23="no"),"yes","no")</f>
        <v>no</v>
      </c>
      <c r="Z23" s="202" t="str">
        <f>IF(AND('OF -Antibiotics STAR PU 13'!AT23="no",'Co-amoxiclav etc.'!AT23="no"),"yes","no")</f>
        <v>no</v>
      </c>
      <c r="AA23" s="202" t="str">
        <f>IF(AND('OF -Antibiotics STAR PU 13'!AV23="no",'Co-amoxiclav etc.'!AV23="no"),"yes","no")</f>
        <v>no</v>
      </c>
      <c r="AB23" s="202"/>
      <c r="AC23" s="202"/>
      <c r="AD23" s="202"/>
      <c r="AE23" s="202"/>
    </row>
    <row r="24" spans="1:31" x14ac:dyDescent="0.2">
      <c r="A24" s="285" t="s">
        <v>631</v>
      </c>
      <c r="B24" s="293" t="s">
        <v>697</v>
      </c>
      <c r="C24" s="293" t="s">
        <v>408</v>
      </c>
      <c r="D24" s="293" t="s">
        <v>428</v>
      </c>
      <c r="E24" s="293" t="s">
        <v>53</v>
      </c>
      <c r="F24" s="293" t="s">
        <v>578</v>
      </c>
      <c r="G24" s="293" t="s">
        <v>556</v>
      </c>
      <c r="H24" s="202" t="str">
        <f>IF(AND('OF -Antibiotics STAR PU 13'!J24="no",'Co-amoxiclav etc.'!J24="no"),"yes","no")</f>
        <v>no</v>
      </c>
      <c r="I24" s="202" t="str">
        <f>IF(AND('OF -Antibiotics STAR PU 13'!L24="no",'Co-amoxiclav etc.'!L24="no"),"yes","no")</f>
        <v>no</v>
      </c>
      <c r="J24" s="202" t="str">
        <f>IF(AND('OF -Antibiotics STAR PU 13'!N24="no",'Co-amoxiclav etc.'!N24="no"),"yes","no")</f>
        <v>no</v>
      </c>
      <c r="K24" s="202" t="str">
        <f>IF(AND('OF -Antibiotics STAR PU 13'!P24="no",'Co-amoxiclav etc.'!P24="no"),"yes","no")</f>
        <v>no</v>
      </c>
      <c r="L24" s="202" t="str">
        <f>IF(AND('OF -Antibiotics STAR PU 13'!R24="no",'Co-amoxiclav etc.'!R24="no"),"yes","no")</f>
        <v>no</v>
      </c>
      <c r="M24" s="202" t="str">
        <f>IF(AND('OF -Antibiotics STAR PU 13'!T24="no",'Co-amoxiclav etc.'!T24="no"),"yes","no")</f>
        <v>no</v>
      </c>
      <c r="N24" s="202" t="str">
        <f>IF(AND('OF -Antibiotics STAR PU 13'!V24="no",'Co-amoxiclav etc.'!V24="no"),"yes","no")</f>
        <v>no</v>
      </c>
      <c r="O24" s="202" t="str">
        <f>IF(AND('OF -Antibiotics STAR PU 13'!X24="no",'Co-amoxiclav etc.'!X24="no"),"yes","no")</f>
        <v>no</v>
      </c>
      <c r="P24" s="202" t="str">
        <f>IF(AND('OF -Antibiotics STAR PU 13'!Z24="no",'Co-amoxiclav etc.'!Z24="no"),"yes","no")</f>
        <v>no</v>
      </c>
      <c r="Q24" s="202" t="str">
        <f>IF(AND('OF -Antibiotics STAR PU 13'!AB24="no",'Co-amoxiclav etc.'!AB24="no"),"yes","no")</f>
        <v>no</v>
      </c>
      <c r="R24" s="202" t="str">
        <f>IF(AND('OF -Antibiotics STAR PU 13'!AD24="no",'Co-amoxiclav etc.'!AD24="no"),"yes","no")</f>
        <v>no</v>
      </c>
      <c r="S24" s="202" t="str">
        <f>IF(AND('OF -Antibiotics STAR PU 13'!AF24="no",'Co-amoxiclav etc.'!AF24="no"),"yes","no")</f>
        <v>no</v>
      </c>
      <c r="T24" s="202" t="str">
        <f>IF(AND('OF -Antibiotics STAR PU 13'!AH24="no",'Co-amoxiclav etc.'!AH24="no"),"yes","no")</f>
        <v>no</v>
      </c>
      <c r="U24" s="202" t="str">
        <f>IF(AND('OF -Antibiotics STAR PU 13'!AJ24="no",'Co-amoxiclav etc.'!AJ24="no"),"yes","no")</f>
        <v>no</v>
      </c>
      <c r="V24" s="202" t="str">
        <f>IF(AND('OF -Antibiotics STAR PU 13'!AL24="no",'Co-amoxiclav etc.'!AL24="no"),"yes","no")</f>
        <v>no</v>
      </c>
      <c r="W24" s="202" t="str">
        <f>IF(AND('OF -Antibiotics STAR PU 13'!AN24="no",'Co-amoxiclav etc.'!AN24="no"),"yes","no")</f>
        <v>no</v>
      </c>
      <c r="X24" s="202" t="str">
        <f>IF(AND('OF -Antibiotics STAR PU 13'!AP24="no",'Co-amoxiclav etc.'!AP24="no"),"yes","no")</f>
        <v>no</v>
      </c>
      <c r="Y24" s="202" t="str">
        <f>IF(AND('OF -Antibiotics STAR PU 13'!AR24="no",'Co-amoxiclav etc.'!AR24="no"),"yes","no")</f>
        <v>no</v>
      </c>
      <c r="Z24" s="202" t="str">
        <f>IF(AND('OF -Antibiotics STAR PU 13'!AT24="no",'Co-amoxiclav etc.'!AT24="no"),"yes","no")</f>
        <v>no</v>
      </c>
      <c r="AA24" s="202" t="str">
        <f>IF(AND('OF -Antibiotics STAR PU 13'!AV24="no",'Co-amoxiclav etc.'!AV24="no"),"yes","no")</f>
        <v>no</v>
      </c>
      <c r="AB24" s="202"/>
      <c r="AC24" s="202"/>
      <c r="AD24" s="202"/>
      <c r="AE24" s="202"/>
    </row>
    <row r="25" spans="1:31" x14ac:dyDescent="0.2">
      <c r="A25" s="285" t="s">
        <v>626</v>
      </c>
      <c r="B25" s="293" t="s">
        <v>690</v>
      </c>
      <c r="C25" s="293" t="s">
        <v>404</v>
      </c>
      <c r="D25" s="293" t="s">
        <v>422</v>
      </c>
      <c r="E25" s="293" t="s">
        <v>31</v>
      </c>
      <c r="F25" s="293" t="s">
        <v>54</v>
      </c>
      <c r="G25" s="293" t="s">
        <v>55</v>
      </c>
      <c r="H25" s="202" t="str">
        <f>IF(AND('OF -Antibiotics STAR PU 13'!J25="no",'Co-amoxiclav etc.'!J25="no"),"yes","no")</f>
        <v>no</v>
      </c>
      <c r="I25" s="202" t="str">
        <f>IF(AND('OF -Antibiotics STAR PU 13'!L25="no",'Co-amoxiclav etc.'!L25="no"),"yes","no")</f>
        <v>no</v>
      </c>
      <c r="J25" s="202" t="str">
        <f>IF(AND('OF -Antibiotics STAR PU 13'!N25="no",'Co-amoxiclav etc.'!N25="no"),"yes","no")</f>
        <v>no</v>
      </c>
      <c r="K25" s="202" t="str">
        <f>IF(AND('OF -Antibiotics STAR PU 13'!P25="no",'Co-amoxiclav etc.'!P25="no"),"yes","no")</f>
        <v>no</v>
      </c>
      <c r="L25" s="202" t="str">
        <f>IF(AND('OF -Antibiotics STAR PU 13'!R25="no",'Co-amoxiclav etc.'!R25="no"),"yes","no")</f>
        <v>no</v>
      </c>
      <c r="M25" s="202" t="str">
        <f>IF(AND('OF -Antibiotics STAR PU 13'!T25="no",'Co-amoxiclav etc.'!T25="no"),"yes","no")</f>
        <v>no</v>
      </c>
      <c r="N25" s="202" t="str">
        <f>IF(AND('OF -Antibiotics STAR PU 13'!V25="no",'Co-amoxiclav etc.'!V25="no"),"yes","no")</f>
        <v>no</v>
      </c>
      <c r="O25" s="202" t="str">
        <f>IF(AND('OF -Antibiotics STAR PU 13'!X25="no",'Co-amoxiclav etc.'!X25="no"),"yes","no")</f>
        <v>no</v>
      </c>
      <c r="P25" s="202" t="str">
        <f>IF(AND('OF -Antibiotics STAR PU 13'!Z25="no",'Co-amoxiclav etc.'!Z25="no"),"yes","no")</f>
        <v>no</v>
      </c>
      <c r="Q25" s="202" t="str">
        <f>IF(AND('OF -Antibiotics STAR PU 13'!AB25="no",'Co-amoxiclav etc.'!AB25="no"),"yes","no")</f>
        <v>no</v>
      </c>
      <c r="R25" s="202" t="str">
        <f>IF(AND('OF -Antibiotics STAR PU 13'!AD25="no",'Co-amoxiclav etc.'!AD25="no"),"yes","no")</f>
        <v>no</v>
      </c>
      <c r="S25" s="202" t="str">
        <f>IF(AND('OF -Antibiotics STAR PU 13'!AF25="no",'Co-amoxiclav etc.'!AF25="no"),"yes","no")</f>
        <v>no</v>
      </c>
      <c r="T25" s="202" t="str">
        <f>IF(AND('OF -Antibiotics STAR PU 13'!AH25="no",'Co-amoxiclav etc.'!AH25="no"),"yes","no")</f>
        <v>no</v>
      </c>
      <c r="U25" s="202" t="str">
        <f>IF(AND('OF -Antibiotics STAR PU 13'!AJ25="no",'Co-amoxiclav etc.'!AJ25="no"),"yes","no")</f>
        <v>no</v>
      </c>
      <c r="V25" s="202" t="str">
        <f>IF(AND('OF -Antibiotics STAR PU 13'!AL25="no",'Co-amoxiclav etc.'!AL25="no"),"yes","no")</f>
        <v>no</v>
      </c>
      <c r="W25" s="202" t="str">
        <f>IF(AND('OF -Antibiotics STAR PU 13'!AN25="no",'Co-amoxiclav etc.'!AN25="no"),"yes","no")</f>
        <v>no</v>
      </c>
      <c r="X25" s="202" t="str">
        <f>IF(AND('OF -Antibiotics STAR PU 13'!AP25="no",'Co-amoxiclav etc.'!AP25="no"),"yes","no")</f>
        <v>no</v>
      </c>
      <c r="Y25" s="202" t="str">
        <f>IF(AND('OF -Antibiotics STAR PU 13'!AR25="no",'Co-amoxiclav etc.'!AR25="no"),"yes","no")</f>
        <v>no</v>
      </c>
      <c r="Z25" s="202" t="str">
        <f>IF(AND('OF -Antibiotics STAR PU 13'!AT25="no",'Co-amoxiclav etc.'!AT25="no"),"yes","no")</f>
        <v>no</v>
      </c>
      <c r="AA25" s="202" t="str">
        <f>IF(AND('OF -Antibiotics STAR PU 13'!AV25="no",'Co-amoxiclav etc.'!AV25="no"),"yes","no")</f>
        <v>no</v>
      </c>
      <c r="AB25" s="202"/>
      <c r="AC25" s="202"/>
      <c r="AD25" s="202"/>
      <c r="AE25" s="202"/>
    </row>
    <row r="26" spans="1:31" x14ac:dyDescent="0.2">
      <c r="A26" s="285" t="s">
        <v>625</v>
      </c>
      <c r="B26" s="293" t="s">
        <v>692</v>
      </c>
      <c r="C26" s="293" t="s">
        <v>403</v>
      </c>
      <c r="D26" s="293" t="s">
        <v>417</v>
      </c>
      <c r="E26" s="293" t="s">
        <v>11</v>
      </c>
      <c r="F26" s="293" t="s">
        <v>557</v>
      </c>
      <c r="G26" s="293" t="s">
        <v>558</v>
      </c>
      <c r="H26" s="202" t="str">
        <f>IF(AND('OF -Antibiotics STAR PU 13'!J26="no",'Co-amoxiclav etc.'!J26="no"),"yes","no")</f>
        <v>no</v>
      </c>
      <c r="I26" s="202" t="str">
        <f>IF(AND('OF -Antibiotics STAR PU 13'!L26="no",'Co-amoxiclav etc.'!L26="no"),"yes","no")</f>
        <v>no</v>
      </c>
      <c r="J26" s="202" t="str">
        <f>IF(AND('OF -Antibiotics STAR PU 13'!N26="no",'Co-amoxiclav etc.'!N26="no"),"yes","no")</f>
        <v>no</v>
      </c>
      <c r="K26" s="202" t="str">
        <f>IF(AND('OF -Antibiotics STAR PU 13'!P26="no",'Co-amoxiclav etc.'!P26="no"),"yes","no")</f>
        <v>no</v>
      </c>
      <c r="L26" s="202" t="str">
        <f>IF(AND('OF -Antibiotics STAR PU 13'!R26="no",'Co-amoxiclav etc.'!R26="no"),"yes","no")</f>
        <v>no</v>
      </c>
      <c r="M26" s="202" t="str">
        <f>IF(AND('OF -Antibiotics STAR PU 13'!T26="no",'Co-amoxiclav etc.'!T26="no"),"yes","no")</f>
        <v>no</v>
      </c>
      <c r="N26" s="202" t="str">
        <f>IF(AND('OF -Antibiotics STAR PU 13'!V26="no",'Co-amoxiclav etc.'!V26="no"),"yes","no")</f>
        <v>no</v>
      </c>
      <c r="O26" s="202" t="str">
        <f>IF(AND('OF -Antibiotics STAR PU 13'!X26="no",'Co-amoxiclav etc.'!X26="no"),"yes","no")</f>
        <v>no</v>
      </c>
      <c r="P26" s="202" t="str">
        <f>IF(AND('OF -Antibiotics STAR PU 13'!Z26="no",'Co-amoxiclav etc.'!Z26="no"),"yes","no")</f>
        <v>no</v>
      </c>
      <c r="Q26" s="202" t="str">
        <f>IF(AND('OF -Antibiotics STAR PU 13'!AB26="no",'Co-amoxiclav etc.'!AB26="no"),"yes","no")</f>
        <v>no</v>
      </c>
      <c r="R26" s="202" t="str">
        <f>IF(AND('OF -Antibiotics STAR PU 13'!AD26="no",'Co-amoxiclav etc.'!AD26="no"),"yes","no")</f>
        <v>no</v>
      </c>
      <c r="S26" s="202" t="str">
        <f>IF(AND('OF -Antibiotics STAR PU 13'!AF26="no",'Co-amoxiclav etc.'!AF26="no"),"yes","no")</f>
        <v>no</v>
      </c>
      <c r="T26" s="202" t="str">
        <f>IF(AND('OF -Antibiotics STAR PU 13'!AH26="no",'Co-amoxiclav etc.'!AH26="no"),"yes","no")</f>
        <v>no</v>
      </c>
      <c r="U26" s="202" t="str">
        <f>IF(AND('OF -Antibiotics STAR PU 13'!AJ26="no",'Co-amoxiclav etc.'!AJ26="no"),"yes","no")</f>
        <v>no</v>
      </c>
      <c r="V26" s="202" t="str">
        <f>IF(AND('OF -Antibiotics STAR PU 13'!AL26="no",'Co-amoxiclav etc.'!AL26="no"),"yes","no")</f>
        <v>no</v>
      </c>
      <c r="W26" s="202" t="str">
        <f>IF(AND('OF -Antibiotics STAR PU 13'!AN26="no",'Co-amoxiclav etc.'!AN26="no"),"yes","no")</f>
        <v>no</v>
      </c>
      <c r="X26" s="202" t="str">
        <f>IF(AND('OF -Antibiotics STAR PU 13'!AP26="no",'Co-amoxiclav etc.'!AP26="no"),"yes","no")</f>
        <v>no</v>
      </c>
      <c r="Y26" s="202" t="str">
        <f>IF(AND('OF -Antibiotics STAR PU 13'!AR26="no",'Co-amoxiclav etc.'!AR26="no"),"yes","no")</f>
        <v>no</v>
      </c>
      <c r="Z26" s="202" t="str">
        <f>IF(AND('OF -Antibiotics STAR PU 13'!AT26="no",'Co-amoxiclav etc.'!AT26="no"),"yes","no")</f>
        <v>no</v>
      </c>
      <c r="AA26" s="202" t="str">
        <f>IF(AND('OF -Antibiotics STAR PU 13'!AV26="no",'Co-amoxiclav etc.'!AV26="no"),"yes","no")</f>
        <v>no</v>
      </c>
      <c r="AB26" s="202"/>
      <c r="AC26" s="202"/>
      <c r="AD26" s="202"/>
      <c r="AE26" s="202"/>
    </row>
    <row r="27" spans="1:31" x14ac:dyDescent="0.2">
      <c r="A27" s="285" t="s">
        <v>628</v>
      </c>
      <c r="B27" s="293" t="s">
        <v>696</v>
      </c>
      <c r="C27" s="293" t="s">
        <v>464</v>
      </c>
      <c r="D27" s="293" t="s">
        <v>425</v>
      </c>
      <c r="E27" s="293" t="s">
        <v>40</v>
      </c>
      <c r="F27" s="293" t="s">
        <v>56</v>
      </c>
      <c r="G27" s="293" t="s">
        <v>57</v>
      </c>
      <c r="H27" s="202" t="str">
        <f>IF(AND('OF -Antibiotics STAR PU 13'!J27="no",'Co-amoxiclav etc.'!J27="no"),"yes","no")</f>
        <v>no</v>
      </c>
      <c r="I27" s="202" t="str">
        <f>IF(AND('OF -Antibiotics STAR PU 13'!L27="no",'Co-amoxiclav etc.'!L27="no"),"yes","no")</f>
        <v>no</v>
      </c>
      <c r="J27" s="202" t="str">
        <f>IF(AND('OF -Antibiotics STAR PU 13'!N27="no",'Co-amoxiclav etc.'!N27="no"),"yes","no")</f>
        <v>no</v>
      </c>
      <c r="K27" s="202" t="str">
        <f>IF(AND('OF -Antibiotics STAR PU 13'!P27="no",'Co-amoxiclav etc.'!P27="no"),"yes","no")</f>
        <v>no</v>
      </c>
      <c r="L27" s="202" t="str">
        <f>IF(AND('OF -Antibiotics STAR PU 13'!R27="no",'Co-amoxiclav etc.'!R27="no"),"yes","no")</f>
        <v>no</v>
      </c>
      <c r="M27" s="202" t="str">
        <f>IF(AND('OF -Antibiotics STAR PU 13'!T27="no",'Co-amoxiclav etc.'!T27="no"),"yes","no")</f>
        <v>no</v>
      </c>
      <c r="N27" s="202" t="str">
        <f>IF(AND('OF -Antibiotics STAR PU 13'!V27="no",'Co-amoxiclav etc.'!V27="no"),"yes","no")</f>
        <v>no</v>
      </c>
      <c r="O27" s="202" t="str">
        <f>IF(AND('OF -Antibiotics STAR PU 13'!X27="no",'Co-amoxiclav etc.'!X27="no"),"yes","no")</f>
        <v>no</v>
      </c>
      <c r="P27" s="202" t="str">
        <f>IF(AND('OF -Antibiotics STAR PU 13'!Z27="no",'Co-amoxiclav etc.'!Z27="no"),"yes","no")</f>
        <v>no</v>
      </c>
      <c r="Q27" s="202" t="str">
        <f>IF(AND('OF -Antibiotics STAR PU 13'!AB27="no",'Co-amoxiclav etc.'!AB27="no"),"yes","no")</f>
        <v>no</v>
      </c>
      <c r="R27" s="202" t="str">
        <f>IF(AND('OF -Antibiotics STAR PU 13'!AD27="no",'Co-amoxiclav etc.'!AD27="no"),"yes","no")</f>
        <v>no</v>
      </c>
      <c r="S27" s="202" t="str">
        <f>IF(AND('OF -Antibiotics STAR PU 13'!AF27="no",'Co-amoxiclav etc.'!AF27="no"),"yes","no")</f>
        <v>no</v>
      </c>
      <c r="T27" s="202" t="str">
        <f>IF(AND('OF -Antibiotics STAR PU 13'!AH27="no",'Co-amoxiclav etc.'!AH27="no"),"yes","no")</f>
        <v>no</v>
      </c>
      <c r="U27" s="202" t="str">
        <f>IF(AND('OF -Antibiotics STAR PU 13'!AJ27="no",'Co-amoxiclav etc.'!AJ27="no"),"yes","no")</f>
        <v>no</v>
      </c>
      <c r="V27" s="202" t="str">
        <f>IF(AND('OF -Antibiotics STAR PU 13'!AL27="no",'Co-amoxiclav etc.'!AL27="no"),"yes","no")</f>
        <v>no</v>
      </c>
      <c r="W27" s="202" t="str">
        <f>IF(AND('OF -Antibiotics STAR PU 13'!AN27="no",'Co-amoxiclav etc.'!AN27="no"),"yes","no")</f>
        <v>no</v>
      </c>
      <c r="X27" s="202" t="str">
        <f>IF(AND('OF -Antibiotics STAR PU 13'!AP27="no",'Co-amoxiclav etc.'!AP27="no"),"yes","no")</f>
        <v>no</v>
      </c>
      <c r="Y27" s="202" t="str">
        <f>IF(AND('OF -Antibiotics STAR PU 13'!AR27="no",'Co-amoxiclav etc.'!AR27="no"),"yes","no")</f>
        <v>no</v>
      </c>
      <c r="Z27" s="202" t="str">
        <f>IF(AND('OF -Antibiotics STAR PU 13'!AT27="no",'Co-amoxiclav etc.'!AT27="no"),"yes","no")</f>
        <v>no</v>
      </c>
      <c r="AA27" s="202" t="str">
        <f>IF(AND('OF -Antibiotics STAR PU 13'!AV27="no",'Co-amoxiclav etc.'!AV27="no"),"yes","no")</f>
        <v>no</v>
      </c>
      <c r="AB27" s="202"/>
      <c r="AC27" s="202"/>
      <c r="AD27" s="202"/>
      <c r="AE27" s="202"/>
    </row>
    <row r="28" spans="1:31" x14ac:dyDescent="0.2">
      <c r="A28" s="285" t="s">
        <v>619</v>
      </c>
      <c r="B28" s="293" t="s">
        <v>688</v>
      </c>
      <c r="C28" s="293" t="s">
        <v>401</v>
      </c>
      <c r="D28" s="293" t="s">
        <v>415</v>
      </c>
      <c r="E28" s="293" t="s">
        <v>5</v>
      </c>
      <c r="F28" s="293" t="s">
        <v>58</v>
      </c>
      <c r="G28" s="293" t="s">
        <v>59</v>
      </c>
      <c r="H28" s="202" t="str">
        <f>IF(AND('OF -Antibiotics STAR PU 13'!J28="no",'Co-amoxiclav etc.'!J28="no"),"yes","no")</f>
        <v>no</v>
      </c>
      <c r="I28" s="202" t="str">
        <f>IF(AND('OF -Antibiotics STAR PU 13'!L28="no",'Co-amoxiclav etc.'!L28="no"),"yes","no")</f>
        <v>no</v>
      </c>
      <c r="J28" s="202" t="str">
        <f>IF(AND('OF -Antibiotics STAR PU 13'!N28="no",'Co-amoxiclav etc.'!N28="no"),"yes","no")</f>
        <v>no</v>
      </c>
      <c r="K28" s="202" t="str">
        <f>IF(AND('OF -Antibiotics STAR PU 13'!P28="no",'Co-amoxiclav etc.'!P28="no"),"yes","no")</f>
        <v>no</v>
      </c>
      <c r="L28" s="202" t="str">
        <f>IF(AND('OF -Antibiotics STAR PU 13'!R28="no",'Co-amoxiclav etc.'!R28="no"),"yes","no")</f>
        <v>no</v>
      </c>
      <c r="M28" s="202" t="str">
        <f>IF(AND('OF -Antibiotics STAR PU 13'!T28="no",'Co-amoxiclav etc.'!T28="no"),"yes","no")</f>
        <v>no</v>
      </c>
      <c r="N28" s="202" t="str">
        <f>IF(AND('OF -Antibiotics STAR PU 13'!V28="no",'Co-amoxiclav etc.'!V28="no"),"yes","no")</f>
        <v>no</v>
      </c>
      <c r="O28" s="202" t="str">
        <f>IF(AND('OF -Antibiotics STAR PU 13'!X28="no",'Co-amoxiclav etc.'!X28="no"),"yes","no")</f>
        <v>no</v>
      </c>
      <c r="P28" s="202" t="str">
        <f>IF(AND('OF -Antibiotics STAR PU 13'!Z28="no",'Co-amoxiclav etc.'!Z28="no"),"yes","no")</f>
        <v>no</v>
      </c>
      <c r="Q28" s="202" t="str">
        <f>IF(AND('OF -Antibiotics STAR PU 13'!AB28="no",'Co-amoxiclav etc.'!AB28="no"),"yes","no")</f>
        <v>no</v>
      </c>
      <c r="R28" s="202" t="str">
        <f>IF(AND('OF -Antibiotics STAR PU 13'!AD28="no",'Co-amoxiclav etc.'!AD28="no"),"yes","no")</f>
        <v>no</v>
      </c>
      <c r="S28" s="202" t="str">
        <f>IF(AND('OF -Antibiotics STAR PU 13'!AF28="no",'Co-amoxiclav etc.'!AF28="no"),"yes","no")</f>
        <v>no</v>
      </c>
      <c r="T28" s="202" t="str">
        <f>IF(AND('OF -Antibiotics STAR PU 13'!AH28="no",'Co-amoxiclav etc.'!AH28="no"),"yes","no")</f>
        <v>no</v>
      </c>
      <c r="U28" s="202" t="str">
        <f>IF(AND('OF -Antibiotics STAR PU 13'!AJ28="no",'Co-amoxiclav etc.'!AJ28="no"),"yes","no")</f>
        <v>no</v>
      </c>
      <c r="V28" s="202" t="str">
        <f>IF(AND('OF -Antibiotics STAR PU 13'!AL28="no",'Co-amoxiclav etc.'!AL28="no"),"yes","no")</f>
        <v>no</v>
      </c>
      <c r="W28" s="202" t="str">
        <f>IF(AND('OF -Antibiotics STAR PU 13'!AN28="no",'Co-amoxiclav etc.'!AN28="no"),"yes","no")</f>
        <v>no</v>
      </c>
      <c r="X28" s="202" t="str">
        <f>IF(AND('OF -Antibiotics STAR PU 13'!AP28="no",'Co-amoxiclav etc.'!AP28="no"),"yes","no")</f>
        <v>no</v>
      </c>
      <c r="Y28" s="202" t="str">
        <f>IF(AND('OF -Antibiotics STAR PU 13'!AR28="no",'Co-amoxiclav etc.'!AR28="no"),"yes","no")</f>
        <v>no</v>
      </c>
      <c r="Z28" s="202" t="str">
        <f>IF(AND('OF -Antibiotics STAR PU 13'!AT28="no",'Co-amoxiclav etc.'!AT28="no"),"yes","no")</f>
        <v>no</v>
      </c>
      <c r="AA28" s="202" t="str">
        <f>IF(AND('OF -Antibiotics STAR PU 13'!AV28="no",'Co-amoxiclav etc.'!AV28="no"),"yes","no")</f>
        <v>no</v>
      </c>
      <c r="AB28" s="202"/>
      <c r="AC28" s="202"/>
      <c r="AD28" s="202"/>
      <c r="AE28" s="202"/>
    </row>
    <row r="29" spans="1:31" x14ac:dyDescent="0.2">
      <c r="A29" s="285" t="s">
        <v>487</v>
      </c>
      <c r="B29" s="293" t="s">
        <v>691</v>
      </c>
      <c r="C29" s="293" t="s">
        <v>405</v>
      </c>
      <c r="D29" s="293" t="s">
        <v>429</v>
      </c>
      <c r="E29" s="293" t="s">
        <v>60</v>
      </c>
      <c r="F29" s="293" t="s">
        <v>61</v>
      </c>
      <c r="G29" s="293" t="s">
        <v>62</v>
      </c>
      <c r="H29" s="202" t="str">
        <f>IF(AND('OF -Antibiotics STAR PU 13'!J29="no",'Co-amoxiclav etc.'!J29="no"),"yes","no")</f>
        <v>yes</v>
      </c>
      <c r="I29" s="202" t="str">
        <f>IF(AND('OF -Antibiotics STAR PU 13'!L29="no",'Co-amoxiclav etc.'!L29="no"),"yes","no")</f>
        <v>yes</v>
      </c>
      <c r="J29" s="202" t="str">
        <f>IF(AND('OF -Antibiotics STAR PU 13'!N29="no",'Co-amoxiclav etc.'!N29="no"),"yes","no")</f>
        <v>yes</v>
      </c>
      <c r="K29" s="202" t="str">
        <f>IF(AND('OF -Antibiotics STAR PU 13'!P29="no",'Co-amoxiclav etc.'!P29="no"),"yes","no")</f>
        <v>yes</v>
      </c>
      <c r="L29" s="202" t="str">
        <f>IF(AND('OF -Antibiotics STAR PU 13'!R29="no",'Co-amoxiclav etc.'!R29="no"),"yes","no")</f>
        <v>yes</v>
      </c>
      <c r="M29" s="202" t="str">
        <f>IF(AND('OF -Antibiotics STAR PU 13'!T29="no",'Co-amoxiclav etc.'!T29="no"),"yes","no")</f>
        <v>yes</v>
      </c>
      <c r="N29" s="202" t="str">
        <f>IF(AND('OF -Antibiotics STAR PU 13'!V29="no",'Co-amoxiclav etc.'!V29="no"),"yes","no")</f>
        <v>yes</v>
      </c>
      <c r="O29" s="202" t="str">
        <f>IF(AND('OF -Antibiotics STAR PU 13'!X29="no",'Co-amoxiclav etc.'!X29="no"),"yes","no")</f>
        <v>yes</v>
      </c>
      <c r="P29" s="202" t="str">
        <f>IF(AND('OF -Antibiotics STAR PU 13'!Z29="no",'Co-amoxiclav etc.'!Z29="no"),"yes","no")</f>
        <v>yes</v>
      </c>
      <c r="Q29" s="202" t="str">
        <f>IF(AND('OF -Antibiotics STAR PU 13'!AB29="no",'Co-amoxiclav etc.'!AB29="no"),"yes","no")</f>
        <v>yes</v>
      </c>
      <c r="R29" s="202" t="str">
        <f>IF(AND('OF -Antibiotics STAR PU 13'!AD29="no",'Co-amoxiclav etc.'!AD29="no"),"yes","no")</f>
        <v>yes</v>
      </c>
      <c r="S29" s="202" t="str">
        <f>IF(AND('OF -Antibiotics STAR PU 13'!AF29="no",'Co-amoxiclav etc.'!AF29="no"),"yes","no")</f>
        <v>yes</v>
      </c>
      <c r="T29" s="202" t="str">
        <f>IF(AND('OF -Antibiotics STAR PU 13'!AH29="no",'Co-amoxiclav etc.'!AH29="no"),"yes","no")</f>
        <v>yes</v>
      </c>
      <c r="U29" s="202" t="str">
        <f>IF(AND('OF -Antibiotics STAR PU 13'!AJ29="no",'Co-amoxiclav etc.'!AJ29="no"),"yes","no")</f>
        <v>yes</v>
      </c>
      <c r="V29" s="202" t="str">
        <f>IF(AND('OF -Antibiotics STAR PU 13'!AL29="no",'Co-amoxiclav etc.'!AL29="no"),"yes","no")</f>
        <v>yes</v>
      </c>
      <c r="W29" s="202" t="str">
        <f>IF(AND('OF -Antibiotics STAR PU 13'!AN29="no",'Co-amoxiclav etc.'!AN29="no"),"yes","no")</f>
        <v>yes</v>
      </c>
      <c r="X29" s="202" t="str">
        <f>IF(AND('OF -Antibiotics STAR PU 13'!AP29="no",'Co-amoxiclav etc.'!AP29="no"),"yes","no")</f>
        <v>yes</v>
      </c>
      <c r="Y29" s="202" t="str">
        <f>IF(AND('OF -Antibiotics STAR PU 13'!AR29="no",'Co-amoxiclav etc.'!AR29="no"),"yes","no")</f>
        <v>yes</v>
      </c>
      <c r="Z29" s="202" t="str">
        <f>IF(AND('OF -Antibiotics STAR PU 13'!AT29="no",'Co-amoxiclav etc.'!AT29="no"),"yes","no")</f>
        <v>yes</v>
      </c>
      <c r="AA29" s="202" t="str">
        <f>IF(AND('OF -Antibiotics STAR PU 13'!AV29="no",'Co-amoxiclav etc.'!AV29="no"),"yes","no")</f>
        <v>yes</v>
      </c>
      <c r="AB29" s="202"/>
      <c r="AC29" s="202"/>
      <c r="AD29" s="202"/>
      <c r="AE29" s="202"/>
    </row>
    <row r="30" spans="1:31" x14ac:dyDescent="0.2">
      <c r="A30" s="285" t="s">
        <v>622</v>
      </c>
      <c r="B30" s="293" t="s">
        <v>690</v>
      </c>
      <c r="C30" s="293" t="s">
        <v>404</v>
      </c>
      <c r="D30" s="293" t="s">
        <v>418</v>
      </c>
      <c r="E30" s="293" t="s">
        <v>12</v>
      </c>
      <c r="F30" s="293" t="s">
        <v>63</v>
      </c>
      <c r="G30" s="293" t="s">
        <v>64</v>
      </c>
      <c r="H30" s="202" t="str">
        <f>IF(AND('OF -Antibiotics STAR PU 13'!J30="no",'Co-amoxiclav etc.'!J30="no"),"yes","no")</f>
        <v>no</v>
      </c>
      <c r="I30" s="202" t="str">
        <f>IF(AND('OF -Antibiotics STAR PU 13'!L30="no",'Co-amoxiclav etc.'!L30="no"),"yes","no")</f>
        <v>no</v>
      </c>
      <c r="J30" s="202" t="str">
        <f>IF(AND('OF -Antibiotics STAR PU 13'!N30="no",'Co-amoxiclav etc.'!N30="no"),"yes","no")</f>
        <v>no</v>
      </c>
      <c r="K30" s="202" t="str">
        <f>IF(AND('OF -Antibiotics STAR PU 13'!P30="no",'Co-amoxiclav etc.'!P30="no"),"yes","no")</f>
        <v>no</v>
      </c>
      <c r="L30" s="202" t="str">
        <f>IF(AND('OF -Antibiotics STAR PU 13'!R30="no",'Co-amoxiclav etc.'!R30="no"),"yes","no")</f>
        <v>no</v>
      </c>
      <c r="M30" s="202" t="str">
        <f>IF(AND('OF -Antibiotics STAR PU 13'!T30="no",'Co-amoxiclav etc.'!T30="no"),"yes","no")</f>
        <v>no</v>
      </c>
      <c r="N30" s="202" t="str">
        <f>IF(AND('OF -Antibiotics STAR PU 13'!V30="no",'Co-amoxiclav etc.'!V30="no"),"yes","no")</f>
        <v>no</v>
      </c>
      <c r="O30" s="202" t="str">
        <f>IF(AND('OF -Antibiotics STAR PU 13'!X30="no",'Co-amoxiclav etc.'!X30="no"),"yes","no")</f>
        <v>no</v>
      </c>
      <c r="P30" s="202" t="str">
        <f>IF(AND('OF -Antibiotics STAR PU 13'!Z30="no",'Co-amoxiclav etc.'!Z30="no"),"yes","no")</f>
        <v>no</v>
      </c>
      <c r="Q30" s="202" t="str">
        <f>IF(AND('OF -Antibiotics STAR PU 13'!AB30="no",'Co-amoxiclav etc.'!AB30="no"),"yes","no")</f>
        <v>no</v>
      </c>
      <c r="R30" s="202" t="str">
        <f>IF(AND('OF -Antibiotics STAR PU 13'!AD30="no",'Co-amoxiclav etc.'!AD30="no"),"yes","no")</f>
        <v>no</v>
      </c>
      <c r="S30" s="202" t="str">
        <f>IF(AND('OF -Antibiotics STAR PU 13'!AF30="no",'Co-amoxiclav etc.'!AF30="no"),"yes","no")</f>
        <v>no</v>
      </c>
      <c r="T30" s="202" t="str">
        <f>IF(AND('OF -Antibiotics STAR PU 13'!AH30="no",'Co-amoxiclav etc.'!AH30="no"),"yes","no")</f>
        <v>no</v>
      </c>
      <c r="U30" s="202" t="str">
        <f>IF(AND('OF -Antibiotics STAR PU 13'!AJ30="no",'Co-amoxiclav etc.'!AJ30="no"),"yes","no")</f>
        <v>no</v>
      </c>
      <c r="V30" s="202" t="str">
        <f>IF(AND('OF -Antibiotics STAR PU 13'!AL30="no",'Co-amoxiclav etc.'!AL30="no"),"yes","no")</f>
        <v>no</v>
      </c>
      <c r="W30" s="202" t="str">
        <f>IF(AND('OF -Antibiotics STAR PU 13'!AN30="no",'Co-amoxiclav etc.'!AN30="no"),"yes","no")</f>
        <v>no</v>
      </c>
      <c r="X30" s="202" t="str">
        <f>IF(AND('OF -Antibiotics STAR PU 13'!AP30="no",'Co-amoxiclav etc.'!AP30="no"),"yes","no")</f>
        <v>no</v>
      </c>
      <c r="Y30" s="202" t="str">
        <f>IF(AND('OF -Antibiotics STAR PU 13'!AR30="no",'Co-amoxiclav etc.'!AR30="no"),"yes","no")</f>
        <v>no</v>
      </c>
      <c r="Z30" s="202" t="str">
        <f>IF(AND('OF -Antibiotics STAR PU 13'!AT30="no",'Co-amoxiclav etc.'!AT30="no"),"yes","no")</f>
        <v>no</v>
      </c>
      <c r="AA30" s="202" t="str">
        <f>IF(AND('OF -Antibiotics STAR PU 13'!AV30="no",'Co-amoxiclav etc.'!AV30="no"),"yes","no")</f>
        <v>no</v>
      </c>
      <c r="AB30" s="202"/>
      <c r="AC30" s="202"/>
      <c r="AD30" s="202"/>
      <c r="AE30" s="202"/>
    </row>
    <row r="31" spans="1:31" x14ac:dyDescent="0.2">
      <c r="A31" s="285" t="s">
        <v>632</v>
      </c>
      <c r="B31" s="293" t="s">
        <v>698</v>
      </c>
      <c r="C31" s="293" t="s">
        <v>409</v>
      </c>
      <c r="D31" s="293" t="s">
        <v>430</v>
      </c>
      <c r="E31" s="293" t="s">
        <v>65</v>
      </c>
      <c r="F31" s="293" t="s">
        <v>66</v>
      </c>
      <c r="G31" s="293" t="s">
        <v>67</v>
      </c>
      <c r="H31" s="202" t="str">
        <f>IF(AND('OF -Antibiotics STAR PU 13'!J31="no",'Co-amoxiclav etc.'!J31="no"),"yes","no")</f>
        <v>no</v>
      </c>
      <c r="I31" s="202" t="str">
        <f>IF(AND('OF -Antibiotics STAR PU 13'!L31="no",'Co-amoxiclav etc.'!L31="no"),"yes","no")</f>
        <v>no</v>
      </c>
      <c r="J31" s="202" t="str">
        <f>IF(AND('OF -Antibiotics STAR PU 13'!N31="no",'Co-amoxiclav etc.'!N31="no"),"yes","no")</f>
        <v>no</v>
      </c>
      <c r="K31" s="202" t="str">
        <f>IF(AND('OF -Antibiotics STAR PU 13'!P31="no",'Co-amoxiclav etc.'!P31="no"),"yes","no")</f>
        <v>no</v>
      </c>
      <c r="L31" s="202" t="str">
        <f>IF(AND('OF -Antibiotics STAR PU 13'!R31="no",'Co-amoxiclav etc.'!R31="no"),"yes","no")</f>
        <v>no</v>
      </c>
      <c r="M31" s="202" t="str">
        <f>IF(AND('OF -Antibiotics STAR PU 13'!T31="no",'Co-amoxiclav etc.'!T31="no"),"yes","no")</f>
        <v>no</v>
      </c>
      <c r="N31" s="202" t="str">
        <f>IF(AND('OF -Antibiotics STAR PU 13'!V31="no",'Co-amoxiclav etc.'!V31="no"),"yes","no")</f>
        <v>no</v>
      </c>
      <c r="O31" s="202" t="str">
        <f>IF(AND('OF -Antibiotics STAR PU 13'!X31="no",'Co-amoxiclav etc.'!X31="no"),"yes","no")</f>
        <v>no</v>
      </c>
      <c r="P31" s="202" t="str">
        <f>IF(AND('OF -Antibiotics STAR PU 13'!Z31="no",'Co-amoxiclav etc.'!Z31="no"),"yes","no")</f>
        <v>no</v>
      </c>
      <c r="Q31" s="202" t="str">
        <f>IF(AND('OF -Antibiotics STAR PU 13'!AB31="no",'Co-amoxiclav etc.'!AB31="no"),"yes","no")</f>
        <v>no</v>
      </c>
      <c r="R31" s="202" t="str">
        <f>IF(AND('OF -Antibiotics STAR PU 13'!AD31="no",'Co-amoxiclav etc.'!AD31="no"),"yes","no")</f>
        <v>no</v>
      </c>
      <c r="S31" s="202" t="str">
        <f>IF(AND('OF -Antibiotics STAR PU 13'!AF31="no",'Co-amoxiclav etc.'!AF31="no"),"yes","no")</f>
        <v>no</v>
      </c>
      <c r="T31" s="202" t="str">
        <f>IF(AND('OF -Antibiotics STAR PU 13'!AH31="no",'Co-amoxiclav etc.'!AH31="no"),"yes","no")</f>
        <v>no</v>
      </c>
      <c r="U31" s="202" t="str">
        <f>IF(AND('OF -Antibiotics STAR PU 13'!AJ31="no",'Co-amoxiclav etc.'!AJ31="no"),"yes","no")</f>
        <v>no</v>
      </c>
      <c r="V31" s="202" t="str">
        <f>IF(AND('OF -Antibiotics STAR PU 13'!AL31="no",'Co-amoxiclav etc.'!AL31="no"),"yes","no")</f>
        <v>no</v>
      </c>
      <c r="W31" s="202" t="str">
        <f>IF(AND('OF -Antibiotics STAR PU 13'!AN31="no",'Co-amoxiclav etc.'!AN31="no"),"yes","no")</f>
        <v>no</v>
      </c>
      <c r="X31" s="202" t="str">
        <f>IF(AND('OF -Antibiotics STAR PU 13'!AP31="no",'Co-amoxiclav etc.'!AP31="no"),"yes","no")</f>
        <v>no</v>
      </c>
      <c r="Y31" s="202" t="str">
        <f>IF(AND('OF -Antibiotics STAR PU 13'!AR31="no",'Co-amoxiclav etc.'!AR31="no"),"yes","no")</f>
        <v>no</v>
      </c>
      <c r="Z31" s="202" t="str">
        <f>IF(AND('OF -Antibiotics STAR PU 13'!AT31="no",'Co-amoxiclav etc.'!AT31="no"),"yes","no")</f>
        <v>no</v>
      </c>
      <c r="AA31" s="202" t="str">
        <f>IF(AND('OF -Antibiotics STAR PU 13'!AV31="no",'Co-amoxiclav etc.'!AV31="no"),"yes","no")</f>
        <v>no</v>
      </c>
      <c r="AB31" s="202"/>
      <c r="AC31" s="202"/>
      <c r="AD31" s="202"/>
      <c r="AE31" s="202"/>
    </row>
    <row r="32" spans="1:31" x14ac:dyDescent="0.2">
      <c r="A32" s="285" t="s">
        <v>620</v>
      </c>
      <c r="B32" s="293" t="s">
        <v>689</v>
      </c>
      <c r="C32" s="293" t="s">
        <v>402</v>
      </c>
      <c r="D32" s="293" t="s">
        <v>416</v>
      </c>
      <c r="E32" s="293" t="s">
        <v>8</v>
      </c>
      <c r="F32" s="293" t="s">
        <v>68</v>
      </c>
      <c r="G32" s="293" t="s">
        <v>69</v>
      </c>
      <c r="H32" s="202" t="str">
        <f>IF(AND('OF -Antibiotics STAR PU 13'!J32="no",'Co-amoxiclav etc.'!J32="no"),"yes","no")</f>
        <v>no</v>
      </c>
      <c r="I32" s="202" t="str">
        <f>IF(AND('OF -Antibiotics STAR PU 13'!L32="no",'Co-amoxiclav etc.'!L32="no"),"yes","no")</f>
        <v>no</v>
      </c>
      <c r="J32" s="202" t="str">
        <f>IF(AND('OF -Antibiotics STAR PU 13'!N32="no",'Co-amoxiclav etc.'!N32="no"),"yes","no")</f>
        <v>no</v>
      </c>
      <c r="K32" s="202" t="str">
        <f>IF(AND('OF -Antibiotics STAR PU 13'!P32="no",'Co-amoxiclav etc.'!P32="no"),"yes","no")</f>
        <v>no</v>
      </c>
      <c r="L32" s="202" t="str">
        <f>IF(AND('OF -Antibiotics STAR PU 13'!R32="no",'Co-amoxiclav etc.'!R32="no"),"yes","no")</f>
        <v>no</v>
      </c>
      <c r="M32" s="202" t="str">
        <f>IF(AND('OF -Antibiotics STAR PU 13'!T32="no",'Co-amoxiclav etc.'!T32="no"),"yes","no")</f>
        <v>no</v>
      </c>
      <c r="N32" s="202" t="str">
        <f>IF(AND('OF -Antibiotics STAR PU 13'!V32="no",'Co-amoxiclav etc.'!V32="no"),"yes","no")</f>
        <v>no</v>
      </c>
      <c r="O32" s="202" t="str">
        <f>IF(AND('OF -Antibiotics STAR PU 13'!X32="no",'Co-amoxiclav etc.'!X32="no"),"yes","no")</f>
        <v>no</v>
      </c>
      <c r="P32" s="202" t="str">
        <f>IF(AND('OF -Antibiotics STAR PU 13'!Z32="no",'Co-amoxiclav etc.'!Z32="no"),"yes","no")</f>
        <v>no</v>
      </c>
      <c r="Q32" s="202" t="str">
        <f>IF(AND('OF -Antibiotics STAR PU 13'!AB32="no",'Co-amoxiclav etc.'!AB32="no"),"yes","no")</f>
        <v>no</v>
      </c>
      <c r="R32" s="202" t="str">
        <f>IF(AND('OF -Antibiotics STAR PU 13'!AD32="no",'Co-amoxiclav etc.'!AD32="no"),"yes","no")</f>
        <v>no</v>
      </c>
      <c r="S32" s="202" t="str">
        <f>IF(AND('OF -Antibiotics STAR PU 13'!AF32="no",'Co-amoxiclav etc.'!AF32="no"),"yes","no")</f>
        <v>no</v>
      </c>
      <c r="T32" s="202" t="str">
        <f>IF(AND('OF -Antibiotics STAR PU 13'!AH32="no",'Co-amoxiclav etc.'!AH32="no"),"yes","no")</f>
        <v>no</v>
      </c>
      <c r="U32" s="202" t="str">
        <f>IF(AND('OF -Antibiotics STAR PU 13'!AJ32="no",'Co-amoxiclav etc.'!AJ32="no"),"yes","no")</f>
        <v>no</v>
      </c>
      <c r="V32" s="202" t="str">
        <f>IF(AND('OF -Antibiotics STAR PU 13'!AL32="no",'Co-amoxiclav etc.'!AL32="no"),"yes","no")</f>
        <v>no</v>
      </c>
      <c r="W32" s="202" t="str">
        <f>IF(AND('OF -Antibiotics STAR PU 13'!AN32="no",'Co-amoxiclav etc.'!AN32="no"),"yes","no")</f>
        <v>no</v>
      </c>
      <c r="X32" s="202" t="str">
        <f>IF(AND('OF -Antibiotics STAR PU 13'!AP32="no",'Co-amoxiclav etc.'!AP32="no"),"yes","no")</f>
        <v>no</v>
      </c>
      <c r="Y32" s="202" t="str">
        <f>IF(AND('OF -Antibiotics STAR PU 13'!AR32="no",'Co-amoxiclav etc.'!AR32="no"),"yes","no")</f>
        <v>no</v>
      </c>
      <c r="Z32" s="202" t="str">
        <f>IF(AND('OF -Antibiotics STAR PU 13'!AT32="no",'Co-amoxiclav etc.'!AT32="no"),"yes","no")</f>
        <v>no</v>
      </c>
      <c r="AA32" s="202" t="str">
        <f>IF(AND('OF -Antibiotics STAR PU 13'!AV32="no",'Co-amoxiclav etc.'!AV32="no"),"yes","no")</f>
        <v>no</v>
      </c>
      <c r="AB32" s="202"/>
      <c r="AC32" s="202"/>
      <c r="AD32" s="202"/>
      <c r="AE32" s="202"/>
    </row>
    <row r="33" spans="1:31" x14ac:dyDescent="0.2">
      <c r="A33" s="285" t="s">
        <v>479</v>
      </c>
      <c r="B33" s="293" t="s">
        <v>691</v>
      </c>
      <c r="C33" s="293" t="s">
        <v>405</v>
      </c>
      <c r="D33" s="293" t="s">
        <v>552</v>
      </c>
      <c r="E33" s="293" t="s">
        <v>20</v>
      </c>
      <c r="F33" s="293" t="s">
        <v>70</v>
      </c>
      <c r="G33" s="293" t="s">
        <v>71</v>
      </c>
      <c r="H33" s="202" t="str">
        <f>IF(AND('OF -Antibiotics STAR PU 13'!J33="no",'Co-amoxiclav etc.'!J33="no"),"yes","no")</f>
        <v>yes</v>
      </c>
      <c r="I33" s="202" t="str">
        <f>IF(AND('OF -Antibiotics STAR PU 13'!L33="no",'Co-amoxiclav etc.'!L33="no"),"yes","no")</f>
        <v>yes</v>
      </c>
      <c r="J33" s="202" t="str">
        <f>IF(AND('OF -Antibiotics STAR PU 13'!N33="no",'Co-amoxiclav etc.'!N33="no"),"yes","no")</f>
        <v>yes</v>
      </c>
      <c r="K33" s="202" t="str">
        <f>IF(AND('OF -Antibiotics STAR PU 13'!P33="no",'Co-amoxiclav etc.'!P33="no"),"yes","no")</f>
        <v>yes</v>
      </c>
      <c r="L33" s="202" t="str">
        <f>IF(AND('OF -Antibiotics STAR PU 13'!R33="no",'Co-amoxiclav etc.'!R33="no"),"yes","no")</f>
        <v>yes</v>
      </c>
      <c r="M33" s="202" t="str">
        <f>IF(AND('OF -Antibiotics STAR PU 13'!T33="no",'Co-amoxiclav etc.'!T33="no"),"yes","no")</f>
        <v>yes</v>
      </c>
      <c r="N33" s="202" t="str">
        <f>IF(AND('OF -Antibiotics STAR PU 13'!V33="no",'Co-amoxiclav etc.'!V33="no"),"yes","no")</f>
        <v>yes</v>
      </c>
      <c r="O33" s="202" t="str">
        <f>IF(AND('OF -Antibiotics STAR PU 13'!X33="no",'Co-amoxiclav etc.'!X33="no"),"yes","no")</f>
        <v>yes</v>
      </c>
      <c r="P33" s="202" t="str">
        <f>IF(AND('OF -Antibiotics STAR PU 13'!Z33="no",'Co-amoxiclav etc.'!Z33="no"),"yes","no")</f>
        <v>yes</v>
      </c>
      <c r="Q33" s="202" t="str">
        <f>IF(AND('OF -Antibiotics STAR PU 13'!AB33="no",'Co-amoxiclav etc.'!AB33="no"),"yes","no")</f>
        <v>yes</v>
      </c>
      <c r="R33" s="202" t="str">
        <f>IF(AND('OF -Antibiotics STAR PU 13'!AD33="no",'Co-amoxiclav etc.'!AD33="no"),"yes","no")</f>
        <v>yes</v>
      </c>
      <c r="S33" s="202" t="str">
        <f>IF(AND('OF -Antibiotics STAR PU 13'!AF33="no",'Co-amoxiclav etc.'!AF33="no"),"yes","no")</f>
        <v>yes</v>
      </c>
      <c r="T33" s="202" t="str">
        <f>IF(AND('OF -Antibiotics STAR PU 13'!AH33="no",'Co-amoxiclav etc.'!AH33="no"),"yes","no")</f>
        <v>yes</v>
      </c>
      <c r="U33" s="202" t="str">
        <f>IF(AND('OF -Antibiotics STAR PU 13'!AJ33="no",'Co-amoxiclav etc.'!AJ33="no"),"yes","no")</f>
        <v>yes</v>
      </c>
      <c r="V33" s="202" t="str">
        <f>IF(AND('OF -Antibiotics STAR PU 13'!AL33="no",'Co-amoxiclav etc.'!AL33="no"),"yes","no")</f>
        <v>yes</v>
      </c>
      <c r="W33" s="202" t="str">
        <f>IF(AND('OF -Antibiotics STAR PU 13'!AN33="no",'Co-amoxiclav etc.'!AN33="no"),"yes","no")</f>
        <v>no</v>
      </c>
      <c r="X33" s="202" t="str">
        <f>IF(AND('OF -Antibiotics STAR PU 13'!AP33="no",'Co-amoxiclav etc.'!AP33="no"),"yes","no")</f>
        <v>no</v>
      </c>
      <c r="Y33" s="202" t="str">
        <f>IF(AND('OF -Antibiotics STAR PU 13'!AR33="no",'Co-amoxiclav etc.'!AR33="no"),"yes","no")</f>
        <v>no</v>
      </c>
      <c r="Z33" s="202" t="str">
        <f>IF(AND('OF -Antibiotics STAR PU 13'!AT33="no",'Co-amoxiclav etc.'!AT33="no"),"yes","no")</f>
        <v>no</v>
      </c>
      <c r="AA33" s="202" t="str">
        <f>IF(AND('OF -Antibiotics STAR PU 13'!AV33="no",'Co-amoxiclav etc.'!AV33="no"),"yes","no")</f>
        <v>no</v>
      </c>
      <c r="AB33" s="202"/>
      <c r="AC33" s="202"/>
      <c r="AD33" s="202"/>
      <c r="AE33" s="202"/>
    </row>
    <row r="34" spans="1:31" x14ac:dyDescent="0.2">
      <c r="A34" s="285" t="s">
        <v>629</v>
      </c>
      <c r="B34" s="293" t="s">
        <v>690</v>
      </c>
      <c r="C34" s="293" t="s">
        <v>404</v>
      </c>
      <c r="D34" s="293" t="s">
        <v>426</v>
      </c>
      <c r="E34" s="293" t="s">
        <v>47</v>
      </c>
      <c r="F34" s="293" t="s">
        <v>72</v>
      </c>
      <c r="G34" s="293" t="s">
        <v>73</v>
      </c>
      <c r="H34" s="202" t="str">
        <f>IF(AND('OF -Antibiotics STAR PU 13'!J34="no",'Co-amoxiclav etc.'!J34="no"),"yes","no")</f>
        <v>no</v>
      </c>
      <c r="I34" s="202" t="str">
        <f>IF(AND('OF -Antibiotics STAR PU 13'!L34="no",'Co-amoxiclav etc.'!L34="no"),"yes","no")</f>
        <v>no</v>
      </c>
      <c r="J34" s="202" t="str">
        <f>IF(AND('OF -Antibiotics STAR PU 13'!N34="no",'Co-amoxiclav etc.'!N34="no"),"yes","no")</f>
        <v>no</v>
      </c>
      <c r="K34" s="202" t="str">
        <f>IF(AND('OF -Antibiotics STAR PU 13'!P34="no",'Co-amoxiclav etc.'!P34="no"),"yes","no")</f>
        <v>no</v>
      </c>
      <c r="L34" s="202" t="str">
        <f>IF(AND('OF -Antibiotics STAR PU 13'!R34="no",'Co-amoxiclav etc.'!R34="no"),"yes","no")</f>
        <v>no</v>
      </c>
      <c r="M34" s="202" t="str">
        <f>IF(AND('OF -Antibiotics STAR PU 13'!T34="no",'Co-amoxiclav etc.'!T34="no"),"yes","no")</f>
        <v>no</v>
      </c>
      <c r="N34" s="202" t="str">
        <f>IF(AND('OF -Antibiotics STAR PU 13'!V34="no",'Co-amoxiclav etc.'!V34="no"),"yes","no")</f>
        <v>no</v>
      </c>
      <c r="O34" s="202" t="str">
        <f>IF(AND('OF -Antibiotics STAR PU 13'!X34="no",'Co-amoxiclav etc.'!X34="no"),"yes","no")</f>
        <v>no</v>
      </c>
      <c r="P34" s="202" t="str">
        <f>IF(AND('OF -Antibiotics STAR PU 13'!Z34="no",'Co-amoxiclav etc.'!Z34="no"),"yes","no")</f>
        <v>no</v>
      </c>
      <c r="Q34" s="202" t="str">
        <f>IF(AND('OF -Antibiotics STAR PU 13'!AB34="no",'Co-amoxiclav etc.'!AB34="no"),"yes","no")</f>
        <v>no</v>
      </c>
      <c r="R34" s="202" t="str">
        <f>IF(AND('OF -Antibiotics STAR PU 13'!AD34="no",'Co-amoxiclav etc.'!AD34="no"),"yes","no")</f>
        <v>no</v>
      </c>
      <c r="S34" s="202" t="str">
        <f>IF(AND('OF -Antibiotics STAR PU 13'!AF34="no",'Co-amoxiclav etc.'!AF34="no"),"yes","no")</f>
        <v>no</v>
      </c>
      <c r="T34" s="202" t="str">
        <f>IF(AND('OF -Antibiotics STAR PU 13'!AH34="no",'Co-amoxiclav etc.'!AH34="no"),"yes","no")</f>
        <v>no</v>
      </c>
      <c r="U34" s="202" t="str">
        <f>IF(AND('OF -Antibiotics STAR PU 13'!AJ34="no",'Co-amoxiclav etc.'!AJ34="no"),"yes","no")</f>
        <v>no</v>
      </c>
      <c r="V34" s="202" t="str">
        <f>IF(AND('OF -Antibiotics STAR PU 13'!AL34="no",'Co-amoxiclav etc.'!AL34="no"),"yes","no")</f>
        <v>no</v>
      </c>
      <c r="W34" s="202" t="str">
        <f>IF(AND('OF -Antibiotics STAR PU 13'!AN34="no",'Co-amoxiclav etc.'!AN34="no"),"yes","no")</f>
        <v>no</v>
      </c>
      <c r="X34" s="202" t="str">
        <f>IF(AND('OF -Antibiotics STAR PU 13'!AP34="no",'Co-amoxiclav etc.'!AP34="no"),"yes","no")</f>
        <v>no</v>
      </c>
      <c r="Y34" s="202" t="str">
        <f>IF(AND('OF -Antibiotics STAR PU 13'!AR34="no",'Co-amoxiclav etc.'!AR34="no"),"yes","no")</f>
        <v>no</v>
      </c>
      <c r="Z34" s="202" t="str">
        <f>IF(AND('OF -Antibiotics STAR PU 13'!AT34="no",'Co-amoxiclav etc.'!AT34="no"),"yes","no")</f>
        <v>no</v>
      </c>
      <c r="AA34" s="202" t="str">
        <f>IF(AND('OF -Antibiotics STAR PU 13'!AV34="no",'Co-amoxiclav etc.'!AV34="no"),"yes","no")</f>
        <v>no</v>
      </c>
      <c r="AB34" s="202"/>
      <c r="AC34" s="202"/>
      <c r="AD34" s="202"/>
      <c r="AE34" s="202"/>
    </row>
    <row r="35" spans="1:31" x14ac:dyDescent="0.2">
      <c r="A35" s="285" t="s">
        <v>627</v>
      </c>
      <c r="B35" s="293" t="s">
        <v>695</v>
      </c>
      <c r="C35" s="293" t="s">
        <v>465</v>
      </c>
      <c r="D35" s="293" t="s">
        <v>424</v>
      </c>
      <c r="E35" s="293" t="s">
        <v>35</v>
      </c>
      <c r="F35" s="293" t="s">
        <v>74</v>
      </c>
      <c r="G35" s="293" t="s">
        <v>75</v>
      </c>
      <c r="H35" s="202" t="str">
        <f>IF(AND('OF -Antibiotics STAR PU 13'!J35="no",'Co-amoxiclav etc.'!J35="no"),"yes","no")</f>
        <v>no</v>
      </c>
      <c r="I35" s="202" t="str">
        <f>IF(AND('OF -Antibiotics STAR PU 13'!L35="no",'Co-amoxiclav etc.'!L35="no"),"yes","no")</f>
        <v>no</v>
      </c>
      <c r="J35" s="202" t="str">
        <f>IF(AND('OF -Antibiotics STAR PU 13'!N35="no",'Co-amoxiclav etc.'!N35="no"),"yes","no")</f>
        <v>no</v>
      </c>
      <c r="K35" s="202" t="str">
        <f>IF(AND('OF -Antibiotics STAR PU 13'!P35="no",'Co-amoxiclav etc.'!P35="no"),"yes","no")</f>
        <v>no</v>
      </c>
      <c r="L35" s="202" t="str">
        <f>IF(AND('OF -Antibiotics STAR PU 13'!R35="no",'Co-amoxiclav etc.'!R35="no"),"yes","no")</f>
        <v>no</v>
      </c>
      <c r="M35" s="202" t="str">
        <f>IF(AND('OF -Antibiotics STAR PU 13'!T35="no",'Co-amoxiclav etc.'!T35="no"),"yes","no")</f>
        <v>no</v>
      </c>
      <c r="N35" s="202" t="str">
        <f>IF(AND('OF -Antibiotics STAR PU 13'!V35="no",'Co-amoxiclav etc.'!V35="no"),"yes","no")</f>
        <v>no</v>
      </c>
      <c r="O35" s="202" t="str">
        <f>IF(AND('OF -Antibiotics STAR PU 13'!X35="no",'Co-amoxiclav etc.'!X35="no"),"yes","no")</f>
        <v>no</v>
      </c>
      <c r="P35" s="202" t="str">
        <f>IF(AND('OF -Antibiotics STAR PU 13'!Z35="no",'Co-amoxiclav etc.'!Z35="no"),"yes","no")</f>
        <v>no</v>
      </c>
      <c r="Q35" s="202" t="str">
        <f>IF(AND('OF -Antibiotics STAR PU 13'!AB35="no",'Co-amoxiclav etc.'!AB35="no"),"yes","no")</f>
        <v>no</v>
      </c>
      <c r="R35" s="202" t="str">
        <f>IF(AND('OF -Antibiotics STAR PU 13'!AD35="no",'Co-amoxiclav etc.'!AD35="no"),"yes","no")</f>
        <v>no</v>
      </c>
      <c r="S35" s="202" t="str">
        <f>IF(AND('OF -Antibiotics STAR PU 13'!AF35="no",'Co-amoxiclav etc.'!AF35="no"),"yes","no")</f>
        <v>no</v>
      </c>
      <c r="T35" s="202" t="str">
        <f>IF(AND('OF -Antibiotics STAR PU 13'!AH35="no",'Co-amoxiclav etc.'!AH35="no"),"yes","no")</f>
        <v>no</v>
      </c>
      <c r="U35" s="202" t="str">
        <f>IF(AND('OF -Antibiotics STAR PU 13'!AJ35="no",'Co-amoxiclav etc.'!AJ35="no"),"yes","no")</f>
        <v>no</v>
      </c>
      <c r="V35" s="202" t="str">
        <f>IF(AND('OF -Antibiotics STAR PU 13'!AL35="no",'Co-amoxiclav etc.'!AL35="no"),"yes","no")</f>
        <v>no</v>
      </c>
      <c r="W35" s="202" t="str">
        <f>IF(AND('OF -Antibiotics STAR PU 13'!AN35="no",'Co-amoxiclav etc.'!AN35="no"),"yes","no")</f>
        <v>no</v>
      </c>
      <c r="X35" s="202" t="str">
        <f>IF(AND('OF -Antibiotics STAR PU 13'!AP35="no",'Co-amoxiclav etc.'!AP35="no"),"yes","no")</f>
        <v>no</v>
      </c>
      <c r="Y35" s="202" t="str">
        <f>IF(AND('OF -Antibiotics STAR PU 13'!AR35="no",'Co-amoxiclav etc.'!AR35="no"),"yes","no")</f>
        <v>no</v>
      </c>
      <c r="Z35" s="202" t="str">
        <f>IF(AND('OF -Antibiotics STAR PU 13'!AT35="no",'Co-amoxiclav etc.'!AT35="no"),"yes","no")</f>
        <v>no</v>
      </c>
      <c r="AA35" s="202" t="str">
        <f>IF(AND('OF -Antibiotics STAR PU 13'!AV35="no",'Co-amoxiclav etc.'!AV35="no"),"yes","no")</f>
        <v>no</v>
      </c>
      <c r="AB35" s="202"/>
      <c r="AC35" s="202"/>
      <c r="AD35" s="202"/>
      <c r="AE35" s="202"/>
    </row>
    <row r="36" spans="1:31" x14ac:dyDescent="0.2">
      <c r="A36" s="285" t="s">
        <v>621</v>
      </c>
      <c r="B36" s="293" t="s">
        <v>690</v>
      </c>
      <c r="C36" s="293" t="s">
        <v>404</v>
      </c>
      <c r="D36" s="293" t="s">
        <v>418</v>
      </c>
      <c r="E36" s="293" t="s">
        <v>12</v>
      </c>
      <c r="F36" s="293" t="s">
        <v>76</v>
      </c>
      <c r="G36" s="293" t="s">
        <v>77</v>
      </c>
      <c r="H36" s="202" t="str">
        <f>IF(AND('OF -Antibiotics STAR PU 13'!J36="no",'Co-amoxiclav etc.'!J36="no"),"yes","no")</f>
        <v>no</v>
      </c>
      <c r="I36" s="202" t="str">
        <f>IF(AND('OF -Antibiotics STAR PU 13'!L36="no",'Co-amoxiclav etc.'!L36="no"),"yes","no")</f>
        <v>no</v>
      </c>
      <c r="J36" s="202" t="str">
        <f>IF(AND('OF -Antibiotics STAR PU 13'!N36="no",'Co-amoxiclav etc.'!N36="no"),"yes","no")</f>
        <v>no</v>
      </c>
      <c r="K36" s="202" t="str">
        <f>IF(AND('OF -Antibiotics STAR PU 13'!P36="no",'Co-amoxiclav etc.'!P36="no"),"yes","no")</f>
        <v>no</v>
      </c>
      <c r="L36" s="202" t="str">
        <f>IF(AND('OF -Antibiotics STAR PU 13'!R36="no",'Co-amoxiclav etc.'!R36="no"),"yes","no")</f>
        <v>no</v>
      </c>
      <c r="M36" s="202" t="str">
        <f>IF(AND('OF -Antibiotics STAR PU 13'!T36="no",'Co-amoxiclav etc.'!T36="no"),"yes","no")</f>
        <v>no</v>
      </c>
      <c r="N36" s="202" t="str">
        <f>IF(AND('OF -Antibiotics STAR PU 13'!V36="no",'Co-amoxiclav etc.'!V36="no"),"yes","no")</f>
        <v>no</v>
      </c>
      <c r="O36" s="202" t="str">
        <f>IF(AND('OF -Antibiotics STAR PU 13'!X36="no",'Co-amoxiclav etc.'!X36="no"),"yes","no")</f>
        <v>no</v>
      </c>
      <c r="P36" s="202" t="str">
        <f>IF(AND('OF -Antibiotics STAR PU 13'!Z36="no",'Co-amoxiclav etc.'!Z36="no"),"yes","no")</f>
        <v>no</v>
      </c>
      <c r="Q36" s="202" t="str">
        <f>IF(AND('OF -Antibiotics STAR PU 13'!AB36="no",'Co-amoxiclav etc.'!AB36="no"),"yes","no")</f>
        <v>no</v>
      </c>
      <c r="R36" s="202" t="str">
        <f>IF(AND('OF -Antibiotics STAR PU 13'!AD36="no",'Co-amoxiclav etc.'!AD36="no"),"yes","no")</f>
        <v>no</v>
      </c>
      <c r="S36" s="202" t="str">
        <f>IF(AND('OF -Antibiotics STAR PU 13'!AF36="no",'Co-amoxiclav etc.'!AF36="no"),"yes","no")</f>
        <v>no</v>
      </c>
      <c r="T36" s="202" t="str">
        <f>IF(AND('OF -Antibiotics STAR PU 13'!AH36="no",'Co-amoxiclav etc.'!AH36="no"),"yes","no")</f>
        <v>no</v>
      </c>
      <c r="U36" s="202" t="str">
        <f>IF(AND('OF -Antibiotics STAR PU 13'!AJ36="no",'Co-amoxiclav etc.'!AJ36="no"),"yes","no")</f>
        <v>no</v>
      </c>
      <c r="V36" s="202" t="str">
        <f>IF(AND('OF -Antibiotics STAR PU 13'!AL36="no",'Co-amoxiclav etc.'!AL36="no"),"yes","no")</f>
        <v>no</v>
      </c>
      <c r="W36" s="202" t="str">
        <f>IF(AND('OF -Antibiotics STAR PU 13'!AN36="no",'Co-amoxiclav etc.'!AN36="no"),"yes","no")</f>
        <v>no</v>
      </c>
      <c r="X36" s="202" t="str">
        <f>IF(AND('OF -Antibiotics STAR PU 13'!AP36="no",'Co-amoxiclav etc.'!AP36="no"),"yes","no")</f>
        <v>no</v>
      </c>
      <c r="Y36" s="202" t="str">
        <f>IF(AND('OF -Antibiotics STAR PU 13'!AR36="no",'Co-amoxiclav etc.'!AR36="no"),"yes","no")</f>
        <v>no</v>
      </c>
      <c r="Z36" s="202" t="str">
        <f>IF(AND('OF -Antibiotics STAR PU 13'!AT36="no",'Co-amoxiclav etc.'!AT36="no"),"yes","no")</f>
        <v>no</v>
      </c>
      <c r="AA36" s="202" t="str">
        <f>IF(AND('OF -Antibiotics STAR PU 13'!AV36="no",'Co-amoxiclav etc.'!AV36="no"),"yes","no")</f>
        <v>no</v>
      </c>
      <c r="AB36" s="202"/>
      <c r="AC36" s="202"/>
      <c r="AD36" s="202"/>
      <c r="AE36" s="202"/>
    </row>
    <row r="37" spans="1:31" x14ac:dyDescent="0.2">
      <c r="A37" s="285" t="s">
        <v>630</v>
      </c>
      <c r="B37" s="293" t="s">
        <v>689</v>
      </c>
      <c r="C37" s="293" t="s">
        <v>402</v>
      </c>
      <c r="D37" s="293" t="s">
        <v>427</v>
      </c>
      <c r="E37" s="293" t="s">
        <v>50</v>
      </c>
      <c r="F37" s="293" t="s">
        <v>78</v>
      </c>
      <c r="G37" s="293" t="s">
        <v>79</v>
      </c>
      <c r="H37" s="202" t="str">
        <f>IF(AND('OF -Antibiotics STAR PU 13'!J37="no",'Co-amoxiclav etc.'!J37="no"),"yes","no")</f>
        <v>no</v>
      </c>
      <c r="I37" s="202" t="str">
        <f>IF(AND('OF -Antibiotics STAR PU 13'!L37="no",'Co-amoxiclav etc.'!L37="no"),"yes","no")</f>
        <v>yes</v>
      </c>
      <c r="J37" s="202" t="str">
        <f>IF(AND('OF -Antibiotics STAR PU 13'!N37="no",'Co-amoxiclav etc.'!N37="no"),"yes","no")</f>
        <v>yes</v>
      </c>
      <c r="K37" s="202" t="str">
        <f>IF(AND('OF -Antibiotics STAR PU 13'!P37="no",'Co-amoxiclav etc.'!P37="no"),"yes","no")</f>
        <v>yes</v>
      </c>
      <c r="L37" s="202" t="str">
        <f>IF(AND('OF -Antibiotics STAR PU 13'!R37="no",'Co-amoxiclav etc.'!R37="no"),"yes","no")</f>
        <v>no</v>
      </c>
      <c r="M37" s="202" t="str">
        <f>IF(AND('OF -Antibiotics STAR PU 13'!T37="no",'Co-amoxiclav etc.'!T37="no"),"yes","no")</f>
        <v>no</v>
      </c>
      <c r="N37" s="202" t="str">
        <f>IF(AND('OF -Antibiotics STAR PU 13'!V37="no",'Co-amoxiclav etc.'!V37="no"),"yes","no")</f>
        <v>no</v>
      </c>
      <c r="O37" s="202" t="str">
        <f>IF(AND('OF -Antibiotics STAR PU 13'!X37="no",'Co-amoxiclav etc.'!X37="no"),"yes","no")</f>
        <v>no</v>
      </c>
      <c r="P37" s="202" t="str">
        <f>IF(AND('OF -Antibiotics STAR PU 13'!Z37="no",'Co-amoxiclav etc.'!Z37="no"),"yes","no")</f>
        <v>no</v>
      </c>
      <c r="Q37" s="202" t="str">
        <f>IF(AND('OF -Antibiotics STAR PU 13'!AB37="no",'Co-amoxiclav etc.'!AB37="no"),"yes","no")</f>
        <v>no</v>
      </c>
      <c r="R37" s="202" t="str">
        <f>IF(AND('OF -Antibiotics STAR PU 13'!AD37="no",'Co-amoxiclav etc.'!AD37="no"),"yes","no")</f>
        <v>no</v>
      </c>
      <c r="S37" s="202" t="str">
        <f>IF(AND('OF -Antibiotics STAR PU 13'!AF37="no",'Co-amoxiclav etc.'!AF37="no"),"yes","no")</f>
        <v>no</v>
      </c>
      <c r="T37" s="202" t="str">
        <f>IF(AND('OF -Antibiotics STAR PU 13'!AH37="no",'Co-amoxiclav etc.'!AH37="no"),"yes","no")</f>
        <v>no</v>
      </c>
      <c r="U37" s="202" t="str">
        <f>IF(AND('OF -Antibiotics STAR PU 13'!AJ37="no",'Co-amoxiclav etc.'!AJ37="no"),"yes","no")</f>
        <v>no</v>
      </c>
      <c r="V37" s="202" t="str">
        <f>IF(AND('OF -Antibiotics STAR PU 13'!AL37="no",'Co-amoxiclav etc.'!AL37="no"),"yes","no")</f>
        <v>no</v>
      </c>
      <c r="W37" s="202" t="str">
        <f>IF(AND('OF -Antibiotics STAR PU 13'!AN37="no",'Co-amoxiclav etc.'!AN37="no"),"yes","no")</f>
        <v>no</v>
      </c>
      <c r="X37" s="202" t="str">
        <f>IF(AND('OF -Antibiotics STAR PU 13'!AP37="no",'Co-amoxiclav etc.'!AP37="no"),"yes","no")</f>
        <v>no</v>
      </c>
      <c r="Y37" s="202" t="str">
        <f>IF(AND('OF -Antibiotics STAR PU 13'!AR37="no",'Co-amoxiclav etc.'!AR37="no"),"yes","no")</f>
        <v>no</v>
      </c>
      <c r="Z37" s="202" t="str">
        <f>IF(AND('OF -Antibiotics STAR PU 13'!AT37="no",'Co-amoxiclav etc.'!AT37="no"),"yes","no")</f>
        <v>no</v>
      </c>
      <c r="AA37" s="202" t="str">
        <f>IF(AND('OF -Antibiotics STAR PU 13'!AV37="no",'Co-amoxiclav etc.'!AV37="no"),"yes","no")</f>
        <v>no</v>
      </c>
      <c r="AB37" s="202"/>
      <c r="AC37" s="202"/>
      <c r="AD37" s="202"/>
      <c r="AE37" s="202"/>
    </row>
    <row r="38" spans="1:31" x14ac:dyDescent="0.2">
      <c r="A38" s="285" t="s">
        <v>489</v>
      </c>
      <c r="B38" s="293" t="s">
        <v>693</v>
      </c>
      <c r="C38" s="293" t="s">
        <v>406</v>
      </c>
      <c r="D38" s="293" t="s">
        <v>421</v>
      </c>
      <c r="E38" s="293" t="s">
        <v>28</v>
      </c>
      <c r="F38" s="293" t="s">
        <v>80</v>
      </c>
      <c r="G38" s="293" t="s">
        <v>81</v>
      </c>
      <c r="H38" s="202" t="str">
        <f>IF(AND('OF -Antibiotics STAR PU 13'!J38="no",'Co-amoxiclav etc.'!J38="no"),"yes","no")</f>
        <v>no</v>
      </c>
      <c r="I38" s="202" t="str">
        <f>IF(AND('OF -Antibiotics STAR PU 13'!L38="no",'Co-amoxiclav etc.'!L38="no"),"yes","no")</f>
        <v>no</v>
      </c>
      <c r="J38" s="202" t="str">
        <f>IF(AND('OF -Antibiotics STAR PU 13'!N38="no",'Co-amoxiclav etc.'!N38="no"),"yes","no")</f>
        <v>no</v>
      </c>
      <c r="K38" s="202" t="str">
        <f>IF(AND('OF -Antibiotics STAR PU 13'!P38="no",'Co-amoxiclav etc.'!P38="no"),"yes","no")</f>
        <v>no</v>
      </c>
      <c r="L38" s="202" t="str">
        <f>IF(AND('OF -Antibiotics STAR PU 13'!R38="no",'Co-amoxiclav etc.'!R38="no"),"yes","no")</f>
        <v>no</v>
      </c>
      <c r="M38" s="202" t="str">
        <f>IF(AND('OF -Antibiotics STAR PU 13'!T38="no",'Co-amoxiclav etc.'!T38="no"),"yes","no")</f>
        <v>no</v>
      </c>
      <c r="N38" s="202" t="str">
        <f>IF(AND('OF -Antibiotics STAR PU 13'!V38="no",'Co-amoxiclav etc.'!V38="no"),"yes","no")</f>
        <v>no</v>
      </c>
      <c r="O38" s="202" t="str">
        <f>IF(AND('OF -Antibiotics STAR PU 13'!X38="no",'Co-amoxiclav etc.'!X38="no"),"yes","no")</f>
        <v>no</v>
      </c>
      <c r="P38" s="202" t="str">
        <f>IF(AND('OF -Antibiotics STAR PU 13'!Z38="no",'Co-amoxiclav etc.'!Z38="no"),"yes","no")</f>
        <v>no</v>
      </c>
      <c r="Q38" s="202" t="str">
        <f>IF(AND('OF -Antibiotics STAR PU 13'!AB38="no",'Co-amoxiclav etc.'!AB38="no"),"yes","no")</f>
        <v>no</v>
      </c>
      <c r="R38" s="202" t="str">
        <f>IF(AND('OF -Antibiotics STAR PU 13'!AD38="no",'Co-amoxiclav etc.'!AD38="no"),"yes","no")</f>
        <v>no</v>
      </c>
      <c r="S38" s="202" t="str">
        <f>IF(AND('OF -Antibiotics STAR PU 13'!AF38="no",'Co-amoxiclav etc.'!AF38="no"),"yes","no")</f>
        <v>no</v>
      </c>
      <c r="T38" s="202" t="str">
        <f>IF(AND('OF -Antibiotics STAR PU 13'!AH38="no",'Co-amoxiclav etc.'!AH38="no"),"yes","no")</f>
        <v>no</v>
      </c>
      <c r="U38" s="202" t="str">
        <f>IF(AND('OF -Antibiotics STAR PU 13'!AJ38="no",'Co-amoxiclav etc.'!AJ38="no"),"yes","no")</f>
        <v>no</v>
      </c>
      <c r="V38" s="202" t="str">
        <f>IF(AND('OF -Antibiotics STAR PU 13'!AL38="no",'Co-amoxiclav etc.'!AL38="no"),"yes","no")</f>
        <v>no</v>
      </c>
      <c r="W38" s="202" t="str">
        <f>IF(AND('OF -Antibiotics STAR PU 13'!AN38="no",'Co-amoxiclav etc.'!AN38="no"),"yes","no")</f>
        <v>no</v>
      </c>
      <c r="X38" s="202" t="str">
        <f>IF(AND('OF -Antibiotics STAR PU 13'!AP38="no",'Co-amoxiclav etc.'!AP38="no"),"yes","no")</f>
        <v>no</v>
      </c>
      <c r="Y38" s="202" t="str">
        <f>IF(AND('OF -Antibiotics STAR PU 13'!AR38="no",'Co-amoxiclav etc.'!AR38="no"),"yes","no")</f>
        <v>no</v>
      </c>
      <c r="Z38" s="202" t="str">
        <f>IF(AND('OF -Antibiotics STAR PU 13'!AT38="no",'Co-amoxiclav etc.'!AT38="no"),"yes","no")</f>
        <v>no</v>
      </c>
      <c r="AA38" s="202" t="str">
        <f>IF(AND('OF -Antibiotics STAR PU 13'!AV38="no",'Co-amoxiclav etc.'!AV38="no"),"yes","no")</f>
        <v>no</v>
      </c>
      <c r="AB38" s="202"/>
      <c r="AC38" s="202"/>
      <c r="AD38" s="202"/>
      <c r="AE38" s="202"/>
    </row>
    <row r="39" spans="1:31" x14ac:dyDescent="0.2">
      <c r="A39" s="285" t="s">
        <v>490</v>
      </c>
      <c r="B39" s="293" t="s">
        <v>694</v>
      </c>
      <c r="C39" s="293" t="s">
        <v>407</v>
      </c>
      <c r="D39" s="293" t="s">
        <v>431</v>
      </c>
      <c r="E39" s="293" t="s">
        <v>82</v>
      </c>
      <c r="F39" s="293" t="s">
        <v>83</v>
      </c>
      <c r="G39" s="293" t="s">
        <v>84</v>
      </c>
      <c r="H39" s="202" t="str">
        <f>IF(AND('OF -Antibiotics STAR PU 13'!J39="no",'Co-amoxiclav etc.'!J39="no"),"yes","no")</f>
        <v>no</v>
      </c>
      <c r="I39" s="202" t="str">
        <f>IF(AND('OF -Antibiotics STAR PU 13'!L39="no",'Co-amoxiclav etc.'!L39="no"),"yes","no")</f>
        <v>no</v>
      </c>
      <c r="J39" s="202" t="str">
        <f>IF(AND('OF -Antibiotics STAR PU 13'!N39="no",'Co-amoxiclav etc.'!N39="no"),"yes","no")</f>
        <v>no</v>
      </c>
      <c r="K39" s="202" t="str">
        <f>IF(AND('OF -Antibiotics STAR PU 13'!P39="no",'Co-amoxiclav etc.'!P39="no"),"yes","no")</f>
        <v>no</v>
      </c>
      <c r="L39" s="202" t="str">
        <f>IF(AND('OF -Antibiotics STAR PU 13'!R39="no",'Co-amoxiclav etc.'!R39="no"),"yes","no")</f>
        <v>no</v>
      </c>
      <c r="M39" s="202" t="str">
        <f>IF(AND('OF -Antibiotics STAR PU 13'!T39="no",'Co-amoxiclav etc.'!T39="no"),"yes","no")</f>
        <v>no</v>
      </c>
      <c r="N39" s="202" t="str">
        <f>IF(AND('OF -Antibiotics STAR PU 13'!V39="no",'Co-amoxiclav etc.'!V39="no"),"yes","no")</f>
        <v>no</v>
      </c>
      <c r="O39" s="202" t="str">
        <f>IF(AND('OF -Antibiotics STAR PU 13'!X39="no",'Co-amoxiclav etc.'!X39="no"),"yes","no")</f>
        <v>no</v>
      </c>
      <c r="P39" s="202" t="str">
        <f>IF(AND('OF -Antibiotics STAR PU 13'!Z39="no",'Co-amoxiclav etc.'!Z39="no"),"yes","no")</f>
        <v>no</v>
      </c>
      <c r="Q39" s="202" t="str">
        <f>IF(AND('OF -Antibiotics STAR PU 13'!AB39="no",'Co-amoxiclav etc.'!AB39="no"),"yes","no")</f>
        <v>no</v>
      </c>
      <c r="R39" s="202" t="str">
        <f>IF(AND('OF -Antibiotics STAR PU 13'!AD39="no",'Co-amoxiclav etc.'!AD39="no"),"yes","no")</f>
        <v>no</v>
      </c>
      <c r="S39" s="202" t="str">
        <f>IF(AND('OF -Antibiotics STAR PU 13'!AF39="no",'Co-amoxiclav etc.'!AF39="no"),"yes","no")</f>
        <v>no</v>
      </c>
      <c r="T39" s="202" t="str">
        <f>IF(AND('OF -Antibiotics STAR PU 13'!AH39="no",'Co-amoxiclav etc.'!AH39="no"),"yes","no")</f>
        <v>no</v>
      </c>
      <c r="U39" s="202" t="str">
        <f>IF(AND('OF -Antibiotics STAR PU 13'!AJ39="no",'Co-amoxiclav etc.'!AJ39="no"),"yes","no")</f>
        <v>no</v>
      </c>
      <c r="V39" s="202" t="str">
        <f>IF(AND('OF -Antibiotics STAR PU 13'!AL39="no",'Co-amoxiclav etc.'!AL39="no"),"yes","no")</f>
        <v>no</v>
      </c>
      <c r="W39" s="202" t="str">
        <f>IF(AND('OF -Antibiotics STAR PU 13'!AN39="no",'Co-amoxiclav etc.'!AN39="no"),"yes","no")</f>
        <v>no</v>
      </c>
      <c r="X39" s="202" t="str">
        <f>IF(AND('OF -Antibiotics STAR PU 13'!AP39="no",'Co-amoxiclav etc.'!AP39="no"),"yes","no")</f>
        <v>no</v>
      </c>
      <c r="Y39" s="202" t="str">
        <f>IF(AND('OF -Antibiotics STAR PU 13'!AR39="no",'Co-amoxiclav etc.'!AR39="no"),"yes","no")</f>
        <v>no</v>
      </c>
      <c r="Z39" s="202" t="str">
        <f>IF(AND('OF -Antibiotics STAR PU 13'!AT39="no",'Co-amoxiclav etc.'!AT39="no"),"yes","no")</f>
        <v>no</v>
      </c>
      <c r="AA39" s="202" t="str">
        <f>IF(AND('OF -Antibiotics STAR PU 13'!AV39="no",'Co-amoxiclav etc.'!AV39="no"),"yes","no")</f>
        <v>no</v>
      </c>
      <c r="AB39" s="202"/>
      <c r="AC39" s="202"/>
      <c r="AD39" s="202"/>
      <c r="AE39" s="202"/>
    </row>
    <row r="40" spans="1:31" x14ac:dyDescent="0.2">
      <c r="A40" s="285" t="s">
        <v>630</v>
      </c>
      <c r="B40" s="293" t="s">
        <v>689</v>
      </c>
      <c r="C40" s="293" t="s">
        <v>402</v>
      </c>
      <c r="D40" s="293" t="s">
        <v>427</v>
      </c>
      <c r="E40" s="293" t="s">
        <v>50</v>
      </c>
      <c r="F40" s="293" t="s">
        <v>85</v>
      </c>
      <c r="G40" s="293" t="s">
        <v>86</v>
      </c>
      <c r="H40" s="202" t="str">
        <f>IF(AND('OF -Antibiotics STAR PU 13'!J40="no",'Co-amoxiclav etc.'!J40="no"),"yes","no")</f>
        <v>no</v>
      </c>
      <c r="I40" s="202" t="str">
        <f>IF(AND('OF -Antibiotics STAR PU 13'!L40="no",'Co-amoxiclav etc.'!L40="no"),"yes","no")</f>
        <v>no</v>
      </c>
      <c r="J40" s="202" t="str">
        <f>IF(AND('OF -Antibiotics STAR PU 13'!N40="no",'Co-amoxiclav etc.'!N40="no"),"yes","no")</f>
        <v>no</v>
      </c>
      <c r="K40" s="202" t="str">
        <f>IF(AND('OF -Antibiotics STAR PU 13'!P40="no",'Co-amoxiclav etc.'!P40="no"),"yes","no")</f>
        <v>no</v>
      </c>
      <c r="L40" s="202" t="str">
        <f>IF(AND('OF -Antibiotics STAR PU 13'!R40="no",'Co-amoxiclav etc.'!R40="no"),"yes","no")</f>
        <v>no</v>
      </c>
      <c r="M40" s="202" t="str">
        <f>IF(AND('OF -Antibiotics STAR PU 13'!T40="no",'Co-amoxiclav etc.'!T40="no"),"yes","no")</f>
        <v>no</v>
      </c>
      <c r="N40" s="202" t="str">
        <f>IF(AND('OF -Antibiotics STAR PU 13'!V40="no",'Co-amoxiclav etc.'!V40="no"),"yes","no")</f>
        <v>no</v>
      </c>
      <c r="O40" s="202" t="str">
        <f>IF(AND('OF -Antibiotics STAR PU 13'!X40="no",'Co-amoxiclav etc.'!X40="no"),"yes","no")</f>
        <v>no</v>
      </c>
      <c r="P40" s="202" t="str">
        <f>IF(AND('OF -Antibiotics STAR PU 13'!Z40="no",'Co-amoxiclav etc.'!Z40="no"),"yes","no")</f>
        <v>no</v>
      </c>
      <c r="Q40" s="202" t="str">
        <f>IF(AND('OF -Antibiotics STAR PU 13'!AB40="no",'Co-amoxiclav etc.'!AB40="no"),"yes","no")</f>
        <v>no</v>
      </c>
      <c r="R40" s="202" t="str">
        <f>IF(AND('OF -Antibiotics STAR PU 13'!AD40="no",'Co-amoxiclav etc.'!AD40="no"),"yes","no")</f>
        <v>no</v>
      </c>
      <c r="S40" s="202" t="str">
        <f>IF(AND('OF -Antibiotics STAR PU 13'!AF40="no",'Co-amoxiclav etc.'!AF40="no"),"yes","no")</f>
        <v>no</v>
      </c>
      <c r="T40" s="202" t="str">
        <f>IF(AND('OF -Antibiotics STAR PU 13'!AH40="no",'Co-amoxiclav etc.'!AH40="no"),"yes","no")</f>
        <v>no</v>
      </c>
      <c r="U40" s="202" t="str">
        <f>IF(AND('OF -Antibiotics STAR PU 13'!AJ40="no",'Co-amoxiclav etc.'!AJ40="no"),"yes","no")</f>
        <v>no</v>
      </c>
      <c r="V40" s="202" t="str">
        <f>IF(AND('OF -Antibiotics STAR PU 13'!AL40="no",'Co-amoxiclav etc.'!AL40="no"),"yes","no")</f>
        <v>no</v>
      </c>
      <c r="W40" s="202" t="str">
        <f>IF(AND('OF -Antibiotics STAR PU 13'!AN40="no",'Co-amoxiclav etc.'!AN40="no"),"yes","no")</f>
        <v>no</v>
      </c>
      <c r="X40" s="202" t="str">
        <f>IF(AND('OF -Antibiotics STAR PU 13'!AP40="no",'Co-amoxiclav etc.'!AP40="no"),"yes","no")</f>
        <v>no</v>
      </c>
      <c r="Y40" s="202" t="str">
        <f>IF(AND('OF -Antibiotics STAR PU 13'!AR40="no",'Co-amoxiclav etc.'!AR40="no"),"yes","no")</f>
        <v>no</v>
      </c>
      <c r="Z40" s="202" t="str">
        <f>IF(AND('OF -Antibiotics STAR PU 13'!AT40="no",'Co-amoxiclav etc.'!AT40="no"),"yes","no")</f>
        <v>no</v>
      </c>
      <c r="AA40" s="202" t="str">
        <f>IF(AND('OF -Antibiotics STAR PU 13'!AV40="no",'Co-amoxiclav etc.'!AV40="no"),"yes","no")</f>
        <v>no</v>
      </c>
      <c r="AB40" s="202"/>
      <c r="AC40" s="202"/>
      <c r="AD40" s="202"/>
      <c r="AE40" s="202"/>
    </row>
    <row r="41" spans="1:31" x14ac:dyDescent="0.2">
      <c r="A41" s="285" t="s">
        <v>633</v>
      </c>
      <c r="B41" s="293" t="s">
        <v>690</v>
      </c>
      <c r="C41" s="293" t="s">
        <v>404</v>
      </c>
      <c r="D41" s="293" t="s">
        <v>422</v>
      </c>
      <c r="E41" s="293" t="s">
        <v>31</v>
      </c>
      <c r="F41" s="293" t="s">
        <v>87</v>
      </c>
      <c r="G41" s="293" t="s">
        <v>88</v>
      </c>
      <c r="H41" s="202" t="str">
        <f>IF(AND('OF -Antibiotics STAR PU 13'!J41="no",'Co-amoxiclav etc.'!J41="no"),"yes","no")</f>
        <v>no</v>
      </c>
      <c r="I41" s="202" t="str">
        <f>IF(AND('OF -Antibiotics STAR PU 13'!L41="no",'Co-amoxiclav etc.'!L41="no"),"yes","no")</f>
        <v>no</v>
      </c>
      <c r="J41" s="202" t="str">
        <f>IF(AND('OF -Antibiotics STAR PU 13'!N41="no",'Co-amoxiclav etc.'!N41="no"),"yes","no")</f>
        <v>no</v>
      </c>
      <c r="K41" s="202" t="str">
        <f>IF(AND('OF -Antibiotics STAR PU 13'!P41="no",'Co-amoxiclav etc.'!P41="no"),"yes","no")</f>
        <v>no</v>
      </c>
      <c r="L41" s="202" t="str">
        <f>IF(AND('OF -Antibiotics STAR PU 13'!R41="no",'Co-amoxiclav etc.'!R41="no"),"yes","no")</f>
        <v>no</v>
      </c>
      <c r="M41" s="202" t="str">
        <f>IF(AND('OF -Antibiotics STAR PU 13'!T41="no",'Co-amoxiclav etc.'!T41="no"),"yes","no")</f>
        <v>no</v>
      </c>
      <c r="N41" s="202" t="str">
        <f>IF(AND('OF -Antibiotics STAR PU 13'!V41="no",'Co-amoxiclav etc.'!V41="no"),"yes","no")</f>
        <v>no</v>
      </c>
      <c r="O41" s="202" t="str">
        <f>IF(AND('OF -Antibiotics STAR PU 13'!X41="no",'Co-amoxiclav etc.'!X41="no"),"yes","no")</f>
        <v>no</v>
      </c>
      <c r="P41" s="202" t="str">
        <f>IF(AND('OF -Antibiotics STAR PU 13'!Z41="no",'Co-amoxiclav etc.'!Z41="no"),"yes","no")</f>
        <v>no</v>
      </c>
      <c r="Q41" s="202" t="str">
        <f>IF(AND('OF -Antibiotics STAR PU 13'!AB41="no",'Co-amoxiclav etc.'!AB41="no"),"yes","no")</f>
        <v>no</v>
      </c>
      <c r="R41" s="202" t="str">
        <f>IF(AND('OF -Antibiotics STAR PU 13'!AD41="no",'Co-amoxiclav etc.'!AD41="no"),"yes","no")</f>
        <v>no</v>
      </c>
      <c r="S41" s="202" t="str">
        <f>IF(AND('OF -Antibiotics STAR PU 13'!AF41="no",'Co-amoxiclav etc.'!AF41="no"),"yes","no")</f>
        <v>no</v>
      </c>
      <c r="T41" s="202" t="str">
        <f>IF(AND('OF -Antibiotics STAR PU 13'!AH41="no",'Co-amoxiclav etc.'!AH41="no"),"yes","no")</f>
        <v>no</v>
      </c>
      <c r="U41" s="202" t="str">
        <f>IF(AND('OF -Antibiotics STAR PU 13'!AJ41="no",'Co-amoxiclav etc.'!AJ41="no"),"yes","no")</f>
        <v>no</v>
      </c>
      <c r="V41" s="202" t="str">
        <f>IF(AND('OF -Antibiotics STAR PU 13'!AL41="no",'Co-amoxiclav etc.'!AL41="no"),"yes","no")</f>
        <v>no</v>
      </c>
      <c r="W41" s="202" t="str">
        <f>IF(AND('OF -Antibiotics STAR PU 13'!AN41="no",'Co-amoxiclav etc.'!AN41="no"),"yes","no")</f>
        <v>no</v>
      </c>
      <c r="X41" s="202" t="str">
        <f>IF(AND('OF -Antibiotics STAR PU 13'!AP41="no",'Co-amoxiclav etc.'!AP41="no"),"yes","no")</f>
        <v>no</v>
      </c>
      <c r="Y41" s="202" t="str">
        <f>IF(AND('OF -Antibiotics STAR PU 13'!AR41="no",'Co-amoxiclav etc.'!AR41="no"),"yes","no")</f>
        <v>no</v>
      </c>
      <c r="Z41" s="202" t="str">
        <f>IF(AND('OF -Antibiotics STAR PU 13'!AT41="no",'Co-amoxiclav etc.'!AT41="no"),"yes","no")</f>
        <v>no</v>
      </c>
      <c r="AA41" s="202" t="str">
        <f>IF(AND('OF -Antibiotics STAR PU 13'!AV41="no",'Co-amoxiclav etc.'!AV41="no"),"yes","no")</f>
        <v>no</v>
      </c>
      <c r="AB41" s="202"/>
      <c r="AC41" s="202"/>
      <c r="AD41" s="202"/>
      <c r="AE41" s="202"/>
    </row>
    <row r="42" spans="1:31" x14ac:dyDescent="0.2">
      <c r="A42" s="285" t="s">
        <v>634</v>
      </c>
      <c r="B42" s="293" t="s">
        <v>699</v>
      </c>
      <c r="C42" s="293" t="s">
        <v>410</v>
      </c>
      <c r="D42" s="293" t="s">
        <v>433</v>
      </c>
      <c r="E42" s="293" t="s">
        <v>91</v>
      </c>
      <c r="F42" s="293" t="s">
        <v>92</v>
      </c>
      <c r="G42" s="293" t="s">
        <v>93</v>
      </c>
      <c r="H42" s="202" t="str">
        <f>IF(AND('OF -Antibiotics STAR PU 13'!J42="no",'Co-amoxiclav etc.'!J42="no"),"yes","no")</f>
        <v>no</v>
      </c>
      <c r="I42" s="202" t="str">
        <f>IF(AND('OF -Antibiotics STAR PU 13'!L42="no",'Co-amoxiclav etc.'!L42="no"),"yes","no")</f>
        <v>no</v>
      </c>
      <c r="J42" s="202" t="str">
        <f>IF(AND('OF -Antibiotics STAR PU 13'!N42="no",'Co-amoxiclav etc.'!N42="no"),"yes","no")</f>
        <v>no</v>
      </c>
      <c r="K42" s="202" t="str">
        <f>IF(AND('OF -Antibiotics STAR PU 13'!P42="no",'Co-amoxiclav etc.'!P42="no"),"yes","no")</f>
        <v>no</v>
      </c>
      <c r="L42" s="202" t="str">
        <f>IF(AND('OF -Antibiotics STAR PU 13'!R42="no",'Co-amoxiclav etc.'!R42="no"),"yes","no")</f>
        <v>no</v>
      </c>
      <c r="M42" s="202" t="str">
        <f>IF(AND('OF -Antibiotics STAR PU 13'!T42="no",'Co-amoxiclav etc.'!T42="no"),"yes","no")</f>
        <v>no</v>
      </c>
      <c r="N42" s="202" t="str">
        <f>IF(AND('OF -Antibiotics STAR PU 13'!V42="no",'Co-amoxiclav etc.'!V42="no"),"yes","no")</f>
        <v>no</v>
      </c>
      <c r="O42" s="202" t="str">
        <f>IF(AND('OF -Antibiotics STAR PU 13'!X42="no",'Co-amoxiclav etc.'!X42="no"),"yes","no")</f>
        <v>no</v>
      </c>
      <c r="P42" s="202" t="str">
        <f>IF(AND('OF -Antibiotics STAR PU 13'!Z42="no",'Co-amoxiclav etc.'!Z42="no"),"yes","no")</f>
        <v>no</v>
      </c>
      <c r="Q42" s="202" t="str">
        <f>IF(AND('OF -Antibiotics STAR PU 13'!AB42="no",'Co-amoxiclav etc.'!AB42="no"),"yes","no")</f>
        <v>no</v>
      </c>
      <c r="R42" s="202" t="str">
        <f>IF(AND('OF -Antibiotics STAR PU 13'!AD42="no",'Co-amoxiclav etc.'!AD42="no"),"yes","no")</f>
        <v>no</v>
      </c>
      <c r="S42" s="202" t="str">
        <f>IF(AND('OF -Antibiotics STAR PU 13'!AF42="no",'Co-amoxiclav etc.'!AF42="no"),"yes","no")</f>
        <v>no</v>
      </c>
      <c r="T42" s="202" t="str">
        <f>IF(AND('OF -Antibiotics STAR PU 13'!AH42="no",'Co-amoxiclav etc.'!AH42="no"),"yes","no")</f>
        <v>no</v>
      </c>
      <c r="U42" s="202" t="str">
        <f>IF(AND('OF -Antibiotics STAR PU 13'!AJ42="no",'Co-amoxiclav etc.'!AJ42="no"),"yes","no")</f>
        <v>no</v>
      </c>
      <c r="V42" s="202" t="str">
        <f>IF(AND('OF -Antibiotics STAR PU 13'!AL42="no",'Co-amoxiclav etc.'!AL42="no"),"yes","no")</f>
        <v>no</v>
      </c>
      <c r="W42" s="202" t="str">
        <f>IF(AND('OF -Antibiotics STAR PU 13'!AN42="no",'Co-amoxiclav etc.'!AN42="no"),"yes","no")</f>
        <v>no</v>
      </c>
      <c r="X42" s="202" t="str">
        <f>IF(AND('OF -Antibiotics STAR PU 13'!AP42="no",'Co-amoxiclav etc.'!AP42="no"),"yes","no")</f>
        <v>no</v>
      </c>
      <c r="Y42" s="202" t="str">
        <f>IF(AND('OF -Antibiotics STAR PU 13'!AR42="no",'Co-amoxiclav etc.'!AR42="no"),"yes","no")</f>
        <v>no</v>
      </c>
      <c r="Z42" s="202" t="str">
        <f>IF(AND('OF -Antibiotics STAR PU 13'!AT42="no",'Co-amoxiclav etc.'!AT42="no"),"yes","no")</f>
        <v>no</v>
      </c>
      <c r="AA42" s="202" t="str">
        <f>IF(AND('OF -Antibiotics STAR PU 13'!AV42="no",'Co-amoxiclav etc.'!AV42="no"),"yes","no")</f>
        <v>no</v>
      </c>
      <c r="AB42" s="202"/>
      <c r="AC42" s="202"/>
      <c r="AD42" s="202"/>
      <c r="AE42" s="202"/>
    </row>
    <row r="43" spans="1:31" x14ac:dyDescent="0.2">
      <c r="A43" s="285" t="s">
        <v>620</v>
      </c>
      <c r="B43" s="293" t="s">
        <v>689</v>
      </c>
      <c r="C43" s="293" t="s">
        <v>402</v>
      </c>
      <c r="D43" s="293" t="s">
        <v>416</v>
      </c>
      <c r="E43" s="293" t="s">
        <v>8</v>
      </c>
      <c r="F43" s="293" t="s">
        <v>94</v>
      </c>
      <c r="G43" s="293" t="s">
        <v>95</v>
      </c>
      <c r="H43" s="202" t="str">
        <f>IF(AND('OF -Antibiotics STAR PU 13'!J43="no",'Co-amoxiclav etc.'!J43="no"),"yes","no")</f>
        <v>yes</v>
      </c>
      <c r="I43" s="202" t="str">
        <f>IF(AND('OF -Antibiotics STAR PU 13'!L43="no",'Co-amoxiclav etc.'!L43="no"),"yes","no")</f>
        <v>yes</v>
      </c>
      <c r="J43" s="202" t="str">
        <f>IF(AND('OF -Antibiotics STAR PU 13'!N43="no",'Co-amoxiclav etc.'!N43="no"),"yes","no")</f>
        <v>yes</v>
      </c>
      <c r="K43" s="202" t="str">
        <f>IF(AND('OF -Antibiotics STAR PU 13'!P43="no",'Co-amoxiclav etc.'!P43="no"),"yes","no")</f>
        <v>yes</v>
      </c>
      <c r="L43" s="202" t="str">
        <f>IF(AND('OF -Antibiotics STAR PU 13'!R43="no",'Co-amoxiclav etc.'!R43="no"),"yes","no")</f>
        <v>yes</v>
      </c>
      <c r="M43" s="202" t="str">
        <f>IF(AND('OF -Antibiotics STAR PU 13'!T43="no",'Co-amoxiclav etc.'!T43="no"),"yes","no")</f>
        <v>yes</v>
      </c>
      <c r="N43" s="202" t="str">
        <f>IF(AND('OF -Antibiotics STAR PU 13'!V43="no",'Co-amoxiclav etc.'!V43="no"),"yes","no")</f>
        <v>yes</v>
      </c>
      <c r="O43" s="202" t="str">
        <f>IF(AND('OF -Antibiotics STAR PU 13'!X43="no",'Co-amoxiclav etc.'!X43="no"),"yes","no")</f>
        <v>yes</v>
      </c>
      <c r="P43" s="202" t="str">
        <f>IF(AND('OF -Antibiotics STAR PU 13'!Z43="no",'Co-amoxiclav etc.'!Z43="no"),"yes","no")</f>
        <v>yes</v>
      </c>
      <c r="Q43" s="202" t="str">
        <f>IF(AND('OF -Antibiotics STAR PU 13'!AB43="no",'Co-amoxiclav etc.'!AB43="no"),"yes","no")</f>
        <v>yes</v>
      </c>
      <c r="R43" s="202" t="str">
        <f>IF(AND('OF -Antibiotics STAR PU 13'!AD43="no",'Co-amoxiclav etc.'!AD43="no"),"yes","no")</f>
        <v>yes</v>
      </c>
      <c r="S43" s="202" t="str">
        <f>IF(AND('OF -Antibiotics STAR PU 13'!AF43="no",'Co-amoxiclav etc.'!AF43="no"),"yes","no")</f>
        <v>yes</v>
      </c>
      <c r="T43" s="202" t="str">
        <f>IF(AND('OF -Antibiotics STAR PU 13'!AH43="no",'Co-amoxiclav etc.'!AH43="no"),"yes","no")</f>
        <v>no</v>
      </c>
      <c r="U43" s="202" t="str">
        <f>IF(AND('OF -Antibiotics STAR PU 13'!AJ43="no",'Co-amoxiclav etc.'!AJ43="no"),"yes","no")</f>
        <v>no</v>
      </c>
      <c r="V43" s="202" t="str">
        <f>IF(AND('OF -Antibiotics STAR PU 13'!AL43="no",'Co-amoxiclav etc.'!AL43="no"),"yes","no")</f>
        <v>no</v>
      </c>
      <c r="W43" s="202" t="str">
        <f>IF(AND('OF -Antibiotics STAR PU 13'!AN43="no",'Co-amoxiclav etc.'!AN43="no"),"yes","no")</f>
        <v>no</v>
      </c>
      <c r="X43" s="202" t="str">
        <f>IF(AND('OF -Antibiotics STAR PU 13'!AP43="no",'Co-amoxiclav etc.'!AP43="no"),"yes","no")</f>
        <v>no</v>
      </c>
      <c r="Y43" s="202" t="str">
        <f>IF(AND('OF -Antibiotics STAR PU 13'!AR43="no",'Co-amoxiclav etc.'!AR43="no"),"yes","no")</f>
        <v>no</v>
      </c>
      <c r="Z43" s="202" t="str">
        <f>IF(AND('OF -Antibiotics STAR PU 13'!AT43="no",'Co-amoxiclav etc.'!AT43="no"),"yes","no")</f>
        <v>no</v>
      </c>
      <c r="AA43" s="202" t="str">
        <f>IF(AND('OF -Antibiotics STAR PU 13'!AV43="no",'Co-amoxiclav etc.'!AV43="no"),"yes","no")</f>
        <v>no</v>
      </c>
      <c r="AB43" s="202"/>
      <c r="AC43" s="202"/>
      <c r="AD43" s="202"/>
      <c r="AE43" s="202"/>
    </row>
    <row r="44" spans="1:31" x14ac:dyDescent="0.2">
      <c r="A44" s="293" t="s">
        <v>638</v>
      </c>
      <c r="B44" s="293" t="s">
        <v>698</v>
      </c>
      <c r="C44" s="293" t="s">
        <v>409</v>
      </c>
      <c r="D44" s="293" t="s">
        <v>438</v>
      </c>
      <c r="E44" s="293" t="s">
        <v>128</v>
      </c>
      <c r="F44" s="293" t="s">
        <v>700</v>
      </c>
      <c r="G44" s="293" t="s">
        <v>701</v>
      </c>
      <c r="H44" s="202" t="str">
        <f>IF(AND('OF -Antibiotics STAR PU 13'!J44="no",'Co-amoxiclav etc.'!J44="no"),"yes","no")</f>
        <v>no</v>
      </c>
      <c r="I44" s="202" t="str">
        <f>IF(AND('OF -Antibiotics STAR PU 13'!L44="no",'Co-amoxiclav etc.'!L44="no"),"yes","no")</f>
        <v>no</v>
      </c>
      <c r="J44" s="202" t="str">
        <f>IF(AND('OF -Antibiotics STAR PU 13'!N44="no",'Co-amoxiclav etc.'!N44="no"),"yes","no")</f>
        <v>no</v>
      </c>
      <c r="K44" s="202" t="str">
        <f>IF(AND('OF -Antibiotics STAR PU 13'!P44="no",'Co-amoxiclav etc.'!P44="no"),"yes","no")</f>
        <v>no</v>
      </c>
      <c r="L44" s="202" t="str">
        <f>IF(AND('OF -Antibiotics STAR PU 13'!R44="no",'Co-amoxiclav etc.'!R44="no"),"yes","no")</f>
        <v>no</v>
      </c>
      <c r="M44" s="202" t="str">
        <f>IF(AND('OF -Antibiotics STAR PU 13'!T44="no",'Co-amoxiclav etc.'!T44="no"),"yes","no")</f>
        <v>no</v>
      </c>
      <c r="N44" s="202" t="str">
        <f>IF(AND('OF -Antibiotics STAR PU 13'!V44="no",'Co-amoxiclav etc.'!V44="no"),"yes","no")</f>
        <v>no</v>
      </c>
      <c r="O44" s="202" t="str">
        <f>IF(AND('OF -Antibiotics STAR PU 13'!X44="no",'Co-amoxiclav etc.'!X44="no"),"yes","no")</f>
        <v>no</v>
      </c>
      <c r="P44" s="202" t="str">
        <f>IF(AND('OF -Antibiotics STAR PU 13'!Z44="no",'Co-amoxiclav etc.'!Z44="no"),"yes","no")</f>
        <v>no</v>
      </c>
      <c r="Q44" s="202" t="str">
        <f>IF(AND('OF -Antibiotics STAR PU 13'!AB44="no",'Co-amoxiclav etc.'!AB44="no"),"yes","no")</f>
        <v>no</v>
      </c>
      <c r="R44" s="202" t="str">
        <f>IF(AND('OF -Antibiotics STAR PU 13'!AD44="no",'Co-amoxiclav etc.'!AD44="no"),"yes","no")</f>
        <v>no</v>
      </c>
      <c r="S44" s="202" t="str">
        <f>IF(AND('OF -Antibiotics STAR PU 13'!AF44="no",'Co-amoxiclav etc.'!AF44="no"),"yes","no")</f>
        <v>no</v>
      </c>
      <c r="T44" s="202" t="str">
        <f>IF(AND('OF -Antibiotics STAR PU 13'!AH44="no",'Co-amoxiclav etc.'!AH44="no"),"yes","no")</f>
        <v>no</v>
      </c>
      <c r="U44" s="202" t="str">
        <f>IF(AND('OF -Antibiotics STAR PU 13'!AJ44="no",'Co-amoxiclav etc.'!AJ44="no"),"yes","no")</f>
        <v>no</v>
      </c>
      <c r="V44" s="202" t="str">
        <f>IF(AND('OF -Antibiotics STAR PU 13'!AL44="no",'Co-amoxiclav etc.'!AL44="no"),"yes","no")</f>
        <v>no</v>
      </c>
      <c r="W44" s="202" t="str">
        <f>IF(AND('OF -Antibiotics STAR PU 13'!AN44="no",'Co-amoxiclav etc.'!AN44="no"),"yes","no")</f>
        <v>no</v>
      </c>
      <c r="X44" s="202" t="str">
        <f>IF(AND('OF -Antibiotics STAR PU 13'!AP44="no",'Co-amoxiclav etc.'!AP44="no"),"yes","no")</f>
        <v>no</v>
      </c>
      <c r="Y44" s="202" t="str">
        <f>IF(AND('OF -Antibiotics STAR PU 13'!AR44="no",'Co-amoxiclav etc.'!AR44="no"),"yes","no")</f>
        <v>no</v>
      </c>
      <c r="Z44" s="202" t="str">
        <f>IF(AND('OF -Antibiotics STAR PU 13'!AT44="no",'Co-amoxiclav etc.'!AT44="no"),"yes","no")</f>
        <v>no</v>
      </c>
      <c r="AA44" s="202" t="str">
        <f>IF(AND('OF -Antibiotics STAR PU 13'!AV44="no",'Co-amoxiclav etc.'!AV44="no"),"yes","no")</f>
        <v>no</v>
      </c>
      <c r="AB44" s="202"/>
      <c r="AC44" s="202"/>
      <c r="AD44" s="202"/>
      <c r="AE44" s="202"/>
    </row>
    <row r="45" spans="1:31" x14ac:dyDescent="0.2">
      <c r="A45" s="293" t="s">
        <v>506</v>
      </c>
      <c r="B45" s="293" t="s">
        <v>697</v>
      </c>
      <c r="C45" s="293" t="s">
        <v>408</v>
      </c>
      <c r="D45" s="293" t="s">
        <v>440</v>
      </c>
      <c r="E45" s="293" t="s">
        <v>186</v>
      </c>
      <c r="F45" s="293" t="s">
        <v>702</v>
      </c>
      <c r="G45" s="293" t="s">
        <v>703</v>
      </c>
      <c r="H45" s="202" t="str">
        <f>IF(AND('OF -Antibiotics STAR PU 13'!J45="no",'Co-amoxiclav etc.'!J45="no"),"yes","no")</f>
        <v>yes</v>
      </c>
      <c r="I45" s="202" t="str">
        <f>IF(AND('OF -Antibiotics STAR PU 13'!L45="no",'Co-amoxiclav etc.'!L45="no"),"yes","no")</f>
        <v>no</v>
      </c>
      <c r="J45" s="202" t="str">
        <f>IF(AND('OF -Antibiotics STAR PU 13'!N45="no",'Co-amoxiclav etc.'!N45="no"),"yes","no")</f>
        <v>no</v>
      </c>
      <c r="K45" s="202" t="str">
        <f>IF(AND('OF -Antibiotics STAR PU 13'!P45="no",'Co-amoxiclav etc.'!P45="no"),"yes","no")</f>
        <v>no</v>
      </c>
      <c r="L45" s="202" t="str">
        <f>IF(AND('OF -Antibiotics STAR PU 13'!R45="no",'Co-amoxiclav etc.'!R45="no"),"yes","no")</f>
        <v>no</v>
      </c>
      <c r="M45" s="202" t="str">
        <f>IF(AND('OF -Antibiotics STAR PU 13'!T45="no",'Co-amoxiclav etc.'!T45="no"),"yes","no")</f>
        <v>no</v>
      </c>
      <c r="N45" s="202" t="str">
        <f>IF(AND('OF -Antibiotics STAR PU 13'!V45="no",'Co-amoxiclav etc.'!V45="no"),"yes","no")</f>
        <v>no</v>
      </c>
      <c r="O45" s="202" t="str">
        <f>IF(AND('OF -Antibiotics STAR PU 13'!X45="no",'Co-amoxiclav etc.'!X45="no"),"yes","no")</f>
        <v>no</v>
      </c>
      <c r="P45" s="202" t="str">
        <f>IF(AND('OF -Antibiotics STAR PU 13'!Z45="no",'Co-amoxiclav etc.'!Z45="no"),"yes","no")</f>
        <v>no</v>
      </c>
      <c r="Q45" s="202" t="str">
        <f>IF(AND('OF -Antibiotics STAR PU 13'!AB45="no",'Co-amoxiclav etc.'!AB45="no"),"yes","no")</f>
        <v>no</v>
      </c>
      <c r="R45" s="202" t="str">
        <f>IF(AND('OF -Antibiotics STAR PU 13'!AD45="no",'Co-amoxiclav etc.'!AD45="no"),"yes","no")</f>
        <v>no</v>
      </c>
      <c r="S45" s="202" t="str">
        <f>IF(AND('OF -Antibiotics STAR PU 13'!AF45="no",'Co-amoxiclav etc.'!AF45="no"),"yes","no")</f>
        <v>no</v>
      </c>
      <c r="T45" s="202" t="str">
        <f>IF(AND('OF -Antibiotics STAR PU 13'!AH45="no",'Co-amoxiclav etc.'!AH45="no"),"yes","no")</f>
        <v>no</v>
      </c>
      <c r="U45" s="202" t="str">
        <f>IF(AND('OF -Antibiotics STAR PU 13'!AJ45="no",'Co-amoxiclav etc.'!AJ45="no"),"yes","no")</f>
        <v>no</v>
      </c>
      <c r="V45" s="202" t="str">
        <f>IF(AND('OF -Antibiotics STAR PU 13'!AL45="no",'Co-amoxiclav etc.'!AL45="no"),"yes","no")</f>
        <v>no</v>
      </c>
      <c r="W45" s="202" t="str">
        <f>IF(AND('OF -Antibiotics STAR PU 13'!AN45="no",'Co-amoxiclav etc.'!AN45="no"),"yes","no")</f>
        <v>no</v>
      </c>
      <c r="X45" s="202" t="str">
        <f>IF(AND('OF -Antibiotics STAR PU 13'!AP45="no",'Co-amoxiclav etc.'!AP45="no"),"yes","no")</f>
        <v>no</v>
      </c>
      <c r="Y45" s="202" t="str">
        <f>IF(AND('OF -Antibiotics STAR PU 13'!AR45="no",'Co-amoxiclav etc.'!AR45="no"),"yes","no")</f>
        <v>no</v>
      </c>
      <c r="Z45" s="202" t="str">
        <f>IF(AND('OF -Antibiotics STAR PU 13'!AT45="no",'Co-amoxiclav etc.'!AT45="no"),"yes","no")</f>
        <v>no</v>
      </c>
      <c r="AA45" s="202" t="str">
        <f>IF(AND('OF -Antibiotics STAR PU 13'!AV45="no",'Co-amoxiclav etc.'!AV45="no"),"yes","no")</f>
        <v>no</v>
      </c>
      <c r="AB45" s="202"/>
      <c r="AC45" s="202"/>
      <c r="AD45" s="202"/>
      <c r="AE45" s="202"/>
    </row>
    <row r="46" spans="1:31" x14ac:dyDescent="0.2">
      <c r="A46" s="285" t="s">
        <v>478</v>
      </c>
      <c r="B46" s="293" t="s">
        <v>688</v>
      </c>
      <c r="C46" s="293" t="s">
        <v>401</v>
      </c>
      <c r="D46" s="293" t="s">
        <v>419</v>
      </c>
      <c r="E46" s="293" t="s">
        <v>17</v>
      </c>
      <c r="F46" s="293" t="s">
        <v>96</v>
      </c>
      <c r="G46" s="293" t="s">
        <v>97</v>
      </c>
      <c r="H46" s="202" t="str">
        <f>IF(AND('OF -Antibiotics STAR PU 13'!J46="no",'Co-amoxiclav etc.'!J46="no"),"yes","no")</f>
        <v>no</v>
      </c>
      <c r="I46" s="202" t="str">
        <f>IF(AND('OF -Antibiotics STAR PU 13'!L46="no",'Co-amoxiclav etc.'!L46="no"),"yes","no")</f>
        <v>no</v>
      </c>
      <c r="J46" s="202" t="str">
        <f>IF(AND('OF -Antibiotics STAR PU 13'!N46="no",'Co-amoxiclav etc.'!N46="no"),"yes","no")</f>
        <v>no</v>
      </c>
      <c r="K46" s="202" t="str">
        <f>IF(AND('OF -Antibiotics STAR PU 13'!P46="no",'Co-amoxiclav etc.'!P46="no"),"yes","no")</f>
        <v>no</v>
      </c>
      <c r="L46" s="202" t="str">
        <f>IF(AND('OF -Antibiotics STAR PU 13'!R46="no",'Co-amoxiclav etc.'!R46="no"),"yes","no")</f>
        <v>no</v>
      </c>
      <c r="M46" s="202" t="str">
        <f>IF(AND('OF -Antibiotics STAR PU 13'!T46="no",'Co-amoxiclav etc.'!T46="no"),"yes","no")</f>
        <v>no</v>
      </c>
      <c r="N46" s="202" t="str">
        <f>IF(AND('OF -Antibiotics STAR PU 13'!V46="no",'Co-amoxiclav etc.'!V46="no"),"yes","no")</f>
        <v>no</v>
      </c>
      <c r="O46" s="202" t="str">
        <f>IF(AND('OF -Antibiotics STAR PU 13'!X46="no",'Co-amoxiclav etc.'!X46="no"),"yes","no")</f>
        <v>no</v>
      </c>
      <c r="P46" s="202" t="str">
        <f>IF(AND('OF -Antibiotics STAR PU 13'!Z46="no",'Co-amoxiclav etc.'!Z46="no"),"yes","no")</f>
        <v>no</v>
      </c>
      <c r="Q46" s="202" t="str">
        <f>IF(AND('OF -Antibiotics STAR PU 13'!AB46="no",'Co-amoxiclav etc.'!AB46="no"),"yes","no")</f>
        <v>no</v>
      </c>
      <c r="R46" s="202" t="str">
        <f>IF(AND('OF -Antibiotics STAR PU 13'!AD46="no",'Co-amoxiclav etc.'!AD46="no"),"yes","no")</f>
        <v>no</v>
      </c>
      <c r="S46" s="202" t="str">
        <f>IF(AND('OF -Antibiotics STAR PU 13'!AF46="no",'Co-amoxiclav etc.'!AF46="no"),"yes","no")</f>
        <v>no</v>
      </c>
      <c r="T46" s="202" t="str">
        <f>IF(AND('OF -Antibiotics STAR PU 13'!AH46="no",'Co-amoxiclav etc.'!AH46="no"),"yes","no")</f>
        <v>no</v>
      </c>
      <c r="U46" s="202" t="str">
        <f>IF(AND('OF -Antibiotics STAR PU 13'!AJ46="no",'Co-amoxiclav etc.'!AJ46="no"),"yes","no")</f>
        <v>no</v>
      </c>
      <c r="V46" s="202" t="str">
        <f>IF(AND('OF -Antibiotics STAR PU 13'!AL46="no",'Co-amoxiclav etc.'!AL46="no"),"yes","no")</f>
        <v>no</v>
      </c>
      <c r="W46" s="202" t="str">
        <f>IF(AND('OF -Antibiotics STAR PU 13'!AN46="no",'Co-amoxiclav etc.'!AN46="no"),"yes","no")</f>
        <v>no</v>
      </c>
      <c r="X46" s="202" t="str">
        <f>IF(AND('OF -Antibiotics STAR PU 13'!AP46="no",'Co-amoxiclav etc.'!AP46="no"),"yes","no")</f>
        <v>no</v>
      </c>
      <c r="Y46" s="202" t="str">
        <f>IF(AND('OF -Antibiotics STAR PU 13'!AR46="no",'Co-amoxiclav etc.'!AR46="no"),"yes","no")</f>
        <v>no</v>
      </c>
      <c r="Z46" s="202" t="str">
        <f>IF(AND('OF -Antibiotics STAR PU 13'!AT46="no",'Co-amoxiclav etc.'!AT46="no"),"yes","no")</f>
        <v>no</v>
      </c>
      <c r="AA46" s="202" t="str">
        <f>IF(AND('OF -Antibiotics STAR PU 13'!AV46="no",'Co-amoxiclav etc.'!AV46="no"),"yes","no")</f>
        <v>no</v>
      </c>
      <c r="AB46" s="202"/>
      <c r="AC46" s="202"/>
      <c r="AD46" s="202"/>
      <c r="AE46" s="202"/>
    </row>
    <row r="47" spans="1:31" x14ac:dyDescent="0.2">
      <c r="A47" s="285" t="s">
        <v>492</v>
      </c>
      <c r="B47" s="293" t="s">
        <v>704</v>
      </c>
      <c r="C47" s="293" t="s">
        <v>98</v>
      </c>
      <c r="D47" s="293" t="s">
        <v>434</v>
      </c>
      <c r="E47" s="293" t="s">
        <v>98</v>
      </c>
      <c r="F47" s="293" t="s">
        <v>99</v>
      </c>
      <c r="G47" s="293" t="s">
        <v>100</v>
      </c>
      <c r="H47" s="202" t="str">
        <f>IF(AND('OF -Antibiotics STAR PU 13'!J47="no",'Co-amoxiclav etc.'!J47="no"),"yes","no")</f>
        <v>no</v>
      </c>
      <c r="I47" s="202" t="str">
        <f>IF(AND('OF -Antibiotics STAR PU 13'!L47="no",'Co-amoxiclav etc.'!L47="no"),"yes","no")</f>
        <v>no</v>
      </c>
      <c r="J47" s="202" t="str">
        <f>IF(AND('OF -Antibiotics STAR PU 13'!N47="no",'Co-amoxiclav etc.'!N47="no"),"yes","no")</f>
        <v>no</v>
      </c>
      <c r="K47" s="202" t="str">
        <f>IF(AND('OF -Antibiotics STAR PU 13'!P47="no",'Co-amoxiclav etc.'!P47="no"),"yes","no")</f>
        <v>no</v>
      </c>
      <c r="L47" s="202" t="str">
        <f>IF(AND('OF -Antibiotics STAR PU 13'!R47="no",'Co-amoxiclav etc.'!R47="no"),"yes","no")</f>
        <v>no</v>
      </c>
      <c r="M47" s="202" t="str">
        <f>IF(AND('OF -Antibiotics STAR PU 13'!T47="no",'Co-amoxiclav etc.'!T47="no"),"yes","no")</f>
        <v>no</v>
      </c>
      <c r="N47" s="202" t="str">
        <f>IF(AND('OF -Antibiotics STAR PU 13'!V47="no",'Co-amoxiclav etc.'!V47="no"),"yes","no")</f>
        <v>no</v>
      </c>
      <c r="O47" s="202" t="str">
        <f>IF(AND('OF -Antibiotics STAR PU 13'!X47="no",'Co-amoxiclav etc.'!X47="no"),"yes","no")</f>
        <v>no</v>
      </c>
      <c r="P47" s="202" t="str">
        <f>IF(AND('OF -Antibiotics STAR PU 13'!Z47="no",'Co-amoxiclav etc.'!Z47="no"),"yes","no")</f>
        <v>no</v>
      </c>
      <c r="Q47" s="202" t="str">
        <f>IF(AND('OF -Antibiotics STAR PU 13'!AB47="no",'Co-amoxiclav etc.'!AB47="no"),"yes","no")</f>
        <v>no</v>
      </c>
      <c r="R47" s="202" t="str">
        <f>IF(AND('OF -Antibiotics STAR PU 13'!AD47="no",'Co-amoxiclav etc.'!AD47="no"),"yes","no")</f>
        <v>no</v>
      </c>
      <c r="S47" s="202" t="str">
        <f>IF(AND('OF -Antibiotics STAR PU 13'!AF47="no",'Co-amoxiclav etc.'!AF47="no"),"yes","no")</f>
        <v>no</v>
      </c>
      <c r="T47" s="202" t="str">
        <f>IF(AND('OF -Antibiotics STAR PU 13'!AH47="no",'Co-amoxiclav etc.'!AH47="no"),"yes","no")</f>
        <v>no</v>
      </c>
      <c r="U47" s="202" t="str">
        <f>IF(AND('OF -Antibiotics STAR PU 13'!AJ47="no",'Co-amoxiclav etc.'!AJ47="no"),"yes","no")</f>
        <v>no</v>
      </c>
      <c r="V47" s="202" t="str">
        <f>IF(AND('OF -Antibiotics STAR PU 13'!AL47="no",'Co-amoxiclav etc.'!AL47="no"),"yes","no")</f>
        <v>no</v>
      </c>
      <c r="W47" s="202" t="str">
        <f>IF(AND('OF -Antibiotics STAR PU 13'!AN47="no",'Co-amoxiclav etc.'!AN47="no"),"yes","no")</f>
        <v>no</v>
      </c>
      <c r="X47" s="202" t="str">
        <f>IF(AND('OF -Antibiotics STAR PU 13'!AP47="no",'Co-amoxiclav etc.'!AP47="no"),"yes","no")</f>
        <v>no</v>
      </c>
      <c r="Y47" s="202" t="str">
        <f>IF(AND('OF -Antibiotics STAR PU 13'!AR47="no",'Co-amoxiclav etc.'!AR47="no"),"yes","no")</f>
        <v>no</v>
      </c>
      <c r="Z47" s="202" t="str">
        <f>IF(AND('OF -Antibiotics STAR PU 13'!AT47="no",'Co-amoxiclav etc.'!AT47="no"),"yes","no")</f>
        <v>no</v>
      </c>
      <c r="AA47" s="202" t="str">
        <f>IF(AND('OF -Antibiotics STAR PU 13'!AV47="no",'Co-amoxiclav etc.'!AV47="no"),"yes","no")</f>
        <v>no</v>
      </c>
      <c r="AB47" s="202"/>
      <c r="AC47" s="202"/>
      <c r="AD47" s="202"/>
      <c r="AE47" s="202"/>
    </row>
    <row r="48" spans="1:31" x14ac:dyDescent="0.2">
      <c r="A48" s="285" t="s">
        <v>635</v>
      </c>
      <c r="B48" s="293" t="s">
        <v>694</v>
      </c>
      <c r="C48" s="293" t="s">
        <v>407</v>
      </c>
      <c r="D48" s="293" t="s">
        <v>423</v>
      </c>
      <c r="E48" s="293" t="s">
        <v>34</v>
      </c>
      <c r="F48" s="293" t="s">
        <v>101</v>
      </c>
      <c r="G48" s="293" t="s">
        <v>102</v>
      </c>
      <c r="H48" s="202" t="str">
        <f>IF(AND('OF -Antibiotics STAR PU 13'!J48="no",'Co-amoxiclav etc.'!J48="no"),"yes","no")</f>
        <v>no</v>
      </c>
      <c r="I48" s="202" t="str">
        <f>IF(AND('OF -Antibiotics STAR PU 13'!L48="no",'Co-amoxiclav etc.'!L48="no"),"yes","no")</f>
        <v>no</v>
      </c>
      <c r="J48" s="202" t="str">
        <f>IF(AND('OF -Antibiotics STAR PU 13'!N48="no",'Co-amoxiclav etc.'!N48="no"),"yes","no")</f>
        <v>no</v>
      </c>
      <c r="K48" s="202" t="str">
        <f>IF(AND('OF -Antibiotics STAR PU 13'!P48="no",'Co-amoxiclav etc.'!P48="no"),"yes","no")</f>
        <v>no</v>
      </c>
      <c r="L48" s="202" t="str">
        <f>IF(AND('OF -Antibiotics STAR PU 13'!R48="no",'Co-amoxiclav etc.'!R48="no"),"yes","no")</f>
        <v>no</v>
      </c>
      <c r="M48" s="202" t="str">
        <f>IF(AND('OF -Antibiotics STAR PU 13'!T48="no",'Co-amoxiclav etc.'!T48="no"),"yes","no")</f>
        <v>no</v>
      </c>
      <c r="N48" s="202" t="str">
        <f>IF(AND('OF -Antibiotics STAR PU 13'!V48="no",'Co-amoxiclav etc.'!V48="no"),"yes","no")</f>
        <v>no</v>
      </c>
      <c r="O48" s="202" t="str">
        <f>IF(AND('OF -Antibiotics STAR PU 13'!X48="no",'Co-amoxiclav etc.'!X48="no"),"yes","no")</f>
        <v>no</v>
      </c>
      <c r="P48" s="202" t="str">
        <f>IF(AND('OF -Antibiotics STAR PU 13'!Z48="no",'Co-amoxiclav etc.'!Z48="no"),"yes","no")</f>
        <v>no</v>
      </c>
      <c r="Q48" s="202" t="str">
        <f>IF(AND('OF -Antibiotics STAR PU 13'!AB48="no",'Co-amoxiclav etc.'!AB48="no"),"yes","no")</f>
        <v>no</v>
      </c>
      <c r="R48" s="202" t="str">
        <f>IF(AND('OF -Antibiotics STAR PU 13'!AD48="no",'Co-amoxiclav etc.'!AD48="no"),"yes","no")</f>
        <v>no</v>
      </c>
      <c r="S48" s="202" t="str">
        <f>IF(AND('OF -Antibiotics STAR PU 13'!AF48="no",'Co-amoxiclav etc.'!AF48="no"),"yes","no")</f>
        <v>no</v>
      </c>
      <c r="T48" s="202" t="str">
        <f>IF(AND('OF -Antibiotics STAR PU 13'!AH48="no",'Co-amoxiclav etc.'!AH48="no"),"yes","no")</f>
        <v>no</v>
      </c>
      <c r="U48" s="202" t="str">
        <f>IF(AND('OF -Antibiotics STAR PU 13'!AJ48="no",'Co-amoxiclav etc.'!AJ48="no"),"yes","no")</f>
        <v>no</v>
      </c>
      <c r="V48" s="202" t="str">
        <f>IF(AND('OF -Antibiotics STAR PU 13'!AL48="no",'Co-amoxiclav etc.'!AL48="no"),"yes","no")</f>
        <v>no</v>
      </c>
      <c r="W48" s="202" t="str">
        <f>IF(AND('OF -Antibiotics STAR PU 13'!AN48="no",'Co-amoxiclav etc.'!AN48="no"),"yes","no")</f>
        <v>no</v>
      </c>
      <c r="X48" s="202" t="str">
        <f>IF(AND('OF -Antibiotics STAR PU 13'!AP48="no",'Co-amoxiclav etc.'!AP48="no"),"yes","no")</f>
        <v>no</v>
      </c>
      <c r="Y48" s="202" t="str">
        <f>IF(AND('OF -Antibiotics STAR PU 13'!AR48="no",'Co-amoxiclav etc.'!AR48="no"),"yes","no")</f>
        <v>no</v>
      </c>
      <c r="Z48" s="202" t="str">
        <f>IF(AND('OF -Antibiotics STAR PU 13'!AT48="no",'Co-amoxiclav etc.'!AT48="no"),"yes","no")</f>
        <v>no</v>
      </c>
      <c r="AA48" s="202" t="str">
        <f>IF(AND('OF -Antibiotics STAR PU 13'!AV48="no",'Co-amoxiclav etc.'!AV48="no"),"yes","no")</f>
        <v>no</v>
      </c>
      <c r="AB48" s="202"/>
      <c r="AC48" s="202"/>
      <c r="AD48" s="202"/>
      <c r="AE48" s="202"/>
    </row>
    <row r="49" spans="1:31" x14ac:dyDescent="0.2">
      <c r="A49" s="285" t="s">
        <v>634</v>
      </c>
      <c r="B49" s="293" t="s">
        <v>699</v>
      </c>
      <c r="C49" s="293" t="s">
        <v>410</v>
      </c>
      <c r="D49" s="293" t="s">
        <v>433</v>
      </c>
      <c r="E49" s="293" t="s">
        <v>91</v>
      </c>
      <c r="F49" s="293" t="s">
        <v>103</v>
      </c>
      <c r="G49" s="293" t="s">
        <v>104</v>
      </c>
      <c r="H49" s="202" t="str">
        <f>IF(AND('OF -Antibiotics STAR PU 13'!J49="no",'Co-amoxiclav etc.'!J49="no"),"yes","no")</f>
        <v>no</v>
      </c>
      <c r="I49" s="202" t="str">
        <f>IF(AND('OF -Antibiotics STAR PU 13'!L49="no",'Co-amoxiclav etc.'!L49="no"),"yes","no")</f>
        <v>no</v>
      </c>
      <c r="J49" s="202" t="str">
        <f>IF(AND('OF -Antibiotics STAR PU 13'!N49="no",'Co-amoxiclav etc.'!N49="no"),"yes","no")</f>
        <v>no</v>
      </c>
      <c r="K49" s="202" t="str">
        <f>IF(AND('OF -Antibiotics STAR PU 13'!P49="no",'Co-amoxiclav etc.'!P49="no"),"yes","no")</f>
        <v>no</v>
      </c>
      <c r="L49" s="202" t="str">
        <f>IF(AND('OF -Antibiotics STAR PU 13'!R49="no",'Co-amoxiclav etc.'!R49="no"),"yes","no")</f>
        <v>no</v>
      </c>
      <c r="M49" s="202" t="str">
        <f>IF(AND('OF -Antibiotics STAR PU 13'!T49="no",'Co-amoxiclav etc.'!T49="no"),"yes","no")</f>
        <v>no</v>
      </c>
      <c r="N49" s="202" t="str">
        <f>IF(AND('OF -Antibiotics STAR PU 13'!V49="no",'Co-amoxiclav etc.'!V49="no"),"yes","no")</f>
        <v>no</v>
      </c>
      <c r="O49" s="202" t="str">
        <f>IF(AND('OF -Antibiotics STAR PU 13'!X49="no",'Co-amoxiclav etc.'!X49="no"),"yes","no")</f>
        <v>no</v>
      </c>
      <c r="P49" s="202" t="str">
        <f>IF(AND('OF -Antibiotics STAR PU 13'!Z49="no",'Co-amoxiclav etc.'!Z49="no"),"yes","no")</f>
        <v>no</v>
      </c>
      <c r="Q49" s="202" t="str">
        <f>IF(AND('OF -Antibiotics STAR PU 13'!AB49="no",'Co-amoxiclav etc.'!AB49="no"),"yes","no")</f>
        <v>no</v>
      </c>
      <c r="R49" s="202" t="str">
        <f>IF(AND('OF -Antibiotics STAR PU 13'!AD49="no",'Co-amoxiclav etc.'!AD49="no"),"yes","no")</f>
        <v>no</v>
      </c>
      <c r="S49" s="202" t="str">
        <f>IF(AND('OF -Antibiotics STAR PU 13'!AF49="no",'Co-amoxiclav etc.'!AF49="no"),"yes","no")</f>
        <v>no</v>
      </c>
      <c r="T49" s="202" t="str">
        <f>IF(AND('OF -Antibiotics STAR PU 13'!AH49="no",'Co-amoxiclav etc.'!AH49="no"),"yes","no")</f>
        <v>no</v>
      </c>
      <c r="U49" s="202" t="str">
        <f>IF(AND('OF -Antibiotics STAR PU 13'!AJ49="no",'Co-amoxiclav etc.'!AJ49="no"),"yes","no")</f>
        <v>no</v>
      </c>
      <c r="V49" s="202" t="str">
        <f>IF(AND('OF -Antibiotics STAR PU 13'!AL49="no",'Co-amoxiclav etc.'!AL49="no"),"yes","no")</f>
        <v>no</v>
      </c>
      <c r="W49" s="202" t="str">
        <f>IF(AND('OF -Antibiotics STAR PU 13'!AN49="no",'Co-amoxiclav etc.'!AN49="no"),"yes","no")</f>
        <v>no</v>
      </c>
      <c r="X49" s="202" t="str">
        <f>IF(AND('OF -Antibiotics STAR PU 13'!AP49="no",'Co-amoxiclav etc.'!AP49="no"),"yes","no")</f>
        <v>no</v>
      </c>
      <c r="Y49" s="202" t="str">
        <f>IF(AND('OF -Antibiotics STAR PU 13'!AR49="no",'Co-amoxiclav etc.'!AR49="no"),"yes","no")</f>
        <v>no</v>
      </c>
      <c r="Z49" s="202" t="str">
        <f>IF(AND('OF -Antibiotics STAR PU 13'!AT49="no",'Co-amoxiclav etc.'!AT49="no"),"yes","no")</f>
        <v>no</v>
      </c>
      <c r="AA49" s="202" t="str">
        <f>IF(AND('OF -Antibiotics STAR PU 13'!AV49="no",'Co-amoxiclav etc.'!AV49="no"),"yes","no")</f>
        <v>no</v>
      </c>
      <c r="AB49" s="202"/>
      <c r="AC49" s="202"/>
      <c r="AD49" s="202"/>
      <c r="AE49" s="202"/>
    </row>
    <row r="50" spans="1:31" x14ac:dyDescent="0.2">
      <c r="A50" s="285" t="s">
        <v>629</v>
      </c>
      <c r="B50" s="293" t="s">
        <v>690</v>
      </c>
      <c r="C50" s="293" t="s">
        <v>404</v>
      </c>
      <c r="D50" s="293" t="s">
        <v>426</v>
      </c>
      <c r="E50" s="293" t="s">
        <v>47</v>
      </c>
      <c r="F50" s="293" t="s">
        <v>105</v>
      </c>
      <c r="G50" s="293" t="s">
        <v>106</v>
      </c>
      <c r="H50" s="202" t="str">
        <f>IF(AND('OF -Antibiotics STAR PU 13'!J50="no",'Co-amoxiclav etc.'!J50="no"),"yes","no")</f>
        <v>no</v>
      </c>
      <c r="I50" s="202" t="str">
        <f>IF(AND('OF -Antibiotics STAR PU 13'!L50="no",'Co-amoxiclav etc.'!L50="no"),"yes","no")</f>
        <v>no</v>
      </c>
      <c r="J50" s="202" t="str">
        <f>IF(AND('OF -Antibiotics STAR PU 13'!N50="no",'Co-amoxiclav etc.'!N50="no"),"yes","no")</f>
        <v>no</v>
      </c>
      <c r="K50" s="202" t="str">
        <f>IF(AND('OF -Antibiotics STAR PU 13'!P50="no",'Co-amoxiclav etc.'!P50="no"),"yes","no")</f>
        <v>no</v>
      </c>
      <c r="L50" s="202" t="str">
        <f>IF(AND('OF -Antibiotics STAR PU 13'!R50="no",'Co-amoxiclav etc.'!R50="no"),"yes","no")</f>
        <v>no</v>
      </c>
      <c r="M50" s="202" t="str">
        <f>IF(AND('OF -Antibiotics STAR PU 13'!T50="no",'Co-amoxiclav etc.'!T50="no"),"yes","no")</f>
        <v>no</v>
      </c>
      <c r="N50" s="202" t="str">
        <f>IF(AND('OF -Antibiotics STAR PU 13'!V50="no",'Co-amoxiclav etc.'!V50="no"),"yes","no")</f>
        <v>no</v>
      </c>
      <c r="O50" s="202" t="str">
        <f>IF(AND('OF -Antibiotics STAR PU 13'!X50="no",'Co-amoxiclav etc.'!X50="no"),"yes","no")</f>
        <v>no</v>
      </c>
      <c r="P50" s="202" t="str">
        <f>IF(AND('OF -Antibiotics STAR PU 13'!Z50="no",'Co-amoxiclav etc.'!Z50="no"),"yes","no")</f>
        <v>no</v>
      </c>
      <c r="Q50" s="202" t="str">
        <f>IF(AND('OF -Antibiotics STAR PU 13'!AB50="no",'Co-amoxiclav etc.'!AB50="no"),"yes","no")</f>
        <v>no</v>
      </c>
      <c r="R50" s="202" t="str">
        <f>IF(AND('OF -Antibiotics STAR PU 13'!AD50="no",'Co-amoxiclav etc.'!AD50="no"),"yes","no")</f>
        <v>no</v>
      </c>
      <c r="S50" s="202" t="str">
        <f>IF(AND('OF -Antibiotics STAR PU 13'!AF50="no",'Co-amoxiclav etc.'!AF50="no"),"yes","no")</f>
        <v>no</v>
      </c>
      <c r="T50" s="202" t="str">
        <f>IF(AND('OF -Antibiotics STAR PU 13'!AH50="no",'Co-amoxiclav etc.'!AH50="no"),"yes","no")</f>
        <v>no</v>
      </c>
      <c r="U50" s="202" t="str">
        <f>IF(AND('OF -Antibiotics STAR PU 13'!AJ50="no",'Co-amoxiclav etc.'!AJ50="no"),"yes","no")</f>
        <v>no</v>
      </c>
      <c r="V50" s="202" t="str">
        <f>IF(AND('OF -Antibiotics STAR PU 13'!AL50="no",'Co-amoxiclav etc.'!AL50="no"),"yes","no")</f>
        <v>no</v>
      </c>
      <c r="W50" s="202" t="str">
        <f>IF(AND('OF -Antibiotics STAR PU 13'!AN50="no",'Co-amoxiclav etc.'!AN50="no"),"yes","no")</f>
        <v>no</v>
      </c>
      <c r="X50" s="202" t="str">
        <f>IF(AND('OF -Antibiotics STAR PU 13'!AP50="no",'Co-amoxiclav etc.'!AP50="no"),"yes","no")</f>
        <v>no</v>
      </c>
      <c r="Y50" s="202" t="str">
        <f>IF(AND('OF -Antibiotics STAR PU 13'!AR50="no",'Co-amoxiclav etc.'!AR50="no"),"yes","no")</f>
        <v>no</v>
      </c>
      <c r="Z50" s="202" t="str">
        <f>IF(AND('OF -Antibiotics STAR PU 13'!AT50="no",'Co-amoxiclav etc.'!AT50="no"),"yes","no")</f>
        <v>no</v>
      </c>
      <c r="AA50" s="202" t="str">
        <f>IF(AND('OF -Antibiotics STAR PU 13'!AV50="no",'Co-amoxiclav etc.'!AV50="no"),"yes","no")</f>
        <v>no</v>
      </c>
      <c r="AB50" s="202"/>
      <c r="AC50" s="202"/>
      <c r="AD50" s="202"/>
      <c r="AE50" s="202"/>
    </row>
    <row r="51" spans="1:31" x14ac:dyDescent="0.2">
      <c r="A51" s="285" t="s">
        <v>494</v>
      </c>
      <c r="B51" s="293" t="s">
        <v>693</v>
      </c>
      <c r="C51" s="293" t="s">
        <v>406</v>
      </c>
      <c r="D51" s="293" t="s">
        <v>421</v>
      </c>
      <c r="E51" s="293" t="s">
        <v>28</v>
      </c>
      <c r="F51" s="293" t="s">
        <v>107</v>
      </c>
      <c r="G51" s="293" t="s">
        <v>108</v>
      </c>
      <c r="H51" s="202" t="str">
        <f>IF(AND('OF -Antibiotics STAR PU 13'!J51="no",'Co-amoxiclav etc.'!J51="no"),"yes","no")</f>
        <v>no</v>
      </c>
      <c r="I51" s="202" t="str">
        <f>IF(AND('OF -Antibiotics STAR PU 13'!L51="no",'Co-amoxiclav etc.'!L51="no"),"yes","no")</f>
        <v>no</v>
      </c>
      <c r="J51" s="202" t="str">
        <f>IF(AND('OF -Antibiotics STAR PU 13'!N51="no",'Co-amoxiclav etc.'!N51="no"),"yes","no")</f>
        <v>no</v>
      </c>
      <c r="K51" s="202" t="str">
        <f>IF(AND('OF -Antibiotics STAR PU 13'!P51="no",'Co-amoxiclav etc.'!P51="no"),"yes","no")</f>
        <v>no</v>
      </c>
      <c r="L51" s="202" t="str">
        <f>IF(AND('OF -Antibiotics STAR PU 13'!R51="no",'Co-amoxiclav etc.'!R51="no"),"yes","no")</f>
        <v>no</v>
      </c>
      <c r="M51" s="202" t="str">
        <f>IF(AND('OF -Antibiotics STAR PU 13'!T51="no",'Co-amoxiclav etc.'!T51="no"),"yes","no")</f>
        <v>no</v>
      </c>
      <c r="N51" s="202" t="str">
        <f>IF(AND('OF -Antibiotics STAR PU 13'!V51="no",'Co-amoxiclav etc.'!V51="no"),"yes","no")</f>
        <v>no</v>
      </c>
      <c r="O51" s="202" t="str">
        <f>IF(AND('OF -Antibiotics STAR PU 13'!X51="no",'Co-amoxiclav etc.'!X51="no"),"yes","no")</f>
        <v>no</v>
      </c>
      <c r="P51" s="202" t="str">
        <f>IF(AND('OF -Antibiotics STAR PU 13'!Z51="no",'Co-amoxiclav etc.'!Z51="no"),"yes","no")</f>
        <v>no</v>
      </c>
      <c r="Q51" s="202" t="str">
        <f>IF(AND('OF -Antibiotics STAR PU 13'!AB51="no",'Co-amoxiclav etc.'!AB51="no"),"yes","no")</f>
        <v>no</v>
      </c>
      <c r="R51" s="202" t="str">
        <f>IF(AND('OF -Antibiotics STAR PU 13'!AD51="no",'Co-amoxiclav etc.'!AD51="no"),"yes","no")</f>
        <v>no</v>
      </c>
      <c r="S51" s="202" t="str">
        <f>IF(AND('OF -Antibiotics STAR PU 13'!AF51="no",'Co-amoxiclav etc.'!AF51="no"),"yes","no")</f>
        <v>no</v>
      </c>
      <c r="T51" s="202" t="str">
        <f>IF(AND('OF -Antibiotics STAR PU 13'!AH51="no",'Co-amoxiclav etc.'!AH51="no"),"yes","no")</f>
        <v>no</v>
      </c>
      <c r="U51" s="202" t="str">
        <f>IF(AND('OF -Antibiotics STAR PU 13'!AJ51="no",'Co-amoxiclav etc.'!AJ51="no"),"yes","no")</f>
        <v>no</v>
      </c>
      <c r="V51" s="202" t="str">
        <f>IF(AND('OF -Antibiotics STAR PU 13'!AL51="no",'Co-amoxiclav etc.'!AL51="no"),"yes","no")</f>
        <v>no</v>
      </c>
      <c r="W51" s="202" t="str">
        <f>IF(AND('OF -Antibiotics STAR PU 13'!AN51="no",'Co-amoxiclav etc.'!AN51="no"),"yes","no")</f>
        <v>no</v>
      </c>
      <c r="X51" s="202" t="str">
        <f>IF(AND('OF -Antibiotics STAR PU 13'!AP51="no",'Co-amoxiclav etc.'!AP51="no"),"yes","no")</f>
        <v>no</v>
      </c>
      <c r="Y51" s="202" t="str">
        <f>IF(AND('OF -Antibiotics STAR PU 13'!AR51="no",'Co-amoxiclav etc.'!AR51="no"),"yes","no")</f>
        <v>no</v>
      </c>
      <c r="Z51" s="202" t="str">
        <f>IF(AND('OF -Antibiotics STAR PU 13'!AT51="no",'Co-amoxiclav etc.'!AT51="no"),"yes","no")</f>
        <v>no</v>
      </c>
      <c r="AA51" s="202" t="str">
        <f>IF(AND('OF -Antibiotics STAR PU 13'!AV51="no",'Co-amoxiclav etc.'!AV51="no"),"yes","no")</f>
        <v>no</v>
      </c>
      <c r="AB51" s="202"/>
      <c r="AC51" s="202"/>
      <c r="AD51" s="202"/>
      <c r="AE51" s="202"/>
    </row>
    <row r="52" spans="1:31" x14ac:dyDescent="0.2">
      <c r="A52" s="285" t="s">
        <v>636</v>
      </c>
      <c r="B52" s="293" t="s">
        <v>692</v>
      </c>
      <c r="C52" s="293" t="s">
        <v>403</v>
      </c>
      <c r="D52" s="293" t="s">
        <v>417</v>
      </c>
      <c r="E52" s="293" t="s">
        <v>11</v>
      </c>
      <c r="F52" s="293" t="s">
        <v>559</v>
      </c>
      <c r="G52" s="293" t="s">
        <v>560</v>
      </c>
      <c r="H52" s="202" t="str">
        <f>IF(AND('OF -Antibiotics STAR PU 13'!J52="no",'Co-amoxiclav etc.'!J52="no"),"yes","no")</f>
        <v>no</v>
      </c>
      <c r="I52" s="202" t="str">
        <f>IF(AND('OF -Antibiotics STAR PU 13'!L52="no",'Co-amoxiclav etc.'!L52="no"),"yes","no")</f>
        <v>no</v>
      </c>
      <c r="J52" s="202" t="str">
        <f>IF(AND('OF -Antibiotics STAR PU 13'!N52="no",'Co-amoxiclav etc.'!N52="no"),"yes","no")</f>
        <v>no</v>
      </c>
      <c r="K52" s="202" t="str">
        <f>IF(AND('OF -Antibiotics STAR PU 13'!P52="no",'Co-amoxiclav etc.'!P52="no"),"yes","no")</f>
        <v>no</v>
      </c>
      <c r="L52" s="202" t="str">
        <f>IF(AND('OF -Antibiotics STAR PU 13'!R52="no",'Co-amoxiclav etc.'!R52="no"),"yes","no")</f>
        <v>no</v>
      </c>
      <c r="M52" s="202" t="str">
        <f>IF(AND('OF -Antibiotics STAR PU 13'!T52="no",'Co-amoxiclav etc.'!T52="no"),"yes","no")</f>
        <v>no</v>
      </c>
      <c r="N52" s="202" t="str">
        <f>IF(AND('OF -Antibiotics STAR PU 13'!V52="no",'Co-amoxiclav etc.'!V52="no"),"yes","no")</f>
        <v>no</v>
      </c>
      <c r="O52" s="202" t="str">
        <f>IF(AND('OF -Antibiotics STAR PU 13'!X52="no",'Co-amoxiclav etc.'!X52="no"),"yes","no")</f>
        <v>no</v>
      </c>
      <c r="P52" s="202" t="str">
        <f>IF(AND('OF -Antibiotics STAR PU 13'!Z52="no",'Co-amoxiclav etc.'!Z52="no"),"yes","no")</f>
        <v>no</v>
      </c>
      <c r="Q52" s="202" t="str">
        <f>IF(AND('OF -Antibiotics STAR PU 13'!AB52="no",'Co-amoxiclav etc.'!AB52="no"),"yes","no")</f>
        <v>no</v>
      </c>
      <c r="R52" s="202" t="str">
        <f>IF(AND('OF -Antibiotics STAR PU 13'!AD52="no",'Co-amoxiclav etc.'!AD52="no"),"yes","no")</f>
        <v>no</v>
      </c>
      <c r="S52" s="202" t="str">
        <f>IF(AND('OF -Antibiotics STAR PU 13'!AF52="no",'Co-amoxiclav etc.'!AF52="no"),"yes","no")</f>
        <v>no</v>
      </c>
      <c r="T52" s="202" t="str">
        <f>IF(AND('OF -Antibiotics STAR PU 13'!AH52="no",'Co-amoxiclav etc.'!AH52="no"),"yes","no")</f>
        <v>no</v>
      </c>
      <c r="U52" s="202" t="str">
        <f>IF(AND('OF -Antibiotics STAR PU 13'!AJ52="no",'Co-amoxiclav etc.'!AJ52="no"),"yes","no")</f>
        <v>no</v>
      </c>
      <c r="V52" s="202" t="str">
        <f>IF(AND('OF -Antibiotics STAR PU 13'!AL52="no",'Co-amoxiclav etc.'!AL52="no"),"yes","no")</f>
        <v>no</v>
      </c>
      <c r="W52" s="202" t="str">
        <f>IF(AND('OF -Antibiotics STAR PU 13'!AN52="no",'Co-amoxiclav etc.'!AN52="no"),"yes","no")</f>
        <v>no</v>
      </c>
      <c r="X52" s="202" t="str">
        <f>IF(AND('OF -Antibiotics STAR PU 13'!AP52="no",'Co-amoxiclav etc.'!AP52="no"),"yes","no")</f>
        <v>no</v>
      </c>
      <c r="Y52" s="202" t="str">
        <f>IF(AND('OF -Antibiotics STAR PU 13'!AR52="no",'Co-amoxiclav etc.'!AR52="no"),"yes","no")</f>
        <v>no</v>
      </c>
      <c r="Z52" s="202" t="str">
        <f>IF(AND('OF -Antibiotics STAR PU 13'!AT52="no",'Co-amoxiclav etc.'!AT52="no"),"yes","no")</f>
        <v>no</v>
      </c>
      <c r="AA52" s="202" t="str">
        <f>IF(AND('OF -Antibiotics STAR PU 13'!AV52="no",'Co-amoxiclav etc.'!AV52="no"),"yes","no")</f>
        <v>no</v>
      </c>
      <c r="AB52" s="202"/>
      <c r="AC52" s="202"/>
      <c r="AD52" s="202"/>
      <c r="AE52" s="202"/>
    </row>
    <row r="53" spans="1:31" x14ac:dyDescent="0.2">
      <c r="A53" s="285" t="s">
        <v>627</v>
      </c>
      <c r="B53" s="293" t="s">
        <v>695</v>
      </c>
      <c r="C53" s="293" t="s">
        <v>465</v>
      </c>
      <c r="D53" s="293" t="s">
        <v>424</v>
      </c>
      <c r="E53" s="293" t="s">
        <v>35</v>
      </c>
      <c r="F53" s="293" t="s">
        <v>109</v>
      </c>
      <c r="G53" s="293" t="s">
        <v>110</v>
      </c>
      <c r="H53" s="202" t="str">
        <f>IF(AND('OF -Antibiotics STAR PU 13'!J53="no",'Co-amoxiclav etc.'!J53="no"),"yes","no")</f>
        <v>no</v>
      </c>
      <c r="I53" s="202" t="str">
        <f>IF(AND('OF -Antibiotics STAR PU 13'!L53="no",'Co-amoxiclav etc.'!L53="no"),"yes","no")</f>
        <v>no</v>
      </c>
      <c r="J53" s="202" t="str">
        <f>IF(AND('OF -Antibiotics STAR PU 13'!N53="no",'Co-amoxiclav etc.'!N53="no"),"yes","no")</f>
        <v>no</v>
      </c>
      <c r="K53" s="202" t="str">
        <f>IF(AND('OF -Antibiotics STAR PU 13'!P53="no",'Co-amoxiclav etc.'!P53="no"),"yes","no")</f>
        <v>no</v>
      </c>
      <c r="L53" s="202" t="str">
        <f>IF(AND('OF -Antibiotics STAR PU 13'!R53="no",'Co-amoxiclav etc.'!R53="no"),"yes","no")</f>
        <v>no</v>
      </c>
      <c r="M53" s="202" t="str">
        <f>IF(AND('OF -Antibiotics STAR PU 13'!T53="no",'Co-amoxiclav etc.'!T53="no"),"yes","no")</f>
        <v>no</v>
      </c>
      <c r="N53" s="202" t="str">
        <f>IF(AND('OF -Antibiotics STAR PU 13'!V53="no",'Co-amoxiclav etc.'!V53="no"),"yes","no")</f>
        <v>no</v>
      </c>
      <c r="O53" s="202" t="str">
        <f>IF(AND('OF -Antibiotics STAR PU 13'!X53="no",'Co-amoxiclav etc.'!X53="no"),"yes","no")</f>
        <v>no</v>
      </c>
      <c r="P53" s="202" t="str">
        <f>IF(AND('OF -Antibiotics STAR PU 13'!Z53="no",'Co-amoxiclav etc.'!Z53="no"),"yes","no")</f>
        <v>no</v>
      </c>
      <c r="Q53" s="202" t="str">
        <f>IF(AND('OF -Antibiotics STAR PU 13'!AB53="no",'Co-amoxiclav etc.'!AB53="no"),"yes","no")</f>
        <v>no</v>
      </c>
      <c r="R53" s="202" t="str">
        <f>IF(AND('OF -Antibiotics STAR PU 13'!AD53="no",'Co-amoxiclav etc.'!AD53="no"),"yes","no")</f>
        <v>no</v>
      </c>
      <c r="S53" s="202" t="str">
        <f>IF(AND('OF -Antibiotics STAR PU 13'!AF53="no",'Co-amoxiclav etc.'!AF53="no"),"yes","no")</f>
        <v>no</v>
      </c>
      <c r="T53" s="202" t="str">
        <f>IF(AND('OF -Antibiotics STAR PU 13'!AH53="no",'Co-amoxiclav etc.'!AH53="no"),"yes","no")</f>
        <v>no</v>
      </c>
      <c r="U53" s="202" t="str">
        <f>IF(AND('OF -Antibiotics STAR PU 13'!AJ53="no",'Co-amoxiclav etc.'!AJ53="no"),"yes","no")</f>
        <v>no</v>
      </c>
      <c r="V53" s="202" t="str">
        <f>IF(AND('OF -Antibiotics STAR PU 13'!AL53="no",'Co-amoxiclav etc.'!AL53="no"),"yes","no")</f>
        <v>no</v>
      </c>
      <c r="W53" s="202" t="str">
        <f>IF(AND('OF -Antibiotics STAR PU 13'!AN53="no",'Co-amoxiclav etc.'!AN53="no"),"yes","no")</f>
        <v>no</v>
      </c>
      <c r="X53" s="202" t="str">
        <f>IF(AND('OF -Antibiotics STAR PU 13'!AP53="no",'Co-amoxiclav etc.'!AP53="no"),"yes","no")</f>
        <v>no</v>
      </c>
      <c r="Y53" s="202" t="str">
        <f>IF(AND('OF -Antibiotics STAR PU 13'!AR53="no",'Co-amoxiclav etc.'!AR53="no"),"yes","no")</f>
        <v>no</v>
      </c>
      <c r="Z53" s="202" t="str">
        <f>IF(AND('OF -Antibiotics STAR PU 13'!AT53="no",'Co-amoxiclav etc.'!AT53="no"),"yes","no")</f>
        <v>no</v>
      </c>
      <c r="AA53" s="202" t="str">
        <f>IF(AND('OF -Antibiotics STAR PU 13'!AV53="no",'Co-amoxiclav etc.'!AV53="no"),"yes","no")</f>
        <v>no</v>
      </c>
      <c r="AB53" s="202"/>
      <c r="AC53" s="202"/>
      <c r="AD53" s="202"/>
      <c r="AE53" s="202"/>
    </row>
    <row r="54" spans="1:31" x14ac:dyDescent="0.2">
      <c r="A54" s="285" t="s">
        <v>495</v>
      </c>
      <c r="B54" s="293" t="s">
        <v>693</v>
      </c>
      <c r="C54" s="293" t="s">
        <v>406</v>
      </c>
      <c r="D54" s="293" t="s">
        <v>435</v>
      </c>
      <c r="E54" s="293" t="s">
        <v>111</v>
      </c>
      <c r="F54" s="293" t="s">
        <v>112</v>
      </c>
      <c r="G54" s="293" t="s">
        <v>113</v>
      </c>
      <c r="H54" s="202" t="str">
        <f>IF(AND('OF -Antibiotics STAR PU 13'!J54="no",'Co-amoxiclav etc.'!J54="no"),"yes","no")</f>
        <v>yes</v>
      </c>
      <c r="I54" s="202" t="str">
        <f>IF(AND('OF -Antibiotics STAR PU 13'!L54="no",'Co-amoxiclav etc.'!L54="no"),"yes","no")</f>
        <v>yes</v>
      </c>
      <c r="J54" s="202" t="str">
        <f>IF(AND('OF -Antibiotics STAR PU 13'!N54="no",'Co-amoxiclav etc.'!N54="no"),"yes","no")</f>
        <v>yes</v>
      </c>
      <c r="K54" s="202" t="str">
        <f>IF(AND('OF -Antibiotics STAR PU 13'!P54="no",'Co-amoxiclav etc.'!P54="no"),"yes","no")</f>
        <v>yes</v>
      </c>
      <c r="L54" s="202" t="str">
        <f>IF(AND('OF -Antibiotics STAR PU 13'!R54="no",'Co-amoxiclav etc.'!R54="no"),"yes","no")</f>
        <v>yes</v>
      </c>
      <c r="M54" s="202" t="str">
        <f>IF(AND('OF -Antibiotics STAR PU 13'!T54="no",'Co-amoxiclav etc.'!T54="no"),"yes","no")</f>
        <v>yes</v>
      </c>
      <c r="N54" s="202" t="str">
        <f>IF(AND('OF -Antibiotics STAR PU 13'!V54="no",'Co-amoxiclav etc.'!V54="no"),"yes","no")</f>
        <v>yes</v>
      </c>
      <c r="O54" s="202" t="str">
        <f>IF(AND('OF -Antibiotics STAR PU 13'!X54="no",'Co-amoxiclav etc.'!X54="no"),"yes","no")</f>
        <v>yes</v>
      </c>
      <c r="P54" s="202" t="str">
        <f>IF(AND('OF -Antibiotics STAR PU 13'!Z54="no",'Co-amoxiclav etc.'!Z54="no"),"yes","no")</f>
        <v>yes</v>
      </c>
      <c r="Q54" s="202" t="str">
        <f>IF(AND('OF -Antibiotics STAR PU 13'!AB54="no",'Co-amoxiclav etc.'!AB54="no"),"yes","no")</f>
        <v>no</v>
      </c>
      <c r="R54" s="202" t="str">
        <f>IF(AND('OF -Antibiotics STAR PU 13'!AD54="no",'Co-amoxiclav etc.'!AD54="no"),"yes","no")</f>
        <v>no</v>
      </c>
      <c r="S54" s="202" t="str">
        <f>IF(AND('OF -Antibiotics STAR PU 13'!AF54="no",'Co-amoxiclav etc.'!AF54="no"),"yes","no")</f>
        <v>no</v>
      </c>
      <c r="T54" s="202" t="str">
        <f>IF(AND('OF -Antibiotics STAR PU 13'!AH54="no",'Co-amoxiclav etc.'!AH54="no"),"yes","no")</f>
        <v>no</v>
      </c>
      <c r="U54" s="202" t="str">
        <f>IF(AND('OF -Antibiotics STAR PU 13'!AJ54="no",'Co-amoxiclav etc.'!AJ54="no"),"yes","no")</f>
        <v>no</v>
      </c>
      <c r="V54" s="202" t="str">
        <f>IF(AND('OF -Antibiotics STAR PU 13'!AL54="no",'Co-amoxiclav etc.'!AL54="no"),"yes","no")</f>
        <v>no</v>
      </c>
      <c r="W54" s="202" t="str">
        <f>IF(AND('OF -Antibiotics STAR PU 13'!AN54="no",'Co-amoxiclav etc.'!AN54="no"),"yes","no")</f>
        <v>no</v>
      </c>
      <c r="X54" s="202" t="str">
        <f>IF(AND('OF -Antibiotics STAR PU 13'!AP54="no",'Co-amoxiclav etc.'!AP54="no"),"yes","no")</f>
        <v>no</v>
      </c>
      <c r="Y54" s="202" t="str">
        <f>IF(AND('OF -Antibiotics STAR PU 13'!AR54="no",'Co-amoxiclav etc.'!AR54="no"),"yes","no")</f>
        <v>no</v>
      </c>
      <c r="Z54" s="202" t="str">
        <f>IF(AND('OF -Antibiotics STAR PU 13'!AT54="no",'Co-amoxiclav etc.'!AT54="no"),"yes","no")</f>
        <v>no</v>
      </c>
      <c r="AA54" s="202" t="str">
        <f>IF(AND('OF -Antibiotics STAR PU 13'!AV54="no",'Co-amoxiclav etc.'!AV54="no"),"yes","no")</f>
        <v>no</v>
      </c>
      <c r="AB54" s="202"/>
      <c r="AC54" s="202"/>
      <c r="AD54" s="202"/>
      <c r="AE54" s="202"/>
    </row>
    <row r="55" spans="1:31" x14ac:dyDescent="0.2">
      <c r="A55" s="285" t="s">
        <v>637</v>
      </c>
      <c r="B55" s="293" t="s">
        <v>688</v>
      </c>
      <c r="C55" s="293" t="s">
        <v>401</v>
      </c>
      <c r="D55" s="293" t="s">
        <v>436</v>
      </c>
      <c r="E55" s="293" t="s">
        <v>114</v>
      </c>
      <c r="F55" s="293" t="s">
        <v>115</v>
      </c>
      <c r="G55" s="293" t="s">
        <v>116</v>
      </c>
      <c r="H55" s="202" t="str">
        <f>IF(AND('OF -Antibiotics STAR PU 13'!J55="no",'Co-amoxiclav etc.'!J55="no"),"yes","no")</f>
        <v>no</v>
      </c>
      <c r="I55" s="202" t="str">
        <f>IF(AND('OF -Antibiotics STAR PU 13'!L55="no",'Co-amoxiclav etc.'!L55="no"),"yes","no")</f>
        <v>no</v>
      </c>
      <c r="J55" s="202" t="str">
        <f>IF(AND('OF -Antibiotics STAR PU 13'!N55="no",'Co-amoxiclav etc.'!N55="no"),"yes","no")</f>
        <v>no</v>
      </c>
      <c r="K55" s="202" t="str">
        <f>IF(AND('OF -Antibiotics STAR PU 13'!P55="no",'Co-amoxiclav etc.'!P55="no"),"yes","no")</f>
        <v>no</v>
      </c>
      <c r="L55" s="202" t="str">
        <f>IF(AND('OF -Antibiotics STAR PU 13'!R55="no",'Co-amoxiclav etc.'!R55="no"),"yes","no")</f>
        <v>no</v>
      </c>
      <c r="M55" s="202" t="str">
        <f>IF(AND('OF -Antibiotics STAR PU 13'!T55="no",'Co-amoxiclav etc.'!T55="no"),"yes","no")</f>
        <v>no</v>
      </c>
      <c r="N55" s="202" t="str">
        <f>IF(AND('OF -Antibiotics STAR PU 13'!V55="no",'Co-amoxiclav etc.'!V55="no"),"yes","no")</f>
        <v>no</v>
      </c>
      <c r="O55" s="202" t="str">
        <f>IF(AND('OF -Antibiotics STAR PU 13'!X55="no",'Co-amoxiclav etc.'!X55="no"),"yes","no")</f>
        <v>no</v>
      </c>
      <c r="P55" s="202" t="str">
        <f>IF(AND('OF -Antibiotics STAR PU 13'!Z55="no",'Co-amoxiclav etc.'!Z55="no"),"yes","no")</f>
        <v>no</v>
      </c>
      <c r="Q55" s="202" t="str">
        <f>IF(AND('OF -Antibiotics STAR PU 13'!AB55="no",'Co-amoxiclav etc.'!AB55="no"),"yes","no")</f>
        <v>no</v>
      </c>
      <c r="R55" s="202" t="str">
        <f>IF(AND('OF -Antibiotics STAR PU 13'!AD55="no",'Co-amoxiclav etc.'!AD55="no"),"yes","no")</f>
        <v>no</v>
      </c>
      <c r="S55" s="202" t="str">
        <f>IF(AND('OF -Antibiotics STAR PU 13'!AF55="no",'Co-amoxiclav etc.'!AF55="no"),"yes","no")</f>
        <v>no</v>
      </c>
      <c r="T55" s="202" t="str">
        <f>IF(AND('OF -Antibiotics STAR PU 13'!AH55="no",'Co-amoxiclav etc.'!AH55="no"),"yes","no")</f>
        <v>no</v>
      </c>
      <c r="U55" s="202" t="str">
        <f>IF(AND('OF -Antibiotics STAR PU 13'!AJ55="no",'Co-amoxiclav etc.'!AJ55="no"),"yes","no")</f>
        <v>no</v>
      </c>
      <c r="V55" s="202" t="str">
        <f>IF(AND('OF -Antibiotics STAR PU 13'!AL55="no",'Co-amoxiclav etc.'!AL55="no"),"yes","no")</f>
        <v>no</v>
      </c>
      <c r="W55" s="202" t="str">
        <f>IF(AND('OF -Antibiotics STAR PU 13'!AN55="no",'Co-amoxiclav etc.'!AN55="no"),"yes","no")</f>
        <v>no</v>
      </c>
      <c r="X55" s="202" t="str">
        <f>IF(AND('OF -Antibiotics STAR PU 13'!AP55="no",'Co-amoxiclav etc.'!AP55="no"),"yes","no")</f>
        <v>no</v>
      </c>
      <c r="Y55" s="202" t="str">
        <f>IF(AND('OF -Antibiotics STAR PU 13'!AR55="no",'Co-amoxiclav etc.'!AR55="no"),"yes","no")</f>
        <v>no</v>
      </c>
      <c r="Z55" s="202" t="str">
        <f>IF(AND('OF -Antibiotics STAR PU 13'!AT55="no",'Co-amoxiclav etc.'!AT55="no"),"yes","no")</f>
        <v>no</v>
      </c>
      <c r="AA55" s="202" t="str">
        <f>IF(AND('OF -Antibiotics STAR PU 13'!AV55="no",'Co-amoxiclav etc.'!AV55="no"),"yes","no")</f>
        <v>no</v>
      </c>
      <c r="AB55" s="202"/>
      <c r="AC55" s="202"/>
      <c r="AD55" s="202"/>
      <c r="AE55" s="202"/>
    </row>
    <row r="56" spans="1:31" x14ac:dyDescent="0.2">
      <c r="A56" s="285" t="s">
        <v>632</v>
      </c>
      <c r="B56" s="293" t="s">
        <v>698</v>
      </c>
      <c r="C56" s="293" t="s">
        <v>409</v>
      </c>
      <c r="D56" s="293" t="s">
        <v>430</v>
      </c>
      <c r="E56" s="293" t="s">
        <v>65</v>
      </c>
      <c r="F56" s="293" t="s">
        <v>117</v>
      </c>
      <c r="G56" s="293" t="s">
        <v>118</v>
      </c>
      <c r="H56" s="202" t="str">
        <f>IF(AND('OF -Antibiotics STAR PU 13'!J56="no",'Co-amoxiclav etc.'!J56="no"),"yes","no")</f>
        <v>no</v>
      </c>
      <c r="I56" s="202" t="str">
        <f>IF(AND('OF -Antibiotics STAR PU 13'!L56="no",'Co-amoxiclav etc.'!L56="no"),"yes","no")</f>
        <v>no</v>
      </c>
      <c r="J56" s="202" t="str">
        <f>IF(AND('OF -Antibiotics STAR PU 13'!N56="no",'Co-amoxiclav etc.'!N56="no"),"yes","no")</f>
        <v>no</v>
      </c>
      <c r="K56" s="202" t="str">
        <f>IF(AND('OF -Antibiotics STAR PU 13'!P56="no",'Co-amoxiclav etc.'!P56="no"),"yes","no")</f>
        <v>no</v>
      </c>
      <c r="L56" s="202" t="str">
        <f>IF(AND('OF -Antibiotics STAR PU 13'!R56="no",'Co-amoxiclav etc.'!R56="no"),"yes","no")</f>
        <v>no</v>
      </c>
      <c r="M56" s="202" t="str">
        <f>IF(AND('OF -Antibiotics STAR PU 13'!T56="no",'Co-amoxiclav etc.'!T56="no"),"yes","no")</f>
        <v>no</v>
      </c>
      <c r="N56" s="202" t="str">
        <f>IF(AND('OF -Antibiotics STAR PU 13'!V56="no",'Co-amoxiclav etc.'!V56="no"),"yes","no")</f>
        <v>no</v>
      </c>
      <c r="O56" s="202" t="str">
        <f>IF(AND('OF -Antibiotics STAR PU 13'!X56="no",'Co-amoxiclav etc.'!X56="no"),"yes","no")</f>
        <v>no</v>
      </c>
      <c r="P56" s="202" t="str">
        <f>IF(AND('OF -Antibiotics STAR PU 13'!Z56="no",'Co-amoxiclav etc.'!Z56="no"),"yes","no")</f>
        <v>no</v>
      </c>
      <c r="Q56" s="202" t="str">
        <f>IF(AND('OF -Antibiotics STAR PU 13'!AB56="no",'Co-amoxiclav etc.'!AB56="no"),"yes","no")</f>
        <v>no</v>
      </c>
      <c r="R56" s="202" t="str">
        <f>IF(AND('OF -Antibiotics STAR PU 13'!AD56="no",'Co-amoxiclav etc.'!AD56="no"),"yes","no")</f>
        <v>no</v>
      </c>
      <c r="S56" s="202" t="str">
        <f>IF(AND('OF -Antibiotics STAR PU 13'!AF56="no",'Co-amoxiclav etc.'!AF56="no"),"yes","no")</f>
        <v>no</v>
      </c>
      <c r="T56" s="202" t="str">
        <f>IF(AND('OF -Antibiotics STAR PU 13'!AH56="no",'Co-amoxiclav etc.'!AH56="no"),"yes","no")</f>
        <v>no</v>
      </c>
      <c r="U56" s="202" t="str">
        <f>IF(AND('OF -Antibiotics STAR PU 13'!AJ56="no",'Co-amoxiclav etc.'!AJ56="no"),"yes","no")</f>
        <v>no</v>
      </c>
      <c r="V56" s="202" t="str">
        <f>IF(AND('OF -Antibiotics STAR PU 13'!AL56="no",'Co-amoxiclav etc.'!AL56="no"),"yes","no")</f>
        <v>no</v>
      </c>
      <c r="W56" s="202" t="str">
        <f>IF(AND('OF -Antibiotics STAR PU 13'!AN56="no",'Co-amoxiclav etc.'!AN56="no"),"yes","no")</f>
        <v>no</v>
      </c>
      <c r="X56" s="202" t="str">
        <f>IF(AND('OF -Antibiotics STAR PU 13'!AP56="no",'Co-amoxiclav etc.'!AP56="no"),"yes","no")</f>
        <v>no</v>
      </c>
      <c r="Y56" s="202" t="str">
        <f>IF(AND('OF -Antibiotics STAR PU 13'!AR56="no",'Co-amoxiclav etc.'!AR56="no"),"yes","no")</f>
        <v>no</v>
      </c>
      <c r="Z56" s="202" t="str">
        <f>IF(AND('OF -Antibiotics STAR PU 13'!AT56="no",'Co-amoxiclav etc.'!AT56="no"),"yes","no")</f>
        <v>no</v>
      </c>
      <c r="AA56" s="202" t="str">
        <f>IF(AND('OF -Antibiotics STAR PU 13'!AV56="no",'Co-amoxiclav etc.'!AV56="no"),"yes","no")</f>
        <v>no</v>
      </c>
      <c r="AB56" s="202"/>
      <c r="AC56" s="202"/>
      <c r="AD56" s="202"/>
      <c r="AE56" s="202"/>
    </row>
    <row r="57" spans="1:31" x14ac:dyDescent="0.2">
      <c r="A57" s="285" t="s">
        <v>630</v>
      </c>
      <c r="B57" s="293" t="s">
        <v>689</v>
      </c>
      <c r="C57" s="293" t="s">
        <v>402</v>
      </c>
      <c r="D57" s="293" t="s">
        <v>427</v>
      </c>
      <c r="E57" s="293" t="s">
        <v>50</v>
      </c>
      <c r="F57" s="293" t="s">
        <v>119</v>
      </c>
      <c r="G57" s="293" t="s">
        <v>120</v>
      </c>
      <c r="H57" s="202" t="str">
        <f>IF(AND('OF -Antibiotics STAR PU 13'!J57="no",'Co-amoxiclav etc.'!J57="no"),"yes","no")</f>
        <v>yes</v>
      </c>
      <c r="I57" s="202" t="str">
        <f>IF(AND('OF -Antibiotics STAR PU 13'!L57="no",'Co-amoxiclav etc.'!L57="no"),"yes","no")</f>
        <v>yes</v>
      </c>
      <c r="J57" s="202" t="str">
        <f>IF(AND('OF -Antibiotics STAR PU 13'!N57="no",'Co-amoxiclav etc.'!N57="no"),"yes","no")</f>
        <v>no</v>
      </c>
      <c r="K57" s="202" t="str">
        <f>IF(AND('OF -Antibiotics STAR PU 13'!P57="no",'Co-amoxiclav etc.'!P57="no"),"yes","no")</f>
        <v>no</v>
      </c>
      <c r="L57" s="202" t="str">
        <f>IF(AND('OF -Antibiotics STAR PU 13'!R57="no",'Co-amoxiclav etc.'!R57="no"),"yes","no")</f>
        <v>no</v>
      </c>
      <c r="M57" s="202" t="str">
        <f>IF(AND('OF -Antibiotics STAR PU 13'!T57="no",'Co-amoxiclav etc.'!T57="no"),"yes","no")</f>
        <v>no</v>
      </c>
      <c r="N57" s="202" t="str">
        <f>IF(AND('OF -Antibiotics STAR PU 13'!V57="no",'Co-amoxiclav etc.'!V57="no"),"yes","no")</f>
        <v>no</v>
      </c>
      <c r="O57" s="202" t="str">
        <f>IF(AND('OF -Antibiotics STAR PU 13'!X57="no",'Co-amoxiclav etc.'!X57="no"),"yes","no")</f>
        <v>no</v>
      </c>
      <c r="P57" s="202" t="str">
        <f>IF(AND('OF -Antibiotics STAR PU 13'!Z57="no",'Co-amoxiclav etc.'!Z57="no"),"yes","no")</f>
        <v>no</v>
      </c>
      <c r="Q57" s="202" t="str">
        <f>IF(AND('OF -Antibiotics STAR PU 13'!AB57="no",'Co-amoxiclav etc.'!AB57="no"),"yes","no")</f>
        <v>no</v>
      </c>
      <c r="R57" s="202" t="str">
        <f>IF(AND('OF -Antibiotics STAR PU 13'!AD57="no",'Co-amoxiclav etc.'!AD57="no"),"yes","no")</f>
        <v>no</v>
      </c>
      <c r="S57" s="202" t="str">
        <f>IF(AND('OF -Antibiotics STAR PU 13'!AF57="no",'Co-amoxiclav etc.'!AF57="no"),"yes","no")</f>
        <v>no</v>
      </c>
      <c r="T57" s="202" t="str">
        <f>IF(AND('OF -Antibiotics STAR PU 13'!AH57="no",'Co-amoxiclav etc.'!AH57="no"),"yes","no")</f>
        <v>no</v>
      </c>
      <c r="U57" s="202" t="str">
        <f>IF(AND('OF -Antibiotics STAR PU 13'!AJ57="no",'Co-amoxiclav etc.'!AJ57="no"),"yes","no")</f>
        <v>no</v>
      </c>
      <c r="V57" s="202" t="str">
        <f>IF(AND('OF -Antibiotics STAR PU 13'!AL57="no",'Co-amoxiclav etc.'!AL57="no"),"yes","no")</f>
        <v>no</v>
      </c>
      <c r="W57" s="202" t="str">
        <f>IF(AND('OF -Antibiotics STAR PU 13'!AN57="no",'Co-amoxiclav etc.'!AN57="no"),"yes","no")</f>
        <v>no</v>
      </c>
      <c r="X57" s="202" t="str">
        <f>IF(AND('OF -Antibiotics STAR PU 13'!AP57="no",'Co-amoxiclav etc.'!AP57="no"),"yes","no")</f>
        <v>no</v>
      </c>
      <c r="Y57" s="202" t="str">
        <f>IF(AND('OF -Antibiotics STAR PU 13'!AR57="no",'Co-amoxiclav etc.'!AR57="no"),"yes","no")</f>
        <v>no</v>
      </c>
      <c r="Z57" s="202" t="str">
        <f>IF(AND('OF -Antibiotics STAR PU 13'!AT57="no",'Co-amoxiclav etc.'!AT57="no"),"yes","no")</f>
        <v>no</v>
      </c>
      <c r="AA57" s="202" t="str">
        <f>IF(AND('OF -Antibiotics STAR PU 13'!AV57="no",'Co-amoxiclav etc.'!AV57="no"),"yes","no")</f>
        <v>no</v>
      </c>
      <c r="AB57" s="202"/>
      <c r="AC57" s="202"/>
      <c r="AD57" s="202"/>
      <c r="AE57" s="202"/>
    </row>
    <row r="58" spans="1:31" x14ac:dyDescent="0.2">
      <c r="A58" s="285" t="s">
        <v>630</v>
      </c>
      <c r="B58" s="293" t="s">
        <v>689</v>
      </c>
      <c r="C58" s="293" t="s">
        <v>402</v>
      </c>
      <c r="D58" s="293" t="s">
        <v>427</v>
      </c>
      <c r="E58" s="293" t="s">
        <v>50</v>
      </c>
      <c r="F58" s="293" t="s">
        <v>121</v>
      </c>
      <c r="G58" s="293" t="s">
        <v>122</v>
      </c>
      <c r="H58" s="202" t="str">
        <f>IF(AND('OF -Antibiotics STAR PU 13'!J58="no",'Co-amoxiclav etc.'!J58="no"),"yes","no")</f>
        <v>no</v>
      </c>
      <c r="I58" s="202" t="str">
        <f>IF(AND('OF -Antibiotics STAR PU 13'!L58="no",'Co-amoxiclav etc.'!L58="no"),"yes","no")</f>
        <v>no</v>
      </c>
      <c r="J58" s="202" t="str">
        <f>IF(AND('OF -Antibiotics STAR PU 13'!N58="no",'Co-amoxiclav etc.'!N58="no"),"yes","no")</f>
        <v>no</v>
      </c>
      <c r="K58" s="202" t="str">
        <f>IF(AND('OF -Antibiotics STAR PU 13'!P58="no",'Co-amoxiclav etc.'!P58="no"),"yes","no")</f>
        <v>no</v>
      </c>
      <c r="L58" s="202" t="str">
        <f>IF(AND('OF -Antibiotics STAR PU 13'!R58="no",'Co-amoxiclav etc.'!R58="no"),"yes","no")</f>
        <v>no</v>
      </c>
      <c r="M58" s="202" t="str">
        <f>IF(AND('OF -Antibiotics STAR PU 13'!T58="no",'Co-amoxiclav etc.'!T58="no"),"yes","no")</f>
        <v>no</v>
      </c>
      <c r="N58" s="202" t="str">
        <f>IF(AND('OF -Antibiotics STAR PU 13'!V58="no",'Co-amoxiclav etc.'!V58="no"),"yes","no")</f>
        <v>no</v>
      </c>
      <c r="O58" s="202" t="str">
        <f>IF(AND('OF -Antibiotics STAR PU 13'!X58="no",'Co-amoxiclav etc.'!X58="no"),"yes","no")</f>
        <v>no</v>
      </c>
      <c r="P58" s="202" t="str">
        <f>IF(AND('OF -Antibiotics STAR PU 13'!Z58="no",'Co-amoxiclav etc.'!Z58="no"),"yes","no")</f>
        <v>no</v>
      </c>
      <c r="Q58" s="202" t="str">
        <f>IF(AND('OF -Antibiotics STAR PU 13'!AB58="no",'Co-amoxiclav etc.'!AB58="no"),"yes","no")</f>
        <v>no</v>
      </c>
      <c r="R58" s="202" t="str">
        <f>IF(AND('OF -Antibiotics STAR PU 13'!AD58="no",'Co-amoxiclav etc.'!AD58="no"),"yes","no")</f>
        <v>no</v>
      </c>
      <c r="S58" s="202" t="str">
        <f>IF(AND('OF -Antibiotics STAR PU 13'!AF58="no",'Co-amoxiclav etc.'!AF58="no"),"yes","no")</f>
        <v>no</v>
      </c>
      <c r="T58" s="202" t="str">
        <f>IF(AND('OF -Antibiotics STAR PU 13'!AH58="no",'Co-amoxiclav etc.'!AH58="no"),"yes","no")</f>
        <v>no</v>
      </c>
      <c r="U58" s="202" t="str">
        <f>IF(AND('OF -Antibiotics STAR PU 13'!AJ58="no",'Co-amoxiclav etc.'!AJ58="no"),"yes","no")</f>
        <v>no</v>
      </c>
      <c r="V58" s="202" t="str">
        <f>IF(AND('OF -Antibiotics STAR PU 13'!AL58="no",'Co-amoxiclav etc.'!AL58="no"),"yes","no")</f>
        <v>no</v>
      </c>
      <c r="W58" s="202" t="str">
        <f>IF(AND('OF -Antibiotics STAR PU 13'!AN58="no",'Co-amoxiclav etc.'!AN58="no"),"yes","no")</f>
        <v>no</v>
      </c>
      <c r="X58" s="202" t="str">
        <f>IF(AND('OF -Antibiotics STAR PU 13'!AP58="no",'Co-amoxiclav etc.'!AP58="no"),"yes","no")</f>
        <v>no</v>
      </c>
      <c r="Y58" s="202" t="str">
        <f>IF(AND('OF -Antibiotics STAR PU 13'!AR58="no",'Co-amoxiclav etc.'!AR58="no"),"yes","no")</f>
        <v>no</v>
      </c>
      <c r="Z58" s="202" t="str">
        <f>IF(AND('OF -Antibiotics STAR PU 13'!AT58="no",'Co-amoxiclav etc.'!AT58="no"),"yes","no")</f>
        <v>no</v>
      </c>
      <c r="AA58" s="202" t="str">
        <f>IF(AND('OF -Antibiotics STAR PU 13'!AV58="no",'Co-amoxiclav etc.'!AV58="no"),"yes","no")</f>
        <v>no</v>
      </c>
      <c r="AB58" s="202"/>
      <c r="AC58" s="202"/>
      <c r="AD58" s="202"/>
      <c r="AE58" s="202"/>
    </row>
    <row r="59" spans="1:31" x14ac:dyDescent="0.2">
      <c r="A59" s="285" t="s">
        <v>496</v>
      </c>
      <c r="B59" s="293" t="s">
        <v>705</v>
      </c>
      <c r="C59" s="293" t="s">
        <v>411</v>
      </c>
      <c r="D59" s="293" t="s">
        <v>437</v>
      </c>
      <c r="E59" s="293" t="s">
        <v>123</v>
      </c>
      <c r="F59" s="293" t="s">
        <v>124</v>
      </c>
      <c r="G59" s="293" t="s">
        <v>125</v>
      </c>
      <c r="H59" s="202" t="str">
        <f>IF(AND('OF -Antibiotics STAR PU 13'!J59="no",'Co-amoxiclav etc.'!J59="no"),"yes","no")</f>
        <v>no</v>
      </c>
      <c r="I59" s="202" t="str">
        <f>IF(AND('OF -Antibiotics STAR PU 13'!L59="no",'Co-amoxiclav etc.'!L59="no"),"yes","no")</f>
        <v>no</v>
      </c>
      <c r="J59" s="202" t="str">
        <f>IF(AND('OF -Antibiotics STAR PU 13'!N59="no",'Co-amoxiclav etc.'!N59="no"),"yes","no")</f>
        <v>no</v>
      </c>
      <c r="K59" s="202" t="str">
        <f>IF(AND('OF -Antibiotics STAR PU 13'!P59="no",'Co-amoxiclav etc.'!P59="no"),"yes","no")</f>
        <v>no</v>
      </c>
      <c r="L59" s="202" t="str">
        <f>IF(AND('OF -Antibiotics STAR PU 13'!R59="no",'Co-amoxiclav etc.'!R59="no"),"yes","no")</f>
        <v>no</v>
      </c>
      <c r="M59" s="202" t="str">
        <f>IF(AND('OF -Antibiotics STAR PU 13'!T59="no",'Co-amoxiclav etc.'!T59="no"),"yes","no")</f>
        <v>no</v>
      </c>
      <c r="N59" s="202" t="str">
        <f>IF(AND('OF -Antibiotics STAR PU 13'!V59="no",'Co-amoxiclav etc.'!V59="no"),"yes","no")</f>
        <v>no</v>
      </c>
      <c r="O59" s="202" t="str">
        <f>IF(AND('OF -Antibiotics STAR PU 13'!X59="no",'Co-amoxiclav etc.'!X59="no"),"yes","no")</f>
        <v>no</v>
      </c>
      <c r="P59" s="202" t="str">
        <f>IF(AND('OF -Antibiotics STAR PU 13'!Z59="no",'Co-amoxiclav etc.'!Z59="no"),"yes","no")</f>
        <v>no</v>
      </c>
      <c r="Q59" s="202" t="str">
        <f>IF(AND('OF -Antibiotics STAR PU 13'!AB59="no",'Co-amoxiclav etc.'!AB59="no"),"yes","no")</f>
        <v>no</v>
      </c>
      <c r="R59" s="202" t="str">
        <f>IF(AND('OF -Antibiotics STAR PU 13'!AD59="no",'Co-amoxiclav etc.'!AD59="no"),"yes","no")</f>
        <v>no</v>
      </c>
      <c r="S59" s="202" t="str">
        <f>IF(AND('OF -Antibiotics STAR PU 13'!AF59="no",'Co-amoxiclav etc.'!AF59="no"),"yes","no")</f>
        <v>no</v>
      </c>
      <c r="T59" s="202" t="str">
        <f>IF(AND('OF -Antibiotics STAR PU 13'!AH59="no",'Co-amoxiclav etc.'!AH59="no"),"yes","no")</f>
        <v>no</v>
      </c>
      <c r="U59" s="202" t="str">
        <f>IF(AND('OF -Antibiotics STAR PU 13'!AJ59="no",'Co-amoxiclav etc.'!AJ59="no"),"yes","no")</f>
        <v>no</v>
      </c>
      <c r="V59" s="202" t="str">
        <f>IF(AND('OF -Antibiotics STAR PU 13'!AL59="no",'Co-amoxiclav etc.'!AL59="no"),"yes","no")</f>
        <v>no</v>
      </c>
      <c r="W59" s="202" t="str">
        <f>IF(AND('OF -Antibiotics STAR PU 13'!AN59="no",'Co-amoxiclav etc.'!AN59="no"),"yes","no")</f>
        <v>no</v>
      </c>
      <c r="X59" s="202" t="str">
        <f>IF(AND('OF -Antibiotics STAR PU 13'!AP59="no",'Co-amoxiclav etc.'!AP59="no"),"yes","no")</f>
        <v>no</v>
      </c>
      <c r="Y59" s="202" t="str">
        <f>IF(AND('OF -Antibiotics STAR PU 13'!AR59="no",'Co-amoxiclav etc.'!AR59="no"),"yes","no")</f>
        <v>no</v>
      </c>
      <c r="Z59" s="202" t="str">
        <f>IF(AND('OF -Antibiotics STAR PU 13'!AT59="no",'Co-amoxiclav etc.'!AT59="no"),"yes","no")</f>
        <v>no</v>
      </c>
      <c r="AA59" s="202" t="str">
        <f>IF(AND('OF -Antibiotics STAR PU 13'!AV59="no",'Co-amoxiclav etc.'!AV59="no"),"yes","no")</f>
        <v>no</v>
      </c>
      <c r="AB59" s="202"/>
      <c r="AC59" s="202"/>
      <c r="AD59" s="202"/>
      <c r="AE59" s="202"/>
    </row>
    <row r="60" spans="1:31" x14ac:dyDescent="0.2">
      <c r="A60" s="285" t="s">
        <v>622</v>
      </c>
      <c r="B60" s="293" t="s">
        <v>690</v>
      </c>
      <c r="C60" s="293" t="s">
        <v>404</v>
      </c>
      <c r="D60" s="293" t="s">
        <v>418</v>
      </c>
      <c r="E60" s="293" t="s">
        <v>12</v>
      </c>
      <c r="F60" s="293" t="s">
        <v>126</v>
      </c>
      <c r="G60" s="293" t="s">
        <v>127</v>
      </c>
      <c r="H60" s="202" t="str">
        <f>IF(AND('OF -Antibiotics STAR PU 13'!J60="no",'Co-amoxiclav etc.'!J60="no"),"yes","no")</f>
        <v>no</v>
      </c>
      <c r="I60" s="202" t="str">
        <f>IF(AND('OF -Antibiotics STAR PU 13'!L60="no",'Co-amoxiclav etc.'!L60="no"),"yes","no")</f>
        <v>no</v>
      </c>
      <c r="J60" s="202" t="str">
        <f>IF(AND('OF -Antibiotics STAR PU 13'!N60="no",'Co-amoxiclav etc.'!N60="no"),"yes","no")</f>
        <v>no</v>
      </c>
      <c r="K60" s="202" t="str">
        <f>IF(AND('OF -Antibiotics STAR PU 13'!P60="no",'Co-amoxiclav etc.'!P60="no"),"yes","no")</f>
        <v>no</v>
      </c>
      <c r="L60" s="202" t="str">
        <f>IF(AND('OF -Antibiotics STAR PU 13'!R60="no",'Co-amoxiclav etc.'!R60="no"),"yes","no")</f>
        <v>no</v>
      </c>
      <c r="M60" s="202" t="str">
        <f>IF(AND('OF -Antibiotics STAR PU 13'!T60="no",'Co-amoxiclav etc.'!T60="no"),"yes","no")</f>
        <v>no</v>
      </c>
      <c r="N60" s="202" t="str">
        <f>IF(AND('OF -Antibiotics STAR PU 13'!V60="no",'Co-amoxiclav etc.'!V60="no"),"yes","no")</f>
        <v>no</v>
      </c>
      <c r="O60" s="202" t="str">
        <f>IF(AND('OF -Antibiotics STAR PU 13'!X60="no",'Co-amoxiclav etc.'!X60="no"),"yes","no")</f>
        <v>no</v>
      </c>
      <c r="P60" s="202" t="str">
        <f>IF(AND('OF -Antibiotics STAR PU 13'!Z60="no",'Co-amoxiclav etc.'!Z60="no"),"yes","no")</f>
        <v>no</v>
      </c>
      <c r="Q60" s="202" t="str">
        <f>IF(AND('OF -Antibiotics STAR PU 13'!AB60="no",'Co-amoxiclav etc.'!AB60="no"),"yes","no")</f>
        <v>no</v>
      </c>
      <c r="R60" s="202" t="str">
        <f>IF(AND('OF -Antibiotics STAR PU 13'!AD60="no",'Co-amoxiclav etc.'!AD60="no"),"yes","no")</f>
        <v>no</v>
      </c>
      <c r="S60" s="202" t="str">
        <f>IF(AND('OF -Antibiotics STAR PU 13'!AF60="no",'Co-amoxiclav etc.'!AF60="no"),"yes","no")</f>
        <v>no</v>
      </c>
      <c r="T60" s="202" t="str">
        <f>IF(AND('OF -Antibiotics STAR PU 13'!AH60="no",'Co-amoxiclav etc.'!AH60="no"),"yes","no")</f>
        <v>no</v>
      </c>
      <c r="U60" s="202" t="str">
        <f>IF(AND('OF -Antibiotics STAR PU 13'!AJ60="no",'Co-amoxiclav etc.'!AJ60="no"),"yes","no")</f>
        <v>no</v>
      </c>
      <c r="V60" s="202" t="str">
        <f>IF(AND('OF -Antibiotics STAR PU 13'!AL60="no",'Co-amoxiclav etc.'!AL60="no"),"yes","no")</f>
        <v>no</v>
      </c>
      <c r="W60" s="202" t="str">
        <f>IF(AND('OF -Antibiotics STAR PU 13'!AN60="no",'Co-amoxiclav etc.'!AN60="no"),"yes","no")</f>
        <v>no</v>
      </c>
      <c r="X60" s="202" t="str">
        <f>IF(AND('OF -Antibiotics STAR PU 13'!AP60="no",'Co-amoxiclav etc.'!AP60="no"),"yes","no")</f>
        <v>no</v>
      </c>
      <c r="Y60" s="202" t="str">
        <f>IF(AND('OF -Antibiotics STAR PU 13'!AR60="no",'Co-amoxiclav etc.'!AR60="no"),"yes","no")</f>
        <v>no</v>
      </c>
      <c r="Z60" s="202" t="str">
        <f>IF(AND('OF -Antibiotics STAR PU 13'!AT60="no",'Co-amoxiclav etc.'!AT60="no"),"yes","no")</f>
        <v>no</v>
      </c>
      <c r="AA60" s="202" t="str">
        <f>IF(AND('OF -Antibiotics STAR PU 13'!AV60="no",'Co-amoxiclav etc.'!AV60="no"),"yes","no")</f>
        <v>no</v>
      </c>
      <c r="AB60" s="202"/>
      <c r="AC60" s="202"/>
      <c r="AD60" s="202"/>
      <c r="AE60" s="202"/>
    </row>
    <row r="61" spans="1:31" x14ac:dyDescent="0.2">
      <c r="A61" s="285" t="s">
        <v>498</v>
      </c>
      <c r="B61" s="293" t="s">
        <v>704</v>
      </c>
      <c r="C61" s="293" t="s">
        <v>98</v>
      </c>
      <c r="D61" s="293" t="s">
        <v>434</v>
      </c>
      <c r="E61" s="293" t="s">
        <v>98</v>
      </c>
      <c r="F61" s="293" t="s">
        <v>129</v>
      </c>
      <c r="G61" s="293" t="s">
        <v>130</v>
      </c>
      <c r="H61" s="202" t="str">
        <f>IF(AND('OF -Antibiotics STAR PU 13'!J61="no",'Co-amoxiclav etc.'!J61="no"),"yes","no")</f>
        <v>no</v>
      </c>
      <c r="I61" s="202" t="str">
        <f>IF(AND('OF -Antibiotics STAR PU 13'!L61="no",'Co-amoxiclav etc.'!L61="no"),"yes","no")</f>
        <v>no</v>
      </c>
      <c r="J61" s="202" t="str">
        <f>IF(AND('OF -Antibiotics STAR PU 13'!N61="no",'Co-amoxiclav etc.'!N61="no"),"yes","no")</f>
        <v>no</v>
      </c>
      <c r="K61" s="202" t="str">
        <f>IF(AND('OF -Antibiotics STAR PU 13'!P61="no",'Co-amoxiclav etc.'!P61="no"),"yes","no")</f>
        <v>no</v>
      </c>
      <c r="L61" s="202" t="str">
        <f>IF(AND('OF -Antibiotics STAR PU 13'!R61="no",'Co-amoxiclav etc.'!R61="no"),"yes","no")</f>
        <v>no</v>
      </c>
      <c r="M61" s="202" t="str">
        <f>IF(AND('OF -Antibiotics STAR PU 13'!T61="no",'Co-amoxiclav etc.'!T61="no"),"yes","no")</f>
        <v>no</v>
      </c>
      <c r="N61" s="202" t="str">
        <f>IF(AND('OF -Antibiotics STAR PU 13'!V61="no",'Co-amoxiclav etc.'!V61="no"),"yes","no")</f>
        <v>no</v>
      </c>
      <c r="O61" s="202" t="str">
        <f>IF(AND('OF -Antibiotics STAR PU 13'!X61="no",'Co-amoxiclav etc.'!X61="no"),"yes","no")</f>
        <v>no</v>
      </c>
      <c r="P61" s="202" t="str">
        <f>IF(AND('OF -Antibiotics STAR PU 13'!Z61="no",'Co-amoxiclav etc.'!Z61="no"),"yes","no")</f>
        <v>no</v>
      </c>
      <c r="Q61" s="202" t="str">
        <f>IF(AND('OF -Antibiotics STAR PU 13'!AB61="no",'Co-amoxiclav etc.'!AB61="no"),"yes","no")</f>
        <v>no</v>
      </c>
      <c r="R61" s="202" t="str">
        <f>IF(AND('OF -Antibiotics STAR PU 13'!AD61="no",'Co-amoxiclav etc.'!AD61="no"),"yes","no")</f>
        <v>no</v>
      </c>
      <c r="S61" s="202" t="str">
        <f>IF(AND('OF -Antibiotics STAR PU 13'!AF61="no",'Co-amoxiclav etc.'!AF61="no"),"yes","no")</f>
        <v>no</v>
      </c>
      <c r="T61" s="202" t="str">
        <f>IF(AND('OF -Antibiotics STAR PU 13'!AH61="no",'Co-amoxiclav etc.'!AH61="no"),"yes","no")</f>
        <v>no</v>
      </c>
      <c r="U61" s="202" t="str">
        <f>IF(AND('OF -Antibiotics STAR PU 13'!AJ61="no",'Co-amoxiclav etc.'!AJ61="no"),"yes","no")</f>
        <v>no</v>
      </c>
      <c r="V61" s="202" t="str">
        <f>IF(AND('OF -Antibiotics STAR PU 13'!AL61="no",'Co-amoxiclav etc.'!AL61="no"),"yes","no")</f>
        <v>no</v>
      </c>
      <c r="W61" s="202" t="str">
        <f>IF(AND('OF -Antibiotics STAR PU 13'!AN61="no",'Co-amoxiclav etc.'!AN61="no"),"yes","no")</f>
        <v>no</v>
      </c>
      <c r="X61" s="202" t="str">
        <f>IF(AND('OF -Antibiotics STAR PU 13'!AP61="no",'Co-amoxiclav etc.'!AP61="no"),"yes","no")</f>
        <v>no</v>
      </c>
      <c r="Y61" s="202" t="str">
        <f>IF(AND('OF -Antibiotics STAR PU 13'!AR61="no",'Co-amoxiclav etc.'!AR61="no"),"yes","no")</f>
        <v>no</v>
      </c>
      <c r="Z61" s="202" t="str">
        <f>IF(AND('OF -Antibiotics STAR PU 13'!AT61="no",'Co-amoxiclav etc.'!AT61="no"),"yes","no")</f>
        <v>no</v>
      </c>
      <c r="AA61" s="202" t="str">
        <f>IF(AND('OF -Antibiotics STAR PU 13'!AV61="no",'Co-amoxiclav etc.'!AV61="no"),"yes","no")</f>
        <v>no</v>
      </c>
      <c r="AB61" s="202"/>
      <c r="AC61" s="202"/>
      <c r="AD61" s="202"/>
      <c r="AE61" s="202"/>
    </row>
    <row r="62" spans="1:31" x14ac:dyDescent="0.2">
      <c r="A62" s="285" t="s">
        <v>627</v>
      </c>
      <c r="B62" s="293" t="s">
        <v>695</v>
      </c>
      <c r="C62" s="293" t="s">
        <v>465</v>
      </c>
      <c r="D62" s="293" t="s">
        <v>424</v>
      </c>
      <c r="E62" s="293" t="s">
        <v>35</v>
      </c>
      <c r="F62" s="293" t="s">
        <v>131</v>
      </c>
      <c r="G62" s="293" t="s">
        <v>132</v>
      </c>
      <c r="H62" s="202" t="str">
        <f>IF(AND('OF -Antibiotics STAR PU 13'!J62="no",'Co-amoxiclav etc.'!J62="no"),"yes","no")</f>
        <v>no</v>
      </c>
      <c r="I62" s="202" t="str">
        <f>IF(AND('OF -Antibiotics STAR PU 13'!L62="no",'Co-amoxiclav etc.'!L62="no"),"yes","no")</f>
        <v>no</v>
      </c>
      <c r="J62" s="202" t="str">
        <f>IF(AND('OF -Antibiotics STAR PU 13'!N62="no",'Co-amoxiclav etc.'!N62="no"),"yes","no")</f>
        <v>no</v>
      </c>
      <c r="K62" s="202" t="str">
        <f>IF(AND('OF -Antibiotics STAR PU 13'!P62="no",'Co-amoxiclav etc.'!P62="no"),"yes","no")</f>
        <v>no</v>
      </c>
      <c r="L62" s="202" t="str">
        <f>IF(AND('OF -Antibiotics STAR PU 13'!R62="no",'Co-amoxiclav etc.'!R62="no"),"yes","no")</f>
        <v>no</v>
      </c>
      <c r="M62" s="202" t="str">
        <f>IF(AND('OF -Antibiotics STAR PU 13'!T62="no",'Co-amoxiclav etc.'!T62="no"),"yes","no")</f>
        <v>no</v>
      </c>
      <c r="N62" s="202" t="str">
        <f>IF(AND('OF -Antibiotics STAR PU 13'!V62="no",'Co-amoxiclav etc.'!V62="no"),"yes","no")</f>
        <v>no</v>
      </c>
      <c r="O62" s="202" t="str">
        <f>IF(AND('OF -Antibiotics STAR PU 13'!X62="no",'Co-amoxiclav etc.'!X62="no"),"yes","no")</f>
        <v>no</v>
      </c>
      <c r="P62" s="202" t="str">
        <f>IF(AND('OF -Antibiotics STAR PU 13'!Z62="no",'Co-amoxiclav etc.'!Z62="no"),"yes","no")</f>
        <v>no</v>
      </c>
      <c r="Q62" s="202" t="str">
        <f>IF(AND('OF -Antibiotics STAR PU 13'!AB62="no",'Co-amoxiclav etc.'!AB62="no"),"yes","no")</f>
        <v>no</v>
      </c>
      <c r="R62" s="202" t="str">
        <f>IF(AND('OF -Antibiotics STAR PU 13'!AD62="no",'Co-amoxiclav etc.'!AD62="no"),"yes","no")</f>
        <v>no</v>
      </c>
      <c r="S62" s="202" t="str">
        <f>IF(AND('OF -Antibiotics STAR PU 13'!AF62="no",'Co-amoxiclav etc.'!AF62="no"),"yes","no")</f>
        <v>no</v>
      </c>
      <c r="T62" s="202" t="str">
        <f>IF(AND('OF -Antibiotics STAR PU 13'!AH62="no",'Co-amoxiclav etc.'!AH62="no"),"yes","no")</f>
        <v>no</v>
      </c>
      <c r="U62" s="202" t="str">
        <f>IF(AND('OF -Antibiotics STAR PU 13'!AJ62="no",'Co-amoxiclav etc.'!AJ62="no"),"yes","no")</f>
        <v>no</v>
      </c>
      <c r="V62" s="202" t="str">
        <f>IF(AND('OF -Antibiotics STAR PU 13'!AL62="no",'Co-amoxiclav etc.'!AL62="no"),"yes","no")</f>
        <v>no</v>
      </c>
      <c r="W62" s="202" t="str">
        <f>IF(AND('OF -Antibiotics STAR PU 13'!AN62="no",'Co-amoxiclav etc.'!AN62="no"),"yes","no")</f>
        <v>no</v>
      </c>
      <c r="X62" s="202" t="str">
        <f>IF(AND('OF -Antibiotics STAR PU 13'!AP62="no",'Co-amoxiclav etc.'!AP62="no"),"yes","no")</f>
        <v>no</v>
      </c>
      <c r="Y62" s="202" t="str">
        <f>IF(AND('OF -Antibiotics STAR PU 13'!AR62="no",'Co-amoxiclav etc.'!AR62="no"),"yes","no")</f>
        <v>no</v>
      </c>
      <c r="Z62" s="202" t="str">
        <f>IF(AND('OF -Antibiotics STAR PU 13'!AT62="no",'Co-amoxiclav etc.'!AT62="no"),"yes","no")</f>
        <v>no</v>
      </c>
      <c r="AA62" s="202" t="str">
        <f>IF(AND('OF -Antibiotics STAR PU 13'!AV62="no",'Co-amoxiclav etc.'!AV62="no"),"yes","no")</f>
        <v>no</v>
      </c>
      <c r="AB62" s="202"/>
      <c r="AC62" s="202"/>
      <c r="AD62" s="202"/>
      <c r="AE62" s="202"/>
    </row>
    <row r="63" spans="1:31" x14ac:dyDescent="0.2">
      <c r="A63" s="285" t="s">
        <v>499</v>
      </c>
      <c r="B63" s="293" t="s">
        <v>692</v>
      </c>
      <c r="C63" s="293" t="s">
        <v>403</v>
      </c>
      <c r="D63" s="293" t="s">
        <v>420</v>
      </c>
      <c r="E63" s="293" t="s">
        <v>25</v>
      </c>
      <c r="F63" s="293" t="s">
        <v>133</v>
      </c>
      <c r="G63" s="293" t="s">
        <v>134</v>
      </c>
      <c r="H63" s="202" t="str">
        <f>IF(AND('OF -Antibiotics STAR PU 13'!J63="no",'Co-amoxiclav etc.'!J63="no"),"yes","no")</f>
        <v>no</v>
      </c>
      <c r="I63" s="202" t="str">
        <f>IF(AND('OF -Antibiotics STAR PU 13'!L63="no",'Co-amoxiclav etc.'!L63="no"),"yes","no")</f>
        <v>no</v>
      </c>
      <c r="J63" s="202" t="str">
        <f>IF(AND('OF -Antibiotics STAR PU 13'!N63="no",'Co-amoxiclav etc.'!N63="no"),"yes","no")</f>
        <v>no</v>
      </c>
      <c r="K63" s="202" t="str">
        <f>IF(AND('OF -Antibiotics STAR PU 13'!P63="no",'Co-amoxiclav etc.'!P63="no"),"yes","no")</f>
        <v>no</v>
      </c>
      <c r="L63" s="202" t="str">
        <f>IF(AND('OF -Antibiotics STAR PU 13'!R63="no",'Co-amoxiclav etc.'!R63="no"),"yes","no")</f>
        <v>no</v>
      </c>
      <c r="M63" s="202" t="str">
        <f>IF(AND('OF -Antibiotics STAR PU 13'!T63="no",'Co-amoxiclav etc.'!T63="no"),"yes","no")</f>
        <v>no</v>
      </c>
      <c r="N63" s="202" t="str">
        <f>IF(AND('OF -Antibiotics STAR PU 13'!V63="no",'Co-amoxiclav etc.'!V63="no"),"yes","no")</f>
        <v>no</v>
      </c>
      <c r="O63" s="202" t="str">
        <f>IF(AND('OF -Antibiotics STAR PU 13'!X63="no",'Co-amoxiclav etc.'!X63="no"),"yes","no")</f>
        <v>no</v>
      </c>
      <c r="P63" s="202" t="str">
        <f>IF(AND('OF -Antibiotics STAR PU 13'!Z63="no",'Co-amoxiclav etc.'!Z63="no"),"yes","no")</f>
        <v>no</v>
      </c>
      <c r="Q63" s="202" t="str">
        <f>IF(AND('OF -Antibiotics STAR PU 13'!AB63="no",'Co-amoxiclav etc.'!AB63="no"),"yes","no")</f>
        <v>no</v>
      </c>
      <c r="R63" s="202" t="str">
        <f>IF(AND('OF -Antibiotics STAR PU 13'!AD63="no",'Co-amoxiclav etc.'!AD63="no"),"yes","no")</f>
        <v>no</v>
      </c>
      <c r="S63" s="202" t="str">
        <f>IF(AND('OF -Antibiotics STAR PU 13'!AF63="no",'Co-amoxiclav etc.'!AF63="no"),"yes","no")</f>
        <v>no</v>
      </c>
      <c r="T63" s="202" t="str">
        <f>IF(AND('OF -Antibiotics STAR PU 13'!AH63="no",'Co-amoxiclav etc.'!AH63="no"),"yes","no")</f>
        <v>no</v>
      </c>
      <c r="U63" s="202" t="str">
        <f>IF(AND('OF -Antibiotics STAR PU 13'!AJ63="no",'Co-amoxiclav etc.'!AJ63="no"),"yes","no")</f>
        <v>no</v>
      </c>
      <c r="V63" s="202" t="str">
        <f>IF(AND('OF -Antibiotics STAR PU 13'!AL63="no",'Co-amoxiclav etc.'!AL63="no"),"yes","no")</f>
        <v>no</v>
      </c>
      <c r="W63" s="202" t="str">
        <f>IF(AND('OF -Antibiotics STAR PU 13'!AN63="no",'Co-amoxiclav etc.'!AN63="no"),"yes","no")</f>
        <v>no</v>
      </c>
      <c r="X63" s="202" t="str">
        <f>IF(AND('OF -Antibiotics STAR PU 13'!AP63="no",'Co-amoxiclav etc.'!AP63="no"),"yes","no")</f>
        <v>no</v>
      </c>
      <c r="Y63" s="202" t="str">
        <f>IF(AND('OF -Antibiotics STAR PU 13'!AR63="no",'Co-amoxiclav etc.'!AR63="no"),"yes","no")</f>
        <v>no</v>
      </c>
      <c r="Z63" s="202" t="str">
        <f>IF(AND('OF -Antibiotics STAR PU 13'!AT63="no",'Co-amoxiclav etc.'!AT63="no"),"yes","no")</f>
        <v>no</v>
      </c>
      <c r="AA63" s="202" t="str">
        <f>IF(AND('OF -Antibiotics STAR PU 13'!AV63="no",'Co-amoxiclav etc.'!AV63="no"),"yes","no")</f>
        <v>no</v>
      </c>
      <c r="AB63" s="202"/>
      <c r="AC63" s="202"/>
      <c r="AD63" s="202"/>
      <c r="AE63" s="202"/>
    </row>
    <row r="64" spans="1:31" x14ac:dyDescent="0.2">
      <c r="A64" s="285" t="s">
        <v>639</v>
      </c>
      <c r="B64" s="293" t="s">
        <v>691</v>
      </c>
      <c r="C64" s="293" t="s">
        <v>405</v>
      </c>
      <c r="D64" s="293" t="s">
        <v>429</v>
      </c>
      <c r="E64" s="293" t="s">
        <v>60</v>
      </c>
      <c r="F64" s="293" t="s">
        <v>135</v>
      </c>
      <c r="G64" s="293" t="s">
        <v>136</v>
      </c>
      <c r="H64" s="202" t="str">
        <f>IF(AND('OF -Antibiotics STAR PU 13'!J64="no",'Co-amoxiclav etc.'!J64="no"),"yes","no")</f>
        <v>no</v>
      </c>
      <c r="I64" s="202" t="str">
        <f>IF(AND('OF -Antibiotics STAR PU 13'!L64="no",'Co-amoxiclav etc.'!L64="no"),"yes","no")</f>
        <v>no</v>
      </c>
      <c r="J64" s="202" t="str">
        <f>IF(AND('OF -Antibiotics STAR PU 13'!N64="no",'Co-amoxiclav etc.'!N64="no"),"yes","no")</f>
        <v>no</v>
      </c>
      <c r="K64" s="202" t="str">
        <f>IF(AND('OF -Antibiotics STAR PU 13'!P64="no",'Co-amoxiclav etc.'!P64="no"),"yes","no")</f>
        <v>no</v>
      </c>
      <c r="L64" s="202" t="str">
        <f>IF(AND('OF -Antibiotics STAR PU 13'!R64="no",'Co-amoxiclav etc.'!R64="no"),"yes","no")</f>
        <v>no</v>
      </c>
      <c r="M64" s="202" t="str">
        <f>IF(AND('OF -Antibiotics STAR PU 13'!T64="no",'Co-amoxiclav etc.'!T64="no"),"yes","no")</f>
        <v>no</v>
      </c>
      <c r="N64" s="202" t="str">
        <f>IF(AND('OF -Antibiotics STAR PU 13'!V64="no",'Co-amoxiclav etc.'!V64="no"),"yes","no")</f>
        <v>no</v>
      </c>
      <c r="O64" s="202" t="str">
        <f>IF(AND('OF -Antibiotics STAR PU 13'!X64="no",'Co-amoxiclav etc.'!X64="no"),"yes","no")</f>
        <v>no</v>
      </c>
      <c r="P64" s="202" t="str">
        <f>IF(AND('OF -Antibiotics STAR PU 13'!Z64="no",'Co-amoxiclav etc.'!Z64="no"),"yes","no")</f>
        <v>no</v>
      </c>
      <c r="Q64" s="202" t="str">
        <f>IF(AND('OF -Antibiotics STAR PU 13'!AB64="no",'Co-amoxiclav etc.'!AB64="no"),"yes","no")</f>
        <v>no</v>
      </c>
      <c r="R64" s="202" t="str">
        <f>IF(AND('OF -Antibiotics STAR PU 13'!AD64="no",'Co-amoxiclav etc.'!AD64="no"),"yes","no")</f>
        <v>no</v>
      </c>
      <c r="S64" s="202" t="str">
        <f>IF(AND('OF -Antibiotics STAR PU 13'!AF64="no",'Co-amoxiclav etc.'!AF64="no"),"yes","no")</f>
        <v>no</v>
      </c>
      <c r="T64" s="202" t="str">
        <f>IF(AND('OF -Antibiotics STAR PU 13'!AH64="no",'Co-amoxiclav etc.'!AH64="no"),"yes","no")</f>
        <v>no</v>
      </c>
      <c r="U64" s="202" t="str">
        <f>IF(AND('OF -Antibiotics STAR PU 13'!AJ64="no",'Co-amoxiclav etc.'!AJ64="no"),"yes","no")</f>
        <v>no</v>
      </c>
      <c r="V64" s="202" t="str">
        <f>IF(AND('OF -Antibiotics STAR PU 13'!AL64="no",'Co-amoxiclav etc.'!AL64="no"),"yes","no")</f>
        <v>no</v>
      </c>
      <c r="W64" s="202" t="str">
        <f>IF(AND('OF -Antibiotics STAR PU 13'!AN64="no",'Co-amoxiclav etc.'!AN64="no"),"yes","no")</f>
        <v>no</v>
      </c>
      <c r="X64" s="202" t="str">
        <f>IF(AND('OF -Antibiotics STAR PU 13'!AP64="no",'Co-amoxiclav etc.'!AP64="no"),"yes","no")</f>
        <v>no</v>
      </c>
      <c r="Y64" s="202" t="str">
        <f>IF(AND('OF -Antibiotics STAR PU 13'!AR64="no",'Co-amoxiclav etc.'!AR64="no"),"yes","no")</f>
        <v>no</v>
      </c>
      <c r="Z64" s="202" t="str">
        <f>IF(AND('OF -Antibiotics STAR PU 13'!AT64="no",'Co-amoxiclav etc.'!AT64="no"),"yes","no")</f>
        <v>no</v>
      </c>
      <c r="AA64" s="202" t="str">
        <f>IF(AND('OF -Antibiotics STAR PU 13'!AV64="no",'Co-amoxiclav etc.'!AV64="no"),"yes","no")</f>
        <v>no</v>
      </c>
      <c r="AB64" s="202"/>
      <c r="AC64" s="202"/>
      <c r="AD64" s="202"/>
      <c r="AE64" s="202"/>
    </row>
    <row r="65" spans="1:31" x14ac:dyDescent="0.2">
      <c r="A65" s="285" t="s">
        <v>619</v>
      </c>
      <c r="B65" s="293" t="s">
        <v>688</v>
      </c>
      <c r="C65" s="293" t="s">
        <v>401</v>
      </c>
      <c r="D65" s="293" t="s">
        <v>415</v>
      </c>
      <c r="E65" s="293" t="s">
        <v>5</v>
      </c>
      <c r="F65" s="293" t="s">
        <v>137</v>
      </c>
      <c r="G65" s="293" t="s">
        <v>138</v>
      </c>
      <c r="H65" s="202" t="str">
        <f>IF(AND('OF -Antibiotics STAR PU 13'!J65="no",'Co-amoxiclav etc.'!J65="no"),"yes","no")</f>
        <v>no</v>
      </c>
      <c r="I65" s="202" t="str">
        <f>IF(AND('OF -Antibiotics STAR PU 13'!L65="no",'Co-amoxiclav etc.'!L65="no"),"yes","no")</f>
        <v>no</v>
      </c>
      <c r="J65" s="202" t="str">
        <f>IF(AND('OF -Antibiotics STAR PU 13'!N65="no",'Co-amoxiclav etc.'!N65="no"),"yes","no")</f>
        <v>no</v>
      </c>
      <c r="K65" s="202" t="str">
        <f>IF(AND('OF -Antibiotics STAR PU 13'!P65="no",'Co-amoxiclav etc.'!P65="no"),"yes","no")</f>
        <v>no</v>
      </c>
      <c r="L65" s="202" t="str">
        <f>IF(AND('OF -Antibiotics STAR PU 13'!R65="no",'Co-amoxiclav etc.'!R65="no"),"yes","no")</f>
        <v>no</v>
      </c>
      <c r="M65" s="202" t="str">
        <f>IF(AND('OF -Antibiotics STAR PU 13'!T65="no",'Co-amoxiclav etc.'!T65="no"),"yes","no")</f>
        <v>no</v>
      </c>
      <c r="N65" s="202" t="str">
        <f>IF(AND('OF -Antibiotics STAR PU 13'!V65="no",'Co-amoxiclav etc.'!V65="no"),"yes","no")</f>
        <v>no</v>
      </c>
      <c r="O65" s="202" t="str">
        <f>IF(AND('OF -Antibiotics STAR PU 13'!X65="no",'Co-amoxiclav etc.'!X65="no"),"yes","no")</f>
        <v>no</v>
      </c>
      <c r="P65" s="202" t="str">
        <f>IF(AND('OF -Antibiotics STAR PU 13'!Z65="no",'Co-amoxiclav etc.'!Z65="no"),"yes","no")</f>
        <v>no</v>
      </c>
      <c r="Q65" s="202" t="str">
        <f>IF(AND('OF -Antibiotics STAR PU 13'!AB65="no",'Co-amoxiclav etc.'!AB65="no"),"yes","no")</f>
        <v>no</v>
      </c>
      <c r="R65" s="202" t="str">
        <f>IF(AND('OF -Antibiotics STAR PU 13'!AD65="no",'Co-amoxiclav etc.'!AD65="no"),"yes","no")</f>
        <v>no</v>
      </c>
      <c r="S65" s="202" t="str">
        <f>IF(AND('OF -Antibiotics STAR PU 13'!AF65="no",'Co-amoxiclav etc.'!AF65="no"),"yes","no")</f>
        <v>no</v>
      </c>
      <c r="T65" s="202" t="str">
        <f>IF(AND('OF -Antibiotics STAR PU 13'!AH65="no",'Co-amoxiclav etc.'!AH65="no"),"yes","no")</f>
        <v>no</v>
      </c>
      <c r="U65" s="202" t="str">
        <f>IF(AND('OF -Antibiotics STAR PU 13'!AJ65="no",'Co-amoxiclav etc.'!AJ65="no"),"yes","no")</f>
        <v>no</v>
      </c>
      <c r="V65" s="202" t="str">
        <f>IF(AND('OF -Antibiotics STAR PU 13'!AL65="no",'Co-amoxiclav etc.'!AL65="no"),"yes","no")</f>
        <v>no</v>
      </c>
      <c r="W65" s="202" t="str">
        <f>IF(AND('OF -Antibiotics STAR PU 13'!AN65="no",'Co-amoxiclav etc.'!AN65="no"),"yes","no")</f>
        <v>no</v>
      </c>
      <c r="X65" s="202" t="str">
        <f>IF(AND('OF -Antibiotics STAR PU 13'!AP65="no",'Co-amoxiclav etc.'!AP65="no"),"yes","no")</f>
        <v>no</v>
      </c>
      <c r="Y65" s="202" t="str">
        <f>IF(AND('OF -Antibiotics STAR PU 13'!AR65="no",'Co-amoxiclav etc.'!AR65="no"),"yes","no")</f>
        <v>no</v>
      </c>
      <c r="Z65" s="202" t="str">
        <f>IF(AND('OF -Antibiotics STAR PU 13'!AT65="no",'Co-amoxiclav etc.'!AT65="no"),"yes","no")</f>
        <v>no</v>
      </c>
      <c r="AA65" s="202" t="str">
        <f>IF(AND('OF -Antibiotics STAR PU 13'!AV65="no",'Co-amoxiclav etc.'!AV65="no"),"yes","no")</f>
        <v>no</v>
      </c>
      <c r="AB65" s="202"/>
      <c r="AC65" s="202"/>
      <c r="AD65" s="202"/>
      <c r="AE65" s="202"/>
    </row>
    <row r="66" spans="1:31" x14ac:dyDescent="0.2">
      <c r="A66" s="285" t="s">
        <v>627</v>
      </c>
      <c r="B66" s="293" t="s">
        <v>695</v>
      </c>
      <c r="C66" s="293" t="s">
        <v>465</v>
      </c>
      <c r="D66" s="293" t="s">
        <v>424</v>
      </c>
      <c r="E66" s="293" t="s">
        <v>35</v>
      </c>
      <c r="F66" s="293" t="s">
        <v>139</v>
      </c>
      <c r="G66" s="293" t="s">
        <v>140</v>
      </c>
      <c r="H66" s="202" t="str">
        <f>IF(AND('OF -Antibiotics STAR PU 13'!J66="no",'Co-amoxiclav etc.'!J66="no"),"yes","no")</f>
        <v>no</v>
      </c>
      <c r="I66" s="202" t="str">
        <f>IF(AND('OF -Antibiotics STAR PU 13'!L66="no",'Co-amoxiclav etc.'!L66="no"),"yes","no")</f>
        <v>no</v>
      </c>
      <c r="J66" s="202" t="str">
        <f>IF(AND('OF -Antibiotics STAR PU 13'!N66="no",'Co-amoxiclav etc.'!N66="no"),"yes","no")</f>
        <v>no</v>
      </c>
      <c r="K66" s="202" t="str">
        <f>IF(AND('OF -Antibiotics STAR PU 13'!P66="no",'Co-amoxiclav etc.'!P66="no"),"yes","no")</f>
        <v>no</v>
      </c>
      <c r="L66" s="202" t="str">
        <f>IF(AND('OF -Antibiotics STAR PU 13'!R66="no",'Co-amoxiclav etc.'!R66="no"),"yes","no")</f>
        <v>no</v>
      </c>
      <c r="M66" s="202" t="str">
        <f>IF(AND('OF -Antibiotics STAR PU 13'!T66="no",'Co-amoxiclav etc.'!T66="no"),"yes","no")</f>
        <v>no</v>
      </c>
      <c r="N66" s="202" t="str">
        <f>IF(AND('OF -Antibiotics STAR PU 13'!V66="no",'Co-amoxiclav etc.'!V66="no"),"yes","no")</f>
        <v>no</v>
      </c>
      <c r="O66" s="202" t="str">
        <f>IF(AND('OF -Antibiotics STAR PU 13'!X66="no",'Co-amoxiclav etc.'!X66="no"),"yes","no")</f>
        <v>no</v>
      </c>
      <c r="P66" s="202" t="str">
        <f>IF(AND('OF -Antibiotics STAR PU 13'!Z66="no",'Co-amoxiclav etc.'!Z66="no"),"yes","no")</f>
        <v>no</v>
      </c>
      <c r="Q66" s="202" t="str">
        <f>IF(AND('OF -Antibiotics STAR PU 13'!AB66="no",'Co-amoxiclav etc.'!AB66="no"),"yes","no")</f>
        <v>no</v>
      </c>
      <c r="R66" s="202" t="str">
        <f>IF(AND('OF -Antibiotics STAR PU 13'!AD66="no",'Co-amoxiclav etc.'!AD66="no"),"yes","no")</f>
        <v>no</v>
      </c>
      <c r="S66" s="202" t="str">
        <f>IF(AND('OF -Antibiotics STAR PU 13'!AF66="no",'Co-amoxiclav etc.'!AF66="no"),"yes","no")</f>
        <v>no</v>
      </c>
      <c r="T66" s="202" t="str">
        <f>IF(AND('OF -Antibiotics STAR PU 13'!AH66="no",'Co-amoxiclav etc.'!AH66="no"),"yes","no")</f>
        <v>no</v>
      </c>
      <c r="U66" s="202" t="str">
        <f>IF(AND('OF -Antibiotics STAR PU 13'!AJ66="no",'Co-amoxiclav etc.'!AJ66="no"),"yes","no")</f>
        <v>no</v>
      </c>
      <c r="V66" s="202" t="str">
        <f>IF(AND('OF -Antibiotics STAR PU 13'!AL66="no",'Co-amoxiclav etc.'!AL66="no"),"yes","no")</f>
        <v>no</v>
      </c>
      <c r="W66" s="202" t="str">
        <f>IF(AND('OF -Antibiotics STAR PU 13'!AN66="no",'Co-amoxiclav etc.'!AN66="no"),"yes","no")</f>
        <v>no</v>
      </c>
      <c r="X66" s="202" t="str">
        <f>IF(AND('OF -Antibiotics STAR PU 13'!AP66="no",'Co-amoxiclav etc.'!AP66="no"),"yes","no")</f>
        <v>no</v>
      </c>
      <c r="Y66" s="202" t="str">
        <f>IF(AND('OF -Antibiotics STAR PU 13'!AR66="no",'Co-amoxiclav etc.'!AR66="no"),"yes","no")</f>
        <v>no</v>
      </c>
      <c r="Z66" s="202" t="str">
        <f>IF(AND('OF -Antibiotics STAR PU 13'!AT66="no",'Co-amoxiclav etc.'!AT66="no"),"yes","no")</f>
        <v>no</v>
      </c>
      <c r="AA66" s="202" t="str">
        <f>IF(AND('OF -Antibiotics STAR PU 13'!AV66="no",'Co-amoxiclav etc.'!AV66="no"),"yes","no")</f>
        <v>no</v>
      </c>
      <c r="AB66" s="202"/>
      <c r="AC66" s="202"/>
      <c r="AD66" s="202"/>
      <c r="AE66" s="202"/>
    </row>
    <row r="67" spans="1:31" x14ac:dyDescent="0.2">
      <c r="A67" s="285" t="s">
        <v>626</v>
      </c>
      <c r="B67" s="293" t="s">
        <v>690</v>
      </c>
      <c r="C67" s="293" t="s">
        <v>404</v>
      </c>
      <c r="D67" s="293" t="s">
        <v>422</v>
      </c>
      <c r="E67" s="293" t="s">
        <v>31</v>
      </c>
      <c r="F67" s="293" t="s">
        <v>141</v>
      </c>
      <c r="G67" s="293" t="s">
        <v>142</v>
      </c>
      <c r="H67" s="202" t="str">
        <f>IF(AND('OF -Antibiotics STAR PU 13'!J67="no",'Co-amoxiclav etc.'!J67="no"),"yes","no")</f>
        <v>no</v>
      </c>
      <c r="I67" s="202" t="str">
        <f>IF(AND('OF -Antibiotics STAR PU 13'!L67="no",'Co-amoxiclav etc.'!L67="no"),"yes","no")</f>
        <v>no</v>
      </c>
      <c r="J67" s="202" t="str">
        <f>IF(AND('OF -Antibiotics STAR PU 13'!N67="no",'Co-amoxiclav etc.'!N67="no"),"yes","no")</f>
        <v>no</v>
      </c>
      <c r="K67" s="202" t="str">
        <f>IF(AND('OF -Antibiotics STAR PU 13'!P67="no",'Co-amoxiclav etc.'!P67="no"),"yes","no")</f>
        <v>no</v>
      </c>
      <c r="L67" s="202" t="str">
        <f>IF(AND('OF -Antibiotics STAR PU 13'!R67="no",'Co-amoxiclav etc.'!R67="no"),"yes","no")</f>
        <v>no</v>
      </c>
      <c r="M67" s="202" t="str">
        <f>IF(AND('OF -Antibiotics STAR PU 13'!T67="no",'Co-amoxiclav etc.'!T67="no"),"yes","no")</f>
        <v>no</v>
      </c>
      <c r="N67" s="202" t="str">
        <f>IF(AND('OF -Antibiotics STAR PU 13'!V67="no",'Co-amoxiclav etc.'!V67="no"),"yes","no")</f>
        <v>no</v>
      </c>
      <c r="O67" s="202" t="str">
        <f>IF(AND('OF -Antibiotics STAR PU 13'!X67="no",'Co-amoxiclav etc.'!X67="no"),"yes","no")</f>
        <v>no</v>
      </c>
      <c r="P67" s="202" t="str">
        <f>IF(AND('OF -Antibiotics STAR PU 13'!Z67="no",'Co-amoxiclav etc.'!Z67="no"),"yes","no")</f>
        <v>no</v>
      </c>
      <c r="Q67" s="202" t="str">
        <f>IF(AND('OF -Antibiotics STAR PU 13'!AB67="no",'Co-amoxiclav etc.'!AB67="no"),"yes","no")</f>
        <v>no</v>
      </c>
      <c r="R67" s="202" t="str">
        <f>IF(AND('OF -Antibiotics STAR PU 13'!AD67="no",'Co-amoxiclav etc.'!AD67="no"),"yes","no")</f>
        <v>no</v>
      </c>
      <c r="S67" s="202" t="str">
        <f>IF(AND('OF -Antibiotics STAR PU 13'!AF67="no",'Co-amoxiclav etc.'!AF67="no"),"yes","no")</f>
        <v>no</v>
      </c>
      <c r="T67" s="202" t="str">
        <f>IF(AND('OF -Antibiotics STAR PU 13'!AH67="no",'Co-amoxiclav etc.'!AH67="no"),"yes","no")</f>
        <v>no</v>
      </c>
      <c r="U67" s="202" t="str">
        <f>IF(AND('OF -Antibiotics STAR PU 13'!AJ67="no",'Co-amoxiclav etc.'!AJ67="no"),"yes","no")</f>
        <v>no</v>
      </c>
      <c r="V67" s="202" t="str">
        <f>IF(AND('OF -Antibiotics STAR PU 13'!AL67="no",'Co-amoxiclav etc.'!AL67="no"),"yes","no")</f>
        <v>no</v>
      </c>
      <c r="W67" s="202" t="str">
        <f>IF(AND('OF -Antibiotics STAR PU 13'!AN67="no",'Co-amoxiclav etc.'!AN67="no"),"yes","no")</f>
        <v>no</v>
      </c>
      <c r="X67" s="202" t="str">
        <f>IF(AND('OF -Antibiotics STAR PU 13'!AP67="no",'Co-amoxiclav etc.'!AP67="no"),"yes","no")</f>
        <v>no</v>
      </c>
      <c r="Y67" s="202" t="str">
        <f>IF(AND('OF -Antibiotics STAR PU 13'!AR67="no",'Co-amoxiclav etc.'!AR67="no"),"yes","no")</f>
        <v>no</v>
      </c>
      <c r="Z67" s="202" t="str">
        <f>IF(AND('OF -Antibiotics STAR PU 13'!AT67="no",'Co-amoxiclav etc.'!AT67="no"),"yes","no")</f>
        <v>no</v>
      </c>
      <c r="AA67" s="202" t="str">
        <f>IF(AND('OF -Antibiotics STAR PU 13'!AV67="no",'Co-amoxiclav etc.'!AV67="no"),"yes","no")</f>
        <v>no</v>
      </c>
      <c r="AB67" s="202"/>
      <c r="AC67" s="202"/>
      <c r="AD67" s="202"/>
      <c r="AE67" s="202"/>
    </row>
    <row r="68" spans="1:31" x14ac:dyDescent="0.2">
      <c r="A68" s="285" t="s">
        <v>640</v>
      </c>
      <c r="B68" s="293" t="s">
        <v>689</v>
      </c>
      <c r="C68" s="293" t="s">
        <v>402</v>
      </c>
      <c r="D68" s="293" t="s">
        <v>427</v>
      </c>
      <c r="E68" s="293" t="s">
        <v>50</v>
      </c>
      <c r="F68" s="293" t="s">
        <v>143</v>
      </c>
      <c r="G68" s="293" t="s">
        <v>144</v>
      </c>
      <c r="H68" s="202" t="str">
        <f>IF(AND('OF -Antibiotics STAR PU 13'!J68="no",'Co-amoxiclav etc.'!J68="no"),"yes","no")</f>
        <v>no</v>
      </c>
      <c r="I68" s="202" t="str">
        <f>IF(AND('OF -Antibiotics STAR PU 13'!L68="no",'Co-amoxiclav etc.'!L68="no"),"yes","no")</f>
        <v>no</v>
      </c>
      <c r="J68" s="202" t="str">
        <f>IF(AND('OF -Antibiotics STAR PU 13'!N68="no",'Co-amoxiclav etc.'!N68="no"),"yes","no")</f>
        <v>no</v>
      </c>
      <c r="K68" s="202" t="str">
        <f>IF(AND('OF -Antibiotics STAR PU 13'!P68="no",'Co-amoxiclav etc.'!P68="no"),"yes","no")</f>
        <v>no</v>
      </c>
      <c r="L68" s="202" t="str">
        <f>IF(AND('OF -Antibiotics STAR PU 13'!R68="no",'Co-amoxiclav etc.'!R68="no"),"yes","no")</f>
        <v>no</v>
      </c>
      <c r="M68" s="202" t="str">
        <f>IF(AND('OF -Antibiotics STAR PU 13'!T68="no",'Co-amoxiclav etc.'!T68="no"),"yes","no")</f>
        <v>no</v>
      </c>
      <c r="N68" s="202" t="str">
        <f>IF(AND('OF -Antibiotics STAR PU 13'!V68="no",'Co-amoxiclav etc.'!V68="no"),"yes","no")</f>
        <v>no</v>
      </c>
      <c r="O68" s="202" t="str">
        <f>IF(AND('OF -Antibiotics STAR PU 13'!X68="no",'Co-amoxiclav etc.'!X68="no"),"yes","no")</f>
        <v>no</v>
      </c>
      <c r="P68" s="202" t="str">
        <f>IF(AND('OF -Antibiotics STAR PU 13'!Z68="no",'Co-amoxiclav etc.'!Z68="no"),"yes","no")</f>
        <v>no</v>
      </c>
      <c r="Q68" s="202" t="str">
        <f>IF(AND('OF -Antibiotics STAR PU 13'!AB68="no",'Co-amoxiclav etc.'!AB68="no"),"yes","no")</f>
        <v>no</v>
      </c>
      <c r="R68" s="202" t="str">
        <f>IF(AND('OF -Antibiotics STAR PU 13'!AD68="no",'Co-amoxiclav etc.'!AD68="no"),"yes","no")</f>
        <v>no</v>
      </c>
      <c r="S68" s="202" t="str">
        <f>IF(AND('OF -Antibiotics STAR PU 13'!AF68="no",'Co-amoxiclav etc.'!AF68="no"),"yes","no")</f>
        <v>no</v>
      </c>
      <c r="T68" s="202" t="str">
        <f>IF(AND('OF -Antibiotics STAR PU 13'!AH68="no",'Co-amoxiclav etc.'!AH68="no"),"yes","no")</f>
        <v>no</v>
      </c>
      <c r="U68" s="202" t="str">
        <f>IF(AND('OF -Antibiotics STAR PU 13'!AJ68="no",'Co-amoxiclav etc.'!AJ68="no"),"yes","no")</f>
        <v>no</v>
      </c>
      <c r="V68" s="202" t="str">
        <f>IF(AND('OF -Antibiotics STAR PU 13'!AL68="no",'Co-amoxiclav etc.'!AL68="no"),"yes","no")</f>
        <v>no</v>
      </c>
      <c r="W68" s="202" t="str">
        <f>IF(AND('OF -Antibiotics STAR PU 13'!AN68="no",'Co-amoxiclav etc.'!AN68="no"),"yes","no")</f>
        <v>no</v>
      </c>
      <c r="X68" s="202" t="str">
        <f>IF(AND('OF -Antibiotics STAR PU 13'!AP68="no",'Co-amoxiclav etc.'!AP68="no"),"yes","no")</f>
        <v>no</v>
      </c>
      <c r="Y68" s="202" t="str">
        <f>IF(AND('OF -Antibiotics STAR PU 13'!AR68="no",'Co-amoxiclav etc.'!AR68="no"),"yes","no")</f>
        <v>no</v>
      </c>
      <c r="Z68" s="202" t="str">
        <f>IF(AND('OF -Antibiotics STAR PU 13'!AT68="no",'Co-amoxiclav etc.'!AT68="no"),"yes","no")</f>
        <v>no</v>
      </c>
      <c r="AA68" s="202" t="str">
        <f>IF(AND('OF -Antibiotics STAR PU 13'!AV68="no",'Co-amoxiclav etc.'!AV68="no"),"yes","no")</f>
        <v>no</v>
      </c>
      <c r="AB68" s="202"/>
      <c r="AC68" s="202"/>
      <c r="AD68" s="202"/>
      <c r="AE68" s="202"/>
    </row>
    <row r="69" spans="1:31" x14ac:dyDescent="0.2">
      <c r="A69" s="285" t="s">
        <v>496</v>
      </c>
      <c r="B69" s="293" t="s">
        <v>705</v>
      </c>
      <c r="C69" s="293" t="s">
        <v>411</v>
      </c>
      <c r="D69" s="293" t="s">
        <v>439</v>
      </c>
      <c r="E69" s="293" t="s">
        <v>145</v>
      </c>
      <c r="F69" s="293" t="s">
        <v>146</v>
      </c>
      <c r="G69" s="293" t="s">
        <v>147</v>
      </c>
      <c r="H69" s="202" t="str">
        <f>IF(AND('OF -Antibiotics STAR PU 13'!J69="no",'Co-amoxiclav etc.'!J69="no"),"yes","no")</f>
        <v>no</v>
      </c>
      <c r="I69" s="202" t="str">
        <f>IF(AND('OF -Antibiotics STAR PU 13'!L69="no",'Co-amoxiclav etc.'!L69="no"),"yes","no")</f>
        <v>no</v>
      </c>
      <c r="J69" s="202" t="str">
        <f>IF(AND('OF -Antibiotics STAR PU 13'!N69="no",'Co-amoxiclav etc.'!N69="no"),"yes","no")</f>
        <v>no</v>
      </c>
      <c r="K69" s="202" t="str">
        <f>IF(AND('OF -Antibiotics STAR PU 13'!P69="no",'Co-amoxiclav etc.'!P69="no"),"yes","no")</f>
        <v>no</v>
      </c>
      <c r="L69" s="202" t="str">
        <f>IF(AND('OF -Antibiotics STAR PU 13'!R69="no",'Co-amoxiclav etc.'!R69="no"),"yes","no")</f>
        <v>no</v>
      </c>
      <c r="M69" s="202" t="str">
        <f>IF(AND('OF -Antibiotics STAR PU 13'!T69="no",'Co-amoxiclav etc.'!T69="no"),"yes","no")</f>
        <v>no</v>
      </c>
      <c r="N69" s="202" t="str">
        <f>IF(AND('OF -Antibiotics STAR PU 13'!V69="no",'Co-amoxiclav etc.'!V69="no"),"yes","no")</f>
        <v>no</v>
      </c>
      <c r="O69" s="202" t="str">
        <f>IF(AND('OF -Antibiotics STAR PU 13'!X69="no",'Co-amoxiclav etc.'!X69="no"),"yes","no")</f>
        <v>no</v>
      </c>
      <c r="P69" s="202" t="str">
        <f>IF(AND('OF -Antibiotics STAR PU 13'!Z69="no",'Co-amoxiclav etc.'!Z69="no"),"yes","no")</f>
        <v>no</v>
      </c>
      <c r="Q69" s="202" t="str">
        <f>IF(AND('OF -Antibiotics STAR PU 13'!AB69="no",'Co-amoxiclav etc.'!AB69="no"),"yes","no")</f>
        <v>no</v>
      </c>
      <c r="R69" s="202" t="str">
        <f>IF(AND('OF -Antibiotics STAR PU 13'!AD69="no",'Co-amoxiclav etc.'!AD69="no"),"yes","no")</f>
        <v>no</v>
      </c>
      <c r="S69" s="202" t="str">
        <f>IF(AND('OF -Antibiotics STAR PU 13'!AF69="no",'Co-amoxiclav etc.'!AF69="no"),"yes","no")</f>
        <v>no</v>
      </c>
      <c r="T69" s="202" t="str">
        <f>IF(AND('OF -Antibiotics STAR PU 13'!AH69="no",'Co-amoxiclav etc.'!AH69="no"),"yes","no")</f>
        <v>no</v>
      </c>
      <c r="U69" s="202" t="str">
        <f>IF(AND('OF -Antibiotics STAR PU 13'!AJ69="no",'Co-amoxiclav etc.'!AJ69="no"),"yes","no")</f>
        <v>no</v>
      </c>
      <c r="V69" s="202" t="str">
        <f>IF(AND('OF -Antibiotics STAR PU 13'!AL69="no",'Co-amoxiclav etc.'!AL69="no"),"yes","no")</f>
        <v>no</v>
      </c>
      <c r="W69" s="202" t="str">
        <f>IF(AND('OF -Antibiotics STAR PU 13'!AN69="no",'Co-amoxiclav etc.'!AN69="no"),"yes","no")</f>
        <v>no</v>
      </c>
      <c r="X69" s="202" t="str">
        <f>IF(AND('OF -Antibiotics STAR PU 13'!AP69="no",'Co-amoxiclav etc.'!AP69="no"),"yes","no")</f>
        <v>no</v>
      </c>
      <c r="Y69" s="202" t="str">
        <f>IF(AND('OF -Antibiotics STAR PU 13'!AR69="no",'Co-amoxiclav etc.'!AR69="no"),"yes","no")</f>
        <v>no</v>
      </c>
      <c r="Z69" s="202" t="str">
        <f>IF(AND('OF -Antibiotics STAR PU 13'!AT69="no",'Co-amoxiclav etc.'!AT69="no"),"yes","no")</f>
        <v>no</v>
      </c>
      <c r="AA69" s="202" t="str">
        <f>IF(AND('OF -Antibiotics STAR PU 13'!AV69="no",'Co-amoxiclav etc.'!AV69="no"),"yes","no")</f>
        <v>no</v>
      </c>
      <c r="AB69" s="202"/>
      <c r="AC69" s="202"/>
      <c r="AD69" s="202"/>
      <c r="AE69" s="202"/>
    </row>
    <row r="70" spans="1:31" x14ac:dyDescent="0.2">
      <c r="A70" s="285" t="s">
        <v>634</v>
      </c>
      <c r="B70" s="293" t="s">
        <v>688</v>
      </c>
      <c r="C70" s="293" t="s">
        <v>401</v>
      </c>
      <c r="D70" s="293" t="s">
        <v>436</v>
      </c>
      <c r="E70" s="293" t="s">
        <v>114</v>
      </c>
      <c r="F70" s="293" t="s">
        <v>148</v>
      </c>
      <c r="G70" s="293" t="s">
        <v>149</v>
      </c>
      <c r="H70" s="202" t="str">
        <f>IF(AND('OF -Antibiotics STAR PU 13'!J70="no",'Co-amoxiclav etc.'!J70="no"),"yes","no")</f>
        <v>no</v>
      </c>
      <c r="I70" s="202" t="str">
        <f>IF(AND('OF -Antibiotics STAR PU 13'!L70="no",'Co-amoxiclav etc.'!L70="no"),"yes","no")</f>
        <v>no</v>
      </c>
      <c r="J70" s="202" t="str">
        <f>IF(AND('OF -Antibiotics STAR PU 13'!N70="no",'Co-amoxiclav etc.'!N70="no"),"yes","no")</f>
        <v>no</v>
      </c>
      <c r="K70" s="202" t="str">
        <f>IF(AND('OF -Antibiotics STAR PU 13'!P70="no",'Co-amoxiclav etc.'!P70="no"),"yes","no")</f>
        <v>no</v>
      </c>
      <c r="L70" s="202" t="str">
        <f>IF(AND('OF -Antibiotics STAR PU 13'!R70="no",'Co-amoxiclav etc.'!R70="no"),"yes","no")</f>
        <v>no</v>
      </c>
      <c r="M70" s="202" t="str">
        <f>IF(AND('OF -Antibiotics STAR PU 13'!T70="no",'Co-amoxiclav etc.'!T70="no"),"yes","no")</f>
        <v>no</v>
      </c>
      <c r="N70" s="202" t="str">
        <f>IF(AND('OF -Antibiotics STAR PU 13'!V70="no",'Co-amoxiclav etc.'!V70="no"),"yes","no")</f>
        <v>no</v>
      </c>
      <c r="O70" s="202" t="str">
        <f>IF(AND('OF -Antibiotics STAR PU 13'!X70="no",'Co-amoxiclav etc.'!X70="no"),"yes","no")</f>
        <v>no</v>
      </c>
      <c r="P70" s="202" t="str">
        <f>IF(AND('OF -Antibiotics STAR PU 13'!Z70="no",'Co-amoxiclav etc.'!Z70="no"),"yes","no")</f>
        <v>no</v>
      </c>
      <c r="Q70" s="202" t="str">
        <f>IF(AND('OF -Antibiotics STAR PU 13'!AB70="no",'Co-amoxiclav etc.'!AB70="no"),"yes","no")</f>
        <v>no</v>
      </c>
      <c r="R70" s="202" t="str">
        <f>IF(AND('OF -Antibiotics STAR PU 13'!AD70="no",'Co-amoxiclav etc.'!AD70="no"),"yes","no")</f>
        <v>no</v>
      </c>
      <c r="S70" s="202" t="str">
        <f>IF(AND('OF -Antibiotics STAR PU 13'!AF70="no",'Co-amoxiclav etc.'!AF70="no"),"yes","no")</f>
        <v>no</v>
      </c>
      <c r="T70" s="202" t="str">
        <f>IF(AND('OF -Antibiotics STAR PU 13'!AH70="no",'Co-amoxiclav etc.'!AH70="no"),"yes","no")</f>
        <v>no</v>
      </c>
      <c r="U70" s="202" t="str">
        <f>IF(AND('OF -Antibiotics STAR PU 13'!AJ70="no",'Co-amoxiclav etc.'!AJ70="no"),"yes","no")</f>
        <v>no</v>
      </c>
      <c r="V70" s="202" t="str">
        <f>IF(AND('OF -Antibiotics STAR PU 13'!AL70="no",'Co-amoxiclav etc.'!AL70="no"),"yes","no")</f>
        <v>no</v>
      </c>
      <c r="W70" s="202" t="str">
        <f>IF(AND('OF -Antibiotics STAR PU 13'!AN70="no",'Co-amoxiclav etc.'!AN70="no"),"yes","no")</f>
        <v>no</v>
      </c>
      <c r="X70" s="202" t="str">
        <f>IF(AND('OF -Antibiotics STAR PU 13'!AP70="no",'Co-amoxiclav etc.'!AP70="no"),"yes","no")</f>
        <v>no</v>
      </c>
      <c r="Y70" s="202" t="str">
        <f>IF(AND('OF -Antibiotics STAR PU 13'!AR70="no",'Co-amoxiclav etc.'!AR70="no"),"yes","no")</f>
        <v>no</v>
      </c>
      <c r="Z70" s="202" t="str">
        <f>IF(AND('OF -Antibiotics STAR PU 13'!AT70="no",'Co-amoxiclav etc.'!AT70="no"),"yes","no")</f>
        <v>no</v>
      </c>
      <c r="AA70" s="202" t="str">
        <f>IF(AND('OF -Antibiotics STAR PU 13'!AV70="no",'Co-amoxiclav etc.'!AV70="no"),"yes","no")</f>
        <v>no</v>
      </c>
      <c r="AB70" s="202"/>
      <c r="AC70" s="202"/>
      <c r="AD70" s="202"/>
      <c r="AE70" s="202"/>
    </row>
    <row r="71" spans="1:31" x14ac:dyDescent="0.2">
      <c r="A71" s="285" t="s">
        <v>629</v>
      </c>
      <c r="B71" s="293" t="s">
        <v>690</v>
      </c>
      <c r="C71" s="293" t="s">
        <v>404</v>
      </c>
      <c r="D71" s="293" t="s">
        <v>426</v>
      </c>
      <c r="E71" s="293" t="s">
        <v>47</v>
      </c>
      <c r="F71" s="293" t="s">
        <v>150</v>
      </c>
      <c r="G71" s="293" t="s">
        <v>151</v>
      </c>
      <c r="H71" s="202" t="str">
        <f>IF(AND('OF -Antibiotics STAR PU 13'!J71="no",'Co-amoxiclav etc.'!J71="no"),"yes","no")</f>
        <v>no</v>
      </c>
      <c r="I71" s="202" t="str">
        <f>IF(AND('OF -Antibiotics STAR PU 13'!L71="no",'Co-amoxiclav etc.'!L71="no"),"yes","no")</f>
        <v>no</v>
      </c>
      <c r="J71" s="202" t="str">
        <f>IF(AND('OF -Antibiotics STAR PU 13'!N71="no",'Co-amoxiclav etc.'!N71="no"),"yes","no")</f>
        <v>no</v>
      </c>
      <c r="K71" s="202" t="str">
        <f>IF(AND('OF -Antibiotics STAR PU 13'!P71="no",'Co-amoxiclav etc.'!P71="no"),"yes","no")</f>
        <v>no</v>
      </c>
      <c r="L71" s="202" t="str">
        <f>IF(AND('OF -Antibiotics STAR PU 13'!R71="no",'Co-amoxiclav etc.'!R71="no"),"yes","no")</f>
        <v>no</v>
      </c>
      <c r="M71" s="202" t="str">
        <f>IF(AND('OF -Antibiotics STAR PU 13'!T71="no",'Co-amoxiclav etc.'!T71="no"),"yes","no")</f>
        <v>no</v>
      </c>
      <c r="N71" s="202" t="str">
        <f>IF(AND('OF -Antibiotics STAR PU 13'!V71="no",'Co-amoxiclav etc.'!V71="no"),"yes","no")</f>
        <v>no</v>
      </c>
      <c r="O71" s="202" t="str">
        <f>IF(AND('OF -Antibiotics STAR PU 13'!X71="no",'Co-amoxiclav etc.'!X71="no"),"yes","no")</f>
        <v>no</v>
      </c>
      <c r="P71" s="202" t="str">
        <f>IF(AND('OF -Antibiotics STAR PU 13'!Z71="no",'Co-amoxiclav etc.'!Z71="no"),"yes","no")</f>
        <v>no</v>
      </c>
      <c r="Q71" s="202" t="str">
        <f>IF(AND('OF -Antibiotics STAR PU 13'!AB71="no",'Co-amoxiclav etc.'!AB71="no"),"yes","no")</f>
        <v>no</v>
      </c>
      <c r="R71" s="202" t="str">
        <f>IF(AND('OF -Antibiotics STAR PU 13'!AD71="no",'Co-amoxiclav etc.'!AD71="no"),"yes","no")</f>
        <v>no</v>
      </c>
      <c r="S71" s="202" t="str">
        <f>IF(AND('OF -Antibiotics STAR PU 13'!AF71="no",'Co-amoxiclav etc.'!AF71="no"),"yes","no")</f>
        <v>no</v>
      </c>
      <c r="T71" s="202" t="str">
        <f>IF(AND('OF -Antibiotics STAR PU 13'!AH71="no",'Co-amoxiclav etc.'!AH71="no"),"yes","no")</f>
        <v>no</v>
      </c>
      <c r="U71" s="202" t="str">
        <f>IF(AND('OF -Antibiotics STAR PU 13'!AJ71="no",'Co-amoxiclav etc.'!AJ71="no"),"yes","no")</f>
        <v>no</v>
      </c>
      <c r="V71" s="202" t="str">
        <f>IF(AND('OF -Antibiotics STAR PU 13'!AL71="no",'Co-amoxiclav etc.'!AL71="no"),"yes","no")</f>
        <v>no</v>
      </c>
      <c r="W71" s="202" t="str">
        <f>IF(AND('OF -Antibiotics STAR PU 13'!AN71="no",'Co-amoxiclav etc.'!AN71="no"),"yes","no")</f>
        <v>no</v>
      </c>
      <c r="X71" s="202" t="str">
        <f>IF(AND('OF -Antibiotics STAR PU 13'!AP71="no",'Co-amoxiclav etc.'!AP71="no"),"yes","no")</f>
        <v>no</v>
      </c>
      <c r="Y71" s="202" t="str">
        <f>IF(AND('OF -Antibiotics STAR PU 13'!AR71="no",'Co-amoxiclav etc.'!AR71="no"),"yes","no")</f>
        <v>no</v>
      </c>
      <c r="Z71" s="202" t="str">
        <f>IF(AND('OF -Antibiotics STAR PU 13'!AT71="no",'Co-amoxiclav etc.'!AT71="no"),"yes","no")</f>
        <v>no</v>
      </c>
      <c r="AA71" s="202" t="str">
        <f>IF(AND('OF -Antibiotics STAR PU 13'!AV71="no",'Co-amoxiclav etc.'!AV71="no"),"yes","no")</f>
        <v>no</v>
      </c>
      <c r="AB71" s="202"/>
      <c r="AC71" s="202"/>
      <c r="AD71" s="202"/>
      <c r="AE71" s="202"/>
    </row>
    <row r="72" spans="1:31" x14ac:dyDescent="0.2">
      <c r="A72" s="285" t="s">
        <v>622</v>
      </c>
      <c r="B72" s="293" t="s">
        <v>690</v>
      </c>
      <c r="C72" s="293" t="s">
        <v>404</v>
      </c>
      <c r="D72" s="293" t="s">
        <v>418</v>
      </c>
      <c r="E72" s="293" t="s">
        <v>12</v>
      </c>
      <c r="F72" s="293" t="s">
        <v>152</v>
      </c>
      <c r="G72" s="293" t="s">
        <v>153</v>
      </c>
      <c r="H72" s="202" t="str">
        <f>IF(AND('OF -Antibiotics STAR PU 13'!J72="no",'Co-amoxiclav etc.'!J72="no"),"yes","no")</f>
        <v>no</v>
      </c>
      <c r="I72" s="202" t="str">
        <f>IF(AND('OF -Antibiotics STAR PU 13'!L72="no",'Co-amoxiclav etc.'!L72="no"),"yes","no")</f>
        <v>no</v>
      </c>
      <c r="J72" s="202" t="str">
        <f>IF(AND('OF -Antibiotics STAR PU 13'!N72="no",'Co-amoxiclav etc.'!N72="no"),"yes","no")</f>
        <v>no</v>
      </c>
      <c r="K72" s="202" t="str">
        <f>IF(AND('OF -Antibiotics STAR PU 13'!P72="no",'Co-amoxiclav etc.'!P72="no"),"yes","no")</f>
        <v>no</v>
      </c>
      <c r="L72" s="202" t="str">
        <f>IF(AND('OF -Antibiotics STAR PU 13'!R72="no",'Co-amoxiclav etc.'!R72="no"),"yes","no")</f>
        <v>no</v>
      </c>
      <c r="M72" s="202" t="str">
        <f>IF(AND('OF -Antibiotics STAR PU 13'!T72="no",'Co-amoxiclav etc.'!T72="no"),"yes","no")</f>
        <v>no</v>
      </c>
      <c r="N72" s="202" t="str">
        <f>IF(AND('OF -Antibiotics STAR PU 13'!V72="no",'Co-amoxiclav etc.'!V72="no"),"yes","no")</f>
        <v>no</v>
      </c>
      <c r="O72" s="202" t="str">
        <f>IF(AND('OF -Antibiotics STAR PU 13'!X72="no",'Co-amoxiclav etc.'!X72="no"),"yes","no")</f>
        <v>no</v>
      </c>
      <c r="P72" s="202" t="str">
        <f>IF(AND('OF -Antibiotics STAR PU 13'!Z72="no",'Co-amoxiclav etc.'!Z72="no"),"yes","no")</f>
        <v>no</v>
      </c>
      <c r="Q72" s="202" t="str">
        <f>IF(AND('OF -Antibiotics STAR PU 13'!AB72="no",'Co-amoxiclav etc.'!AB72="no"),"yes","no")</f>
        <v>no</v>
      </c>
      <c r="R72" s="202" t="str">
        <f>IF(AND('OF -Antibiotics STAR PU 13'!AD72="no",'Co-amoxiclav etc.'!AD72="no"),"yes","no")</f>
        <v>no</v>
      </c>
      <c r="S72" s="202" t="str">
        <f>IF(AND('OF -Antibiotics STAR PU 13'!AF72="no",'Co-amoxiclav etc.'!AF72="no"),"yes","no")</f>
        <v>no</v>
      </c>
      <c r="T72" s="202" t="str">
        <f>IF(AND('OF -Antibiotics STAR PU 13'!AH72="no",'Co-amoxiclav etc.'!AH72="no"),"yes","no")</f>
        <v>no</v>
      </c>
      <c r="U72" s="202" t="str">
        <f>IF(AND('OF -Antibiotics STAR PU 13'!AJ72="no",'Co-amoxiclav etc.'!AJ72="no"),"yes","no")</f>
        <v>no</v>
      </c>
      <c r="V72" s="202" t="str">
        <f>IF(AND('OF -Antibiotics STAR PU 13'!AL72="no",'Co-amoxiclav etc.'!AL72="no"),"yes","no")</f>
        <v>no</v>
      </c>
      <c r="W72" s="202" t="str">
        <f>IF(AND('OF -Antibiotics STAR PU 13'!AN72="no",'Co-amoxiclav etc.'!AN72="no"),"yes","no")</f>
        <v>no</v>
      </c>
      <c r="X72" s="202" t="str">
        <f>IF(AND('OF -Antibiotics STAR PU 13'!AP72="no",'Co-amoxiclav etc.'!AP72="no"),"yes","no")</f>
        <v>no</v>
      </c>
      <c r="Y72" s="202" t="str">
        <f>IF(AND('OF -Antibiotics STAR PU 13'!AR72="no",'Co-amoxiclav etc.'!AR72="no"),"yes","no")</f>
        <v>no</v>
      </c>
      <c r="Z72" s="202" t="str">
        <f>IF(AND('OF -Antibiotics STAR PU 13'!AT72="no",'Co-amoxiclav etc.'!AT72="no"),"yes","no")</f>
        <v>no</v>
      </c>
      <c r="AA72" s="202" t="str">
        <f>IF(AND('OF -Antibiotics STAR PU 13'!AV72="no",'Co-amoxiclav etc.'!AV72="no"),"yes","no")</f>
        <v>no</v>
      </c>
      <c r="AB72" s="202"/>
      <c r="AC72" s="202"/>
      <c r="AD72" s="202"/>
      <c r="AE72" s="202"/>
    </row>
    <row r="73" spans="1:31" x14ac:dyDescent="0.2">
      <c r="A73" s="285" t="s">
        <v>619</v>
      </c>
      <c r="B73" s="293" t="s">
        <v>688</v>
      </c>
      <c r="C73" s="293" t="s">
        <v>401</v>
      </c>
      <c r="D73" s="293" t="s">
        <v>436</v>
      </c>
      <c r="E73" s="293" t="s">
        <v>114</v>
      </c>
      <c r="F73" s="293" t="s">
        <v>154</v>
      </c>
      <c r="G73" s="293" t="s">
        <v>155</v>
      </c>
      <c r="H73" s="202" t="str">
        <f>IF(AND('OF -Antibiotics STAR PU 13'!J73="no",'Co-amoxiclav etc.'!J73="no"),"yes","no")</f>
        <v>no</v>
      </c>
      <c r="I73" s="202" t="str">
        <f>IF(AND('OF -Antibiotics STAR PU 13'!L73="no",'Co-amoxiclav etc.'!L73="no"),"yes","no")</f>
        <v>no</v>
      </c>
      <c r="J73" s="202" t="str">
        <f>IF(AND('OF -Antibiotics STAR PU 13'!N73="no",'Co-amoxiclav etc.'!N73="no"),"yes","no")</f>
        <v>no</v>
      </c>
      <c r="K73" s="202" t="str">
        <f>IF(AND('OF -Antibiotics STAR PU 13'!P73="no",'Co-amoxiclav etc.'!P73="no"),"yes","no")</f>
        <v>no</v>
      </c>
      <c r="L73" s="202" t="str">
        <f>IF(AND('OF -Antibiotics STAR PU 13'!R73="no",'Co-amoxiclav etc.'!R73="no"),"yes","no")</f>
        <v>no</v>
      </c>
      <c r="M73" s="202" t="str">
        <f>IF(AND('OF -Antibiotics STAR PU 13'!T73="no",'Co-amoxiclav etc.'!T73="no"),"yes","no")</f>
        <v>no</v>
      </c>
      <c r="N73" s="202" t="str">
        <f>IF(AND('OF -Antibiotics STAR PU 13'!V73="no",'Co-amoxiclav etc.'!V73="no"),"yes","no")</f>
        <v>no</v>
      </c>
      <c r="O73" s="202" t="str">
        <f>IF(AND('OF -Antibiotics STAR PU 13'!X73="no",'Co-amoxiclav etc.'!X73="no"),"yes","no")</f>
        <v>no</v>
      </c>
      <c r="P73" s="202" t="str">
        <f>IF(AND('OF -Antibiotics STAR PU 13'!Z73="no",'Co-amoxiclav etc.'!Z73="no"),"yes","no")</f>
        <v>no</v>
      </c>
      <c r="Q73" s="202" t="str">
        <f>IF(AND('OF -Antibiotics STAR PU 13'!AB73="no",'Co-amoxiclav etc.'!AB73="no"),"yes","no")</f>
        <v>no</v>
      </c>
      <c r="R73" s="202" t="str">
        <f>IF(AND('OF -Antibiotics STAR PU 13'!AD73="no",'Co-amoxiclav etc.'!AD73="no"),"yes","no")</f>
        <v>no</v>
      </c>
      <c r="S73" s="202" t="str">
        <f>IF(AND('OF -Antibiotics STAR PU 13'!AF73="no",'Co-amoxiclav etc.'!AF73="no"),"yes","no")</f>
        <v>no</v>
      </c>
      <c r="T73" s="202" t="str">
        <f>IF(AND('OF -Antibiotics STAR PU 13'!AH73="no",'Co-amoxiclav etc.'!AH73="no"),"yes","no")</f>
        <v>no</v>
      </c>
      <c r="U73" s="202" t="str">
        <f>IF(AND('OF -Antibiotics STAR PU 13'!AJ73="no",'Co-amoxiclav etc.'!AJ73="no"),"yes","no")</f>
        <v>no</v>
      </c>
      <c r="V73" s="202" t="str">
        <f>IF(AND('OF -Antibiotics STAR PU 13'!AL73="no",'Co-amoxiclav etc.'!AL73="no"),"yes","no")</f>
        <v>no</v>
      </c>
      <c r="W73" s="202" t="str">
        <f>IF(AND('OF -Antibiotics STAR PU 13'!AN73="no",'Co-amoxiclav etc.'!AN73="no"),"yes","no")</f>
        <v>no</v>
      </c>
      <c r="X73" s="202" t="str">
        <f>IF(AND('OF -Antibiotics STAR PU 13'!AP73="no",'Co-amoxiclav etc.'!AP73="no"),"yes","no")</f>
        <v>no</v>
      </c>
      <c r="Y73" s="202" t="str">
        <f>IF(AND('OF -Antibiotics STAR PU 13'!AR73="no",'Co-amoxiclav etc.'!AR73="no"),"yes","no")</f>
        <v>no</v>
      </c>
      <c r="Z73" s="202" t="str">
        <f>IF(AND('OF -Antibiotics STAR PU 13'!AT73="no",'Co-amoxiclav etc.'!AT73="no"),"yes","no")</f>
        <v>no</v>
      </c>
      <c r="AA73" s="202" t="str">
        <f>IF(AND('OF -Antibiotics STAR PU 13'!AV73="no",'Co-amoxiclav etc.'!AV73="no"),"yes","no")</f>
        <v>no</v>
      </c>
      <c r="AB73" s="202"/>
      <c r="AC73" s="202"/>
      <c r="AD73" s="202"/>
      <c r="AE73" s="202"/>
    </row>
    <row r="74" spans="1:31" x14ac:dyDescent="0.2">
      <c r="A74" s="285" t="s">
        <v>629</v>
      </c>
      <c r="B74" s="293" t="s">
        <v>690</v>
      </c>
      <c r="C74" s="293" t="s">
        <v>404</v>
      </c>
      <c r="D74" s="293" t="s">
        <v>426</v>
      </c>
      <c r="E74" s="293" t="s">
        <v>47</v>
      </c>
      <c r="F74" s="293" t="s">
        <v>156</v>
      </c>
      <c r="G74" s="293" t="s">
        <v>157</v>
      </c>
      <c r="H74" s="202" t="str">
        <f>IF(AND('OF -Antibiotics STAR PU 13'!J74="no",'Co-amoxiclav etc.'!J74="no"),"yes","no")</f>
        <v>yes</v>
      </c>
      <c r="I74" s="202" t="str">
        <f>IF(AND('OF -Antibiotics STAR PU 13'!L74="no",'Co-amoxiclav etc.'!L74="no"),"yes","no")</f>
        <v>yes</v>
      </c>
      <c r="J74" s="202" t="str">
        <f>IF(AND('OF -Antibiotics STAR PU 13'!N74="no",'Co-amoxiclav etc.'!N74="no"),"yes","no")</f>
        <v>yes</v>
      </c>
      <c r="K74" s="202" t="str">
        <f>IF(AND('OF -Antibiotics STAR PU 13'!P74="no",'Co-amoxiclav etc.'!P74="no"),"yes","no")</f>
        <v>yes</v>
      </c>
      <c r="L74" s="202" t="str">
        <f>IF(AND('OF -Antibiotics STAR PU 13'!R74="no",'Co-amoxiclav etc.'!R74="no"),"yes","no")</f>
        <v>yes</v>
      </c>
      <c r="M74" s="202" t="str">
        <f>IF(AND('OF -Antibiotics STAR PU 13'!T74="no",'Co-amoxiclav etc.'!T74="no"),"yes","no")</f>
        <v>yes</v>
      </c>
      <c r="N74" s="202" t="str">
        <f>IF(AND('OF -Antibiotics STAR PU 13'!V74="no",'Co-amoxiclav etc.'!V74="no"),"yes","no")</f>
        <v>yes</v>
      </c>
      <c r="O74" s="202" t="str">
        <f>IF(AND('OF -Antibiotics STAR PU 13'!X74="no",'Co-amoxiclav etc.'!X74="no"),"yes","no")</f>
        <v>no</v>
      </c>
      <c r="P74" s="202" t="str">
        <f>IF(AND('OF -Antibiotics STAR PU 13'!Z74="no",'Co-amoxiclav etc.'!Z74="no"),"yes","no")</f>
        <v>no</v>
      </c>
      <c r="Q74" s="202" t="str">
        <f>IF(AND('OF -Antibiotics STAR PU 13'!AB74="no",'Co-amoxiclav etc.'!AB74="no"),"yes","no")</f>
        <v>no</v>
      </c>
      <c r="R74" s="202" t="str">
        <f>IF(AND('OF -Antibiotics STAR PU 13'!AD74="no",'Co-amoxiclav etc.'!AD74="no"),"yes","no")</f>
        <v>no</v>
      </c>
      <c r="S74" s="202" t="str">
        <f>IF(AND('OF -Antibiotics STAR PU 13'!AF74="no",'Co-amoxiclav etc.'!AF74="no"),"yes","no")</f>
        <v>no</v>
      </c>
      <c r="T74" s="202" t="str">
        <f>IF(AND('OF -Antibiotics STAR PU 13'!AH74="no",'Co-amoxiclav etc.'!AH74="no"),"yes","no")</f>
        <v>no</v>
      </c>
      <c r="U74" s="202" t="str">
        <f>IF(AND('OF -Antibiotics STAR PU 13'!AJ74="no",'Co-amoxiclav etc.'!AJ74="no"),"yes","no")</f>
        <v>no</v>
      </c>
      <c r="V74" s="202" t="str">
        <f>IF(AND('OF -Antibiotics STAR PU 13'!AL74="no",'Co-amoxiclav etc.'!AL74="no"),"yes","no")</f>
        <v>no</v>
      </c>
      <c r="W74" s="202" t="str">
        <f>IF(AND('OF -Antibiotics STAR PU 13'!AN74="no",'Co-amoxiclav etc.'!AN74="no"),"yes","no")</f>
        <v>no</v>
      </c>
      <c r="X74" s="202" t="str">
        <f>IF(AND('OF -Antibiotics STAR PU 13'!AP74="no",'Co-amoxiclav etc.'!AP74="no"),"yes","no")</f>
        <v>no</v>
      </c>
      <c r="Y74" s="202" t="str">
        <f>IF(AND('OF -Antibiotics STAR PU 13'!AR74="no",'Co-amoxiclav etc.'!AR74="no"),"yes","no")</f>
        <v>no</v>
      </c>
      <c r="Z74" s="202" t="str">
        <f>IF(AND('OF -Antibiotics STAR PU 13'!AT74="no",'Co-amoxiclav etc.'!AT74="no"),"yes","no")</f>
        <v>no</v>
      </c>
      <c r="AA74" s="202" t="str">
        <f>IF(AND('OF -Antibiotics STAR PU 13'!AV74="no",'Co-amoxiclav etc.'!AV74="no"),"yes","no")</f>
        <v>no</v>
      </c>
      <c r="AB74" s="202"/>
      <c r="AC74" s="202"/>
      <c r="AD74" s="202"/>
      <c r="AE74" s="202"/>
    </row>
    <row r="75" spans="1:31" x14ac:dyDescent="0.2">
      <c r="A75" s="285" t="s">
        <v>634</v>
      </c>
      <c r="B75" s="293" t="s">
        <v>699</v>
      </c>
      <c r="C75" s="293" t="s">
        <v>410</v>
      </c>
      <c r="D75" s="293" t="s">
        <v>433</v>
      </c>
      <c r="E75" s="293" t="s">
        <v>91</v>
      </c>
      <c r="F75" s="293" t="s">
        <v>158</v>
      </c>
      <c r="G75" s="293" t="s">
        <v>159</v>
      </c>
      <c r="H75" s="202" t="str">
        <f>IF(AND('OF -Antibiotics STAR PU 13'!J75="no",'Co-amoxiclav etc.'!J75="no"),"yes","no")</f>
        <v>no</v>
      </c>
      <c r="I75" s="202" t="str">
        <f>IF(AND('OF -Antibiotics STAR PU 13'!L75="no",'Co-amoxiclav etc.'!L75="no"),"yes","no")</f>
        <v>no</v>
      </c>
      <c r="J75" s="202" t="str">
        <f>IF(AND('OF -Antibiotics STAR PU 13'!N75="no",'Co-amoxiclav etc.'!N75="no"),"yes","no")</f>
        <v>no</v>
      </c>
      <c r="K75" s="202" t="str">
        <f>IF(AND('OF -Antibiotics STAR PU 13'!P75="no",'Co-amoxiclav etc.'!P75="no"),"yes","no")</f>
        <v>no</v>
      </c>
      <c r="L75" s="202" t="str">
        <f>IF(AND('OF -Antibiotics STAR PU 13'!R75="no",'Co-amoxiclav etc.'!R75="no"),"yes","no")</f>
        <v>no</v>
      </c>
      <c r="M75" s="202" t="str">
        <f>IF(AND('OF -Antibiotics STAR PU 13'!T75="no",'Co-amoxiclav etc.'!T75="no"),"yes","no")</f>
        <v>no</v>
      </c>
      <c r="N75" s="202" t="str">
        <f>IF(AND('OF -Antibiotics STAR PU 13'!V75="no",'Co-amoxiclav etc.'!V75="no"),"yes","no")</f>
        <v>no</v>
      </c>
      <c r="O75" s="202" t="str">
        <f>IF(AND('OF -Antibiotics STAR PU 13'!X75="no",'Co-amoxiclav etc.'!X75="no"),"yes","no")</f>
        <v>no</v>
      </c>
      <c r="P75" s="202" t="str">
        <f>IF(AND('OF -Antibiotics STAR PU 13'!Z75="no",'Co-amoxiclav etc.'!Z75="no"),"yes","no")</f>
        <v>no</v>
      </c>
      <c r="Q75" s="202" t="str">
        <f>IF(AND('OF -Antibiotics STAR PU 13'!AB75="no",'Co-amoxiclav etc.'!AB75="no"),"yes","no")</f>
        <v>no</v>
      </c>
      <c r="R75" s="202" t="str">
        <f>IF(AND('OF -Antibiotics STAR PU 13'!AD75="no",'Co-amoxiclav etc.'!AD75="no"),"yes","no")</f>
        <v>no</v>
      </c>
      <c r="S75" s="202" t="str">
        <f>IF(AND('OF -Antibiotics STAR PU 13'!AF75="no",'Co-amoxiclav etc.'!AF75="no"),"yes","no")</f>
        <v>no</v>
      </c>
      <c r="T75" s="202" t="str">
        <f>IF(AND('OF -Antibiotics STAR PU 13'!AH75="no",'Co-amoxiclav etc.'!AH75="no"),"yes","no")</f>
        <v>no</v>
      </c>
      <c r="U75" s="202" t="str">
        <f>IF(AND('OF -Antibiotics STAR PU 13'!AJ75="no",'Co-amoxiclav etc.'!AJ75="no"),"yes","no")</f>
        <v>no</v>
      </c>
      <c r="V75" s="202" t="str">
        <f>IF(AND('OF -Antibiotics STAR PU 13'!AL75="no",'Co-amoxiclav etc.'!AL75="no"),"yes","no")</f>
        <v>no</v>
      </c>
      <c r="W75" s="202" t="str">
        <f>IF(AND('OF -Antibiotics STAR PU 13'!AN75="no",'Co-amoxiclav etc.'!AN75="no"),"yes","no")</f>
        <v>no</v>
      </c>
      <c r="X75" s="202" t="str">
        <f>IF(AND('OF -Antibiotics STAR PU 13'!AP75="no",'Co-amoxiclav etc.'!AP75="no"),"yes","no")</f>
        <v>no</v>
      </c>
      <c r="Y75" s="202" t="str">
        <f>IF(AND('OF -Antibiotics STAR PU 13'!AR75="no",'Co-amoxiclav etc.'!AR75="no"),"yes","no")</f>
        <v>no</v>
      </c>
      <c r="Z75" s="202" t="str">
        <f>IF(AND('OF -Antibiotics STAR PU 13'!AT75="no",'Co-amoxiclav etc.'!AT75="no"),"yes","no")</f>
        <v>no</v>
      </c>
      <c r="AA75" s="202" t="str">
        <f>IF(AND('OF -Antibiotics STAR PU 13'!AV75="no",'Co-amoxiclav etc.'!AV75="no"),"yes","no")</f>
        <v>no</v>
      </c>
      <c r="AB75" s="202"/>
      <c r="AC75" s="202"/>
      <c r="AD75" s="202"/>
      <c r="AE75" s="202"/>
    </row>
    <row r="76" spans="1:31" x14ac:dyDescent="0.2">
      <c r="A76" s="285" t="s">
        <v>630</v>
      </c>
      <c r="B76" s="293" t="s">
        <v>689</v>
      </c>
      <c r="C76" s="293" t="s">
        <v>402</v>
      </c>
      <c r="D76" s="293" t="s">
        <v>427</v>
      </c>
      <c r="E76" s="293" t="s">
        <v>50</v>
      </c>
      <c r="F76" s="293" t="s">
        <v>160</v>
      </c>
      <c r="G76" s="293" t="s">
        <v>161</v>
      </c>
      <c r="H76" s="202" t="str">
        <f>IF(AND('OF -Antibiotics STAR PU 13'!J76="no",'Co-amoxiclav etc.'!J76="no"),"yes","no")</f>
        <v>no</v>
      </c>
      <c r="I76" s="202" t="str">
        <f>IF(AND('OF -Antibiotics STAR PU 13'!L76="no",'Co-amoxiclav etc.'!L76="no"),"yes","no")</f>
        <v>no</v>
      </c>
      <c r="J76" s="202" t="str">
        <f>IF(AND('OF -Antibiotics STAR PU 13'!N76="no",'Co-amoxiclav etc.'!N76="no"),"yes","no")</f>
        <v>no</v>
      </c>
      <c r="K76" s="202" t="str">
        <f>IF(AND('OF -Antibiotics STAR PU 13'!P76="no",'Co-amoxiclav etc.'!P76="no"),"yes","no")</f>
        <v>no</v>
      </c>
      <c r="L76" s="202" t="str">
        <f>IF(AND('OF -Antibiotics STAR PU 13'!R76="no",'Co-amoxiclav etc.'!R76="no"),"yes","no")</f>
        <v>no</v>
      </c>
      <c r="M76" s="202" t="str">
        <f>IF(AND('OF -Antibiotics STAR PU 13'!T76="no",'Co-amoxiclav etc.'!T76="no"),"yes","no")</f>
        <v>no</v>
      </c>
      <c r="N76" s="202" t="str">
        <f>IF(AND('OF -Antibiotics STAR PU 13'!V76="no",'Co-amoxiclav etc.'!V76="no"),"yes","no")</f>
        <v>no</v>
      </c>
      <c r="O76" s="202" t="str">
        <f>IF(AND('OF -Antibiotics STAR PU 13'!X76="no",'Co-amoxiclav etc.'!X76="no"),"yes","no")</f>
        <v>no</v>
      </c>
      <c r="P76" s="202" t="str">
        <f>IF(AND('OF -Antibiotics STAR PU 13'!Z76="no",'Co-amoxiclav etc.'!Z76="no"),"yes","no")</f>
        <v>no</v>
      </c>
      <c r="Q76" s="202" t="str">
        <f>IF(AND('OF -Antibiotics STAR PU 13'!AB76="no",'Co-amoxiclav etc.'!AB76="no"),"yes","no")</f>
        <v>no</v>
      </c>
      <c r="R76" s="202" t="str">
        <f>IF(AND('OF -Antibiotics STAR PU 13'!AD76="no",'Co-amoxiclav etc.'!AD76="no"),"yes","no")</f>
        <v>no</v>
      </c>
      <c r="S76" s="202" t="str">
        <f>IF(AND('OF -Antibiotics STAR PU 13'!AF76="no",'Co-amoxiclav etc.'!AF76="no"),"yes","no")</f>
        <v>no</v>
      </c>
      <c r="T76" s="202" t="str">
        <f>IF(AND('OF -Antibiotics STAR PU 13'!AH76="no",'Co-amoxiclav etc.'!AH76="no"),"yes","no")</f>
        <v>no</v>
      </c>
      <c r="U76" s="202" t="str">
        <f>IF(AND('OF -Antibiotics STAR PU 13'!AJ76="no",'Co-amoxiclav etc.'!AJ76="no"),"yes","no")</f>
        <v>no</v>
      </c>
      <c r="V76" s="202" t="str">
        <f>IF(AND('OF -Antibiotics STAR PU 13'!AL76="no",'Co-amoxiclav etc.'!AL76="no"),"yes","no")</f>
        <v>no</v>
      </c>
      <c r="W76" s="202" t="str">
        <f>IF(AND('OF -Antibiotics STAR PU 13'!AN76="no",'Co-amoxiclav etc.'!AN76="no"),"yes","no")</f>
        <v>no</v>
      </c>
      <c r="X76" s="202" t="str">
        <f>IF(AND('OF -Antibiotics STAR PU 13'!AP76="no",'Co-amoxiclav etc.'!AP76="no"),"yes","no")</f>
        <v>no</v>
      </c>
      <c r="Y76" s="202" t="str">
        <f>IF(AND('OF -Antibiotics STAR PU 13'!AR76="no",'Co-amoxiclav etc.'!AR76="no"),"yes","no")</f>
        <v>no</v>
      </c>
      <c r="Z76" s="202" t="str">
        <f>IF(AND('OF -Antibiotics STAR PU 13'!AT76="no",'Co-amoxiclav etc.'!AT76="no"),"yes","no")</f>
        <v>no</v>
      </c>
      <c r="AA76" s="202" t="str">
        <f>IF(AND('OF -Antibiotics STAR PU 13'!AV76="no",'Co-amoxiclav etc.'!AV76="no"),"yes","no")</f>
        <v>no</v>
      </c>
      <c r="AB76" s="202"/>
      <c r="AC76" s="202"/>
      <c r="AD76" s="202"/>
      <c r="AE76" s="202"/>
    </row>
    <row r="77" spans="1:31" x14ac:dyDescent="0.2">
      <c r="A77" s="285" t="s">
        <v>621</v>
      </c>
      <c r="B77" s="293" t="s">
        <v>690</v>
      </c>
      <c r="C77" s="293" t="s">
        <v>404</v>
      </c>
      <c r="D77" s="293" t="s">
        <v>418</v>
      </c>
      <c r="E77" s="293" t="s">
        <v>12</v>
      </c>
      <c r="F77" s="293" t="s">
        <v>162</v>
      </c>
      <c r="G77" s="293" t="s">
        <v>163</v>
      </c>
      <c r="H77" s="202" t="str">
        <f>IF(AND('OF -Antibiotics STAR PU 13'!J77="no",'Co-amoxiclav etc.'!J77="no"),"yes","no")</f>
        <v>yes</v>
      </c>
      <c r="I77" s="202" t="str">
        <f>IF(AND('OF -Antibiotics STAR PU 13'!L77="no",'Co-amoxiclav etc.'!L77="no"),"yes","no")</f>
        <v>yes</v>
      </c>
      <c r="J77" s="202" t="str">
        <f>IF(AND('OF -Antibiotics STAR PU 13'!N77="no",'Co-amoxiclav etc.'!N77="no"),"yes","no")</f>
        <v>yes</v>
      </c>
      <c r="K77" s="202" t="str">
        <f>IF(AND('OF -Antibiotics STAR PU 13'!P77="no",'Co-amoxiclav etc.'!P77="no"),"yes","no")</f>
        <v>yes</v>
      </c>
      <c r="L77" s="202" t="str">
        <f>IF(AND('OF -Antibiotics STAR PU 13'!R77="no",'Co-amoxiclav etc.'!R77="no"),"yes","no")</f>
        <v>yes</v>
      </c>
      <c r="M77" s="202" t="str">
        <f>IF(AND('OF -Antibiotics STAR PU 13'!T77="no",'Co-amoxiclav etc.'!T77="no"),"yes","no")</f>
        <v>yes</v>
      </c>
      <c r="N77" s="202" t="str">
        <f>IF(AND('OF -Antibiotics STAR PU 13'!V77="no",'Co-amoxiclav etc.'!V77="no"),"yes","no")</f>
        <v>yes</v>
      </c>
      <c r="O77" s="202" t="str">
        <f>IF(AND('OF -Antibiotics STAR PU 13'!X77="no",'Co-amoxiclav etc.'!X77="no"),"yes","no")</f>
        <v>yes</v>
      </c>
      <c r="P77" s="202" t="str">
        <f>IF(AND('OF -Antibiotics STAR PU 13'!Z77="no",'Co-amoxiclav etc.'!Z77="no"),"yes","no")</f>
        <v>yes</v>
      </c>
      <c r="Q77" s="202" t="str">
        <f>IF(AND('OF -Antibiotics STAR PU 13'!AB77="no",'Co-amoxiclav etc.'!AB77="no"),"yes","no")</f>
        <v>yes</v>
      </c>
      <c r="R77" s="202" t="str">
        <f>IF(AND('OF -Antibiotics STAR PU 13'!AD77="no",'Co-amoxiclav etc.'!AD77="no"),"yes","no")</f>
        <v>no</v>
      </c>
      <c r="S77" s="202" t="str">
        <f>IF(AND('OF -Antibiotics STAR PU 13'!AF77="no",'Co-amoxiclav etc.'!AF77="no"),"yes","no")</f>
        <v>no</v>
      </c>
      <c r="T77" s="202" t="str">
        <f>IF(AND('OF -Antibiotics STAR PU 13'!AH77="no",'Co-amoxiclav etc.'!AH77="no"),"yes","no")</f>
        <v>no</v>
      </c>
      <c r="U77" s="202" t="str">
        <f>IF(AND('OF -Antibiotics STAR PU 13'!AJ77="no",'Co-amoxiclav etc.'!AJ77="no"),"yes","no")</f>
        <v>no</v>
      </c>
      <c r="V77" s="202" t="str">
        <f>IF(AND('OF -Antibiotics STAR PU 13'!AL77="no",'Co-amoxiclav etc.'!AL77="no"),"yes","no")</f>
        <v>no</v>
      </c>
      <c r="W77" s="202" t="str">
        <f>IF(AND('OF -Antibiotics STAR PU 13'!AN77="no",'Co-amoxiclav etc.'!AN77="no"),"yes","no")</f>
        <v>no</v>
      </c>
      <c r="X77" s="202" t="str">
        <f>IF(AND('OF -Antibiotics STAR PU 13'!AP77="no",'Co-amoxiclav etc.'!AP77="no"),"yes","no")</f>
        <v>no</v>
      </c>
      <c r="Y77" s="202" t="str">
        <f>IF(AND('OF -Antibiotics STAR PU 13'!AR77="no",'Co-amoxiclav etc.'!AR77="no"),"yes","no")</f>
        <v>no</v>
      </c>
      <c r="Z77" s="202" t="str">
        <f>IF(AND('OF -Antibiotics STAR PU 13'!AT77="no",'Co-amoxiclav etc.'!AT77="no"),"yes","no")</f>
        <v>no</v>
      </c>
      <c r="AA77" s="202" t="str">
        <f>IF(AND('OF -Antibiotics STAR PU 13'!AV77="no",'Co-amoxiclav etc.'!AV77="no"),"yes","no")</f>
        <v>no</v>
      </c>
      <c r="AB77" s="202"/>
      <c r="AC77" s="202"/>
      <c r="AD77" s="202"/>
      <c r="AE77" s="202"/>
    </row>
    <row r="78" spans="1:31" x14ac:dyDescent="0.2">
      <c r="A78" s="285" t="s">
        <v>500</v>
      </c>
      <c r="B78" s="293" t="s">
        <v>694</v>
      </c>
      <c r="C78" s="293" t="s">
        <v>407</v>
      </c>
      <c r="D78" s="293" t="s">
        <v>431</v>
      </c>
      <c r="E78" s="293" t="s">
        <v>82</v>
      </c>
      <c r="F78" s="293" t="s">
        <v>164</v>
      </c>
      <c r="G78" s="293" t="s">
        <v>165</v>
      </c>
      <c r="H78" s="202" t="str">
        <f>IF(AND('OF -Antibiotics STAR PU 13'!J78="no",'Co-amoxiclav etc.'!J78="no"),"yes","no")</f>
        <v>no</v>
      </c>
      <c r="I78" s="202" t="str">
        <f>IF(AND('OF -Antibiotics STAR PU 13'!L78="no",'Co-amoxiclav etc.'!L78="no"),"yes","no")</f>
        <v>no</v>
      </c>
      <c r="J78" s="202" t="str">
        <f>IF(AND('OF -Antibiotics STAR PU 13'!N78="no",'Co-amoxiclav etc.'!N78="no"),"yes","no")</f>
        <v>no</v>
      </c>
      <c r="K78" s="202" t="str">
        <f>IF(AND('OF -Antibiotics STAR PU 13'!P78="no",'Co-amoxiclav etc.'!P78="no"),"yes","no")</f>
        <v>no</v>
      </c>
      <c r="L78" s="202" t="str">
        <f>IF(AND('OF -Antibiotics STAR PU 13'!R78="no",'Co-amoxiclav etc.'!R78="no"),"yes","no")</f>
        <v>no</v>
      </c>
      <c r="M78" s="202" t="str">
        <f>IF(AND('OF -Antibiotics STAR PU 13'!T78="no",'Co-amoxiclav etc.'!T78="no"),"yes","no")</f>
        <v>no</v>
      </c>
      <c r="N78" s="202" t="str">
        <f>IF(AND('OF -Antibiotics STAR PU 13'!V78="no",'Co-amoxiclav etc.'!V78="no"),"yes","no")</f>
        <v>no</v>
      </c>
      <c r="O78" s="202" t="str">
        <f>IF(AND('OF -Antibiotics STAR PU 13'!X78="no",'Co-amoxiclav etc.'!X78="no"),"yes","no")</f>
        <v>no</v>
      </c>
      <c r="P78" s="202" t="str">
        <f>IF(AND('OF -Antibiotics STAR PU 13'!Z78="no",'Co-amoxiclav etc.'!Z78="no"),"yes","no")</f>
        <v>no</v>
      </c>
      <c r="Q78" s="202" t="str">
        <f>IF(AND('OF -Antibiotics STAR PU 13'!AB78="no",'Co-amoxiclav etc.'!AB78="no"),"yes","no")</f>
        <v>no</v>
      </c>
      <c r="R78" s="202" t="str">
        <f>IF(AND('OF -Antibiotics STAR PU 13'!AD78="no",'Co-amoxiclav etc.'!AD78="no"),"yes","no")</f>
        <v>no</v>
      </c>
      <c r="S78" s="202" t="str">
        <f>IF(AND('OF -Antibiotics STAR PU 13'!AF78="no",'Co-amoxiclav etc.'!AF78="no"),"yes","no")</f>
        <v>no</v>
      </c>
      <c r="T78" s="202" t="str">
        <f>IF(AND('OF -Antibiotics STAR PU 13'!AH78="no",'Co-amoxiclav etc.'!AH78="no"),"yes","no")</f>
        <v>no</v>
      </c>
      <c r="U78" s="202" t="str">
        <f>IF(AND('OF -Antibiotics STAR PU 13'!AJ78="no",'Co-amoxiclav etc.'!AJ78="no"),"yes","no")</f>
        <v>no</v>
      </c>
      <c r="V78" s="202" t="str">
        <f>IF(AND('OF -Antibiotics STAR PU 13'!AL78="no",'Co-amoxiclav etc.'!AL78="no"),"yes","no")</f>
        <v>no</v>
      </c>
      <c r="W78" s="202" t="str">
        <f>IF(AND('OF -Antibiotics STAR PU 13'!AN78="no",'Co-amoxiclav etc.'!AN78="no"),"yes","no")</f>
        <v>no</v>
      </c>
      <c r="X78" s="202" t="str">
        <f>IF(AND('OF -Antibiotics STAR PU 13'!AP78="no",'Co-amoxiclav etc.'!AP78="no"),"yes","no")</f>
        <v>no</v>
      </c>
      <c r="Y78" s="202" t="str">
        <f>IF(AND('OF -Antibiotics STAR PU 13'!AR78="no",'Co-amoxiclav etc.'!AR78="no"),"yes","no")</f>
        <v>no</v>
      </c>
      <c r="Z78" s="202" t="str">
        <f>IF(AND('OF -Antibiotics STAR PU 13'!AT78="no",'Co-amoxiclav etc.'!AT78="no"),"yes","no")</f>
        <v>no</v>
      </c>
      <c r="AA78" s="202" t="str">
        <f>IF(AND('OF -Antibiotics STAR PU 13'!AV78="no",'Co-amoxiclav etc.'!AV78="no"),"yes","no")</f>
        <v>no</v>
      </c>
      <c r="AB78" s="202"/>
      <c r="AC78" s="202"/>
      <c r="AD78" s="202"/>
      <c r="AE78" s="202"/>
    </row>
    <row r="79" spans="1:31" x14ac:dyDescent="0.2">
      <c r="A79" s="285" t="s">
        <v>494</v>
      </c>
      <c r="B79" s="293" t="s">
        <v>693</v>
      </c>
      <c r="C79" s="293" t="s">
        <v>406</v>
      </c>
      <c r="D79" s="293" t="s">
        <v>421</v>
      </c>
      <c r="E79" s="293" t="s">
        <v>28</v>
      </c>
      <c r="F79" s="293" t="s">
        <v>166</v>
      </c>
      <c r="G79" s="293" t="s">
        <v>167</v>
      </c>
      <c r="H79" s="202" t="str">
        <f>IF(AND('OF -Antibiotics STAR PU 13'!J79="no",'Co-amoxiclav etc.'!J79="no"),"yes","no")</f>
        <v>no</v>
      </c>
      <c r="I79" s="202" t="str">
        <f>IF(AND('OF -Antibiotics STAR PU 13'!L79="no",'Co-amoxiclav etc.'!L79="no"),"yes","no")</f>
        <v>no</v>
      </c>
      <c r="J79" s="202" t="str">
        <f>IF(AND('OF -Antibiotics STAR PU 13'!N79="no",'Co-amoxiclav etc.'!N79="no"),"yes","no")</f>
        <v>no</v>
      </c>
      <c r="K79" s="202" t="str">
        <f>IF(AND('OF -Antibiotics STAR PU 13'!P79="no",'Co-amoxiclav etc.'!P79="no"),"yes","no")</f>
        <v>no</v>
      </c>
      <c r="L79" s="202" t="str">
        <f>IF(AND('OF -Antibiotics STAR PU 13'!R79="no",'Co-amoxiclav etc.'!R79="no"),"yes","no")</f>
        <v>no</v>
      </c>
      <c r="M79" s="202" t="str">
        <f>IF(AND('OF -Antibiotics STAR PU 13'!T79="no",'Co-amoxiclav etc.'!T79="no"),"yes","no")</f>
        <v>no</v>
      </c>
      <c r="N79" s="202" t="str">
        <f>IF(AND('OF -Antibiotics STAR PU 13'!V79="no",'Co-amoxiclav etc.'!V79="no"),"yes","no")</f>
        <v>no</v>
      </c>
      <c r="O79" s="202" t="str">
        <f>IF(AND('OF -Antibiotics STAR PU 13'!X79="no",'Co-amoxiclav etc.'!X79="no"),"yes","no")</f>
        <v>no</v>
      </c>
      <c r="P79" s="202" t="str">
        <f>IF(AND('OF -Antibiotics STAR PU 13'!Z79="no",'Co-amoxiclav etc.'!Z79="no"),"yes","no")</f>
        <v>no</v>
      </c>
      <c r="Q79" s="202" t="str">
        <f>IF(AND('OF -Antibiotics STAR PU 13'!AB79="no",'Co-amoxiclav etc.'!AB79="no"),"yes","no")</f>
        <v>no</v>
      </c>
      <c r="R79" s="202" t="str">
        <f>IF(AND('OF -Antibiotics STAR PU 13'!AD79="no",'Co-amoxiclav etc.'!AD79="no"),"yes","no")</f>
        <v>no</v>
      </c>
      <c r="S79" s="202" t="str">
        <f>IF(AND('OF -Antibiotics STAR PU 13'!AF79="no",'Co-amoxiclav etc.'!AF79="no"),"yes","no")</f>
        <v>no</v>
      </c>
      <c r="T79" s="202" t="str">
        <f>IF(AND('OF -Antibiotics STAR PU 13'!AH79="no",'Co-amoxiclav etc.'!AH79="no"),"yes","no")</f>
        <v>no</v>
      </c>
      <c r="U79" s="202" t="str">
        <f>IF(AND('OF -Antibiotics STAR PU 13'!AJ79="no",'Co-amoxiclav etc.'!AJ79="no"),"yes","no")</f>
        <v>no</v>
      </c>
      <c r="V79" s="202" t="str">
        <f>IF(AND('OF -Antibiotics STAR PU 13'!AL79="no",'Co-amoxiclav etc.'!AL79="no"),"yes","no")</f>
        <v>no</v>
      </c>
      <c r="W79" s="202" t="str">
        <f>IF(AND('OF -Antibiotics STAR PU 13'!AN79="no",'Co-amoxiclav etc.'!AN79="no"),"yes","no")</f>
        <v>no</v>
      </c>
      <c r="X79" s="202" t="str">
        <f>IF(AND('OF -Antibiotics STAR PU 13'!AP79="no",'Co-amoxiclav etc.'!AP79="no"),"yes","no")</f>
        <v>no</v>
      </c>
      <c r="Y79" s="202" t="str">
        <f>IF(AND('OF -Antibiotics STAR PU 13'!AR79="no",'Co-amoxiclav etc.'!AR79="no"),"yes","no")</f>
        <v>no</v>
      </c>
      <c r="Z79" s="202" t="str">
        <f>IF(AND('OF -Antibiotics STAR PU 13'!AT79="no",'Co-amoxiclav etc.'!AT79="no"),"yes","no")</f>
        <v>no</v>
      </c>
      <c r="AA79" s="202" t="str">
        <f>IF(AND('OF -Antibiotics STAR PU 13'!AV79="no",'Co-amoxiclav etc.'!AV79="no"),"yes","no")</f>
        <v>no</v>
      </c>
      <c r="AB79" s="202"/>
      <c r="AC79" s="202"/>
      <c r="AD79" s="202"/>
      <c r="AE79" s="202"/>
    </row>
    <row r="80" spans="1:31" x14ac:dyDescent="0.2">
      <c r="A80" s="285" t="s">
        <v>628</v>
      </c>
      <c r="B80" s="293" t="s">
        <v>696</v>
      </c>
      <c r="C80" s="293" t="s">
        <v>464</v>
      </c>
      <c r="D80" s="293" t="s">
        <v>425</v>
      </c>
      <c r="E80" s="293" t="s">
        <v>40</v>
      </c>
      <c r="F80" s="293" t="s">
        <v>168</v>
      </c>
      <c r="G80" s="293" t="s">
        <v>169</v>
      </c>
      <c r="H80" s="202" t="str">
        <f>IF(AND('OF -Antibiotics STAR PU 13'!J80="no",'Co-amoxiclav etc.'!J80="no"),"yes","no")</f>
        <v>no</v>
      </c>
      <c r="I80" s="202" t="str">
        <f>IF(AND('OF -Antibiotics STAR PU 13'!L80="no",'Co-amoxiclav etc.'!L80="no"),"yes","no")</f>
        <v>no</v>
      </c>
      <c r="J80" s="202" t="str">
        <f>IF(AND('OF -Antibiotics STAR PU 13'!N80="no",'Co-amoxiclav etc.'!N80="no"),"yes","no")</f>
        <v>no</v>
      </c>
      <c r="K80" s="202" t="str">
        <f>IF(AND('OF -Antibiotics STAR PU 13'!P80="no",'Co-amoxiclav etc.'!P80="no"),"yes","no")</f>
        <v>no</v>
      </c>
      <c r="L80" s="202" t="str">
        <f>IF(AND('OF -Antibiotics STAR PU 13'!R80="no",'Co-amoxiclav etc.'!R80="no"),"yes","no")</f>
        <v>no</v>
      </c>
      <c r="M80" s="202" t="str">
        <f>IF(AND('OF -Antibiotics STAR PU 13'!T80="no",'Co-amoxiclav etc.'!T80="no"),"yes","no")</f>
        <v>no</v>
      </c>
      <c r="N80" s="202" t="str">
        <f>IF(AND('OF -Antibiotics STAR PU 13'!V80="no",'Co-amoxiclav etc.'!V80="no"),"yes","no")</f>
        <v>no</v>
      </c>
      <c r="O80" s="202" t="str">
        <f>IF(AND('OF -Antibiotics STAR PU 13'!X80="no",'Co-amoxiclav etc.'!X80="no"),"yes","no")</f>
        <v>no</v>
      </c>
      <c r="P80" s="202" t="str">
        <f>IF(AND('OF -Antibiotics STAR PU 13'!Z80="no",'Co-amoxiclav etc.'!Z80="no"),"yes","no")</f>
        <v>no</v>
      </c>
      <c r="Q80" s="202" t="str">
        <f>IF(AND('OF -Antibiotics STAR PU 13'!AB80="no",'Co-amoxiclav etc.'!AB80="no"),"yes","no")</f>
        <v>no</v>
      </c>
      <c r="R80" s="202" t="str">
        <f>IF(AND('OF -Antibiotics STAR PU 13'!AD80="no",'Co-amoxiclav etc.'!AD80="no"),"yes","no")</f>
        <v>no</v>
      </c>
      <c r="S80" s="202" t="str">
        <f>IF(AND('OF -Antibiotics STAR PU 13'!AF80="no",'Co-amoxiclav etc.'!AF80="no"),"yes","no")</f>
        <v>no</v>
      </c>
      <c r="T80" s="202" t="str">
        <f>IF(AND('OF -Antibiotics STAR PU 13'!AH80="no",'Co-amoxiclav etc.'!AH80="no"),"yes","no")</f>
        <v>no</v>
      </c>
      <c r="U80" s="202" t="str">
        <f>IF(AND('OF -Antibiotics STAR PU 13'!AJ80="no",'Co-amoxiclav etc.'!AJ80="no"),"yes","no")</f>
        <v>no</v>
      </c>
      <c r="V80" s="202" t="str">
        <f>IF(AND('OF -Antibiotics STAR PU 13'!AL80="no",'Co-amoxiclav etc.'!AL80="no"),"yes","no")</f>
        <v>no</v>
      </c>
      <c r="W80" s="202" t="str">
        <f>IF(AND('OF -Antibiotics STAR PU 13'!AN80="no",'Co-amoxiclav etc.'!AN80="no"),"yes","no")</f>
        <v>no</v>
      </c>
      <c r="X80" s="202" t="str">
        <f>IF(AND('OF -Antibiotics STAR PU 13'!AP80="no",'Co-amoxiclav etc.'!AP80="no"),"yes","no")</f>
        <v>no</v>
      </c>
      <c r="Y80" s="202" t="str">
        <f>IF(AND('OF -Antibiotics STAR PU 13'!AR80="no",'Co-amoxiclav etc.'!AR80="no"),"yes","no")</f>
        <v>no</v>
      </c>
      <c r="Z80" s="202" t="str">
        <f>IF(AND('OF -Antibiotics STAR PU 13'!AT80="no",'Co-amoxiclav etc.'!AT80="no"),"yes","no")</f>
        <v>no</v>
      </c>
      <c r="AA80" s="202" t="str">
        <f>IF(AND('OF -Antibiotics STAR PU 13'!AV80="no",'Co-amoxiclav etc.'!AV80="no"),"yes","no")</f>
        <v>no</v>
      </c>
      <c r="AB80" s="202"/>
      <c r="AC80" s="202"/>
      <c r="AD80" s="202"/>
      <c r="AE80" s="202"/>
    </row>
    <row r="81" spans="1:31" x14ac:dyDescent="0.2">
      <c r="A81" s="285" t="s">
        <v>630</v>
      </c>
      <c r="B81" s="293" t="s">
        <v>689</v>
      </c>
      <c r="C81" s="293" t="s">
        <v>402</v>
      </c>
      <c r="D81" s="293" t="s">
        <v>427</v>
      </c>
      <c r="E81" s="293" t="s">
        <v>50</v>
      </c>
      <c r="F81" s="293" t="s">
        <v>170</v>
      </c>
      <c r="G81" s="293" t="s">
        <v>171</v>
      </c>
      <c r="H81" s="202" t="str">
        <f>IF(AND('OF -Antibiotics STAR PU 13'!J81="no",'Co-amoxiclav etc.'!J81="no"),"yes","no")</f>
        <v>yes</v>
      </c>
      <c r="I81" s="202" t="str">
        <f>IF(AND('OF -Antibiotics STAR PU 13'!L81="no",'Co-amoxiclav etc.'!L81="no"),"yes","no")</f>
        <v>yes</v>
      </c>
      <c r="J81" s="202" t="str">
        <f>IF(AND('OF -Antibiotics STAR PU 13'!N81="no",'Co-amoxiclav etc.'!N81="no"),"yes","no")</f>
        <v>yes</v>
      </c>
      <c r="K81" s="202" t="str">
        <f>IF(AND('OF -Antibiotics STAR PU 13'!P81="no",'Co-amoxiclav etc.'!P81="no"),"yes","no")</f>
        <v>yes</v>
      </c>
      <c r="L81" s="202" t="str">
        <f>IF(AND('OF -Antibiotics STAR PU 13'!R81="no",'Co-amoxiclav etc.'!R81="no"),"yes","no")</f>
        <v>yes</v>
      </c>
      <c r="M81" s="202" t="str">
        <f>IF(AND('OF -Antibiotics STAR PU 13'!T81="no",'Co-amoxiclav etc.'!T81="no"),"yes","no")</f>
        <v>yes</v>
      </c>
      <c r="N81" s="202" t="str">
        <f>IF(AND('OF -Antibiotics STAR PU 13'!V81="no",'Co-amoxiclav etc.'!V81="no"),"yes","no")</f>
        <v>no</v>
      </c>
      <c r="O81" s="202" t="str">
        <f>IF(AND('OF -Antibiotics STAR PU 13'!X81="no",'Co-amoxiclav etc.'!X81="no"),"yes","no")</f>
        <v>no</v>
      </c>
      <c r="P81" s="202" t="str">
        <f>IF(AND('OF -Antibiotics STAR PU 13'!Z81="no",'Co-amoxiclav etc.'!Z81="no"),"yes","no")</f>
        <v>no</v>
      </c>
      <c r="Q81" s="202" t="str">
        <f>IF(AND('OF -Antibiotics STAR PU 13'!AB81="no",'Co-amoxiclav etc.'!AB81="no"),"yes","no")</f>
        <v>no</v>
      </c>
      <c r="R81" s="202" t="str">
        <f>IF(AND('OF -Antibiotics STAR PU 13'!AD81="no",'Co-amoxiclav etc.'!AD81="no"),"yes","no")</f>
        <v>no</v>
      </c>
      <c r="S81" s="202" t="str">
        <f>IF(AND('OF -Antibiotics STAR PU 13'!AF81="no",'Co-amoxiclav etc.'!AF81="no"),"yes","no")</f>
        <v>no</v>
      </c>
      <c r="T81" s="202" t="str">
        <f>IF(AND('OF -Antibiotics STAR PU 13'!AH81="no",'Co-amoxiclav etc.'!AH81="no"),"yes","no")</f>
        <v>no</v>
      </c>
      <c r="U81" s="202" t="str">
        <f>IF(AND('OF -Antibiotics STAR PU 13'!AJ81="no",'Co-amoxiclav etc.'!AJ81="no"),"yes","no")</f>
        <v>no</v>
      </c>
      <c r="V81" s="202" t="str">
        <f>IF(AND('OF -Antibiotics STAR PU 13'!AL81="no",'Co-amoxiclav etc.'!AL81="no"),"yes","no")</f>
        <v>no</v>
      </c>
      <c r="W81" s="202" t="str">
        <f>IF(AND('OF -Antibiotics STAR PU 13'!AN81="no",'Co-amoxiclav etc.'!AN81="no"),"yes","no")</f>
        <v>no</v>
      </c>
      <c r="X81" s="202" t="str">
        <f>IF(AND('OF -Antibiotics STAR PU 13'!AP81="no",'Co-amoxiclav etc.'!AP81="no"),"yes","no")</f>
        <v>no</v>
      </c>
      <c r="Y81" s="202" t="str">
        <f>IF(AND('OF -Antibiotics STAR PU 13'!AR81="no",'Co-amoxiclav etc.'!AR81="no"),"yes","no")</f>
        <v>no</v>
      </c>
      <c r="Z81" s="202" t="str">
        <f>IF(AND('OF -Antibiotics STAR PU 13'!AT81="no",'Co-amoxiclav etc.'!AT81="no"),"yes","no")</f>
        <v>no</v>
      </c>
      <c r="AA81" s="202" t="str">
        <f>IF(AND('OF -Antibiotics STAR PU 13'!AV81="no",'Co-amoxiclav etc.'!AV81="no"),"yes","no")</f>
        <v>no</v>
      </c>
      <c r="AB81" s="202"/>
      <c r="AC81" s="202"/>
      <c r="AD81" s="202"/>
      <c r="AE81" s="202"/>
    </row>
    <row r="82" spans="1:31" x14ac:dyDescent="0.2">
      <c r="A82" s="285" t="s">
        <v>629</v>
      </c>
      <c r="B82" s="293" t="s">
        <v>690</v>
      </c>
      <c r="C82" s="293" t="s">
        <v>404</v>
      </c>
      <c r="D82" s="293" t="s">
        <v>426</v>
      </c>
      <c r="E82" s="293" t="s">
        <v>47</v>
      </c>
      <c r="F82" s="293" t="s">
        <v>172</v>
      </c>
      <c r="G82" s="293" t="s">
        <v>173</v>
      </c>
      <c r="H82" s="202" t="str">
        <f>IF(AND('OF -Antibiotics STAR PU 13'!J82="no",'Co-amoxiclav etc.'!J82="no"),"yes","no")</f>
        <v>no</v>
      </c>
      <c r="I82" s="202" t="str">
        <f>IF(AND('OF -Antibiotics STAR PU 13'!L82="no",'Co-amoxiclav etc.'!L82="no"),"yes","no")</f>
        <v>no</v>
      </c>
      <c r="J82" s="202" t="str">
        <f>IF(AND('OF -Antibiotics STAR PU 13'!N82="no",'Co-amoxiclav etc.'!N82="no"),"yes","no")</f>
        <v>no</v>
      </c>
      <c r="K82" s="202" t="str">
        <f>IF(AND('OF -Antibiotics STAR PU 13'!P82="no",'Co-amoxiclav etc.'!P82="no"),"yes","no")</f>
        <v>no</v>
      </c>
      <c r="L82" s="202" t="str">
        <f>IF(AND('OF -Antibiotics STAR PU 13'!R82="no",'Co-amoxiclav etc.'!R82="no"),"yes","no")</f>
        <v>no</v>
      </c>
      <c r="M82" s="202" t="str">
        <f>IF(AND('OF -Antibiotics STAR PU 13'!T82="no",'Co-amoxiclav etc.'!T82="no"),"yes","no")</f>
        <v>no</v>
      </c>
      <c r="N82" s="202" t="str">
        <f>IF(AND('OF -Antibiotics STAR PU 13'!V82="no",'Co-amoxiclav etc.'!V82="no"),"yes","no")</f>
        <v>no</v>
      </c>
      <c r="O82" s="202" t="str">
        <f>IF(AND('OF -Antibiotics STAR PU 13'!X82="no",'Co-amoxiclav etc.'!X82="no"),"yes","no")</f>
        <v>no</v>
      </c>
      <c r="P82" s="202" t="str">
        <f>IF(AND('OF -Antibiotics STAR PU 13'!Z82="no",'Co-amoxiclav etc.'!Z82="no"),"yes","no")</f>
        <v>no</v>
      </c>
      <c r="Q82" s="202" t="str">
        <f>IF(AND('OF -Antibiotics STAR PU 13'!AB82="no",'Co-amoxiclav etc.'!AB82="no"),"yes","no")</f>
        <v>no</v>
      </c>
      <c r="R82" s="202" t="str">
        <f>IF(AND('OF -Antibiotics STAR PU 13'!AD82="no",'Co-amoxiclav etc.'!AD82="no"),"yes","no")</f>
        <v>no</v>
      </c>
      <c r="S82" s="202" t="str">
        <f>IF(AND('OF -Antibiotics STAR PU 13'!AF82="no",'Co-amoxiclav etc.'!AF82="no"),"yes","no")</f>
        <v>no</v>
      </c>
      <c r="T82" s="202" t="str">
        <f>IF(AND('OF -Antibiotics STAR PU 13'!AH82="no",'Co-amoxiclav etc.'!AH82="no"),"yes","no")</f>
        <v>no</v>
      </c>
      <c r="U82" s="202" t="str">
        <f>IF(AND('OF -Antibiotics STAR PU 13'!AJ82="no",'Co-amoxiclav etc.'!AJ82="no"),"yes","no")</f>
        <v>no</v>
      </c>
      <c r="V82" s="202" t="str">
        <f>IF(AND('OF -Antibiotics STAR PU 13'!AL82="no",'Co-amoxiclav etc.'!AL82="no"),"yes","no")</f>
        <v>no</v>
      </c>
      <c r="W82" s="202" t="str">
        <f>IF(AND('OF -Antibiotics STAR PU 13'!AN82="no",'Co-amoxiclav etc.'!AN82="no"),"yes","no")</f>
        <v>no</v>
      </c>
      <c r="X82" s="202" t="str">
        <f>IF(AND('OF -Antibiotics STAR PU 13'!AP82="no",'Co-amoxiclav etc.'!AP82="no"),"yes","no")</f>
        <v>no</v>
      </c>
      <c r="Y82" s="202" t="str">
        <f>IF(AND('OF -Antibiotics STAR PU 13'!AR82="no",'Co-amoxiclav etc.'!AR82="no"),"yes","no")</f>
        <v>no</v>
      </c>
      <c r="Z82" s="202" t="str">
        <f>IF(AND('OF -Antibiotics STAR PU 13'!AT82="no",'Co-amoxiclav etc.'!AT82="no"),"yes","no")</f>
        <v>no</v>
      </c>
      <c r="AA82" s="202" t="str">
        <f>IF(AND('OF -Antibiotics STAR PU 13'!AV82="no",'Co-amoxiclav etc.'!AV82="no"),"yes","no")</f>
        <v>no</v>
      </c>
      <c r="AB82" s="202"/>
      <c r="AC82" s="202"/>
      <c r="AD82" s="202"/>
      <c r="AE82" s="202"/>
    </row>
    <row r="83" spans="1:31" x14ac:dyDescent="0.2">
      <c r="A83" s="285" t="s">
        <v>630</v>
      </c>
      <c r="B83" s="293" t="s">
        <v>689</v>
      </c>
      <c r="C83" s="293" t="s">
        <v>402</v>
      </c>
      <c r="D83" s="293" t="s">
        <v>427</v>
      </c>
      <c r="E83" s="293" t="s">
        <v>50</v>
      </c>
      <c r="F83" s="293" t="s">
        <v>174</v>
      </c>
      <c r="G83" s="293" t="s">
        <v>175</v>
      </c>
      <c r="H83" s="202" t="str">
        <f>IF(AND('OF -Antibiotics STAR PU 13'!J83="no",'Co-amoxiclav etc.'!J83="no"),"yes","no")</f>
        <v>no</v>
      </c>
      <c r="I83" s="202" t="str">
        <f>IF(AND('OF -Antibiotics STAR PU 13'!L83="no",'Co-amoxiclav etc.'!L83="no"),"yes","no")</f>
        <v>no</v>
      </c>
      <c r="J83" s="202" t="str">
        <f>IF(AND('OF -Antibiotics STAR PU 13'!N83="no",'Co-amoxiclav etc.'!N83="no"),"yes","no")</f>
        <v>no</v>
      </c>
      <c r="K83" s="202" t="str">
        <f>IF(AND('OF -Antibiotics STAR PU 13'!P83="no",'Co-amoxiclav etc.'!P83="no"),"yes","no")</f>
        <v>no</v>
      </c>
      <c r="L83" s="202" t="str">
        <f>IF(AND('OF -Antibiotics STAR PU 13'!R83="no",'Co-amoxiclav etc.'!R83="no"),"yes","no")</f>
        <v>no</v>
      </c>
      <c r="M83" s="202" t="str">
        <f>IF(AND('OF -Antibiotics STAR PU 13'!T83="no",'Co-amoxiclav etc.'!T83="no"),"yes","no")</f>
        <v>no</v>
      </c>
      <c r="N83" s="202" t="str">
        <f>IF(AND('OF -Antibiotics STAR PU 13'!V83="no",'Co-amoxiclav etc.'!V83="no"),"yes","no")</f>
        <v>no</v>
      </c>
      <c r="O83" s="202" t="str">
        <f>IF(AND('OF -Antibiotics STAR PU 13'!X83="no",'Co-amoxiclav etc.'!X83="no"),"yes","no")</f>
        <v>no</v>
      </c>
      <c r="P83" s="202" t="str">
        <f>IF(AND('OF -Antibiotics STAR PU 13'!Z83="no",'Co-amoxiclav etc.'!Z83="no"),"yes","no")</f>
        <v>no</v>
      </c>
      <c r="Q83" s="202" t="str">
        <f>IF(AND('OF -Antibiotics STAR PU 13'!AB83="no",'Co-amoxiclav etc.'!AB83="no"),"yes","no")</f>
        <v>no</v>
      </c>
      <c r="R83" s="202" t="str">
        <f>IF(AND('OF -Antibiotics STAR PU 13'!AD83="no",'Co-amoxiclav etc.'!AD83="no"),"yes","no")</f>
        <v>no</v>
      </c>
      <c r="S83" s="202" t="str">
        <f>IF(AND('OF -Antibiotics STAR PU 13'!AF83="no",'Co-amoxiclav etc.'!AF83="no"),"yes","no")</f>
        <v>no</v>
      </c>
      <c r="T83" s="202" t="str">
        <f>IF(AND('OF -Antibiotics STAR PU 13'!AH83="no",'Co-amoxiclav etc.'!AH83="no"),"yes","no")</f>
        <v>no</v>
      </c>
      <c r="U83" s="202" t="str">
        <f>IF(AND('OF -Antibiotics STAR PU 13'!AJ83="no",'Co-amoxiclav etc.'!AJ83="no"),"yes","no")</f>
        <v>no</v>
      </c>
      <c r="V83" s="202" t="str">
        <f>IF(AND('OF -Antibiotics STAR PU 13'!AL83="no",'Co-amoxiclav etc.'!AL83="no"),"yes","no")</f>
        <v>no</v>
      </c>
      <c r="W83" s="202" t="str">
        <f>IF(AND('OF -Antibiotics STAR PU 13'!AN83="no",'Co-amoxiclav etc.'!AN83="no"),"yes","no")</f>
        <v>no</v>
      </c>
      <c r="X83" s="202" t="str">
        <f>IF(AND('OF -Antibiotics STAR PU 13'!AP83="no",'Co-amoxiclav etc.'!AP83="no"),"yes","no")</f>
        <v>no</v>
      </c>
      <c r="Y83" s="202" t="str">
        <f>IF(AND('OF -Antibiotics STAR PU 13'!AR83="no",'Co-amoxiclav etc.'!AR83="no"),"yes","no")</f>
        <v>no</v>
      </c>
      <c r="Z83" s="202" t="str">
        <f>IF(AND('OF -Antibiotics STAR PU 13'!AT83="no",'Co-amoxiclav etc.'!AT83="no"),"yes","no")</f>
        <v>no</v>
      </c>
      <c r="AA83" s="202" t="str">
        <f>IF(AND('OF -Antibiotics STAR PU 13'!AV83="no",'Co-amoxiclav etc.'!AV83="no"),"yes","no")</f>
        <v>no</v>
      </c>
      <c r="AB83" s="202"/>
      <c r="AC83" s="202"/>
      <c r="AD83" s="202"/>
      <c r="AE83" s="202"/>
    </row>
    <row r="84" spans="1:31" x14ac:dyDescent="0.2">
      <c r="A84" s="285" t="s">
        <v>629</v>
      </c>
      <c r="B84" s="293" t="s">
        <v>690</v>
      </c>
      <c r="C84" s="293" t="s">
        <v>404</v>
      </c>
      <c r="D84" s="293" t="s">
        <v>426</v>
      </c>
      <c r="E84" s="293" t="s">
        <v>47</v>
      </c>
      <c r="F84" s="293" t="s">
        <v>176</v>
      </c>
      <c r="G84" s="293" t="s">
        <v>177</v>
      </c>
      <c r="H84" s="202" t="str">
        <f>IF(AND('OF -Antibiotics STAR PU 13'!J84="no",'Co-amoxiclav etc.'!J84="no"),"yes","no")</f>
        <v>no</v>
      </c>
      <c r="I84" s="202" t="str">
        <f>IF(AND('OF -Antibiotics STAR PU 13'!L84="no",'Co-amoxiclav etc.'!L84="no"),"yes","no")</f>
        <v>no</v>
      </c>
      <c r="J84" s="202" t="str">
        <f>IF(AND('OF -Antibiotics STAR PU 13'!N84="no",'Co-amoxiclav etc.'!N84="no"),"yes","no")</f>
        <v>no</v>
      </c>
      <c r="K84" s="202" t="str">
        <f>IF(AND('OF -Antibiotics STAR PU 13'!P84="no",'Co-amoxiclav etc.'!P84="no"),"yes","no")</f>
        <v>no</v>
      </c>
      <c r="L84" s="202" t="str">
        <f>IF(AND('OF -Antibiotics STAR PU 13'!R84="no",'Co-amoxiclav etc.'!R84="no"),"yes","no")</f>
        <v>no</v>
      </c>
      <c r="M84" s="202" t="str">
        <f>IF(AND('OF -Antibiotics STAR PU 13'!T84="no",'Co-amoxiclav etc.'!T84="no"),"yes","no")</f>
        <v>no</v>
      </c>
      <c r="N84" s="202" t="str">
        <f>IF(AND('OF -Antibiotics STAR PU 13'!V84="no",'Co-amoxiclav etc.'!V84="no"),"yes","no")</f>
        <v>no</v>
      </c>
      <c r="O84" s="202" t="str">
        <f>IF(AND('OF -Antibiotics STAR PU 13'!X84="no",'Co-amoxiclav etc.'!X84="no"),"yes","no")</f>
        <v>no</v>
      </c>
      <c r="P84" s="202" t="str">
        <f>IF(AND('OF -Antibiotics STAR PU 13'!Z84="no",'Co-amoxiclav etc.'!Z84="no"),"yes","no")</f>
        <v>no</v>
      </c>
      <c r="Q84" s="202" t="str">
        <f>IF(AND('OF -Antibiotics STAR PU 13'!AB84="no",'Co-amoxiclav etc.'!AB84="no"),"yes","no")</f>
        <v>no</v>
      </c>
      <c r="R84" s="202" t="str">
        <f>IF(AND('OF -Antibiotics STAR PU 13'!AD84="no",'Co-amoxiclav etc.'!AD84="no"),"yes","no")</f>
        <v>no</v>
      </c>
      <c r="S84" s="202" t="str">
        <f>IF(AND('OF -Antibiotics STAR PU 13'!AF84="no",'Co-amoxiclav etc.'!AF84="no"),"yes","no")</f>
        <v>no</v>
      </c>
      <c r="T84" s="202" t="str">
        <f>IF(AND('OF -Antibiotics STAR PU 13'!AH84="no",'Co-amoxiclav etc.'!AH84="no"),"yes","no")</f>
        <v>no</v>
      </c>
      <c r="U84" s="202" t="str">
        <f>IF(AND('OF -Antibiotics STAR PU 13'!AJ84="no",'Co-amoxiclav etc.'!AJ84="no"),"yes","no")</f>
        <v>no</v>
      </c>
      <c r="V84" s="202" t="str">
        <f>IF(AND('OF -Antibiotics STAR PU 13'!AL84="no",'Co-amoxiclav etc.'!AL84="no"),"yes","no")</f>
        <v>no</v>
      </c>
      <c r="W84" s="202" t="str">
        <f>IF(AND('OF -Antibiotics STAR PU 13'!AN84="no",'Co-amoxiclav etc.'!AN84="no"),"yes","no")</f>
        <v>no</v>
      </c>
      <c r="X84" s="202" t="str">
        <f>IF(AND('OF -Antibiotics STAR PU 13'!AP84="no",'Co-amoxiclav etc.'!AP84="no"),"yes","no")</f>
        <v>no</v>
      </c>
      <c r="Y84" s="202" t="str">
        <f>IF(AND('OF -Antibiotics STAR PU 13'!AR84="no",'Co-amoxiclav etc.'!AR84="no"),"yes","no")</f>
        <v>no</v>
      </c>
      <c r="Z84" s="202" t="str">
        <f>IF(AND('OF -Antibiotics STAR PU 13'!AT84="no",'Co-amoxiclav etc.'!AT84="no"),"yes","no")</f>
        <v>no</v>
      </c>
      <c r="AA84" s="202" t="str">
        <f>IF(AND('OF -Antibiotics STAR PU 13'!AV84="no",'Co-amoxiclav etc.'!AV84="no"),"yes","no")</f>
        <v>no</v>
      </c>
      <c r="AB84" s="202"/>
      <c r="AC84" s="202"/>
      <c r="AD84" s="202"/>
      <c r="AE84" s="202"/>
    </row>
    <row r="85" spans="1:31" x14ac:dyDescent="0.2">
      <c r="A85" s="285" t="s">
        <v>637</v>
      </c>
      <c r="B85" s="293" t="s">
        <v>688</v>
      </c>
      <c r="C85" s="293" t="s">
        <v>401</v>
      </c>
      <c r="D85" s="293" t="s">
        <v>436</v>
      </c>
      <c r="E85" s="293" t="s">
        <v>114</v>
      </c>
      <c r="F85" s="293" t="s">
        <v>178</v>
      </c>
      <c r="G85" s="293" t="s">
        <v>179</v>
      </c>
      <c r="H85" s="202" t="str">
        <f>IF(AND('OF -Antibiotics STAR PU 13'!J85="no",'Co-amoxiclav etc.'!J85="no"),"yes","no")</f>
        <v>no</v>
      </c>
      <c r="I85" s="202" t="str">
        <f>IF(AND('OF -Antibiotics STAR PU 13'!L85="no",'Co-amoxiclav etc.'!L85="no"),"yes","no")</f>
        <v>no</v>
      </c>
      <c r="J85" s="202" t="str">
        <f>IF(AND('OF -Antibiotics STAR PU 13'!N85="no",'Co-amoxiclav etc.'!N85="no"),"yes","no")</f>
        <v>no</v>
      </c>
      <c r="K85" s="202" t="str">
        <f>IF(AND('OF -Antibiotics STAR PU 13'!P85="no",'Co-amoxiclav etc.'!P85="no"),"yes","no")</f>
        <v>no</v>
      </c>
      <c r="L85" s="202" t="str">
        <f>IF(AND('OF -Antibiotics STAR PU 13'!R85="no",'Co-amoxiclav etc.'!R85="no"),"yes","no")</f>
        <v>no</v>
      </c>
      <c r="M85" s="202" t="str">
        <f>IF(AND('OF -Antibiotics STAR PU 13'!T85="no",'Co-amoxiclav etc.'!T85="no"),"yes","no")</f>
        <v>no</v>
      </c>
      <c r="N85" s="202" t="str">
        <f>IF(AND('OF -Antibiotics STAR PU 13'!V85="no",'Co-amoxiclav etc.'!V85="no"),"yes","no")</f>
        <v>no</v>
      </c>
      <c r="O85" s="202" t="str">
        <f>IF(AND('OF -Antibiotics STAR PU 13'!X85="no",'Co-amoxiclav etc.'!X85="no"),"yes","no")</f>
        <v>no</v>
      </c>
      <c r="P85" s="202" t="str">
        <f>IF(AND('OF -Antibiotics STAR PU 13'!Z85="no",'Co-amoxiclav etc.'!Z85="no"),"yes","no")</f>
        <v>no</v>
      </c>
      <c r="Q85" s="202" t="str">
        <f>IF(AND('OF -Antibiotics STAR PU 13'!AB85="no",'Co-amoxiclav etc.'!AB85="no"),"yes","no")</f>
        <v>no</v>
      </c>
      <c r="R85" s="202" t="str">
        <f>IF(AND('OF -Antibiotics STAR PU 13'!AD85="no",'Co-amoxiclav etc.'!AD85="no"),"yes","no")</f>
        <v>no</v>
      </c>
      <c r="S85" s="202" t="str">
        <f>IF(AND('OF -Antibiotics STAR PU 13'!AF85="no",'Co-amoxiclav etc.'!AF85="no"),"yes","no")</f>
        <v>no</v>
      </c>
      <c r="T85" s="202" t="str">
        <f>IF(AND('OF -Antibiotics STAR PU 13'!AH85="no",'Co-amoxiclav etc.'!AH85="no"),"yes","no")</f>
        <v>no</v>
      </c>
      <c r="U85" s="202" t="str">
        <f>IF(AND('OF -Antibiotics STAR PU 13'!AJ85="no",'Co-amoxiclav etc.'!AJ85="no"),"yes","no")</f>
        <v>no</v>
      </c>
      <c r="V85" s="202" t="str">
        <f>IF(AND('OF -Antibiotics STAR PU 13'!AL85="no",'Co-amoxiclav etc.'!AL85="no"),"yes","no")</f>
        <v>no</v>
      </c>
      <c r="W85" s="202" t="str">
        <f>IF(AND('OF -Antibiotics STAR PU 13'!AN85="no",'Co-amoxiclav etc.'!AN85="no"),"yes","no")</f>
        <v>no</v>
      </c>
      <c r="X85" s="202" t="str">
        <f>IF(AND('OF -Antibiotics STAR PU 13'!AP85="no",'Co-amoxiclav etc.'!AP85="no"),"yes","no")</f>
        <v>no</v>
      </c>
      <c r="Y85" s="202" t="str">
        <f>IF(AND('OF -Antibiotics STAR PU 13'!AR85="no",'Co-amoxiclav etc.'!AR85="no"),"yes","no")</f>
        <v>no</v>
      </c>
      <c r="Z85" s="202" t="str">
        <f>IF(AND('OF -Antibiotics STAR PU 13'!AT85="no",'Co-amoxiclav etc.'!AT85="no"),"yes","no")</f>
        <v>no</v>
      </c>
      <c r="AA85" s="202" t="str">
        <f>IF(AND('OF -Antibiotics STAR PU 13'!AV85="no",'Co-amoxiclav etc.'!AV85="no"),"yes","no")</f>
        <v>no</v>
      </c>
      <c r="AB85" s="202"/>
      <c r="AC85" s="202"/>
      <c r="AD85" s="202"/>
      <c r="AE85" s="202"/>
    </row>
    <row r="86" spans="1:31" x14ac:dyDescent="0.2">
      <c r="A86" s="285" t="s">
        <v>501</v>
      </c>
      <c r="B86" s="293" t="s">
        <v>691</v>
      </c>
      <c r="C86" s="293" t="s">
        <v>405</v>
      </c>
      <c r="D86" s="293" t="s">
        <v>429</v>
      </c>
      <c r="E86" s="293" t="s">
        <v>60</v>
      </c>
      <c r="F86" s="293" t="s">
        <v>180</v>
      </c>
      <c r="G86" s="293" t="s">
        <v>181</v>
      </c>
      <c r="H86" s="202" t="str">
        <f>IF(AND('OF -Antibiotics STAR PU 13'!J86="no",'Co-amoxiclav etc.'!J86="no"),"yes","no")</f>
        <v>yes</v>
      </c>
      <c r="I86" s="202" t="str">
        <f>IF(AND('OF -Antibiotics STAR PU 13'!L86="no",'Co-amoxiclav etc.'!L86="no"),"yes","no")</f>
        <v>yes</v>
      </c>
      <c r="J86" s="202" t="str">
        <f>IF(AND('OF -Antibiotics STAR PU 13'!N86="no",'Co-amoxiclav etc.'!N86="no"),"yes","no")</f>
        <v>yes</v>
      </c>
      <c r="K86" s="202" t="str">
        <f>IF(AND('OF -Antibiotics STAR PU 13'!P86="no",'Co-amoxiclav etc.'!P86="no"),"yes","no")</f>
        <v>yes</v>
      </c>
      <c r="L86" s="202" t="str">
        <f>IF(AND('OF -Antibiotics STAR PU 13'!R86="no",'Co-amoxiclav etc.'!R86="no"),"yes","no")</f>
        <v>yes</v>
      </c>
      <c r="M86" s="202" t="str">
        <f>IF(AND('OF -Antibiotics STAR PU 13'!T86="no",'Co-amoxiclav etc.'!T86="no"),"yes","no")</f>
        <v>yes</v>
      </c>
      <c r="N86" s="202" t="str">
        <f>IF(AND('OF -Antibiotics STAR PU 13'!V86="no",'Co-amoxiclav etc.'!V86="no"),"yes","no")</f>
        <v>yes</v>
      </c>
      <c r="O86" s="202" t="str">
        <f>IF(AND('OF -Antibiotics STAR PU 13'!X86="no",'Co-amoxiclav etc.'!X86="no"),"yes","no")</f>
        <v>yes</v>
      </c>
      <c r="P86" s="202" t="str">
        <f>IF(AND('OF -Antibiotics STAR PU 13'!Z86="no",'Co-amoxiclav etc.'!Z86="no"),"yes","no")</f>
        <v>yes</v>
      </c>
      <c r="Q86" s="202" t="str">
        <f>IF(AND('OF -Antibiotics STAR PU 13'!AB86="no",'Co-amoxiclav etc.'!AB86="no"),"yes","no")</f>
        <v>yes</v>
      </c>
      <c r="R86" s="202" t="str">
        <f>IF(AND('OF -Antibiotics STAR PU 13'!AD86="no",'Co-amoxiclav etc.'!AD86="no"),"yes","no")</f>
        <v>yes</v>
      </c>
      <c r="S86" s="202" t="str">
        <f>IF(AND('OF -Antibiotics STAR PU 13'!AF86="no",'Co-amoxiclav etc.'!AF86="no"),"yes","no")</f>
        <v>no</v>
      </c>
      <c r="T86" s="202" t="str">
        <f>IF(AND('OF -Antibiotics STAR PU 13'!AH86="no",'Co-amoxiclav etc.'!AH86="no"),"yes","no")</f>
        <v>no</v>
      </c>
      <c r="U86" s="202" t="str">
        <f>IF(AND('OF -Antibiotics STAR PU 13'!AJ86="no",'Co-amoxiclav etc.'!AJ86="no"),"yes","no")</f>
        <v>no</v>
      </c>
      <c r="V86" s="202" t="str">
        <f>IF(AND('OF -Antibiotics STAR PU 13'!AL86="no",'Co-amoxiclav etc.'!AL86="no"),"yes","no")</f>
        <v>no</v>
      </c>
      <c r="W86" s="202" t="str">
        <f>IF(AND('OF -Antibiotics STAR PU 13'!AN86="no",'Co-amoxiclav etc.'!AN86="no"),"yes","no")</f>
        <v>no</v>
      </c>
      <c r="X86" s="202" t="str">
        <f>IF(AND('OF -Antibiotics STAR PU 13'!AP86="no",'Co-amoxiclav etc.'!AP86="no"),"yes","no")</f>
        <v>no</v>
      </c>
      <c r="Y86" s="202" t="str">
        <f>IF(AND('OF -Antibiotics STAR PU 13'!AR86="no",'Co-amoxiclav etc.'!AR86="no"),"yes","no")</f>
        <v>no</v>
      </c>
      <c r="Z86" s="202" t="str">
        <f>IF(AND('OF -Antibiotics STAR PU 13'!AT86="no",'Co-amoxiclav etc.'!AT86="no"),"yes","no")</f>
        <v>no</v>
      </c>
      <c r="AA86" s="202" t="str">
        <f>IF(AND('OF -Antibiotics STAR PU 13'!AV86="no",'Co-amoxiclav etc.'!AV86="no"),"yes","no")</f>
        <v>no</v>
      </c>
      <c r="AB86" s="202"/>
      <c r="AC86" s="202"/>
      <c r="AD86" s="202"/>
      <c r="AE86" s="202"/>
    </row>
    <row r="87" spans="1:31" x14ac:dyDescent="0.2">
      <c r="A87" s="285" t="s">
        <v>498</v>
      </c>
      <c r="B87" s="293" t="s">
        <v>704</v>
      </c>
      <c r="C87" s="293" t="s">
        <v>98</v>
      </c>
      <c r="D87" s="293" t="s">
        <v>434</v>
      </c>
      <c r="E87" s="293" t="s">
        <v>98</v>
      </c>
      <c r="F87" s="293" t="s">
        <v>182</v>
      </c>
      <c r="G87" s="293" t="s">
        <v>183</v>
      </c>
      <c r="H87" s="202" t="str">
        <f>IF(AND('OF -Antibiotics STAR PU 13'!J87="no",'Co-amoxiclav etc.'!J87="no"),"yes","no")</f>
        <v>no</v>
      </c>
      <c r="I87" s="202" t="str">
        <f>IF(AND('OF -Antibiotics STAR PU 13'!L87="no",'Co-amoxiclav etc.'!L87="no"),"yes","no")</f>
        <v>no</v>
      </c>
      <c r="J87" s="202" t="str">
        <f>IF(AND('OF -Antibiotics STAR PU 13'!N87="no",'Co-amoxiclav etc.'!N87="no"),"yes","no")</f>
        <v>no</v>
      </c>
      <c r="K87" s="202" t="str">
        <f>IF(AND('OF -Antibiotics STAR PU 13'!P87="no",'Co-amoxiclav etc.'!P87="no"),"yes","no")</f>
        <v>no</v>
      </c>
      <c r="L87" s="202" t="str">
        <f>IF(AND('OF -Antibiotics STAR PU 13'!R87="no",'Co-amoxiclav etc.'!R87="no"),"yes","no")</f>
        <v>no</v>
      </c>
      <c r="M87" s="202" t="str">
        <f>IF(AND('OF -Antibiotics STAR PU 13'!T87="no",'Co-amoxiclav etc.'!T87="no"),"yes","no")</f>
        <v>no</v>
      </c>
      <c r="N87" s="202" t="str">
        <f>IF(AND('OF -Antibiotics STAR PU 13'!V87="no",'Co-amoxiclav etc.'!V87="no"),"yes","no")</f>
        <v>no</v>
      </c>
      <c r="O87" s="202" t="str">
        <f>IF(AND('OF -Antibiotics STAR PU 13'!X87="no",'Co-amoxiclav etc.'!X87="no"),"yes","no")</f>
        <v>no</v>
      </c>
      <c r="P87" s="202" t="str">
        <f>IF(AND('OF -Antibiotics STAR PU 13'!Z87="no",'Co-amoxiclav etc.'!Z87="no"),"yes","no")</f>
        <v>no</v>
      </c>
      <c r="Q87" s="202" t="str">
        <f>IF(AND('OF -Antibiotics STAR PU 13'!AB87="no",'Co-amoxiclav etc.'!AB87="no"),"yes","no")</f>
        <v>no</v>
      </c>
      <c r="R87" s="202" t="str">
        <f>IF(AND('OF -Antibiotics STAR PU 13'!AD87="no",'Co-amoxiclav etc.'!AD87="no"),"yes","no")</f>
        <v>no</v>
      </c>
      <c r="S87" s="202" t="str">
        <f>IF(AND('OF -Antibiotics STAR PU 13'!AF87="no",'Co-amoxiclav etc.'!AF87="no"),"yes","no")</f>
        <v>no</v>
      </c>
      <c r="T87" s="202" t="str">
        <f>IF(AND('OF -Antibiotics STAR PU 13'!AH87="no",'Co-amoxiclav etc.'!AH87="no"),"yes","no")</f>
        <v>no</v>
      </c>
      <c r="U87" s="202" t="str">
        <f>IF(AND('OF -Antibiotics STAR PU 13'!AJ87="no",'Co-amoxiclav etc.'!AJ87="no"),"yes","no")</f>
        <v>no</v>
      </c>
      <c r="V87" s="202" t="str">
        <f>IF(AND('OF -Antibiotics STAR PU 13'!AL87="no",'Co-amoxiclav etc.'!AL87="no"),"yes","no")</f>
        <v>no</v>
      </c>
      <c r="W87" s="202" t="str">
        <f>IF(AND('OF -Antibiotics STAR PU 13'!AN87="no",'Co-amoxiclav etc.'!AN87="no"),"yes","no")</f>
        <v>no</v>
      </c>
      <c r="X87" s="202" t="str">
        <f>IF(AND('OF -Antibiotics STAR PU 13'!AP87="no",'Co-amoxiclav etc.'!AP87="no"),"yes","no")</f>
        <v>no</v>
      </c>
      <c r="Y87" s="202" t="str">
        <f>IF(AND('OF -Antibiotics STAR PU 13'!AR87="no",'Co-amoxiclav etc.'!AR87="no"),"yes","no")</f>
        <v>no</v>
      </c>
      <c r="Z87" s="202" t="str">
        <f>IF(AND('OF -Antibiotics STAR PU 13'!AT87="no",'Co-amoxiclav etc.'!AT87="no"),"yes","no")</f>
        <v>no</v>
      </c>
      <c r="AA87" s="202" t="str">
        <f>IF(AND('OF -Antibiotics STAR PU 13'!AV87="no",'Co-amoxiclav etc.'!AV87="no"),"yes","no")</f>
        <v>no</v>
      </c>
      <c r="AB87" s="202"/>
      <c r="AC87" s="202"/>
      <c r="AD87" s="202"/>
      <c r="AE87" s="202"/>
    </row>
    <row r="88" spans="1:31" x14ac:dyDescent="0.2">
      <c r="A88" s="285" t="s">
        <v>622</v>
      </c>
      <c r="B88" s="293" t="s">
        <v>690</v>
      </c>
      <c r="C88" s="293" t="s">
        <v>404</v>
      </c>
      <c r="D88" s="293" t="s">
        <v>418</v>
      </c>
      <c r="E88" s="293" t="s">
        <v>12</v>
      </c>
      <c r="F88" s="293" t="s">
        <v>184</v>
      </c>
      <c r="G88" s="293" t="s">
        <v>185</v>
      </c>
      <c r="H88" s="202" t="str">
        <f>IF(AND('OF -Antibiotics STAR PU 13'!J88="no",'Co-amoxiclav etc.'!J88="no"),"yes","no")</f>
        <v>no</v>
      </c>
      <c r="I88" s="202" t="str">
        <f>IF(AND('OF -Antibiotics STAR PU 13'!L88="no",'Co-amoxiclav etc.'!L88="no"),"yes","no")</f>
        <v>no</v>
      </c>
      <c r="J88" s="202" t="str">
        <f>IF(AND('OF -Antibiotics STAR PU 13'!N88="no",'Co-amoxiclav etc.'!N88="no"),"yes","no")</f>
        <v>no</v>
      </c>
      <c r="K88" s="202" t="str">
        <f>IF(AND('OF -Antibiotics STAR PU 13'!P88="no",'Co-amoxiclav etc.'!P88="no"),"yes","no")</f>
        <v>no</v>
      </c>
      <c r="L88" s="202" t="str">
        <f>IF(AND('OF -Antibiotics STAR PU 13'!R88="no",'Co-amoxiclav etc.'!R88="no"),"yes","no")</f>
        <v>no</v>
      </c>
      <c r="M88" s="202" t="str">
        <f>IF(AND('OF -Antibiotics STAR PU 13'!T88="no",'Co-amoxiclav etc.'!T88="no"),"yes","no")</f>
        <v>no</v>
      </c>
      <c r="N88" s="202" t="str">
        <f>IF(AND('OF -Antibiotics STAR PU 13'!V88="no",'Co-amoxiclav etc.'!V88="no"),"yes","no")</f>
        <v>no</v>
      </c>
      <c r="O88" s="202" t="str">
        <f>IF(AND('OF -Antibiotics STAR PU 13'!X88="no",'Co-amoxiclav etc.'!X88="no"),"yes","no")</f>
        <v>no</v>
      </c>
      <c r="P88" s="202" t="str">
        <f>IF(AND('OF -Antibiotics STAR PU 13'!Z88="no",'Co-amoxiclav etc.'!Z88="no"),"yes","no")</f>
        <v>no</v>
      </c>
      <c r="Q88" s="202" t="str">
        <f>IF(AND('OF -Antibiotics STAR PU 13'!AB88="no",'Co-amoxiclav etc.'!AB88="no"),"yes","no")</f>
        <v>no</v>
      </c>
      <c r="R88" s="202" t="str">
        <f>IF(AND('OF -Antibiotics STAR PU 13'!AD88="no",'Co-amoxiclav etc.'!AD88="no"),"yes","no")</f>
        <v>no</v>
      </c>
      <c r="S88" s="202" t="str">
        <f>IF(AND('OF -Antibiotics STAR PU 13'!AF88="no",'Co-amoxiclav etc.'!AF88="no"),"yes","no")</f>
        <v>no</v>
      </c>
      <c r="T88" s="202" t="str">
        <f>IF(AND('OF -Antibiotics STAR PU 13'!AH88="no",'Co-amoxiclav etc.'!AH88="no"),"yes","no")</f>
        <v>no</v>
      </c>
      <c r="U88" s="202" t="str">
        <f>IF(AND('OF -Antibiotics STAR PU 13'!AJ88="no",'Co-amoxiclav etc.'!AJ88="no"),"yes","no")</f>
        <v>no</v>
      </c>
      <c r="V88" s="202" t="str">
        <f>IF(AND('OF -Antibiotics STAR PU 13'!AL88="no",'Co-amoxiclav etc.'!AL88="no"),"yes","no")</f>
        <v>no</v>
      </c>
      <c r="W88" s="202" t="str">
        <f>IF(AND('OF -Antibiotics STAR PU 13'!AN88="no",'Co-amoxiclav etc.'!AN88="no"),"yes","no")</f>
        <v>no</v>
      </c>
      <c r="X88" s="202" t="str">
        <f>IF(AND('OF -Antibiotics STAR PU 13'!AP88="no",'Co-amoxiclav etc.'!AP88="no"),"yes","no")</f>
        <v>no</v>
      </c>
      <c r="Y88" s="202" t="str">
        <f>IF(AND('OF -Antibiotics STAR PU 13'!AR88="no",'Co-amoxiclav etc.'!AR88="no"),"yes","no")</f>
        <v>no</v>
      </c>
      <c r="Z88" s="202" t="str">
        <f>IF(AND('OF -Antibiotics STAR PU 13'!AT88="no",'Co-amoxiclav etc.'!AT88="no"),"yes","no")</f>
        <v>no</v>
      </c>
      <c r="AA88" s="202" t="str">
        <f>IF(AND('OF -Antibiotics STAR PU 13'!AV88="no",'Co-amoxiclav etc.'!AV88="no"),"yes","no")</f>
        <v>no</v>
      </c>
      <c r="AB88" s="202"/>
      <c r="AC88" s="202"/>
      <c r="AD88" s="202"/>
      <c r="AE88" s="202"/>
    </row>
    <row r="89" spans="1:31" x14ac:dyDescent="0.2">
      <c r="A89" s="285" t="s">
        <v>641</v>
      </c>
      <c r="B89" s="293" t="s">
        <v>697</v>
      </c>
      <c r="C89" s="293" t="s">
        <v>408</v>
      </c>
      <c r="D89" s="293" t="s">
        <v>440</v>
      </c>
      <c r="E89" s="293" t="s">
        <v>186</v>
      </c>
      <c r="F89" s="293" t="s">
        <v>187</v>
      </c>
      <c r="G89" s="293" t="s">
        <v>188</v>
      </c>
      <c r="H89" s="202" t="str">
        <f>IF(AND('OF -Antibiotics STAR PU 13'!J89="no",'Co-amoxiclav etc.'!J89="no"),"yes","no")</f>
        <v>no</v>
      </c>
      <c r="I89" s="202" t="str">
        <f>IF(AND('OF -Antibiotics STAR PU 13'!L89="no",'Co-amoxiclav etc.'!L89="no"),"yes","no")</f>
        <v>no</v>
      </c>
      <c r="J89" s="202" t="str">
        <f>IF(AND('OF -Antibiotics STAR PU 13'!N89="no",'Co-amoxiclav etc.'!N89="no"),"yes","no")</f>
        <v>no</v>
      </c>
      <c r="K89" s="202" t="str">
        <f>IF(AND('OF -Antibiotics STAR PU 13'!P89="no",'Co-amoxiclav etc.'!P89="no"),"yes","no")</f>
        <v>no</v>
      </c>
      <c r="L89" s="202" t="str">
        <f>IF(AND('OF -Antibiotics STAR PU 13'!R89="no",'Co-amoxiclav etc.'!R89="no"),"yes","no")</f>
        <v>no</v>
      </c>
      <c r="M89" s="202" t="str">
        <f>IF(AND('OF -Antibiotics STAR PU 13'!T89="no",'Co-amoxiclav etc.'!T89="no"),"yes","no")</f>
        <v>no</v>
      </c>
      <c r="N89" s="202" t="str">
        <f>IF(AND('OF -Antibiotics STAR PU 13'!V89="no",'Co-amoxiclav etc.'!V89="no"),"yes","no")</f>
        <v>no</v>
      </c>
      <c r="O89" s="202" t="str">
        <f>IF(AND('OF -Antibiotics STAR PU 13'!X89="no",'Co-amoxiclav etc.'!X89="no"),"yes","no")</f>
        <v>no</v>
      </c>
      <c r="P89" s="202" t="str">
        <f>IF(AND('OF -Antibiotics STAR PU 13'!Z89="no",'Co-amoxiclav etc.'!Z89="no"),"yes","no")</f>
        <v>no</v>
      </c>
      <c r="Q89" s="202" t="str">
        <f>IF(AND('OF -Antibiotics STAR PU 13'!AB89="no",'Co-amoxiclav etc.'!AB89="no"),"yes","no")</f>
        <v>no</v>
      </c>
      <c r="R89" s="202" t="str">
        <f>IF(AND('OF -Antibiotics STAR PU 13'!AD89="no",'Co-amoxiclav etc.'!AD89="no"),"yes","no")</f>
        <v>no</v>
      </c>
      <c r="S89" s="202" t="str">
        <f>IF(AND('OF -Antibiotics STAR PU 13'!AF89="no",'Co-amoxiclav etc.'!AF89="no"),"yes","no")</f>
        <v>no</v>
      </c>
      <c r="T89" s="202" t="str">
        <f>IF(AND('OF -Antibiotics STAR PU 13'!AH89="no",'Co-amoxiclav etc.'!AH89="no"),"yes","no")</f>
        <v>no</v>
      </c>
      <c r="U89" s="202" t="str">
        <f>IF(AND('OF -Antibiotics STAR PU 13'!AJ89="no",'Co-amoxiclav etc.'!AJ89="no"),"yes","no")</f>
        <v>no</v>
      </c>
      <c r="V89" s="202" t="str">
        <f>IF(AND('OF -Antibiotics STAR PU 13'!AL89="no",'Co-amoxiclav etc.'!AL89="no"),"yes","no")</f>
        <v>no</v>
      </c>
      <c r="W89" s="202" t="str">
        <f>IF(AND('OF -Antibiotics STAR PU 13'!AN89="no",'Co-amoxiclav etc.'!AN89="no"),"yes","no")</f>
        <v>no</v>
      </c>
      <c r="X89" s="202" t="str">
        <f>IF(AND('OF -Antibiotics STAR PU 13'!AP89="no",'Co-amoxiclav etc.'!AP89="no"),"yes","no")</f>
        <v>no</v>
      </c>
      <c r="Y89" s="202" t="str">
        <f>IF(AND('OF -Antibiotics STAR PU 13'!AR89="no",'Co-amoxiclav etc.'!AR89="no"),"yes","no")</f>
        <v>no</v>
      </c>
      <c r="Z89" s="202" t="str">
        <f>IF(AND('OF -Antibiotics STAR PU 13'!AT89="no",'Co-amoxiclav etc.'!AT89="no"),"yes","no")</f>
        <v>no</v>
      </c>
      <c r="AA89" s="202" t="str">
        <f>IF(AND('OF -Antibiotics STAR PU 13'!AV89="no",'Co-amoxiclav etc.'!AV89="no"),"yes","no")</f>
        <v>no</v>
      </c>
      <c r="AB89" s="202"/>
      <c r="AC89" s="202"/>
      <c r="AD89" s="202"/>
      <c r="AE89" s="202"/>
    </row>
    <row r="90" spans="1:31" x14ac:dyDescent="0.2">
      <c r="A90" s="285" t="s">
        <v>633</v>
      </c>
      <c r="B90" s="293" t="s">
        <v>690</v>
      </c>
      <c r="C90" s="293" t="s">
        <v>404</v>
      </c>
      <c r="D90" s="293" t="s">
        <v>422</v>
      </c>
      <c r="E90" s="293" t="s">
        <v>31</v>
      </c>
      <c r="F90" s="293" t="s">
        <v>189</v>
      </c>
      <c r="G90" s="293" t="s">
        <v>190</v>
      </c>
      <c r="H90" s="202" t="str">
        <f>IF(AND('OF -Antibiotics STAR PU 13'!J90="no",'Co-amoxiclav etc.'!J90="no"),"yes","no")</f>
        <v>no</v>
      </c>
      <c r="I90" s="202" t="str">
        <f>IF(AND('OF -Antibiotics STAR PU 13'!L90="no",'Co-amoxiclav etc.'!L90="no"),"yes","no")</f>
        <v>no</v>
      </c>
      <c r="J90" s="202" t="str">
        <f>IF(AND('OF -Antibiotics STAR PU 13'!N90="no",'Co-amoxiclav etc.'!N90="no"),"yes","no")</f>
        <v>no</v>
      </c>
      <c r="K90" s="202" t="str">
        <f>IF(AND('OF -Antibiotics STAR PU 13'!P90="no",'Co-amoxiclav etc.'!P90="no"),"yes","no")</f>
        <v>no</v>
      </c>
      <c r="L90" s="202" t="str">
        <f>IF(AND('OF -Antibiotics STAR PU 13'!R90="no",'Co-amoxiclav etc.'!R90="no"),"yes","no")</f>
        <v>no</v>
      </c>
      <c r="M90" s="202" t="str">
        <f>IF(AND('OF -Antibiotics STAR PU 13'!T90="no",'Co-amoxiclav etc.'!T90="no"),"yes","no")</f>
        <v>no</v>
      </c>
      <c r="N90" s="202" t="str">
        <f>IF(AND('OF -Antibiotics STAR PU 13'!V90="no",'Co-amoxiclav etc.'!V90="no"),"yes","no")</f>
        <v>no</v>
      </c>
      <c r="O90" s="202" t="str">
        <f>IF(AND('OF -Antibiotics STAR PU 13'!X90="no",'Co-amoxiclav etc.'!X90="no"),"yes","no")</f>
        <v>no</v>
      </c>
      <c r="P90" s="202" t="str">
        <f>IF(AND('OF -Antibiotics STAR PU 13'!Z90="no",'Co-amoxiclav etc.'!Z90="no"),"yes","no")</f>
        <v>no</v>
      </c>
      <c r="Q90" s="202" t="str">
        <f>IF(AND('OF -Antibiotics STAR PU 13'!AB90="no",'Co-amoxiclav etc.'!AB90="no"),"yes","no")</f>
        <v>no</v>
      </c>
      <c r="R90" s="202" t="str">
        <f>IF(AND('OF -Antibiotics STAR PU 13'!AD90="no",'Co-amoxiclav etc.'!AD90="no"),"yes","no")</f>
        <v>no</v>
      </c>
      <c r="S90" s="202" t="str">
        <f>IF(AND('OF -Antibiotics STAR PU 13'!AF90="no",'Co-amoxiclav etc.'!AF90="no"),"yes","no")</f>
        <v>no</v>
      </c>
      <c r="T90" s="202" t="str">
        <f>IF(AND('OF -Antibiotics STAR PU 13'!AH90="no",'Co-amoxiclav etc.'!AH90="no"),"yes","no")</f>
        <v>no</v>
      </c>
      <c r="U90" s="202" t="str">
        <f>IF(AND('OF -Antibiotics STAR PU 13'!AJ90="no",'Co-amoxiclav etc.'!AJ90="no"),"yes","no")</f>
        <v>no</v>
      </c>
      <c r="V90" s="202" t="str">
        <f>IF(AND('OF -Antibiotics STAR PU 13'!AL90="no",'Co-amoxiclav etc.'!AL90="no"),"yes","no")</f>
        <v>no</v>
      </c>
      <c r="W90" s="202" t="str">
        <f>IF(AND('OF -Antibiotics STAR PU 13'!AN90="no",'Co-amoxiclav etc.'!AN90="no"),"yes","no")</f>
        <v>no</v>
      </c>
      <c r="X90" s="202" t="str">
        <f>IF(AND('OF -Antibiotics STAR PU 13'!AP90="no",'Co-amoxiclav etc.'!AP90="no"),"yes","no")</f>
        <v>no</v>
      </c>
      <c r="Y90" s="202" t="str">
        <f>IF(AND('OF -Antibiotics STAR PU 13'!AR90="no",'Co-amoxiclav etc.'!AR90="no"),"yes","no")</f>
        <v>no</v>
      </c>
      <c r="Z90" s="202" t="str">
        <f>IF(AND('OF -Antibiotics STAR PU 13'!AT90="no",'Co-amoxiclav etc.'!AT90="no"),"yes","no")</f>
        <v>no</v>
      </c>
      <c r="AA90" s="202" t="str">
        <f>IF(AND('OF -Antibiotics STAR PU 13'!AV90="no",'Co-amoxiclav etc.'!AV90="no"),"yes","no")</f>
        <v>no</v>
      </c>
      <c r="AB90" s="202"/>
      <c r="AC90" s="202"/>
      <c r="AD90" s="202"/>
      <c r="AE90" s="202"/>
    </row>
    <row r="91" spans="1:31" x14ac:dyDescent="0.2">
      <c r="A91" s="285" t="s">
        <v>496</v>
      </c>
      <c r="B91" s="293" t="s">
        <v>705</v>
      </c>
      <c r="C91" s="293" t="s">
        <v>411</v>
      </c>
      <c r="D91" s="293" t="s">
        <v>439</v>
      </c>
      <c r="E91" s="293" t="s">
        <v>145</v>
      </c>
      <c r="F91" s="293" t="s">
        <v>191</v>
      </c>
      <c r="G91" s="293" t="s">
        <v>192</v>
      </c>
      <c r="H91" s="202" t="str">
        <f>IF(AND('OF -Antibiotics STAR PU 13'!J91="no",'Co-amoxiclav etc.'!J91="no"),"yes","no")</f>
        <v>no</v>
      </c>
      <c r="I91" s="202" t="str">
        <f>IF(AND('OF -Antibiotics STAR PU 13'!L91="no",'Co-amoxiclav etc.'!L91="no"),"yes","no")</f>
        <v>no</v>
      </c>
      <c r="J91" s="202" t="str">
        <f>IF(AND('OF -Antibiotics STAR PU 13'!N91="no",'Co-amoxiclav etc.'!N91="no"),"yes","no")</f>
        <v>no</v>
      </c>
      <c r="K91" s="202" t="str">
        <f>IF(AND('OF -Antibiotics STAR PU 13'!P91="no",'Co-amoxiclav etc.'!P91="no"),"yes","no")</f>
        <v>no</v>
      </c>
      <c r="L91" s="202" t="str">
        <f>IF(AND('OF -Antibiotics STAR PU 13'!R91="no",'Co-amoxiclav etc.'!R91="no"),"yes","no")</f>
        <v>no</v>
      </c>
      <c r="M91" s="202" t="str">
        <f>IF(AND('OF -Antibiotics STAR PU 13'!T91="no",'Co-amoxiclav etc.'!T91="no"),"yes","no")</f>
        <v>no</v>
      </c>
      <c r="N91" s="202" t="str">
        <f>IF(AND('OF -Antibiotics STAR PU 13'!V91="no",'Co-amoxiclav etc.'!V91="no"),"yes","no")</f>
        <v>no</v>
      </c>
      <c r="O91" s="202" t="str">
        <f>IF(AND('OF -Antibiotics STAR PU 13'!X91="no",'Co-amoxiclav etc.'!X91="no"),"yes","no")</f>
        <v>no</v>
      </c>
      <c r="P91" s="202" t="str">
        <f>IF(AND('OF -Antibiotics STAR PU 13'!Z91="no",'Co-amoxiclav etc.'!Z91="no"),"yes","no")</f>
        <v>no</v>
      </c>
      <c r="Q91" s="202" t="str">
        <f>IF(AND('OF -Antibiotics STAR PU 13'!AB91="no",'Co-amoxiclav etc.'!AB91="no"),"yes","no")</f>
        <v>no</v>
      </c>
      <c r="R91" s="202" t="str">
        <f>IF(AND('OF -Antibiotics STAR PU 13'!AD91="no",'Co-amoxiclav etc.'!AD91="no"),"yes","no")</f>
        <v>no</v>
      </c>
      <c r="S91" s="202" t="str">
        <f>IF(AND('OF -Antibiotics STAR PU 13'!AF91="no",'Co-amoxiclav etc.'!AF91="no"),"yes","no")</f>
        <v>no</v>
      </c>
      <c r="T91" s="202" t="str">
        <f>IF(AND('OF -Antibiotics STAR PU 13'!AH91="no",'Co-amoxiclav etc.'!AH91="no"),"yes","no")</f>
        <v>no</v>
      </c>
      <c r="U91" s="202" t="str">
        <f>IF(AND('OF -Antibiotics STAR PU 13'!AJ91="no",'Co-amoxiclav etc.'!AJ91="no"),"yes","no")</f>
        <v>no</v>
      </c>
      <c r="V91" s="202" t="str">
        <f>IF(AND('OF -Antibiotics STAR PU 13'!AL91="no",'Co-amoxiclav etc.'!AL91="no"),"yes","no")</f>
        <v>no</v>
      </c>
      <c r="W91" s="202" t="str">
        <f>IF(AND('OF -Antibiotics STAR PU 13'!AN91="no",'Co-amoxiclav etc.'!AN91="no"),"yes","no")</f>
        <v>no</v>
      </c>
      <c r="X91" s="202" t="str">
        <f>IF(AND('OF -Antibiotics STAR PU 13'!AP91="no",'Co-amoxiclav etc.'!AP91="no"),"yes","no")</f>
        <v>no</v>
      </c>
      <c r="Y91" s="202" t="str">
        <f>IF(AND('OF -Antibiotics STAR PU 13'!AR91="no",'Co-amoxiclav etc.'!AR91="no"),"yes","no")</f>
        <v>no</v>
      </c>
      <c r="Z91" s="202" t="str">
        <f>IF(AND('OF -Antibiotics STAR PU 13'!AT91="no",'Co-amoxiclav etc.'!AT91="no"),"yes","no")</f>
        <v>no</v>
      </c>
      <c r="AA91" s="202" t="str">
        <f>IF(AND('OF -Antibiotics STAR PU 13'!AV91="no",'Co-amoxiclav etc.'!AV91="no"),"yes","no")</f>
        <v>no</v>
      </c>
      <c r="AB91" s="202"/>
      <c r="AC91" s="202"/>
      <c r="AD91" s="202"/>
      <c r="AE91" s="202"/>
    </row>
    <row r="92" spans="1:31" x14ac:dyDescent="0.2">
      <c r="A92" s="285" t="s">
        <v>626</v>
      </c>
      <c r="B92" s="293" t="s">
        <v>690</v>
      </c>
      <c r="C92" s="293" t="s">
        <v>404</v>
      </c>
      <c r="D92" s="293" t="s">
        <v>422</v>
      </c>
      <c r="E92" s="293" t="s">
        <v>31</v>
      </c>
      <c r="F92" s="293" t="s">
        <v>193</v>
      </c>
      <c r="G92" s="293" t="s">
        <v>194</v>
      </c>
      <c r="H92" s="202" t="str">
        <f>IF(AND('OF -Antibiotics STAR PU 13'!J92="no",'Co-amoxiclav etc.'!J92="no"),"yes","no")</f>
        <v>no</v>
      </c>
      <c r="I92" s="202" t="str">
        <f>IF(AND('OF -Antibiotics STAR PU 13'!L92="no",'Co-amoxiclav etc.'!L92="no"),"yes","no")</f>
        <v>no</v>
      </c>
      <c r="J92" s="202" t="str">
        <f>IF(AND('OF -Antibiotics STAR PU 13'!N92="no",'Co-amoxiclav etc.'!N92="no"),"yes","no")</f>
        <v>no</v>
      </c>
      <c r="K92" s="202" t="str">
        <f>IF(AND('OF -Antibiotics STAR PU 13'!P92="no",'Co-amoxiclav etc.'!P92="no"),"yes","no")</f>
        <v>no</v>
      </c>
      <c r="L92" s="202" t="str">
        <f>IF(AND('OF -Antibiotics STAR PU 13'!R92="no",'Co-amoxiclav etc.'!R92="no"),"yes","no")</f>
        <v>no</v>
      </c>
      <c r="M92" s="202" t="str">
        <f>IF(AND('OF -Antibiotics STAR PU 13'!T92="no",'Co-amoxiclav etc.'!T92="no"),"yes","no")</f>
        <v>no</v>
      </c>
      <c r="N92" s="202" t="str">
        <f>IF(AND('OF -Antibiotics STAR PU 13'!V92="no",'Co-amoxiclav etc.'!V92="no"),"yes","no")</f>
        <v>no</v>
      </c>
      <c r="O92" s="202" t="str">
        <f>IF(AND('OF -Antibiotics STAR PU 13'!X92="no",'Co-amoxiclav etc.'!X92="no"),"yes","no")</f>
        <v>no</v>
      </c>
      <c r="P92" s="202" t="str">
        <f>IF(AND('OF -Antibiotics STAR PU 13'!Z92="no",'Co-amoxiclav etc.'!Z92="no"),"yes","no")</f>
        <v>no</v>
      </c>
      <c r="Q92" s="202" t="str">
        <f>IF(AND('OF -Antibiotics STAR PU 13'!AB92="no",'Co-amoxiclav etc.'!AB92="no"),"yes","no")</f>
        <v>no</v>
      </c>
      <c r="R92" s="202" t="str">
        <f>IF(AND('OF -Antibiotics STAR PU 13'!AD92="no",'Co-amoxiclav etc.'!AD92="no"),"yes","no")</f>
        <v>no</v>
      </c>
      <c r="S92" s="202" t="str">
        <f>IF(AND('OF -Antibiotics STAR PU 13'!AF92="no",'Co-amoxiclav etc.'!AF92="no"),"yes","no")</f>
        <v>no</v>
      </c>
      <c r="T92" s="202" t="str">
        <f>IF(AND('OF -Antibiotics STAR PU 13'!AH92="no",'Co-amoxiclav etc.'!AH92="no"),"yes","no")</f>
        <v>no</v>
      </c>
      <c r="U92" s="202" t="str">
        <f>IF(AND('OF -Antibiotics STAR PU 13'!AJ92="no",'Co-amoxiclav etc.'!AJ92="no"),"yes","no")</f>
        <v>no</v>
      </c>
      <c r="V92" s="202" t="str">
        <f>IF(AND('OF -Antibiotics STAR PU 13'!AL92="no",'Co-amoxiclav etc.'!AL92="no"),"yes","no")</f>
        <v>no</v>
      </c>
      <c r="W92" s="202" t="str">
        <f>IF(AND('OF -Antibiotics STAR PU 13'!AN92="no",'Co-amoxiclav etc.'!AN92="no"),"yes","no")</f>
        <v>no</v>
      </c>
      <c r="X92" s="202" t="str">
        <f>IF(AND('OF -Antibiotics STAR PU 13'!AP92="no",'Co-amoxiclav etc.'!AP92="no"),"yes","no")</f>
        <v>no</v>
      </c>
      <c r="Y92" s="202" t="str">
        <f>IF(AND('OF -Antibiotics STAR PU 13'!AR92="no",'Co-amoxiclav etc.'!AR92="no"),"yes","no")</f>
        <v>no</v>
      </c>
      <c r="Z92" s="202" t="str">
        <f>IF(AND('OF -Antibiotics STAR PU 13'!AT92="no",'Co-amoxiclav etc.'!AT92="no"),"yes","no")</f>
        <v>no</v>
      </c>
      <c r="AA92" s="202" t="str">
        <f>IF(AND('OF -Antibiotics STAR PU 13'!AV92="no",'Co-amoxiclav etc.'!AV92="no"),"yes","no")</f>
        <v>no</v>
      </c>
      <c r="AB92" s="202"/>
      <c r="AC92" s="202"/>
      <c r="AD92" s="202"/>
      <c r="AE92" s="202"/>
    </row>
    <row r="93" spans="1:31" x14ac:dyDescent="0.2">
      <c r="A93" s="285" t="s">
        <v>619</v>
      </c>
      <c r="B93" s="293" t="s">
        <v>688</v>
      </c>
      <c r="C93" s="293" t="s">
        <v>401</v>
      </c>
      <c r="D93" s="293" t="s">
        <v>415</v>
      </c>
      <c r="E93" s="293" t="s">
        <v>5</v>
      </c>
      <c r="F93" s="293" t="s">
        <v>561</v>
      </c>
      <c r="G93" s="293" t="s">
        <v>562</v>
      </c>
      <c r="H93" s="202" t="str">
        <f>IF(AND('OF -Antibiotics STAR PU 13'!J93="no",'Co-amoxiclav etc.'!J93="no"),"yes","no")</f>
        <v>no</v>
      </c>
      <c r="I93" s="202" t="str">
        <f>IF(AND('OF -Antibiotics STAR PU 13'!L93="no",'Co-amoxiclav etc.'!L93="no"),"yes","no")</f>
        <v>no</v>
      </c>
      <c r="J93" s="202" t="str">
        <f>IF(AND('OF -Antibiotics STAR PU 13'!N93="no",'Co-amoxiclav etc.'!N93="no"),"yes","no")</f>
        <v>no</v>
      </c>
      <c r="K93" s="202" t="str">
        <f>IF(AND('OF -Antibiotics STAR PU 13'!P93="no",'Co-amoxiclav etc.'!P93="no"),"yes","no")</f>
        <v>no</v>
      </c>
      <c r="L93" s="202" t="str">
        <f>IF(AND('OF -Antibiotics STAR PU 13'!R93="no",'Co-amoxiclav etc.'!R93="no"),"yes","no")</f>
        <v>no</v>
      </c>
      <c r="M93" s="202" t="str">
        <f>IF(AND('OF -Antibiotics STAR PU 13'!T93="no",'Co-amoxiclav etc.'!T93="no"),"yes","no")</f>
        <v>no</v>
      </c>
      <c r="N93" s="202" t="str">
        <f>IF(AND('OF -Antibiotics STAR PU 13'!V93="no",'Co-amoxiclav etc.'!V93="no"),"yes","no")</f>
        <v>no</v>
      </c>
      <c r="O93" s="202" t="str">
        <f>IF(AND('OF -Antibiotics STAR PU 13'!X93="no",'Co-amoxiclav etc.'!X93="no"),"yes","no")</f>
        <v>no</v>
      </c>
      <c r="P93" s="202" t="str">
        <f>IF(AND('OF -Antibiotics STAR PU 13'!Z93="no",'Co-amoxiclav etc.'!Z93="no"),"yes","no")</f>
        <v>no</v>
      </c>
      <c r="Q93" s="202" t="str">
        <f>IF(AND('OF -Antibiotics STAR PU 13'!AB93="no",'Co-amoxiclav etc.'!AB93="no"),"yes","no")</f>
        <v>no</v>
      </c>
      <c r="R93" s="202" t="str">
        <f>IF(AND('OF -Antibiotics STAR PU 13'!AD93="no",'Co-amoxiclav etc.'!AD93="no"),"yes","no")</f>
        <v>no</v>
      </c>
      <c r="S93" s="202" t="str">
        <f>IF(AND('OF -Antibiotics STAR PU 13'!AF93="no",'Co-amoxiclav etc.'!AF93="no"),"yes","no")</f>
        <v>no</v>
      </c>
      <c r="T93" s="202" t="str">
        <f>IF(AND('OF -Antibiotics STAR PU 13'!AH93="no",'Co-amoxiclav etc.'!AH93="no"),"yes","no")</f>
        <v>no</v>
      </c>
      <c r="U93" s="202" t="str">
        <f>IF(AND('OF -Antibiotics STAR PU 13'!AJ93="no",'Co-amoxiclav etc.'!AJ93="no"),"yes","no")</f>
        <v>no</v>
      </c>
      <c r="V93" s="202" t="str">
        <f>IF(AND('OF -Antibiotics STAR PU 13'!AL93="no",'Co-amoxiclav etc.'!AL93="no"),"yes","no")</f>
        <v>no</v>
      </c>
      <c r="W93" s="202" t="str">
        <f>IF(AND('OF -Antibiotics STAR PU 13'!AN93="no",'Co-amoxiclav etc.'!AN93="no"),"yes","no")</f>
        <v>no</v>
      </c>
      <c r="X93" s="202" t="str">
        <f>IF(AND('OF -Antibiotics STAR PU 13'!AP93="no",'Co-amoxiclav etc.'!AP93="no"),"yes","no")</f>
        <v>no</v>
      </c>
      <c r="Y93" s="202" t="str">
        <f>IF(AND('OF -Antibiotics STAR PU 13'!AR93="no",'Co-amoxiclav etc.'!AR93="no"),"yes","no")</f>
        <v>no</v>
      </c>
      <c r="Z93" s="202" t="str">
        <f>IF(AND('OF -Antibiotics STAR PU 13'!AT93="no",'Co-amoxiclav etc.'!AT93="no"),"yes","no")</f>
        <v>no</v>
      </c>
      <c r="AA93" s="202" t="str">
        <f>IF(AND('OF -Antibiotics STAR PU 13'!AV93="no",'Co-amoxiclav etc.'!AV93="no"),"yes","no")</f>
        <v>no</v>
      </c>
      <c r="AB93" s="202"/>
      <c r="AC93" s="202"/>
      <c r="AD93" s="202"/>
      <c r="AE93" s="202"/>
    </row>
    <row r="94" spans="1:31" x14ac:dyDescent="0.2">
      <c r="A94" s="285" t="s">
        <v>495</v>
      </c>
      <c r="B94" s="293" t="s">
        <v>693</v>
      </c>
      <c r="C94" s="293" t="s">
        <v>406</v>
      </c>
      <c r="D94" s="293" t="s">
        <v>435</v>
      </c>
      <c r="E94" s="293" t="s">
        <v>111</v>
      </c>
      <c r="F94" s="293" t="s">
        <v>196</v>
      </c>
      <c r="G94" s="293" t="s">
        <v>197</v>
      </c>
      <c r="H94" s="202" t="str">
        <f>IF(AND('OF -Antibiotics STAR PU 13'!J94="no",'Co-amoxiclav etc.'!J94="no"),"yes","no")</f>
        <v>no</v>
      </c>
      <c r="I94" s="202" t="str">
        <f>IF(AND('OF -Antibiotics STAR PU 13'!L94="no",'Co-amoxiclav etc.'!L94="no"),"yes","no")</f>
        <v>no</v>
      </c>
      <c r="J94" s="202" t="str">
        <f>IF(AND('OF -Antibiotics STAR PU 13'!N94="no",'Co-amoxiclav etc.'!N94="no"),"yes","no")</f>
        <v>no</v>
      </c>
      <c r="K94" s="202" t="str">
        <f>IF(AND('OF -Antibiotics STAR PU 13'!P94="no",'Co-amoxiclav etc.'!P94="no"),"yes","no")</f>
        <v>no</v>
      </c>
      <c r="L94" s="202" t="str">
        <f>IF(AND('OF -Antibiotics STAR PU 13'!R94="no",'Co-amoxiclav etc.'!R94="no"),"yes","no")</f>
        <v>no</v>
      </c>
      <c r="M94" s="202" t="str">
        <f>IF(AND('OF -Antibiotics STAR PU 13'!T94="no",'Co-amoxiclav etc.'!T94="no"),"yes","no")</f>
        <v>no</v>
      </c>
      <c r="N94" s="202" t="str">
        <f>IF(AND('OF -Antibiotics STAR PU 13'!V94="no",'Co-amoxiclav etc.'!V94="no"),"yes","no")</f>
        <v>no</v>
      </c>
      <c r="O94" s="202" t="str">
        <f>IF(AND('OF -Antibiotics STAR PU 13'!X94="no",'Co-amoxiclav etc.'!X94="no"),"yes","no")</f>
        <v>no</v>
      </c>
      <c r="P94" s="202" t="str">
        <f>IF(AND('OF -Antibiotics STAR PU 13'!Z94="no",'Co-amoxiclav etc.'!Z94="no"),"yes","no")</f>
        <v>no</v>
      </c>
      <c r="Q94" s="202" t="str">
        <f>IF(AND('OF -Antibiotics STAR PU 13'!AB94="no",'Co-amoxiclav etc.'!AB94="no"),"yes","no")</f>
        <v>no</v>
      </c>
      <c r="R94" s="202" t="str">
        <f>IF(AND('OF -Antibiotics STAR PU 13'!AD94="no",'Co-amoxiclav etc.'!AD94="no"),"yes","no")</f>
        <v>no</v>
      </c>
      <c r="S94" s="202" t="str">
        <f>IF(AND('OF -Antibiotics STAR PU 13'!AF94="no",'Co-amoxiclav etc.'!AF94="no"),"yes","no")</f>
        <v>no</v>
      </c>
      <c r="T94" s="202" t="str">
        <f>IF(AND('OF -Antibiotics STAR PU 13'!AH94="no",'Co-amoxiclav etc.'!AH94="no"),"yes","no")</f>
        <v>no</v>
      </c>
      <c r="U94" s="202" t="str">
        <f>IF(AND('OF -Antibiotics STAR PU 13'!AJ94="no",'Co-amoxiclav etc.'!AJ94="no"),"yes","no")</f>
        <v>no</v>
      </c>
      <c r="V94" s="202" t="str">
        <f>IF(AND('OF -Antibiotics STAR PU 13'!AL94="no",'Co-amoxiclav etc.'!AL94="no"),"yes","no")</f>
        <v>no</v>
      </c>
      <c r="W94" s="202" t="str">
        <f>IF(AND('OF -Antibiotics STAR PU 13'!AN94="no",'Co-amoxiclav etc.'!AN94="no"),"yes","no")</f>
        <v>no</v>
      </c>
      <c r="X94" s="202" t="str">
        <f>IF(AND('OF -Antibiotics STAR PU 13'!AP94="no",'Co-amoxiclav etc.'!AP94="no"),"yes","no")</f>
        <v>no</v>
      </c>
      <c r="Y94" s="202" t="str">
        <f>IF(AND('OF -Antibiotics STAR PU 13'!AR94="no",'Co-amoxiclav etc.'!AR94="no"),"yes","no")</f>
        <v>no</v>
      </c>
      <c r="Z94" s="202" t="str">
        <f>IF(AND('OF -Antibiotics STAR PU 13'!AT94="no",'Co-amoxiclav etc.'!AT94="no"),"yes","no")</f>
        <v>no</v>
      </c>
      <c r="AA94" s="202" t="str">
        <f>IF(AND('OF -Antibiotics STAR PU 13'!AV94="no",'Co-amoxiclav etc.'!AV94="no"),"yes","no")</f>
        <v>no</v>
      </c>
      <c r="AB94" s="202"/>
      <c r="AC94" s="202"/>
      <c r="AD94" s="202"/>
      <c r="AE94" s="202"/>
    </row>
    <row r="95" spans="1:31" x14ac:dyDescent="0.2">
      <c r="A95" s="285" t="s">
        <v>626</v>
      </c>
      <c r="B95" s="293" t="s">
        <v>690</v>
      </c>
      <c r="C95" s="293" t="s">
        <v>404</v>
      </c>
      <c r="D95" s="293" t="s">
        <v>422</v>
      </c>
      <c r="E95" s="293" t="s">
        <v>31</v>
      </c>
      <c r="F95" s="293" t="s">
        <v>198</v>
      </c>
      <c r="G95" s="293" t="s">
        <v>199</v>
      </c>
      <c r="H95" s="202" t="str">
        <f>IF(AND('OF -Antibiotics STAR PU 13'!J95="no",'Co-amoxiclav etc.'!J95="no"),"yes","no")</f>
        <v>no</v>
      </c>
      <c r="I95" s="202" t="str">
        <f>IF(AND('OF -Antibiotics STAR PU 13'!L95="no",'Co-amoxiclav etc.'!L95="no"),"yes","no")</f>
        <v>no</v>
      </c>
      <c r="J95" s="202" t="str">
        <f>IF(AND('OF -Antibiotics STAR PU 13'!N95="no",'Co-amoxiclav etc.'!N95="no"),"yes","no")</f>
        <v>no</v>
      </c>
      <c r="K95" s="202" t="str">
        <f>IF(AND('OF -Antibiotics STAR PU 13'!P95="no",'Co-amoxiclav etc.'!P95="no"),"yes","no")</f>
        <v>no</v>
      </c>
      <c r="L95" s="202" t="str">
        <f>IF(AND('OF -Antibiotics STAR PU 13'!R95="no",'Co-amoxiclav etc.'!R95="no"),"yes","no")</f>
        <v>no</v>
      </c>
      <c r="M95" s="202" t="str">
        <f>IF(AND('OF -Antibiotics STAR PU 13'!T95="no",'Co-amoxiclav etc.'!T95="no"),"yes","no")</f>
        <v>no</v>
      </c>
      <c r="N95" s="202" t="str">
        <f>IF(AND('OF -Antibiotics STAR PU 13'!V95="no",'Co-amoxiclav etc.'!V95="no"),"yes","no")</f>
        <v>no</v>
      </c>
      <c r="O95" s="202" t="str">
        <f>IF(AND('OF -Antibiotics STAR PU 13'!X95="no",'Co-amoxiclav etc.'!X95="no"),"yes","no")</f>
        <v>no</v>
      </c>
      <c r="P95" s="202" t="str">
        <f>IF(AND('OF -Antibiotics STAR PU 13'!Z95="no",'Co-amoxiclav etc.'!Z95="no"),"yes","no")</f>
        <v>no</v>
      </c>
      <c r="Q95" s="202" t="str">
        <f>IF(AND('OF -Antibiotics STAR PU 13'!AB95="no",'Co-amoxiclav etc.'!AB95="no"),"yes","no")</f>
        <v>no</v>
      </c>
      <c r="R95" s="202" t="str">
        <f>IF(AND('OF -Antibiotics STAR PU 13'!AD95="no",'Co-amoxiclav etc.'!AD95="no"),"yes","no")</f>
        <v>no</v>
      </c>
      <c r="S95" s="202" t="str">
        <f>IF(AND('OF -Antibiotics STAR PU 13'!AF95="no",'Co-amoxiclav etc.'!AF95="no"),"yes","no")</f>
        <v>no</v>
      </c>
      <c r="T95" s="202" t="str">
        <f>IF(AND('OF -Antibiotics STAR PU 13'!AH95="no",'Co-amoxiclav etc.'!AH95="no"),"yes","no")</f>
        <v>no</v>
      </c>
      <c r="U95" s="202" t="str">
        <f>IF(AND('OF -Antibiotics STAR PU 13'!AJ95="no",'Co-amoxiclav etc.'!AJ95="no"),"yes","no")</f>
        <v>no</v>
      </c>
      <c r="V95" s="202" t="str">
        <f>IF(AND('OF -Antibiotics STAR PU 13'!AL95="no",'Co-amoxiclav etc.'!AL95="no"),"yes","no")</f>
        <v>no</v>
      </c>
      <c r="W95" s="202" t="str">
        <f>IF(AND('OF -Antibiotics STAR PU 13'!AN95="no",'Co-amoxiclav etc.'!AN95="no"),"yes","no")</f>
        <v>no</v>
      </c>
      <c r="X95" s="202" t="str">
        <f>IF(AND('OF -Antibiotics STAR PU 13'!AP95="no",'Co-amoxiclav etc.'!AP95="no"),"yes","no")</f>
        <v>no</v>
      </c>
      <c r="Y95" s="202" t="str">
        <f>IF(AND('OF -Antibiotics STAR PU 13'!AR95="no",'Co-amoxiclav etc.'!AR95="no"),"yes","no")</f>
        <v>no</v>
      </c>
      <c r="Z95" s="202" t="str">
        <f>IF(AND('OF -Antibiotics STAR PU 13'!AT95="no",'Co-amoxiclav etc.'!AT95="no"),"yes","no")</f>
        <v>no</v>
      </c>
      <c r="AA95" s="202" t="str">
        <f>IF(AND('OF -Antibiotics STAR PU 13'!AV95="no",'Co-amoxiclav etc.'!AV95="no"),"yes","no")</f>
        <v>no</v>
      </c>
      <c r="AB95" s="202"/>
      <c r="AC95" s="202"/>
      <c r="AD95" s="202"/>
      <c r="AE95" s="202"/>
    </row>
    <row r="96" spans="1:31" x14ac:dyDescent="0.2">
      <c r="A96" s="344" t="s">
        <v>502</v>
      </c>
      <c r="B96" s="293" t="s">
        <v>693</v>
      </c>
      <c r="C96" s="293" t="s">
        <v>406</v>
      </c>
      <c r="D96" s="293" t="s">
        <v>435</v>
      </c>
      <c r="E96" s="293" t="s">
        <v>111</v>
      </c>
      <c r="F96" s="293" t="s">
        <v>200</v>
      </c>
      <c r="G96" s="293" t="s">
        <v>201</v>
      </c>
      <c r="H96" s="202" t="str">
        <f>IF(AND('OF -Antibiotics STAR PU 13'!J96="no",'Co-amoxiclav etc.'!J96="no"),"yes","no")</f>
        <v>yes</v>
      </c>
      <c r="I96" s="202" t="str">
        <f>IF(AND('OF -Antibiotics STAR PU 13'!L96="no",'Co-amoxiclav etc.'!L96="no"),"yes","no")</f>
        <v>yes</v>
      </c>
      <c r="J96" s="202" t="str">
        <f>IF(AND('OF -Antibiotics STAR PU 13'!N96="no",'Co-amoxiclav etc.'!N96="no"),"yes","no")</f>
        <v>yes</v>
      </c>
      <c r="K96" s="202" t="str">
        <f>IF(AND('OF -Antibiotics STAR PU 13'!P96="no",'Co-amoxiclav etc.'!P96="no"),"yes","no")</f>
        <v>yes</v>
      </c>
      <c r="L96" s="202" t="str">
        <f>IF(AND('OF -Antibiotics STAR PU 13'!R96="no",'Co-amoxiclav etc.'!R96="no"),"yes","no")</f>
        <v>yes</v>
      </c>
      <c r="M96" s="202" t="str">
        <f>IF(AND('OF -Antibiotics STAR PU 13'!T96="no",'Co-amoxiclav etc.'!T96="no"),"yes","no")</f>
        <v>yes</v>
      </c>
      <c r="N96" s="202" t="str">
        <f>IF(AND('OF -Antibiotics STAR PU 13'!V96="no",'Co-amoxiclav etc.'!V96="no"),"yes","no")</f>
        <v>yes</v>
      </c>
      <c r="O96" s="202" t="str">
        <f>IF(AND('OF -Antibiotics STAR PU 13'!X96="no",'Co-amoxiclav etc.'!X96="no"),"yes","no")</f>
        <v>yes</v>
      </c>
      <c r="P96" s="202" t="str">
        <f>IF(AND('OF -Antibiotics STAR PU 13'!Z96="no",'Co-amoxiclav etc.'!Z96="no"),"yes","no")</f>
        <v>yes</v>
      </c>
      <c r="Q96" s="202" t="str">
        <f>IF(AND('OF -Antibiotics STAR PU 13'!AB96="no",'Co-amoxiclav etc.'!AB96="no"),"yes","no")</f>
        <v>yes</v>
      </c>
      <c r="R96" s="202" t="str">
        <f>IF(AND('OF -Antibiotics STAR PU 13'!AD96="no",'Co-amoxiclav etc.'!AD96="no"),"yes","no")</f>
        <v>yes</v>
      </c>
      <c r="S96" s="202" t="str">
        <f>IF(AND('OF -Antibiotics STAR PU 13'!AF96="no",'Co-amoxiclav etc.'!AF96="no"),"yes","no")</f>
        <v>yes</v>
      </c>
      <c r="T96" s="202" t="str">
        <f>IF(AND('OF -Antibiotics STAR PU 13'!AH96="no",'Co-amoxiclav etc.'!AH96="no"),"yes","no")</f>
        <v>yes</v>
      </c>
      <c r="U96" s="202" t="str">
        <f>IF(AND('OF -Antibiotics STAR PU 13'!AJ96="no",'Co-amoxiclav etc.'!AJ96="no"),"yes","no")</f>
        <v>yes</v>
      </c>
      <c r="V96" s="202" t="str">
        <f>IF(AND('OF -Antibiotics STAR PU 13'!AL96="no",'Co-amoxiclav etc.'!AL96="no"),"yes","no")</f>
        <v>yes</v>
      </c>
      <c r="W96" s="202" t="str">
        <f>IF(AND('OF -Antibiotics STAR PU 13'!AN96="no",'Co-amoxiclav etc.'!AN96="no"),"yes","no")</f>
        <v>yes</v>
      </c>
      <c r="X96" s="202" t="str">
        <f>IF(AND('OF -Antibiotics STAR PU 13'!AP96="no",'Co-amoxiclav etc.'!AP96="no"),"yes","no")</f>
        <v>yes</v>
      </c>
      <c r="Y96" s="202" t="str">
        <f>IF(AND('OF -Antibiotics STAR PU 13'!AR96="no",'Co-amoxiclav etc.'!AR96="no"),"yes","no")</f>
        <v>yes</v>
      </c>
      <c r="Z96" s="202" t="str">
        <f>IF(AND('OF -Antibiotics STAR PU 13'!AT96="no",'Co-amoxiclav etc.'!AT96="no"),"yes","no")</f>
        <v>yes</v>
      </c>
      <c r="AA96" s="202" t="str">
        <f>IF(AND('OF -Antibiotics STAR PU 13'!AV96="no",'Co-amoxiclav etc.'!AV96="no"),"yes","no")</f>
        <v>yes</v>
      </c>
      <c r="AB96" s="202"/>
      <c r="AC96" s="202"/>
      <c r="AD96" s="202"/>
      <c r="AE96" s="202"/>
    </row>
    <row r="97" spans="1:31" x14ac:dyDescent="0.2">
      <c r="A97" s="345" t="s">
        <v>502</v>
      </c>
      <c r="B97" s="293" t="s">
        <v>693</v>
      </c>
      <c r="C97" s="293" t="s">
        <v>406</v>
      </c>
      <c r="D97" s="293" t="s">
        <v>435</v>
      </c>
      <c r="E97" s="293" t="s">
        <v>111</v>
      </c>
      <c r="F97" s="293" t="s">
        <v>202</v>
      </c>
      <c r="G97" s="293" t="s">
        <v>203</v>
      </c>
      <c r="H97" s="202" t="str">
        <f>IF(AND('OF -Antibiotics STAR PU 13'!J97="no",'Co-amoxiclav etc.'!J97="no"),"yes","no")</f>
        <v>yes</v>
      </c>
      <c r="I97" s="202" t="str">
        <f>IF(AND('OF -Antibiotics STAR PU 13'!L97="no",'Co-amoxiclav etc.'!L97="no"),"yes","no")</f>
        <v>yes</v>
      </c>
      <c r="J97" s="202" t="str">
        <f>IF(AND('OF -Antibiotics STAR PU 13'!N97="no",'Co-amoxiclav etc.'!N97="no"),"yes","no")</f>
        <v>yes</v>
      </c>
      <c r="K97" s="202" t="str">
        <f>IF(AND('OF -Antibiotics STAR PU 13'!P97="no",'Co-amoxiclav etc.'!P97="no"),"yes","no")</f>
        <v>yes</v>
      </c>
      <c r="L97" s="202" t="str">
        <f>IF(AND('OF -Antibiotics STAR PU 13'!R97="no",'Co-amoxiclav etc.'!R97="no"),"yes","no")</f>
        <v>yes</v>
      </c>
      <c r="M97" s="202" t="str">
        <f>IF(AND('OF -Antibiotics STAR PU 13'!T97="no",'Co-amoxiclav etc.'!T97="no"),"yes","no")</f>
        <v>yes</v>
      </c>
      <c r="N97" s="202" t="str">
        <f>IF(AND('OF -Antibiotics STAR PU 13'!V97="no",'Co-amoxiclav etc.'!V97="no"),"yes","no")</f>
        <v>yes</v>
      </c>
      <c r="O97" s="202" t="str">
        <f>IF(AND('OF -Antibiotics STAR PU 13'!X97="no",'Co-amoxiclav etc.'!X97="no"),"yes","no")</f>
        <v>yes</v>
      </c>
      <c r="P97" s="202" t="str">
        <f>IF(AND('OF -Antibiotics STAR PU 13'!Z97="no",'Co-amoxiclav etc.'!Z97="no"),"yes","no")</f>
        <v>yes</v>
      </c>
      <c r="Q97" s="202" t="str">
        <f>IF(AND('OF -Antibiotics STAR PU 13'!AB97="no",'Co-amoxiclav etc.'!AB97="no"),"yes","no")</f>
        <v>yes</v>
      </c>
      <c r="R97" s="202" t="str">
        <f>IF(AND('OF -Antibiotics STAR PU 13'!AD97="no",'Co-amoxiclav etc.'!AD97="no"),"yes","no")</f>
        <v>yes</v>
      </c>
      <c r="S97" s="202" t="str">
        <f>IF(AND('OF -Antibiotics STAR PU 13'!AF97="no",'Co-amoxiclav etc.'!AF97="no"),"yes","no")</f>
        <v>yes</v>
      </c>
      <c r="T97" s="202" t="str">
        <f>IF(AND('OF -Antibiotics STAR PU 13'!AH97="no",'Co-amoxiclav etc.'!AH97="no"),"yes","no")</f>
        <v>yes</v>
      </c>
      <c r="U97" s="202" t="str">
        <f>IF(AND('OF -Antibiotics STAR PU 13'!AJ97="no",'Co-amoxiclav etc.'!AJ97="no"),"yes","no")</f>
        <v>yes</v>
      </c>
      <c r="V97" s="202" t="str">
        <f>IF(AND('OF -Antibiotics STAR PU 13'!AL97="no",'Co-amoxiclav etc.'!AL97="no"),"yes","no")</f>
        <v>yes</v>
      </c>
      <c r="W97" s="202" t="str">
        <f>IF(AND('OF -Antibiotics STAR PU 13'!AN97="no",'Co-amoxiclav etc.'!AN97="no"),"yes","no")</f>
        <v>yes</v>
      </c>
      <c r="X97" s="202" t="str">
        <f>IF(AND('OF -Antibiotics STAR PU 13'!AP97="no",'Co-amoxiclav etc.'!AP97="no"),"yes","no")</f>
        <v>no</v>
      </c>
      <c r="Y97" s="202" t="str">
        <f>IF(AND('OF -Antibiotics STAR PU 13'!AR97="no",'Co-amoxiclav etc.'!AR97="no"),"yes","no")</f>
        <v>no</v>
      </c>
      <c r="Z97" s="202" t="str">
        <f>IF(AND('OF -Antibiotics STAR PU 13'!AT97="no",'Co-amoxiclav etc.'!AT97="no"),"yes","no")</f>
        <v>no</v>
      </c>
      <c r="AA97" s="202" t="str">
        <f>IF(AND('OF -Antibiotics STAR PU 13'!AV97="no",'Co-amoxiclav etc.'!AV97="no"),"yes","no")</f>
        <v>no</v>
      </c>
      <c r="AB97" s="202"/>
      <c r="AC97" s="202"/>
      <c r="AD97" s="202"/>
      <c r="AE97" s="202"/>
    </row>
    <row r="98" spans="1:31" x14ac:dyDescent="0.2">
      <c r="A98" s="285" t="s">
        <v>496</v>
      </c>
      <c r="B98" s="293" t="s">
        <v>705</v>
      </c>
      <c r="C98" s="293" t="s">
        <v>411</v>
      </c>
      <c r="D98" s="293" t="s">
        <v>439</v>
      </c>
      <c r="E98" s="293" t="s">
        <v>145</v>
      </c>
      <c r="F98" s="293" t="s">
        <v>204</v>
      </c>
      <c r="G98" s="293" t="s">
        <v>205</v>
      </c>
      <c r="H98" s="202" t="str">
        <f>IF(AND('OF -Antibiotics STAR PU 13'!J98="no",'Co-amoxiclav etc.'!J98="no"),"yes","no")</f>
        <v>no</v>
      </c>
      <c r="I98" s="202" t="str">
        <f>IF(AND('OF -Antibiotics STAR PU 13'!L98="no",'Co-amoxiclav etc.'!L98="no"),"yes","no")</f>
        <v>no</v>
      </c>
      <c r="J98" s="202" t="str">
        <f>IF(AND('OF -Antibiotics STAR PU 13'!N98="no",'Co-amoxiclav etc.'!N98="no"),"yes","no")</f>
        <v>no</v>
      </c>
      <c r="K98" s="202" t="str">
        <f>IF(AND('OF -Antibiotics STAR PU 13'!P98="no",'Co-amoxiclav etc.'!P98="no"),"yes","no")</f>
        <v>no</v>
      </c>
      <c r="L98" s="202" t="str">
        <f>IF(AND('OF -Antibiotics STAR PU 13'!R98="no",'Co-amoxiclav etc.'!R98="no"),"yes","no")</f>
        <v>no</v>
      </c>
      <c r="M98" s="202" t="str">
        <f>IF(AND('OF -Antibiotics STAR PU 13'!T98="no",'Co-amoxiclav etc.'!T98="no"),"yes","no")</f>
        <v>no</v>
      </c>
      <c r="N98" s="202" t="str">
        <f>IF(AND('OF -Antibiotics STAR PU 13'!V98="no",'Co-amoxiclav etc.'!V98="no"),"yes","no")</f>
        <v>no</v>
      </c>
      <c r="O98" s="202" t="str">
        <f>IF(AND('OF -Antibiotics STAR PU 13'!X98="no",'Co-amoxiclav etc.'!X98="no"),"yes","no")</f>
        <v>no</v>
      </c>
      <c r="P98" s="202" t="str">
        <f>IF(AND('OF -Antibiotics STAR PU 13'!Z98="no",'Co-amoxiclav etc.'!Z98="no"),"yes","no")</f>
        <v>no</v>
      </c>
      <c r="Q98" s="202" t="str">
        <f>IF(AND('OF -Antibiotics STAR PU 13'!AB98="no",'Co-amoxiclav etc.'!AB98="no"),"yes","no")</f>
        <v>no</v>
      </c>
      <c r="R98" s="202" t="str">
        <f>IF(AND('OF -Antibiotics STAR PU 13'!AD98="no",'Co-amoxiclav etc.'!AD98="no"),"yes","no")</f>
        <v>no</v>
      </c>
      <c r="S98" s="202" t="str">
        <f>IF(AND('OF -Antibiotics STAR PU 13'!AF98="no",'Co-amoxiclav etc.'!AF98="no"),"yes","no")</f>
        <v>no</v>
      </c>
      <c r="T98" s="202" t="str">
        <f>IF(AND('OF -Antibiotics STAR PU 13'!AH98="no",'Co-amoxiclav etc.'!AH98="no"),"yes","no")</f>
        <v>no</v>
      </c>
      <c r="U98" s="202" t="str">
        <f>IF(AND('OF -Antibiotics STAR PU 13'!AJ98="no",'Co-amoxiclav etc.'!AJ98="no"),"yes","no")</f>
        <v>no</v>
      </c>
      <c r="V98" s="202" t="str">
        <f>IF(AND('OF -Antibiotics STAR PU 13'!AL98="no",'Co-amoxiclav etc.'!AL98="no"),"yes","no")</f>
        <v>no</v>
      </c>
      <c r="W98" s="202" t="str">
        <f>IF(AND('OF -Antibiotics STAR PU 13'!AN98="no",'Co-amoxiclav etc.'!AN98="no"),"yes","no")</f>
        <v>no</v>
      </c>
      <c r="X98" s="202" t="str">
        <f>IF(AND('OF -Antibiotics STAR PU 13'!AP98="no",'Co-amoxiclav etc.'!AP98="no"),"yes","no")</f>
        <v>no</v>
      </c>
      <c r="Y98" s="202" t="str">
        <f>IF(AND('OF -Antibiotics STAR PU 13'!AR98="no",'Co-amoxiclav etc.'!AR98="no"),"yes","no")</f>
        <v>no</v>
      </c>
      <c r="Z98" s="202" t="str">
        <f>IF(AND('OF -Antibiotics STAR PU 13'!AT98="no",'Co-amoxiclav etc.'!AT98="no"),"yes","no")</f>
        <v>no</v>
      </c>
      <c r="AA98" s="202" t="str">
        <f>IF(AND('OF -Antibiotics STAR PU 13'!AV98="no",'Co-amoxiclav etc.'!AV98="no"),"yes","no")</f>
        <v>no</v>
      </c>
      <c r="AB98" s="202"/>
      <c r="AC98" s="202"/>
      <c r="AD98" s="202"/>
      <c r="AE98" s="202"/>
    </row>
    <row r="99" spans="1:31" x14ac:dyDescent="0.2">
      <c r="A99" s="285" t="s">
        <v>624</v>
      </c>
      <c r="B99" s="293" t="s">
        <v>693</v>
      </c>
      <c r="C99" s="293" t="s">
        <v>406</v>
      </c>
      <c r="D99" s="293" t="s">
        <v>421</v>
      </c>
      <c r="E99" s="293" t="s">
        <v>28</v>
      </c>
      <c r="F99" s="293" t="s">
        <v>206</v>
      </c>
      <c r="G99" s="293" t="s">
        <v>207</v>
      </c>
      <c r="H99" s="202" t="str">
        <f>IF(AND('OF -Antibiotics STAR PU 13'!J99="no",'Co-amoxiclav etc.'!J99="no"),"yes","no")</f>
        <v>no</v>
      </c>
      <c r="I99" s="202" t="str">
        <f>IF(AND('OF -Antibiotics STAR PU 13'!L99="no",'Co-amoxiclav etc.'!L99="no"),"yes","no")</f>
        <v>no</v>
      </c>
      <c r="J99" s="202" t="str">
        <f>IF(AND('OF -Antibiotics STAR PU 13'!N99="no",'Co-amoxiclav etc.'!N99="no"),"yes","no")</f>
        <v>no</v>
      </c>
      <c r="K99" s="202" t="str">
        <f>IF(AND('OF -Antibiotics STAR PU 13'!P99="no",'Co-amoxiclav etc.'!P99="no"),"yes","no")</f>
        <v>no</v>
      </c>
      <c r="L99" s="202" t="str">
        <f>IF(AND('OF -Antibiotics STAR PU 13'!R99="no",'Co-amoxiclav etc.'!R99="no"),"yes","no")</f>
        <v>no</v>
      </c>
      <c r="M99" s="202" t="str">
        <f>IF(AND('OF -Antibiotics STAR PU 13'!T99="no",'Co-amoxiclav etc.'!T99="no"),"yes","no")</f>
        <v>no</v>
      </c>
      <c r="N99" s="202" t="str">
        <f>IF(AND('OF -Antibiotics STAR PU 13'!V99="no",'Co-amoxiclav etc.'!V99="no"),"yes","no")</f>
        <v>no</v>
      </c>
      <c r="O99" s="202" t="str">
        <f>IF(AND('OF -Antibiotics STAR PU 13'!X99="no",'Co-amoxiclav etc.'!X99="no"),"yes","no")</f>
        <v>no</v>
      </c>
      <c r="P99" s="202" t="str">
        <f>IF(AND('OF -Antibiotics STAR PU 13'!Z99="no",'Co-amoxiclav etc.'!Z99="no"),"yes","no")</f>
        <v>no</v>
      </c>
      <c r="Q99" s="202" t="str">
        <f>IF(AND('OF -Antibiotics STAR PU 13'!AB99="no",'Co-amoxiclav etc.'!AB99="no"),"yes","no")</f>
        <v>no</v>
      </c>
      <c r="R99" s="202" t="str">
        <f>IF(AND('OF -Antibiotics STAR PU 13'!AD99="no",'Co-amoxiclav etc.'!AD99="no"),"yes","no")</f>
        <v>no</v>
      </c>
      <c r="S99" s="202" t="str">
        <f>IF(AND('OF -Antibiotics STAR PU 13'!AF99="no",'Co-amoxiclav etc.'!AF99="no"),"yes","no")</f>
        <v>no</v>
      </c>
      <c r="T99" s="202" t="str">
        <f>IF(AND('OF -Antibiotics STAR PU 13'!AH99="no",'Co-amoxiclav etc.'!AH99="no"),"yes","no")</f>
        <v>no</v>
      </c>
      <c r="U99" s="202" t="str">
        <f>IF(AND('OF -Antibiotics STAR PU 13'!AJ99="no",'Co-amoxiclav etc.'!AJ99="no"),"yes","no")</f>
        <v>no</v>
      </c>
      <c r="V99" s="202" t="str">
        <f>IF(AND('OF -Antibiotics STAR PU 13'!AL99="no",'Co-amoxiclav etc.'!AL99="no"),"yes","no")</f>
        <v>no</v>
      </c>
      <c r="W99" s="202" t="str">
        <f>IF(AND('OF -Antibiotics STAR PU 13'!AN99="no",'Co-amoxiclav etc.'!AN99="no"),"yes","no")</f>
        <v>no</v>
      </c>
      <c r="X99" s="202" t="str">
        <f>IF(AND('OF -Antibiotics STAR PU 13'!AP99="no",'Co-amoxiclav etc.'!AP99="no"),"yes","no")</f>
        <v>no</v>
      </c>
      <c r="Y99" s="202" t="str">
        <f>IF(AND('OF -Antibiotics STAR PU 13'!AR99="no",'Co-amoxiclav etc.'!AR99="no"),"yes","no")</f>
        <v>no</v>
      </c>
      <c r="Z99" s="202" t="str">
        <f>IF(AND('OF -Antibiotics STAR PU 13'!AT99="no",'Co-amoxiclav etc.'!AT99="no"),"yes","no")</f>
        <v>no</v>
      </c>
      <c r="AA99" s="202" t="str">
        <f>IF(AND('OF -Antibiotics STAR PU 13'!AV99="no",'Co-amoxiclav etc.'!AV99="no"),"yes","no")</f>
        <v>no</v>
      </c>
      <c r="AB99" s="202"/>
      <c r="AC99" s="202"/>
      <c r="AD99" s="202"/>
      <c r="AE99" s="202"/>
    </row>
    <row r="100" spans="1:31" x14ac:dyDescent="0.2">
      <c r="A100" s="285" t="s">
        <v>628</v>
      </c>
      <c r="B100" s="293" t="s">
        <v>696</v>
      </c>
      <c r="C100" s="293" t="s">
        <v>464</v>
      </c>
      <c r="D100" s="293" t="s">
        <v>425</v>
      </c>
      <c r="E100" s="293" t="s">
        <v>40</v>
      </c>
      <c r="F100" s="293" t="s">
        <v>503</v>
      </c>
      <c r="G100" s="293" t="s">
        <v>504</v>
      </c>
      <c r="H100" s="202" t="str">
        <f>IF(AND('OF -Antibiotics STAR PU 13'!J100="no",'Co-amoxiclav etc.'!J100="no"),"yes","no")</f>
        <v>no</v>
      </c>
      <c r="I100" s="202" t="str">
        <f>IF(AND('OF -Antibiotics STAR PU 13'!L100="no",'Co-amoxiclav etc.'!L100="no"),"yes","no")</f>
        <v>no</v>
      </c>
      <c r="J100" s="202" t="str">
        <f>IF(AND('OF -Antibiotics STAR PU 13'!N100="no",'Co-amoxiclav etc.'!N100="no"),"yes","no")</f>
        <v>no</v>
      </c>
      <c r="K100" s="202" t="str">
        <f>IF(AND('OF -Antibiotics STAR PU 13'!P100="no",'Co-amoxiclav etc.'!P100="no"),"yes","no")</f>
        <v>no</v>
      </c>
      <c r="L100" s="202" t="str">
        <f>IF(AND('OF -Antibiotics STAR PU 13'!R100="no",'Co-amoxiclav etc.'!R100="no"),"yes","no")</f>
        <v>no</v>
      </c>
      <c r="M100" s="202" t="str">
        <f>IF(AND('OF -Antibiotics STAR PU 13'!T100="no",'Co-amoxiclav etc.'!T100="no"),"yes","no")</f>
        <v>no</v>
      </c>
      <c r="N100" s="202" t="str">
        <f>IF(AND('OF -Antibiotics STAR PU 13'!V100="no",'Co-amoxiclav etc.'!V100="no"),"yes","no")</f>
        <v>no</v>
      </c>
      <c r="O100" s="202" t="str">
        <f>IF(AND('OF -Antibiotics STAR PU 13'!X100="no",'Co-amoxiclav etc.'!X100="no"),"yes","no")</f>
        <v>no</v>
      </c>
      <c r="P100" s="202" t="str">
        <f>IF(AND('OF -Antibiotics STAR PU 13'!Z100="no",'Co-amoxiclav etc.'!Z100="no"),"yes","no")</f>
        <v>no</v>
      </c>
      <c r="Q100" s="202" t="str">
        <f>IF(AND('OF -Antibiotics STAR PU 13'!AB100="no",'Co-amoxiclav etc.'!AB100="no"),"yes","no")</f>
        <v>no</v>
      </c>
      <c r="R100" s="202" t="str">
        <f>IF(AND('OF -Antibiotics STAR PU 13'!AD100="no",'Co-amoxiclav etc.'!AD100="no"),"yes","no")</f>
        <v>no</v>
      </c>
      <c r="S100" s="202" t="str">
        <f>IF(AND('OF -Antibiotics STAR PU 13'!AF100="no",'Co-amoxiclav etc.'!AF100="no"),"yes","no")</f>
        <v>no</v>
      </c>
      <c r="T100" s="202" t="str">
        <f>IF(AND('OF -Antibiotics STAR PU 13'!AH100="no",'Co-amoxiclav etc.'!AH100="no"),"yes","no")</f>
        <v>no</v>
      </c>
      <c r="U100" s="202" t="str">
        <f>IF(AND('OF -Antibiotics STAR PU 13'!AJ100="no",'Co-amoxiclav etc.'!AJ100="no"),"yes","no")</f>
        <v>no</v>
      </c>
      <c r="V100" s="202" t="str">
        <f>IF(AND('OF -Antibiotics STAR PU 13'!AL100="no",'Co-amoxiclav etc.'!AL100="no"),"yes","no")</f>
        <v>no</v>
      </c>
      <c r="W100" s="202" t="str">
        <f>IF(AND('OF -Antibiotics STAR PU 13'!AN100="no",'Co-amoxiclav etc.'!AN100="no"),"yes","no")</f>
        <v>no</v>
      </c>
      <c r="X100" s="202" t="str">
        <f>IF(AND('OF -Antibiotics STAR PU 13'!AP100="no",'Co-amoxiclav etc.'!AP100="no"),"yes","no")</f>
        <v>no</v>
      </c>
      <c r="Y100" s="202" t="str">
        <f>IF(AND('OF -Antibiotics STAR PU 13'!AR100="no",'Co-amoxiclav etc.'!AR100="no"),"yes","no")</f>
        <v>no</v>
      </c>
      <c r="Z100" s="202" t="str">
        <f>IF(AND('OF -Antibiotics STAR PU 13'!AT100="no",'Co-amoxiclav etc.'!AT100="no"),"yes","no")</f>
        <v>no</v>
      </c>
      <c r="AA100" s="202" t="str">
        <f>IF(AND('OF -Antibiotics STAR PU 13'!AV100="no",'Co-amoxiclav etc.'!AV100="no"),"yes","no")</f>
        <v>no</v>
      </c>
      <c r="AB100" s="202"/>
      <c r="AC100" s="202"/>
      <c r="AD100" s="202"/>
      <c r="AE100" s="202"/>
    </row>
    <row r="101" spans="1:31" x14ac:dyDescent="0.2">
      <c r="A101" s="285" t="s">
        <v>642</v>
      </c>
      <c r="B101" s="293" t="s">
        <v>698</v>
      </c>
      <c r="C101" s="293" t="s">
        <v>409</v>
      </c>
      <c r="D101" s="293" t="s">
        <v>438</v>
      </c>
      <c r="E101" s="293" t="s">
        <v>128</v>
      </c>
      <c r="F101" s="293" t="s">
        <v>208</v>
      </c>
      <c r="G101" s="293" t="s">
        <v>209</v>
      </c>
      <c r="H101" s="202" t="str">
        <f>IF(AND('OF -Antibiotics STAR PU 13'!J101="no",'Co-amoxiclav etc.'!J101="no"),"yes","no")</f>
        <v>no</v>
      </c>
      <c r="I101" s="202" t="str">
        <f>IF(AND('OF -Antibiotics STAR PU 13'!L101="no",'Co-amoxiclav etc.'!L101="no"),"yes","no")</f>
        <v>no</v>
      </c>
      <c r="J101" s="202" t="str">
        <f>IF(AND('OF -Antibiotics STAR PU 13'!N101="no",'Co-amoxiclav etc.'!N101="no"),"yes","no")</f>
        <v>no</v>
      </c>
      <c r="K101" s="202" t="str">
        <f>IF(AND('OF -Antibiotics STAR PU 13'!P101="no",'Co-amoxiclav etc.'!P101="no"),"yes","no")</f>
        <v>no</v>
      </c>
      <c r="L101" s="202" t="str">
        <f>IF(AND('OF -Antibiotics STAR PU 13'!R101="no",'Co-amoxiclav etc.'!R101="no"),"yes","no")</f>
        <v>no</v>
      </c>
      <c r="M101" s="202" t="str">
        <f>IF(AND('OF -Antibiotics STAR PU 13'!T101="no",'Co-amoxiclav etc.'!T101="no"),"yes","no")</f>
        <v>no</v>
      </c>
      <c r="N101" s="202" t="str">
        <f>IF(AND('OF -Antibiotics STAR PU 13'!V101="no",'Co-amoxiclav etc.'!V101="no"),"yes","no")</f>
        <v>no</v>
      </c>
      <c r="O101" s="202" t="str">
        <f>IF(AND('OF -Antibiotics STAR PU 13'!X101="no",'Co-amoxiclav etc.'!X101="no"),"yes","no")</f>
        <v>no</v>
      </c>
      <c r="P101" s="202" t="str">
        <f>IF(AND('OF -Antibiotics STAR PU 13'!Z101="no",'Co-amoxiclav etc.'!Z101="no"),"yes","no")</f>
        <v>no</v>
      </c>
      <c r="Q101" s="202" t="str">
        <f>IF(AND('OF -Antibiotics STAR PU 13'!AB101="no",'Co-amoxiclav etc.'!AB101="no"),"yes","no")</f>
        <v>no</v>
      </c>
      <c r="R101" s="202" t="str">
        <f>IF(AND('OF -Antibiotics STAR PU 13'!AD101="no",'Co-amoxiclav etc.'!AD101="no"),"yes","no")</f>
        <v>no</v>
      </c>
      <c r="S101" s="202" t="str">
        <f>IF(AND('OF -Antibiotics STAR PU 13'!AF101="no",'Co-amoxiclav etc.'!AF101="no"),"yes","no")</f>
        <v>no</v>
      </c>
      <c r="T101" s="202" t="str">
        <f>IF(AND('OF -Antibiotics STAR PU 13'!AH101="no",'Co-amoxiclav etc.'!AH101="no"),"yes","no")</f>
        <v>no</v>
      </c>
      <c r="U101" s="202" t="str">
        <f>IF(AND('OF -Antibiotics STAR PU 13'!AJ101="no",'Co-amoxiclav etc.'!AJ101="no"),"yes","no")</f>
        <v>no</v>
      </c>
      <c r="V101" s="202" t="str">
        <f>IF(AND('OF -Antibiotics STAR PU 13'!AL101="no",'Co-amoxiclav etc.'!AL101="no"),"yes","no")</f>
        <v>no</v>
      </c>
      <c r="W101" s="202" t="str">
        <f>IF(AND('OF -Antibiotics STAR PU 13'!AN101="no",'Co-amoxiclav etc.'!AN101="no"),"yes","no")</f>
        <v>no</v>
      </c>
      <c r="X101" s="202" t="str">
        <f>IF(AND('OF -Antibiotics STAR PU 13'!AP101="no",'Co-amoxiclav etc.'!AP101="no"),"yes","no")</f>
        <v>no</v>
      </c>
      <c r="Y101" s="202" t="str">
        <f>IF(AND('OF -Antibiotics STAR PU 13'!AR101="no",'Co-amoxiclav etc.'!AR101="no"),"yes","no")</f>
        <v>no</v>
      </c>
      <c r="Z101" s="202" t="str">
        <f>IF(AND('OF -Antibiotics STAR PU 13'!AT101="no",'Co-amoxiclav etc.'!AT101="no"),"yes","no")</f>
        <v>no</v>
      </c>
      <c r="AA101" s="202" t="str">
        <f>IF(AND('OF -Antibiotics STAR PU 13'!AV101="no",'Co-amoxiclav etc.'!AV101="no"),"yes","no")</f>
        <v>no</v>
      </c>
      <c r="AB101" s="202"/>
      <c r="AC101" s="202"/>
      <c r="AD101" s="202"/>
      <c r="AE101" s="202"/>
    </row>
    <row r="102" spans="1:31" x14ac:dyDescent="0.2">
      <c r="A102" s="285" t="s">
        <v>620</v>
      </c>
      <c r="B102" s="293" t="s">
        <v>689</v>
      </c>
      <c r="C102" s="293" t="s">
        <v>402</v>
      </c>
      <c r="D102" s="293" t="s">
        <v>416</v>
      </c>
      <c r="E102" s="293" t="s">
        <v>8</v>
      </c>
      <c r="F102" s="293" t="s">
        <v>210</v>
      </c>
      <c r="G102" s="293" t="s">
        <v>211</v>
      </c>
      <c r="H102" s="202" t="str">
        <f>IF(AND('OF -Antibiotics STAR PU 13'!J102="no",'Co-amoxiclav etc.'!J102="no"),"yes","no")</f>
        <v>no</v>
      </c>
      <c r="I102" s="202" t="str">
        <f>IF(AND('OF -Antibiotics STAR PU 13'!L102="no",'Co-amoxiclav etc.'!L102="no"),"yes","no")</f>
        <v>no</v>
      </c>
      <c r="J102" s="202" t="str">
        <f>IF(AND('OF -Antibiotics STAR PU 13'!N102="no",'Co-amoxiclav etc.'!N102="no"),"yes","no")</f>
        <v>no</v>
      </c>
      <c r="K102" s="202" t="str">
        <f>IF(AND('OF -Antibiotics STAR PU 13'!P102="no",'Co-amoxiclav etc.'!P102="no"),"yes","no")</f>
        <v>no</v>
      </c>
      <c r="L102" s="202" t="str">
        <f>IF(AND('OF -Antibiotics STAR PU 13'!R102="no",'Co-amoxiclav etc.'!R102="no"),"yes","no")</f>
        <v>no</v>
      </c>
      <c r="M102" s="202" t="str">
        <f>IF(AND('OF -Antibiotics STAR PU 13'!T102="no",'Co-amoxiclav etc.'!T102="no"),"yes","no")</f>
        <v>no</v>
      </c>
      <c r="N102" s="202" t="str">
        <f>IF(AND('OF -Antibiotics STAR PU 13'!V102="no",'Co-amoxiclav etc.'!V102="no"),"yes","no")</f>
        <v>no</v>
      </c>
      <c r="O102" s="202" t="str">
        <f>IF(AND('OF -Antibiotics STAR PU 13'!X102="no",'Co-amoxiclav etc.'!X102="no"),"yes","no")</f>
        <v>no</v>
      </c>
      <c r="P102" s="202" t="str">
        <f>IF(AND('OF -Antibiotics STAR PU 13'!Z102="no",'Co-amoxiclav etc.'!Z102="no"),"yes","no")</f>
        <v>no</v>
      </c>
      <c r="Q102" s="202" t="str">
        <f>IF(AND('OF -Antibiotics STAR PU 13'!AB102="no",'Co-amoxiclav etc.'!AB102="no"),"yes","no")</f>
        <v>no</v>
      </c>
      <c r="R102" s="202" t="str">
        <f>IF(AND('OF -Antibiotics STAR PU 13'!AD102="no",'Co-amoxiclav etc.'!AD102="no"),"yes","no")</f>
        <v>no</v>
      </c>
      <c r="S102" s="202" t="str">
        <f>IF(AND('OF -Antibiotics STAR PU 13'!AF102="no",'Co-amoxiclav etc.'!AF102="no"),"yes","no")</f>
        <v>no</v>
      </c>
      <c r="T102" s="202" t="str">
        <f>IF(AND('OF -Antibiotics STAR PU 13'!AH102="no",'Co-amoxiclav etc.'!AH102="no"),"yes","no")</f>
        <v>no</v>
      </c>
      <c r="U102" s="202" t="str">
        <f>IF(AND('OF -Antibiotics STAR PU 13'!AJ102="no",'Co-amoxiclav etc.'!AJ102="no"),"yes","no")</f>
        <v>no</v>
      </c>
      <c r="V102" s="202" t="str">
        <f>IF(AND('OF -Antibiotics STAR PU 13'!AL102="no",'Co-amoxiclav etc.'!AL102="no"),"yes","no")</f>
        <v>no</v>
      </c>
      <c r="W102" s="202" t="str">
        <f>IF(AND('OF -Antibiotics STAR PU 13'!AN102="no",'Co-amoxiclav etc.'!AN102="no"),"yes","no")</f>
        <v>no</v>
      </c>
      <c r="X102" s="202" t="str">
        <f>IF(AND('OF -Antibiotics STAR PU 13'!AP102="no",'Co-amoxiclav etc.'!AP102="no"),"yes","no")</f>
        <v>no</v>
      </c>
      <c r="Y102" s="202" t="str">
        <f>IF(AND('OF -Antibiotics STAR PU 13'!AR102="no",'Co-amoxiclav etc.'!AR102="no"),"yes","no")</f>
        <v>no</v>
      </c>
      <c r="Z102" s="202" t="str">
        <f>IF(AND('OF -Antibiotics STAR PU 13'!AT102="no",'Co-amoxiclav etc.'!AT102="no"),"yes","no")</f>
        <v>no</v>
      </c>
      <c r="AA102" s="202" t="str">
        <f>IF(AND('OF -Antibiotics STAR PU 13'!AV102="no",'Co-amoxiclav etc.'!AV102="no"),"yes","no")</f>
        <v>no</v>
      </c>
      <c r="AB102" s="202"/>
      <c r="AC102" s="202"/>
      <c r="AD102" s="202"/>
      <c r="AE102" s="202"/>
    </row>
    <row r="103" spans="1:31" x14ac:dyDescent="0.2">
      <c r="A103" s="285" t="s">
        <v>633</v>
      </c>
      <c r="B103" s="293" t="s">
        <v>690</v>
      </c>
      <c r="C103" s="293" t="s">
        <v>404</v>
      </c>
      <c r="D103" s="293" t="s">
        <v>422</v>
      </c>
      <c r="E103" s="293" t="s">
        <v>31</v>
      </c>
      <c r="F103" s="293" t="s">
        <v>212</v>
      </c>
      <c r="G103" s="293" t="s">
        <v>213</v>
      </c>
      <c r="H103" s="202" t="str">
        <f>IF(AND('OF -Antibiotics STAR PU 13'!J103="no",'Co-amoxiclav etc.'!J103="no"),"yes","no")</f>
        <v>no</v>
      </c>
      <c r="I103" s="202" t="str">
        <f>IF(AND('OF -Antibiotics STAR PU 13'!L103="no",'Co-amoxiclav etc.'!L103="no"),"yes","no")</f>
        <v>no</v>
      </c>
      <c r="J103" s="202" t="str">
        <f>IF(AND('OF -Antibiotics STAR PU 13'!N103="no",'Co-amoxiclav etc.'!N103="no"),"yes","no")</f>
        <v>no</v>
      </c>
      <c r="K103" s="202" t="str">
        <f>IF(AND('OF -Antibiotics STAR PU 13'!P103="no",'Co-amoxiclav etc.'!P103="no"),"yes","no")</f>
        <v>no</v>
      </c>
      <c r="L103" s="202" t="str">
        <f>IF(AND('OF -Antibiotics STAR PU 13'!R103="no",'Co-amoxiclav etc.'!R103="no"),"yes","no")</f>
        <v>no</v>
      </c>
      <c r="M103" s="202" t="str">
        <f>IF(AND('OF -Antibiotics STAR PU 13'!T103="no",'Co-amoxiclav etc.'!T103="no"),"yes","no")</f>
        <v>no</v>
      </c>
      <c r="N103" s="202" t="str">
        <f>IF(AND('OF -Antibiotics STAR PU 13'!V103="no",'Co-amoxiclav etc.'!V103="no"),"yes","no")</f>
        <v>no</v>
      </c>
      <c r="O103" s="202" t="str">
        <f>IF(AND('OF -Antibiotics STAR PU 13'!X103="no",'Co-amoxiclav etc.'!X103="no"),"yes","no")</f>
        <v>no</v>
      </c>
      <c r="P103" s="202" t="str">
        <f>IF(AND('OF -Antibiotics STAR PU 13'!Z103="no",'Co-amoxiclav etc.'!Z103="no"),"yes","no")</f>
        <v>no</v>
      </c>
      <c r="Q103" s="202" t="str">
        <f>IF(AND('OF -Antibiotics STAR PU 13'!AB103="no",'Co-amoxiclav etc.'!AB103="no"),"yes","no")</f>
        <v>no</v>
      </c>
      <c r="R103" s="202" t="str">
        <f>IF(AND('OF -Antibiotics STAR PU 13'!AD103="no",'Co-amoxiclav etc.'!AD103="no"),"yes","no")</f>
        <v>no</v>
      </c>
      <c r="S103" s="202" t="str">
        <f>IF(AND('OF -Antibiotics STAR PU 13'!AF103="no",'Co-amoxiclav etc.'!AF103="no"),"yes","no")</f>
        <v>no</v>
      </c>
      <c r="T103" s="202" t="str">
        <f>IF(AND('OF -Antibiotics STAR PU 13'!AH103="no",'Co-amoxiclav etc.'!AH103="no"),"yes","no")</f>
        <v>no</v>
      </c>
      <c r="U103" s="202" t="str">
        <f>IF(AND('OF -Antibiotics STAR PU 13'!AJ103="no",'Co-amoxiclav etc.'!AJ103="no"),"yes","no")</f>
        <v>no</v>
      </c>
      <c r="V103" s="202" t="str">
        <f>IF(AND('OF -Antibiotics STAR PU 13'!AL103="no",'Co-amoxiclav etc.'!AL103="no"),"yes","no")</f>
        <v>no</v>
      </c>
      <c r="W103" s="202" t="str">
        <f>IF(AND('OF -Antibiotics STAR PU 13'!AN103="no",'Co-amoxiclav etc.'!AN103="no"),"yes","no")</f>
        <v>no</v>
      </c>
      <c r="X103" s="202" t="str">
        <f>IF(AND('OF -Antibiotics STAR PU 13'!AP103="no",'Co-amoxiclav etc.'!AP103="no"),"yes","no")</f>
        <v>no</v>
      </c>
      <c r="Y103" s="202" t="str">
        <f>IF(AND('OF -Antibiotics STAR PU 13'!AR103="no",'Co-amoxiclav etc.'!AR103="no"),"yes","no")</f>
        <v>no</v>
      </c>
      <c r="Z103" s="202" t="str">
        <f>IF(AND('OF -Antibiotics STAR PU 13'!AT103="no",'Co-amoxiclav etc.'!AT103="no"),"yes","no")</f>
        <v>no</v>
      </c>
      <c r="AA103" s="202" t="str">
        <f>IF(AND('OF -Antibiotics STAR PU 13'!AV103="no",'Co-amoxiclav etc.'!AV103="no"),"yes","no")</f>
        <v>no</v>
      </c>
      <c r="AB103" s="202"/>
      <c r="AC103" s="202"/>
      <c r="AD103" s="202"/>
      <c r="AE103" s="202"/>
    </row>
    <row r="104" spans="1:31" x14ac:dyDescent="0.2">
      <c r="A104" s="285" t="s">
        <v>479</v>
      </c>
      <c r="B104" s="293" t="s">
        <v>691</v>
      </c>
      <c r="C104" s="293" t="s">
        <v>405</v>
      </c>
      <c r="D104" s="293" t="s">
        <v>552</v>
      </c>
      <c r="E104" s="293" t="s">
        <v>20</v>
      </c>
      <c r="F104" s="293" t="s">
        <v>214</v>
      </c>
      <c r="G104" s="293" t="s">
        <v>215</v>
      </c>
      <c r="H104" s="202" t="str">
        <f>IF(AND('OF -Antibiotics STAR PU 13'!J104="no",'Co-amoxiclav etc.'!J104="no"),"yes","no")</f>
        <v>yes</v>
      </c>
      <c r="I104" s="202" t="str">
        <f>IF(AND('OF -Antibiotics STAR PU 13'!L104="no",'Co-amoxiclav etc.'!L104="no"),"yes","no")</f>
        <v>yes</v>
      </c>
      <c r="J104" s="202" t="str">
        <f>IF(AND('OF -Antibiotics STAR PU 13'!N104="no",'Co-amoxiclav etc.'!N104="no"),"yes","no")</f>
        <v>yes</v>
      </c>
      <c r="K104" s="202" t="str">
        <f>IF(AND('OF -Antibiotics STAR PU 13'!P104="no",'Co-amoxiclav etc.'!P104="no"),"yes","no")</f>
        <v>yes</v>
      </c>
      <c r="L104" s="202" t="str">
        <f>IF(AND('OF -Antibiotics STAR PU 13'!R104="no",'Co-amoxiclav etc.'!R104="no"),"yes","no")</f>
        <v>yes</v>
      </c>
      <c r="M104" s="202" t="str">
        <f>IF(AND('OF -Antibiotics STAR PU 13'!T104="no",'Co-amoxiclav etc.'!T104="no"),"yes","no")</f>
        <v>yes</v>
      </c>
      <c r="N104" s="202" t="str">
        <f>IF(AND('OF -Antibiotics STAR PU 13'!V104="no",'Co-amoxiclav etc.'!V104="no"),"yes","no")</f>
        <v>yes</v>
      </c>
      <c r="O104" s="202" t="str">
        <f>IF(AND('OF -Antibiotics STAR PU 13'!X104="no",'Co-amoxiclav etc.'!X104="no"),"yes","no")</f>
        <v>yes</v>
      </c>
      <c r="P104" s="202" t="str">
        <f>IF(AND('OF -Antibiotics STAR PU 13'!Z104="no",'Co-amoxiclav etc.'!Z104="no"),"yes","no")</f>
        <v>yes</v>
      </c>
      <c r="Q104" s="202" t="str">
        <f>IF(AND('OF -Antibiotics STAR PU 13'!AB104="no",'Co-amoxiclav etc.'!AB104="no"),"yes","no")</f>
        <v>yes</v>
      </c>
      <c r="R104" s="202" t="str">
        <f>IF(AND('OF -Antibiotics STAR PU 13'!AD104="no",'Co-amoxiclav etc.'!AD104="no"),"yes","no")</f>
        <v>yes</v>
      </c>
      <c r="S104" s="202" t="str">
        <f>IF(AND('OF -Antibiotics STAR PU 13'!AF104="no",'Co-amoxiclav etc.'!AF104="no"),"yes","no")</f>
        <v>yes</v>
      </c>
      <c r="T104" s="202" t="str">
        <f>IF(AND('OF -Antibiotics STAR PU 13'!AH104="no",'Co-amoxiclav etc.'!AH104="no"),"yes","no")</f>
        <v>yes</v>
      </c>
      <c r="U104" s="202" t="str">
        <f>IF(AND('OF -Antibiotics STAR PU 13'!AJ104="no",'Co-amoxiclav etc.'!AJ104="no"),"yes","no")</f>
        <v>yes</v>
      </c>
      <c r="V104" s="202" t="str">
        <f>IF(AND('OF -Antibiotics STAR PU 13'!AL104="no",'Co-amoxiclav etc.'!AL104="no"),"yes","no")</f>
        <v>yes</v>
      </c>
      <c r="W104" s="202" t="str">
        <f>IF(AND('OF -Antibiotics STAR PU 13'!AN104="no",'Co-amoxiclav etc.'!AN104="no"),"yes","no")</f>
        <v>yes</v>
      </c>
      <c r="X104" s="202" t="str">
        <f>IF(AND('OF -Antibiotics STAR PU 13'!AP104="no",'Co-amoxiclav etc.'!AP104="no"),"yes","no")</f>
        <v>yes</v>
      </c>
      <c r="Y104" s="202" t="str">
        <f>IF(AND('OF -Antibiotics STAR PU 13'!AR104="no",'Co-amoxiclav etc.'!AR104="no"),"yes","no")</f>
        <v>no</v>
      </c>
      <c r="Z104" s="202" t="str">
        <f>IF(AND('OF -Antibiotics STAR PU 13'!AT104="no",'Co-amoxiclav etc.'!AT104="no"),"yes","no")</f>
        <v>no</v>
      </c>
      <c r="AA104" s="202" t="str">
        <f>IF(AND('OF -Antibiotics STAR PU 13'!AV104="no",'Co-amoxiclav etc.'!AV104="no"),"yes","no")</f>
        <v>no</v>
      </c>
      <c r="AB104" s="202"/>
      <c r="AC104" s="202"/>
      <c r="AD104" s="202"/>
      <c r="AE104" s="202"/>
    </row>
    <row r="105" spans="1:31" x14ac:dyDescent="0.2">
      <c r="A105" s="285" t="s">
        <v>624</v>
      </c>
      <c r="B105" s="293" t="s">
        <v>693</v>
      </c>
      <c r="C105" s="293" t="s">
        <v>406</v>
      </c>
      <c r="D105" s="293" t="s">
        <v>421</v>
      </c>
      <c r="E105" s="293" t="s">
        <v>28</v>
      </c>
      <c r="F105" s="293" t="s">
        <v>216</v>
      </c>
      <c r="G105" s="293" t="s">
        <v>217</v>
      </c>
      <c r="H105" s="202" t="str">
        <f>IF(AND('OF -Antibiotics STAR PU 13'!J105="no",'Co-amoxiclav etc.'!J105="no"),"yes","no")</f>
        <v>no</v>
      </c>
      <c r="I105" s="202" t="str">
        <f>IF(AND('OF -Antibiotics STAR PU 13'!L105="no",'Co-amoxiclav etc.'!L105="no"),"yes","no")</f>
        <v>no</v>
      </c>
      <c r="J105" s="202" t="str">
        <f>IF(AND('OF -Antibiotics STAR PU 13'!N105="no",'Co-amoxiclav etc.'!N105="no"),"yes","no")</f>
        <v>no</v>
      </c>
      <c r="K105" s="202" t="str">
        <f>IF(AND('OF -Antibiotics STAR PU 13'!P105="no",'Co-amoxiclav etc.'!P105="no"),"yes","no")</f>
        <v>no</v>
      </c>
      <c r="L105" s="202" t="str">
        <f>IF(AND('OF -Antibiotics STAR PU 13'!R105="no",'Co-amoxiclav etc.'!R105="no"),"yes","no")</f>
        <v>no</v>
      </c>
      <c r="M105" s="202" t="str">
        <f>IF(AND('OF -Antibiotics STAR PU 13'!T105="no",'Co-amoxiclav etc.'!T105="no"),"yes","no")</f>
        <v>no</v>
      </c>
      <c r="N105" s="202" t="str">
        <f>IF(AND('OF -Antibiotics STAR PU 13'!V105="no",'Co-amoxiclav etc.'!V105="no"),"yes","no")</f>
        <v>no</v>
      </c>
      <c r="O105" s="202" t="str">
        <f>IF(AND('OF -Antibiotics STAR PU 13'!X105="no",'Co-amoxiclav etc.'!X105="no"),"yes","no")</f>
        <v>no</v>
      </c>
      <c r="P105" s="202" t="str">
        <f>IF(AND('OF -Antibiotics STAR PU 13'!Z105="no",'Co-amoxiclav etc.'!Z105="no"),"yes","no")</f>
        <v>no</v>
      </c>
      <c r="Q105" s="202" t="str">
        <f>IF(AND('OF -Antibiotics STAR PU 13'!AB105="no",'Co-amoxiclav etc.'!AB105="no"),"yes","no")</f>
        <v>no</v>
      </c>
      <c r="R105" s="202" t="str">
        <f>IF(AND('OF -Antibiotics STAR PU 13'!AD105="no",'Co-amoxiclav etc.'!AD105="no"),"yes","no")</f>
        <v>no</v>
      </c>
      <c r="S105" s="202" t="str">
        <f>IF(AND('OF -Antibiotics STAR PU 13'!AF105="no",'Co-amoxiclav etc.'!AF105="no"),"yes","no")</f>
        <v>no</v>
      </c>
      <c r="T105" s="202" t="str">
        <f>IF(AND('OF -Antibiotics STAR PU 13'!AH105="no",'Co-amoxiclav etc.'!AH105="no"),"yes","no")</f>
        <v>no</v>
      </c>
      <c r="U105" s="202" t="str">
        <f>IF(AND('OF -Antibiotics STAR PU 13'!AJ105="no",'Co-amoxiclav etc.'!AJ105="no"),"yes","no")</f>
        <v>no</v>
      </c>
      <c r="V105" s="202" t="str">
        <f>IF(AND('OF -Antibiotics STAR PU 13'!AL105="no",'Co-amoxiclav etc.'!AL105="no"),"yes","no")</f>
        <v>no</v>
      </c>
      <c r="W105" s="202" t="str">
        <f>IF(AND('OF -Antibiotics STAR PU 13'!AN105="no",'Co-amoxiclav etc.'!AN105="no"),"yes","no")</f>
        <v>no</v>
      </c>
      <c r="X105" s="202" t="str">
        <f>IF(AND('OF -Antibiotics STAR PU 13'!AP105="no",'Co-amoxiclav etc.'!AP105="no"),"yes","no")</f>
        <v>no</v>
      </c>
      <c r="Y105" s="202" t="str">
        <f>IF(AND('OF -Antibiotics STAR PU 13'!AR105="no",'Co-amoxiclav etc.'!AR105="no"),"yes","no")</f>
        <v>no</v>
      </c>
      <c r="Z105" s="202" t="str">
        <f>IF(AND('OF -Antibiotics STAR PU 13'!AT105="no",'Co-amoxiclav etc.'!AT105="no"),"yes","no")</f>
        <v>no</v>
      </c>
      <c r="AA105" s="202" t="str">
        <f>IF(AND('OF -Antibiotics STAR PU 13'!AV105="no",'Co-amoxiclav etc.'!AV105="no"),"yes","no")</f>
        <v>no</v>
      </c>
      <c r="AB105" s="202"/>
      <c r="AC105" s="202"/>
      <c r="AD105" s="202"/>
      <c r="AE105" s="202"/>
    </row>
    <row r="106" spans="1:31" x14ac:dyDescent="0.2">
      <c r="A106" s="285" t="s">
        <v>627</v>
      </c>
      <c r="B106" s="286" t="s">
        <v>695</v>
      </c>
      <c r="C106" s="286" t="s">
        <v>465</v>
      </c>
      <c r="D106" s="286" t="s">
        <v>424</v>
      </c>
      <c r="E106" s="286" t="s">
        <v>35</v>
      </c>
      <c r="F106" s="286" t="s">
        <v>505</v>
      </c>
      <c r="G106" s="286" t="s">
        <v>195</v>
      </c>
      <c r="H106" s="202" t="str">
        <f>IF(AND('OF -Antibiotics STAR PU 13'!J106="no",'Co-amoxiclav etc.'!J106="no"),"yes","no")</f>
        <v>no</v>
      </c>
      <c r="I106" s="202" t="str">
        <f>IF(AND('OF -Antibiotics STAR PU 13'!L106="no",'Co-amoxiclav etc.'!L106="no"),"yes","no")</f>
        <v>no</v>
      </c>
      <c r="J106" s="202" t="str">
        <f>IF(AND('OF -Antibiotics STAR PU 13'!N106="no",'Co-amoxiclav etc.'!N106="no"),"yes","no")</f>
        <v>no</v>
      </c>
      <c r="K106" s="202" t="str">
        <f>IF(AND('OF -Antibiotics STAR PU 13'!P106="no",'Co-amoxiclav etc.'!P106="no"),"yes","no")</f>
        <v>no</v>
      </c>
      <c r="L106" s="202" t="str">
        <f>IF(AND('OF -Antibiotics STAR PU 13'!R106="no",'Co-amoxiclav etc.'!R106="no"),"yes","no")</f>
        <v>no</v>
      </c>
      <c r="M106" s="202" t="str">
        <f>IF(AND('OF -Antibiotics STAR PU 13'!T106="no",'Co-amoxiclav etc.'!T106="no"),"yes","no")</f>
        <v>no</v>
      </c>
      <c r="N106" s="202" t="str">
        <f>IF(AND('OF -Antibiotics STAR PU 13'!V106="no",'Co-amoxiclav etc.'!V106="no"),"yes","no")</f>
        <v>no</v>
      </c>
      <c r="O106" s="202" t="str">
        <f>IF(AND('OF -Antibiotics STAR PU 13'!X106="no",'Co-amoxiclav etc.'!X106="no"),"yes","no")</f>
        <v>no</v>
      </c>
      <c r="P106" s="202" t="str">
        <f>IF(AND('OF -Antibiotics STAR PU 13'!Z106="no",'Co-amoxiclav etc.'!Z106="no"),"yes","no")</f>
        <v>no</v>
      </c>
      <c r="Q106" s="202" t="str">
        <f>IF(AND('OF -Antibiotics STAR PU 13'!AB106="no",'Co-amoxiclav etc.'!AB106="no"),"yes","no")</f>
        <v>no</v>
      </c>
      <c r="R106" s="202" t="str">
        <f>IF(AND('OF -Antibiotics STAR PU 13'!AD106="no",'Co-amoxiclav etc.'!AD106="no"),"yes","no")</f>
        <v>no</v>
      </c>
      <c r="S106" s="202" t="str">
        <f>IF(AND('OF -Antibiotics STAR PU 13'!AF106="no",'Co-amoxiclav etc.'!AF106="no"),"yes","no")</f>
        <v>no</v>
      </c>
      <c r="T106" s="202" t="str">
        <f>IF(AND('OF -Antibiotics STAR PU 13'!AH106="no",'Co-amoxiclav etc.'!AH106="no"),"yes","no")</f>
        <v>no</v>
      </c>
      <c r="U106" s="202" t="str">
        <f>IF(AND('OF -Antibiotics STAR PU 13'!AJ106="no",'Co-amoxiclav etc.'!AJ106="no"),"yes","no")</f>
        <v>no</v>
      </c>
      <c r="V106" s="202" t="str">
        <f>IF(AND('OF -Antibiotics STAR PU 13'!AL106="no",'Co-amoxiclav etc.'!AL106="no"),"yes","no")</f>
        <v>no</v>
      </c>
      <c r="W106" s="202" t="str">
        <f>IF(AND('OF -Antibiotics STAR PU 13'!AN106="no",'Co-amoxiclav etc.'!AN106="no"),"yes","no")</f>
        <v>no</v>
      </c>
      <c r="X106" s="202" t="str">
        <f>IF(AND('OF -Antibiotics STAR PU 13'!AP106="no",'Co-amoxiclav etc.'!AP106="no"),"yes","no")</f>
        <v>no</v>
      </c>
      <c r="Y106" s="202" t="str">
        <f>IF(AND('OF -Antibiotics STAR PU 13'!AR106="no",'Co-amoxiclav etc.'!AR106="no"),"yes","no")</f>
        <v>no</v>
      </c>
      <c r="Z106" s="202" t="str">
        <f>IF(AND('OF -Antibiotics STAR PU 13'!AT106="no",'Co-amoxiclav etc.'!AT106="no"),"yes","no")</f>
        <v>no</v>
      </c>
      <c r="AA106" s="202" t="str">
        <f>IF(AND('OF -Antibiotics STAR PU 13'!AV106="no",'Co-amoxiclav etc.'!AV106="no"),"yes","no")</f>
        <v>no</v>
      </c>
      <c r="AB106" s="202"/>
      <c r="AC106" s="202"/>
      <c r="AD106" s="202"/>
      <c r="AE106" s="202"/>
    </row>
    <row r="107" spans="1:31" x14ac:dyDescent="0.2">
      <c r="A107" s="285" t="s">
        <v>489</v>
      </c>
      <c r="B107" s="293" t="s">
        <v>693</v>
      </c>
      <c r="C107" s="293" t="s">
        <v>406</v>
      </c>
      <c r="D107" s="293" t="s">
        <v>421</v>
      </c>
      <c r="E107" s="293" t="s">
        <v>28</v>
      </c>
      <c r="F107" s="293" t="s">
        <v>218</v>
      </c>
      <c r="G107" s="293" t="s">
        <v>219</v>
      </c>
      <c r="H107" s="202" t="str">
        <f>IF(AND('OF -Antibiotics STAR PU 13'!J107="no",'Co-amoxiclav etc.'!J107="no"),"yes","no")</f>
        <v>no</v>
      </c>
      <c r="I107" s="202" t="str">
        <f>IF(AND('OF -Antibiotics STAR PU 13'!L107="no",'Co-amoxiclav etc.'!L107="no"),"yes","no")</f>
        <v>no</v>
      </c>
      <c r="J107" s="202" t="str">
        <f>IF(AND('OF -Antibiotics STAR PU 13'!N107="no",'Co-amoxiclav etc.'!N107="no"),"yes","no")</f>
        <v>no</v>
      </c>
      <c r="K107" s="202" t="str">
        <f>IF(AND('OF -Antibiotics STAR PU 13'!P107="no",'Co-amoxiclav etc.'!P107="no"),"yes","no")</f>
        <v>no</v>
      </c>
      <c r="L107" s="202" t="str">
        <f>IF(AND('OF -Antibiotics STAR PU 13'!R107="no",'Co-amoxiclav etc.'!R107="no"),"yes","no")</f>
        <v>no</v>
      </c>
      <c r="M107" s="202" t="str">
        <f>IF(AND('OF -Antibiotics STAR PU 13'!T107="no",'Co-amoxiclav etc.'!T107="no"),"yes","no")</f>
        <v>no</v>
      </c>
      <c r="N107" s="202" t="str">
        <f>IF(AND('OF -Antibiotics STAR PU 13'!V107="no",'Co-amoxiclav etc.'!V107="no"),"yes","no")</f>
        <v>no</v>
      </c>
      <c r="O107" s="202" t="str">
        <f>IF(AND('OF -Antibiotics STAR PU 13'!X107="no",'Co-amoxiclav etc.'!X107="no"),"yes","no")</f>
        <v>no</v>
      </c>
      <c r="P107" s="202" t="str">
        <f>IF(AND('OF -Antibiotics STAR PU 13'!Z107="no",'Co-amoxiclav etc.'!Z107="no"),"yes","no")</f>
        <v>no</v>
      </c>
      <c r="Q107" s="202" t="str">
        <f>IF(AND('OF -Antibiotics STAR PU 13'!AB107="no",'Co-amoxiclav etc.'!AB107="no"),"yes","no")</f>
        <v>no</v>
      </c>
      <c r="R107" s="202" t="str">
        <f>IF(AND('OF -Antibiotics STAR PU 13'!AD107="no",'Co-amoxiclav etc.'!AD107="no"),"yes","no")</f>
        <v>no</v>
      </c>
      <c r="S107" s="202" t="str">
        <f>IF(AND('OF -Antibiotics STAR PU 13'!AF107="no",'Co-amoxiclav etc.'!AF107="no"),"yes","no")</f>
        <v>no</v>
      </c>
      <c r="T107" s="202" t="str">
        <f>IF(AND('OF -Antibiotics STAR PU 13'!AH107="no",'Co-amoxiclav etc.'!AH107="no"),"yes","no")</f>
        <v>no</v>
      </c>
      <c r="U107" s="202" t="str">
        <f>IF(AND('OF -Antibiotics STAR PU 13'!AJ107="no",'Co-amoxiclav etc.'!AJ107="no"),"yes","no")</f>
        <v>no</v>
      </c>
      <c r="V107" s="202" t="str">
        <f>IF(AND('OF -Antibiotics STAR PU 13'!AL107="no",'Co-amoxiclav etc.'!AL107="no"),"yes","no")</f>
        <v>no</v>
      </c>
      <c r="W107" s="202" t="str">
        <f>IF(AND('OF -Antibiotics STAR PU 13'!AN107="no",'Co-amoxiclav etc.'!AN107="no"),"yes","no")</f>
        <v>no</v>
      </c>
      <c r="X107" s="202" t="str">
        <f>IF(AND('OF -Antibiotics STAR PU 13'!AP107="no",'Co-amoxiclav etc.'!AP107="no"),"yes","no")</f>
        <v>no</v>
      </c>
      <c r="Y107" s="202" t="str">
        <f>IF(AND('OF -Antibiotics STAR PU 13'!AR107="no",'Co-amoxiclav etc.'!AR107="no"),"yes","no")</f>
        <v>no</v>
      </c>
      <c r="Z107" s="202" t="str">
        <f>IF(AND('OF -Antibiotics STAR PU 13'!AT107="no",'Co-amoxiclav etc.'!AT107="no"),"yes","no")</f>
        <v>no</v>
      </c>
      <c r="AA107" s="202" t="str">
        <f>IF(AND('OF -Antibiotics STAR PU 13'!AV107="no",'Co-amoxiclav etc.'!AV107="no"),"yes","no")</f>
        <v>no</v>
      </c>
      <c r="AB107" s="202"/>
      <c r="AC107" s="202"/>
      <c r="AD107" s="202"/>
      <c r="AE107" s="202"/>
    </row>
    <row r="108" spans="1:31" x14ac:dyDescent="0.2">
      <c r="A108" s="285" t="s">
        <v>642</v>
      </c>
      <c r="B108" s="293" t="s">
        <v>698</v>
      </c>
      <c r="C108" s="293" t="s">
        <v>409</v>
      </c>
      <c r="D108" s="293" t="s">
        <v>438</v>
      </c>
      <c r="E108" s="293" t="s">
        <v>128</v>
      </c>
      <c r="F108" s="293" t="s">
        <v>220</v>
      </c>
      <c r="G108" s="293" t="s">
        <v>221</v>
      </c>
      <c r="H108" s="202" t="str">
        <f>IF(AND('OF -Antibiotics STAR PU 13'!J108="no",'Co-amoxiclav etc.'!J108="no"),"yes","no")</f>
        <v>no</v>
      </c>
      <c r="I108" s="202" t="str">
        <f>IF(AND('OF -Antibiotics STAR PU 13'!L108="no",'Co-amoxiclav etc.'!L108="no"),"yes","no")</f>
        <v>no</v>
      </c>
      <c r="J108" s="202" t="str">
        <f>IF(AND('OF -Antibiotics STAR PU 13'!N108="no",'Co-amoxiclav etc.'!N108="no"),"yes","no")</f>
        <v>no</v>
      </c>
      <c r="K108" s="202" t="str">
        <f>IF(AND('OF -Antibiotics STAR PU 13'!P108="no",'Co-amoxiclav etc.'!P108="no"),"yes","no")</f>
        <v>no</v>
      </c>
      <c r="L108" s="202" t="str">
        <f>IF(AND('OF -Antibiotics STAR PU 13'!R108="no",'Co-amoxiclav etc.'!R108="no"),"yes","no")</f>
        <v>no</v>
      </c>
      <c r="M108" s="202" t="str">
        <f>IF(AND('OF -Antibiotics STAR PU 13'!T108="no",'Co-amoxiclav etc.'!T108="no"),"yes","no")</f>
        <v>no</v>
      </c>
      <c r="N108" s="202" t="str">
        <f>IF(AND('OF -Antibiotics STAR PU 13'!V108="no",'Co-amoxiclav etc.'!V108="no"),"yes","no")</f>
        <v>no</v>
      </c>
      <c r="O108" s="202" t="str">
        <f>IF(AND('OF -Antibiotics STAR PU 13'!X108="no",'Co-amoxiclav etc.'!X108="no"),"yes","no")</f>
        <v>no</v>
      </c>
      <c r="P108" s="202" t="str">
        <f>IF(AND('OF -Antibiotics STAR PU 13'!Z108="no",'Co-amoxiclav etc.'!Z108="no"),"yes","no")</f>
        <v>no</v>
      </c>
      <c r="Q108" s="202" t="str">
        <f>IF(AND('OF -Antibiotics STAR PU 13'!AB108="no",'Co-amoxiclav etc.'!AB108="no"),"yes","no")</f>
        <v>no</v>
      </c>
      <c r="R108" s="202" t="str">
        <f>IF(AND('OF -Antibiotics STAR PU 13'!AD108="no",'Co-amoxiclav etc.'!AD108="no"),"yes","no")</f>
        <v>no</v>
      </c>
      <c r="S108" s="202" t="str">
        <f>IF(AND('OF -Antibiotics STAR PU 13'!AF108="no",'Co-amoxiclav etc.'!AF108="no"),"yes","no")</f>
        <v>no</v>
      </c>
      <c r="T108" s="202" t="str">
        <f>IF(AND('OF -Antibiotics STAR PU 13'!AH108="no",'Co-amoxiclav etc.'!AH108="no"),"yes","no")</f>
        <v>no</v>
      </c>
      <c r="U108" s="202" t="str">
        <f>IF(AND('OF -Antibiotics STAR PU 13'!AJ108="no",'Co-amoxiclav etc.'!AJ108="no"),"yes","no")</f>
        <v>no</v>
      </c>
      <c r="V108" s="202" t="str">
        <f>IF(AND('OF -Antibiotics STAR PU 13'!AL108="no",'Co-amoxiclav etc.'!AL108="no"),"yes","no")</f>
        <v>no</v>
      </c>
      <c r="W108" s="202" t="str">
        <f>IF(AND('OF -Antibiotics STAR PU 13'!AN108="no",'Co-amoxiclav etc.'!AN108="no"),"yes","no")</f>
        <v>no</v>
      </c>
      <c r="X108" s="202" t="str">
        <f>IF(AND('OF -Antibiotics STAR PU 13'!AP108="no",'Co-amoxiclav etc.'!AP108="no"),"yes","no")</f>
        <v>no</v>
      </c>
      <c r="Y108" s="202" t="str">
        <f>IF(AND('OF -Antibiotics STAR PU 13'!AR108="no",'Co-amoxiclav etc.'!AR108="no"),"yes","no")</f>
        <v>no</v>
      </c>
      <c r="Z108" s="202" t="str">
        <f>IF(AND('OF -Antibiotics STAR PU 13'!AT108="no",'Co-amoxiclav etc.'!AT108="no"),"yes","no")</f>
        <v>no</v>
      </c>
      <c r="AA108" s="202" t="str">
        <f>IF(AND('OF -Antibiotics STAR PU 13'!AV108="no",'Co-amoxiclav etc.'!AV108="no"),"yes","no")</f>
        <v>no</v>
      </c>
      <c r="AB108" s="202"/>
      <c r="AC108" s="202"/>
      <c r="AD108" s="202"/>
      <c r="AE108" s="202"/>
    </row>
    <row r="109" spans="1:31" x14ac:dyDescent="0.2">
      <c r="A109" s="285" t="s">
        <v>634</v>
      </c>
      <c r="B109" s="293" t="s">
        <v>699</v>
      </c>
      <c r="C109" s="293" t="s">
        <v>410</v>
      </c>
      <c r="D109" s="293" t="s">
        <v>432</v>
      </c>
      <c r="E109" s="293" t="s">
        <v>89</v>
      </c>
      <c r="F109" s="293" t="s">
        <v>222</v>
      </c>
      <c r="G109" s="293" t="s">
        <v>223</v>
      </c>
      <c r="H109" s="202" t="str">
        <f>IF(AND('OF -Antibiotics STAR PU 13'!J109="no",'Co-amoxiclav etc.'!J109="no"),"yes","no")</f>
        <v>no</v>
      </c>
      <c r="I109" s="202" t="str">
        <f>IF(AND('OF -Antibiotics STAR PU 13'!L109="no",'Co-amoxiclav etc.'!L109="no"),"yes","no")</f>
        <v>no</v>
      </c>
      <c r="J109" s="202" t="str">
        <f>IF(AND('OF -Antibiotics STAR PU 13'!N109="no",'Co-amoxiclav etc.'!N109="no"),"yes","no")</f>
        <v>no</v>
      </c>
      <c r="K109" s="202" t="str">
        <f>IF(AND('OF -Antibiotics STAR PU 13'!P109="no",'Co-amoxiclav etc.'!P109="no"),"yes","no")</f>
        <v>no</v>
      </c>
      <c r="L109" s="202" t="str">
        <f>IF(AND('OF -Antibiotics STAR PU 13'!R109="no",'Co-amoxiclav etc.'!R109="no"),"yes","no")</f>
        <v>no</v>
      </c>
      <c r="M109" s="202" t="str">
        <f>IF(AND('OF -Antibiotics STAR PU 13'!T109="no",'Co-amoxiclav etc.'!T109="no"),"yes","no")</f>
        <v>no</v>
      </c>
      <c r="N109" s="202" t="str">
        <f>IF(AND('OF -Antibiotics STAR PU 13'!V109="no",'Co-amoxiclav etc.'!V109="no"),"yes","no")</f>
        <v>no</v>
      </c>
      <c r="O109" s="202" t="str">
        <f>IF(AND('OF -Antibiotics STAR PU 13'!X109="no",'Co-amoxiclav etc.'!X109="no"),"yes","no")</f>
        <v>no</v>
      </c>
      <c r="P109" s="202" t="str">
        <f>IF(AND('OF -Antibiotics STAR PU 13'!Z109="no",'Co-amoxiclav etc.'!Z109="no"),"yes","no")</f>
        <v>no</v>
      </c>
      <c r="Q109" s="202" t="str">
        <f>IF(AND('OF -Antibiotics STAR PU 13'!AB109="no",'Co-amoxiclav etc.'!AB109="no"),"yes","no")</f>
        <v>no</v>
      </c>
      <c r="R109" s="202" t="str">
        <f>IF(AND('OF -Antibiotics STAR PU 13'!AD109="no",'Co-amoxiclav etc.'!AD109="no"),"yes","no")</f>
        <v>no</v>
      </c>
      <c r="S109" s="202" t="str">
        <f>IF(AND('OF -Antibiotics STAR PU 13'!AF109="no",'Co-amoxiclav etc.'!AF109="no"),"yes","no")</f>
        <v>no</v>
      </c>
      <c r="T109" s="202" t="str">
        <f>IF(AND('OF -Antibiotics STAR PU 13'!AH109="no",'Co-amoxiclav etc.'!AH109="no"),"yes","no")</f>
        <v>no</v>
      </c>
      <c r="U109" s="202" t="str">
        <f>IF(AND('OF -Antibiotics STAR PU 13'!AJ109="no",'Co-amoxiclav etc.'!AJ109="no"),"yes","no")</f>
        <v>no</v>
      </c>
      <c r="V109" s="202" t="str">
        <f>IF(AND('OF -Antibiotics STAR PU 13'!AL109="no",'Co-amoxiclav etc.'!AL109="no"),"yes","no")</f>
        <v>no</v>
      </c>
      <c r="W109" s="202" t="str">
        <f>IF(AND('OF -Antibiotics STAR PU 13'!AN109="no",'Co-amoxiclav etc.'!AN109="no"),"yes","no")</f>
        <v>no</v>
      </c>
      <c r="X109" s="202" t="str">
        <f>IF(AND('OF -Antibiotics STAR PU 13'!AP109="no",'Co-amoxiclav etc.'!AP109="no"),"yes","no")</f>
        <v>no</v>
      </c>
      <c r="Y109" s="202" t="str">
        <f>IF(AND('OF -Antibiotics STAR PU 13'!AR109="no",'Co-amoxiclav etc.'!AR109="no"),"yes","no")</f>
        <v>no</v>
      </c>
      <c r="Z109" s="202" t="str">
        <f>IF(AND('OF -Antibiotics STAR PU 13'!AT109="no",'Co-amoxiclav etc.'!AT109="no"),"yes","no")</f>
        <v>no</v>
      </c>
      <c r="AA109" s="202" t="str">
        <f>IF(AND('OF -Antibiotics STAR PU 13'!AV109="no",'Co-amoxiclav etc.'!AV109="no"),"yes","no")</f>
        <v>no</v>
      </c>
      <c r="AB109" s="202"/>
      <c r="AC109" s="202"/>
      <c r="AD109" s="202"/>
      <c r="AE109" s="202"/>
    </row>
    <row r="110" spans="1:31" x14ac:dyDescent="0.2">
      <c r="A110" s="285" t="s">
        <v>621</v>
      </c>
      <c r="B110" s="293" t="s">
        <v>690</v>
      </c>
      <c r="C110" s="293" t="s">
        <v>404</v>
      </c>
      <c r="D110" s="293" t="s">
        <v>418</v>
      </c>
      <c r="E110" s="293" t="s">
        <v>12</v>
      </c>
      <c r="F110" s="293" t="s">
        <v>224</v>
      </c>
      <c r="G110" s="293" t="s">
        <v>225</v>
      </c>
      <c r="H110" s="202" t="str">
        <f>IF(AND('OF -Antibiotics STAR PU 13'!J110="no",'Co-amoxiclav etc.'!J110="no"),"yes","no")</f>
        <v>no</v>
      </c>
      <c r="I110" s="202" t="str">
        <f>IF(AND('OF -Antibiotics STAR PU 13'!L110="no",'Co-amoxiclav etc.'!L110="no"),"yes","no")</f>
        <v>no</v>
      </c>
      <c r="J110" s="202" t="str">
        <f>IF(AND('OF -Antibiotics STAR PU 13'!N110="no",'Co-amoxiclav etc.'!N110="no"),"yes","no")</f>
        <v>no</v>
      </c>
      <c r="K110" s="202" t="str">
        <f>IF(AND('OF -Antibiotics STAR PU 13'!P110="no",'Co-amoxiclav etc.'!P110="no"),"yes","no")</f>
        <v>no</v>
      </c>
      <c r="L110" s="202" t="str">
        <f>IF(AND('OF -Antibiotics STAR PU 13'!R110="no",'Co-amoxiclav etc.'!R110="no"),"yes","no")</f>
        <v>no</v>
      </c>
      <c r="M110" s="202" t="str">
        <f>IF(AND('OF -Antibiotics STAR PU 13'!T110="no",'Co-amoxiclav etc.'!T110="no"),"yes","no")</f>
        <v>no</v>
      </c>
      <c r="N110" s="202" t="str">
        <f>IF(AND('OF -Antibiotics STAR PU 13'!V110="no",'Co-amoxiclav etc.'!V110="no"),"yes","no")</f>
        <v>no</v>
      </c>
      <c r="O110" s="202" t="str">
        <f>IF(AND('OF -Antibiotics STAR PU 13'!X110="no",'Co-amoxiclav etc.'!X110="no"),"yes","no")</f>
        <v>no</v>
      </c>
      <c r="P110" s="202" t="str">
        <f>IF(AND('OF -Antibiotics STAR PU 13'!Z110="no",'Co-amoxiclav etc.'!Z110="no"),"yes","no")</f>
        <v>no</v>
      </c>
      <c r="Q110" s="202" t="str">
        <f>IF(AND('OF -Antibiotics STAR PU 13'!AB110="no",'Co-amoxiclav etc.'!AB110="no"),"yes","no")</f>
        <v>no</v>
      </c>
      <c r="R110" s="202" t="str">
        <f>IF(AND('OF -Antibiotics STAR PU 13'!AD110="no",'Co-amoxiclav etc.'!AD110="no"),"yes","no")</f>
        <v>no</v>
      </c>
      <c r="S110" s="202" t="str">
        <f>IF(AND('OF -Antibiotics STAR PU 13'!AF110="no",'Co-amoxiclav etc.'!AF110="no"),"yes","no")</f>
        <v>no</v>
      </c>
      <c r="T110" s="202" t="str">
        <f>IF(AND('OF -Antibiotics STAR PU 13'!AH110="no",'Co-amoxiclav etc.'!AH110="no"),"yes","no")</f>
        <v>no</v>
      </c>
      <c r="U110" s="202" t="str">
        <f>IF(AND('OF -Antibiotics STAR PU 13'!AJ110="no",'Co-amoxiclav etc.'!AJ110="no"),"yes","no")</f>
        <v>no</v>
      </c>
      <c r="V110" s="202" t="str">
        <f>IF(AND('OF -Antibiotics STAR PU 13'!AL110="no",'Co-amoxiclav etc.'!AL110="no"),"yes","no")</f>
        <v>no</v>
      </c>
      <c r="W110" s="202" t="str">
        <f>IF(AND('OF -Antibiotics STAR PU 13'!AN110="no",'Co-amoxiclav etc.'!AN110="no"),"yes","no")</f>
        <v>no</v>
      </c>
      <c r="X110" s="202" t="str">
        <f>IF(AND('OF -Antibiotics STAR PU 13'!AP110="no",'Co-amoxiclav etc.'!AP110="no"),"yes","no")</f>
        <v>no</v>
      </c>
      <c r="Y110" s="202" t="str">
        <f>IF(AND('OF -Antibiotics STAR PU 13'!AR110="no",'Co-amoxiclav etc.'!AR110="no"),"yes","no")</f>
        <v>no</v>
      </c>
      <c r="Z110" s="202" t="str">
        <f>IF(AND('OF -Antibiotics STAR PU 13'!AT110="no",'Co-amoxiclav etc.'!AT110="no"),"yes","no")</f>
        <v>no</v>
      </c>
      <c r="AA110" s="202" t="str">
        <f>IF(AND('OF -Antibiotics STAR PU 13'!AV110="no",'Co-amoxiclav etc.'!AV110="no"),"yes","no")</f>
        <v>no</v>
      </c>
      <c r="AB110" s="202"/>
      <c r="AC110" s="202"/>
      <c r="AD110" s="202"/>
      <c r="AE110" s="202"/>
    </row>
    <row r="111" spans="1:31" ht="22.5" x14ac:dyDescent="0.2">
      <c r="A111" s="285" t="s">
        <v>634</v>
      </c>
      <c r="B111" s="287" t="s">
        <v>699</v>
      </c>
      <c r="C111" s="287" t="s">
        <v>410</v>
      </c>
      <c r="D111" s="287" t="s">
        <v>432</v>
      </c>
      <c r="E111" s="287" t="s">
        <v>89</v>
      </c>
      <c r="F111" s="341" t="s">
        <v>509</v>
      </c>
      <c r="G111" s="286" t="s">
        <v>90</v>
      </c>
      <c r="H111" s="202" t="str">
        <f>IF(AND('OF -Antibiotics STAR PU 13'!J111="no",'Co-amoxiclav etc.'!J111="no"),"yes","no")</f>
        <v>no</v>
      </c>
      <c r="I111" s="202" t="str">
        <f>IF(AND('OF -Antibiotics STAR PU 13'!L111="no",'Co-amoxiclav etc.'!L111="no"),"yes","no")</f>
        <v>no</v>
      </c>
      <c r="J111" s="202" t="str">
        <f>IF(AND('OF -Antibiotics STAR PU 13'!N111="no",'Co-amoxiclav etc.'!N111="no"),"yes","no")</f>
        <v>no</v>
      </c>
      <c r="K111" s="202" t="str">
        <f>IF(AND('OF -Antibiotics STAR PU 13'!P111="no",'Co-amoxiclav etc.'!P111="no"),"yes","no")</f>
        <v>no</v>
      </c>
      <c r="L111" s="202" t="str">
        <f>IF(AND('OF -Antibiotics STAR PU 13'!R111="no",'Co-amoxiclav etc.'!R111="no"),"yes","no")</f>
        <v>no</v>
      </c>
      <c r="M111" s="202" t="str">
        <f>IF(AND('OF -Antibiotics STAR PU 13'!T111="no",'Co-amoxiclav etc.'!T111="no"),"yes","no")</f>
        <v>no</v>
      </c>
      <c r="N111" s="202" t="str">
        <f>IF(AND('OF -Antibiotics STAR PU 13'!V111="no",'Co-amoxiclav etc.'!V111="no"),"yes","no")</f>
        <v>no</v>
      </c>
      <c r="O111" s="202" t="str">
        <f>IF(AND('OF -Antibiotics STAR PU 13'!X111="no",'Co-amoxiclav etc.'!X111="no"),"yes","no")</f>
        <v>no</v>
      </c>
      <c r="P111" s="202" t="str">
        <f>IF(AND('OF -Antibiotics STAR PU 13'!Z111="no",'Co-amoxiclav etc.'!Z111="no"),"yes","no")</f>
        <v>no</v>
      </c>
      <c r="Q111" s="202" t="str">
        <f>IF(AND('OF -Antibiotics STAR PU 13'!AB111="no",'Co-amoxiclav etc.'!AB111="no"),"yes","no")</f>
        <v>no</v>
      </c>
      <c r="R111" s="202" t="str">
        <f>IF(AND('OF -Antibiotics STAR PU 13'!AD111="no",'Co-amoxiclav etc.'!AD111="no"),"yes","no")</f>
        <v>no</v>
      </c>
      <c r="S111" s="202" t="str">
        <f>IF(AND('OF -Antibiotics STAR PU 13'!AF111="no",'Co-amoxiclav etc.'!AF111="no"),"yes","no")</f>
        <v>no</v>
      </c>
      <c r="T111" s="202" t="str">
        <f>IF(AND('OF -Antibiotics STAR PU 13'!AH111="no",'Co-amoxiclav etc.'!AH111="no"),"yes","no")</f>
        <v>no</v>
      </c>
      <c r="U111" s="202" t="str">
        <f>IF(AND('OF -Antibiotics STAR PU 13'!AJ111="no",'Co-amoxiclav etc.'!AJ111="no"),"yes","no")</f>
        <v>no</v>
      </c>
      <c r="V111" s="202" t="str">
        <f>IF(AND('OF -Antibiotics STAR PU 13'!AL111="no",'Co-amoxiclav etc.'!AL111="no"),"yes","no")</f>
        <v>no</v>
      </c>
      <c r="W111" s="202" t="str">
        <f>IF(AND('OF -Antibiotics STAR PU 13'!AN111="no",'Co-amoxiclav etc.'!AN111="no"),"yes","no")</f>
        <v>no</v>
      </c>
      <c r="X111" s="202" t="str">
        <f>IF(AND('OF -Antibiotics STAR PU 13'!AP111="no",'Co-amoxiclav etc.'!AP111="no"),"yes","no")</f>
        <v>no</v>
      </c>
      <c r="Y111" s="202" t="str">
        <f>IF(AND('OF -Antibiotics STAR PU 13'!AR111="no",'Co-amoxiclav etc.'!AR111="no"),"yes","no")</f>
        <v>no</v>
      </c>
      <c r="Z111" s="202" t="str">
        <f>IF(AND('OF -Antibiotics STAR PU 13'!AT111="no",'Co-amoxiclav etc.'!AT111="no"),"yes","no")</f>
        <v>no</v>
      </c>
      <c r="AA111" s="202" t="str">
        <f>IF(AND('OF -Antibiotics STAR PU 13'!AV111="no",'Co-amoxiclav etc.'!AV111="no"),"yes","no")</f>
        <v>no</v>
      </c>
      <c r="AB111" s="202"/>
      <c r="AC111" s="202"/>
      <c r="AD111" s="202"/>
      <c r="AE111" s="202"/>
    </row>
    <row r="112" spans="1:31" x14ac:dyDescent="0.2">
      <c r="A112" s="285" t="s">
        <v>634</v>
      </c>
      <c r="B112" s="293" t="s">
        <v>699</v>
      </c>
      <c r="C112" s="293" t="s">
        <v>410</v>
      </c>
      <c r="D112" s="293" t="s">
        <v>433</v>
      </c>
      <c r="E112" s="293" t="s">
        <v>91</v>
      </c>
      <c r="F112" s="293" t="s">
        <v>226</v>
      </c>
      <c r="G112" s="293" t="s">
        <v>227</v>
      </c>
      <c r="H112" s="202" t="str">
        <f>IF(AND('OF -Antibiotics STAR PU 13'!J112="no",'Co-amoxiclav etc.'!J112="no"),"yes","no")</f>
        <v>no</v>
      </c>
      <c r="I112" s="202" t="str">
        <f>IF(AND('OF -Antibiotics STAR PU 13'!L112="no",'Co-amoxiclav etc.'!L112="no"),"yes","no")</f>
        <v>no</v>
      </c>
      <c r="J112" s="202" t="str">
        <f>IF(AND('OF -Antibiotics STAR PU 13'!N112="no",'Co-amoxiclav etc.'!N112="no"),"yes","no")</f>
        <v>no</v>
      </c>
      <c r="K112" s="202" t="str">
        <f>IF(AND('OF -Antibiotics STAR PU 13'!P112="no",'Co-amoxiclav etc.'!P112="no"),"yes","no")</f>
        <v>no</v>
      </c>
      <c r="L112" s="202" t="str">
        <f>IF(AND('OF -Antibiotics STAR PU 13'!R112="no",'Co-amoxiclav etc.'!R112="no"),"yes","no")</f>
        <v>no</v>
      </c>
      <c r="M112" s="202" t="str">
        <f>IF(AND('OF -Antibiotics STAR PU 13'!T112="no",'Co-amoxiclav etc.'!T112="no"),"yes","no")</f>
        <v>no</v>
      </c>
      <c r="N112" s="202" t="str">
        <f>IF(AND('OF -Antibiotics STAR PU 13'!V112="no",'Co-amoxiclav etc.'!V112="no"),"yes","no")</f>
        <v>no</v>
      </c>
      <c r="O112" s="202" t="str">
        <f>IF(AND('OF -Antibiotics STAR PU 13'!X112="no",'Co-amoxiclav etc.'!X112="no"),"yes","no")</f>
        <v>no</v>
      </c>
      <c r="P112" s="202" t="str">
        <f>IF(AND('OF -Antibiotics STAR PU 13'!Z112="no",'Co-amoxiclav etc.'!Z112="no"),"yes","no")</f>
        <v>no</v>
      </c>
      <c r="Q112" s="202" t="str">
        <f>IF(AND('OF -Antibiotics STAR PU 13'!AB112="no",'Co-amoxiclav etc.'!AB112="no"),"yes","no")</f>
        <v>no</v>
      </c>
      <c r="R112" s="202" t="str">
        <f>IF(AND('OF -Antibiotics STAR PU 13'!AD112="no",'Co-amoxiclav etc.'!AD112="no"),"yes","no")</f>
        <v>no</v>
      </c>
      <c r="S112" s="202" t="str">
        <f>IF(AND('OF -Antibiotics STAR PU 13'!AF112="no",'Co-amoxiclav etc.'!AF112="no"),"yes","no")</f>
        <v>no</v>
      </c>
      <c r="T112" s="202" t="str">
        <f>IF(AND('OF -Antibiotics STAR PU 13'!AH112="no",'Co-amoxiclav etc.'!AH112="no"),"yes","no")</f>
        <v>no</v>
      </c>
      <c r="U112" s="202" t="str">
        <f>IF(AND('OF -Antibiotics STAR PU 13'!AJ112="no",'Co-amoxiclav etc.'!AJ112="no"),"yes","no")</f>
        <v>no</v>
      </c>
      <c r="V112" s="202" t="str">
        <f>IF(AND('OF -Antibiotics STAR PU 13'!AL112="no",'Co-amoxiclav etc.'!AL112="no"),"yes","no")</f>
        <v>no</v>
      </c>
      <c r="W112" s="202" t="str">
        <f>IF(AND('OF -Antibiotics STAR PU 13'!AN112="no",'Co-amoxiclav etc.'!AN112="no"),"yes","no")</f>
        <v>no</v>
      </c>
      <c r="X112" s="202" t="str">
        <f>IF(AND('OF -Antibiotics STAR PU 13'!AP112="no",'Co-amoxiclav etc.'!AP112="no"),"yes","no")</f>
        <v>no</v>
      </c>
      <c r="Y112" s="202" t="str">
        <f>IF(AND('OF -Antibiotics STAR PU 13'!AR112="no",'Co-amoxiclav etc.'!AR112="no"),"yes","no")</f>
        <v>no</v>
      </c>
      <c r="Z112" s="202" t="str">
        <f>IF(AND('OF -Antibiotics STAR PU 13'!AT112="no",'Co-amoxiclav etc.'!AT112="no"),"yes","no")</f>
        <v>no</v>
      </c>
      <c r="AA112" s="202" t="str">
        <f>IF(AND('OF -Antibiotics STAR PU 13'!AV112="no",'Co-amoxiclav etc.'!AV112="no"),"yes","no")</f>
        <v>no</v>
      </c>
      <c r="AB112" s="202"/>
      <c r="AC112" s="202"/>
      <c r="AD112" s="202"/>
      <c r="AE112" s="202"/>
    </row>
    <row r="113" spans="1:31" x14ac:dyDescent="0.2">
      <c r="A113" s="285" t="s">
        <v>501</v>
      </c>
      <c r="B113" s="293" t="s">
        <v>691</v>
      </c>
      <c r="C113" s="293" t="s">
        <v>405</v>
      </c>
      <c r="D113" s="293" t="s">
        <v>552</v>
      </c>
      <c r="E113" s="293" t="s">
        <v>20</v>
      </c>
      <c r="F113" s="293" t="s">
        <v>228</v>
      </c>
      <c r="G113" s="293" t="s">
        <v>229</v>
      </c>
      <c r="H113" s="202" t="str">
        <f>IF(AND('OF -Antibiotics STAR PU 13'!J113="no",'Co-amoxiclav etc.'!J113="no"),"yes","no")</f>
        <v>yes</v>
      </c>
      <c r="I113" s="202" t="str">
        <f>IF(AND('OF -Antibiotics STAR PU 13'!L113="no",'Co-amoxiclav etc.'!L113="no"),"yes","no")</f>
        <v>yes</v>
      </c>
      <c r="J113" s="202" t="str">
        <f>IF(AND('OF -Antibiotics STAR PU 13'!N113="no",'Co-amoxiclav etc.'!N113="no"),"yes","no")</f>
        <v>yes</v>
      </c>
      <c r="K113" s="202" t="str">
        <f>IF(AND('OF -Antibiotics STAR PU 13'!P113="no",'Co-amoxiclav etc.'!P113="no"),"yes","no")</f>
        <v>yes</v>
      </c>
      <c r="L113" s="202" t="str">
        <f>IF(AND('OF -Antibiotics STAR PU 13'!R113="no",'Co-amoxiclav etc.'!R113="no"),"yes","no")</f>
        <v>yes</v>
      </c>
      <c r="M113" s="202" t="str">
        <f>IF(AND('OF -Antibiotics STAR PU 13'!T113="no",'Co-amoxiclav etc.'!T113="no"),"yes","no")</f>
        <v>yes</v>
      </c>
      <c r="N113" s="202" t="str">
        <f>IF(AND('OF -Antibiotics STAR PU 13'!V113="no",'Co-amoxiclav etc.'!V113="no"),"yes","no")</f>
        <v>yes</v>
      </c>
      <c r="O113" s="202" t="str">
        <f>IF(AND('OF -Antibiotics STAR PU 13'!X113="no",'Co-amoxiclav etc.'!X113="no"),"yes","no")</f>
        <v>yes</v>
      </c>
      <c r="P113" s="202" t="str">
        <f>IF(AND('OF -Antibiotics STAR PU 13'!Z113="no",'Co-amoxiclav etc.'!Z113="no"),"yes","no")</f>
        <v>yes</v>
      </c>
      <c r="Q113" s="202" t="str">
        <f>IF(AND('OF -Antibiotics STAR PU 13'!AB113="no",'Co-amoxiclav etc.'!AB113="no"),"yes","no")</f>
        <v>yes</v>
      </c>
      <c r="R113" s="202" t="str">
        <f>IF(AND('OF -Antibiotics STAR PU 13'!AD113="no",'Co-amoxiclav etc.'!AD113="no"),"yes","no")</f>
        <v>yes</v>
      </c>
      <c r="S113" s="202" t="str">
        <f>IF(AND('OF -Antibiotics STAR PU 13'!AF113="no",'Co-amoxiclav etc.'!AF113="no"),"yes","no")</f>
        <v>yes</v>
      </c>
      <c r="T113" s="202" t="str">
        <f>IF(AND('OF -Antibiotics STAR PU 13'!AH113="no",'Co-amoxiclav etc.'!AH113="no"),"yes","no")</f>
        <v>yes</v>
      </c>
      <c r="U113" s="202" t="str">
        <f>IF(AND('OF -Antibiotics STAR PU 13'!AJ113="no",'Co-amoxiclav etc.'!AJ113="no"),"yes","no")</f>
        <v>yes</v>
      </c>
      <c r="V113" s="202" t="str">
        <f>IF(AND('OF -Antibiotics STAR PU 13'!AL113="no",'Co-amoxiclav etc.'!AL113="no"),"yes","no")</f>
        <v>yes</v>
      </c>
      <c r="W113" s="202" t="str">
        <f>IF(AND('OF -Antibiotics STAR PU 13'!AN113="no",'Co-amoxiclav etc.'!AN113="no"),"yes","no")</f>
        <v>yes</v>
      </c>
      <c r="X113" s="202" t="str">
        <f>IF(AND('OF -Antibiotics STAR PU 13'!AP113="no",'Co-amoxiclav etc.'!AP113="no"),"yes","no")</f>
        <v>yes</v>
      </c>
      <c r="Y113" s="202" t="str">
        <f>IF(AND('OF -Antibiotics STAR PU 13'!AR113="no",'Co-amoxiclav etc.'!AR113="no"),"yes","no")</f>
        <v>yes</v>
      </c>
      <c r="Z113" s="202" t="str">
        <f>IF(AND('OF -Antibiotics STAR PU 13'!AT113="no",'Co-amoxiclav etc.'!AT113="no"),"yes","no")</f>
        <v>yes</v>
      </c>
      <c r="AA113" s="202" t="str">
        <f>IF(AND('OF -Antibiotics STAR PU 13'!AV113="no",'Co-amoxiclav etc.'!AV113="no"),"yes","no")</f>
        <v>yes</v>
      </c>
      <c r="AB113" s="202"/>
      <c r="AC113" s="202"/>
      <c r="AD113" s="202"/>
      <c r="AE113" s="202"/>
    </row>
    <row r="114" spans="1:31" x14ac:dyDescent="0.2">
      <c r="A114" s="285" t="s">
        <v>636</v>
      </c>
      <c r="B114" s="289" t="s">
        <v>704</v>
      </c>
      <c r="C114" s="289" t="s">
        <v>98</v>
      </c>
      <c r="D114" s="289" t="s">
        <v>434</v>
      </c>
      <c r="E114" s="289" t="s">
        <v>98</v>
      </c>
      <c r="F114" s="340" t="s">
        <v>230</v>
      </c>
      <c r="G114" s="293" t="s">
        <v>231</v>
      </c>
      <c r="H114" s="202" t="str">
        <f>IF(AND('OF -Antibiotics STAR PU 13'!J114="no",'Co-amoxiclav etc.'!J114="no"),"yes","no")</f>
        <v>no</v>
      </c>
      <c r="I114" s="202" t="str">
        <f>IF(AND('OF -Antibiotics STAR PU 13'!L114="no",'Co-amoxiclav etc.'!L114="no"),"yes","no")</f>
        <v>no</v>
      </c>
      <c r="J114" s="202" t="str">
        <f>IF(AND('OF -Antibiotics STAR PU 13'!N114="no",'Co-amoxiclav etc.'!N114="no"),"yes","no")</f>
        <v>no</v>
      </c>
      <c r="K114" s="202" t="str">
        <f>IF(AND('OF -Antibiotics STAR PU 13'!P114="no",'Co-amoxiclav etc.'!P114="no"),"yes","no")</f>
        <v>no</v>
      </c>
      <c r="L114" s="202" t="str">
        <f>IF(AND('OF -Antibiotics STAR PU 13'!R114="no",'Co-amoxiclav etc.'!R114="no"),"yes","no")</f>
        <v>no</v>
      </c>
      <c r="M114" s="202" t="str">
        <f>IF(AND('OF -Antibiotics STAR PU 13'!T114="no",'Co-amoxiclav etc.'!T114="no"),"yes","no")</f>
        <v>no</v>
      </c>
      <c r="N114" s="202" t="str">
        <f>IF(AND('OF -Antibiotics STAR PU 13'!V114="no",'Co-amoxiclav etc.'!V114="no"),"yes","no")</f>
        <v>no</v>
      </c>
      <c r="O114" s="202" t="str">
        <f>IF(AND('OF -Antibiotics STAR PU 13'!X114="no",'Co-amoxiclav etc.'!X114="no"),"yes","no")</f>
        <v>no</v>
      </c>
      <c r="P114" s="202" t="str">
        <f>IF(AND('OF -Antibiotics STAR PU 13'!Z114="no",'Co-amoxiclav etc.'!Z114="no"),"yes","no")</f>
        <v>no</v>
      </c>
      <c r="Q114" s="202" t="str">
        <f>IF(AND('OF -Antibiotics STAR PU 13'!AB114="no",'Co-amoxiclav etc.'!AB114="no"),"yes","no")</f>
        <v>no</v>
      </c>
      <c r="R114" s="202" t="str">
        <f>IF(AND('OF -Antibiotics STAR PU 13'!AD114="no",'Co-amoxiclav etc.'!AD114="no"),"yes","no")</f>
        <v>no</v>
      </c>
      <c r="S114" s="202" t="str">
        <f>IF(AND('OF -Antibiotics STAR PU 13'!AF114="no",'Co-amoxiclav etc.'!AF114="no"),"yes","no")</f>
        <v>no</v>
      </c>
      <c r="T114" s="202" t="str">
        <f>IF(AND('OF -Antibiotics STAR PU 13'!AH114="no",'Co-amoxiclav etc.'!AH114="no"),"yes","no")</f>
        <v>no</v>
      </c>
      <c r="U114" s="202" t="str">
        <f>IF(AND('OF -Antibiotics STAR PU 13'!AJ114="no",'Co-amoxiclav etc.'!AJ114="no"),"yes","no")</f>
        <v>no</v>
      </c>
      <c r="V114" s="202" t="str">
        <f>IF(AND('OF -Antibiotics STAR PU 13'!AL114="no",'Co-amoxiclav etc.'!AL114="no"),"yes","no")</f>
        <v>no</v>
      </c>
      <c r="W114" s="202" t="str">
        <f>IF(AND('OF -Antibiotics STAR PU 13'!AN114="no",'Co-amoxiclav etc.'!AN114="no"),"yes","no")</f>
        <v>no</v>
      </c>
      <c r="X114" s="202" t="str">
        <f>IF(AND('OF -Antibiotics STAR PU 13'!AP114="no",'Co-amoxiclav etc.'!AP114="no"),"yes","no")</f>
        <v>no</v>
      </c>
      <c r="Y114" s="202" t="str">
        <f>IF(AND('OF -Antibiotics STAR PU 13'!AR114="no",'Co-amoxiclav etc.'!AR114="no"),"yes","no")</f>
        <v>no</v>
      </c>
      <c r="Z114" s="202" t="str">
        <f>IF(AND('OF -Antibiotics STAR PU 13'!AT114="no",'Co-amoxiclav etc.'!AT114="no"),"yes","no")</f>
        <v>no</v>
      </c>
      <c r="AA114" s="202" t="str">
        <f>IF(AND('OF -Antibiotics STAR PU 13'!AV114="no",'Co-amoxiclav etc.'!AV114="no"),"yes","no")</f>
        <v>no</v>
      </c>
      <c r="AB114" s="202"/>
      <c r="AC114" s="202"/>
      <c r="AD114" s="202"/>
      <c r="AE114" s="202"/>
    </row>
    <row r="115" spans="1:31" x14ac:dyDescent="0.2">
      <c r="A115" s="285" t="s">
        <v>637</v>
      </c>
      <c r="B115" s="293" t="s">
        <v>688</v>
      </c>
      <c r="C115" s="293" t="s">
        <v>401</v>
      </c>
      <c r="D115" s="293" t="s">
        <v>436</v>
      </c>
      <c r="E115" s="293" t="s">
        <v>114</v>
      </c>
      <c r="F115" s="293" t="s">
        <v>232</v>
      </c>
      <c r="G115" s="293" t="s">
        <v>233</v>
      </c>
      <c r="H115" s="202" t="str">
        <f>IF(AND('OF -Antibiotics STAR PU 13'!J115="no",'Co-amoxiclav etc.'!J115="no"),"yes","no")</f>
        <v>no</v>
      </c>
      <c r="I115" s="202" t="str">
        <f>IF(AND('OF -Antibiotics STAR PU 13'!L115="no",'Co-amoxiclav etc.'!L115="no"),"yes","no")</f>
        <v>no</v>
      </c>
      <c r="J115" s="202" t="str">
        <f>IF(AND('OF -Antibiotics STAR PU 13'!N115="no",'Co-amoxiclav etc.'!N115="no"),"yes","no")</f>
        <v>no</v>
      </c>
      <c r="K115" s="202" t="str">
        <f>IF(AND('OF -Antibiotics STAR PU 13'!P115="no",'Co-amoxiclav etc.'!P115="no"),"yes","no")</f>
        <v>no</v>
      </c>
      <c r="L115" s="202" t="str">
        <f>IF(AND('OF -Antibiotics STAR PU 13'!R115="no",'Co-amoxiclav etc.'!R115="no"),"yes","no")</f>
        <v>no</v>
      </c>
      <c r="M115" s="202" t="str">
        <f>IF(AND('OF -Antibiotics STAR PU 13'!T115="no",'Co-amoxiclav etc.'!T115="no"),"yes","no")</f>
        <v>no</v>
      </c>
      <c r="N115" s="202" t="str">
        <f>IF(AND('OF -Antibiotics STAR PU 13'!V115="no",'Co-amoxiclav etc.'!V115="no"),"yes","no")</f>
        <v>no</v>
      </c>
      <c r="O115" s="202" t="str">
        <f>IF(AND('OF -Antibiotics STAR PU 13'!X115="no",'Co-amoxiclav etc.'!X115="no"),"yes","no")</f>
        <v>no</v>
      </c>
      <c r="P115" s="202" t="str">
        <f>IF(AND('OF -Antibiotics STAR PU 13'!Z115="no",'Co-amoxiclav etc.'!Z115="no"),"yes","no")</f>
        <v>no</v>
      </c>
      <c r="Q115" s="202" t="str">
        <f>IF(AND('OF -Antibiotics STAR PU 13'!AB115="no",'Co-amoxiclav etc.'!AB115="no"),"yes","no")</f>
        <v>no</v>
      </c>
      <c r="R115" s="202" t="str">
        <f>IF(AND('OF -Antibiotics STAR PU 13'!AD115="no",'Co-amoxiclav etc.'!AD115="no"),"yes","no")</f>
        <v>no</v>
      </c>
      <c r="S115" s="202" t="str">
        <f>IF(AND('OF -Antibiotics STAR PU 13'!AF115="no",'Co-amoxiclav etc.'!AF115="no"),"yes","no")</f>
        <v>no</v>
      </c>
      <c r="T115" s="202" t="str">
        <f>IF(AND('OF -Antibiotics STAR PU 13'!AH115="no",'Co-amoxiclav etc.'!AH115="no"),"yes","no")</f>
        <v>no</v>
      </c>
      <c r="U115" s="202" t="str">
        <f>IF(AND('OF -Antibiotics STAR PU 13'!AJ115="no",'Co-amoxiclav etc.'!AJ115="no"),"yes","no")</f>
        <v>no</v>
      </c>
      <c r="V115" s="202" t="str">
        <f>IF(AND('OF -Antibiotics STAR PU 13'!AL115="no",'Co-amoxiclav etc.'!AL115="no"),"yes","no")</f>
        <v>no</v>
      </c>
      <c r="W115" s="202" t="str">
        <f>IF(AND('OF -Antibiotics STAR PU 13'!AN115="no",'Co-amoxiclav etc.'!AN115="no"),"yes","no")</f>
        <v>no</v>
      </c>
      <c r="X115" s="202" t="str">
        <f>IF(AND('OF -Antibiotics STAR PU 13'!AP115="no",'Co-amoxiclav etc.'!AP115="no"),"yes","no")</f>
        <v>no</v>
      </c>
      <c r="Y115" s="202" t="str">
        <f>IF(AND('OF -Antibiotics STAR PU 13'!AR115="no",'Co-amoxiclav etc.'!AR115="no"),"yes","no")</f>
        <v>no</v>
      </c>
      <c r="Z115" s="202" t="str">
        <f>IF(AND('OF -Antibiotics STAR PU 13'!AT115="no",'Co-amoxiclav etc.'!AT115="no"),"yes","no")</f>
        <v>no</v>
      </c>
      <c r="AA115" s="202" t="str">
        <f>IF(AND('OF -Antibiotics STAR PU 13'!AV115="no",'Co-amoxiclav etc.'!AV115="no"),"yes","no")</f>
        <v>no</v>
      </c>
      <c r="AB115" s="202"/>
      <c r="AC115" s="202"/>
      <c r="AD115" s="202"/>
      <c r="AE115" s="202"/>
    </row>
    <row r="116" spans="1:31" x14ac:dyDescent="0.2">
      <c r="A116" s="285" t="s">
        <v>498</v>
      </c>
      <c r="B116" s="293" t="s">
        <v>704</v>
      </c>
      <c r="C116" s="293" t="s">
        <v>98</v>
      </c>
      <c r="D116" s="293" t="s">
        <v>434</v>
      </c>
      <c r="E116" s="293" t="s">
        <v>98</v>
      </c>
      <c r="F116" s="293" t="s">
        <v>234</v>
      </c>
      <c r="G116" s="293" t="s">
        <v>235</v>
      </c>
      <c r="H116" s="202" t="str">
        <f>IF(AND('OF -Antibiotics STAR PU 13'!J116="no",'Co-amoxiclav etc.'!J116="no"),"yes","no")</f>
        <v>no</v>
      </c>
      <c r="I116" s="202" t="str">
        <f>IF(AND('OF -Antibiotics STAR PU 13'!L116="no",'Co-amoxiclav etc.'!L116="no"),"yes","no")</f>
        <v>no</v>
      </c>
      <c r="J116" s="202" t="str">
        <f>IF(AND('OF -Antibiotics STAR PU 13'!N116="no",'Co-amoxiclav etc.'!N116="no"),"yes","no")</f>
        <v>no</v>
      </c>
      <c r="K116" s="202" t="str">
        <f>IF(AND('OF -Antibiotics STAR PU 13'!P116="no",'Co-amoxiclav etc.'!P116="no"),"yes","no")</f>
        <v>no</v>
      </c>
      <c r="L116" s="202" t="str">
        <f>IF(AND('OF -Antibiotics STAR PU 13'!R116="no",'Co-amoxiclav etc.'!R116="no"),"yes","no")</f>
        <v>no</v>
      </c>
      <c r="M116" s="202" t="str">
        <f>IF(AND('OF -Antibiotics STAR PU 13'!T116="no",'Co-amoxiclav etc.'!T116="no"),"yes","no")</f>
        <v>no</v>
      </c>
      <c r="N116" s="202" t="str">
        <f>IF(AND('OF -Antibiotics STAR PU 13'!V116="no",'Co-amoxiclav etc.'!V116="no"),"yes","no")</f>
        <v>no</v>
      </c>
      <c r="O116" s="202" t="str">
        <f>IF(AND('OF -Antibiotics STAR PU 13'!X116="no",'Co-amoxiclav etc.'!X116="no"),"yes","no")</f>
        <v>no</v>
      </c>
      <c r="P116" s="202" t="str">
        <f>IF(AND('OF -Antibiotics STAR PU 13'!Z116="no",'Co-amoxiclav etc.'!Z116="no"),"yes","no")</f>
        <v>no</v>
      </c>
      <c r="Q116" s="202" t="str">
        <f>IF(AND('OF -Antibiotics STAR PU 13'!AB116="no",'Co-amoxiclav etc.'!AB116="no"),"yes","no")</f>
        <v>no</v>
      </c>
      <c r="R116" s="202" t="str">
        <f>IF(AND('OF -Antibiotics STAR PU 13'!AD116="no",'Co-amoxiclav etc.'!AD116="no"),"yes","no")</f>
        <v>no</v>
      </c>
      <c r="S116" s="202" t="str">
        <f>IF(AND('OF -Antibiotics STAR PU 13'!AF116="no",'Co-amoxiclav etc.'!AF116="no"),"yes","no")</f>
        <v>no</v>
      </c>
      <c r="T116" s="202" t="str">
        <f>IF(AND('OF -Antibiotics STAR PU 13'!AH116="no",'Co-amoxiclav etc.'!AH116="no"),"yes","no")</f>
        <v>no</v>
      </c>
      <c r="U116" s="202" t="str">
        <f>IF(AND('OF -Antibiotics STAR PU 13'!AJ116="no",'Co-amoxiclav etc.'!AJ116="no"),"yes","no")</f>
        <v>no</v>
      </c>
      <c r="V116" s="202" t="str">
        <f>IF(AND('OF -Antibiotics STAR PU 13'!AL116="no",'Co-amoxiclav etc.'!AL116="no"),"yes","no")</f>
        <v>no</v>
      </c>
      <c r="W116" s="202" t="str">
        <f>IF(AND('OF -Antibiotics STAR PU 13'!AN116="no",'Co-amoxiclav etc.'!AN116="no"),"yes","no")</f>
        <v>no</v>
      </c>
      <c r="X116" s="202" t="str">
        <f>IF(AND('OF -Antibiotics STAR PU 13'!AP116="no",'Co-amoxiclav etc.'!AP116="no"),"yes","no")</f>
        <v>no</v>
      </c>
      <c r="Y116" s="202" t="str">
        <f>IF(AND('OF -Antibiotics STAR PU 13'!AR116="no",'Co-amoxiclav etc.'!AR116="no"),"yes","no")</f>
        <v>no</v>
      </c>
      <c r="Z116" s="202" t="str">
        <f>IF(AND('OF -Antibiotics STAR PU 13'!AT116="no",'Co-amoxiclav etc.'!AT116="no"),"yes","no")</f>
        <v>no</v>
      </c>
      <c r="AA116" s="202" t="str">
        <f>IF(AND('OF -Antibiotics STAR PU 13'!AV116="no",'Co-amoxiclav etc.'!AV116="no"),"yes","no")</f>
        <v>no</v>
      </c>
      <c r="AB116" s="202"/>
      <c r="AC116" s="202"/>
      <c r="AD116" s="202"/>
      <c r="AE116" s="202"/>
    </row>
    <row r="117" spans="1:31" x14ac:dyDescent="0.2">
      <c r="A117" s="285" t="s">
        <v>619</v>
      </c>
      <c r="B117" s="293" t="s">
        <v>688</v>
      </c>
      <c r="C117" s="293" t="s">
        <v>401</v>
      </c>
      <c r="D117" s="293" t="s">
        <v>415</v>
      </c>
      <c r="E117" s="293" t="s">
        <v>5</v>
      </c>
      <c r="F117" s="293" t="s">
        <v>236</v>
      </c>
      <c r="G117" s="293" t="s">
        <v>237</v>
      </c>
      <c r="H117" s="202" t="str">
        <f>IF(AND('OF -Antibiotics STAR PU 13'!J117="no",'Co-amoxiclav etc.'!J117="no"),"yes","no")</f>
        <v>no</v>
      </c>
      <c r="I117" s="202" t="str">
        <f>IF(AND('OF -Antibiotics STAR PU 13'!L117="no",'Co-amoxiclav etc.'!L117="no"),"yes","no")</f>
        <v>no</v>
      </c>
      <c r="J117" s="202" t="str">
        <f>IF(AND('OF -Antibiotics STAR PU 13'!N117="no",'Co-amoxiclav etc.'!N117="no"),"yes","no")</f>
        <v>no</v>
      </c>
      <c r="K117" s="202" t="str">
        <f>IF(AND('OF -Antibiotics STAR PU 13'!P117="no",'Co-amoxiclav etc.'!P117="no"),"yes","no")</f>
        <v>no</v>
      </c>
      <c r="L117" s="202" t="str">
        <f>IF(AND('OF -Antibiotics STAR PU 13'!R117="no",'Co-amoxiclav etc.'!R117="no"),"yes","no")</f>
        <v>no</v>
      </c>
      <c r="M117" s="202" t="str">
        <f>IF(AND('OF -Antibiotics STAR PU 13'!T117="no",'Co-amoxiclav etc.'!T117="no"),"yes","no")</f>
        <v>no</v>
      </c>
      <c r="N117" s="202" t="str">
        <f>IF(AND('OF -Antibiotics STAR PU 13'!V117="no",'Co-amoxiclav etc.'!V117="no"),"yes","no")</f>
        <v>no</v>
      </c>
      <c r="O117" s="202" t="str">
        <f>IF(AND('OF -Antibiotics STAR PU 13'!X117="no",'Co-amoxiclav etc.'!X117="no"),"yes","no")</f>
        <v>no</v>
      </c>
      <c r="P117" s="202" t="str">
        <f>IF(AND('OF -Antibiotics STAR PU 13'!Z117="no",'Co-amoxiclav etc.'!Z117="no"),"yes","no")</f>
        <v>no</v>
      </c>
      <c r="Q117" s="202" t="str">
        <f>IF(AND('OF -Antibiotics STAR PU 13'!AB117="no",'Co-amoxiclav etc.'!AB117="no"),"yes","no")</f>
        <v>no</v>
      </c>
      <c r="R117" s="202" t="str">
        <f>IF(AND('OF -Antibiotics STAR PU 13'!AD117="no",'Co-amoxiclav etc.'!AD117="no"),"yes","no")</f>
        <v>no</v>
      </c>
      <c r="S117" s="202" t="str">
        <f>IF(AND('OF -Antibiotics STAR PU 13'!AF117="no",'Co-amoxiclav etc.'!AF117="no"),"yes","no")</f>
        <v>no</v>
      </c>
      <c r="T117" s="202" t="str">
        <f>IF(AND('OF -Antibiotics STAR PU 13'!AH117="no",'Co-amoxiclav etc.'!AH117="no"),"yes","no")</f>
        <v>no</v>
      </c>
      <c r="U117" s="202" t="str">
        <f>IF(AND('OF -Antibiotics STAR PU 13'!AJ117="no",'Co-amoxiclav etc.'!AJ117="no"),"yes","no")</f>
        <v>no</v>
      </c>
      <c r="V117" s="202" t="str">
        <f>IF(AND('OF -Antibiotics STAR PU 13'!AL117="no",'Co-amoxiclav etc.'!AL117="no"),"yes","no")</f>
        <v>no</v>
      </c>
      <c r="W117" s="202" t="str">
        <f>IF(AND('OF -Antibiotics STAR PU 13'!AN117="no",'Co-amoxiclav etc.'!AN117="no"),"yes","no")</f>
        <v>no</v>
      </c>
      <c r="X117" s="202" t="str">
        <f>IF(AND('OF -Antibiotics STAR PU 13'!AP117="no",'Co-amoxiclav etc.'!AP117="no"),"yes","no")</f>
        <v>no</v>
      </c>
      <c r="Y117" s="202" t="str">
        <f>IF(AND('OF -Antibiotics STAR PU 13'!AR117="no",'Co-amoxiclav etc.'!AR117="no"),"yes","no")</f>
        <v>no</v>
      </c>
      <c r="Z117" s="202" t="str">
        <f>IF(AND('OF -Antibiotics STAR PU 13'!AT117="no",'Co-amoxiclav etc.'!AT117="no"),"yes","no")</f>
        <v>no</v>
      </c>
      <c r="AA117" s="202" t="str">
        <f>IF(AND('OF -Antibiotics STAR PU 13'!AV117="no",'Co-amoxiclav etc.'!AV117="no"),"yes","no")</f>
        <v>no</v>
      </c>
      <c r="AB117" s="202"/>
      <c r="AC117" s="202"/>
      <c r="AD117" s="202"/>
      <c r="AE117" s="202"/>
    </row>
    <row r="118" spans="1:31" x14ac:dyDescent="0.2">
      <c r="A118" s="285" t="s">
        <v>637</v>
      </c>
      <c r="B118" s="293" t="s">
        <v>688</v>
      </c>
      <c r="C118" s="293" t="s">
        <v>401</v>
      </c>
      <c r="D118" s="293" t="s">
        <v>436</v>
      </c>
      <c r="E118" s="293" t="s">
        <v>114</v>
      </c>
      <c r="F118" s="293" t="s">
        <v>238</v>
      </c>
      <c r="G118" s="293" t="s">
        <v>239</v>
      </c>
      <c r="H118" s="202" t="str">
        <f>IF(AND('OF -Antibiotics STAR PU 13'!J118="no",'Co-amoxiclav etc.'!J118="no"),"yes","no")</f>
        <v>no</v>
      </c>
      <c r="I118" s="202" t="str">
        <f>IF(AND('OF -Antibiotics STAR PU 13'!L118="no",'Co-amoxiclav etc.'!L118="no"),"yes","no")</f>
        <v>no</v>
      </c>
      <c r="J118" s="202" t="str">
        <f>IF(AND('OF -Antibiotics STAR PU 13'!N118="no",'Co-amoxiclav etc.'!N118="no"),"yes","no")</f>
        <v>no</v>
      </c>
      <c r="K118" s="202" t="str">
        <f>IF(AND('OF -Antibiotics STAR PU 13'!P118="no",'Co-amoxiclav etc.'!P118="no"),"yes","no")</f>
        <v>no</v>
      </c>
      <c r="L118" s="202" t="str">
        <f>IF(AND('OF -Antibiotics STAR PU 13'!R118="no",'Co-amoxiclav etc.'!R118="no"),"yes","no")</f>
        <v>no</v>
      </c>
      <c r="M118" s="202" t="str">
        <f>IF(AND('OF -Antibiotics STAR PU 13'!T118="no",'Co-amoxiclav etc.'!T118="no"),"yes","no")</f>
        <v>no</v>
      </c>
      <c r="N118" s="202" t="str">
        <f>IF(AND('OF -Antibiotics STAR PU 13'!V118="no",'Co-amoxiclav etc.'!V118="no"),"yes","no")</f>
        <v>no</v>
      </c>
      <c r="O118" s="202" t="str">
        <f>IF(AND('OF -Antibiotics STAR PU 13'!X118="no",'Co-amoxiclav etc.'!X118="no"),"yes","no")</f>
        <v>no</v>
      </c>
      <c r="P118" s="202" t="str">
        <f>IF(AND('OF -Antibiotics STAR PU 13'!Z118="no",'Co-amoxiclav etc.'!Z118="no"),"yes","no")</f>
        <v>no</v>
      </c>
      <c r="Q118" s="202" t="str">
        <f>IF(AND('OF -Antibiotics STAR PU 13'!AB118="no",'Co-amoxiclav etc.'!AB118="no"),"yes","no")</f>
        <v>no</v>
      </c>
      <c r="R118" s="202" t="str">
        <f>IF(AND('OF -Antibiotics STAR PU 13'!AD118="no",'Co-amoxiclav etc.'!AD118="no"),"yes","no")</f>
        <v>no</v>
      </c>
      <c r="S118" s="202" t="str">
        <f>IF(AND('OF -Antibiotics STAR PU 13'!AF118="no",'Co-amoxiclav etc.'!AF118="no"),"yes","no")</f>
        <v>no</v>
      </c>
      <c r="T118" s="202" t="str">
        <f>IF(AND('OF -Antibiotics STAR PU 13'!AH118="no",'Co-amoxiclav etc.'!AH118="no"),"yes","no")</f>
        <v>no</v>
      </c>
      <c r="U118" s="202" t="str">
        <f>IF(AND('OF -Antibiotics STAR PU 13'!AJ118="no",'Co-amoxiclav etc.'!AJ118="no"),"yes","no")</f>
        <v>no</v>
      </c>
      <c r="V118" s="202" t="str">
        <f>IF(AND('OF -Antibiotics STAR PU 13'!AL118="no",'Co-amoxiclav etc.'!AL118="no"),"yes","no")</f>
        <v>no</v>
      </c>
      <c r="W118" s="202" t="str">
        <f>IF(AND('OF -Antibiotics STAR PU 13'!AN118="no",'Co-amoxiclav etc.'!AN118="no"),"yes","no")</f>
        <v>no</v>
      </c>
      <c r="X118" s="202" t="str">
        <f>IF(AND('OF -Antibiotics STAR PU 13'!AP118="no",'Co-amoxiclav etc.'!AP118="no"),"yes","no")</f>
        <v>no</v>
      </c>
      <c r="Y118" s="202" t="str">
        <f>IF(AND('OF -Antibiotics STAR PU 13'!AR118="no",'Co-amoxiclav etc.'!AR118="no"),"yes","no")</f>
        <v>no</v>
      </c>
      <c r="Z118" s="202" t="str">
        <f>IF(AND('OF -Antibiotics STAR PU 13'!AT118="no",'Co-amoxiclav etc.'!AT118="no"),"yes","no")</f>
        <v>no</v>
      </c>
      <c r="AA118" s="202" t="str">
        <f>IF(AND('OF -Antibiotics STAR PU 13'!AV118="no",'Co-amoxiclav etc.'!AV118="no"),"yes","no")</f>
        <v>no</v>
      </c>
      <c r="AB118" s="202"/>
      <c r="AC118" s="202"/>
      <c r="AD118" s="202"/>
      <c r="AE118" s="202"/>
    </row>
    <row r="119" spans="1:31" x14ac:dyDescent="0.2">
      <c r="A119" s="285" t="s">
        <v>639</v>
      </c>
      <c r="B119" s="293" t="s">
        <v>691</v>
      </c>
      <c r="C119" s="293" t="s">
        <v>405</v>
      </c>
      <c r="D119" s="293" t="s">
        <v>429</v>
      </c>
      <c r="E119" s="293" t="s">
        <v>60</v>
      </c>
      <c r="F119" s="293" t="s">
        <v>240</v>
      </c>
      <c r="G119" s="293" t="s">
        <v>241</v>
      </c>
      <c r="H119" s="202" t="str">
        <f>IF(AND('OF -Antibiotics STAR PU 13'!J119="no",'Co-amoxiclav etc.'!J119="no"),"yes","no")</f>
        <v>yes</v>
      </c>
      <c r="I119" s="202" t="str">
        <f>IF(AND('OF -Antibiotics STAR PU 13'!L119="no",'Co-amoxiclav etc.'!L119="no"),"yes","no")</f>
        <v>yes</v>
      </c>
      <c r="J119" s="202" t="str">
        <f>IF(AND('OF -Antibiotics STAR PU 13'!N119="no",'Co-amoxiclav etc.'!N119="no"),"yes","no")</f>
        <v>yes</v>
      </c>
      <c r="K119" s="202" t="str">
        <f>IF(AND('OF -Antibiotics STAR PU 13'!P119="no",'Co-amoxiclav etc.'!P119="no"),"yes","no")</f>
        <v>yes</v>
      </c>
      <c r="L119" s="202" t="str">
        <f>IF(AND('OF -Antibiotics STAR PU 13'!R119="no",'Co-amoxiclav etc.'!R119="no"),"yes","no")</f>
        <v>yes</v>
      </c>
      <c r="M119" s="202" t="str">
        <f>IF(AND('OF -Antibiotics STAR PU 13'!T119="no",'Co-amoxiclav etc.'!T119="no"),"yes","no")</f>
        <v>yes</v>
      </c>
      <c r="N119" s="202" t="str">
        <f>IF(AND('OF -Antibiotics STAR PU 13'!V119="no",'Co-amoxiclav etc.'!V119="no"),"yes","no")</f>
        <v>yes</v>
      </c>
      <c r="O119" s="202" t="str">
        <f>IF(AND('OF -Antibiotics STAR PU 13'!X119="no",'Co-amoxiclav etc.'!X119="no"),"yes","no")</f>
        <v>yes</v>
      </c>
      <c r="P119" s="202" t="str">
        <f>IF(AND('OF -Antibiotics STAR PU 13'!Z119="no",'Co-amoxiclav etc.'!Z119="no"),"yes","no")</f>
        <v>yes</v>
      </c>
      <c r="Q119" s="202" t="str">
        <f>IF(AND('OF -Antibiotics STAR PU 13'!AB119="no",'Co-amoxiclav etc.'!AB119="no"),"yes","no")</f>
        <v>yes</v>
      </c>
      <c r="R119" s="202" t="str">
        <f>IF(AND('OF -Antibiotics STAR PU 13'!AD119="no",'Co-amoxiclav etc.'!AD119="no"),"yes","no")</f>
        <v>yes</v>
      </c>
      <c r="S119" s="202" t="str">
        <f>IF(AND('OF -Antibiotics STAR PU 13'!AF119="no",'Co-amoxiclav etc.'!AF119="no"),"yes","no")</f>
        <v>yes</v>
      </c>
      <c r="T119" s="202" t="str">
        <f>IF(AND('OF -Antibiotics STAR PU 13'!AH119="no",'Co-amoxiclav etc.'!AH119="no"),"yes","no")</f>
        <v>yes</v>
      </c>
      <c r="U119" s="202" t="str">
        <f>IF(AND('OF -Antibiotics STAR PU 13'!AJ119="no",'Co-amoxiclav etc.'!AJ119="no"),"yes","no")</f>
        <v>yes</v>
      </c>
      <c r="V119" s="202" t="str">
        <f>IF(AND('OF -Antibiotics STAR PU 13'!AL119="no",'Co-amoxiclav etc.'!AL119="no"),"yes","no")</f>
        <v>yes</v>
      </c>
      <c r="W119" s="202" t="str">
        <f>IF(AND('OF -Antibiotics STAR PU 13'!AN119="no",'Co-amoxiclav etc.'!AN119="no"),"yes","no")</f>
        <v>yes</v>
      </c>
      <c r="X119" s="202" t="str">
        <f>IF(AND('OF -Antibiotics STAR PU 13'!AP119="no",'Co-amoxiclav etc.'!AP119="no"),"yes","no")</f>
        <v>yes</v>
      </c>
      <c r="Y119" s="202" t="str">
        <f>IF(AND('OF -Antibiotics STAR PU 13'!AR119="no",'Co-amoxiclav etc.'!AR119="no"),"yes","no")</f>
        <v>yes</v>
      </c>
      <c r="Z119" s="202" t="str">
        <f>IF(AND('OF -Antibiotics STAR PU 13'!AT119="no",'Co-amoxiclav etc.'!AT119="no"),"yes","no")</f>
        <v>yes</v>
      </c>
      <c r="AA119" s="202" t="str">
        <f>IF(AND('OF -Antibiotics STAR PU 13'!AV119="no",'Co-amoxiclav etc.'!AV119="no"),"yes","no")</f>
        <v>yes</v>
      </c>
      <c r="AB119" s="202"/>
      <c r="AC119" s="202"/>
      <c r="AD119" s="202"/>
      <c r="AE119" s="202"/>
    </row>
    <row r="120" spans="1:31" x14ac:dyDescent="0.2">
      <c r="A120" s="285" t="s">
        <v>632</v>
      </c>
      <c r="B120" s="293" t="s">
        <v>698</v>
      </c>
      <c r="C120" s="293" t="s">
        <v>409</v>
      </c>
      <c r="D120" s="293" t="s">
        <v>430</v>
      </c>
      <c r="E120" s="293" t="s">
        <v>65</v>
      </c>
      <c r="F120" s="293" t="s">
        <v>242</v>
      </c>
      <c r="G120" s="293" t="s">
        <v>243</v>
      </c>
      <c r="H120" s="202" t="str">
        <f>IF(AND('OF -Antibiotics STAR PU 13'!J120="no",'Co-amoxiclav etc.'!J120="no"),"yes","no")</f>
        <v>no</v>
      </c>
      <c r="I120" s="202" t="str">
        <f>IF(AND('OF -Antibiotics STAR PU 13'!L120="no",'Co-amoxiclav etc.'!L120="no"),"yes","no")</f>
        <v>no</v>
      </c>
      <c r="J120" s="202" t="str">
        <f>IF(AND('OF -Antibiotics STAR PU 13'!N120="no",'Co-amoxiclav etc.'!N120="no"),"yes","no")</f>
        <v>no</v>
      </c>
      <c r="K120" s="202" t="str">
        <f>IF(AND('OF -Antibiotics STAR PU 13'!P120="no",'Co-amoxiclav etc.'!P120="no"),"yes","no")</f>
        <v>no</v>
      </c>
      <c r="L120" s="202" t="str">
        <f>IF(AND('OF -Antibiotics STAR PU 13'!R120="no",'Co-amoxiclav etc.'!R120="no"),"yes","no")</f>
        <v>no</v>
      </c>
      <c r="M120" s="202" t="str">
        <f>IF(AND('OF -Antibiotics STAR PU 13'!T120="no",'Co-amoxiclav etc.'!T120="no"),"yes","no")</f>
        <v>no</v>
      </c>
      <c r="N120" s="202" t="str">
        <f>IF(AND('OF -Antibiotics STAR PU 13'!V120="no",'Co-amoxiclav etc.'!V120="no"),"yes","no")</f>
        <v>no</v>
      </c>
      <c r="O120" s="202" t="str">
        <f>IF(AND('OF -Antibiotics STAR PU 13'!X120="no",'Co-amoxiclav etc.'!X120="no"),"yes","no")</f>
        <v>no</v>
      </c>
      <c r="P120" s="202" t="str">
        <f>IF(AND('OF -Antibiotics STAR PU 13'!Z120="no",'Co-amoxiclav etc.'!Z120="no"),"yes","no")</f>
        <v>no</v>
      </c>
      <c r="Q120" s="202" t="str">
        <f>IF(AND('OF -Antibiotics STAR PU 13'!AB120="no",'Co-amoxiclav etc.'!AB120="no"),"yes","no")</f>
        <v>no</v>
      </c>
      <c r="R120" s="202" t="str">
        <f>IF(AND('OF -Antibiotics STAR PU 13'!AD120="no",'Co-amoxiclav etc.'!AD120="no"),"yes","no")</f>
        <v>no</v>
      </c>
      <c r="S120" s="202" t="str">
        <f>IF(AND('OF -Antibiotics STAR PU 13'!AF120="no",'Co-amoxiclav etc.'!AF120="no"),"yes","no")</f>
        <v>no</v>
      </c>
      <c r="T120" s="202" t="str">
        <f>IF(AND('OF -Antibiotics STAR PU 13'!AH120="no",'Co-amoxiclav etc.'!AH120="no"),"yes","no")</f>
        <v>no</v>
      </c>
      <c r="U120" s="202" t="str">
        <f>IF(AND('OF -Antibiotics STAR PU 13'!AJ120="no",'Co-amoxiclav etc.'!AJ120="no"),"yes","no")</f>
        <v>no</v>
      </c>
      <c r="V120" s="202" t="str">
        <f>IF(AND('OF -Antibiotics STAR PU 13'!AL120="no",'Co-amoxiclav etc.'!AL120="no"),"yes","no")</f>
        <v>no</v>
      </c>
      <c r="W120" s="202" t="str">
        <f>IF(AND('OF -Antibiotics STAR PU 13'!AN120="no",'Co-amoxiclav etc.'!AN120="no"),"yes","no")</f>
        <v>no</v>
      </c>
      <c r="X120" s="202" t="str">
        <f>IF(AND('OF -Antibiotics STAR PU 13'!AP120="no",'Co-amoxiclav etc.'!AP120="no"),"yes","no")</f>
        <v>no</v>
      </c>
      <c r="Y120" s="202" t="str">
        <f>IF(AND('OF -Antibiotics STAR PU 13'!AR120="no",'Co-amoxiclav etc.'!AR120="no"),"yes","no")</f>
        <v>no</v>
      </c>
      <c r="Z120" s="202" t="str">
        <f>IF(AND('OF -Antibiotics STAR PU 13'!AT120="no",'Co-amoxiclav etc.'!AT120="no"),"yes","no")</f>
        <v>no</v>
      </c>
      <c r="AA120" s="202" t="str">
        <f>IF(AND('OF -Antibiotics STAR PU 13'!AV120="no",'Co-amoxiclav etc.'!AV120="no"),"yes","no")</f>
        <v>no</v>
      </c>
      <c r="AB120" s="202"/>
      <c r="AC120" s="202"/>
      <c r="AD120" s="202"/>
      <c r="AE120" s="202"/>
    </row>
    <row r="121" spans="1:31" x14ac:dyDescent="0.2">
      <c r="A121" s="285" t="s">
        <v>634</v>
      </c>
      <c r="B121" s="293" t="s">
        <v>699</v>
      </c>
      <c r="C121" s="293" t="s">
        <v>410</v>
      </c>
      <c r="D121" s="293" t="s">
        <v>432</v>
      </c>
      <c r="E121" s="293" t="s">
        <v>89</v>
      </c>
      <c r="F121" s="293" t="s">
        <v>244</v>
      </c>
      <c r="G121" s="293" t="s">
        <v>245</v>
      </c>
      <c r="H121" s="202" t="str">
        <f>IF(AND('OF -Antibiotics STAR PU 13'!J121="no",'Co-amoxiclav etc.'!J121="no"),"yes","no")</f>
        <v>no</v>
      </c>
      <c r="I121" s="202" t="str">
        <f>IF(AND('OF -Antibiotics STAR PU 13'!L121="no",'Co-amoxiclav etc.'!L121="no"),"yes","no")</f>
        <v>no</v>
      </c>
      <c r="J121" s="202" t="str">
        <f>IF(AND('OF -Antibiotics STAR PU 13'!N121="no",'Co-amoxiclav etc.'!N121="no"),"yes","no")</f>
        <v>no</v>
      </c>
      <c r="K121" s="202" t="str">
        <f>IF(AND('OF -Antibiotics STAR PU 13'!P121="no",'Co-amoxiclav etc.'!P121="no"),"yes","no")</f>
        <v>no</v>
      </c>
      <c r="L121" s="202" t="str">
        <f>IF(AND('OF -Antibiotics STAR PU 13'!R121="no",'Co-amoxiclav etc.'!R121="no"),"yes","no")</f>
        <v>no</v>
      </c>
      <c r="M121" s="202" t="str">
        <f>IF(AND('OF -Antibiotics STAR PU 13'!T121="no",'Co-amoxiclav etc.'!T121="no"),"yes","no")</f>
        <v>no</v>
      </c>
      <c r="N121" s="202" t="str">
        <f>IF(AND('OF -Antibiotics STAR PU 13'!V121="no",'Co-amoxiclav etc.'!V121="no"),"yes","no")</f>
        <v>no</v>
      </c>
      <c r="O121" s="202" t="str">
        <f>IF(AND('OF -Antibiotics STAR PU 13'!X121="no",'Co-amoxiclav etc.'!X121="no"),"yes","no")</f>
        <v>no</v>
      </c>
      <c r="P121" s="202" t="str">
        <f>IF(AND('OF -Antibiotics STAR PU 13'!Z121="no",'Co-amoxiclav etc.'!Z121="no"),"yes","no")</f>
        <v>no</v>
      </c>
      <c r="Q121" s="202" t="str">
        <f>IF(AND('OF -Antibiotics STAR PU 13'!AB121="no",'Co-amoxiclav etc.'!AB121="no"),"yes","no")</f>
        <v>no</v>
      </c>
      <c r="R121" s="202" t="str">
        <f>IF(AND('OF -Antibiotics STAR PU 13'!AD121="no",'Co-amoxiclav etc.'!AD121="no"),"yes","no")</f>
        <v>no</v>
      </c>
      <c r="S121" s="202" t="str">
        <f>IF(AND('OF -Antibiotics STAR PU 13'!AF121="no",'Co-amoxiclav etc.'!AF121="no"),"yes","no")</f>
        <v>no</v>
      </c>
      <c r="T121" s="202" t="str">
        <f>IF(AND('OF -Antibiotics STAR PU 13'!AH121="no",'Co-amoxiclav etc.'!AH121="no"),"yes","no")</f>
        <v>no</v>
      </c>
      <c r="U121" s="202" t="str">
        <f>IF(AND('OF -Antibiotics STAR PU 13'!AJ121="no",'Co-amoxiclav etc.'!AJ121="no"),"yes","no")</f>
        <v>no</v>
      </c>
      <c r="V121" s="202" t="str">
        <f>IF(AND('OF -Antibiotics STAR PU 13'!AL121="no",'Co-amoxiclav etc.'!AL121="no"),"yes","no")</f>
        <v>no</v>
      </c>
      <c r="W121" s="202" t="str">
        <f>IF(AND('OF -Antibiotics STAR PU 13'!AN121="no",'Co-amoxiclav etc.'!AN121="no"),"yes","no")</f>
        <v>no</v>
      </c>
      <c r="X121" s="202" t="str">
        <f>IF(AND('OF -Antibiotics STAR PU 13'!AP121="no",'Co-amoxiclav etc.'!AP121="no"),"yes","no")</f>
        <v>no</v>
      </c>
      <c r="Y121" s="202" t="str">
        <f>IF(AND('OF -Antibiotics STAR PU 13'!AR121="no",'Co-amoxiclav etc.'!AR121="no"),"yes","no")</f>
        <v>no</v>
      </c>
      <c r="Z121" s="202" t="str">
        <f>IF(AND('OF -Antibiotics STAR PU 13'!AT121="no",'Co-amoxiclav etc.'!AT121="no"),"yes","no")</f>
        <v>no</v>
      </c>
      <c r="AA121" s="202" t="str">
        <f>IF(AND('OF -Antibiotics STAR PU 13'!AV121="no",'Co-amoxiclav etc.'!AV121="no"),"yes","no")</f>
        <v>no</v>
      </c>
      <c r="AB121" s="202"/>
      <c r="AC121" s="202"/>
      <c r="AD121" s="202"/>
      <c r="AE121" s="202"/>
    </row>
    <row r="122" spans="1:31" x14ac:dyDescent="0.2">
      <c r="A122" s="285" t="s">
        <v>640</v>
      </c>
      <c r="B122" s="293" t="s">
        <v>689</v>
      </c>
      <c r="C122" s="293" t="s">
        <v>402</v>
      </c>
      <c r="D122" s="293" t="s">
        <v>427</v>
      </c>
      <c r="E122" s="293" t="s">
        <v>50</v>
      </c>
      <c r="F122" s="293" t="s">
        <v>246</v>
      </c>
      <c r="G122" s="293" t="s">
        <v>247</v>
      </c>
      <c r="H122" s="202" t="str">
        <f>IF(AND('OF -Antibiotics STAR PU 13'!J122="no",'Co-amoxiclav etc.'!J122="no"),"yes","no")</f>
        <v>no</v>
      </c>
      <c r="I122" s="202" t="str">
        <f>IF(AND('OF -Antibiotics STAR PU 13'!L122="no",'Co-amoxiclav etc.'!L122="no"),"yes","no")</f>
        <v>no</v>
      </c>
      <c r="J122" s="202" t="str">
        <f>IF(AND('OF -Antibiotics STAR PU 13'!N122="no",'Co-amoxiclav etc.'!N122="no"),"yes","no")</f>
        <v>no</v>
      </c>
      <c r="K122" s="202" t="str">
        <f>IF(AND('OF -Antibiotics STAR PU 13'!P122="no",'Co-amoxiclav etc.'!P122="no"),"yes","no")</f>
        <v>no</v>
      </c>
      <c r="L122" s="202" t="str">
        <f>IF(AND('OF -Antibiotics STAR PU 13'!R122="no",'Co-amoxiclav etc.'!R122="no"),"yes","no")</f>
        <v>no</v>
      </c>
      <c r="M122" s="202" t="str">
        <f>IF(AND('OF -Antibiotics STAR PU 13'!T122="no",'Co-amoxiclav etc.'!T122="no"),"yes","no")</f>
        <v>no</v>
      </c>
      <c r="N122" s="202" t="str">
        <f>IF(AND('OF -Antibiotics STAR PU 13'!V122="no",'Co-amoxiclav etc.'!V122="no"),"yes","no")</f>
        <v>no</v>
      </c>
      <c r="O122" s="202" t="str">
        <f>IF(AND('OF -Antibiotics STAR PU 13'!X122="no",'Co-amoxiclav etc.'!X122="no"),"yes","no")</f>
        <v>no</v>
      </c>
      <c r="P122" s="202" t="str">
        <f>IF(AND('OF -Antibiotics STAR PU 13'!Z122="no",'Co-amoxiclav etc.'!Z122="no"),"yes","no")</f>
        <v>no</v>
      </c>
      <c r="Q122" s="202" t="str">
        <f>IF(AND('OF -Antibiotics STAR PU 13'!AB122="no",'Co-amoxiclav etc.'!AB122="no"),"yes","no")</f>
        <v>no</v>
      </c>
      <c r="R122" s="202" t="str">
        <f>IF(AND('OF -Antibiotics STAR PU 13'!AD122="no",'Co-amoxiclav etc.'!AD122="no"),"yes","no")</f>
        <v>no</v>
      </c>
      <c r="S122" s="202" t="str">
        <f>IF(AND('OF -Antibiotics STAR PU 13'!AF122="no",'Co-amoxiclav etc.'!AF122="no"),"yes","no")</f>
        <v>no</v>
      </c>
      <c r="T122" s="202" t="str">
        <f>IF(AND('OF -Antibiotics STAR PU 13'!AH122="no",'Co-amoxiclav etc.'!AH122="no"),"yes","no")</f>
        <v>no</v>
      </c>
      <c r="U122" s="202" t="str">
        <f>IF(AND('OF -Antibiotics STAR PU 13'!AJ122="no",'Co-amoxiclav etc.'!AJ122="no"),"yes","no")</f>
        <v>no</v>
      </c>
      <c r="V122" s="202" t="str">
        <f>IF(AND('OF -Antibiotics STAR PU 13'!AL122="no",'Co-amoxiclav etc.'!AL122="no"),"yes","no")</f>
        <v>no</v>
      </c>
      <c r="W122" s="202" t="str">
        <f>IF(AND('OF -Antibiotics STAR PU 13'!AN122="no",'Co-amoxiclav etc.'!AN122="no"),"yes","no")</f>
        <v>no</v>
      </c>
      <c r="X122" s="202" t="str">
        <f>IF(AND('OF -Antibiotics STAR PU 13'!AP122="no",'Co-amoxiclav etc.'!AP122="no"),"yes","no")</f>
        <v>no</v>
      </c>
      <c r="Y122" s="202" t="str">
        <f>IF(AND('OF -Antibiotics STAR PU 13'!AR122="no",'Co-amoxiclav etc.'!AR122="no"),"yes","no")</f>
        <v>no</v>
      </c>
      <c r="Z122" s="202" t="str">
        <f>IF(AND('OF -Antibiotics STAR PU 13'!AT122="no",'Co-amoxiclav etc.'!AT122="no"),"yes","no")</f>
        <v>no</v>
      </c>
      <c r="AA122" s="202" t="str">
        <f>IF(AND('OF -Antibiotics STAR PU 13'!AV122="no",'Co-amoxiclav etc.'!AV122="no"),"yes","no")</f>
        <v>no</v>
      </c>
      <c r="AB122" s="202"/>
      <c r="AC122" s="202"/>
      <c r="AD122" s="202"/>
      <c r="AE122" s="202"/>
    </row>
    <row r="123" spans="1:31" x14ac:dyDescent="0.2">
      <c r="A123" s="285" t="s">
        <v>634</v>
      </c>
      <c r="B123" s="293" t="s">
        <v>699</v>
      </c>
      <c r="C123" s="293" t="s">
        <v>410</v>
      </c>
      <c r="D123" s="293" t="s">
        <v>432</v>
      </c>
      <c r="E123" s="293" t="s">
        <v>89</v>
      </c>
      <c r="F123" s="293" t="s">
        <v>248</v>
      </c>
      <c r="G123" s="293" t="s">
        <v>249</v>
      </c>
      <c r="H123" s="202" t="str">
        <f>IF(AND('OF -Antibiotics STAR PU 13'!J123="no",'Co-amoxiclav etc.'!J123="no"),"yes","no")</f>
        <v>no</v>
      </c>
      <c r="I123" s="202" t="str">
        <f>IF(AND('OF -Antibiotics STAR PU 13'!L123="no",'Co-amoxiclav etc.'!L123="no"),"yes","no")</f>
        <v>no</v>
      </c>
      <c r="J123" s="202" t="str">
        <f>IF(AND('OF -Antibiotics STAR PU 13'!N123="no",'Co-amoxiclav etc.'!N123="no"),"yes","no")</f>
        <v>no</v>
      </c>
      <c r="K123" s="202" t="str">
        <f>IF(AND('OF -Antibiotics STAR PU 13'!P123="no",'Co-amoxiclav etc.'!P123="no"),"yes","no")</f>
        <v>no</v>
      </c>
      <c r="L123" s="202" t="str">
        <f>IF(AND('OF -Antibiotics STAR PU 13'!R123="no",'Co-amoxiclav etc.'!R123="no"),"yes","no")</f>
        <v>no</v>
      </c>
      <c r="M123" s="202" t="str">
        <f>IF(AND('OF -Antibiotics STAR PU 13'!T123="no",'Co-amoxiclav etc.'!T123="no"),"yes","no")</f>
        <v>no</v>
      </c>
      <c r="N123" s="202" t="str">
        <f>IF(AND('OF -Antibiotics STAR PU 13'!V123="no",'Co-amoxiclav etc.'!V123="no"),"yes","no")</f>
        <v>no</v>
      </c>
      <c r="O123" s="202" t="str">
        <f>IF(AND('OF -Antibiotics STAR PU 13'!X123="no",'Co-amoxiclav etc.'!X123="no"),"yes","no")</f>
        <v>no</v>
      </c>
      <c r="P123" s="202" t="str">
        <f>IF(AND('OF -Antibiotics STAR PU 13'!Z123="no",'Co-amoxiclav etc.'!Z123="no"),"yes","no")</f>
        <v>no</v>
      </c>
      <c r="Q123" s="202" t="str">
        <f>IF(AND('OF -Antibiotics STAR PU 13'!AB123="no",'Co-amoxiclav etc.'!AB123="no"),"yes","no")</f>
        <v>no</v>
      </c>
      <c r="R123" s="202" t="str">
        <f>IF(AND('OF -Antibiotics STAR PU 13'!AD123="no",'Co-amoxiclav etc.'!AD123="no"),"yes","no")</f>
        <v>no</v>
      </c>
      <c r="S123" s="202" t="str">
        <f>IF(AND('OF -Antibiotics STAR PU 13'!AF123="no",'Co-amoxiclav etc.'!AF123="no"),"yes","no")</f>
        <v>no</v>
      </c>
      <c r="T123" s="202" t="str">
        <f>IF(AND('OF -Antibiotics STAR PU 13'!AH123="no",'Co-amoxiclav etc.'!AH123="no"),"yes","no")</f>
        <v>no</v>
      </c>
      <c r="U123" s="202" t="str">
        <f>IF(AND('OF -Antibiotics STAR PU 13'!AJ123="no",'Co-amoxiclav etc.'!AJ123="no"),"yes","no")</f>
        <v>no</v>
      </c>
      <c r="V123" s="202" t="str">
        <f>IF(AND('OF -Antibiotics STAR PU 13'!AL123="no",'Co-amoxiclav etc.'!AL123="no"),"yes","no")</f>
        <v>no</v>
      </c>
      <c r="W123" s="202" t="str">
        <f>IF(AND('OF -Antibiotics STAR PU 13'!AN123="no",'Co-amoxiclav etc.'!AN123="no"),"yes","no")</f>
        <v>no</v>
      </c>
      <c r="X123" s="202" t="str">
        <f>IF(AND('OF -Antibiotics STAR PU 13'!AP123="no",'Co-amoxiclav etc.'!AP123="no"),"yes","no")</f>
        <v>no</v>
      </c>
      <c r="Y123" s="202" t="str">
        <f>IF(AND('OF -Antibiotics STAR PU 13'!AR123="no",'Co-amoxiclav etc.'!AR123="no"),"yes","no")</f>
        <v>no</v>
      </c>
      <c r="Z123" s="202" t="str">
        <f>IF(AND('OF -Antibiotics STAR PU 13'!AT123="no",'Co-amoxiclav etc.'!AT123="no"),"yes","no")</f>
        <v>no</v>
      </c>
      <c r="AA123" s="202" t="str">
        <f>IF(AND('OF -Antibiotics STAR PU 13'!AV123="no",'Co-amoxiclav etc.'!AV123="no"),"yes","no")</f>
        <v>no</v>
      </c>
      <c r="AB123" s="202"/>
      <c r="AC123" s="202"/>
      <c r="AD123" s="202"/>
      <c r="AE123" s="202"/>
    </row>
    <row r="124" spans="1:31" x14ac:dyDescent="0.2">
      <c r="A124" s="285" t="s">
        <v>639</v>
      </c>
      <c r="B124" s="293" t="s">
        <v>691</v>
      </c>
      <c r="C124" s="293" t="s">
        <v>405</v>
      </c>
      <c r="D124" s="293" t="s">
        <v>429</v>
      </c>
      <c r="E124" s="293" t="s">
        <v>60</v>
      </c>
      <c r="F124" s="293" t="s">
        <v>250</v>
      </c>
      <c r="G124" s="293" t="s">
        <v>251</v>
      </c>
      <c r="H124" s="202" t="str">
        <f>IF(AND('OF -Antibiotics STAR PU 13'!J124="no",'Co-amoxiclav etc.'!J124="no"),"yes","no")</f>
        <v>yes</v>
      </c>
      <c r="I124" s="202" t="str">
        <f>IF(AND('OF -Antibiotics STAR PU 13'!L124="no",'Co-amoxiclav etc.'!L124="no"),"yes","no")</f>
        <v>yes</v>
      </c>
      <c r="J124" s="202" t="str">
        <f>IF(AND('OF -Antibiotics STAR PU 13'!N124="no",'Co-amoxiclav etc.'!N124="no"),"yes","no")</f>
        <v>yes</v>
      </c>
      <c r="K124" s="202" t="str">
        <f>IF(AND('OF -Antibiotics STAR PU 13'!P124="no",'Co-amoxiclav etc.'!P124="no"),"yes","no")</f>
        <v>yes</v>
      </c>
      <c r="L124" s="202" t="str">
        <f>IF(AND('OF -Antibiotics STAR PU 13'!R124="no",'Co-amoxiclav etc.'!R124="no"),"yes","no")</f>
        <v>yes</v>
      </c>
      <c r="M124" s="202" t="str">
        <f>IF(AND('OF -Antibiotics STAR PU 13'!T124="no",'Co-amoxiclav etc.'!T124="no"),"yes","no")</f>
        <v>yes</v>
      </c>
      <c r="N124" s="202" t="str">
        <f>IF(AND('OF -Antibiotics STAR PU 13'!V124="no",'Co-amoxiclav etc.'!V124="no"),"yes","no")</f>
        <v>yes</v>
      </c>
      <c r="O124" s="202" t="str">
        <f>IF(AND('OF -Antibiotics STAR PU 13'!X124="no",'Co-amoxiclav etc.'!X124="no"),"yes","no")</f>
        <v>yes</v>
      </c>
      <c r="P124" s="202" t="str">
        <f>IF(AND('OF -Antibiotics STAR PU 13'!Z124="no",'Co-amoxiclav etc.'!Z124="no"),"yes","no")</f>
        <v>yes</v>
      </c>
      <c r="Q124" s="202" t="str">
        <f>IF(AND('OF -Antibiotics STAR PU 13'!AB124="no",'Co-amoxiclav etc.'!AB124="no"),"yes","no")</f>
        <v>no</v>
      </c>
      <c r="R124" s="202" t="str">
        <f>IF(AND('OF -Antibiotics STAR PU 13'!AD124="no",'Co-amoxiclav etc.'!AD124="no"),"yes","no")</f>
        <v>no</v>
      </c>
      <c r="S124" s="202" t="str">
        <f>IF(AND('OF -Antibiotics STAR PU 13'!AF124="no",'Co-amoxiclav etc.'!AF124="no"),"yes","no")</f>
        <v>no</v>
      </c>
      <c r="T124" s="202" t="str">
        <f>IF(AND('OF -Antibiotics STAR PU 13'!AH124="no",'Co-amoxiclav etc.'!AH124="no"),"yes","no")</f>
        <v>no</v>
      </c>
      <c r="U124" s="202" t="str">
        <f>IF(AND('OF -Antibiotics STAR PU 13'!AJ124="no",'Co-amoxiclav etc.'!AJ124="no"),"yes","no")</f>
        <v>no</v>
      </c>
      <c r="V124" s="202" t="str">
        <f>IF(AND('OF -Antibiotics STAR PU 13'!AL124="no",'Co-amoxiclav etc.'!AL124="no"),"yes","no")</f>
        <v>no</v>
      </c>
      <c r="W124" s="202" t="str">
        <f>IF(AND('OF -Antibiotics STAR PU 13'!AN124="no",'Co-amoxiclav etc.'!AN124="no"),"yes","no")</f>
        <v>no</v>
      </c>
      <c r="X124" s="202" t="str">
        <f>IF(AND('OF -Antibiotics STAR PU 13'!AP124="no",'Co-amoxiclav etc.'!AP124="no"),"yes","no")</f>
        <v>no</v>
      </c>
      <c r="Y124" s="202" t="str">
        <f>IF(AND('OF -Antibiotics STAR PU 13'!AR124="no",'Co-amoxiclav etc.'!AR124="no"),"yes","no")</f>
        <v>no</v>
      </c>
      <c r="Z124" s="202" t="str">
        <f>IF(AND('OF -Antibiotics STAR PU 13'!AT124="no",'Co-amoxiclav etc.'!AT124="no"),"yes","no")</f>
        <v>no</v>
      </c>
      <c r="AA124" s="202" t="str">
        <f>IF(AND('OF -Antibiotics STAR PU 13'!AV124="no",'Co-amoxiclav etc.'!AV124="no"),"yes","no")</f>
        <v>no</v>
      </c>
      <c r="AB124" s="202"/>
      <c r="AC124" s="202"/>
      <c r="AD124" s="202"/>
      <c r="AE124" s="202"/>
    </row>
    <row r="125" spans="1:31" x14ac:dyDescent="0.2">
      <c r="A125" s="285" t="s">
        <v>642</v>
      </c>
      <c r="B125" s="293" t="s">
        <v>698</v>
      </c>
      <c r="C125" s="293" t="s">
        <v>409</v>
      </c>
      <c r="D125" s="293" t="s">
        <v>438</v>
      </c>
      <c r="E125" s="293" t="s">
        <v>128</v>
      </c>
      <c r="F125" s="293" t="s">
        <v>252</v>
      </c>
      <c r="G125" s="293" t="s">
        <v>253</v>
      </c>
      <c r="H125" s="202" t="str">
        <f>IF(AND('OF -Antibiotics STAR PU 13'!J125="no",'Co-amoxiclav etc.'!J125="no"),"yes","no")</f>
        <v>no</v>
      </c>
      <c r="I125" s="202" t="str">
        <f>IF(AND('OF -Antibiotics STAR PU 13'!L125="no",'Co-amoxiclav etc.'!L125="no"),"yes","no")</f>
        <v>no</v>
      </c>
      <c r="J125" s="202" t="str">
        <f>IF(AND('OF -Antibiotics STAR PU 13'!N125="no",'Co-amoxiclav etc.'!N125="no"),"yes","no")</f>
        <v>no</v>
      </c>
      <c r="K125" s="202" t="str">
        <f>IF(AND('OF -Antibiotics STAR PU 13'!P125="no",'Co-amoxiclav etc.'!P125="no"),"yes","no")</f>
        <v>no</v>
      </c>
      <c r="L125" s="202" t="str">
        <f>IF(AND('OF -Antibiotics STAR PU 13'!R125="no",'Co-amoxiclav etc.'!R125="no"),"yes","no")</f>
        <v>no</v>
      </c>
      <c r="M125" s="202" t="str">
        <f>IF(AND('OF -Antibiotics STAR PU 13'!T125="no",'Co-amoxiclav etc.'!T125="no"),"yes","no")</f>
        <v>no</v>
      </c>
      <c r="N125" s="202" t="str">
        <f>IF(AND('OF -Antibiotics STAR PU 13'!V125="no",'Co-amoxiclav etc.'!V125="no"),"yes","no")</f>
        <v>no</v>
      </c>
      <c r="O125" s="202" t="str">
        <f>IF(AND('OF -Antibiotics STAR PU 13'!X125="no",'Co-amoxiclav etc.'!X125="no"),"yes","no")</f>
        <v>no</v>
      </c>
      <c r="P125" s="202" t="str">
        <f>IF(AND('OF -Antibiotics STAR PU 13'!Z125="no",'Co-amoxiclav etc.'!Z125="no"),"yes","no")</f>
        <v>no</v>
      </c>
      <c r="Q125" s="202" t="str">
        <f>IF(AND('OF -Antibiotics STAR PU 13'!AB125="no",'Co-amoxiclav etc.'!AB125="no"),"yes","no")</f>
        <v>no</v>
      </c>
      <c r="R125" s="202" t="str">
        <f>IF(AND('OF -Antibiotics STAR PU 13'!AD125="no",'Co-amoxiclav etc.'!AD125="no"),"yes","no")</f>
        <v>no</v>
      </c>
      <c r="S125" s="202" t="str">
        <f>IF(AND('OF -Antibiotics STAR PU 13'!AF125="no",'Co-amoxiclav etc.'!AF125="no"),"yes","no")</f>
        <v>no</v>
      </c>
      <c r="T125" s="202" t="str">
        <f>IF(AND('OF -Antibiotics STAR PU 13'!AH125="no",'Co-amoxiclav etc.'!AH125="no"),"yes","no")</f>
        <v>no</v>
      </c>
      <c r="U125" s="202" t="str">
        <f>IF(AND('OF -Antibiotics STAR PU 13'!AJ125="no",'Co-amoxiclav etc.'!AJ125="no"),"yes","no")</f>
        <v>no</v>
      </c>
      <c r="V125" s="202" t="str">
        <f>IF(AND('OF -Antibiotics STAR PU 13'!AL125="no",'Co-amoxiclav etc.'!AL125="no"),"yes","no")</f>
        <v>no</v>
      </c>
      <c r="W125" s="202" t="str">
        <f>IF(AND('OF -Antibiotics STAR PU 13'!AN125="no",'Co-amoxiclav etc.'!AN125="no"),"yes","no")</f>
        <v>no</v>
      </c>
      <c r="X125" s="202" t="str">
        <f>IF(AND('OF -Antibiotics STAR PU 13'!AP125="no",'Co-amoxiclav etc.'!AP125="no"),"yes","no")</f>
        <v>no</v>
      </c>
      <c r="Y125" s="202" t="str">
        <f>IF(AND('OF -Antibiotics STAR PU 13'!AR125="no",'Co-amoxiclav etc.'!AR125="no"),"yes","no")</f>
        <v>no</v>
      </c>
      <c r="Z125" s="202" t="str">
        <f>IF(AND('OF -Antibiotics STAR PU 13'!AT125="no",'Co-amoxiclav etc.'!AT125="no"),"yes","no")</f>
        <v>no</v>
      </c>
      <c r="AA125" s="202" t="str">
        <f>IF(AND('OF -Antibiotics STAR PU 13'!AV125="no",'Co-amoxiclav etc.'!AV125="no"),"yes","no")</f>
        <v>no</v>
      </c>
      <c r="AB125" s="202"/>
      <c r="AC125" s="202"/>
      <c r="AD125" s="202"/>
      <c r="AE125" s="202"/>
    </row>
    <row r="126" spans="1:31" x14ac:dyDescent="0.2">
      <c r="A126" s="285" t="s">
        <v>642</v>
      </c>
      <c r="B126" s="293" t="s">
        <v>698</v>
      </c>
      <c r="C126" s="293" t="s">
        <v>409</v>
      </c>
      <c r="D126" s="293" t="s">
        <v>438</v>
      </c>
      <c r="E126" s="293" t="s">
        <v>128</v>
      </c>
      <c r="F126" s="293" t="s">
        <v>254</v>
      </c>
      <c r="G126" s="293" t="s">
        <v>255</v>
      </c>
      <c r="H126" s="202" t="str">
        <f>IF(AND('OF -Antibiotics STAR PU 13'!J126="no",'Co-amoxiclav etc.'!J126="no"),"yes","no")</f>
        <v>no</v>
      </c>
      <c r="I126" s="202" t="str">
        <f>IF(AND('OF -Antibiotics STAR PU 13'!L126="no",'Co-amoxiclav etc.'!L126="no"),"yes","no")</f>
        <v>no</v>
      </c>
      <c r="J126" s="202" t="str">
        <f>IF(AND('OF -Antibiotics STAR PU 13'!N126="no",'Co-amoxiclav etc.'!N126="no"),"yes","no")</f>
        <v>no</v>
      </c>
      <c r="K126" s="202" t="str">
        <f>IF(AND('OF -Antibiotics STAR PU 13'!P126="no",'Co-amoxiclav etc.'!P126="no"),"yes","no")</f>
        <v>no</v>
      </c>
      <c r="L126" s="202" t="str">
        <f>IF(AND('OF -Antibiotics STAR PU 13'!R126="no",'Co-amoxiclav etc.'!R126="no"),"yes","no")</f>
        <v>no</v>
      </c>
      <c r="M126" s="202" t="str">
        <f>IF(AND('OF -Antibiotics STAR PU 13'!T126="no",'Co-amoxiclav etc.'!T126="no"),"yes","no")</f>
        <v>no</v>
      </c>
      <c r="N126" s="202" t="str">
        <f>IF(AND('OF -Antibiotics STAR PU 13'!V126="no",'Co-amoxiclav etc.'!V126="no"),"yes","no")</f>
        <v>no</v>
      </c>
      <c r="O126" s="202" t="str">
        <f>IF(AND('OF -Antibiotics STAR PU 13'!X126="no",'Co-amoxiclav etc.'!X126="no"),"yes","no")</f>
        <v>no</v>
      </c>
      <c r="P126" s="202" t="str">
        <f>IF(AND('OF -Antibiotics STAR PU 13'!Z126="no",'Co-amoxiclav etc.'!Z126="no"),"yes","no")</f>
        <v>no</v>
      </c>
      <c r="Q126" s="202" t="str">
        <f>IF(AND('OF -Antibiotics STAR PU 13'!AB126="no",'Co-amoxiclav etc.'!AB126="no"),"yes","no")</f>
        <v>no</v>
      </c>
      <c r="R126" s="202" t="str">
        <f>IF(AND('OF -Antibiotics STAR PU 13'!AD126="no",'Co-amoxiclav etc.'!AD126="no"),"yes","no")</f>
        <v>no</v>
      </c>
      <c r="S126" s="202" t="str">
        <f>IF(AND('OF -Antibiotics STAR PU 13'!AF126="no",'Co-amoxiclav etc.'!AF126="no"),"yes","no")</f>
        <v>no</v>
      </c>
      <c r="T126" s="202" t="str">
        <f>IF(AND('OF -Antibiotics STAR PU 13'!AH126="no",'Co-amoxiclav etc.'!AH126="no"),"yes","no")</f>
        <v>no</v>
      </c>
      <c r="U126" s="202" t="str">
        <f>IF(AND('OF -Antibiotics STAR PU 13'!AJ126="no",'Co-amoxiclav etc.'!AJ126="no"),"yes","no")</f>
        <v>no</v>
      </c>
      <c r="V126" s="202" t="str">
        <f>IF(AND('OF -Antibiotics STAR PU 13'!AL126="no",'Co-amoxiclav etc.'!AL126="no"),"yes","no")</f>
        <v>no</v>
      </c>
      <c r="W126" s="202" t="str">
        <f>IF(AND('OF -Antibiotics STAR PU 13'!AN126="no",'Co-amoxiclav etc.'!AN126="no"),"yes","no")</f>
        <v>no</v>
      </c>
      <c r="X126" s="202" t="str">
        <f>IF(AND('OF -Antibiotics STAR PU 13'!AP126="no",'Co-amoxiclav etc.'!AP126="no"),"yes","no")</f>
        <v>no</v>
      </c>
      <c r="Y126" s="202" t="str">
        <f>IF(AND('OF -Antibiotics STAR PU 13'!AR126="no",'Co-amoxiclav etc.'!AR126="no"),"yes","no")</f>
        <v>no</v>
      </c>
      <c r="Z126" s="202" t="str">
        <f>IF(AND('OF -Antibiotics STAR PU 13'!AT126="no",'Co-amoxiclav etc.'!AT126="no"),"yes","no")</f>
        <v>no</v>
      </c>
      <c r="AA126" s="202" t="str">
        <f>IF(AND('OF -Antibiotics STAR PU 13'!AV126="no",'Co-amoxiclav etc.'!AV126="no"),"yes","no")</f>
        <v>no</v>
      </c>
      <c r="AB126" s="202"/>
      <c r="AC126" s="202"/>
      <c r="AD126" s="202"/>
      <c r="AE126" s="202"/>
    </row>
    <row r="127" spans="1:31" x14ac:dyDescent="0.2">
      <c r="A127" s="285" t="s">
        <v>642</v>
      </c>
      <c r="B127" s="293" t="s">
        <v>698</v>
      </c>
      <c r="C127" s="293" t="s">
        <v>409</v>
      </c>
      <c r="D127" s="293" t="s">
        <v>438</v>
      </c>
      <c r="E127" s="293" t="s">
        <v>128</v>
      </c>
      <c r="F127" s="293" t="s">
        <v>256</v>
      </c>
      <c r="G127" s="293" t="s">
        <v>257</v>
      </c>
      <c r="H127" s="202" t="str">
        <f>IF(AND('OF -Antibiotics STAR PU 13'!J127="no",'Co-amoxiclav etc.'!J127="no"),"yes","no")</f>
        <v>no</v>
      </c>
      <c r="I127" s="202" t="str">
        <f>IF(AND('OF -Antibiotics STAR PU 13'!L127="no",'Co-amoxiclav etc.'!L127="no"),"yes","no")</f>
        <v>no</v>
      </c>
      <c r="J127" s="202" t="str">
        <f>IF(AND('OF -Antibiotics STAR PU 13'!N127="no",'Co-amoxiclav etc.'!N127="no"),"yes","no")</f>
        <v>no</v>
      </c>
      <c r="K127" s="202" t="str">
        <f>IF(AND('OF -Antibiotics STAR PU 13'!P127="no",'Co-amoxiclav etc.'!P127="no"),"yes","no")</f>
        <v>no</v>
      </c>
      <c r="L127" s="202" t="str">
        <f>IF(AND('OF -Antibiotics STAR PU 13'!R127="no",'Co-amoxiclav etc.'!R127="no"),"yes","no")</f>
        <v>no</v>
      </c>
      <c r="M127" s="202" t="str">
        <f>IF(AND('OF -Antibiotics STAR PU 13'!T127="no",'Co-amoxiclav etc.'!T127="no"),"yes","no")</f>
        <v>no</v>
      </c>
      <c r="N127" s="202" t="str">
        <f>IF(AND('OF -Antibiotics STAR PU 13'!V127="no",'Co-amoxiclav etc.'!V127="no"),"yes","no")</f>
        <v>no</v>
      </c>
      <c r="O127" s="202" t="str">
        <f>IF(AND('OF -Antibiotics STAR PU 13'!X127="no",'Co-amoxiclav etc.'!X127="no"),"yes","no")</f>
        <v>no</v>
      </c>
      <c r="P127" s="202" t="str">
        <f>IF(AND('OF -Antibiotics STAR PU 13'!Z127="no",'Co-amoxiclav etc.'!Z127="no"),"yes","no")</f>
        <v>no</v>
      </c>
      <c r="Q127" s="202" t="str">
        <f>IF(AND('OF -Antibiotics STAR PU 13'!AB127="no",'Co-amoxiclav etc.'!AB127="no"),"yes","no")</f>
        <v>no</v>
      </c>
      <c r="R127" s="202" t="str">
        <f>IF(AND('OF -Antibiotics STAR PU 13'!AD127="no",'Co-amoxiclav etc.'!AD127="no"),"yes","no")</f>
        <v>no</v>
      </c>
      <c r="S127" s="202" t="str">
        <f>IF(AND('OF -Antibiotics STAR PU 13'!AF127="no",'Co-amoxiclav etc.'!AF127="no"),"yes","no")</f>
        <v>no</v>
      </c>
      <c r="T127" s="202" t="str">
        <f>IF(AND('OF -Antibiotics STAR PU 13'!AH127="no",'Co-amoxiclav etc.'!AH127="no"),"yes","no")</f>
        <v>no</v>
      </c>
      <c r="U127" s="202" t="str">
        <f>IF(AND('OF -Antibiotics STAR PU 13'!AJ127="no",'Co-amoxiclav etc.'!AJ127="no"),"yes","no")</f>
        <v>no</v>
      </c>
      <c r="V127" s="202" t="str">
        <f>IF(AND('OF -Antibiotics STAR PU 13'!AL127="no",'Co-amoxiclav etc.'!AL127="no"),"yes","no")</f>
        <v>no</v>
      </c>
      <c r="W127" s="202" t="str">
        <f>IF(AND('OF -Antibiotics STAR PU 13'!AN127="no",'Co-amoxiclav etc.'!AN127="no"),"yes","no")</f>
        <v>no</v>
      </c>
      <c r="X127" s="202" t="str">
        <f>IF(AND('OF -Antibiotics STAR PU 13'!AP127="no",'Co-amoxiclav etc.'!AP127="no"),"yes","no")</f>
        <v>no</v>
      </c>
      <c r="Y127" s="202" t="str">
        <f>IF(AND('OF -Antibiotics STAR PU 13'!AR127="no",'Co-amoxiclav etc.'!AR127="no"),"yes","no")</f>
        <v>no</v>
      </c>
      <c r="Z127" s="202" t="str">
        <f>IF(AND('OF -Antibiotics STAR PU 13'!AT127="no",'Co-amoxiclav etc.'!AT127="no"),"yes","no")</f>
        <v>no</v>
      </c>
      <c r="AA127" s="202" t="str">
        <f>IF(AND('OF -Antibiotics STAR PU 13'!AV127="no",'Co-amoxiclav etc.'!AV127="no"),"yes","no")</f>
        <v>no</v>
      </c>
      <c r="AB127" s="202"/>
      <c r="AC127" s="202"/>
      <c r="AD127" s="202"/>
      <c r="AE127" s="202"/>
    </row>
    <row r="128" spans="1:31" x14ac:dyDescent="0.2">
      <c r="A128" s="285" t="s">
        <v>628</v>
      </c>
      <c r="B128" s="293" t="s">
        <v>696</v>
      </c>
      <c r="C128" s="293" t="s">
        <v>464</v>
      </c>
      <c r="D128" s="293" t="s">
        <v>425</v>
      </c>
      <c r="E128" s="293" t="s">
        <v>40</v>
      </c>
      <c r="F128" s="293" t="s">
        <v>258</v>
      </c>
      <c r="G128" s="293" t="s">
        <v>259</v>
      </c>
      <c r="H128" s="202" t="str">
        <f>IF(AND('OF -Antibiotics STAR PU 13'!J128="no",'Co-amoxiclav etc.'!J128="no"),"yes","no")</f>
        <v>no</v>
      </c>
      <c r="I128" s="202" t="str">
        <f>IF(AND('OF -Antibiotics STAR PU 13'!L128="no",'Co-amoxiclav etc.'!L128="no"),"yes","no")</f>
        <v>no</v>
      </c>
      <c r="J128" s="202" t="str">
        <f>IF(AND('OF -Antibiotics STAR PU 13'!N128="no",'Co-amoxiclav etc.'!N128="no"),"yes","no")</f>
        <v>no</v>
      </c>
      <c r="K128" s="202" t="str">
        <f>IF(AND('OF -Antibiotics STAR PU 13'!P128="no",'Co-amoxiclav etc.'!P128="no"),"yes","no")</f>
        <v>no</v>
      </c>
      <c r="L128" s="202" t="str">
        <f>IF(AND('OF -Antibiotics STAR PU 13'!R128="no",'Co-amoxiclav etc.'!R128="no"),"yes","no")</f>
        <v>no</v>
      </c>
      <c r="M128" s="202" t="str">
        <f>IF(AND('OF -Antibiotics STAR PU 13'!T128="no",'Co-amoxiclav etc.'!T128="no"),"yes","no")</f>
        <v>no</v>
      </c>
      <c r="N128" s="202" t="str">
        <f>IF(AND('OF -Antibiotics STAR PU 13'!V128="no",'Co-amoxiclav etc.'!V128="no"),"yes","no")</f>
        <v>no</v>
      </c>
      <c r="O128" s="202" t="str">
        <f>IF(AND('OF -Antibiotics STAR PU 13'!X128="no",'Co-amoxiclav etc.'!X128="no"),"yes","no")</f>
        <v>no</v>
      </c>
      <c r="P128" s="202" t="str">
        <f>IF(AND('OF -Antibiotics STAR PU 13'!Z128="no",'Co-amoxiclav etc.'!Z128="no"),"yes","no")</f>
        <v>no</v>
      </c>
      <c r="Q128" s="202" t="str">
        <f>IF(AND('OF -Antibiotics STAR PU 13'!AB128="no",'Co-amoxiclav etc.'!AB128="no"),"yes","no")</f>
        <v>no</v>
      </c>
      <c r="R128" s="202" t="str">
        <f>IF(AND('OF -Antibiotics STAR PU 13'!AD128="no",'Co-amoxiclav etc.'!AD128="no"),"yes","no")</f>
        <v>no</v>
      </c>
      <c r="S128" s="202" t="str">
        <f>IF(AND('OF -Antibiotics STAR PU 13'!AF128="no",'Co-amoxiclav etc.'!AF128="no"),"yes","no")</f>
        <v>no</v>
      </c>
      <c r="T128" s="202" t="str">
        <f>IF(AND('OF -Antibiotics STAR PU 13'!AH128="no",'Co-amoxiclav etc.'!AH128="no"),"yes","no")</f>
        <v>no</v>
      </c>
      <c r="U128" s="202" t="str">
        <f>IF(AND('OF -Antibiotics STAR PU 13'!AJ128="no",'Co-amoxiclav etc.'!AJ128="no"),"yes","no")</f>
        <v>no</v>
      </c>
      <c r="V128" s="202" t="str">
        <f>IF(AND('OF -Antibiotics STAR PU 13'!AL128="no",'Co-amoxiclav etc.'!AL128="no"),"yes","no")</f>
        <v>no</v>
      </c>
      <c r="W128" s="202" t="str">
        <f>IF(AND('OF -Antibiotics STAR PU 13'!AN128="no",'Co-amoxiclav etc.'!AN128="no"),"yes","no")</f>
        <v>no</v>
      </c>
      <c r="X128" s="202" t="str">
        <f>IF(AND('OF -Antibiotics STAR PU 13'!AP128="no",'Co-amoxiclav etc.'!AP128="no"),"yes","no")</f>
        <v>no</v>
      </c>
      <c r="Y128" s="202" t="str">
        <f>IF(AND('OF -Antibiotics STAR PU 13'!AR128="no",'Co-amoxiclav etc.'!AR128="no"),"yes","no")</f>
        <v>no</v>
      </c>
      <c r="Z128" s="202" t="str">
        <f>IF(AND('OF -Antibiotics STAR PU 13'!AT128="no",'Co-amoxiclav etc.'!AT128="no"),"yes","no")</f>
        <v>no</v>
      </c>
      <c r="AA128" s="202" t="str">
        <f>IF(AND('OF -Antibiotics STAR PU 13'!AV128="no",'Co-amoxiclav etc.'!AV128="no"),"yes","no")</f>
        <v>no</v>
      </c>
      <c r="AB128" s="202"/>
      <c r="AC128" s="202"/>
      <c r="AD128" s="202"/>
      <c r="AE128" s="202"/>
    </row>
    <row r="129" spans="1:31" x14ac:dyDescent="0.2">
      <c r="A129" s="285" t="s">
        <v>625</v>
      </c>
      <c r="B129" s="293" t="s">
        <v>692</v>
      </c>
      <c r="C129" s="293" t="s">
        <v>403</v>
      </c>
      <c r="D129" s="293" t="s">
        <v>417</v>
      </c>
      <c r="E129" s="293" t="s">
        <v>11</v>
      </c>
      <c r="F129" s="293" t="s">
        <v>260</v>
      </c>
      <c r="G129" s="293" t="s">
        <v>261</v>
      </c>
      <c r="H129" s="202" t="str">
        <f>IF(AND('OF -Antibiotics STAR PU 13'!J129="no",'Co-amoxiclav etc.'!J129="no"),"yes","no")</f>
        <v>no</v>
      </c>
      <c r="I129" s="202" t="str">
        <f>IF(AND('OF -Antibiotics STAR PU 13'!L129="no",'Co-amoxiclav etc.'!L129="no"),"yes","no")</f>
        <v>no</v>
      </c>
      <c r="J129" s="202" t="str">
        <f>IF(AND('OF -Antibiotics STAR PU 13'!N129="no",'Co-amoxiclav etc.'!N129="no"),"yes","no")</f>
        <v>no</v>
      </c>
      <c r="K129" s="202" t="str">
        <f>IF(AND('OF -Antibiotics STAR PU 13'!P129="no",'Co-amoxiclav etc.'!P129="no"),"yes","no")</f>
        <v>no</v>
      </c>
      <c r="L129" s="202" t="str">
        <f>IF(AND('OF -Antibiotics STAR PU 13'!R129="no",'Co-amoxiclav etc.'!R129="no"),"yes","no")</f>
        <v>no</v>
      </c>
      <c r="M129" s="202" t="str">
        <f>IF(AND('OF -Antibiotics STAR PU 13'!T129="no",'Co-amoxiclav etc.'!T129="no"),"yes","no")</f>
        <v>no</v>
      </c>
      <c r="N129" s="202" t="str">
        <f>IF(AND('OF -Antibiotics STAR PU 13'!V129="no",'Co-amoxiclav etc.'!V129="no"),"yes","no")</f>
        <v>no</v>
      </c>
      <c r="O129" s="202" t="str">
        <f>IF(AND('OF -Antibiotics STAR PU 13'!X129="no",'Co-amoxiclav etc.'!X129="no"),"yes","no")</f>
        <v>no</v>
      </c>
      <c r="P129" s="202" t="str">
        <f>IF(AND('OF -Antibiotics STAR PU 13'!Z129="no",'Co-amoxiclav etc.'!Z129="no"),"yes","no")</f>
        <v>no</v>
      </c>
      <c r="Q129" s="202" t="str">
        <f>IF(AND('OF -Antibiotics STAR PU 13'!AB129="no",'Co-amoxiclav etc.'!AB129="no"),"yes","no")</f>
        <v>no</v>
      </c>
      <c r="R129" s="202" t="str">
        <f>IF(AND('OF -Antibiotics STAR PU 13'!AD129="no",'Co-amoxiclav etc.'!AD129="no"),"yes","no")</f>
        <v>no</v>
      </c>
      <c r="S129" s="202" t="str">
        <f>IF(AND('OF -Antibiotics STAR PU 13'!AF129="no",'Co-amoxiclav etc.'!AF129="no"),"yes","no")</f>
        <v>no</v>
      </c>
      <c r="T129" s="202" t="str">
        <f>IF(AND('OF -Antibiotics STAR PU 13'!AH129="no",'Co-amoxiclav etc.'!AH129="no"),"yes","no")</f>
        <v>no</v>
      </c>
      <c r="U129" s="202" t="str">
        <f>IF(AND('OF -Antibiotics STAR PU 13'!AJ129="no",'Co-amoxiclav etc.'!AJ129="no"),"yes","no")</f>
        <v>no</v>
      </c>
      <c r="V129" s="202" t="str">
        <f>IF(AND('OF -Antibiotics STAR PU 13'!AL129="no",'Co-amoxiclav etc.'!AL129="no"),"yes","no")</f>
        <v>no</v>
      </c>
      <c r="W129" s="202" t="str">
        <f>IF(AND('OF -Antibiotics STAR PU 13'!AN129="no",'Co-amoxiclav etc.'!AN129="no"),"yes","no")</f>
        <v>no</v>
      </c>
      <c r="X129" s="202" t="str">
        <f>IF(AND('OF -Antibiotics STAR PU 13'!AP129="no",'Co-amoxiclav etc.'!AP129="no"),"yes","no")</f>
        <v>no</v>
      </c>
      <c r="Y129" s="202" t="str">
        <f>IF(AND('OF -Antibiotics STAR PU 13'!AR129="no",'Co-amoxiclav etc.'!AR129="no"),"yes","no")</f>
        <v>no</v>
      </c>
      <c r="Z129" s="202" t="str">
        <f>IF(AND('OF -Antibiotics STAR PU 13'!AT129="no",'Co-amoxiclav etc.'!AT129="no"),"yes","no")</f>
        <v>no</v>
      </c>
      <c r="AA129" s="202" t="str">
        <f>IF(AND('OF -Antibiotics STAR PU 13'!AV129="no",'Co-amoxiclav etc.'!AV129="no"),"yes","no")</f>
        <v>no</v>
      </c>
      <c r="AB129" s="202"/>
      <c r="AC129" s="202"/>
      <c r="AD129" s="202"/>
      <c r="AE129" s="202"/>
    </row>
    <row r="130" spans="1:31" x14ac:dyDescent="0.2">
      <c r="A130" s="285" t="s">
        <v>498</v>
      </c>
      <c r="B130" s="293" t="s">
        <v>704</v>
      </c>
      <c r="C130" s="293" t="s">
        <v>98</v>
      </c>
      <c r="D130" s="293" t="s">
        <v>434</v>
      </c>
      <c r="E130" s="293" t="s">
        <v>98</v>
      </c>
      <c r="F130" s="293" t="s">
        <v>262</v>
      </c>
      <c r="G130" s="293" t="s">
        <v>263</v>
      </c>
      <c r="H130" s="202" t="str">
        <f>IF(AND('OF -Antibiotics STAR PU 13'!J130="no",'Co-amoxiclav etc.'!J130="no"),"yes","no")</f>
        <v>no</v>
      </c>
      <c r="I130" s="202" t="str">
        <f>IF(AND('OF -Antibiotics STAR PU 13'!L130="no",'Co-amoxiclav etc.'!L130="no"),"yes","no")</f>
        <v>no</v>
      </c>
      <c r="J130" s="202" t="str">
        <f>IF(AND('OF -Antibiotics STAR PU 13'!N130="no",'Co-amoxiclav etc.'!N130="no"),"yes","no")</f>
        <v>no</v>
      </c>
      <c r="K130" s="202" t="str">
        <f>IF(AND('OF -Antibiotics STAR PU 13'!P130="no",'Co-amoxiclav etc.'!P130="no"),"yes","no")</f>
        <v>no</v>
      </c>
      <c r="L130" s="202" t="str">
        <f>IF(AND('OF -Antibiotics STAR PU 13'!R130="no",'Co-amoxiclav etc.'!R130="no"),"yes","no")</f>
        <v>no</v>
      </c>
      <c r="M130" s="202" t="str">
        <f>IF(AND('OF -Antibiotics STAR PU 13'!T130="no",'Co-amoxiclav etc.'!T130="no"),"yes","no")</f>
        <v>no</v>
      </c>
      <c r="N130" s="202" t="str">
        <f>IF(AND('OF -Antibiotics STAR PU 13'!V130="no",'Co-amoxiclav etc.'!V130="no"),"yes","no")</f>
        <v>no</v>
      </c>
      <c r="O130" s="202" t="str">
        <f>IF(AND('OF -Antibiotics STAR PU 13'!X130="no",'Co-amoxiclav etc.'!X130="no"),"yes","no")</f>
        <v>no</v>
      </c>
      <c r="P130" s="202" t="str">
        <f>IF(AND('OF -Antibiotics STAR PU 13'!Z130="no",'Co-amoxiclav etc.'!Z130="no"),"yes","no")</f>
        <v>no</v>
      </c>
      <c r="Q130" s="202" t="str">
        <f>IF(AND('OF -Antibiotics STAR PU 13'!AB130="no",'Co-amoxiclav etc.'!AB130="no"),"yes","no")</f>
        <v>no</v>
      </c>
      <c r="R130" s="202" t="str">
        <f>IF(AND('OF -Antibiotics STAR PU 13'!AD130="no",'Co-amoxiclav etc.'!AD130="no"),"yes","no")</f>
        <v>no</v>
      </c>
      <c r="S130" s="202" t="str">
        <f>IF(AND('OF -Antibiotics STAR PU 13'!AF130="no",'Co-amoxiclav etc.'!AF130="no"),"yes","no")</f>
        <v>no</v>
      </c>
      <c r="T130" s="202" t="str">
        <f>IF(AND('OF -Antibiotics STAR PU 13'!AH130="no",'Co-amoxiclav etc.'!AH130="no"),"yes","no")</f>
        <v>no</v>
      </c>
      <c r="U130" s="202" t="str">
        <f>IF(AND('OF -Antibiotics STAR PU 13'!AJ130="no",'Co-amoxiclav etc.'!AJ130="no"),"yes","no")</f>
        <v>no</v>
      </c>
      <c r="V130" s="202" t="str">
        <f>IF(AND('OF -Antibiotics STAR PU 13'!AL130="no",'Co-amoxiclav etc.'!AL130="no"),"yes","no")</f>
        <v>no</v>
      </c>
      <c r="W130" s="202" t="str">
        <f>IF(AND('OF -Antibiotics STAR PU 13'!AN130="no",'Co-amoxiclav etc.'!AN130="no"),"yes","no")</f>
        <v>no</v>
      </c>
      <c r="X130" s="202" t="str">
        <f>IF(AND('OF -Antibiotics STAR PU 13'!AP130="no",'Co-amoxiclav etc.'!AP130="no"),"yes","no")</f>
        <v>no</v>
      </c>
      <c r="Y130" s="202" t="str">
        <f>IF(AND('OF -Antibiotics STAR PU 13'!AR130="no",'Co-amoxiclav etc.'!AR130="no"),"yes","no")</f>
        <v>no</v>
      </c>
      <c r="Z130" s="202" t="str">
        <f>IF(AND('OF -Antibiotics STAR PU 13'!AT130="no",'Co-amoxiclav etc.'!AT130="no"),"yes","no")</f>
        <v>no</v>
      </c>
      <c r="AA130" s="202" t="str">
        <f>IF(AND('OF -Antibiotics STAR PU 13'!AV130="no",'Co-amoxiclav etc.'!AV130="no"),"yes","no")</f>
        <v>no</v>
      </c>
      <c r="AB130" s="202"/>
      <c r="AC130" s="202"/>
      <c r="AD130" s="202"/>
      <c r="AE130" s="202"/>
    </row>
    <row r="131" spans="1:31" x14ac:dyDescent="0.2">
      <c r="A131" s="285" t="s">
        <v>621</v>
      </c>
      <c r="B131" s="293" t="s">
        <v>690</v>
      </c>
      <c r="C131" s="293" t="s">
        <v>404</v>
      </c>
      <c r="D131" s="293" t="s">
        <v>418</v>
      </c>
      <c r="E131" s="293" t="s">
        <v>12</v>
      </c>
      <c r="F131" s="293" t="s">
        <v>264</v>
      </c>
      <c r="G131" s="293" t="s">
        <v>265</v>
      </c>
      <c r="H131" s="202" t="str">
        <f>IF(AND('OF -Antibiotics STAR PU 13'!J131="no",'Co-amoxiclav etc.'!J131="no"),"yes","no")</f>
        <v>yes</v>
      </c>
      <c r="I131" s="202" t="str">
        <f>IF(AND('OF -Antibiotics STAR PU 13'!L131="no",'Co-amoxiclav etc.'!L131="no"),"yes","no")</f>
        <v>yes</v>
      </c>
      <c r="J131" s="202" t="str">
        <f>IF(AND('OF -Antibiotics STAR PU 13'!N131="no",'Co-amoxiclav etc.'!N131="no"),"yes","no")</f>
        <v>yes</v>
      </c>
      <c r="K131" s="202" t="str">
        <f>IF(AND('OF -Antibiotics STAR PU 13'!P131="no",'Co-amoxiclav etc.'!P131="no"),"yes","no")</f>
        <v>yes</v>
      </c>
      <c r="L131" s="202" t="str">
        <f>IF(AND('OF -Antibiotics STAR PU 13'!R131="no",'Co-amoxiclav etc.'!R131="no"),"yes","no")</f>
        <v>yes</v>
      </c>
      <c r="M131" s="202" t="str">
        <f>IF(AND('OF -Antibiotics STAR PU 13'!T131="no",'Co-amoxiclav etc.'!T131="no"),"yes","no")</f>
        <v>yes</v>
      </c>
      <c r="N131" s="202" t="str">
        <f>IF(AND('OF -Antibiotics STAR PU 13'!V131="no",'Co-amoxiclav etc.'!V131="no"),"yes","no")</f>
        <v>no</v>
      </c>
      <c r="O131" s="202" t="str">
        <f>IF(AND('OF -Antibiotics STAR PU 13'!X131="no",'Co-amoxiclav etc.'!X131="no"),"yes","no")</f>
        <v>no</v>
      </c>
      <c r="P131" s="202" t="str">
        <f>IF(AND('OF -Antibiotics STAR PU 13'!Z131="no",'Co-amoxiclav etc.'!Z131="no"),"yes","no")</f>
        <v>no</v>
      </c>
      <c r="Q131" s="202" t="str">
        <f>IF(AND('OF -Antibiotics STAR PU 13'!AB131="no",'Co-amoxiclav etc.'!AB131="no"),"yes","no")</f>
        <v>no</v>
      </c>
      <c r="R131" s="202" t="str">
        <f>IF(AND('OF -Antibiotics STAR PU 13'!AD131="no",'Co-amoxiclav etc.'!AD131="no"),"yes","no")</f>
        <v>no</v>
      </c>
      <c r="S131" s="202" t="str">
        <f>IF(AND('OF -Antibiotics STAR PU 13'!AF131="no",'Co-amoxiclav etc.'!AF131="no"),"yes","no")</f>
        <v>no</v>
      </c>
      <c r="T131" s="202" t="str">
        <f>IF(AND('OF -Antibiotics STAR PU 13'!AH131="no",'Co-amoxiclav etc.'!AH131="no"),"yes","no")</f>
        <v>no</v>
      </c>
      <c r="U131" s="202" t="str">
        <f>IF(AND('OF -Antibiotics STAR PU 13'!AJ131="no",'Co-amoxiclav etc.'!AJ131="no"),"yes","no")</f>
        <v>no</v>
      </c>
      <c r="V131" s="202" t="str">
        <f>IF(AND('OF -Antibiotics STAR PU 13'!AL131="no",'Co-amoxiclav etc.'!AL131="no"),"yes","no")</f>
        <v>no</v>
      </c>
      <c r="W131" s="202" t="str">
        <f>IF(AND('OF -Antibiotics STAR PU 13'!AN131="no",'Co-amoxiclav etc.'!AN131="no"),"yes","no")</f>
        <v>no</v>
      </c>
      <c r="X131" s="202" t="str">
        <f>IF(AND('OF -Antibiotics STAR PU 13'!AP131="no",'Co-amoxiclav etc.'!AP131="no"),"yes","no")</f>
        <v>no</v>
      </c>
      <c r="Y131" s="202" t="str">
        <f>IF(AND('OF -Antibiotics STAR PU 13'!AR131="no",'Co-amoxiclav etc.'!AR131="no"),"yes","no")</f>
        <v>no</v>
      </c>
      <c r="Z131" s="202" t="str">
        <f>IF(AND('OF -Antibiotics STAR PU 13'!AT131="no",'Co-amoxiclav etc.'!AT131="no"),"yes","no")</f>
        <v>no</v>
      </c>
      <c r="AA131" s="202" t="str">
        <f>IF(AND('OF -Antibiotics STAR PU 13'!AV131="no",'Co-amoxiclav etc.'!AV131="no"),"yes","no")</f>
        <v>no</v>
      </c>
      <c r="AB131" s="202"/>
      <c r="AC131" s="202"/>
      <c r="AD131" s="202"/>
      <c r="AE131" s="202"/>
    </row>
    <row r="132" spans="1:31" x14ac:dyDescent="0.2">
      <c r="A132" s="285" t="s">
        <v>500</v>
      </c>
      <c r="B132" s="293" t="s">
        <v>694</v>
      </c>
      <c r="C132" s="293" t="s">
        <v>407</v>
      </c>
      <c r="D132" s="293" t="s">
        <v>431</v>
      </c>
      <c r="E132" s="293" t="s">
        <v>82</v>
      </c>
      <c r="F132" s="293" t="s">
        <v>266</v>
      </c>
      <c r="G132" s="293" t="s">
        <v>267</v>
      </c>
      <c r="H132" s="202" t="str">
        <f>IF(AND('OF -Antibiotics STAR PU 13'!J132="no",'Co-amoxiclav etc.'!J132="no"),"yes","no")</f>
        <v>no</v>
      </c>
      <c r="I132" s="202" t="str">
        <f>IF(AND('OF -Antibiotics STAR PU 13'!L132="no",'Co-amoxiclav etc.'!L132="no"),"yes","no")</f>
        <v>no</v>
      </c>
      <c r="J132" s="202" t="str">
        <f>IF(AND('OF -Antibiotics STAR PU 13'!N132="no",'Co-amoxiclav etc.'!N132="no"),"yes","no")</f>
        <v>no</v>
      </c>
      <c r="K132" s="202" t="str">
        <f>IF(AND('OF -Antibiotics STAR PU 13'!P132="no",'Co-amoxiclav etc.'!P132="no"),"yes","no")</f>
        <v>no</v>
      </c>
      <c r="L132" s="202" t="str">
        <f>IF(AND('OF -Antibiotics STAR PU 13'!R132="no",'Co-amoxiclav etc.'!R132="no"),"yes","no")</f>
        <v>no</v>
      </c>
      <c r="M132" s="202" t="str">
        <f>IF(AND('OF -Antibiotics STAR PU 13'!T132="no",'Co-amoxiclav etc.'!T132="no"),"yes","no")</f>
        <v>no</v>
      </c>
      <c r="N132" s="202" t="str">
        <f>IF(AND('OF -Antibiotics STAR PU 13'!V132="no",'Co-amoxiclav etc.'!V132="no"),"yes","no")</f>
        <v>no</v>
      </c>
      <c r="O132" s="202" t="str">
        <f>IF(AND('OF -Antibiotics STAR PU 13'!X132="no",'Co-amoxiclav etc.'!X132="no"),"yes","no")</f>
        <v>no</v>
      </c>
      <c r="P132" s="202" t="str">
        <f>IF(AND('OF -Antibiotics STAR PU 13'!Z132="no",'Co-amoxiclav etc.'!Z132="no"),"yes","no")</f>
        <v>no</v>
      </c>
      <c r="Q132" s="202" t="str">
        <f>IF(AND('OF -Antibiotics STAR PU 13'!AB132="no",'Co-amoxiclav etc.'!AB132="no"),"yes","no")</f>
        <v>no</v>
      </c>
      <c r="R132" s="202" t="str">
        <f>IF(AND('OF -Antibiotics STAR PU 13'!AD132="no",'Co-amoxiclav etc.'!AD132="no"),"yes","no")</f>
        <v>no</v>
      </c>
      <c r="S132" s="202" t="str">
        <f>IF(AND('OF -Antibiotics STAR PU 13'!AF132="no",'Co-amoxiclav etc.'!AF132="no"),"yes","no")</f>
        <v>no</v>
      </c>
      <c r="T132" s="202" t="str">
        <f>IF(AND('OF -Antibiotics STAR PU 13'!AH132="no",'Co-amoxiclav etc.'!AH132="no"),"yes","no")</f>
        <v>no</v>
      </c>
      <c r="U132" s="202" t="str">
        <f>IF(AND('OF -Antibiotics STAR PU 13'!AJ132="no",'Co-amoxiclav etc.'!AJ132="no"),"yes","no")</f>
        <v>no</v>
      </c>
      <c r="V132" s="202" t="str">
        <f>IF(AND('OF -Antibiotics STAR PU 13'!AL132="no",'Co-amoxiclav etc.'!AL132="no"),"yes","no")</f>
        <v>no</v>
      </c>
      <c r="W132" s="202" t="str">
        <f>IF(AND('OF -Antibiotics STAR PU 13'!AN132="no",'Co-amoxiclav etc.'!AN132="no"),"yes","no")</f>
        <v>no</v>
      </c>
      <c r="X132" s="202" t="str">
        <f>IF(AND('OF -Antibiotics STAR PU 13'!AP132="no",'Co-amoxiclav etc.'!AP132="no"),"yes","no")</f>
        <v>no</v>
      </c>
      <c r="Y132" s="202" t="str">
        <f>IF(AND('OF -Antibiotics STAR PU 13'!AR132="no",'Co-amoxiclav etc.'!AR132="no"),"yes","no")</f>
        <v>no</v>
      </c>
      <c r="Z132" s="202" t="str">
        <f>IF(AND('OF -Antibiotics STAR PU 13'!AT132="no",'Co-amoxiclav etc.'!AT132="no"),"yes","no")</f>
        <v>no</v>
      </c>
      <c r="AA132" s="202" t="str">
        <f>IF(AND('OF -Antibiotics STAR PU 13'!AV132="no",'Co-amoxiclav etc.'!AV132="no"),"yes","no")</f>
        <v>no</v>
      </c>
      <c r="AB132" s="202"/>
      <c r="AC132" s="202"/>
      <c r="AD132" s="202"/>
      <c r="AE132" s="202"/>
    </row>
    <row r="133" spans="1:31" x14ac:dyDescent="0.2">
      <c r="A133" s="285" t="s">
        <v>633</v>
      </c>
      <c r="B133" s="293" t="s">
        <v>690</v>
      </c>
      <c r="C133" s="293" t="s">
        <v>404</v>
      </c>
      <c r="D133" s="293" t="s">
        <v>422</v>
      </c>
      <c r="E133" s="293" t="s">
        <v>31</v>
      </c>
      <c r="F133" s="293" t="s">
        <v>268</v>
      </c>
      <c r="G133" s="293" t="s">
        <v>269</v>
      </c>
      <c r="H133" s="202" t="str">
        <f>IF(AND('OF -Antibiotics STAR PU 13'!J133="no",'Co-amoxiclav etc.'!J133="no"),"yes","no")</f>
        <v>no</v>
      </c>
      <c r="I133" s="202" t="str">
        <f>IF(AND('OF -Antibiotics STAR PU 13'!L133="no",'Co-amoxiclav etc.'!L133="no"),"yes","no")</f>
        <v>no</v>
      </c>
      <c r="J133" s="202" t="str">
        <f>IF(AND('OF -Antibiotics STAR PU 13'!N133="no",'Co-amoxiclav etc.'!N133="no"),"yes","no")</f>
        <v>no</v>
      </c>
      <c r="K133" s="202" t="str">
        <f>IF(AND('OF -Antibiotics STAR PU 13'!P133="no",'Co-amoxiclav etc.'!P133="no"),"yes","no")</f>
        <v>no</v>
      </c>
      <c r="L133" s="202" t="str">
        <f>IF(AND('OF -Antibiotics STAR PU 13'!R133="no",'Co-amoxiclav etc.'!R133="no"),"yes","no")</f>
        <v>no</v>
      </c>
      <c r="M133" s="202" t="str">
        <f>IF(AND('OF -Antibiotics STAR PU 13'!T133="no",'Co-amoxiclav etc.'!T133="no"),"yes","no")</f>
        <v>no</v>
      </c>
      <c r="N133" s="202" t="str">
        <f>IF(AND('OF -Antibiotics STAR PU 13'!V133="no",'Co-amoxiclav etc.'!V133="no"),"yes","no")</f>
        <v>no</v>
      </c>
      <c r="O133" s="202" t="str">
        <f>IF(AND('OF -Antibiotics STAR PU 13'!X133="no",'Co-amoxiclav etc.'!X133="no"),"yes","no")</f>
        <v>no</v>
      </c>
      <c r="P133" s="202" t="str">
        <f>IF(AND('OF -Antibiotics STAR PU 13'!Z133="no",'Co-amoxiclav etc.'!Z133="no"),"yes","no")</f>
        <v>no</v>
      </c>
      <c r="Q133" s="202" t="str">
        <f>IF(AND('OF -Antibiotics STAR PU 13'!AB133="no",'Co-amoxiclav etc.'!AB133="no"),"yes","no")</f>
        <v>no</v>
      </c>
      <c r="R133" s="202" t="str">
        <f>IF(AND('OF -Antibiotics STAR PU 13'!AD133="no",'Co-amoxiclav etc.'!AD133="no"),"yes","no")</f>
        <v>no</v>
      </c>
      <c r="S133" s="202" t="str">
        <f>IF(AND('OF -Antibiotics STAR PU 13'!AF133="no",'Co-amoxiclav etc.'!AF133="no"),"yes","no")</f>
        <v>no</v>
      </c>
      <c r="T133" s="202" t="str">
        <f>IF(AND('OF -Antibiotics STAR PU 13'!AH133="no",'Co-amoxiclav etc.'!AH133="no"),"yes","no")</f>
        <v>no</v>
      </c>
      <c r="U133" s="202" t="str">
        <f>IF(AND('OF -Antibiotics STAR PU 13'!AJ133="no",'Co-amoxiclav etc.'!AJ133="no"),"yes","no")</f>
        <v>no</v>
      </c>
      <c r="V133" s="202" t="str">
        <f>IF(AND('OF -Antibiotics STAR PU 13'!AL133="no",'Co-amoxiclav etc.'!AL133="no"),"yes","no")</f>
        <v>no</v>
      </c>
      <c r="W133" s="202" t="str">
        <f>IF(AND('OF -Antibiotics STAR PU 13'!AN133="no",'Co-amoxiclav etc.'!AN133="no"),"yes","no")</f>
        <v>no</v>
      </c>
      <c r="X133" s="202" t="str">
        <f>IF(AND('OF -Antibiotics STAR PU 13'!AP133="no",'Co-amoxiclav etc.'!AP133="no"),"yes","no")</f>
        <v>no</v>
      </c>
      <c r="Y133" s="202" t="str">
        <f>IF(AND('OF -Antibiotics STAR PU 13'!AR133="no",'Co-amoxiclav etc.'!AR133="no"),"yes","no")</f>
        <v>no</v>
      </c>
      <c r="Z133" s="202" t="str">
        <f>IF(AND('OF -Antibiotics STAR PU 13'!AT133="no",'Co-amoxiclav etc.'!AT133="no"),"yes","no")</f>
        <v>no</v>
      </c>
      <c r="AA133" s="202" t="str">
        <f>IF(AND('OF -Antibiotics STAR PU 13'!AV133="no",'Co-amoxiclav etc.'!AV133="no"),"yes","no")</f>
        <v>no</v>
      </c>
      <c r="AB133" s="202"/>
      <c r="AC133" s="202"/>
      <c r="AD133" s="202"/>
      <c r="AE133" s="202"/>
    </row>
    <row r="134" spans="1:31" x14ac:dyDescent="0.2">
      <c r="A134" s="285" t="s">
        <v>478</v>
      </c>
      <c r="B134" s="293" t="s">
        <v>688</v>
      </c>
      <c r="C134" s="293" t="s">
        <v>401</v>
      </c>
      <c r="D134" s="293" t="s">
        <v>419</v>
      </c>
      <c r="E134" s="293" t="s">
        <v>17</v>
      </c>
      <c r="F134" s="293" t="s">
        <v>270</v>
      </c>
      <c r="G134" s="293" t="s">
        <v>271</v>
      </c>
      <c r="H134" s="202" t="str">
        <f>IF(AND('OF -Antibiotics STAR PU 13'!J134="no",'Co-amoxiclav etc.'!J134="no"),"yes","no")</f>
        <v>no</v>
      </c>
      <c r="I134" s="202" t="str">
        <f>IF(AND('OF -Antibiotics STAR PU 13'!L134="no",'Co-amoxiclav etc.'!L134="no"),"yes","no")</f>
        <v>no</v>
      </c>
      <c r="J134" s="202" t="str">
        <f>IF(AND('OF -Antibiotics STAR PU 13'!N134="no",'Co-amoxiclav etc.'!N134="no"),"yes","no")</f>
        <v>no</v>
      </c>
      <c r="K134" s="202" t="str">
        <f>IF(AND('OF -Antibiotics STAR PU 13'!P134="no",'Co-amoxiclav etc.'!P134="no"),"yes","no")</f>
        <v>no</v>
      </c>
      <c r="L134" s="202" t="str">
        <f>IF(AND('OF -Antibiotics STAR PU 13'!R134="no",'Co-amoxiclav etc.'!R134="no"),"yes","no")</f>
        <v>no</v>
      </c>
      <c r="M134" s="202" t="str">
        <f>IF(AND('OF -Antibiotics STAR PU 13'!T134="no",'Co-amoxiclav etc.'!T134="no"),"yes","no")</f>
        <v>no</v>
      </c>
      <c r="N134" s="202" t="str">
        <f>IF(AND('OF -Antibiotics STAR PU 13'!V134="no",'Co-amoxiclav etc.'!V134="no"),"yes","no")</f>
        <v>no</v>
      </c>
      <c r="O134" s="202" t="str">
        <f>IF(AND('OF -Antibiotics STAR PU 13'!X134="no",'Co-amoxiclav etc.'!X134="no"),"yes","no")</f>
        <v>no</v>
      </c>
      <c r="P134" s="202" t="str">
        <f>IF(AND('OF -Antibiotics STAR PU 13'!Z134="no",'Co-amoxiclav etc.'!Z134="no"),"yes","no")</f>
        <v>no</v>
      </c>
      <c r="Q134" s="202" t="str">
        <f>IF(AND('OF -Antibiotics STAR PU 13'!AB134="no",'Co-amoxiclav etc.'!AB134="no"),"yes","no")</f>
        <v>no</v>
      </c>
      <c r="R134" s="202" t="str">
        <f>IF(AND('OF -Antibiotics STAR PU 13'!AD134="no",'Co-amoxiclav etc.'!AD134="no"),"yes","no")</f>
        <v>no</v>
      </c>
      <c r="S134" s="202" t="str">
        <f>IF(AND('OF -Antibiotics STAR PU 13'!AF134="no",'Co-amoxiclav etc.'!AF134="no"),"yes","no")</f>
        <v>no</v>
      </c>
      <c r="T134" s="202" t="str">
        <f>IF(AND('OF -Antibiotics STAR PU 13'!AH134="no",'Co-amoxiclav etc.'!AH134="no"),"yes","no")</f>
        <v>no</v>
      </c>
      <c r="U134" s="202" t="str">
        <f>IF(AND('OF -Antibiotics STAR PU 13'!AJ134="no",'Co-amoxiclav etc.'!AJ134="no"),"yes","no")</f>
        <v>no</v>
      </c>
      <c r="V134" s="202" t="str">
        <f>IF(AND('OF -Antibiotics STAR PU 13'!AL134="no",'Co-amoxiclav etc.'!AL134="no"),"yes","no")</f>
        <v>no</v>
      </c>
      <c r="W134" s="202" t="str">
        <f>IF(AND('OF -Antibiotics STAR PU 13'!AN134="no",'Co-amoxiclav etc.'!AN134="no"),"yes","no")</f>
        <v>no</v>
      </c>
      <c r="X134" s="202" t="str">
        <f>IF(AND('OF -Antibiotics STAR PU 13'!AP134="no",'Co-amoxiclav etc.'!AP134="no"),"yes","no")</f>
        <v>no</v>
      </c>
      <c r="Y134" s="202" t="str">
        <f>IF(AND('OF -Antibiotics STAR PU 13'!AR134="no",'Co-amoxiclav etc.'!AR134="no"),"yes","no")</f>
        <v>no</v>
      </c>
      <c r="Z134" s="202" t="str">
        <f>IF(AND('OF -Antibiotics STAR PU 13'!AT134="no",'Co-amoxiclav etc.'!AT134="no"),"yes","no")</f>
        <v>no</v>
      </c>
      <c r="AA134" s="202" t="str">
        <f>IF(AND('OF -Antibiotics STAR PU 13'!AV134="no",'Co-amoxiclav etc.'!AV134="no"),"yes","no")</f>
        <v>no</v>
      </c>
      <c r="AB134" s="202"/>
      <c r="AC134" s="202"/>
      <c r="AD134" s="202"/>
      <c r="AE134" s="202"/>
    </row>
    <row r="135" spans="1:31" x14ac:dyDescent="0.2">
      <c r="A135" s="285" t="s">
        <v>642</v>
      </c>
      <c r="B135" s="293" t="s">
        <v>698</v>
      </c>
      <c r="C135" s="293" t="s">
        <v>409</v>
      </c>
      <c r="D135" s="293" t="s">
        <v>438</v>
      </c>
      <c r="E135" s="293" t="s">
        <v>128</v>
      </c>
      <c r="F135" s="293" t="s">
        <v>272</v>
      </c>
      <c r="G135" s="293" t="s">
        <v>273</v>
      </c>
      <c r="H135" s="202" t="str">
        <f>IF(AND('OF -Antibiotics STAR PU 13'!J135="no",'Co-amoxiclav etc.'!J135="no"),"yes","no")</f>
        <v>no</v>
      </c>
      <c r="I135" s="202" t="str">
        <f>IF(AND('OF -Antibiotics STAR PU 13'!L135="no",'Co-amoxiclav etc.'!L135="no"),"yes","no")</f>
        <v>no</v>
      </c>
      <c r="J135" s="202" t="str">
        <f>IF(AND('OF -Antibiotics STAR PU 13'!N135="no",'Co-amoxiclav etc.'!N135="no"),"yes","no")</f>
        <v>no</v>
      </c>
      <c r="K135" s="202" t="str">
        <f>IF(AND('OF -Antibiotics STAR PU 13'!P135="no",'Co-amoxiclav etc.'!P135="no"),"yes","no")</f>
        <v>no</v>
      </c>
      <c r="L135" s="202" t="str">
        <f>IF(AND('OF -Antibiotics STAR PU 13'!R135="no",'Co-amoxiclav etc.'!R135="no"),"yes","no")</f>
        <v>no</v>
      </c>
      <c r="M135" s="202" t="str">
        <f>IF(AND('OF -Antibiotics STAR PU 13'!T135="no",'Co-amoxiclav etc.'!T135="no"),"yes","no")</f>
        <v>no</v>
      </c>
      <c r="N135" s="202" t="str">
        <f>IF(AND('OF -Antibiotics STAR PU 13'!V135="no",'Co-amoxiclav etc.'!V135="no"),"yes","no")</f>
        <v>no</v>
      </c>
      <c r="O135" s="202" t="str">
        <f>IF(AND('OF -Antibiotics STAR PU 13'!X135="no",'Co-amoxiclav etc.'!X135="no"),"yes","no")</f>
        <v>no</v>
      </c>
      <c r="P135" s="202" t="str">
        <f>IF(AND('OF -Antibiotics STAR PU 13'!Z135="no",'Co-amoxiclav etc.'!Z135="no"),"yes","no")</f>
        <v>no</v>
      </c>
      <c r="Q135" s="202" t="str">
        <f>IF(AND('OF -Antibiotics STAR PU 13'!AB135="no",'Co-amoxiclav etc.'!AB135="no"),"yes","no")</f>
        <v>no</v>
      </c>
      <c r="R135" s="202" t="str">
        <f>IF(AND('OF -Antibiotics STAR PU 13'!AD135="no",'Co-amoxiclav etc.'!AD135="no"),"yes","no")</f>
        <v>no</v>
      </c>
      <c r="S135" s="202" t="str">
        <f>IF(AND('OF -Antibiotics STAR PU 13'!AF135="no",'Co-amoxiclav etc.'!AF135="no"),"yes","no")</f>
        <v>no</v>
      </c>
      <c r="T135" s="202" t="str">
        <f>IF(AND('OF -Antibiotics STAR PU 13'!AH135="no",'Co-amoxiclav etc.'!AH135="no"),"yes","no")</f>
        <v>no</v>
      </c>
      <c r="U135" s="202" t="str">
        <f>IF(AND('OF -Antibiotics STAR PU 13'!AJ135="no",'Co-amoxiclav etc.'!AJ135="no"),"yes","no")</f>
        <v>no</v>
      </c>
      <c r="V135" s="202" t="str">
        <f>IF(AND('OF -Antibiotics STAR PU 13'!AL135="no",'Co-amoxiclav etc.'!AL135="no"),"yes","no")</f>
        <v>no</v>
      </c>
      <c r="W135" s="202" t="str">
        <f>IF(AND('OF -Antibiotics STAR PU 13'!AN135="no",'Co-amoxiclav etc.'!AN135="no"),"yes","no")</f>
        <v>no</v>
      </c>
      <c r="X135" s="202" t="str">
        <f>IF(AND('OF -Antibiotics STAR PU 13'!AP135="no",'Co-amoxiclav etc.'!AP135="no"),"yes","no")</f>
        <v>no</v>
      </c>
      <c r="Y135" s="202" t="str">
        <f>IF(AND('OF -Antibiotics STAR PU 13'!AR135="no",'Co-amoxiclav etc.'!AR135="no"),"yes","no")</f>
        <v>no</v>
      </c>
      <c r="Z135" s="202" t="str">
        <f>IF(AND('OF -Antibiotics STAR PU 13'!AT135="no",'Co-amoxiclav etc.'!AT135="no"),"yes","no")</f>
        <v>no</v>
      </c>
      <c r="AA135" s="202" t="str">
        <f>IF(AND('OF -Antibiotics STAR PU 13'!AV135="no",'Co-amoxiclav etc.'!AV135="no"),"yes","no")</f>
        <v>no</v>
      </c>
      <c r="AB135" s="202"/>
      <c r="AC135" s="202"/>
      <c r="AD135" s="202"/>
      <c r="AE135" s="202"/>
    </row>
    <row r="136" spans="1:31" x14ac:dyDescent="0.2">
      <c r="A136" s="285" t="s">
        <v>628</v>
      </c>
      <c r="B136" s="293" t="s">
        <v>696</v>
      </c>
      <c r="C136" s="293" t="s">
        <v>464</v>
      </c>
      <c r="D136" s="293" t="s">
        <v>425</v>
      </c>
      <c r="E136" s="293" t="s">
        <v>40</v>
      </c>
      <c r="F136" s="293" t="s">
        <v>274</v>
      </c>
      <c r="G136" s="293" t="s">
        <v>275</v>
      </c>
      <c r="H136" s="202" t="str">
        <f>IF(AND('OF -Antibiotics STAR PU 13'!J136="no",'Co-amoxiclav etc.'!J136="no"),"yes","no")</f>
        <v>yes</v>
      </c>
      <c r="I136" s="202" t="str">
        <f>IF(AND('OF -Antibiotics STAR PU 13'!L136="no",'Co-amoxiclav etc.'!L136="no"),"yes","no")</f>
        <v>no</v>
      </c>
      <c r="J136" s="202" t="str">
        <f>IF(AND('OF -Antibiotics STAR PU 13'!N136="no",'Co-amoxiclav etc.'!N136="no"),"yes","no")</f>
        <v>no</v>
      </c>
      <c r="K136" s="202" t="str">
        <f>IF(AND('OF -Antibiotics STAR PU 13'!P136="no",'Co-amoxiclav etc.'!P136="no"),"yes","no")</f>
        <v>no</v>
      </c>
      <c r="L136" s="202" t="str">
        <f>IF(AND('OF -Antibiotics STAR PU 13'!R136="no",'Co-amoxiclav etc.'!R136="no"),"yes","no")</f>
        <v>no</v>
      </c>
      <c r="M136" s="202" t="str">
        <f>IF(AND('OF -Antibiotics STAR PU 13'!T136="no",'Co-amoxiclav etc.'!T136="no"),"yes","no")</f>
        <v>no</v>
      </c>
      <c r="N136" s="202" t="str">
        <f>IF(AND('OF -Antibiotics STAR PU 13'!V136="no",'Co-amoxiclav etc.'!V136="no"),"yes","no")</f>
        <v>no</v>
      </c>
      <c r="O136" s="202" t="str">
        <f>IF(AND('OF -Antibiotics STAR PU 13'!X136="no",'Co-amoxiclav etc.'!X136="no"),"yes","no")</f>
        <v>no</v>
      </c>
      <c r="P136" s="202" t="str">
        <f>IF(AND('OF -Antibiotics STAR PU 13'!Z136="no",'Co-amoxiclav etc.'!Z136="no"),"yes","no")</f>
        <v>yes</v>
      </c>
      <c r="Q136" s="202" t="str">
        <f>IF(AND('OF -Antibiotics STAR PU 13'!AB136="no",'Co-amoxiclav etc.'!AB136="no"),"yes","no")</f>
        <v>yes</v>
      </c>
      <c r="R136" s="202" t="str">
        <f>IF(AND('OF -Antibiotics STAR PU 13'!AD136="no",'Co-amoxiclav etc.'!AD136="no"),"yes","no")</f>
        <v>yes</v>
      </c>
      <c r="S136" s="202" t="str">
        <f>IF(AND('OF -Antibiotics STAR PU 13'!AF136="no",'Co-amoxiclav etc.'!AF136="no"),"yes","no")</f>
        <v>yes</v>
      </c>
      <c r="T136" s="202" t="str">
        <f>IF(AND('OF -Antibiotics STAR PU 13'!AH136="no",'Co-amoxiclav etc.'!AH136="no"),"yes","no")</f>
        <v>yes</v>
      </c>
      <c r="U136" s="202" t="str">
        <f>IF(AND('OF -Antibiotics STAR PU 13'!AJ136="no",'Co-amoxiclav etc.'!AJ136="no"),"yes","no")</f>
        <v>yes</v>
      </c>
      <c r="V136" s="202" t="str">
        <f>IF(AND('OF -Antibiotics STAR PU 13'!AL136="no",'Co-amoxiclav etc.'!AL136="no"),"yes","no")</f>
        <v>yes</v>
      </c>
      <c r="W136" s="202" t="str">
        <f>IF(AND('OF -Antibiotics STAR PU 13'!AN136="no",'Co-amoxiclav etc.'!AN136="no"),"yes","no")</f>
        <v>yes</v>
      </c>
      <c r="X136" s="202" t="str">
        <f>IF(AND('OF -Antibiotics STAR PU 13'!AP136="no",'Co-amoxiclav etc.'!AP136="no"),"yes","no")</f>
        <v>yes</v>
      </c>
      <c r="Y136" s="202" t="str">
        <f>IF(AND('OF -Antibiotics STAR PU 13'!AR136="no",'Co-amoxiclav etc.'!AR136="no"),"yes","no")</f>
        <v>yes</v>
      </c>
      <c r="Z136" s="202" t="str">
        <f>IF(AND('OF -Antibiotics STAR PU 13'!AT136="no",'Co-amoxiclav etc.'!AT136="no"),"yes","no")</f>
        <v>no</v>
      </c>
      <c r="AA136" s="202" t="str">
        <f>IF(AND('OF -Antibiotics STAR PU 13'!AV136="no",'Co-amoxiclav etc.'!AV136="no"),"yes","no")</f>
        <v>no</v>
      </c>
      <c r="AB136" s="202"/>
      <c r="AC136" s="202"/>
      <c r="AD136" s="202"/>
      <c r="AE136" s="202"/>
    </row>
    <row r="137" spans="1:31" x14ac:dyDescent="0.2">
      <c r="A137" s="285" t="s">
        <v>635</v>
      </c>
      <c r="B137" s="293" t="s">
        <v>694</v>
      </c>
      <c r="C137" s="293" t="s">
        <v>407</v>
      </c>
      <c r="D137" s="293" t="s">
        <v>423</v>
      </c>
      <c r="E137" s="293" t="s">
        <v>34</v>
      </c>
      <c r="F137" s="293" t="s">
        <v>276</v>
      </c>
      <c r="G137" s="293" t="s">
        <v>277</v>
      </c>
      <c r="H137" s="202" t="str">
        <f>IF(AND('OF -Antibiotics STAR PU 13'!J137="no",'Co-amoxiclav etc.'!J137="no"),"yes","no")</f>
        <v>no</v>
      </c>
      <c r="I137" s="202" t="str">
        <f>IF(AND('OF -Antibiotics STAR PU 13'!L137="no",'Co-amoxiclav etc.'!L137="no"),"yes","no")</f>
        <v>no</v>
      </c>
      <c r="J137" s="202" t="str">
        <f>IF(AND('OF -Antibiotics STAR PU 13'!N137="no",'Co-amoxiclav etc.'!N137="no"),"yes","no")</f>
        <v>no</v>
      </c>
      <c r="K137" s="202" t="str">
        <f>IF(AND('OF -Antibiotics STAR PU 13'!P137="no",'Co-amoxiclav etc.'!P137="no"),"yes","no")</f>
        <v>no</v>
      </c>
      <c r="L137" s="202" t="str">
        <f>IF(AND('OF -Antibiotics STAR PU 13'!R137="no",'Co-amoxiclav etc.'!R137="no"),"yes","no")</f>
        <v>no</v>
      </c>
      <c r="M137" s="202" t="str">
        <f>IF(AND('OF -Antibiotics STAR PU 13'!T137="no",'Co-amoxiclav etc.'!T137="no"),"yes","no")</f>
        <v>no</v>
      </c>
      <c r="N137" s="202" t="str">
        <f>IF(AND('OF -Antibiotics STAR PU 13'!V137="no",'Co-amoxiclav etc.'!V137="no"),"yes","no")</f>
        <v>no</v>
      </c>
      <c r="O137" s="202" t="str">
        <f>IF(AND('OF -Antibiotics STAR PU 13'!X137="no",'Co-amoxiclav etc.'!X137="no"),"yes","no")</f>
        <v>no</v>
      </c>
      <c r="P137" s="202" t="str">
        <f>IF(AND('OF -Antibiotics STAR PU 13'!Z137="no",'Co-amoxiclav etc.'!Z137="no"),"yes","no")</f>
        <v>no</v>
      </c>
      <c r="Q137" s="202" t="str">
        <f>IF(AND('OF -Antibiotics STAR PU 13'!AB137="no",'Co-amoxiclav etc.'!AB137="no"),"yes","no")</f>
        <v>no</v>
      </c>
      <c r="R137" s="202" t="str">
        <f>IF(AND('OF -Antibiotics STAR PU 13'!AD137="no",'Co-amoxiclav etc.'!AD137="no"),"yes","no")</f>
        <v>no</v>
      </c>
      <c r="S137" s="202" t="str">
        <f>IF(AND('OF -Antibiotics STAR PU 13'!AF137="no",'Co-amoxiclav etc.'!AF137="no"),"yes","no")</f>
        <v>no</v>
      </c>
      <c r="T137" s="202" t="str">
        <f>IF(AND('OF -Antibiotics STAR PU 13'!AH137="no",'Co-amoxiclav etc.'!AH137="no"),"yes","no")</f>
        <v>no</v>
      </c>
      <c r="U137" s="202" t="str">
        <f>IF(AND('OF -Antibiotics STAR PU 13'!AJ137="no",'Co-amoxiclav etc.'!AJ137="no"),"yes","no")</f>
        <v>no</v>
      </c>
      <c r="V137" s="202" t="str">
        <f>IF(AND('OF -Antibiotics STAR PU 13'!AL137="no",'Co-amoxiclav etc.'!AL137="no"),"yes","no")</f>
        <v>no</v>
      </c>
      <c r="W137" s="202" t="str">
        <f>IF(AND('OF -Antibiotics STAR PU 13'!AN137="no",'Co-amoxiclav etc.'!AN137="no"),"yes","no")</f>
        <v>no</v>
      </c>
      <c r="X137" s="202" t="str">
        <f>IF(AND('OF -Antibiotics STAR PU 13'!AP137="no",'Co-amoxiclav etc.'!AP137="no"),"yes","no")</f>
        <v>no</v>
      </c>
      <c r="Y137" s="202" t="str">
        <f>IF(AND('OF -Antibiotics STAR PU 13'!AR137="no",'Co-amoxiclav etc.'!AR137="no"),"yes","no")</f>
        <v>no</v>
      </c>
      <c r="Z137" s="202" t="str">
        <f>IF(AND('OF -Antibiotics STAR PU 13'!AT137="no",'Co-amoxiclav etc.'!AT137="no"),"yes","no")</f>
        <v>no</v>
      </c>
      <c r="AA137" s="202" t="str">
        <f>IF(AND('OF -Antibiotics STAR PU 13'!AV137="no",'Co-amoxiclav etc.'!AV137="no"),"yes","no")</f>
        <v>no</v>
      </c>
      <c r="AB137" s="202"/>
      <c r="AC137" s="202"/>
      <c r="AD137" s="202"/>
      <c r="AE137" s="202"/>
    </row>
    <row r="138" spans="1:31" x14ac:dyDescent="0.2">
      <c r="A138" s="285" t="s">
        <v>637</v>
      </c>
      <c r="B138" s="293" t="s">
        <v>688</v>
      </c>
      <c r="C138" s="293" t="s">
        <v>401</v>
      </c>
      <c r="D138" s="293" t="s">
        <v>436</v>
      </c>
      <c r="E138" s="293" t="s">
        <v>114</v>
      </c>
      <c r="F138" s="293" t="s">
        <v>278</v>
      </c>
      <c r="G138" s="293" t="s">
        <v>279</v>
      </c>
      <c r="H138" s="202" t="str">
        <f>IF(AND('OF -Antibiotics STAR PU 13'!J138="no",'Co-amoxiclav etc.'!J138="no"),"yes","no")</f>
        <v>no</v>
      </c>
      <c r="I138" s="202" t="str">
        <f>IF(AND('OF -Antibiotics STAR PU 13'!L138="no",'Co-amoxiclav etc.'!L138="no"),"yes","no")</f>
        <v>no</v>
      </c>
      <c r="J138" s="202" t="str">
        <f>IF(AND('OF -Antibiotics STAR PU 13'!N138="no",'Co-amoxiclav etc.'!N138="no"),"yes","no")</f>
        <v>no</v>
      </c>
      <c r="K138" s="202" t="str">
        <f>IF(AND('OF -Antibiotics STAR PU 13'!P138="no",'Co-amoxiclav etc.'!P138="no"),"yes","no")</f>
        <v>no</v>
      </c>
      <c r="L138" s="202" t="str">
        <f>IF(AND('OF -Antibiotics STAR PU 13'!R138="no",'Co-amoxiclav etc.'!R138="no"),"yes","no")</f>
        <v>no</v>
      </c>
      <c r="M138" s="202" t="str">
        <f>IF(AND('OF -Antibiotics STAR PU 13'!T138="no",'Co-amoxiclav etc.'!T138="no"),"yes","no")</f>
        <v>no</v>
      </c>
      <c r="N138" s="202" t="str">
        <f>IF(AND('OF -Antibiotics STAR PU 13'!V138="no",'Co-amoxiclav etc.'!V138="no"),"yes","no")</f>
        <v>no</v>
      </c>
      <c r="O138" s="202" t="str">
        <f>IF(AND('OF -Antibiotics STAR PU 13'!X138="no",'Co-amoxiclav etc.'!X138="no"),"yes","no")</f>
        <v>no</v>
      </c>
      <c r="P138" s="202" t="str">
        <f>IF(AND('OF -Antibiotics STAR PU 13'!Z138="no",'Co-amoxiclav etc.'!Z138="no"),"yes","no")</f>
        <v>no</v>
      </c>
      <c r="Q138" s="202" t="str">
        <f>IF(AND('OF -Antibiotics STAR PU 13'!AB138="no",'Co-amoxiclav etc.'!AB138="no"),"yes","no")</f>
        <v>no</v>
      </c>
      <c r="R138" s="202" t="str">
        <f>IF(AND('OF -Antibiotics STAR PU 13'!AD138="no",'Co-amoxiclav etc.'!AD138="no"),"yes","no")</f>
        <v>no</v>
      </c>
      <c r="S138" s="202" t="str">
        <f>IF(AND('OF -Antibiotics STAR PU 13'!AF138="no",'Co-amoxiclav etc.'!AF138="no"),"yes","no")</f>
        <v>no</v>
      </c>
      <c r="T138" s="202" t="str">
        <f>IF(AND('OF -Antibiotics STAR PU 13'!AH138="no",'Co-amoxiclav etc.'!AH138="no"),"yes","no")</f>
        <v>no</v>
      </c>
      <c r="U138" s="202" t="str">
        <f>IF(AND('OF -Antibiotics STAR PU 13'!AJ138="no",'Co-amoxiclav etc.'!AJ138="no"),"yes","no")</f>
        <v>no</v>
      </c>
      <c r="V138" s="202" t="str">
        <f>IF(AND('OF -Antibiotics STAR PU 13'!AL138="no",'Co-amoxiclav etc.'!AL138="no"),"yes","no")</f>
        <v>no</v>
      </c>
      <c r="W138" s="202" t="str">
        <f>IF(AND('OF -Antibiotics STAR PU 13'!AN138="no",'Co-amoxiclav etc.'!AN138="no"),"yes","no")</f>
        <v>no</v>
      </c>
      <c r="X138" s="202" t="str">
        <f>IF(AND('OF -Antibiotics STAR PU 13'!AP138="no",'Co-amoxiclav etc.'!AP138="no"),"yes","no")</f>
        <v>no</v>
      </c>
      <c r="Y138" s="202" t="str">
        <f>IF(AND('OF -Antibiotics STAR PU 13'!AR138="no",'Co-amoxiclav etc.'!AR138="no"),"yes","no")</f>
        <v>no</v>
      </c>
      <c r="Z138" s="202" t="str">
        <f>IF(AND('OF -Antibiotics STAR PU 13'!AT138="no",'Co-amoxiclav etc.'!AT138="no"),"yes","no")</f>
        <v>no</v>
      </c>
      <c r="AA138" s="202" t="str">
        <f>IF(AND('OF -Antibiotics STAR PU 13'!AV138="no",'Co-amoxiclav etc.'!AV138="no"),"yes","no")</f>
        <v>no</v>
      </c>
      <c r="AB138" s="202"/>
      <c r="AC138" s="202"/>
      <c r="AD138" s="202"/>
      <c r="AE138" s="202"/>
    </row>
    <row r="139" spans="1:31" x14ac:dyDescent="0.2">
      <c r="A139" s="285" t="s">
        <v>632</v>
      </c>
      <c r="B139" s="293" t="s">
        <v>698</v>
      </c>
      <c r="C139" s="293" t="s">
        <v>409</v>
      </c>
      <c r="D139" s="293" t="s">
        <v>430</v>
      </c>
      <c r="E139" s="293" t="s">
        <v>65</v>
      </c>
      <c r="F139" s="293" t="s">
        <v>280</v>
      </c>
      <c r="G139" s="293" t="s">
        <v>281</v>
      </c>
      <c r="H139" s="202" t="str">
        <f>IF(AND('OF -Antibiotics STAR PU 13'!J139="no",'Co-amoxiclav etc.'!J139="no"),"yes","no")</f>
        <v>no</v>
      </c>
      <c r="I139" s="202" t="str">
        <f>IF(AND('OF -Antibiotics STAR PU 13'!L139="no",'Co-amoxiclav etc.'!L139="no"),"yes","no")</f>
        <v>no</v>
      </c>
      <c r="J139" s="202" t="str">
        <f>IF(AND('OF -Antibiotics STAR PU 13'!N139="no",'Co-amoxiclav etc.'!N139="no"),"yes","no")</f>
        <v>no</v>
      </c>
      <c r="K139" s="202" t="str">
        <f>IF(AND('OF -Antibiotics STAR PU 13'!P139="no",'Co-amoxiclav etc.'!P139="no"),"yes","no")</f>
        <v>no</v>
      </c>
      <c r="L139" s="202" t="str">
        <f>IF(AND('OF -Antibiotics STAR PU 13'!R139="no",'Co-amoxiclav etc.'!R139="no"),"yes","no")</f>
        <v>no</v>
      </c>
      <c r="M139" s="202" t="str">
        <f>IF(AND('OF -Antibiotics STAR PU 13'!T139="no",'Co-amoxiclav etc.'!T139="no"),"yes","no")</f>
        <v>no</v>
      </c>
      <c r="N139" s="202" t="str">
        <f>IF(AND('OF -Antibiotics STAR PU 13'!V139="no",'Co-amoxiclav etc.'!V139="no"),"yes","no")</f>
        <v>no</v>
      </c>
      <c r="O139" s="202" t="str">
        <f>IF(AND('OF -Antibiotics STAR PU 13'!X139="no",'Co-amoxiclav etc.'!X139="no"),"yes","no")</f>
        <v>no</v>
      </c>
      <c r="P139" s="202" t="str">
        <f>IF(AND('OF -Antibiotics STAR PU 13'!Z139="no",'Co-amoxiclav etc.'!Z139="no"),"yes","no")</f>
        <v>no</v>
      </c>
      <c r="Q139" s="202" t="str">
        <f>IF(AND('OF -Antibiotics STAR PU 13'!AB139="no",'Co-amoxiclav etc.'!AB139="no"),"yes","no")</f>
        <v>no</v>
      </c>
      <c r="R139" s="202" t="str">
        <f>IF(AND('OF -Antibiotics STAR PU 13'!AD139="no",'Co-amoxiclav etc.'!AD139="no"),"yes","no")</f>
        <v>no</v>
      </c>
      <c r="S139" s="202" t="str">
        <f>IF(AND('OF -Antibiotics STAR PU 13'!AF139="no",'Co-amoxiclav etc.'!AF139="no"),"yes","no")</f>
        <v>no</v>
      </c>
      <c r="T139" s="202" t="str">
        <f>IF(AND('OF -Antibiotics STAR PU 13'!AH139="no",'Co-amoxiclav etc.'!AH139="no"),"yes","no")</f>
        <v>no</v>
      </c>
      <c r="U139" s="202" t="str">
        <f>IF(AND('OF -Antibiotics STAR PU 13'!AJ139="no",'Co-amoxiclav etc.'!AJ139="no"),"yes","no")</f>
        <v>no</v>
      </c>
      <c r="V139" s="202" t="str">
        <f>IF(AND('OF -Antibiotics STAR PU 13'!AL139="no",'Co-amoxiclav etc.'!AL139="no"),"yes","no")</f>
        <v>no</v>
      </c>
      <c r="W139" s="202" t="str">
        <f>IF(AND('OF -Antibiotics STAR PU 13'!AN139="no",'Co-amoxiclav etc.'!AN139="no"),"yes","no")</f>
        <v>no</v>
      </c>
      <c r="X139" s="202" t="str">
        <f>IF(AND('OF -Antibiotics STAR PU 13'!AP139="no",'Co-amoxiclav etc.'!AP139="no"),"yes","no")</f>
        <v>no</v>
      </c>
      <c r="Y139" s="202" t="str">
        <f>IF(AND('OF -Antibiotics STAR PU 13'!AR139="no",'Co-amoxiclav etc.'!AR139="no"),"yes","no")</f>
        <v>no</v>
      </c>
      <c r="Z139" s="202" t="str">
        <f>IF(AND('OF -Antibiotics STAR PU 13'!AT139="no",'Co-amoxiclav etc.'!AT139="no"),"yes","no")</f>
        <v>no</v>
      </c>
      <c r="AA139" s="202" t="str">
        <f>IF(AND('OF -Antibiotics STAR PU 13'!AV139="no",'Co-amoxiclav etc.'!AV139="no"),"yes","no")</f>
        <v>no</v>
      </c>
      <c r="AB139" s="202"/>
      <c r="AC139" s="202"/>
      <c r="AD139" s="202"/>
      <c r="AE139" s="202"/>
    </row>
    <row r="140" spans="1:31" x14ac:dyDescent="0.2">
      <c r="A140" s="285" t="s">
        <v>478</v>
      </c>
      <c r="B140" s="293" t="s">
        <v>688</v>
      </c>
      <c r="C140" s="293" t="s">
        <v>401</v>
      </c>
      <c r="D140" s="293" t="s">
        <v>419</v>
      </c>
      <c r="E140" s="293" t="s">
        <v>17</v>
      </c>
      <c r="F140" s="293" t="s">
        <v>282</v>
      </c>
      <c r="G140" s="293" t="s">
        <v>283</v>
      </c>
      <c r="H140" s="202" t="str">
        <f>IF(AND('OF -Antibiotics STAR PU 13'!J140="no",'Co-amoxiclav etc.'!J140="no"),"yes","no")</f>
        <v>no</v>
      </c>
      <c r="I140" s="202" t="str">
        <f>IF(AND('OF -Antibiotics STAR PU 13'!L140="no",'Co-amoxiclav etc.'!L140="no"),"yes","no")</f>
        <v>no</v>
      </c>
      <c r="J140" s="202" t="str">
        <f>IF(AND('OF -Antibiotics STAR PU 13'!N140="no",'Co-amoxiclav etc.'!N140="no"),"yes","no")</f>
        <v>no</v>
      </c>
      <c r="K140" s="202" t="str">
        <f>IF(AND('OF -Antibiotics STAR PU 13'!P140="no",'Co-amoxiclav etc.'!P140="no"),"yes","no")</f>
        <v>no</v>
      </c>
      <c r="L140" s="202" t="str">
        <f>IF(AND('OF -Antibiotics STAR PU 13'!R140="no",'Co-amoxiclav etc.'!R140="no"),"yes","no")</f>
        <v>no</v>
      </c>
      <c r="M140" s="202" t="str">
        <f>IF(AND('OF -Antibiotics STAR PU 13'!T140="no",'Co-amoxiclav etc.'!T140="no"),"yes","no")</f>
        <v>no</v>
      </c>
      <c r="N140" s="202" t="str">
        <f>IF(AND('OF -Antibiotics STAR PU 13'!V140="no",'Co-amoxiclav etc.'!V140="no"),"yes","no")</f>
        <v>no</v>
      </c>
      <c r="O140" s="202" t="str">
        <f>IF(AND('OF -Antibiotics STAR PU 13'!X140="no",'Co-amoxiclav etc.'!X140="no"),"yes","no")</f>
        <v>no</v>
      </c>
      <c r="P140" s="202" t="str">
        <f>IF(AND('OF -Antibiotics STAR PU 13'!Z140="no",'Co-amoxiclav etc.'!Z140="no"),"yes","no")</f>
        <v>no</v>
      </c>
      <c r="Q140" s="202" t="str">
        <f>IF(AND('OF -Antibiotics STAR PU 13'!AB140="no",'Co-amoxiclav etc.'!AB140="no"),"yes","no")</f>
        <v>no</v>
      </c>
      <c r="R140" s="202" t="str">
        <f>IF(AND('OF -Antibiotics STAR PU 13'!AD140="no",'Co-amoxiclav etc.'!AD140="no"),"yes","no")</f>
        <v>no</v>
      </c>
      <c r="S140" s="202" t="str">
        <f>IF(AND('OF -Antibiotics STAR PU 13'!AF140="no",'Co-amoxiclav etc.'!AF140="no"),"yes","no")</f>
        <v>no</v>
      </c>
      <c r="T140" s="202" t="str">
        <f>IF(AND('OF -Antibiotics STAR PU 13'!AH140="no",'Co-amoxiclav etc.'!AH140="no"),"yes","no")</f>
        <v>no</v>
      </c>
      <c r="U140" s="202" t="str">
        <f>IF(AND('OF -Antibiotics STAR PU 13'!AJ140="no",'Co-amoxiclav etc.'!AJ140="no"),"yes","no")</f>
        <v>no</v>
      </c>
      <c r="V140" s="202" t="str">
        <f>IF(AND('OF -Antibiotics STAR PU 13'!AL140="no",'Co-amoxiclav etc.'!AL140="no"),"yes","no")</f>
        <v>no</v>
      </c>
      <c r="W140" s="202" t="str">
        <f>IF(AND('OF -Antibiotics STAR PU 13'!AN140="no",'Co-amoxiclav etc.'!AN140="no"),"yes","no")</f>
        <v>no</v>
      </c>
      <c r="X140" s="202" t="str">
        <f>IF(AND('OF -Antibiotics STAR PU 13'!AP140="no",'Co-amoxiclav etc.'!AP140="no"),"yes","no")</f>
        <v>no</v>
      </c>
      <c r="Y140" s="202" t="str">
        <f>IF(AND('OF -Antibiotics STAR PU 13'!AR140="no",'Co-amoxiclav etc.'!AR140="no"),"yes","no")</f>
        <v>no</v>
      </c>
      <c r="Z140" s="202" t="str">
        <f>IF(AND('OF -Antibiotics STAR PU 13'!AT140="no",'Co-amoxiclav etc.'!AT140="no"),"yes","no")</f>
        <v>no</v>
      </c>
      <c r="AA140" s="202" t="str">
        <f>IF(AND('OF -Antibiotics STAR PU 13'!AV140="no",'Co-amoxiclav etc.'!AV140="no"),"yes","no")</f>
        <v>no</v>
      </c>
      <c r="AB140" s="202"/>
      <c r="AC140" s="202"/>
      <c r="AD140" s="202"/>
      <c r="AE140" s="202"/>
    </row>
    <row r="141" spans="1:31" x14ac:dyDescent="0.2">
      <c r="A141" s="285" t="s">
        <v>507</v>
      </c>
      <c r="B141" s="293" t="s">
        <v>698</v>
      </c>
      <c r="C141" s="293" t="s">
        <v>409</v>
      </c>
      <c r="D141" s="293" t="s">
        <v>430</v>
      </c>
      <c r="E141" s="293" t="s">
        <v>65</v>
      </c>
      <c r="F141" s="293" t="s">
        <v>284</v>
      </c>
      <c r="G141" s="293" t="s">
        <v>285</v>
      </c>
      <c r="H141" s="202" t="str">
        <f>IF(AND('OF -Antibiotics STAR PU 13'!J141="no",'Co-amoxiclav etc.'!J141="no"),"yes","no")</f>
        <v>no</v>
      </c>
      <c r="I141" s="202" t="str">
        <f>IF(AND('OF -Antibiotics STAR PU 13'!L141="no",'Co-amoxiclav etc.'!L141="no"),"yes","no")</f>
        <v>no</v>
      </c>
      <c r="J141" s="202" t="str">
        <f>IF(AND('OF -Antibiotics STAR PU 13'!N141="no",'Co-amoxiclav etc.'!N141="no"),"yes","no")</f>
        <v>no</v>
      </c>
      <c r="K141" s="202" t="str">
        <f>IF(AND('OF -Antibiotics STAR PU 13'!P141="no",'Co-amoxiclav etc.'!P141="no"),"yes","no")</f>
        <v>no</v>
      </c>
      <c r="L141" s="202" t="str">
        <f>IF(AND('OF -Antibiotics STAR PU 13'!R141="no",'Co-amoxiclav etc.'!R141="no"),"yes","no")</f>
        <v>no</v>
      </c>
      <c r="M141" s="202" t="str">
        <f>IF(AND('OF -Antibiotics STAR PU 13'!T141="no",'Co-amoxiclav etc.'!T141="no"),"yes","no")</f>
        <v>no</v>
      </c>
      <c r="N141" s="202" t="str">
        <f>IF(AND('OF -Antibiotics STAR PU 13'!V141="no",'Co-amoxiclav etc.'!V141="no"),"yes","no")</f>
        <v>no</v>
      </c>
      <c r="O141" s="202" t="str">
        <f>IF(AND('OF -Antibiotics STAR PU 13'!X141="no",'Co-amoxiclav etc.'!X141="no"),"yes","no")</f>
        <v>no</v>
      </c>
      <c r="P141" s="202" t="str">
        <f>IF(AND('OF -Antibiotics STAR PU 13'!Z141="no",'Co-amoxiclav etc.'!Z141="no"),"yes","no")</f>
        <v>no</v>
      </c>
      <c r="Q141" s="202" t="str">
        <f>IF(AND('OF -Antibiotics STAR PU 13'!AB141="no",'Co-amoxiclav etc.'!AB141="no"),"yes","no")</f>
        <v>no</v>
      </c>
      <c r="R141" s="202" t="str">
        <f>IF(AND('OF -Antibiotics STAR PU 13'!AD141="no",'Co-amoxiclav etc.'!AD141="no"),"yes","no")</f>
        <v>no</v>
      </c>
      <c r="S141" s="202" t="str">
        <f>IF(AND('OF -Antibiotics STAR PU 13'!AF141="no",'Co-amoxiclav etc.'!AF141="no"),"yes","no")</f>
        <v>no</v>
      </c>
      <c r="T141" s="202" t="str">
        <f>IF(AND('OF -Antibiotics STAR PU 13'!AH141="no",'Co-amoxiclav etc.'!AH141="no"),"yes","no")</f>
        <v>no</v>
      </c>
      <c r="U141" s="202" t="str">
        <f>IF(AND('OF -Antibiotics STAR PU 13'!AJ141="no",'Co-amoxiclav etc.'!AJ141="no"),"yes","no")</f>
        <v>no</v>
      </c>
      <c r="V141" s="202" t="str">
        <f>IF(AND('OF -Antibiotics STAR PU 13'!AL141="no",'Co-amoxiclav etc.'!AL141="no"),"yes","no")</f>
        <v>no</v>
      </c>
      <c r="W141" s="202" t="str">
        <f>IF(AND('OF -Antibiotics STAR PU 13'!AN141="no",'Co-amoxiclav etc.'!AN141="no"),"yes","no")</f>
        <v>no</v>
      </c>
      <c r="X141" s="202" t="str">
        <f>IF(AND('OF -Antibiotics STAR PU 13'!AP141="no",'Co-amoxiclav etc.'!AP141="no"),"yes","no")</f>
        <v>no</v>
      </c>
      <c r="Y141" s="202" t="str">
        <f>IF(AND('OF -Antibiotics STAR PU 13'!AR141="no",'Co-amoxiclav etc.'!AR141="no"),"yes","no")</f>
        <v>no</v>
      </c>
      <c r="Z141" s="202" t="str">
        <f>IF(AND('OF -Antibiotics STAR PU 13'!AT141="no",'Co-amoxiclav etc.'!AT141="no"),"yes","no")</f>
        <v>no</v>
      </c>
      <c r="AA141" s="202" t="str">
        <f>IF(AND('OF -Antibiotics STAR PU 13'!AV141="no",'Co-amoxiclav etc.'!AV141="no"),"yes","no")</f>
        <v>no</v>
      </c>
      <c r="AB141" s="202"/>
      <c r="AC141" s="202"/>
      <c r="AD141" s="202"/>
      <c r="AE141" s="202"/>
    </row>
    <row r="142" spans="1:31" x14ac:dyDescent="0.2">
      <c r="A142" s="285" t="s">
        <v>508</v>
      </c>
      <c r="B142" s="293" t="s">
        <v>697</v>
      </c>
      <c r="C142" s="293" t="s">
        <v>408</v>
      </c>
      <c r="D142" s="293" t="s">
        <v>428</v>
      </c>
      <c r="E142" s="293" t="s">
        <v>53</v>
      </c>
      <c r="F142" s="293" t="s">
        <v>286</v>
      </c>
      <c r="G142" s="293" t="s">
        <v>287</v>
      </c>
      <c r="H142" s="202" t="str">
        <f>IF(AND('OF -Antibiotics STAR PU 13'!J142="no",'Co-amoxiclav etc.'!J142="no"),"yes","no")</f>
        <v>no</v>
      </c>
      <c r="I142" s="202" t="str">
        <f>IF(AND('OF -Antibiotics STAR PU 13'!L142="no",'Co-amoxiclav etc.'!L142="no"),"yes","no")</f>
        <v>no</v>
      </c>
      <c r="J142" s="202" t="str">
        <f>IF(AND('OF -Antibiotics STAR PU 13'!N142="no",'Co-amoxiclav etc.'!N142="no"),"yes","no")</f>
        <v>no</v>
      </c>
      <c r="K142" s="202" t="str">
        <f>IF(AND('OF -Antibiotics STAR PU 13'!P142="no",'Co-amoxiclav etc.'!P142="no"),"yes","no")</f>
        <v>no</v>
      </c>
      <c r="L142" s="202" t="str">
        <f>IF(AND('OF -Antibiotics STAR PU 13'!R142="no",'Co-amoxiclav etc.'!R142="no"),"yes","no")</f>
        <v>no</v>
      </c>
      <c r="M142" s="202" t="str">
        <f>IF(AND('OF -Antibiotics STAR PU 13'!T142="no",'Co-amoxiclav etc.'!T142="no"),"yes","no")</f>
        <v>no</v>
      </c>
      <c r="N142" s="202" t="str">
        <f>IF(AND('OF -Antibiotics STAR PU 13'!V142="no",'Co-amoxiclav etc.'!V142="no"),"yes","no")</f>
        <v>no</v>
      </c>
      <c r="O142" s="202" t="str">
        <f>IF(AND('OF -Antibiotics STAR PU 13'!X142="no",'Co-amoxiclav etc.'!X142="no"),"yes","no")</f>
        <v>no</v>
      </c>
      <c r="P142" s="202" t="str">
        <f>IF(AND('OF -Antibiotics STAR PU 13'!Z142="no",'Co-amoxiclav etc.'!Z142="no"),"yes","no")</f>
        <v>no</v>
      </c>
      <c r="Q142" s="202" t="str">
        <f>IF(AND('OF -Antibiotics STAR PU 13'!AB142="no",'Co-amoxiclav etc.'!AB142="no"),"yes","no")</f>
        <v>no</v>
      </c>
      <c r="R142" s="202" t="str">
        <f>IF(AND('OF -Antibiotics STAR PU 13'!AD142="no",'Co-amoxiclav etc.'!AD142="no"),"yes","no")</f>
        <v>no</v>
      </c>
      <c r="S142" s="202" t="str">
        <f>IF(AND('OF -Antibiotics STAR PU 13'!AF142="no",'Co-amoxiclav etc.'!AF142="no"),"yes","no")</f>
        <v>no</v>
      </c>
      <c r="T142" s="202" t="str">
        <f>IF(AND('OF -Antibiotics STAR PU 13'!AH142="no",'Co-amoxiclav etc.'!AH142="no"),"yes","no")</f>
        <v>no</v>
      </c>
      <c r="U142" s="202" t="str">
        <f>IF(AND('OF -Antibiotics STAR PU 13'!AJ142="no",'Co-amoxiclav etc.'!AJ142="no"),"yes","no")</f>
        <v>no</v>
      </c>
      <c r="V142" s="202" t="str">
        <f>IF(AND('OF -Antibiotics STAR PU 13'!AL142="no",'Co-amoxiclav etc.'!AL142="no"),"yes","no")</f>
        <v>no</v>
      </c>
      <c r="W142" s="202" t="str">
        <f>IF(AND('OF -Antibiotics STAR PU 13'!AN142="no",'Co-amoxiclav etc.'!AN142="no"),"yes","no")</f>
        <v>no</v>
      </c>
      <c r="X142" s="202" t="str">
        <f>IF(AND('OF -Antibiotics STAR PU 13'!AP142="no",'Co-amoxiclav etc.'!AP142="no"),"yes","no")</f>
        <v>no</v>
      </c>
      <c r="Y142" s="202" t="str">
        <f>IF(AND('OF -Antibiotics STAR PU 13'!AR142="no",'Co-amoxiclav etc.'!AR142="no"),"yes","no")</f>
        <v>no</v>
      </c>
      <c r="Z142" s="202" t="str">
        <f>IF(AND('OF -Antibiotics STAR PU 13'!AT142="no",'Co-amoxiclav etc.'!AT142="no"),"yes","no")</f>
        <v>no</v>
      </c>
      <c r="AA142" s="202" t="str">
        <f>IF(AND('OF -Antibiotics STAR PU 13'!AV142="no",'Co-amoxiclav etc.'!AV142="no"),"yes","no")</f>
        <v>no</v>
      </c>
      <c r="AB142" s="202"/>
      <c r="AC142" s="202"/>
      <c r="AD142" s="202"/>
      <c r="AE142" s="202"/>
    </row>
    <row r="143" spans="1:31" x14ac:dyDescent="0.2">
      <c r="A143" s="285" t="s">
        <v>496</v>
      </c>
      <c r="B143" s="293" t="s">
        <v>705</v>
      </c>
      <c r="C143" s="293" t="s">
        <v>411</v>
      </c>
      <c r="D143" s="293" t="s">
        <v>437</v>
      </c>
      <c r="E143" s="293" t="s">
        <v>123</v>
      </c>
      <c r="F143" s="293" t="s">
        <v>288</v>
      </c>
      <c r="G143" s="293" t="s">
        <v>289</v>
      </c>
      <c r="H143" s="202" t="str">
        <f>IF(AND('OF -Antibiotics STAR PU 13'!J143="no",'Co-amoxiclav etc.'!J143="no"),"yes","no")</f>
        <v>no</v>
      </c>
      <c r="I143" s="202" t="str">
        <f>IF(AND('OF -Antibiotics STAR PU 13'!L143="no",'Co-amoxiclav etc.'!L143="no"),"yes","no")</f>
        <v>no</v>
      </c>
      <c r="J143" s="202" t="str">
        <f>IF(AND('OF -Antibiotics STAR PU 13'!N143="no",'Co-amoxiclav etc.'!N143="no"),"yes","no")</f>
        <v>no</v>
      </c>
      <c r="K143" s="202" t="str">
        <f>IF(AND('OF -Antibiotics STAR PU 13'!P143="no",'Co-amoxiclav etc.'!P143="no"),"yes","no")</f>
        <v>no</v>
      </c>
      <c r="L143" s="202" t="str">
        <f>IF(AND('OF -Antibiotics STAR PU 13'!R143="no",'Co-amoxiclav etc.'!R143="no"),"yes","no")</f>
        <v>no</v>
      </c>
      <c r="M143" s="202" t="str">
        <f>IF(AND('OF -Antibiotics STAR PU 13'!T143="no",'Co-amoxiclav etc.'!T143="no"),"yes","no")</f>
        <v>no</v>
      </c>
      <c r="N143" s="202" t="str">
        <f>IF(AND('OF -Antibiotics STAR PU 13'!V143="no",'Co-amoxiclav etc.'!V143="no"),"yes","no")</f>
        <v>no</v>
      </c>
      <c r="O143" s="202" t="str">
        <f>IF(AND('OF -Antibiotics STAR PU 13'!X143="no",'Co-amoxiclav etc.'!X143="no"),"yes","no")</f>
        <v>no</v>
      </c>
      <c r="P143" s="202" t="str">
        <f>IF(AND('OF -Antibiotics STAR PU 13'!Z143="no",'Co-amoxiclav etc.'!Z143="no"),"yes","no")</f>
        <v>no</v>
      </c>
      <c r="Q143" s="202" t="str">
        <f>IF(AND('OF -Antibiotics STAR PU 13'!AB143="no",'Co-amoxiclav etc.'!AB143="no"),"yes","no")</f>
        <v>no</v>
      </c>
      <c r="R143" s="202" t="str">
        <f>IF(AND('OF -Antibiotics STAR PU 13'!AD143="no",'Co-amoxiclav etc.'!AD143="no"),"yes","no")</f>
        <v>no</v>
      </c>
      <c r="S143" s="202" t="str">
        <f>IF(AND('OF -Antibiotics STAR PU 13'!AF143="no",'Co-amoxiclav etc.'!AF143="no"),"yes","no")</f>
        <v>no</v>
      </c>
      <c r="T143" s="202" t="str">
        <f>IF(AND('OF -Antibiotics STAR PU 13'!AH143="no",'Co-amoxiclav etc.'!AH143="no"),"yes","no")</f>
        <v>no</v>
      </c>
      <c r="U143" s="202" t="str">
        <f>IF(AND('OF -Antibiotics STAR PU 13'!AJ143="no",'Co-amoxiclav etc.'!AJ143="no"),"yes","no")</f>
        <v>no</v>
      </c>
      <c r="V143" s="202" t="str">
        <f>IF(AND('OF -Antibiotics STAR PU 13'!AL143="no",'Co-amoxiclav etc.'!AL143="no"),"yes","no")</f>
        <v>no</v>
      </c>
      <c r="W143" s="202" t="str">
        <f>IF(AND('OF -Antibiotics STAR PU 13'!AN143="no",'Co-amoxiclav etc.'!AN143="no"),"yes","no")</f>
        <v>no</v>
      </c>
      <c r="X143" s="202" t="str">
        <f>IF(AND('OF -Antibiotics STAR PU 13'!AP143="no",'Co-amoxiclav etc.'!AP143="no"),"yes","no")</f>
        <v>no</v>
      </c>
      <c r="Y143" s="202" t="str">
        <f>IF(AND('OF -Antibiotics STAR PU 13'!AR143="no",'Co-amoxiclav etc.'!AR143="no"),"yes","no")</f>
        <v>no</v>
      </c>
      <c r="Z143" s="202" t="str">
        <f>IF(AND('OF -Antibiotics STAR PU 13'!AT143="no",'Co-amoxiclav etc.'!AT143="no"),"yes","no")</f>
        <v>no</v>
      </c>
      <c r="AA143" s="202" t="str">
        <f>IF(AND('OF -Antibiotics STAR PU 13'!AV143="no",'Co-amoxiclav etc.'!AV143="no"),"yes","no")</f>
        <v>no</v>
      </c>
      <c r="AB143" s="202"/>
      <c r="AC143" s="202"/>
      <c r="AD143" s="202"/>
      <c r="AE143" s="202"/>
    </row>
    <row r="144" spans="1:31" x14ac:dyDescent="0.2">
      <c r="A144" s="285" t="s">
        <v>498</v>
      </c>
      <c r="B144" s="293" t="s">
        <v>704</v>
      </c>
      <c r="C144" s="293" t="s">
        <v>98</v>
      </c>
      <c r="D144" s="293" t="s">
        <v>434</v>
      </c>
      <c r="E144" s="293" t="s">
        <v>98</v>
      </c>
      <c r="F144" s="293" t="s">
        <v>290</v>
      </c>
      <c r="G144" s="293" t="s">
        <v>291</v>
      </c>
      <c r="H144" s="202" t="str">
        <f>IF(AND('OF -Antibiotics STAR PU 13'!J144="no",'Co-amoxiclav etc.'!J144="no"),"yes","no")</f>
        <v>no</v>
      </c>
      <c r="I144" s="202" t="str">
        <f>IF(AND('OF -Antibiotics STAR PU 13'!L144="no",'Co-amoxiclav etc.'!L144="no"),"yes","no")</f>
        <v>no</v>
      </c>
      <c r="J144" s="202" t="str">
        <f>IF(AND('OF -Antibiotics STAR PU 13'!N144="no",'Co-amoxiclav etc.'!N144="no"),"yes","no")</f>
        <v>no</v>
      </c>
      <c r="K144" s="202" t="str">
        <f>IF(AND('OF -Antibiotics STAR PU 13'!P144="no",'Co-amoxiclav etc.'!P144="no"),"yes","no")</f>
        <v>no</v>
      </c>
      <c r="L144" s="202" t="str">
        <f>IF(AND('OF -Antibiotics STAR PU 13'!R144="no",'Co-amoxiclav etc.'!R144="no"),"yes","no")</f>
        <v>no</v>
      </c>
      <c r="M144" s="202" t="str">
        <f>IF(AND('OF -Antibiotics STAR PU 13'!T144="no",'Co-amoxiclav etc.'!T144="no"),"yes","no")</f>
        <v>no</v>
      </c>
      <c r="N144" s="202" t="str">
        <f>IF(AND('OF -Antibiotics STAR PU 13'!V144="no",'Co-amoxiclav etc.'!V144="no"),"yes","no")</f>
        <v>no</v>
      </c>
      <c r="O144" s="202" t="str">
        <f>IF(AND('OF -Antibiotics STAR PU 13'!X144="no",'Co-amoxiclav etc.'!X144="no"),"yes","no")</f>
        <v>no</v>
      </c>
      <c r="P144" s="202" t="str">
        <f>IF(AND('OF -Antibiotics STAR PU 13'!Z144="no",'Co-amoxiclav etc.'!Z144="no"),"yes","no")</f>
        <v>no</v>
      </c>
      <c r="Q144" s="202" t="str">
        <f>IF(AND('OF -Antibiotics STAR PU 13'!AB144="no",'Co-amoxiclav etc.'!AB144="no"),"yes","no")</f>
        <v>no</v>
      </c>
      <c r="R144" s="202" t="str">
        <f>IF(AND('OF -Antibiotics STAR PU 13'!AD144="no",'Co-amoxiclav etc.'!AD144="no"),"yes","no")</f>
        <v>no</v>
      </c>
      <c r="S144" s="202" t="str">
        <f>IF(AND('OF -Antibiotics STAR PU 13'!AF144="no",'Co-amoxiclav etc.'!AF144="no"),"yes","no")</f>
        <v>no</v>
      </c>
      <c r="T144" s="202" t="str">
        <f>IF(AND('OF -Antibiotics STAR PU 13'!AH144="no",'Co-amoxiclav etc.'!AH144="no"),"yes","no")</f>
        <v>no</v>
      </c>
      <c r="U144" s="202" t="str">
        <f>IF(AND('OF -Antibiotics STAR PU 13'!AJ144="no",'Co-amoxiclav etc.'!AJ144="no"),"yes","no")</f>
        <v>no</v>
      </c>
      <c r="V144" s="202" t="str">
        <f>IF(AND('OF -Antibiotics STAR PU 13'!AL144="no",'Co-amoxiclav etc.'!AL144="no"),"yes","no")</f>
        <v>no</v>
      </c>
      <c r="W144" s="202" t="str">
        <f>IF(AND('OF -Antibiotics STAR PU 13'!AN144="no",'Co-amoxiclav etc.'!AN144="no"),"yes","no")</f>
        <v>no</v>
      </c>
      <c r="X144" s="202" t="str">
        <f>IF(AND('OF -Antibiotics STAR PU 13'!AP144="no",'Co-amoxiclav etc.'!AP144="no"),"yes","no")</f>
        <v>no</v>
      </c>
      <c r="Y144" s="202" t="str">
        <f>IF(AND('OF -Antibiotics STAR PU 13'!AR144="no",'Co-amoxiclav etc.'!AR144="no"),"yes","no")</f>
        <v>no</v>
      </c>
      <c r="Z144" s="202" t="str">
        <f>IF(AND('OF -Antibiotics STAR PU 13'!AT144="no",'Co-amoxiclav etc.'!AT144="no"),"yes","no")</f>
        <v>no</v>
      </c>
      <c r="AA144" s="202" t="str">
        <f>IF(AND('OF -Antibiotics STAR PU 13'!AV144="no",'Co-amoxiclav etc.'!AV144="no"),"yes","no")</f>
        <v>no</v>
      </c>
      <c r="AB144" s="202"/>
      <c r="AC144" s="202"/>
      <c r="AD144" s="202"/>
      <c r="AE144" s="202"/>
    </row>
    <row r="145" spans="1:31" x14ac:dyDescent="0.2">
      <c r="A145" s="285" t="s">
        <v>620</v>
      </c>
      <c r="B145" s="293" t="s">
        <v>689</v>
      </c>
      <c r="C145" s="293" t="s">
        <v>402</v>
      </c>
      <c r="D145" s="293" t="s">
        <v>416</v>
      </c>
      <c r="E145" s="293" t="s">
        <v>8</v>
      </c>
      <c r="F145" s="293" t="s">
        <v>292</v>
      </c>
      <c r="G145" s="293" t="s">
        <v>293</v>
      </c>
      <c r="H145" s="202" t="str">
        <f>IF(AND('OF -Antibiotics STAR PU 13'!J145="no",'Co-amoxiclav etc.'!J145="no"),"yes","no")</f>
        <v>no</v>
      </c>
      <c r="I145" s="202" t="str">
        <f>IF(AND('OF -Antibiotics STAR PU 13'!L145="no",'Co-amoxiclav etc.'!L145="no"),"yes","no")</f>
        <v>no</v>
      </c>
      <c r="J145" s="202" t="str">
        <f>IF(AND('OF -Antibiotics STAR PU 13'!N145="no",'Co-amoxiclav etc.'!N145="no"),"yes","no")</f>
        <v>no</v>
      </c>
      <c r="K145" s="202" t="str">
        <f>IF(AND('OF -Antibiotics STAR PU 13'!P145="no",'Co-amoxiclav etc.'!P145="no"),"yes","no")</f>
        <v>no</v>
      </c>
      <c r="L145" s="202" t="str">
        <f>IF(AND('OF -Antibiotics STAR PU 13'!R145="no",'Co-amoxiclav etc.'!R145="no"),"yes","no")</f>
        <v>no</v>
      </c>
      <c r="M145" s="202" t="str">
        <f>IF(AND('OF -Antibiotics STAR PU 13'!T145="no",'Co-amoxiclav etc.'!T145="no"),"yes","no")</f>
        <v>no</v>
      </c>
      <c r="N145" s="202" t="str">
        <f>IF(AND('OF -Antibiotics STAR PU 13'!V145="no",'Co-amoxiclav etc.'!V145="no"),"yes","no")</f>
        <v>no</v>
      </c>
      <c r="O145" s="202" t="str">
        <f>IF(AND('OF -Antibiotics STAR PU 13'!X145="no",'Co-amoxiclav etc.'!X145="no"),"yes","no")</f>
        <v>no</v>
      </c>
      <c r="P145" s="202" t="str">
        <f>IF(AND('OF -Antibiotics STAR PU 13'!Z145="no",'Co-amoxiclav etc.'!Z145="no"),"yes","no")</f>
        <v>no</v>
      </c>
      <c r="Q145" s="202" t="str">
        <f>IF(AND('OF -Antibiotics STAR PU 13'!AB145="no",'Co-amoxiclav etc.'!AB145="no"),"yes","no")</f>
        <v>no</v>
      </c>
      <c r="R145" s="202" t="str">
        <f>IF(AND('OF -Antibiotics STAR PU 13'!AD145="no",'Co-amoxiclav etc.'!AD145="no"),"yes","no")</f>
        <v>no</v>
      </c>
      <c r="S145" s="202" t="str">
        <f>IF(AND('OF -Antibiotics STAR PU 13'!AF145="no",'Co-amoxiclav etc.'!AF145="no"),"yes","no")</f>
        <v>no</v>
      </c>
      <c r="T145" s="202" t="str">
        <f>IF(AND('OF -Antibiotics STAR PU 13'!AH145="no",'Co-amoxiclav etc.'!AH145="no"),"yes","no")</f>
        <v>no</v>
      </c>
      <c r="U145" s="202" t="str">
        <f>IF(AND('OF -Antibiotics STAR PU 13'!AJ145="no",'Co-amoxiclav etc.'!AJ145="no"),"yes","no")</f>
        <v>no</v>
      </c>
      <c r="V145" s="202" t="str">
        <f>IF(AND('OF -Antibiotics STAR PU 13'!AL145="no",'Co-amoxiclav etc.'!AL145="no"),"yes","no")</f>
        <v>no</v>
      </c>
      <c r="W145" s="202" t="str">
        <f>IF(AND('OF -Antibiotics STAR PU 13'!AN145="no",'Co-amoxiclav etc.'!AN145="no"),"yes","no")</f>
        <v>no</v>
      </c>
      <c r="X145" s="202" t="str">
        <f>IF(AND('OF -Antibiotics STAR PU 13'!AP145="no",'Co-amoxiclav etc.'!AP145="no"),"yes","no")</f>
        <v>no</v>
      </c>
      <c r="Y145" s="202" t="str">
        <f>IF(AND('OF -Antibiotics STAR PU 13'!AR145="no",'Co-amoxiclav etc.'!AR145="no"),"yes","no")</f>
        <v>no</v>
      </c>
      <c r="Z145" s="202" t="str">
        <f>IF(AND('OF -Antibiotics STAR PU 13'!AT145="no",'Co-amoxiclav etc.'!AT145="no"),"yes","no")</f>
        <v>no</v>
      </c>
      <c r="AA145" s="202" t="str">
        <f>IF(AND('OF -Antibiotics STAR PU 13'!AV145="no",'Co-amoxiclav etc.'!AV145="no"),"yes","no")</f>
        <v>no</v>
      </c>
      <c r="AB145" s="202"/>
      <c r="AC145" s="202"/>
      <c r="AD145" s="202"/>
      <c r="AE145" s="202"/>
    </row>
    <row r="146" spans="1:31" x14ac:dyDescent="0.2">
      <c r="A146" s="345" t="s">
        <v>502</v>
      </c>
      <c r="B146" s="293" t="s">
        <v>693</v>
      </c>
      <c r="C146" s="293" t="s">
        <v>406</v>
      </c>
      <c r="D146" s="293" t="s">
        <v>435</v>
      </c>
      <c r="E146" s="293" t="s">
        <v>111</v>
      </c>
      <c r="F146" s="293" t="s">
        <v>294</v>
      </c>
      <c r="G146" s="293" t="s">
        <v>295</v>
      </c>
      <c r="H146" s="202" t="str">
        <f>IF(AND('OF -Antibiotics STAR PU 13'!J146="no",'Co-amoxiclav etc.'!J146="no"),"yes","no")</f>
        <v>yes</v>
      </c>
      <c r="I146" s="202" t="str">
        <f>IF(AND('OF -Antibiotics STAR PU 13'!L146="no",'Co-amoxiclav etc.'!L146="no"),"yes","no")</f>
        <v>yes</v>
      </c>
      <c r="J146" s="202" t="str">
        <f>IF(AND('OF -Antibiotics STAR PU 13'!N146="no",'Co-amoxiclav etc.'!N146="no"),"yes","no")</f>
        <v>yes</v>
      </c>
      <c r="K146" s="202" t="str">
        <f>IF(AND('OF -Antibiotics STAR PU 13'!P146="no",'Co-amoxiclav etc.'!P146="no"),"yes","no")</f>
        <v>yes</v>
      </c>
      <c r="L146" s="202" t="str">
        <f>IF(AND('OF -Antibiotics STAR PU 13'!R146="no",'Co-amoxiclav etc.'!R146="no"),"yes","no")</f>
        <v>yes</v>
      </c>
      <c r="M146" s="202" t="str">
        <f>IF(AND('OF -Antibiotics STAR PU 13'!T146="no",'Co-amoxiclav etc.'!T146="no"),"yes","no")</f>
        <v>yes</v>
      </c>
      <c r="N146" s="202" t="str">
        <f>IF(AND('OF -Antibiotics STAR PU 13'!V146="no",'Co-amoxiclav etc.'!V146="no"),"yes","no")</f>
        <v>yes</v>
      </c>
      <c r="O146" s="202" t="str">
        <f>IF(AND('OF -Antibiotics STAR PU 13'!X146="no",'Co-amoxiclav etc.'!X146="no"),"yes","no")</f>
        <v>yes</v>
      </c>
      <c r="P146" s="202" t="str">
        <f>IF(AND('OF -Antibiotics STAR PU 13'!Z146="no",'Co-amoxiclav etc.'!Z146="no"),"yes","no")</f>
        <v>yes</v>
      </c>
      <c r="Q146" s="202" t="str">
        <f>IF(AND('OF -Antibiotics STAR PU 13'!AB146="no",'Co-amoxiclav etc.'!AB146="no"),"yes","no")</f>
        <v>yes</v>
      </c>
      <c r="R146" s="202" t="str">
        <f>IF(AND('OF -Antibiotics STAR PU 13'!AD146="no",'Co-amoxiclav etc.'!AD146="no"),"yes","no")</f>
        <v>yes</v>
      </c>
      <c r="S146" s="202" t="str">
        <f>IF(AND('OF -Antibiotics STAR PU 13'!AF146="no",'Co-amoxiclav etc.'!AF146="no"),"yes","no")</f>
        <v>yes</v>
      </c>
      <c r="T146" s="202" t="str">
        <f>IF(AND('OF -Antibiotics STAR PU 13'!AH146="no",'Co-amoxiclav etc.'!AH146="no"),"yes","no")</f>
        <v>yes</v>
      </c>
      <c r="U146" s="202" t="str">
        <f>IF(AND('OF -Antibiotics STAR PU 13'!AJ146="no",'Co-amoxiclav etc.'!AJ146="no"),"yes","no")</f>
        <v>yes</v>
      </c>
      <c r="V146" s="202" t="str">
        <f>IF(AND('OF -Antibiotics STAR PU 13'!AL146="no",'Co-amoxiclav etc.'!AL146="no"),"yes","no")</f>
        <v>yes</v>
      </c>
      <c r="W146" s="202" t="str">
        <f>IF(AND('OF -Antibiotics STAR PU 13'!AN146="no",'Co-amoxiclav etc.'!AN146="no"),"yes","no")</f>
        <v>yes</v>
      </c>
      <c r="X146" s="202" t="str">
        <f>IF(AND('OF -Antibiotics STAR PU 13'!AP146="no",'Co-amoxiclav etc.'!AP146="no"),"yes","no")</f>
        <v>yes</v>
      </c>
      <c r="Y146" s="202" t="str">
        <f>IF(AND('OF -Antibiotics STAR PU 13'!AR146="no",'Co-amoxiclav etc.'!AR146="no"),"yes","no")</f>
        <v>yes</v>
      </c>
      <c r="Z146" s="202" t="str">
        <f>IF(AND('OF -Antibiotics STAR PU 13'!AT146="no",'Co-amoxiclav etc.'!AT146="no"),"yes","no")</f>
        <v>yes</v>
      </c>
      <c r="AA146" s="202" t="str">
        <f>IF(AND('OF -Antibiotics STAR PU 13'!AV146="no",'Co-amoxiclav etc.'!AV146="no"),"yes","no")</f>
        <v>yes</v>
      </c>
      <c r="AB146" s="202"/>
      <c r="AC146" s="202"/>
      <c r="AD146" s="202"/>
      <c r="AE146" s="202"/>
    </row>
    <row r="147" spans="1:31" x14ac:dyDescent="0.2">
      <c r="A147" s="285" t="s">
        <v>639</v>
      </c>
      <c r="B147" s="293" t="s">
        <v>691</v>
      </c>
      <c r="C147" s="293" t="s">
        <v>405</v>
      </c>
      <c r="D147" s="293" t="s">
        <v>429</v>
      </c>
      <c r="E147" s="293" t="s">
        <v>60</v>
      </c>
      <c r="F147" s="293" t="s">
        <v>296</v>
      </c>
      <c r="G147" s="293" t="s">
        <v>297</v>
      </c>
      <c r="H147" s="202" t="str">
        <f>IF(AND('OF -Antibiotics STAR PU 13'!J147="no",'Co-amoxiclav etc.'!J147="no"),"yes","no")</f>
        <v>yes</v>
      </c>
      <c r="I147" s="202" t="str">
        <f>IF(AND('OF -Antibiotics STAR PU 13'!L147="no",'Co-amoxiclav etc.'!L147="no"),"yes","no")</f>
        <v>yes</v>
      </c>
      <c r="J147" s="202" t="str">
        <f>IF(AND('OF -Antibiotics STAR PU 13'!N147="no",'Co-amoxiclav etc.'!N147="no"),"yes","no")</f>
        <v>yes</v>
      </c>
      <c r="K147" s="202" t="str">
        <f>IF(AND('OF -Antibiotics STAR PU 13'!P147="no",'Co-amoxiclav etc.'!P147="no"),"yes","no")</f>
        <v>yes</v>
      </c>
      <c r="L147" s="202" t="str">
        <f>IF(AND('OF -Antibiotics STAR PU 13'!R147="no",'Co-amoxiclav etc.'!R147="no"),"yes","no")</f>
        <v>yes</v>
      </c>
      <c r="M147" s="202" t="str">
        <f>IF(AND('OF -Antibiotics STAR PU 13'!T147="no",'Co-amoxiclav etc.'!T147="no"),"yes","no")</f>
        <v>no</v>
      </c>
      <c r="N147" s="202" t="str">
        <f>IF(AND('OF -Antibiotics STAR PU 13'!V147="no",'Co-amoxiclav etc.'!V147="no"),"yes","no")</f>
        <v>no</v>
      </c>
      <c r="O147" s="202" t="str">
        <f>IF(AND('OF -Antibiotics STAR PU 13'!X147="no",'Co-amoxiclav etc.'!X147="no"),"yes","no")</f>
        <v>no</v>
      </c>
      <c r="P147" s="202" t="str">
        <f>IF(AND('OF -Antibiotics STAR PU 13'!Z147="no",'Co-amoxiclav etc.'!Z147="no"),"yes","no")</f>
        <v>no</v>
      </c>
      <c r="Q147" s="202" t="str">
        <f>IF(AND('OF -Antibiotics STAR PU 13'!AB147="no",'Co-amoxiclav etc.'!AB147="no"),"yes","no")</f>
        <v>no</v>
      </c>
      <c r="R147" s="202" t="str">
        <f>IF(AND('OF -Antibiotics STAR PU 13'!AD147="no",'Co-amoxiclav etc.'!AD147="no"),"yes","no")</f>
        <v>no</v>
      </c>
      <c r="S147" s="202" t="str">
        <f>IF(AND('OF -Antibiotics STAR PU 13'!AF147="no",'Co-amoxiclav etc.'!AF147="no"),"yes","no")</f>
        <v>no</v>
      </c>
      <c r="T147" s="202" t="str">
        <f>IF(AND('OF -Antibiotics STAR PU 13'!AH147="no",'Co-amoxiclav etc.'!AH147="no"),"yes","no")</f>
        <v>no</v>
      </c>
      <c r="U147" s="202" t="str">
        <f>IF(AND('OF -Antibiotics STAR PU 13'!AJ147="no",'Co-amoxiclav etc.'!AJ147="no"),"yes","no")</f>
        <v>no</v>
      </c>
      <c r="V147" s="202" t="str">
        <f>IF(AND('OF -Antibiotics STAR PU 13'!AL147="no",'Co-amoxiclav etc.'!AL147="no"),"yes","no")</f>
        <v>no</v>
      </c>
      <c r="W147" s="202" t="str">
        <f>IF(AND('OF -Antibiotics STAR PU 13'!AN147="no",'Co-amoxiclav etc.'!AN147="no"),"yes","no")</f>
        <v>no</v>
      </c>
      <c r="X147" s="202" t="str">
        <f>IF(AND('OF -Antibiotics STAR PU 13'!AP147="no",'Co-amoxiclav etc.'!AP147="no"),"yes","no")</f>
        <v>no</v>
      </c>
      <c r="Y147" s="202" t="str">
        <f>IF(AND('OF -Antibiotics STAR PU 13'!AR147="no",'Co-amoxiclav etc.'!AR147="no"),"yes","no")</f>
        <v>no</v>
      </c>
      <c r="Z147" s="202" t="str">
        <f>IF(AND('OF -Antibiotics STAR PU 13'!AT147="no",'Co-amoxiclav etc.'!AT147="no"),"yes","no")</f>
        <v>no</v>
      </c>
      <c r="AA147" s="202" t="str">
        <f>IF(AND('OF -Antibiotics STAR PU 13'!AV147="no",'Co-amoxiclav etc.'!AV147="no"),"yes","no")</f>
        <v>no</v>
      </c>
      <c r="AB147" s="202"/>
      <c r="AC147" s="202"/>
      <c r="AD147" s="202"/>
      <c r="AE147" s="202"/>
    </row>
    <row r="148" spans="1:31" x14ac:dyDescent="0.2">
      <c r="A148" s="285" t="s">
        <v>496</v>
      </c>
      <c r="B148" s="293" t="s">
        <v>705</v>
      </c>
      <c r="C148" s="293" t="s">
        <v>411</v>
      </c>
      <c r="D148" s="293" t="s">
        <v>439</v>
      </c>
      <c r="E148" s="293" t="s">
        <v>145</v>
      </c>
      <c r="F148" s="293" t="s">
        <v>298</v>
      </c>
      <c r="G148" s="293" t="s">
        <v>299</v>
      </c>
      <c r="H148" s="202" t="str">
        <f>IF(AND('OF -Antibiotics STAR PU 13'!J148="no",'Co-amoxiclav etc.'!J148="no"),"yes","no")</f>
        <v>no</v>
      </c>
      <c r="I148" s="202" t="str">
        <f>IF(AND('OF -Antibiotics STAR PU 13'!L148="no",'Co-amoxiclav etc.'!L148="no"),"yes","no")</f>
        <v>no</v>
      </c>
      <c r="J148" s="202" t="str">
        <f>IF(AND('OF -Antibiotics STAR PU 13'!N148="no",'Co-amoxiclav etc.'!N148="no"),"yes","no")</f>
        <v>no</v>
      </c>
      <c r="K148" s="202" t="str">
        <f>IF(AND('OF -Antibiotics STAR PU 13'!P148="no",'Co-amoxiclav etc.'!P148="no"),"yes","no")</f>
        <v>no</v>
      </c>
      <c r="L148" s="202" t="str">
        <f>IF(AND('OF -Antibiotics STAR PU 13'!R148="no",'Co-amoxiclav etc.'!R148="no"),"yes","no")</f>
        <v>no</v>
      </c>
      <c r="M148" s="202" t="str">
        <f>IF(AND('OF -Antibiotics STAR PU 13'!T148="no",'Co-amoxiclav etc.'!T148="no"),"yes","no")</f>
        <v>no</v>
      </c>
      <c r="N148" s="202" t="str">
        <f>IF(AND('OF -Antibiotics STAR PU 13'!V148="no",'Co-amoxiclav etc.'!V148="no"),"yes","no")</f>
        <v>no</v>
      </c>
      <c r="O148" s="202" t="str">
        <f>IF(AND('OF -Antibiotics STAR PU 13'!X148="no",'Co-amoxiclav etc.'!X148="no"),"yes","no")</f>
        <v>no</v>
      </c>
      <c r="P148" s="202" t="str">
        <f>IF(AND('OF -Antibiotics STAR PU 13'!Z148="no",'Co-amoxiclav etc.'!Z148="no"),"yes","no")</f>
        <v>no</v>
      </c>
      <c r="Q148" s="202" t="str">
        <f>IF(AND('OF -Antibiotics STAR PU 13'!AB148="no",'Co-amoxiclav etc.'!AB148="no"),"yes","no")</f>
        <v>no</v>
      </c>
      <c r="R148" s="202" t="str">
        <f>IF(AND('OF -Antibiotics STAR PU 13'!AD148="no",'Co-amoxiclav etc.'!AD148="no"),"yes","no")</f>
        <v>no</v>
      </c>
      <c r="S148" s="202" t="str">
        <f>IF(AND('OF -Antibiotics STAR PU 13'!AF148="no",'Co-amoxiclav etc.'!AF148="no"),"yes","no")</f>
        <v>no</v>
      </c>
      <c r="T148" s="202" t="str">
        <f>IF(AND('OF -Antibiotics STAR PU 13'!AH148="no",'Co-amoxiclav etc.'!AH148="no"),"yes","no")</f>
        <v>no</v>
      </c>
      <c r="U148" s="202" t="str">
        <f>IF(AND('OF -Antibiotics STAR PU 13'!AJ148="no",'Co-amoxiclav etc.'!AJ148="no"),"yes","no")</f>
        <v>no</v>
      </c>
      <c r="V148" s="202" t="str">
        <f>IF(AND('OF -Antibiotics STAR PU 13'!AL148="no",'Co-amoxiclav etc.'!AL148="no"),"yes","no")</f>
        <v>no</v>
      </c>
      <c r="W148" s="202" t="str">
        <f>IF(AND('OF -Antibiotics STAR PU 13'!AN148="no",'Co-amoxiclav etc.'!AN148="no"),"yes","no")</f>
        <v>no</v>
      </c>
      <c r="X148" s="202" t="str">
        <f>IF(AND('OF -Antibiotics STAR PU 13'!AP148="no",'Co-amoxiclav etc.'!AP148="no"),"yes","no")</f>
        <v>no</v>
      </c>
      <c r="Y148" s="202" t="str">
        <f>IF(AND('OF -Antibiotics STAR PU 13'!AR148="no",'Co-amoxiclav etc.'!AR148="no"),"yes","no")</f>
        <v>no</v>
      </c>
      <c r="Z148" s="202" t="str">
        <f>IF(AND('OF -Antibiotics STAR PU 13'!AT148="no",'Co-amoxiclav etc.'!AT148="no"),"yes","no")</f>
        <v>no</v>
      </c>
      <c r="AA148" s="202" t="str">
        <f>IF(AND('OF -Antibiotics STAR PU 13'!AV148="no",'Co-amoxiclav etc.'!AV148="no"),"yes","no")</f>
        <v>no</v>
      </c>
      <c r="AB148" s="202"/>
      <c r="AC148" s="202"/>
      <c r="AD148" s="202"/>
      <c r="AE148" s="202"/>
    </row>
    <row r="149" spans="1:31" x14ac:dyDescent="0.2">
      <c r="A149" s="285" t="s">
        <v>634</v>
      </c>
      <c r="B149" s="293" t="s">
        <v>699</v>
      </c>
      <c r="C149" s="293" t="s">
        <v>410</v>
      </c>
      <c r="D149" s="293" t="s">
        <v>433</v>
      </c>
      <c r="E149" s="293" t="s">
        <v>91</v>
      </c>
      <c r="F149" s="293" t="s">
        <v>300</v>
      </c>
      <c r="G149" s="293" t="s">
        <v>301</v>
      </c>
      <c r="H149" s="202" t="str">
        <f>IF(AND('OF -Antibiotics STAR PU 13'!J149="no",'Co-amoxiclav etc.'!J149="no"),"yes","no")</f>
        <v>no</v>
      </c>
      <c r="I149" s="202" t="str">
        <f>IF(AND('OF -Antibiotics STAR PU 13'!L149="no",'Co-amoxiclav etc.'!L149="no"),"yes","no")</f>
        <v>no</v>
      </c>
      <c r="J149" s="202" t="str">
        <f>IF(AND('OF -Antibiotics STAR PU 13'!N149="no",'Co-amoxiclav etc.'!N149="no"),"yes","no")</f>
        <v>no</v>
      </c>
      <c r="K149" s="202" t="str">
        <f>IF(AND('OF -Antibiotics STAR PU 13'!P149="no",'Co-amoxiclav etc.'!P149="no"),"yes","no")</f>
        <v>no</v>
      </c>
      <c r="L149" s="202" t="str">
        <f>IF(AND('OF -Antibiotics STAR PU 13'!R149="no",'Co-amoxiclav etc.'!R149="no"),"yes","no")</f>
        <v>no</v>
      </c>
      <c r="M149" s="202" t="str">
        <f>IF(AND('OF -Antibiotics STAR PU 13'!T149="no",'Co-amoxiclav etc.'!T149="no"),"yes","no")</f>
        <v>no</v>
      </c>
      <c r="N149" s="202" t="str">
        <f>IF(AND('OF -Antibiotics STAR PU 13'!V149="no",'Co-amoxiclav etc.'!V149="no"),"yes","no")</f>
        <v>no</v>
      </c>
      <c r="O149" s="202" t="str">
        <f>IF(AND('OF -Antibiotics STAR PU 13'!X149="no",'Co-amoxiclav etc.'!X149="no"),"yes","no")</f>
        <v>no</v>
      </c>
      <c r="P149" s="202" t="str">
        <f>IF(AND('OF -Antibiotics STAR PU 13'!Z149="no",'Co-amoxiclav etc.'!Z149="no"),"yes","no")</f>
        <v>no</v>
      </c>
      <c r="Q149" s="202" t="str">
        <f>IF(AND('OF -Antibiotics STAR PU 13'!AB149="no",'Co-amoxiclav etc.'!AB149="no"),"yes","no")</f>
        <v>no</v>
      </c>
      <c r="R149" s="202" t="str">
        <f>IF(AND('OF -Antibiotics STAR PU 13'!AD149="no",'Co-amoxiclav etc.'!AD149="no"),"yes","no")</f>
        <v>no</v>
      </c>
      <c r="S149" s="202" t="str">
        <f>IF(AND('OF -Antibiotics STAR PU 13'!AF149="no",'Co-amoxiclav etc.'!AF149="no"),"yes","no")</f>
        <v>no</v>
      </c>
      <c r="T149" s="202" t="str">
        <f>IF(AND('OF -Antibiotics STAR PU 13'!AH149="no",'Co-amoxiclav etc.'!AH149="no"),"yes","no")</f>
        <v>no</v>
      </c>
      <c r="U149" s="202" t="str">
        <f>IF(AND('OF -Antibiotics STAR PU 13'!AJ149="no",'Co-amoxiclav etc.'!AJ149="no"),"yes","no")</f>
        <v>no</v>
      </c>
      <c r="V149" s="202" t="str">
        <f>IF(AND('OF -Antibiotics STAR PU 13'!AL149="no",'Co-amoxiclav etc.'!AL149="no"),"yes","no")</f>
        <v>no</v>
      </c>
      <c r="W149" s="202" t="str">
        <f>IF(AND('OF -Antibiotics STAR PU 13'!AN149="no",'Co-amoxiclav etc.'!AN149="no"),"yes","no")</f>
        <v>no</v>
      </c>
      <c r="X149" s="202" t="str">
        <f>IF(AND('OF -Antibiotics STAR PU 13'!AP149="no",'Co-amoxiclav etc.'!AP149="no"),"yes","no")</f>
        <v>no</v>
      </c>
      <c r="Y149" s="202" t="str">
        <f>IF(AND('OF -Antibiotics STAR PU 13'!AR149="no",'Co-amoxiclav etc.'!AR149="no"),"yes","no")</f>
        <v>no</v>
      </c>
      <c r="Z149" s="202" t="str">
        <f>IF(AND('OF -Antibiotics STAR PU 13'!AT149="no",'Co-amoxiclav etc.'!AT149="no"),"yes","no")</f>
        <v>no</v>
      </c>
      <c r="AA149" s="202" t="str">
        <f>IF(AND('OF -Antibiotics STAR PU 13'!AV149="no",'Co-amoxiclav etc.'!AV149="no"),"yes","no")</f>
        <v>no</v>
      </c>
      <c r="AB149" s="202"/>
      <c r="AC149" s="202"/>
      <c r="AD149" s="202"/>
      <c r="AE149" s="202"/>
    </row>
    <row r="150" spans="1:31" x14ac:dyDescent="0.2">
      <c r="A150" s="285" t="s">
        <v>634</v>
      </c>
      <c r="B150" s="293" t="s">
        <v>699</v>
      </c>
      <c r="C150" s="293" t="s">
        <v>410</v>
      </c>
      <c r="D150" s="293" t="s">
        <v>432</v>
      </c>
      <c r="E150" s="293" t="s">
        <v>89</v>
      </c>
      <c r="F150" s="293" t="s">
        <v>302</v>
      </c>
      <c r="G150" s="293" t="s">
        <v>303</v>
      </c>
      <c r="H150" s="202" t="str">
        <f>IF(AND('OF -Antibiotics STAR PU 13'!J150="no",'Co-amoxiclav etc.'!J150="no"),"yes","no")</f>
        <v>no</v>
      </c>
      <c r="I150" s="202" t="str">
        <f>IF(AND('OF -Antibiotics STAR PU 13'!L150="no",'Co-amoxiclav etc.'!L150="no"),"yes","no")</f>
        <v>no</v>
      </c>
      <c r="J150" s="202" t="str">
        <f>IF(AND('OF -Antibiotics STAR PU 13'!N150="no",'Co-amoxiclav etc.'!N150="no"),"yes","no")</f>
        <v>no</v>
      </c>
      <c r="K150" s="202" t="str">
        <f>IF(AND('OF -Antibiotics STAR PU 13'!P150="no",'Co-amoxiclav etc.'!P150="no"),"yes","no")</f>
        <v>no</v>
      </c>
      <c r="L150" s="202" t="str">
        <f>IF(AND('OF -Antibiotics STAR PU 13'!R150="no",'Co-amoxiclav etc.'!R150="no"),"yes","no")</f>
        <v>no</v>
      </c>
      <c r="M150" s="202" t="str">
        <f>IF(AND('OF -Antibiotics STAR PU 13'!T150="no",'Co-amoxiclav etc.'!T150="no"),"yes","no")</f>
        <v>no</v>
      </c>
      <c r="N150" s="202" t="str">
        <f>IF(AND('OF -Antibiotics STAR PU 13'!V150="no",'Co-amoxiclav etc.'!V150="no"),"yes","no")</f>
        <v>no</v>
      </c>
      <c r="O150" s="202" t="str">
        <f>IF(AND('OF -Antibiotics STAR PU 13'!X150="no",'Co-amoxiclav etc.'!X150="no"),"yes","no")</f>
        <v>no</v>
      </c>
      <c r="P150" s="202" t="str">
        <f>IF(AND('OF -Antibiotics STAR PU 13'!Z150="no",'Co-amoxiclav etc.'!Z150="no"),"yes","no")</f>
        <v>no</v>
      </c>
      <c r="Q150" s="202" t="str">
        <f>IF(AND('OF -Antibiotics STAR PU 13'!AB150="no",'Co-amoxiclav etc.'!AB150="no"),"yes","no")</f>
        <v>no</v>
      </c>
      <c r="R150" s="202" t="str">
        <f>IF(AND('OF -Antibiotics STAR PU 13'!AD150="no",'Co-amoxiclav etc.'!AD150="no"),"yes","no")</f>
        <v>no</v>
      </c>
      <c r="S150" s="202" t="str">
        <f>IF(AND('OF -Antibiotics STAR PU 13'!AF150="no",'Co-amoxiclav etc.'!AF150="no"),"yes","no")</f>
        <v>no</v>
      </c>
      <c r="T150" s="202" t="str">
        <f>IF(AND('OF -Antibiotics STAR PU 13'!AH150="no",'Co-amoxiclav etc.'!AH150="no"),"yes","no")</f>
        <v>no</v>
      </c>
      <c r="U150" s="202" t="str">
        <f>IF(AND('OF -Antibiotics STAR PU 13'!AJ150="no",'Co-amoxiclav etc.'!AJ150="no"),"yes","no")</f>
        <v>no</v>
      </c>
      <c r="V150" s="202" t="str">
        <f>IF(AND('OF -Antibiotics STAR PU 13'!AL150="no",'Co-amoxiclav etc.'!AL150="no"),"yes","no")</f>
        <v>no</v>
      </c>
      <c r="W150" s="202" t="str">
        <f>IF(AND('OF -Antibiotics STAR PU 13'!AN150="no",'Co-amoxiclav etc.'!AN150="no"),"yes","no")</f>
        <v>no</v>
      </c>
      <c r="X150" s="202" t="str">
        <f>IF(AND('OF -Antibiotics STAR PU 13'!AP150="no",'Co-amoxiclav etc.'!AP150="no"),"yes","no")</f>
        <v>no</v>
      </c>
      <c r="Y150" s="202" t="str">
        <f>IF(AND('OF -Antibiotics STAR PU 13'!AR150="no",'Co-amoxiclav etc.'!AR150="no"),"yes","no")</f>
        <v>no</v>
      </c>
      <c r="Z150" s="202" t="str">
        <f>IF(AND('OF -Antibiotics STAR PU 13'!AT150="no",'Co-amoxiclav etc.'!AT150="no"),"yes","no")</f>
        <v>no</v>
      </c>
      <c r="AA150" s="202" t="str">
        <f>IF(AND('OF -Antibiotics STAR PU 13'!AV150="no",'Co-amoxiclav etc.'!AV150="no"),"yes","no")</f>
        <v>no</v>
      </c>
      <c r="AB150" s="202"/>
      <c r="AC150" s="202"/>
      <c r="AD150" s="202"/>
      <c r="AE150" s="202"/>
    </row>
    <row r="151" spans="1:31" x14ac:dyDescent="0.2">
      <c r="A151" s="285" t="s">
        <v>490</v>
      </c>
      <c r="B151" s="293" t="s">
        <v>694</v>
      </c>
      <c r="C151" s="293" t="s">
        <v>407</v>
      </c>
      <c r="D151" s="293" t="s">
        <v>431</v>
      </c>
      <c r="E151" s="293" t="s">
        <v>82</v>
      </c>
      <c r="F151" s="293" t="s">
        <v>304</v>
      </c>
      <c r="G151" s="293" t="s">
        <v>305</v>
      </c>
      <c r="H151" s="202" t="str">
        <f>IF(AND('OF -Antibiotics STAR PU 13'!J151="no",'Co-amoxiclav etc.'!J151="no"),"yes","no")</f>
        <v>no</v>
      </c>
      <c r="I151" s="202" t="str">
        <f>IF(AND('OF -Antibiotics STAR PU 13'!L151="no",'Co-amoxiclav etc.'!L151="no"),"yes","no")</f>
        <v>no</v>
      </c>
      <c r="J151" s="202" t="str">
        <f>IF(AND('OF -Antibiotics STAR PU 13'!N151="no",'Co-amoxiclav etc.'!N151="no"),"yes","no")</f>
        <v>no</v>
      </c>
      <c r="K151" s="202" t="str">
        <f>IF(AND('OF -Antibiotics STAR PU 13'!P151="no",'Co-amoxiclav etc.'!P151="no"),"yes","no")</f>
        <v>no</v>
      </c>
      <c r="L151" s="202" t="str">
        <f>IF(AND('OF -Antibiotics STAR PU 13'!R151="no",'Co-amoxiclav etc.'!R151="no"),"yes","no")</f>
        <v>no</v>
      </c>
      <c r="M151" s="202" t="str">
        <f>IF(AND('OF -Antibiotics STAR PU 13'!T151="no",'Co-amoxiclav etc.'!T151="no"),"yes","no")</f>
        <v>no</v>
      </c>
      <c r="N151" s="202" t="str">
        <f>IF(AND('OF -Antibiotics STAR PU 13'!V151="no",'Co-amoxiclav etc.'!V151="no"),"yes","no")</f>
        <v>no</v>
      </c>
      <c r="O151" s="202" t="str">
        <f>IF(AND('OF -Antibiotics STAR PU 13'!X151="no",'Co-amoxiclav etc.'!X151="no"),"yes","no")</f>
        <v>no</v>
      </c>
      <c r="P151" s="202" t="str">
        <f>IF(AND('OF -Antibiotics STAR PU 13'!Z151="no",'Co-amoxiclav etc.'!Z151="no"),"yes","no")</f>
        <v>no</v>
      </c>
      <c r="Q151" s="202" t="str">
        <f>IF(AND('OF -Antibiotics STAR PU 13'!AB151="no",'Co-amoxiclav etc.'!AB151="no"),"yes","no")</f>
        <v>no</v>
      </c>
      <c r="R151" s="202" t="str">
        <f>IF(AND('OF -Antibiotics STAR PU 13'!AD151="no",'Co-amoxiclav etc.'!AD151="no"),"yes","no")</f>
        <v>no</v>
      </c>
      <c r="S151" s="202" t="str">
        <f>IF(AND('OF -Antibiotics STAR PU 13'!AF151="no",'Co-amoxiclav etc.'!AF151="no"),"yes","no")</f>
        <v>no</v>
      </c>
      <c r="T151" s="202" t="str">
        <f>IF(AND('OF -Antibiotics STAR PU 13'!AH151="no",'Co-amoxiclav etc.'!AH151="no"),"yes","no")</f>
        <v>no</v>
      </c>
      <c r="U151" s="202" t="str">
        <f>IF(AND('OF -Antibiotics STAR PU 13'!AJ151="no",'Co-amoxiclav etc.'!AJ151="no"),"yes","no")</f>
        <v>no</v>
      </c>
      <c r="V151" s="202" t="str">
        <f>IF(AND('OF -Antibiotics STAR PU 13'!AL151="no",'Co-amoxiclav etc.'!AL151="no"),"yes","no")</f>
        <v>no</v>
      </c>
      <c r="W151" s="202" t="str">
        <f>IF(AND('OF -Antibiotics STAR PU 13'!AN151="no",'Co-amoxiclav etc.'!AN151="no"),"yes","no")</f>
        <v>no</v>
      </c>
      <c r="X151" s="202" t="str">
        <f>IF(AND('OF -Antibiotics STAR PU 13'!AP151="no",'Co-amoxiclav etc.'!AP151="no"),"yes","no")</f>
        <v>no</v>
      </c>
      <c r="Y151" s="202" t="str">
        <f>IF(AND('OF -Antibiotics STAR PU 13'!AR151="no",'Co-amoxiclav etc.'!AR151="no"),"yes","no")</f>
        <v>no</v>
      </c>
      <c r="Z151" s="202" t="str">
        <f>IF(AND('OF -Antibiotics STAR PU 13'!AT151="no",'Co-amoxiclav etc.'!AT151="no"),"yes","no")</f>
        <v>no</v>
      </c>
      <c r="AA151" s="202" t="str">
        <f>IF(AND('OF -Antibiotics STAR PU 13'!AV151="no",'Co-amoxiclav etc.'!AV151="no"),"yes","no")</f>
        <v>no</v>
      </c>
      <c r="AB151" s="202"/>
      <c r="AC151" s="202"/>
      <c r="AD151" s="202"/>
      <c r="AE151" s="202"/>
    </row>
    <row r="152" spans="1:31" x14ac:dyDescent="0.2">
      <c r="A152" s="345" t="s">
        <v>502</v>
      </c>
      <c r="B152" s="293" t="s">
        <v>693</v>
      </c>
      <c r="C152" s="293" t="s">
        <v>406</v>
      </c>
      <c r="D152" s="293" t="s">
        <v>435</v>
      </c>
      <c r="E152" s="293" t="s">
        <v>111</v>
      </c>
      <c r="F152" s="293" t="s">
        <v>306</v>
      </c>
      <c r="G152" s="293" t="s">
        <v>307</v>
      </c>
      <c r="H152" s="202" t="str">
        <f>IF(AND('OF -Antibiotics STAR PU 13'!J152="no",'Co-amoxiclav etc.'!J152="no"),"yes","no")</f>
        <v>yes</v>
      </c>
      <c r="I152" s="202" t="str">
        <f>IF(AND('OF -Antibiotics STAR PU 13'!L152="no",'Co-amoxiclav etc.'!L152="no"),"yes","no")</f>
        <v>yes</v>
      </c>
      <c r="J152" s="202" t="str">
        <f>IF(AND('OF -Antibiotics STAR PU 13'!N152="no",'Co-amoxiclav etc.'!N152="no"),"yes","no")</f>
        <v>yes</v>
      </c>
      <c r="K152" s="202" t="str">
        <f>IF(AND('OF -Antibiotics STAR PU 13'!P152="no",'Co-amoxiclav etc.'!P152="no"),"yes","no")</f>
        <v>yes</v>
      </c>
      <c r="L152" s="202" t="str">
        <f>IF(AND('OF -Antibiotics STAR PU 13'!R152="no",'Co-amoxiclav etc.'!R152="no"),"yes","no")</f>
        <v>no</v>
      </c>
      <c r="M152" s="202" t="str">
        <f>IF(AND('OF -Antibiotics STAR PU 13'!T152="no",'Co-amoxiclav etc.'!T152="no"),"yes","no")</f>
        <v>no</v>
      </c>
      <c r="N152" s="202" t="str">
        <f>IF(AND('OF -Antibiotics STAR PU 13'!V152="no",'Co-amoxiclav etc.'!V152="no"),"yes","no")</f>
        <v>no</v>
      </c>
      <c r="O152" s="202" t="str">
        <f>IF(AND('OF -Antibiotics STAR PU 13'!X152="no",'Co-amoxiclav etc.'!X152="no"),"yes","no")</f>
        <v>no</v>
      </c>
      <c r="P152" s="202" t="str">
        <f>IF(AND('OF -Antibiotics STAR PU 13'!Z152="no",'Co-amoxiclav etc.'!Z152="no"),"yes","no")</f>
        <v>no</v>
      </c>
      <c r="Q152" s="202" t="str">
        <f>IF(AND('OF -Antibiotics STAR PU 13'!AB152="no",'Co-amoxiclav etc.'!AB152="no"),"yes","no")</f>
        <v>yes</v>
      </c>
      <c r="R152" s="202" t="str">
        <f>IF(AND('OF -Antibiotics STAR PU 13'!AD152="no",'Co-amoxiclav etc.'!AD152="no"),"yes","no")</f>
        <v>yes</v>
      </c>
      <c r="S152" s="202" t="str">
        <f>IF(AND('OF -Antibiotics STAR PU 13'!AF152="no",'Co-amoxiclav etc.'!AF152="no"),"yes","no")</f>
        <v>yes</v>
      </c>
      <c r="T152" s="202" t="str">
        <f>IF(AND('OF -Antibiotics STAR PU 13'!AH152="no",'Co-amoxiclav etc.'!AH152="no"),"yes","no")</f>
        <v>yes</v>
      </c>
      <c r="U152" s="202" t="str">
        <f>IF(AND('OF -Antibiotics STAR PU 13'!AJ152="no",'Co-amoxiclav etc.'!AJ152="no"),"yes","no")</f>
        <v>no</v>
      </c>
      <c r="V152" s="202" t="str">
        <f>IF(AND('OF -Antibiotics STAR PU 13'!AL152="no",'Co-amoxiclav etc.'!AL152="no"),"yes","no")</f>
        <v>no</v>
      </c>
      <c r="W152" s="202" t="str">
        <f>IF(AND('OF -Antibiotics STAR PU 13'!AN152="no",'Co-amoxiclav etc.'!AN152="no"),"yes","no")</f>
        <v>no</v>
      </c>
      <c r="X152" s="202" t="str">
        <f>IF(AND('OF -Antibiotics STAR PU 13'!AP152="no",'Co-amoxiclav etc.'!AP152="no"),"yes","no")</f>
        <v>no</v>
      </c>
      <c r="Y152" s="202" t="str">
        <f>IF(AND('OF -Antibiotics STAR PU 13'!AR152="no",'Co-amoxiclav etc.'!AR152="no"),"yes","no")</f>
        <v>no</v>
      </c>
      <c r="Z152" s="202" t="str">
        <f>IF(AND('OF -Antibiotics STAR PU 13'!AT152="no",'Co-amoxiclav etc.'!AT152="no"),"yes","no")</f>
        <v>no</v>
      </c>
      <c r="AA152" s="202" t="str">
        <f>IF(AND('OF -Antibiotics STAR PU 13'!AV152="no",'Co-amoxiclav etc.'!AV152="no"),"yes","no")</f>
        <v>no</v>
      </c>
      <c r="AB152" s="202"/>
      <c r="AC152" s="202"/>
      <c r="AD152" s="202"/>
      <c r="AE152" s="202"/>
    </row>
    <row r="153" spans="1:31" x14ac:dyDescent="0.2">
      <c r="A153" s="285" t="s">
        <v>500</v>
      </c>
      <c r="B153" s="293" t="s">
        <v>694</v>
      </c>
      <c r="C153" s="293" t="s">
        <v>407</v>
      </c>
      <c r="D153" s="293" t="s">
        <v>431</v>
      </c>
      <c r="E153" s="293" t="s">
        <v>82</v>
      </c>
      <c r="F153" s="293" t="s">
        <v>308</v>
      </c>
      <c r="G153" s="293" t="s">
        <v>309</v>
      </c>
      <c r="H153" s="202" t="str">
        <f>IF(AND('OF -Antibiotics STAR PU 13'!J153="no",'Co-amoxiclav etc.'!J153="no"),"yes","no")</f>
        <v>yes</v>
      </c>
      <c r="I153" s="202" t="str">
        <f>IF(AND('OF -Antibiotics STAR PU 13'!L153="no",'Co-amoxiclav etc.'!L153="no"),"yes","no")</f>
        <v>yes</v>
      </c>
      <c r="J153" s="202" t="str">
        <f>IF(AND('OF -Antibiotics STAR PU 13'!N153="no",'Co-amoxiclav etc.'!N153="no"),"yes","no")</f>
        <v>yes</v>
      </c>
      <c r="K153" s="202" t="str">
        <f>IF(AND('OF -Antibiotics STAR PU 13'!P153="no",'Co-amoxiclav etc.'!P153="no"),"yes","no")</f>
        <v>yes</v>
      </c>
      <c r="L153" s="202" t="str">
        <f>IF(AND('OF -Antibiotics STAR PU 13'!R153="no",'Co-amoxiclav etc.'!R153="no"),"yes","no")</f>
        <v>yes</v>
      </c>
      <c r="M153" s="202" t="str">
        <f>IF(AND('OF -Antibiotics STAR PU 13'!T153="no",'Co-amoxiclav etc.'!T153="no"),"yes","no")</f>
        <v>yes</v>
      </c>
      <c r="N153" s="202" t="str">
        <f>IF(AND('OF -Antibiotics STAR PU 13'!V153="no",'Co-amoxiclav etc.'!V153="no"),"yes","no")</f>
        <v>no</v>
      </c>
      <c r="O153" s="202" t="str">
        <f>IF(AND('OF -Antibiotics STAR PU 13'!X153="no",'Co-amoxiclav etc.'!X153="no"),"yes","no")</f>
        <v>no</v>
      </c>
      <c r="P153" s="202" t="str">
        <f>IF(AND('OF -Antibiotics STAR PU 13'!Z153="no",'Co-amoxiclav etc.'!Z153="no"),"yes","no")</f>
        <v>no</v>
      </c>
      <c r="Q153" s="202" t="str">
        <f>IF(AND('OF -Antibiotics STAR PU 13'!AB153="no",'Co-amoxiclav etc.'!AB153="no"),"yes","no")</f>
        <v>no</v>
      </c>
      <c r="R153" s="202" t="str">
        <f>IF(AND('OF -Antibiotics STAR PU 13'!AD153="no",'Co-amoxiclav etc.'!AD153="no"),"yes","no")</f>
        <v>no</v>
      </c>
      <c r="S153" s="202" t="str">
        <f>IF(AND('OF -Antibiotics STAR PU 13'!AF153="no",'Co-amoxiclav etc.'!AF153="no"),"yes","no")</f>
        <v>no</v>
      </c>
      <c r="T153" s="202" t="str">
        <f>IF(AND('OF -Antibiotics STAR PU 13'!AH153="no",'Co-amoxiclav etc.'!AH153="no"),"yes","no")</f>
        <v>no</v>
      </c>
      <c r="U153" s="202" t="str">
        <f>IF(AND('OF -Antibiotics STAR PU 13'!AJ153="no",'Co-amoxiclav etc.'!AJ153="no"),"yes","no")</f>
        <v>no</v>
      </c>
      <c r="V153" s="202" t="str">
        <f>IF(AND('OF -Antibiotics STAR PU 13'!AL153="no",'Co-amoxiclav etc.'!AL153="no"),"yes","no")</f>
        <v>no</v>
      </c>
      <c r="W153" s="202" t="str">
        <f>IF(AND('OF -Antibiotics STAR PU 13'!AN153="no",'Co-amoxiclav etc.'!AN153="no"),"yes","no")</f>
        <v>no</v>
      </c>
      <c r="X153" s="202" t="str">
        <f>IF(AND('OF -Antibiotics STAR PU 13'!AP153="no",'Co-amoxiclav etc.'!AP153="no"),"yes","no")</f>
        <v>no</v>
      </c>
      <c r="Y153" s="202" t="str">
        <f>IF(AND('OF -Antibiotics STAR PU 13'!AR153="no",'Co-amoxiclav etc.'!AR153="no"),"yes","no")</f>
        <v>no</v>
      </c>
      <c r="Z153" s="202" t="str">
        <f>IF(AND('OF -Antibiotics STAR PU 13'!AT153="no",'Co-amoxiclav etc.'!AT153="no"),"yes","no")</f>
        <v>no</v>
      </c>
      <c r="AA153" s="202" t="str">
        <f>IF(AND('OF -Antibiotics STAR PU 13'!AV153="no",'Co-amoxiclav etc.'!AV153="no"),"yes","no")</f>
        <v>no</v>
      </c>
      <c r="AB153" s="202"/>
      <c r="AC153" s="202"/>
      <c r="AD153" s="202"/>
      <c r="AE153" s="202"/>
    </row>
    <row r="154" spans="1:31" x14ac:dyDescent="0.2">
      <c r="A154" s="285" t="s">
        <v>498</v>
      </c>
      <c r="B154" s="293" t="s">
        <v>704</v>
      </c>
      <c r="C154" s="293" t="s">
        <v>98</v>
      </c>
      <c r="D154" s="293" t="s">
        <v>434</v>
      </c>
      <c r="E154" s="293" t="s">
        <v>98</v>
      </c>
      <c r="F154" s="293" t="s">
        <v>310</v>
      </c>
      <c r="G154" s="293" t="s">
        <v>311</v>
      </c>
      <c r="H154" s="202" t="str">
        <f>IF(AND('OF -Antibiotics STAR PU 13'!J154="no",'Co-amoxiclav etc.'!J154="no"),"yes","no")</f>
        <v>no</v>
      </c>
      <c r="I154" s="202" t="str">
        <f>IF(AND('OF -Antibiotics STAR PU 13'!L154="no",'Co-amoxiclav etc.'!L154="no"),"yes","no")</f>
        <v>no</v>
      </c>
      <c r="J154" s="202" t="str">
        <f>IF(AND('OF -Antibiotics STAR PU 13'!N154="no",'Co-amoxiclav etc.'!N154="no"),"yes","no")</f>
        <v>no</v>
      </c>
      <c r="K154" s="202" t="str">
        <f>IF(AND('OF -Antibiotics STAR PU 13'!P154="no",'Co-amoxiclav etc.'!P154="no"),"yes","no")</f>
        <v>no</v>
      </c>
      <c r="L154" s="202" t="str">
        <f>IF(AND('OF -Antibiotics STAR PU 13'!R154="no",'Co-amoxiclav etc.'!R154="no"),"yes","no")</f>
        <v>no</v>
      </c>
      <c r="M154" s="202" t="str">
        <f>IF(AND('OF -Antibiotics STAR PU 13'!T154="no",'Co-amoxiclav etc.'!T154="no"),"yes","no")</f>
        <v>no</v>
      </c>
      <c r="N154" s="202" t="str">
        <f>IF(AND('OF -Antibiotics STAR PU 13'!V154="no",'Co-amoxiclav etc.'!V154="no"),"yes","no")</f>
        <v>no</v>
      </c>
      <c r="O154" s="202" t="str">
        <f>IF(AND('OF -Antibiotics STAR PU 13'!X154="no",'Co-amoxiclav etc.'!X154="no"),"yes","no")</f>
        <v>no</v>
      </c>
      <c r="P154" s="202" t="str">
        <f>IF(AND('OF -Antibiotics STAR PU 13'!Z154="no",'Co-amoxiclav etc.'!Z154="no"),"yes","no")</f>
        <v>no</v>
      </c>
      <c r="Q154" s="202" t="str">
        <f>IF(AND('OF -Antibiotics STAR PU 13'!AB154="no",'Co-amoxiclav etc.'!AB154="no"),"yes","no")</f>
        <v>no</v>
      </c>
      <c r="R154" s="202" t="str">
        <f>IF(AND('OF -Antibiotics STAR PU 13'!AD154="no",'Co-amoxiclav etc.'!AD154="no"),"yes","no")</f>
        <v>no</v>
      </c>
      <c r="S154" s="202" t="str">
        <f>IF(AND('OF -Antibiotics STAR PU 13'!AF154="no",'Co-amoxiclav etc.'!AF154="no"),"yes","no")</f>
        <v>no</v>
      </c>
      <c r="T154" s="202" t="str">
        <f>IF(AND('OF -Antibiotics STAR PU 13'!AH154="no",'Co-amoxiclav etc.'!AH154="no"),"yes","no")</f>
        <v>no</v>
      </c>
      <c r="U154" s="202" t="str">
        <f>IF(AND('OF -Antibiotics STAR PU 13'!AJ154="no",'Co-amoxiclav etc.'!AJ154="no"),"yes","no")</f>
        <v>no</v>
      </c>
      <c r="V154" s="202" t="str">
        <f>IF(AND('OF -Antibiotics STAR PU 13'!AL154="no",'Co-amoxiclav etc.'!AL154="no"),"yes","no")</f>
        <v>no</v>
      </c>
      <c r="W154" s="202" t="str">
        <f>IF(AND('OF -Antibiotics STAR PU 13'!AN154="no",'Co-amoxiclav etc.'!AN154="no"),"yes","no")</f>
        <v>no</v>
      </c>
      <c r="X154" s="202" t="str">
        <f>IF(AND('OF -Antibiotics STAR PU 13'!AP154="no",'Co-amoxiclav etc.'!AP154="no"),"yes","no")</f>
        <v>no</v>
      </c>
      <c r="Y154" s="202" t="str">
        <f>IF(AND('OF -Antibiotics STAR PU 13'!AR154="no",'Co-amoxiclav etc.'!AR154="no"),"yes","no")</f>
        <v>no</v>
      </c>
      <c r="Z154" s="202" t="str">
        <f>IF(AND('OF -Antibiotics STAR PU 13'!AT154="no",'Co-amoxiclav etc.'!AT154="no"),"yes","no")</f>
        <v>no</v>
      </c>
      <c r="AA154" s="202" t="str">
        <f>IF(AND('OF -Antibiotics STAR PU 13'!AV154="no",'Co-amoxiclav etc.'!AV154="no"),"yes","no")</f>
        <v>no</v>
      </c>
      <c r="AB154" s="202"/>
      <c r="AC154" s="202"/>
      <c r="AD154" s="202"/>
      <c r="AE154" s="202"/>
    </row>
    <row r="155" spans="1:31" x14ac:dyDescent="0.2">
      <c r="A155" s="285" t="s">
        <v>479</v>
      </c>
      <c r="B155" s="293" t="s">
        <v>691</v>
      </c>
      <c r="C155" s="293" t="s">
        <v>405</v>
      </c>
      <c r="D155" s="293" t="s">
        <v>552</v>
      </c>
      <c r="E155" s="293" t="s">
        <v>20</v>
      </c>
      <c r="F155" s="293" t="s">
        <v>312</v>
      </c>
      <c r="G155" s="293" t="s">
        <v>313</v>
      </c>
      <c r="H155" s="202" t="str">
        <f>IF(AND('OF -Antibiotics STAR PU 13'!J155="no",'Co-amoxiclav etc.'!J155="no"),"yes","no")</f>
        <v>yes</v>
      </c>
      <c r="I155" s="202" t="str">
        <f>IF(AND('OF -Antibiotics STAR PU 13'!L155="no",'Co-amoxiclav etc.'!L155="no"),"yes","no")</f>
        <v>yes</v>
      </c>
      <c r="J155" s="202" t="str">
        <f>IF(AND('OF -Antibiotics STAR PU 13'!N155="no",'Co-amoxiclav etc.'!N155="no"),"yes","no")</f>
        <v>yes</v>
      </c>
      <c r="K155" s="202" t="str">
        <f>IF(AND('OF -Antibiotics STAR PU 13'!P155="no",'Co-amoxiclav etc.'!P155="no"),"yes","no")</f>
        <v>yes</v>
      </c>
      <c r="L155" s="202" t="str">
        <f>IF(AND('OF -Antibiotics STAR PU 13'!R155="no",'Co-amoxiclav etc.'!R155="no"),"yes","no")</f>
        <v>yes</v>
      </c>
      <c r="M155" s="202" t="str">
        <f>IF(AND('OF -Antibiotics STAR PU 13'!T155="no",'Co-amoxiclav etc.'!T155="no"),"yes","no")</f>
        <v>yes</v>
      </c>
      <c r="N155" s="202" t="str">
        <f>IF(AND('OF -Antibiotics STAR PU 13'!V155="no",'Co-amoxiclav etc.'!V155="no"),"yes","no")</f>
        <v>yes</v>
      </c>
      <c r="O155" s="202" t="str">
        <f>IF(AND('OF -Antibiotics STAR PU 13'!X155="no",'Co-amoxiclav etc.'!X155="no"),"yes","no")</f>
        <v>yes</v>
      </c>
      <c r="P155" s="202" t="str">
        <f>IF(AND('OF -Antibiotics STAR PU 13'!Z155="no",'Co-amoxiclav etc.'!Z155="no"),"yes","no")</f>
        <v>yes</v>
      </c>
      <c r="Q155" s="202" t="str">
        <f>IF(AND('OF -Antibiotics STAR PU 13'!AB155="no",'Co-amoxiclav etc.'!AB155="no"),"yes","no")</f>
        <v>yes</v>
      </c>
      <c r="R155" s="202" t="str">
        <f>IF(AND('OF -Antibiotics STAR PU 13'!AD155="no",'Co-amoxiclav etc.'!AD155="no"),"yes","no")</f>
        <v>yes</v>
      </c>
      <c r="S155" s="202" t="str">
        <f>IF(AND('OF -Antibiotics STAR PU 13'!AF155="no",'Co-amoxiclav etc.'!AF155="no"),"yes","no")</f>
        <v>yes</v>
      </c>
      <c r="T155" s="202" t="str">
        <f>IF(AND('OF -Antibiotics STAR PU 13'!AH155="no",'Co-amoxiclav etc.'!AH155="no"),"yes","no")</f>
        <v>yes</v>
      </c>
      <c r="U155" s="202" t="str">
        <f>IF(AND('OF -Antibiotics STAR PU 13'!AJ155="no",'Co-amoxiclav etc.'!AJ155="no"),"yes","no")</f>
        <v>yes</v>
      </c>
      <c r="V155" s="202" t="str">
        <f>IF(AND('OF -Antibiotics STAR PU 13'!AL155="no",'Co-amoxiclav etc.'!AL155="no"),"yes","no")</f>
        <v>yes</v>
      </c>
      <c r="W155" s="202" t="str">
        <f>IF(AND('OF -Antibiotics STAR PU 13'!AN155="no",'Co-amoxiclav etc.'!AN155="no"),"yes","no")</f>
        <v>yes</v>
      </c>
      <c r="X155" s="202" t="str">
        <f>IF(AND('OF -Antibiotics STAR PU 13'!AP155="no",'Co-amoxiclav etc.'!AP155="no"),"yes","no")</f>
        <v>yes</v>
      </c>
      <c r="Y155" s="202" t="str">
        <f>IF(AND('OF -Antibiotics STAR PU 13'!AR155="no",'Co-amoxiclav etc.'!AR155="no"),"yes","no")</f>
        <v>yes</v>
      </c>
      <c r="Z155" s="202" t="str">
        <f>IF(AND('OF -Antibiotics STAR PU 13'!AT155="no",'Co-amoxiclav etc.'!AT155="no"),"yes","no")</f>
        <v>yes</v>
      </c>
      <c r="AA155" s="202" t="str">
        <f>IF(AND('OF -Antibiotics STAR PU 13'!AV155="no",'Co-amoxiclav etc.'!AV155="no"),"yes","no")</f>
        <v>yes</v>
      </c>
      <c r="AB155" s="202"/>
      <c r="AC155" s="202"/>
      <c r="AD155" s="202"/>
      <c r="AE155" s="202"/>
    </row>
    <row r="156" spans="1:31" x14ac:dyDescent="0.2">
      <c r="A156" s="285" t="s">
        <v>496</v>
      </c>
      <c r="B156" s="293" t="s">
        <v>705</v>
      </c>
      <c r="C156" s="293" t="s">
        <v>411</v>
      </c>
      <c r="D156" s="293" t="s">
        <v>439</v>
      </c>
      <c r="E156" s="293" t="s">
        <v>145</v>
      </c>
      <c r="F156" s="293" t="s">
        <v>314</v>
      </c>
      <c r="G156" s="293" t="s">
        <v>315</v>
      </c>
      <c r="H156" s="202" t="str">
        <f>IF(AND('OF -Antibiotics STAR PU 13'!J156="no",'Co-amoxiclav etc.'!J156="no"),"yes","no")</f>
        <v>no</v>
      </c>
      <c r="I156" s="202" t="str">
        <f>IF(AND('OF -Antibiotics STAR PU 13'!L156="no",'Co-amoxiclav etc.'!L156="no"),"yes","no")</f>
        <v>no</v>
      </c>
      <c r="J156" s="202" t="str">
        <f>IF(AND('OF -Antibiotics STAR PU 13'!N156="no",'Co-amoxiclav etc.'!N156="no"),"yes","no")</f>
        <v>no</v>
      </c>
      <c r="K156" s="202" t="str">
        <f>IF(AND('OF -Antibiotics STAR PU 13'!P156="no",'Co-amoxiclav etc.'!P156="no"),"yes","no")</f>
        <v>no</v>
      </c>
      <c r="L156" s="202" t="str">
        <f>IF(AND('OF -Antibiotics STAR PU 13'!R156="no",'Co-amoxiclav etc.'!R156="no"),"yes","no")</f>
        <v>no</v>
      </c>
      <c r="M156" s="202" t="str">
        <f>IF(AND('OF -Antibiotics STAR PU 13'!T156="no",'Co-amoxiclav etc.'!T156="no"),"yes","no")</f>
        <v>no</v>
      </c>
      <c r="N156" s="202" t="str">
        <f>IF(AND('OF -Antibiotics STAR PU 13'!V156="no",'Co-amoxiclav etc.'!V156="no"),"yes","no")</f>
        <v>no</v>
      </c>
      <c r="O156" s="202" t="str">
        <f>IF(AND('OF -Antibiotics STAR PU 13'!X156="no",'Co-amoxiclav etc.'!X156="no"),"yes","no")</f>
        <v>no</v>
      </c>
      <c r="P156" s="202" t="str">
        <f>IF(AND('OF -Antibiotics STAR PU 13'!Z156="no",'Co-amoxiclav etc.'!Z156="no"),"yes","no")</f>
        <v>no</v>
      </c>
      <c r="Q156" s="202" t="str">
        <f>IF(AND('OF -Antibiotics STAR PU 13'!AB156="no",'Co-amoxiclav etc.'!AB156="no"),"yes","no")</f>
        <v>no</v>
      </c>
      <c r="R156" s="202" t="str">
        <f>IF(AND('OF -Antibiotics STAR PU 13'!AD156="no",'Co-amoxiclav etc.'!AD156="no"),"yes","no")</f>
        <v>no</v>
      </c>
      <c r="S156" s="202" t="str">
        <f>IF(AND('OF -Antibiotics STAR PU 13'!AF156="no",'Co-amoxiclav etc.'!AF156="no"),"yes","no")</f>
        <v>no</v>
      </c>
      <c r="T156" s="202" t="str">
        <f>IF(AND('OF -Antibiotics STAR PU 13'!AH156="no",'Co-amoxiclav etc.'!AH156="no"),"yes","no")</f>
        <v>no</v>
      </c>
      <c r="U156" s="202" t="str">
        <f>IF(AND('OF -Antibiotics STAR PU 13'!AJ156="no",'Co-amoxiclav etc.'!AJ156="no"),"yes","no")</f>
        <v>no</v>
      </c>
      <c r="V156" s="202" t="str">
        <f>IF(AND('OF -Antibiotics STAR PU 13'!AL156="no",'Co-amoxiclav etc.'!AL156="no"),"yes","no")</f>
        <v>no</v>
      </c>
      <c r="W156" s="202" t="str">
        <f>IF(AND('OF -Antibiotics STAR PU 13'!AN156="no",'Co-amoxiclav etc.'!AN156="no"),"yes","no")</f>
        <v>no</v>
      </c>
      <c r="X156" s="202" t="str">
        <f>IF(AND('OF -Antibiotics STAR PU 13'!AP156="no",'Co-amoxiclav etc.'!AP156="no"),"yes","no")</f>
        <v>no</v>
      </c>
      <c r="Y156" s="202" t="str">
        <f>IF(AND('OF -Antibiotics STAR PU 13'!AR156="no",'Co-amoxiclav etc.'!AR156="no"),"yes","no")</f>
        <v>no</v>
      </c>
      <c r="Z156" s="202" t="str">
        <f>IF(AND('OF -Antibiotics STAR PU 13'!AT156="no",'Co-amoxiclav etc.'!AT156="no"),"yes","no")</f>
        <v>no</v>
      </c>
      <c r="AA156" s="202" t="str">
        <f>IF(AND('OF -Antibiotics STAR PU 13'!AV156="no",'Co-amoxiclav etc.'!AV156="no"),"yes","no")</f>
        <v>no</v>
      </c>
      <c r="AB156" s="202"/>
      <c r="AC156" s="202"/>
      <c r="AD156" s="202"/>
      <c r="AE156" s="202"/>
    </row>
    <row r="157" spans="1:31" x14ac:dyDescent="0.2">
      <c r="A157" s="285" t="s">
        <v>626</v>
      </c>
      <c r="B157" s="293" t="s">
        <v>690</v>
      </c>
      <c r="C157" s="293" t="s">
        <v>404</v>
      </c>
      <c r="D157" s="293" t="s">
        <v>422</v>
      </c>
      <c r="E157" s="293" t="s">
        <v>31</v>
      </c>
      <c r="F157" s="293" t="s">
        <v>316</v>
      </c>
      <c r="G157" s="293" t="s">
        <v>317</v>
      </c>
      <c r="H157" s="202" t="str">
        <f>IF(AND('OF -Antibiotics STAR PU 13'!J157="no",'Co-amoxiclav etc.'!J157="no"),"yes","no")</f>
        <v>no</v>
      </c>
      <c r="I157" s="202" t="str">
        <f>IF(AND('OF -Antibiotics STAR PU 13'!L157="no",'Co-amoxiclav etc.'!L157="no"),"yes","no")</f>
        <v>no</v>
      </c>
      <c r="J157" s="202" t="str">
        <f>IF(AND('OF -Antibiotics STAR PU 13'!N157="no",'Co-amoxiclav etc.'!N157="no"),"yes","no")</f>
        <v>no</v>
      </c>
      <c r="K157" s="202" t="str">
        <f>IF(AND('OF -Antibiotics STAR PU 13'!P157="no",'Co-amoxiclav etc.'!P157="no"),"yes","no")</f>
        <v>no</v>
      </c>
      <c r="L157" s="202" t="str">
        <f>IF(AND('OF -Antibiotics STAR PU 13'!R157="no",'Co-amoxiclav etc.'!R157="no"),"yes","no")</f>
        <v>no</v>
      </c>
      <c r="M157" s="202" t="str">
        <f>IF(AND('OF -Antibiotics STAR PU 13'!T157="no",'Co-amoxiclav etc.'!T157="no"),"yes","no")</f>
        <v>no</v>
      </c>
      <c r="N157" s="202" t="str">
        <f>IF(AND('OF -Antibiotics STAR PU 13'!V157="no",'Co-amoxiclav etc.'!V157="no"),"yes","no")</f>
        <v>no</v>
      </c>
      <c r="O157" s="202" t="str">
        <f>IF(AND('OF -Antibiotics STAR PU 13'!X157="no",'Co-amoxiclav etc.'!X157="no"),"yes","no")</f>
        <v>no</v>
      </c>
      <c r="P157" s="202" t="str">
        <f>IF(AND('OF -Antibiotics STAR PU 13'!Z157="no",'Co-amoxiclav etc.'!Z157="no"),"yes","no")</f>
        <v>no</v>
      </c>
      <c r="Q157" s="202" t="str">
        <f>IF(AND('OF -Antibiotics STAR PU 13'!AB157="no",'Co-amoxiclav etc.'!AB157="no"),"yes","no")</f>
        <v>no</v>
      </c>
      <c r="R157" s="202" t="str">
        <f>IF(AND('OF -Antibiotics STAR PU 13'!AD157="no",'Co-amoxiclav etc.'!AD157="no"),"yes","no")</f>
        <v>no</v>
      </c>
      <c r="S157" s="202" t="str">
        <f>IF(AND('OF -Antibiotics STAR PU 13'!AF157="no",'Co-amoxiclav etc.'!AF157="no"),"yes","no")</f>
        <v>no</v>
      </c>
      <c r="T157" s="202" t="str">
        <f>IF(AND('OF -Antibiotics STAR PU 13'!AH157="no",'Co-amoxiclav etc.'!AH157="no"),"yes","no")</f>
        <v>no</v>
      </c>
      <c r="U157" s="202" t="str">
        <f>IF(AND('OF -Antibiotics STAR PU 13'!AJ157="no",'Co-amoxiclav etc.'!AJ157="no"),"yes","no")</f>
        <v>no</v>
      </c>
      <c r="V157" s="202" t="str">
        <f>IF(AND('OF -Antibiotics STAR PU 13'!AL157="no",'Co-amoxiclav etc.'!AL157="no"),"yes","no")</f>
        <v>no</v>
      </c>
      <c r="W157" s="202" t="str">
        <f>IF(AND('OF -Antibiotics STAR PU 13'!AN157="no",'Co-amoxiclav etc.'!AN157="no"),"yes","no")</f>
        <v>no</v>
      </c>
      <c r="X157" s="202" t="str">
        <f>IF(AND('OF -Antibiotics STAR PU 13'!AP157="no",'Co-amoxiclav etc.'!AP157="no"),"yes","no")</f>
        <v>no</v>
      </c>
      <c r="Y157" s="202" t="str">
        <f>IF(AND('OF -Antibiotics STAR PU 13'!AR157="no",'Co-amoxiclav etc.'!AR157="no"),"yes","no")</f>
        <v>no</v>
      </c>
      <c r="Z157" s="202" t="str">
        <f>IF(AND('OF -Antibiotics STAR PU 13'!AT157="no",'Co-amoxiclav etc.'!AT157="no"),"yes","no")</f>
        <v>no</v>
      </c>
      <c r="AA157" s="202" t="str">
        <f>IF(AND('OF -Antibiotics STAR PU 13'!AV157="no",'Co-amoxiclav etc.'!AV157="no"),"yes","no")</f>
        <v>no</v>
      </c>
      <c r="AB157" s="202"/>
      <c r="AC157" s="202"/>
      <c r="AD157" s="202"/>
      <c r="AE157" s="202"/>
    </row>
    <row r="158" spans="1:31" x14ac:dyDescent="0.2">
      <c r="A158" s="285" t="s">
        <v>496</v>
      </c>
      <c r="B158" s="293" t="s">
        <v>705</v>
      </c>
      <c r="C158" s="293" t="s">
        <v>411</v>
      </c>
      <c r="D158" s="293" t="s">
        <v>439</v>
      </c>
      <c r="E158" s="293" t="s">
        <v>145</v>
      </c>
      <c r="F158" s="293" t="s">
        <v>318</v>
      </c>
      <c r="G158" s="293" t="s">
        <v>319</v>
      </c>
      <c r="H158" s="202" t="str">
        <f>IF(AND('OF -Antibiotics STAR PU 13'!J158="no",'Co-amoxiclav etc.'!J158="no"),"yes","no")</f>
        <v>no</v>
      </c>
      <c r="I158" s="202" t="str">
        <f>IF(AND('OF -Antibiotics STAR PU 13'!L158="no",'Co-amoxiclav etc.'!L158="no"),"yes","no")</f>
        <v>no</v>
      </c>
      <c r="J158" s="202" t="str">
        <f>IF(AND('OF -Antibiotics STAR PU 13'!N158="no",'Co-amoxiclav etc.'!N158="no"),"yes","no")</f>
        <v>no</v>
      </c>
      <c r="K158" s="202" t="str">
        <f>IF(AND('OF -Antibiotics STAR PU 13'!P158="no",'Co-amoxiclav etc.'!P158="no"),"yes","no")</f>
        <v>no</v>
      </c>
      <c r="L158" s="202" t="str">
        <f>IF(AND('OF -Antibiotics STAR PU 13'!R158="no",'Co-amoxiclav etc.'!R158="no"),"yes","no")</f>
        <v>no</v>
      </c>
      <c r="M158" s="202" t="str">
        <f>IF(AND('OF -Antibiotics STAR PU 13'!T158="no",'Co-amoxiclav etc.'!T158="no"),"yes","no")</f>
        <v>no</v>
      </c>
      <c r="N158" s="202" t="str">
        <f>IF(AND('OF -Antibiotics STAR PU 13'!V158="no",'Co-amoxiclav etc.'!V158="no"),"yes","no")</f>
        <v>no</v>
      </c>
      <c r="O158" s="202" t="str">
        <f>IF(AND('OF -Antibiotics STAR PU 13'!X158="no",'Co-amoxiclav etc.'!X158="no"),"yes","no")</f>
        <v>no</v>
      </c>
      <c r="P158" s="202" t="str">
        <f>IF(AND('OF -Antibiotics STAR PU 13'!Z158="no",'Co-amoxiclav etc.'!Z158="no"),"yes","no")</f>
        <v>no</v>
      </c>
      <c r="Q158" s="202" t="str">
        <f>IF(AND('OF -Antibiotics STAR PU 13'!AB158="no",'Co-amoxiclav etc.'!AB158="no"),"yes","no")</f>
        <v>no</v>
      </c>
      <c r="R158" s="202" t="str">
        <f>IF(AND('OF -Antibiotics STAR PU 13'!AD158="no",'Co-amoxiclav etc.'!AD158="no"),"yes","no")</f>
        <v>no</v>
      </c>
      <c r="S158" s="202" t="str">
        <f>IF(AND('OF -Antibiotics STAR PU 13'!AF158="no",'Co-amoxiclav etc.'!AF158="no"),"yes","no")</f>
        <v>no</v>
      </c>
      <c r="T158" s="202" t="str">
        <f>IF(AND('OF -Antibiotics STAR PU 13'!AH158="no",'Co-amoxiclav etc.'!AH158="no"),"yes","no")</f>
        <v>no</v>
      </c>
      <c r="U158" s="202" t="str">
        <f>IF(AND('OF -Antibiotics STAR PU 13'!AJ158="no",'Co-amoxiclav etc.'!AJ158="no"),"yes","no")</f>
        <v>no</v>
      </c>
      <c r="V158" s="202" t="str">
        <f>IF(AND('OF -Antibiotics STAR PU 13'!AL158="no",'Co-amoxiclav etc.'!AL158="no"),"yes","no")</f>
        <v>no</v>
      </c>
      <c r="W158" s="202" t="str">
        <f>IF(AND('OF -Antibiotics STAR PU 13'!AN158="no",'Co-amoxiclav etc.'!AN158="no"),"yes","no")</f>
        <v>no</v>
      </c>
      <c r="X158" s="202" t="str">
        <f>IF(AND('OF -Antibiotics STAR PU 13'!AP158="no",'Co-amoxiclav etc.'!AP158="no"),"yes","no")</f>
        <v>no</v>
      </c>
      <c r="Y158" s="202" t="str">
        <f>IF(AND('OF -Antibiotics STAR PU 13'!AR158="no",'Co-amoxiclav etc.'!AR158="no"),"yes","no")</f>
        <v>no</v>
      </c>
      <c r="Z158" s="202" t="str">
        <f>IF(AND('OF -Antibiotics STAR PU 13'!AT158="no",'Co-amoxiclav etc.'!AT158="no"),"yes","no")</f>
        <v>no</v>
      </c>
      <c r="AA158" s="202" t="str">
        <f>IF(AND('OF -Antibiotics STAR PU 13'!AV158="no",'Co-amoxiclav etc.'!AV158="no"),"yes","no")</f>
        <v>no</v>
      </c>
      <c r="AB158" s="202"/>
      <c r="AC158" s="202"/>
      <c r="AD158" s="202"/>
      <c r="AE158" s="202"/>
    </row>
    <row r="159" spans="1:31" x14ac:dyDescent="0.2">
      <c r="A159" s="285" t="s">
        <v>632</v>
      </c>
      <c r="B159" s="293" t="s">
        <v>698</v>
      </c>
      <c r="C159" s="293" t="s">
        <v>409</v>
      </c>
      <c r="D159" s="293" t="s">
        <v>430</v>
      </c>
      <c r="E159" s="293" t="s">
        <v>65</v>
      </c>
      <c r="F159" s="293" t="s">
        <v>320</v>
      </c>
      <c r="G159" s="293" t="s">
        <v>321</v>
      </c>
      <c r="H159" s="202" t="str">
        <f>IF(AND('OF -Antibiotics STAR PU 13'!J159="no",'Co-amoxiclav etc.'!J159="no"),"yes","no")</f>
        <v>no</v>
      </c>
      <c r="I159" s="202" t="str">
        <f>IF(AND('OF -Antibiotics STAR PU 13'!L159="no",'Co-amoxiclav etc.'!L159="no"),"yes","no")</f>
        <v>no</v>
      </c>
      <c r="J159" s="202" t="str">
        <f>IF(AND('OF -Antibiotics STAR PU 13'!N159="no",'Co-amoxiclav etc.'!N159="no"),"yes","no")</f>
        <v>no</v>
      </c>
      <c r="K159" s="202" t="str">
        <f>IF(AND('OF -Antibiotics STAR PU 13'!P159="no",'Co-amoxiclav etc.'!P159="no"),"yes","no")</f>
        <v>no</v>
      </c>
      <c r="L159" s="202" t="str">
        <f>IF(AND('OF -Antibiotics STAR PU 13'!R159="no",'Co-amoxiclav etc.'!R159="no"),"yes","no")</f>
        <v>no</v>
      </c>
      <c r="M159" s="202" t="str">
        <f>IF(AND('OF -Antibiotics STAR PU 13'!T159="no",'Co-amoxiclav etc.'!T159="no"),"yes","no")</f>
        <v>no</v>
      </c>
      <c r="N159" s="202" t="str">
        <f>IF(AND('OF -Antibiotics STAR PU 13'!V159="no",'Co-amoxiclav etc.'!V159="no"),"yes","no")</f>
        <v>no</v>
      </c>
      <c r="O159" s="202" t="str">
        <f>IF(AND('OF -Antibiotics STAR PU 13'!X159="no",'Co-amoxiclav etc.'!X159="no"),"yes","no")</f>
        <v>no</v>
      </c>
      <c r="P159" s="202" t="str">
        <f>IF(AND('OF -Antibiotics STAR PU 13'!Z159="no",'Co-amoxiclav etc.'!Z159="no"),"yes","no")</f>
        <v>no</v>
      </c>
      <c r="Q159" s="202" t="str">
        <f>IF(AND('OF -Antibiotics STAR PU 13'!AB159="no",'Co-amoxiclav etc.'!AB159="no"),"yes","no")</f>
        <v>yes</v>
      </c>
      <c r="R159" s="202" t="str">
        <f>IF(AND('OF -Antibiotics STAR PU 13'!AD159="no",'Co-amoxiclav etc.'!AD159="no"),"yes","no")</f>
        <v>yes</v>
      </c>
      <c r="S159" s="202" t="str">
        <f>IF(AND('OF -Antibiotics STAR PU 13'!AF159="no",'Co-amoxiclav etc.'!AF159="no"),"yes","no")</f>
        <v>yes</v>
      </c>
      <c r="T159" s="202" t="str">
        <f>IF(AND('OF -Antibiotics STAR PU 13'!AH159="no",'Co-amoxiclav etc.'!AH159="no"),"yes","no")</f>
        <v>yes</v>
      </c>
      <c r="U159" s="202" t="str">
        <f>IF(AND('OF -Antibiotics STAR PU 13'!AJ159="no",'Co-amoxiclav etc.'!AJ159="no"),"yes","no")</f>
        <v>yes</v>
      </c>
      <c r="V159" s="202" t="str">
        <f>IF(AND('OF -Antibiotics STAR PU 13'!AL159="no",'Co-amoxiclav etc.'!AL159="no"),"yes","no")</f>
        <v>yes</v>
      </c>
      <c r="W159" s="202" t="str">
        <f>IF(AND('OF -Antibiotics STAR PU 13'!AN159="no",'Co-amoxiclav etc.'!AN159="no"),"yes","no")</f>
        <v>yes</v>
      </c>
      <c r="X159" s="202" t="str">
        <f>IF(AND('OF -Antibiotics STAR PU 13'!AP159="no",'Co-amoxiclav etc.'!AP159="no"),"yes","no")</f>
        <v>yes</v>
      </c>
      <c r="Y159" s="202" t="str">
        <f>IF(AND('OF -Antibiotics STAR PU 13'!AR159="no",'Co-amoxiclav etc.'!AR159="no"),"yes","no")</f>
        <v>yes</v>
      </c>
      <c r="Z159" s="202" t="str">
        <f>IF(AND('OF -Antibiotics STAR PU 13'!AT159="no",'Co-amoxiclav etc.'!AT159="no"),"yes","no")</f>
        <v>yes</v>
      </c>
      <c r="AA159" s="202" t="str">
        <f>IF(AND('OF -Antibiotics STAR PU 13'!AV159="no",'Co-amoxiclav etc.'!AV159="no"),"yes","no")</f>
        <v>yes</v>
      </c>
      <c r="AB159" s="202"/>
      <c r="AC159" s="202"/>
      <c r="AD159" s="202"/>
      <c r="AE159" s="202"/>
    </row>
    <row r="160" spans="1:31" x14ac:dyDescent="0.2">
      <c r="A160" s="285" t="s">
        <v>628</v>
      </c>
      <c r="B160" s="293" t="s">
        <v>696</v>
      </c>
      <c r="C160" s="293" t="s">
        <v>464</v>
      </c>
      <c r="D160" s="293" t="s">
        <v>425</v>
      </c>
      <c r="E160" s="293" t="s">
        <v>40</v>
      </c>
      <c r="F160" s="293" t="s">
        <v>322</v>
      </c>
      <c r="G160" s="293" t="s">
        <v>323</v>
      </c>
      <c r="H160" s="202" t="str">
        <f>IF(AND('OF -Antibiotics STAR PU 13'!J160="no",'Co-amoxiclav etc.'!J160="no"),"yes","no")</f>
        <v>no</v>
      </c>
      <c r="I160" s="202" t="str">
        <f>IF(AND('OF -Antibiotics STAR PU 13'!L160="no",'Co-amoxiclav etc.'!L160="no"),"yes","no")</f>
        <v>no</v>
      </c>
      <c r="J160" s="202" t="str">
        <f>IF(AND('OF -Antibiotics STAR PU 13'!N160="no",'Co-amoxiclav etc.'!N160="no"),"yes","no")</f>
        <v>no</v>
      </c>
      <c r="K160" s="202" t="str">
        <f>IF(AND('OF -Antibiotics STAR PU 13'!P160="no",'Co-amoxiclav etc.'!P160="no"),"yes","no")</f>
        <v>no</v>
      </c>
      <c r="L160" s="202" t="str">
        <f>IF(AND('OF -Antibiotics STAR PU 13'!R160="no",'Co-amoxiclav etc.'!R160="no"),"yes","no")</f>
        <v>no</v>
      </c>
      <c r="M160" s="202" t="str">
        <f>IF(AND('OF -Antibiotics STAR PU 13'!T160="no",'Co-amoxiclav etc.'!T160="no"),"yes","no")</f>
        <v>no</v>
      </c>
      <c r="N160" s="202" t="str">
        <f>IF(AND('OF -Antibiotics STAR PU 13'!V160="no",'Co-amoxiclav etc.'!V160="no"),"yes","no")</f>
        <v>no</v>
      </c>
      <c r="O160" s="202" t="str">
        <f>IF(AND('OF -Antibiotics STAR PU 13'!X160="no",'Co-amoxiclav etc.'!X160="no"),"yes","no")</f>
        <v>no</v>
      </c>
      <c r="P160" s="202" t="str">
        <f>IF(AND('OF -Antibiotics STAR PU 13'!Z160="no",'Co-amoxiclav etc.'!Z160="no"),"yes","no")</f>
        <v>no</v>
      </c>
      <c r="Q160" s="202" t="str">
        <f>IF(AND('OF -Antibiotics STAR PU 13'!AB160="no",'Co-amoxiclav etc.'!AB160="no"),"yes","no")</f>
        <v>no</v>
      </c>
      <c r="R160" s="202" t="str">
        <f>IF(AND('OF -Antibiotics STAR PU 13'!AD160="no",'Co-amoxiclav etc.'!AD160="no"),"yes","no")</f>
        <v>no</v>
      </c>
      <c r="S160" s="202" t="str">
        <f>IF(AND('OF -Antibiotics STAR PU 13'!AF160="no",'Co-amoxiclav etc.'!AF160="no"),"yes","no")</f>
        <v>no</v>
      </c>
      <c r="T160" s="202" t="str">
        <f>IF(AND('OF -Antibiotics STAR PU 13'!AH160="no",'Co-amoxiclav etc.'!AH160="no"),"yes","no")</f>
        <v>no</v>
      </c>
      <c r="U160" s="202" t="str">
        <f>IF(AND('OF -Antibiotics STAR PU 13'!AJ160="no",'Co-amoxiclav etc.'!AJ160="no"),"yes","no")</f>
        <v>no</v>
      </c>
      <c r="V160" s="202" t="str">
        <f>IF(AND('OF -Antibiotics STAR PU 13'!AL160="no",'Co-amoxiclav etc.'!AL160="no"),"yes","no")</f>
        <v>no</v>
      </c>
      <c r="W160" s="202" t="str">
        <f>IF(AND('OF -Antibiotics STAR PU 13'!AN160="no",'Co-amoxiclav etc.'!AN160="no"),"yes","no")</f>
        <v>no</v>
      </c>
      <c r="X160" s="202" t="str">
        <f>IF(AND('OF -Antibiotics STAR PU 13'!AP160="no",'Co-amoxiclav etc.'!AP160="no"),"yes","no")</f>
        <v>no</v>
      </c>
      <c r="Y160" s="202" t="str">
        <f>IF(AND('OF -Antibiotics STAR PU 13'!AR160="no",'Co-amoxiclav etc.'!AR160="no"),"yes","no")</f>
        <v>no</v>
      </c>
      <c r="Z160" s="202" t="str">
        <f>IF(AND('OF -Antibiotics STAR PU 13'!AT160="no",'Co-amoxiclav etc.'!AT160="no"),"yes","no")</f>
        <v>no</v>
      </c>
      <c r="AA160" s="202" t="str">
        <f>IF(AND('OF -Antibiotics STAR PU 13'!AV160="no",'Co-amoxiclav etc.'!AV160="no"),"yes","no")</f>
        <v>no</v>
      </c>
      <c r="AB160" s="202"/>
      <c r="AC160" s="202"/>
      <c r="AD160" s="202"/>
      <c r="AE160" s="202"/>
    </row>
    <row r="161" spans="1:31" x14ac:dyDescent="0.2">
      <c r="A161" s="285" t="s">
        <v>632</v>
      </c>
      <c r="B161" s="293" t="s">
        <v>698</v>
      </c>
      <c r="C161" s="293" t="s">
        <v>409</v>
      </c>
      <c r="D161" s="293" t="s">
        <v>430</v>
      </c>
      <c r="E161" s="293" t="s">
        <v>65</v>
      </c>
      <c r="F161" s="293" t="s">
        <v>324</v>
      </c>
      <c r="G161" s="293" t="s">
        <v>325</v>
      </c>
      <c r="H161" s="202" t="str">
        <f>IF(AND('OF -Antibiotics STAR PU 13'!J161="no",'Co-amoxiclav etc.'!J161="no"),"yes","no")</f>
        <v>no</v>
      </c>
      <c r="I161" s="202" t="str">
        <f>IF(AND('OF -Antibiotics STAR PU 13'!L161="no",'Co-amoxiclav etc.'!L161="no"),"yes","no")</f>
        <v>no</v>
      </c>
      <c r="J161" s="202" t="str">
        <f>IF(AND('OF -Antibiotics STAR PU 13'!N161="no",'Co-amoxiclav etc.'!N161="no"),"yes","no")</f>
        <v>no</v>
      </c>
      <c r="K161" s="202" t="str">
        <f>IF(AND('OF -Antibiotics STAR PU 13'!P161="no",'Co-amoxiclav etc.'!P161="no"),"yes","no")</f>
        <v>no</v>
      </c>
      <c r="L161" s="202" t="str">
        <f>IF(AND('OF -Antibiotics STAR PU 13'!R161="no",'Co-amoxiclav etc.'!R161="no"),"yes","no")</f>
        <v>no</v>
      </c>
      <c r="M161" s="202" t="str">
        <f>IF(AND('OF -Antibiotics STAR PU 13'!T161="no",'Co-amoxiclav etc.'!T161="no"),"yes","no")</f>
        <v>no</v>
      </c>
      <c r="N161" s="202" t="str">
        <f>IF(AND('OF -Antibiotics STAR PU 13'!V161="no",'Co-amoxiclav etc.'!V161="no"),"yes","no")</f>
        <v>no</v>
      </c>
      <c r="O161" s="202" t="str">
        <f>IF(AND('OF -Antibiotics STAR PU 13'!X161="no",'Co-amoxiclav etc.'!X161="no"),"yes","no")</f>
        <v>no</v>
      </c>
      <c r="P161" s="202" t="str">
        <f>IF(AND('OF -Antibiotics STAR PU 13'!Z161="no",'Co-amoxiclav etc.'!Z161="no"),"yes","no")</f>
        <v>no</v>
      </c>
      <c r="Q161" s="202" t="str">
        <f>IF(AND('OF -Antibiotics STAR PU 13'!AB161="no",'Co-amoxiclav etc.'!AB161="no"),"yes","no")</f>
        <v>no</v>
      </c>
      <c r="R161" s="202" t="str">
        <f>IF(AND('OF -Antibiotics STAR PU 13'!AD161="no",'Co-amoxiclav etc.'!AD161="no"),"yes","no")</f>
        <v>no</v>
      </c>
      <c r="S161" s="202" t="str">
        <f>IF(AND('OF -Antibiotics STAR PU 13'!AF161="no",'Co-amoxiclav etc.'!AF161="no"),"yes","no")</f>
        <v>no</v>
      </c>
      <c r="T161" s="202" t="str">
        <f>IF(AND('OF -Antibiotics STAR PU 13'!AH161="no",'Co-amoxiclav etc.'!AH161="no"),"yes","no")</f>
        <v>no</v>
      </c>
      <c r="U161" s="202" t="str">
        <f>IF(AND('OF -Antibiotics STAR PU 13'!AJ161="no",'Co-amoxiclav etc.'!AJ161="no"),"yes","no")</f>
        <v>no</v>
      </c>
      <c r="V161" s="202" t="str">
        <f>IF(AND('OF -Antibiotics STAR PU 13'!AL161="no",'Co-amoxiclav etc.'!AL161="no"),"yes","no")</f>
        <v>no</v>
      </c>
      <c r="W161" s="202" t="str">
        <f>IF(AND('OF -Antibiotics STAR PU 13'!AN161="no",'Co-amoxiclav etc.'!AN161="no"),"yes","no")</f>
        <v>no</v>
      </c>
      <c r="X161" s="202" t="str">
        <f>IF(AND('OF -Antibiotics STAR PU 13'!AP161="no",'Co-amoxiclav etc.'!AP161="no"),"yes","no")</f>
        <v>no</v>
      </c>
      <c r="Y161" s="202" t="str">
        <f>IF(AND('OF -Antibiotics STAR PU 13'!AR161="no",'Co-amoxiclav etc.'!AR161="no"),"yes","no")</f>
        <v>no</v>
      </c>
      <c r="Z161" s="202" t="str">
        <f>IF(AND('OF -Antibiotics STAR PU 13'!AT161="no",'Co-amoxiclav etc.'!AT161="no"),"yes","no")</f>
        <v>no</v>
      </c>
      <c r="AA161" s="202" t="str">
        <f>IF(AND('OF -Antibiotics STAR PU 13'!AV161="no",'Co-amoxiclav etc.'!AV161="no"),"yes","no")</f>
        <v>no</v>
      </c>
      <c r="AB161" s="202"/>
      <c r="AC161" s="202"/>
      <c r="AD161" s="202"/>
      <c r="AE161" s="202"/>
    </row>
    <row r="162" spans="1:31" x14ac:dyDescent="0.2">
      <c r="A162" s="285" t="s">
        <v>634</v>
      </c>
      <c r="B162" s="293" t="s">
        <v>699</v>
      </c>
      <c r="C162" s="293" t="s">
        <v>410</v>
      </c>
      <c r="D162" s="293" t="s">
        <v>432</v>
      </c>
      <c r="E162" s="293" t="s">
        <v>89</v>
      </c>
      <c r="F162" s="293" t="s">
        <v>326</v>
      </c>
      <c r="G162" s="293" t="s">
        <v>327</v>
      </c>
      <c r="H162" s="202" t="str">
        <f>IF(AND('OF -Antibiotics STAR PU 13'!J162="no",'Co-amoxiclav etc.'!J162="no"),"yes","no")</f>
        <v>no</v>
      </c>
      <c r="I162" s="202" t="str">
        <f>IF(AND('OF -Antibiotics STAR PU 13'!L162="no",'Co-amoxiclav etc.'!L162="no"),"yes","no")</f>
        <v>no</v>
      </c>
      <c r="J162" s="202" t="str">
        <f>IF(AND('OF -Antibiotics STAR PU 13'!N162="no",'Co-amoxiclav etc.'!N162="no"),"yes","no")</f>
        <v>no</v>
      </c>
      <c r="K162" s="202" t="str">
        <f>IF(AND('OF -Antibiotics STAR PU 13'!P162="no",'Co-amoxiclav etc.'!P162="no"),"yes","no")</f>
        <v>no</v>
      </c>
      <c r="L162" s="202" t="str">
        <f>IF(AND('OF -Antibiotics STAR PU 13'!R162="no",'Co-amoxiclav etc.'!R162="no"),"yes","no")</f>
        <v>no</v>
      </c>
      <c r="M162" s="202" t="str">
        <f>IF(AND('OF -Antibiotics STAR PU 13'!T162="no",'Co-amoxiclav etc.'!T162="no"),"yes","no")</f>
        <v>no</v>
      </c>
      <c r="N162" s="202" t="str">
        <f>IF(AND('OF -Antibiotics STAR PU 13'!V162="no",'Co-amoxiclav etc.'!V162="no"),"yes","no")</f>
        <v>no</v>
      </c>
      <c r="O162" s="202" t="str">
        <f>IF(AND('OF -Antibiotics STAR PU 13'!X162="no",'Co-amoxiclav etc.'!X162="no"),"yes","no")</f>
        <v>no</v>
      </c>
      <c r="P162" s="202" t="str">
        <f>IF(AND('OF -Antibiotics STAR PU 13'!Z162="no",'Co-amoxiclav etc.'!Z162="no"),"yes","no")</f>
        <v>no</v>
      </c>
      <c r="Q162" s="202" t="str">
        <f>IF(AND('OF -Antibiotics STAR PU 13'!AB162="no",'Co-amoxiclav etc.'!AB162="no"),"yes","no")</f>
        <v>no</v>
      </c>
      <c r="R162" s="202" t="str">
        <f>IF(AND('OF -Antibiotics STAR PU 13'!AD162="no",'Co-amoxiclav etc.'!AD162="no"),"yes","no")</f>
        <v>no</v>
      </c>
      <c r="S162" s="202" t="str">
        <f>IF(AND('OF -Antibiotics STAR PU 13'!AF162="no",'Co-amoxiclav etc.'!AF162="no"),"yes","no")</f>
        <v>no</v>
      </c>
      <c r="T162" s="202" t="str">
        <f>IF(AND('OF -Antibiotics STAR PU 13'!AH162="no",'Co-amoxiclav etc.'!AH162="no"),"yes","no")</f>
        <v>no</v>
      </c>
      <c r="U162" s="202" t="str">
        <f>IF(AND('OF -Antibiotics STAR PU 13'!AJ162="no",'Co-amoxiclav etc.'!AJ162="no"),"yes","no")</f>
        <v>no</v>
      </c>
      <c r="V162" s="202" t="str">
        <f>IF(AND('OF -Antibiotics STAR PU 13'!AL162="no",'Co-amoxiclav etc.'!AL162="no"),"yes","no")</f>
        <v>no</v>
      </c>
      <c r="W162" s="202" t="str">
        <f>IF(AND('OF -Antibiotics STAR PU 13'!AN162="no",'Co-amoxiclav etc.'!AN162="no"),"yes","no")</f>
        <v>no</v>
      </c>
      <c r="X162" s="202" t="str">
        <f>IF(AND('OF -Antibiotics STAR PU 13'!AP162="no",'Co-amoxiclav etc.'!AP162="no"),"yes","no")</f>
        <v>no</v>
      </c>
      <c r="Y162" s="202" t="str">
        <f>IF(AND('OF -Antibiotics STAR PU 13'!AR162="no",'Co-amoxiclav etc.'!AR162="no"),"yes","no")</f>
        <v>no</v>
      </c>
      <c r="Z162" s="202" t="str">
        <f>IF(AND('OF -Antibiotics STAR PU 13'!AT162="no",'Co-amoxiclav etc.'!AT162="no"),"yes","no")</f>
        <v>no</v>
      </c>
      <c r="AA162" s="202" t="str">
        <f>IF(AND('OF -Antibiotics STAR PU 13'!AV162="no",'Co-amoxiclav etc.'!AV162="no"),"yes","no")</f>
        <v>no</v>
      </c>
      <c r="AB162" s="202"/>
      <c r="AC162" s="202"/>
      <c r="AD162" s="202"/>
      <c r="AE162" s="202"/>
    </row>
    <row r="163" spans="1:31" x14ac:dyDescent="0.2">
      <c r="A163" s="285" t="s">
        <v>640</v>
      </c>
      <c r="B163" s="293" t="s">
        <v>689</v>
      </c>
      <c r="C163" s="293" t="s">
        <v>402</v>
      </c>
      <c r="D163" s="293" t="s">
        <v>427</v>
      </c>
      <c r="E163" s="293" t="s">
        <v>50</v>
      </c>
      <c r="F163" s="293" t="s">
        <v>328</v>
      </c>
      <c r="G163" s="293" t="s">
        <v>329</v>
      </c>
      <c r="H163" s="202" t="str">
        <f>IF(AND('OF -Antibiotics STAR PU 13'!J163="no",'Co-amoxiclav etc.'!J163="no"),"yes","no")</f>
        <v>no</v>
      </c>
      <c r="I163" s="202" t="str">
        <f>IF(AND('OF -Antibiotics STAR PU 13'!L163="no",'Co-amoxiclav etc.'!L163="no"),"yes","no")</f>
        <v>no</v>
      </c>
      <c r="J163" s="202" t="str">
        <f>IF(AND('OF -Antibiotics STAR PU 13'!N163="no",'Co-amoxiclav etc.'!N163="no"),"yes","no")</f>
        <v>no</v>
      </c>
      <c r="K163" s="202" t="str">
        <f>IF(AND('OF -Antibiotics STAR PU 13'!P163="no",'Co-amoxiclav etc.'!P163="no"),"yes","no")</f>
        <v>no</v>
      </c>
      <c r="L163" s="202" t="str">
        <f>IF(AND('OF -Antibiotics STAR PU 13'!R163="no",'Co-amoxiclav etc.'!R163="no"),"yes","no")</f>
        <v>no</v>
      </c>
      <c r="M163" s="202" t="str">
        <f>IF(AND('OF -Antibiotics STAR PU 13'!T163="no",'Co-amoxiclav etc.'!T163="no"),"yes","no")</f>
        <v>no</v>
      </c>
      <c r="N163" s="202" t="str">
        <f>IF(AND('OF -Antibiotics STAR PU 13'!V163="no",'Co-amoxiclav etc.'!V163="no"),"yes","no")</f>
        <v>no</v>
      </c>
      <c r="O163" s="202" t="str">
        <f>IF(AND('OF -Antibiotics STAR PU 13'!X163="no",'Co-amoxiclav etc.'!X163="no"),"yes","no")</f>
        <v>no</v>
      </c>
      <c r="P163" s="202" t="str">
        <f>IF(AND('OF -Antibiotics STAR PU 13'!Z163="no",'Co-amoxiclav etc.'!Z163="no"),"yes","no")</f>
        <v>no</v>
      </c>
      <c r="Q163" s="202" t="str">
        <f>IF(AND('OF -Antibiotics STAR PU 13'!AB163="no",'Co-amoxiclav etc.'!AB163="no"),"yes","no")</f>
        <v>no</v>
      </c>
      <c r="R163" s="202" t="str">
        <f>IF(AND('OF -Antibiotics STAR PU 13'!AD163="no",'Co-amoxiclav etc.'!AD163="no"),"yes","no")</f>
        <v>no</v>
      </c>
      <c r="S163" s="202" t="str">
        <f>IF(AND('OF -Antibiotics STAR PU 13'!AF163="no",'Co-amoxiclav etc.'!AF163="no"),"yes","no")</f>
        <v>no</v>
      </c>
      <c r="T163" s="202" t="str">
        <f>IF(AND('OF -Antibiotics STAR PU 13'!AH163="no",'Co-amoxiclav etc.'!AH163="no"),"yes","no")</f>
        <v>no</v>
      </c>
      <c r="U163" s="202" t="str">
        <f>IF(AND('OF -Antibiotics STAR PU 13'!AJ163="no",'Co-amoxiclav etc.'!AJ163="no"),"yes","no")</f>
        <v>no</v>
      </c>
      <c r="V163" s="202" t="str">
        <f>IF(AND('OF -Antibiotics STAR PU 13'!AL163="no",'Co-amoxiclav etc.'!AL163="no"),"yes","no")</f>
        <v>no</v>
      </c>
      <c r="W163" s="202" t="str">
        <f>IF(AND('OF -Antibiotics STAR PU 13'!AN163="no",'Co-amoxiclav etc.'!AN163="no"),"yes","no")</f>
        <v>no</v>
      </c>
      <c r="X163" s="202" t="str">
        <f>IF(AND('OF -Antibiotics STAR PU 13'!AP163="no",'Co-amoxiclav etc.'!AP163="no"),"yes","no")</f>
        <v>no</v>
      </c>
      <c r="Y163" s="202" t="str">
        <f>IF(AND('OF -Antibiotics STAR PU 13'!AR163="no",'Co-amoxiclav etc.'!AR163="no"),"yes","no")</f>
        <v>no</v>
      </c>
      <c r="Z163" s="202" t="str">
        <f>IF(AND('OF -Antibiotics STAR PU 13'!AT163="no",'Co-amoxiclav etc.'!AT163="no"),"yes","no")</f>
        <v>no</v>
      </c>
      <c r="AA163" s="202" t="str">
        <f>IF(AND('OF -Antibiotics STAR PU 13'!AV163="no",'Co-amoxiclav etc.'!AV163="no"),"yes","no")</f>
        <v>no</v>
      </c>
      <c r="AB163" s="202"/>
      <c r="AC163" s="202"/>
      <c r="AD163" s="202"/>
      <c r="AE163" s="202"/>
    </row>
    <row r="164" spans="1:31" x14ac:dyDescent="0.2">
      <c r="A164" s="285" t="s">
        <v>636</v>
      </c>
      <c r="B164" s="293" t="s">
        <v>689</v>
      </c>
      <c r="C164" s="293" t="s">
        <v>402</v>
      </c>
      <c r="D164" s="293" t="s">
        <v>427</v>
      </c>
      <c r="E164" s="293" t="s">
        <v>50</v>
      </c>
      <c r="F164" s="293" t="s">
        <v>330</v>
      </c>
      <c r="G164" s="293" t="s">
        <v>331</v>
      </c>
      <c r="H164" s="202" t="str">
        <f>IF(AND('OF -Antibiotics STAR PU 13'!J164="no",'Co-amoxiclav etc.'!J164="no"),"yes","no")</f>
        <v>no</v>
      </c>
      <c r="I164" s="202" t="str">
        <f>IF(AND('OF -Antibiotics STAR PU 13'!L164="no",'Co-amoxiclav etc.'!L164="no"),"yes","no")</f>
        <v>no</v>
      </c>
      <c r="J164" s="202" t="str">
        <f>IF(AND('OF -Antibiotics STAR PU 13'!N164="no",'Co-amoxiclav etc.'!N164="no"),"yes","no")</f>
        <v>no</v>
      </c>
      <c r="K164" s="202" t="str">
        <f>IF(AND('OF -Antibiotics STAR PU 13'!P164="no",'Co-amoxiclav etc.'!P164="no"),"yes","no")</f>
        <v>no</v>
      </c>
      <c r="L164" s="202" t="str">
        <f>IF(AND('OF -Antibiotics STAR PU 13'!R164="no",'Co-amoxiclav etc.'!R164="no"),"yes","no")</f>
        <v>no</v>
      </c>
      <c r="M164" s="202" t="str">
        <f>IF(AND('OF -Antibiotics STAR PU 13'!T164="no",'Co-amoxiclav etc.'!T164="no"),"yes","no")</f>
        <v>no</v>
      </c>
      <c r="N164" s="202" t="str">
        <f>IF(AND('OF -Antibiotics STAR PU 13'!V164="no",'Co-amoxiclav etc.'!V164="no"),"yes","no")</f>
        <v>no</v>
      </c>
      <c r="O164" s="202" t="str">
        <f>IF(AND('OF -Antibiotics STAR PU 13'!X164="no",'Co-amoxiclav etc.'!X164="no"),"yes","no")</f>
        <v>no</v>
      </c>
      <c r="P164" s="202" t="str">
        <f>IF(AND('OF -Antibiotics STAR PU 13'!Z164="no",'Co-amoxiclav etc.'!Z164="no"),"yes","no")</f>
        <v>no</v>
      </c>
      <c r="Q164" s="202" t="str">
        <f>IF(AND('OF -Antibiotics STAR PU 13'!AB164="no",'Co-amoxiclav etc.'!AB164="no"),"yes","no")</f>
        <v>no</v>
      </c>
      <c r="R164" s="202" t="str">
        <f>IF(AND('OF -Antibiotics STAR PU 13'!AD164="no",'Co-amoxiclav etc.'!AD164="no"),"yes","no")</f>
        <v>no</v>
      </c>
      <c r="S164" s="202" t="str">
        <f>IF(AND('OF -Antibiotics STAR PU 13'!AF164="no",'Co-amoxiclav etc.'!AF164="no"),"yes","no")</f>
        <v>no</v>
      </c>
      <c r="T164" s="202" t="str">
        <f>IF(AND('OF -Antibiotics STAR PU 13'!AH164="no",'Co-amoxiclav etc.'!AH164="no"),"yes","no")</f>
        <v>no</v>
      </c>
      <c r="U164" s="202" t="str">
        <f>IF(AND('OF -Antibiotics STAR PU 13'!AJ164="no",'Co-amoxiclav etc.'!AJ164="no"),"yes","no")</f>
        <v>no</v>
      </c>
      <c r="V164" s="202" t="str">
        <f>IF(AND('OF -Antibiotics STAR PU 13'!AL164="no",'Co-amoxiclav etc.'!AL164="no"),"yes","no")</f>
        <v>no</v>
      </c>
      <c r="W164" s="202" t="str">
        <f>IF(AND('OF -Antibiotics STAR PU 13'!AN164="no",'Co-amoxiclav etc.'!AN164="no"),"yes","no")</f>
        <v>no</v>
      </c>
      <c r="X164" s="202" t="str">
        <f>IF(AND('OF -Antibiotics STAR PU 13'!AP164="no",'Co-amoxiclav etc.'!AP164="no"),"yes","no")</f>
        <v>no</v>
      </c>
      <c r="Y164" s="202" t="str">
        <f>IF(AND('OF -Antibiotics STAR PU 13'!AR164="no",'Co-amoxiclav etc.'!AR164="no"),"yes","no")</f>
        <v>no</v>
      </c>
      <c r="Z164" s="202" t="str">
        <f>IF(AND('OF -Antibiotics STAR PU 13'!AT164="no",'Co-amoxiclav etc.'!AT164="no"),"yes","no")</f>
        <v>no</v>
      </c>
      <c r="AA164" s="202" t="str">
        <f>IF(AND('OF -Antibiotics STAR PU 13'!AV164="no",'Co-amoxiclav etc.'!AV164="no"),"yes","no")</f>
        <v>no</v>
      </c>
      <c r="AB164" s="202"/>
      <c r="AC164" s="202"/>
      <c r="AD164" s="202"/>
      <c r="AE164" s="202"/>
    </row>
    <row r="165" spans="1:31" x14ac:dyDescent="0.2">
      <c r="A165" s="285" t="s">
        <v>633</v>
      </c>
      <c r="B165" s="293" t="s">
        <v>690</v>
      </c>
      <c r="C165" s="293" t="s">
        <v>404</v>
      </c>
      <c r="D165" s="293" t="s">
        <v>422</v>
      </c>
      <c r="E165" s="293" t="s">
        <v>31</v>
      </c>
      <c r="F165" s="293" t="s">
        <v>332</v>
      </c>
      <c r="G165" s="293" t="s">
        <v>333</v>
      </c>
      <c r="H165" s="202" t="str">
        <f>IF(AND('OF -Antibiotics STAR PU 13'!J165="no",'Co-amoxiclav etc.'!J165="no"),"yes","no")</f>
        <v>no</v>
      </c>
      <c r="I165" s="202" t="str">
        <f>IF(AND('OF -Antibiotics STAR PU 13'!L165="no",'Co-amoxiclav etc.'!L165="no"),"yes","no")</f>
        <v>no</v>
      </c>
      <c r="J165" s="202" t="str">
        <f>IF(AND('OF -Antibiotics STAR PU 13'!N165="no",'Co-amoxiclav etc.'!N165="no"),"yes","no")</f>
        <v>no</v>
      </c>
      <c r="K165" s="202" t="str">
        <f>IF(AND('OF -Antibiotics STAR PU 13'!P165="no",'Co-amoxiclav etc.'!P165="no"),"yes","no")</f>
        <v>no</v>
      </c>
      <c r="L165" s="202" t="str">
        <f>IF(AND('OF -Antibiotics STAR PU 13'!R165="no",'Co-amoxiclav etc.'!R165="no"),"yes","no")</f>
        <v>no</v>
      </c>
      <c r="M165" s="202" t="str">
        <f>IF(AND('OF -Antibiotics STAR PU 13'!T165="no",'Co-amoxiclav etc.'!T165="no"),"yes","no")</f>
        <v>no</v>
      </c>
      <c r="N165" s="202" t="str">
        <f>IF(AND('OF -Antibiotics STAR PU 13'!V165="no",'Co-amoxiclav etc.'!V165="no"),"yes","no")</f>
        <v>no</v>
      </c>
      <c r="O165" s="202" t="str">
        <f>IF(AND('OF -Antibiotics STAR PU 13'!X165="no",'Co-amoxiclav etc.'!X165="no"),"yes","no")</f>
        <v>no</v>
      </c>
      <c r="P165" s="202" t="str">
        <f>IF(AND('OF -Antibiotics STAR PU 13'!Z165="no",'Co-amoxiclav etc.'!Z165="no"),"yes","no")</f>
        <v>no</v>
      </c>
      <c r="Q165" s="202" t="str">
        <f>IF(AND('OF -Antibiotics STAR PU 13'!AB165="no",'Co-amoxiclav etc.'!AB165="no"),"yes","no")</f>
        <v>no</v>
      </c>
      <c r="R165" s="202" t="str">
        <f>IF(AND('OF -Antibiotics STAR PU 13'!AD165="no",'Co-amoxiclav etc.'!AD165="no"),"yes","no")</f>
        <v>no</v>
      </c>
      <c r="S165" s="202" t="str">
        <f>IF(AND('OF -Antibiotics STAR PU 13'!AF165="no",'Co-amoxiclav etc.'!AF165="no"),"yes","no")</f>
        <v>no</v>
      </c>
      <c r="T165" s="202" t="str">
        <f>IF(AND('OF -Antibiotics STAR PU 13'!AH165="no",'Co-amoxiclav etc.'!AH165="no"),"yes","no")</f>
        <v>no</v>
      </c>
      <c r="U165" s="202" t="str">
        <f>IF(AND('OF -Antibiotics STAR PU 13'!AJ165="no",'Co-amoxiclav etc.'!AJ165="no"),"yes","no")</f>
        <v>no</v>
      </c>
      <c r="V165" s="202" t="str">
        <f>IF(AND('OF -Antibiotics STAR PU 13'!AL165="no",'Co-amoxiclav etc.'!AL165="no"),"yes","no")</f>
        <v>no</v>
      </c>
      <c r="W165" s="202" t="str">
        <f>IF(AND('OF -Antibiotics STAR PU 13'!AN165="no",'Co-amoxiclav etc.'!AN165="no"),"yes","no")</f>
        <v>no</v>
      </c>
      <c r="X165" s="202" t="str">
        <f>IF(AND('OF -Antibiotics STAR PU 13'!AP165="no",'Co-amoxiclav etc.'!AP165="no"),"yes","no")</f>
        <v>no</v>
      </c>
      <c r="Y165" s="202" t="str">
        <f>IF(AND('OF -Antibiotics STAR PU 13'!AR165="no",'Co-amoxiclav etc.'!AR165="no"),"yes","no")</f>
        <v>no</v>
      </c>
      <c r="Z165" s="202" t="str">
        <f>IF(AND('OF -Antibiotics STAR PU 13'!AT165="no",'Co-amoxiclav etc.'!AT165="no"),"yes","no")</f>
        <v>no</v>
      </c>
      <c r="AA165" s="202" t="str">
        <f>IF(AND('OF -Antibiotics STAR PU 13'!AV165="no",'Co-amoxiclav etc.'!AV165="no"),"yes","no")</f>
        <v>no</v>
      </c>
      <c r="AB165" s="202"/>
      <c r="AC165" s="202"/>
      <c r="AD165" s="202"/>
      <c r="AE165" s="202"/>
    </row>
    <row r="166" spans="1:31" x14ac:dyDescent="0.2">
      <c r="A166" s="285" t="s">
        <v>620</v>
      </c>
      <c r="B166" s="293" t="s">
        <v>689</v>
      </c>
      <c r="C166" s="293" t="s">
        <v>402</v>
      </c>
      <c r="D166" s="293" t="s">
        <v>416</v>
      </c>
      <c r="E166" s="293" t="s">
        <v>8</v>
      </c>
      <c r="F166" s="293" t="s">
        <v>334</v>
      </c>
      <c r="G166" s="293" t="s">
        <v>335</v>
      </c>
      <c r="H166" s="202" t="str">
        <f>IF(AND('OF -Antibiotics STAR PU 13'!J166="no",'Co-amoxiclav etc.'!J166="no"),"yes","no")</f>
        <v>no</v>
      </c>
      <c r="I166" s="202" t="str">
        <f>IF(AND('OF -Antibiotics STAR PU 13'!L166="no",'Co-amoxiclav etc.'!L166="no"),"yes","no")</f>
        <v>no</v>
      </c>
      <c r="J166" s="202" t="str">
        <f>IF(AND('OF -Antibiotics STAR PU 13'!N166="no",'Co-amoxiclav etc.'!N166="no"),"yes","no")</f>
        <v>no</v>
      </c>
      <c r="K166" s="202" t="str">
        <f>IF(AND('OF -Antibiotics STAR PU 13'!P166="no",'Co-amoxiclav etc.'!P166="no"),"yes","no")</f>
        <v>no</v>
      </c>
      <c r="L166" s="202" t="str">
        <f>IF(AND('OF -Antibiotics STAR PU 13'!R166="no",'Co-amoxiclav etc.'!R166="no"),"yes","no")</f>
        <v>no</v>
      </c>
      <c r="M166" s="202" t="str">
        <f>IF(AND('OF -Antibiotics STAR PU 13'!T166="no",'Co-amoxiclav etc.'!T166="no"),"yes","no")</f>
        <v>no</v>
      </c>
      <c r="N166" s="202" t="str">
        <f>IF(AND('OF -Antibiotics STAR PU 13'!V166="no",'Co-amoxiclav etc.'!V166="no"),"yes","no")</f>
        <v>no</v>
      </c>
      <c r="O166" s="202" t="str">
        <f>IF(AND('OF -Antibiotics STAR PU 13'!X166="no",'Co-amoxiclav etc.'!X166="no"),"yes","no")</f>
        <v>no</v>
      </c>
      <c r="P166" s="202" t="str">
        <f>IF(AND('OF -Antibiotics STAR PU 13'!Z166="no",'Co-amoxiclav etc.'!Z166="no"),"yes","no")</f>
        <v>no</v>
      </c>
      <c r="Q166" s="202" t="str">
        <f>IF(AND('OF -Antibiotics STAR PU 13'!AB166="no",'Co-amoxiclav etc.'!AB166="no"),"yes","no")</f>
        <v>no</v>
      </c>
      <c r="R166" s="202" t="str">
        <f>IF(AND('OF -Antibiotics STAR PU 13'!AD166="no",'Co-amoxiclav etc.'!AD166="no"),"yes","no")</f>
        <v>no</v>
      </c>
      <c r="S166" s="202" t="str">
        <f>IF(AND('OF -Antibiotics STAR PU 13'!AF166="no",'Co-amoxiclav etc.'!AF166="no"),"yes","no")</f>
        <v>no</v>
      </c>
      <c r="T166" s="202" t="str">
        <f>IF(AND('OF -Antibiotics STAR PU 13'!AH166="no",'Co-amoxiclav etc.'!AH166="no"),"yes","no")</f>
        <v>no</v>
      </c>
      <c r="U166" s="202" t="str">
        <f>IF(AND('OF -Antibiotics STAR PU 13'!AJ166="no",'Co-amoxiclav etc.'!AJ166="no"),"yes","no")</f>
        <v>no</v>
      </c>
      <c r="V166" s="202" t="str">
        <f>IF(AND('OF -Antibiotics STAR PU 13'!AL166="no",'Co-amoxiclav etc.'!AL166="no"),"yes","no")</f>
        <v>no</v>
      </c>
      <c r="W166" s="202" t="str">
        <f>IF(AND('OF -Antibiotics STAR PU 13'!AN166="no",'Co-amoxiclav etc.'!AN166="no"),"yes","no")</f>
        <v>no</v>
      </c>
      <c r="X166" s="202" t="str">
        <f>IF(AND('OF -Antibiotics STAR PU 13'!AP166="no",'Co-amoxiclav etc.'!AP166="no"),"yes","no")</f>
        <v>no</v>
      </c>
      <c r="Y166" s="202" t="str">
        <f>IF(AND('OF -Antibiotics STAR PU 13'!AR166="no",'Co-amoxiclav etc.'!AR166="no"),"yes","no")</f>
        <v>no</v>
      </c>
      <c r="Z166" s="202" t="str">
        <f>IF(AND('OF -Antibiotics STAR PU 13'!AT166="no",'Co-amoxiclav etc.'!AT166="no"),"yes","no")</f>
        <v>no</v>
      </c>
      <c r="AA166" s="202" t="str">
        <f>IF(AND('OF -Antibiotics STAR PU 13'!AV166="no",'Co-amoxiclav etc.'!AV166="no"),"yes","no")</f>
        <v>no</v>
      </c>
      <c r="AB166" s="202"/>
      <c r="AC166" s="202"/>
      <c r="AD166" s="202"/>
      <c r="AE166" s="202"/>
    </row>
    <row r="167" spans="1:31" x14ac:dyDescent="0.2">
      <c r="A167" s="285" t="s">
        <v>623</v>
      </c>
      <c r="B167" s="293" t="s">
        <v>692</v>
      </c>
      <c r="C167" s="293" t="s">
        <v>403</v>
      </c>
      <c r="D167" s="293" t="s">
        <v>420</v>
      </c>
      <c r="E167" s="293" t="s">
        <v>25</v>
      </c>
      <c r="F167" s="293" t="s">
        <v>336</v>
      </c>
      <c r="G167" s="293" t="s">
        <v>337</v>
      </c>
      <c r="H167" s="202" t="str">
        <f>IF(AND('OF -Antibiotics STAR PU 13'!J167="no",'Co-amoxiclav etc.'!J167="no"),"yes","no")</f>
        <v>no</v>
      </c>
      <c r="I167" s="202" t="str">
        <f>IF(AND('OF -Antibiotics STAR PU 13'!L167="no",'Co-amoxiclav etc.'!L167="no"),"yes","no")</f>
        <v>no</v>
      </c>
      <c r="J167" s="202" t="str">
        <f>IF(AND('OF -Antibiotics STAR PU 13'!N167="no",'Co-amoxiclav etc.'!N167="no"),"yes","no")</f>
        <v>no</v>
      </c>
      <c r="K167" s="202" t="str">
        <f>IF(AND('OF -Antibiotics STAR PU 13'!P167="no",'Co-amoxiclav etc.'!P167="no"),"yes","no")</f>
        <v>no</v>
      </c>
      <c r="L167" s="202" t="str">
        <f>IF(AND('OF -Antibiotics STAR PU 13'!R167="no",'Co-amoxiclav etc.'!R167="no"),"yes","no")</f>
        <v>no</v>
      </c>
      <c r="M167" s="202" t="str">
        <f>IF(AND('OF -Antibiotics STAR PU 13'!T167="no",'Co-amoxiclav etc.'!T167="no"),"yes","no")</f>
        <v>no</v>
      </c>
      <c r="N167" s="202" t="str">
        <f>IF(AND('OF -Antibiotics STAR PU 13'!V167="no",'Co-amoxiclav etc.'!V167="no"),"yes","no")</f>
        <v>no</v>
      </c>
      <c r="O167" s="202" t="str">
        <f>IF(AND('OF -Antibiotics STAR PU 13'!X167="no",'Co-amoxiclav etc.'!X167="no"),"yes","no")</f>
        <v>no</v>
      </c>
      <c r="P167" s="202" t="str">
        <f>IF(AND('OF -Antibiotics STAR PU 13'!Z167="no",'Co-amoxiclav etc.'!Z167="no"),"yes","no")</f>
        <v>no</v>
      </c>
      <c r="Q167" s="202" t="str">
        <f>IF(AND('OF -Antibiotics STAR PU 13'!AB167="no",'Co-amoxiclav etc.'!AB167="no"),"yes","no")</f>
        <v>no</v>
      </c>
      <c r="R167" s="202" t="str">
        <f>IF(AND('OF -Antibiotics STAR PU 13'!AD167="no",'Co-amoxiclav etc.'!AD167="no"),"yes","no")</f>
        <v>no</v>
      </c>
      <c r="S167" s="202" t="str">
        <f>IF(AND('OF -Antibiotics STAR PU 13'!AF167="no",'Co-amoxiclav etc.'!AF167="no"),"yes","no")</f>
        <v>no</v>
      </c>
      <c r="T167" s="202" t="str">
        <f>IF(AND('OF -Antibiotics STAR PU 13'!AH167="no",'Co-amoxiclav etc.'!AH167="no"),"yes","no")</f>
        <v>no</v>
      </c>
      <c r="U167" s="202" t="str">
        <f>IF(AND('OF -Antibiotics STAR PU 13'!AJ167="no",'Co-amoxiclav etc.'!AJ167="no"),"yes","no")</f>
        <v>no</v>
      </c>
      <c r="V167" s="202" t="str">
        <f>IF(AND('OF -Antibiotics STAR PU 13'!AL167="no",'Co-amoxiclav etc.'!AL167="no"),"yes","no")</f>
        <v>no</v>
      </c>
      <c r="W167" s="202" t="str">
        <f>IF(AND('OF -Antibiotics STAR PU 13'!AN167="no",'Co-amoxiclav etc.'!AN167="no"),"yes","no")</f>
        <v>no</v>
      </c>
      <c r="X167" s="202" t="str">
        <f>IF(AND('OF -Antibiotics STAR PU 13'!AP167="no",'Co-amoxiclav etc.'!AP167="no"),"yes","no")</f>
        <v>no</v>
      </c>
      <c r="Y167" s="202" t="str">
        <f>IF(AND('OF -Antibiotics STAR PU 13'!AR167="no",'Co-amoxiclav etc.'!AR167="no"),"yes","no")</f>
        <v>no</v>
      </c>
      <c r="Z167" s="202" t="str">
        <f>IF(AND('OF -Antibiotics STAR PU 13'!AT167="no",'Co-amoxiclav etc.'!AT167="no"),"yes","no")</f>
        <v>no</v>
      </c>
      <c r="AA167" s="202" t="str">
        <f>IF(AND('OF -Antibiotics STAR PU 13'!AV167="no",'Co-amoxiclav etc.'!AV167="no"),"yes","no")</f>
        <v>no</v>
      </c>
      <c r="AB167" s="202"/>
      <c r="AC167" s="202"/>
      <c r="AD167" s="202"/>
      <c r="AE167" s="202"/>
    </row>
    <row r="168" spans="1:31" x14ac:dyDescent="0.2">
      <c r="A168" s="285" t="s">
        <v>628</v>
      </c>
      <c r="B168" s="293" t="s">
        <v>696</v>
      </c>
      <c r="C168" s="293" t="s">
        <v>464</v>
      </c>
      <c r="D168" s="293" t="s">
        <v>425</v>
      </c>
      <c r="E168" s="293" t="s">
        <v>40</v>
      </c>
      <c r="F168" s="293" t="s">
        <v>338</v>
      </c>
      <c r="G168" s="293" t="s">
        <v>339</v>
      </c>
      <c r="H168" s="202" t="str">
        <f>IF(AND('OF -Antibiotics STAR PU 13'!J168="no",'Co-amoxiclav etc.'!J168="no"),"yes","no")</f>
        <v>no</v>
      </c>
      <c r="I168" s="202" t="str">
        <f>IF(AND('OF -Antibiotics STAR PU 13'!L168="no",'Co-amoxiclav etc.'!L168="no"),"yes","no")</f>
        <v>no</v>
      </c>
      <c r="J168" s="202" t="str">
        <f>IF(AND('OF -Antibiotics STAR PU 13'!N168="no",'Co-amoxiclav etc.'!N168="no"),"yes","no")</f>
        <v>no</v>
      </c>
      <c r="K168" s="202" t="str">
        <f>IF(AND('OF -Antibiotics STAR PU 13'!P168="no",'Co-amoxiclav etc.'!P168="no"),"yes","no")</f>
        <v>no</v>
      </c>
      <c r="L168" s="202" t="str">
        <f>IF(AND('OF -Antibiotics STAR PU 13'!R168="no",'Co-amoxiclav etc.'!R168="no"),"yes","no")</f>
        <v>no</v>
      </c>
      <c r="M168" s="202" t="str">
        <f>IF(AND('OF -Antibiotics STAR PU 13'!T168="no",'Co-amoxiclav etc.'!T168="no"),"yes","no")</f>
        <v>no</v>
      </c>
      <c r="N168" s="202" t="str">
        <f>IF(AND('OF -Antibiotics STAR PU 13'!V168="no",'Co-amoxiclav etc.'!V168="no"),"yes","no")</f>
        <v>no</v>
      </c>
      <c r="O168" s="202" t="str">
        <f>IF(AND('OF -Antibiotics STAR PU 13'!X168="no",'Co-amoxiclav etc.'!X168="no"),"yes","no")</f>
        <v>no</v>
      </c>
      <c r="P168" s="202" t="str">
        <f>IF(AND('OF -Antibiotics STAR PU 13'!Z168="no",'Co-amoxiclav etc.'!Z168="no"),"yes","no")</f>
        <v>no</v>
      </c>
      <c r="Q168" s="202" t="str">
        <f>IF(AND('OF -Antibiotics STAR PU 13'!AB168="no",'Co-amoxiclav etc.'!AB168="no"),"yes","no")</f>
        <v>no</v>
      </c>
      <c r="R168" s="202" t="str">
        <f>IF(AND('OF -Antibiotics STAR PU 13'!AD168="no",'Co-amoxiclav etc.'!AD168="no"),"yes","no")</f>
        <v>no</v>
      </c>
      <c r="S168" s="202" t="str">
        <f>IF(AND('OF -Antibiotics STAR PU 13'!AF168="no",'Co-amoxiclav etc.'!AF168="no"),"yes","no")</f>
        <v>no</v>
      </c>
      <c r="T168" s="202" t="str">
        <f>IF(AND('OF -Antibiotics STAR PU 13'!AH168="no",'Co-amoxiclav etc.'!AH168="no"),"yes","no")</f>
        <v>no</v>
      </c>
      <c r="U168" s="202" t="str">
        <f>IF(AND('OF -Antibiotics STAR PU 13'!AJ168="no",'Co-amoxiclav etc.'!AJ168="no"),"yes","no")</f>
        <v>no</v>
      </c>
      <c r="V168" s="202" t="str">
        <f>IF(AND('OF -Antibiotics STAR PU 13'!AL168="no",'Co-amoxiclav etc.'!AL168="no"),"yes","no")</f>
        <v>no</v>
      </c>
      <c r="W168" s="202" t="str">
        <f>IF(AND('OF -Antibiotics STAR PU 13'!AN168="no",'Co-amoxiclav etc.'!AN168="no"),"yes","no")</f>
        <v>no</v>
      </c>
      <c r="X168" s="202" t="str">
        <f>IF(AND('OF -Antibiotics STAR PU 13'!AP168="no",'Co-amoxiclav etc.'!AP168="no"),"yes","no")</f>
        <v>no</v>
      </c>
      <c r="Y168" s="202" t="str">
        <f>IF(AND('OF -Antibiotics STAR PU 13'!AR168="no",'Co-amoxiclav etc.'!AR168="no"),"yes","no")</f>
        <v>no</v>
      </c>
      <c r="Z168" s="202" t="str">
        <f>IF(AND('OF -Antibiotics STAR PU 13'!AT168="no",'Co-amoxiclav etc.'!AT168="no"),"yes","no")</f>
        <v>no</v>
      </c>
      <c r="AA168" s="202" t="str">
        <f>IF(AND('OF -Antibiotics STAR PU 13'!AV168="no",'Co-amoxiclav etc.'!AV168="no"),"yes","no")</f>
        <v>no</v>
      </c>
      <c r="AB168" s="202"/>
      <c r="AC168" s="202"/>
      <c r="AD168" s="202"/>
      <c r="AE168" s="202"/>
    </row>
    <row r="169" spans="1:31" x14ac:dyDescent="0.2">
      <c r="A169" s="285" t="s">
        <v>507</v>
      </c>
      <c r="B169" s="293" t="s">
        <v>698</v>
      </c>
      <c r="C169" s="293" t="s">
        <v>409</v>
      </c>
      <c r="D169" s="293" t="s">
        <v>430</v>
      </c>
      <c r="E169" s="293" t="s">
        <v>65</v>
      </c>
      <c r="F169" s="293" t="s">
        <v>340</v>
      </c>
      <c r="G169" s="293" t="s">
        <v>341</v>
      </c>
      <c r="H169" s="202" t="str">
        <f>IF(AND('OF -Antibiotics STAR PU 13'!J169="no",'Co-amoxiclav etc.'!J169="no"),"yes","no")</f>
        <v>no</v>
      </c>
      <c r="I169" s="202" t="str">
        <f>IF(AND('OF -Antibiotics STAR PU 13'!L169="no",'Co-amoxiclav etc.'!L169="no"),"yes","no")</f>
        <v>no</v>
      </c>
      <c r="J169" s="202" t="str">
        <f>IF(AND('OF -Antibiotics STAR PU 13'!N169="no",'Co-amoxiclav etc.'!N169="no"),"yes","no")</f>
        <v>no</v>
      </c>
      <c r="K169" s="202" t="str">
        <f>IF(AND('OF -Antibiotics STAR PU 13'!P169="no",'Co-amoxiclav etc.'!P169="no"),"yes","no")</f>
        <v>no</v>
      </c>
      <c r="L169" s="202" t="str">
        <f>IF(AND('OF -Antibiotics STAR PU 13'!R169="no",'Co-amoxiclav etc.'!R169="no"),"yes","no")</f>
        <v>no</v>
      </c>
      <c r="M169" s="202" t="str">
        <f>IF(AND('OF -Antibiotics STAR PU 13'!T169="no",'Co-amoxiclav etc.'!T169="no"),"yes","no")</f>
        <v>no</v>
      </c>
      <c r="N169" s="202" t="str">
        <f>IF(AND('OF -Antibiotics STAR PU 13'!V169="no",'Co-amoxiclav etc.'!V169="no"),"yes","no")</f>
        <v>no</v>
      </c>
      <c r="O169" s="202" t="str">
        <f>IF(AND('OF -Antibiotics STAR PU 13'!X169="no",'Co-amoxiclav etc.'!X169="no"),"yes","no")</f>
        <v>no</v>
      </c>
      <c r="P169" s="202" t="str">
        <f>IF(AND('OF -Antibiotics STAR PU 13'!Z169="no",'Co-amoxiclav etc.'!Z169="no"),"yes","no")</f>
        <v>no</v>
      </c>
      <c r="Q169" s="202" t="str">
        <f>IF(AND('OF -Antibiotics STAR PU 13'!AB169="no",'Co-amoxiclav etc.'!AB169="no"),"yes","no")</f>
        <v>no</v>
      </c>
      <c r="R169" s="202" t="str">
        <f>IF(AND('OF -Antibiotics STAR PU 13'!AD169="no",'Co-amoxiclav etc.'!AD169="no"),"yes","no")</f>
        <v>no</v>
      </c>
      <c r="S169" s="202" t="str">
        <f>IF(AND('OF -Antibiotics STAR PU 13'!AF169="no",'Co-amoxiclav etc.'!AF169="no"),"yes","no")</f>
        <v>no</v>
      </c>
      <c r="T169" s="202" t="str">
        <f>IF(AND('OF -Antibiotics STAR PU 13'!AH169="no",'Co-amoxiclav etc.'!AH169="no"),"yes","no")</f>
        <v>no</v>
      </c>
      <c r="U169" s="202" t="str">
        <f>IF(AND('OF -Antibiotics STAR PU 13'!AJ169="no",'Co-amoxiclav etc.'!AJ169="no"),"yes","no")</f>
        <v>no</v>
      </c>
      <c r="V169" s="202" t="str">
        <f>IF(AND('OF -Antibiotics STAR PU 13'!AL169="no",'Co-amoxiclav etc.'!AL169="no"),"yes","no")</f>
        <v>no</v>
      </c>
      <c r="W169" s="202" t="str">
        <f>IF(AND('OF -Antibiotics STAR PU 13'!AN169="no",'Co-amoxiclav etc.'!AN169="no"),"yes","no")</f>
        <v>no</v>
      </c>
      <c r="X169" s="202" t="str">
        <f>IF(AND('OF -Antibiotics STAR PU 13'!AP169="no",'Co-amoxiclav etc.'!AP169="no"),"yes","no")</f>
        <v>no</v>
      </c>
      <c r="Y169" s="202" t="str">
        <f>IF(AND('OF -Antibiotics STAR PU 13'!AR169="no",'Co-amoxiclav etc.'!AR169="no"),"yes","no")</f>
        <v>no</v>
      </c>
      <c r="Z169" s="202" t="str">
        <f>IF(AND('OF -Antibiotics STAR PU 13'!AT169="no",'Co-amoxiclav etc.'!AT169="no"),"yes","no")</f>
        <v>no</v>
      </c>
      <c r="AA169" s="202" t="str">
        <f>IF(AND('OF -Antibiotics STAR PU 13'!AV169="no",'Co-amoxiclav etc.'!AV169="no"),"yes","no")</f>
        <v>no</v>
      </c>
      <c r="AB169" s="202"/>
      <c r="AC169" s="202"/>
      <c r="AD169" s="202"/>
      <c r="AE169" s="202"/>
    </row>
    <row r="170" spans="1:31" x14ac:dyDescent="0.2">
      <c r="A170" s="285" t="s">
        <v>620</v>
      </c>
      <c r="B170" s="293" t="s">
        <v>689</v>
      </c>
      <c r="C170" s="293" t="s">
        <v>402</v>
      </c>
      <c r="D170" s="293" t="s">
        <v>416</v>
      </c>
      <c r="E170" s="293" t="s">
        <v>8</v>
      </c>
      <c r="F170" s="293" t="s">
        <v>342</v>
      </c>
      <c r="G170" s="293" t="s">
        <v>343</v>
      </c>
      <c r="H170" s="202" t="str">
        <f>IF(AND('OF -Antibiotics STAR PU 13'!J170="no",'Co-amoxiclav etc.'!J170="no"),"yes","no")</f>
        <v>no</v>
      </c>
      <c r="I170" s="202" t="str">
        <f>IF(AND('OF -Antibiotics STAR PU 13'!L170="no",'Co-amoxiclav etc.'!L170="no"),"yes","no")</f>
        <v>no</v>
      </c>
      <c r="J170" s="202" t="str">
        <f>IF(AND('OF -Antibiotics STAR PU 13'!N170="no",'Co-amoxiclav etc.'!N170="no"),"yes","no")</f>
        <v>no</v>
      </c>
      <c r="K170" s="202" t="str">
        <f>IF(AND('OF -Antibiotics STAR PU 13'!P170="no",'Co-amoxiclav etc.'!P170="no"),"yes","no")</f>
        <v>no</v>
      </c>
      <c r="L170" s="202" t="str">
        <f>IF(AND('OF -Antibiotics STAR PU 13'!R170="no",'Co-amoxiclav etc.'!R170="no"),"yes","no")</f>
        <v>no</v>
      </c>
      <c r="M170" s="202" t="str">
        <f>IF(AND('OF -Antibiotics STAR PU 13'!T170="no",'Co-amoxiclav etc.'!T170="no"),"yes","no")</f>
        <v>no</v>
      </c>
      <c r="N170" s="202" t="str">
        <f>IF(AND('OF -Antibiotics STAR PU 13'!V170="no",'Co-amoxiclav etc.'!V170="no"),"yes","no")</f>
        <v>no</v>
      </c>
      <c r="O170" s="202" t="str">
        <f>IF(AND('OF -Antibiotics STAR PU 13'!X170="no",'Co-amoxiclav etc.'!X170="no"),"yes","no")</f>
        <v>no</v>
      </c>
      <c r="P170" s="202" t="str">
        <f>IF(AND('OF -Antibiotics STAR PU 13'!Z170="no",'Co-amoxiclav etc.'!Z170="no"),"yes","no")</f>
        <v>no</v>
      </c>
      <c r="Q170" s="202" t="str">
        <f>IF(AND('OF -Antibiotics STAR PU 13'!AB170="no",'Co-amoxiclav etc.'!AB170="no"),"yes","no")</f>
        <v>no</v>
      </c>
      <c r="R170" s="202" t="str">
        <f>IF(AND('OF -Antibiotics STAR PU 13'!AD170="no",'Co-amoxiclav etc.'!AD170="no"),"yes","no")</f>
        <v>no</v>
      </c>
      <c r="S170" s="202" t="str">
        <f>IF(AND('OF -Antibiotics STAR PU 13'!AF170="no",'Co-amoxiclav etc.'!AF170="no"),"yes","no")</f>
        <v>no</v>
      </c>
      <c r="T170" s="202" t="str">
        <f>IF(AND('OF -Antibiotics STAR PU 13'!AH170="no",'Co-amoxiclav etc.'!AH170="no"),"yes","no")</f>
        <v>no</v>
      </c>
      <c r="U170" s="202" t="str">
        <f>IF(AND('OF -Antibiotics STAR PU 13'!AJ170="no",'Co-amoxiclav etc.'!AJ170="no"),"yes","no")</f>
        <v>no</v>
      </c>
      <c r="V170" s="202" t="str">
        <f>IF(AND('OF -Antibiotics STAR PU 13'!AL170="no",'Co-amoxiclav etc.'!AL170="no"),"yes","no")</f>
        <v>no</v>
      </c>
      <c r="W170" s="202" t="str">
        <f>IF(AND('OF -Antibiotics STAR PU 13'!AN170="no",'Co-amoxiclav etc.'!AN170="no"),"yes","no")</f>
        <v>no</v>
      </c>
      <c r="X170" s="202" t="str">
        <f>IF(AND('OF -Antibiotics STAR PU 13'!AP170="no",'Co-amoxiclav etc.'!AP170="no"),"yes","no")</f>
        <v>no</v>
      </c>
      <c r="Y170" s="202" t="str">
        <f>IF(AND('OF -Antibiotics STAR PU 13'!AR170="no",'Co-amoxiclav etc.'!AR170="no"),"yes","no")</f>
        <v>no</v>
      </c>
      <c r="Z170" s="202" t="str">
        <f>IF(AND('OF -Antibiotics STAR PU 13'!AT170="no",'Co-amoxiclav etc.'!AT170="no"),"yes","no")</f>
        <v>no</v>
      </c>
      <c r="AA170" s="202" t="str">
        <f>IF(AND('OF -Antibiotics STAR PU 13'!AV170="no",'Co-amoxiclav etc.'!AV170="no"),"yes","no")</f>
        <v>no</v>
      </c>
      <c r="AB170" s="202"/>
      <c r="AC170" s="202"/>
      <c r="AD170" s="202"/>
      <c r="AE170" s="202"/>
    </row>
    <row r="171" spans="1:31" x14ac:dyDescent="0.2">
      <c r="A171" s="285" t="s">
        <v>479</v>
      </c>
      <c r="B171" s="293" t="s">
        <v>691</v>
      </c>
      <c r="C171" s="293" t="s">
        <v>405</v>
      </c>
      <c r="D171" s="293" t="s">
        <v>552</v>
      </c>
      <c r="E171" s="293" t="s">
        <v>20</v>
      </c>
      <c r="F171" s="293" t="s">
        <v>344</v>
      </c>
      <c r="G171" s="293" t="s">
        <v>345</v>
      </c>
      <c r="H171" s="202" t="str">
        <f>IF(AND('OF -Antibiotics STAR PU 13'!J171="no",'Co-amoxiclav etc.'!J171="no"),"yes","no")</f>
        <v>no</v>
      </c>
      <c r="I171" s="202" t="str">
        <f>IF(AND('OF -Antibiotics STAR PU 13'!L171="no",'Co-amoxiclav etc.'!L171="no"),"yes","no")</f>
        <v>no</v>
      </c>
      <c r="J171" s="202" t="str">
        <f>IF(AND('OF -Antibiotics STAR PU 13'!N171="no",'Co-amoxiclav etc.'!N171="no"),"yes","no")</f>
        <v>no</v>
      </c>
      <c r="K171" s="202" t="str">
        <f>IF(AND('OF -Antibiotics STAR PU 13'!P171="no",'Co-amoxiclav etc.'!P171="no"),"yes","no")</f>
        <v>no</v>
      </c>
      <c r="L171" s="202" t="str">
        <f>IF(AND('OF -Antibiotics STAR PU 13'!R171="no",'Co-amoxiclav etc.'!R171="no"),"yes","no")</f>
        <v>no</v>
      </c>
      <c r="M171" s="202" t="str">
        <f>IF(AND('OF -Antibiotics STAR PU 13'!T171="no",'Co-amoxiclav etc.'!T171="no"),"yes","no")</f>
        <v>no</v>
      </c>
      <c r="N171" s="202" t="str">
        <f>IF(AND('OF -Antibiotics STAR PU 13'!V171="no",'Co-amoxiclav etc.'!V171="no"),"yes","no")</f>
        <v>no</v>
      </c>
      <c r="O171" s="202" t="str">
        <f>IF(AND('OF -Antibiotics STAR PU 13'!X171="no",'Co-amoxiclav etc.'!X171="no"),"yes","no")</f>
        <v>no</v>
      </c>
      <c r="P171" s="202" t="str">
        <f>IF(AND('OF -Antibiotics STAR PU 13'!Z171="no",'Co-amoxiclav etc.'!Z171="no"),"yes","no")</f>
        <v>no</v>
      </c>
      <c r="Q171" s="202" t="str">
        <f>IF(AND('OF -Antibiotics STAR PU 13'!AB171="no",'Co-amoxiclav etc.'!AB171="no"),"yes","no")</f>
        <v>no</v>
      </c>
      <c r="R171" s="202" t="str">
        <f>IF(AND('OF -Antibiotics STAR PU 13'!AD171="no",'Co-amoxiclav etc.'!AD171="no"),"yes","no")</f>
        <v>no</v>
      </c>
      <c r="S171" s="202" t="str">
        <f>IF(AND('OF -Antibiotics STAR PU 13'!AF171="no",'Co-amoxiclav etc.'!AF171="no"),"yes","no")</f>
        <v>no</v>
      </c>
      <c r="T171" s="202" t="str">
        <f>IF(AND('OF -Antibiotics STAR PU 13'!AH171="no",'Co-amoxiclav etc.'!AH171="no"),"yes","no")</f>
        <v>no</v>
      </c>
      <c r="U171" s="202" t="str">
        <f>IF(AND('OF -Antibiotics STAR PU 13'!AJ171="no",'Co-amoxiclav etc.'!AJ171="no"),"yes","no")</f>
        <v>no</v>
      </c>
      <c r="V171" s="202" t="str">
        <f>IF(AND('OF -Antibiotics STAR PU 13'!AL171="no",'Co-amoxiclav etc.'!AL171="no"),"yes","no")</f>
        <v>no</v>
      </c>
      <c r="W171" s="202" t="str">
        <f>IF(AND('OF -Antibiotics STAR PU 13'!AN171="no",'Co-amoxiclav etc.'!AN171="no"),"yes","no")</f>
        <v>no</v>
      </c>
      <c r="X171" s="202" t="str">
        <f>IF(AND('OF -Antibiotics STAR PU 13'!AP171="no",'Co-amoxiclav etc.'!AP171="no"),"yes","no")</f>
        <v>no</v>
      </c>
      <c r="Y171" s="202" t="str">
        <f>IF(AND('OF -Antibiotics STAR PU 13'!AR171="no",'Co-amoxiclav etc.'!AR171="no"),"yes","no")</f>
        <v>no</v>
      </c>
      <c r="Z171" s="202" t="str">
        <f>IF(AND('OF -Antibiotics STAR PU 13'!AT171="no",'Co-amoxiclav etc.'!AT171="no"),"yes","no")</f>
        <v>no</v>
      </c>
      <c r="AA171" s="202" t="str">
        <f>IF(AND('OF -Antibiotics STAR PU 13'!AV171="no",'Co-amoxiclav etc.'!AV171="no"),"yes","no")</f>
        <v>no</v>
      </c>
      <c r="AB171" s="202"/>
      <c r="AC171" s="202"/>
      <c r="AD171" s="202"/>
      <c r="AE171" s="202"/>
    </row>
    <row r="172" spans="1:31" x14ac:dyDescent="0.2">
      <c r="A172" s="285" t="s">
        <v>621</v>
      </c>
      <c r="B172" s="293" t="s">
        <v>690</v>
      </c>
      <c r="C172" s="293" t="s">
        <v>404</v>
      </c>
      <c r="D172" s="293" t="s">
        <v>418</v>
      </c>
      <c r="E172" s="293" t="s">
        <v>12</v>
      </c>
      <c r="F172" s="293" t="s">
        <v>346</v>
      </c>
      <c r="G172" s="293" t="s">
        <v>347</v>
      </c>
      <c r="H172" s="202" t="str">
        <f>IF(AND('OF -Antibiotics STAR PU 13'!J172="no",'Co-amoxiclav etc.'!J172="no"),"yes","no")</f>
        <v>no</v>
      </c>
      <c r="I172" s="202" t="str">
        <f>IF(AND('OF -Antibiotics STAR PU 13'!L172="no",'Co-amoxiclav etc.'!L172="no"),"yes","no")</f>
        <v>no</v>
      </c>
      <c r="J172" s="202" t="str">
        <f>IF(AND('OF -Antibiotics STAR PU 13'!N172="no",'Co-amoxiclav etc.'!N172="no"),"yes","no")</f>
        <v>no</v>
      </c>
      <c r="K172" s="202" t="str">
        <f>IF(AND('OF -Antibiotics STAR PU 13'!P172="no",'Co-amoxiclav etc.'!P172="no"),"yes","no")</f>
        <v>no</v>
      </c>
      <c r="L172" s="202" t="str">
        <f>IF(AND('OF -Antibiotics STAR PU 13'!R172="no",'Co-amoxiclav etc.'!R172="no"),"yes","no")</f>
        <v>no</v>
      </c>
      <c r="M172" s="202" t="str">
        <f>IF(AND('OF -Antibiotics STAR PU 13'!T172="no",'Co-amoxiclav etc.'!T172="no"),"yes","no")</f>
        <v>no</v>
      </c>
      <c r="N172" s="202" t="str">
        <f>IF(AND('OF -Antibiotics STAR PU 13'!V172="no",'Co-amoxiclav etc.'!V172="no"),"yes","no")</f>
        <v>no</v>
      </c>
      <c r="O172" s="202" t="str">
        <f>IF(AND('OF -Antibiotics STAR PU 13'!X172="no",'Co-amoxiclav etc.'!X172="no"),"yes","no")</f>
        <v>no</v>
      </c>
      <c r="P172" s="202" t="str">
        <f>IF(AND('OF -Antibiotics STAR PU 13'!Z172="no",'Co-amoxiclav etc.'!Z172="no"),"yes","no")</f>
        <v>no</v>
      </c>
      <c r="Q172" s="202" t="str">
        <f>IF(AND('OF -Antibiotics STAR PU 13'!AB172="no",'Co-amoxiclav etc.'!AB172="no"),"yes","no")</f>
        <v>no</v>
      </c>
      <c r="R172" s="202" t="str">
        <f>IF(AND('OF -Antibiotics STAR PU 13'!AD172="no",'Co-amoxiclav etc.'!AD172="no"),"yes","no")</f>
        <v>no</v>
      </c>
      <c r="S172" s="202" t="str">
        <f>IF(AND('OF -Antibiotics STAR PU 13'!AF172="no",'Co-amoxiclav etc.'!AF172="no"),"yes","no")</f>
        <v>no</v>
      </c>
      <c r="T172" s="202" t="str">
        <f>IF(AND('OF -Antibiotics STAR PU 13'!AH172="no",'Co-amoxiclav etc.'!AH172="no"),"yes","no")</f>
        <v>no</v>
      </c>
      <c r="U172" s="202" t="str">
        <f>IF(AND('OF -Antibiotics STAR PU 13'!AJ172="no",'Co-amoxiclav etc.'!AJ172="no"),"yes","no")</f>
        <v>no</v>
      </c>
      <c r="V172" s="202" t="str">
        <f>IF(AND('OF -Antibiotics STAR PU 13'!AL172="no",'Co-amoxiclav etc.'!AL172="no"),"yes","no")</f>
        <v>no</v>
      </c>
      <c r="W172" s="202" t="str">
        <f>IF(AND('OF -Antibiotics STAR PU 13'!AN172="no",'Co-amoxiclav etc.'!AN172="no"),"yes","no")</f>
        <v>no</v>
      </c>
      <c r="X172" s="202" t="str">
        <f>IF(AND('OF -Antibiotics STAR PU 13'!AP172="no",'Co-amoxiclav etc.'!AP172="no"),"yes","no")</f>
        <v>no</v>
      </c>
      <c r="Y172" s="202" t="str">
        <f>IF(AND('OF -Antibiotics STAR PU 13'!AR172="no",'Co-amoxiclav etc.'!AR172="no"),"yes","no")</f>
        <v>no</v>
      </c>
      <c r="Z172" s="202" t="str">
        <f>IF(AND('OF -Antibiotics STAR PU 13'!AT172="no",'Co-amoxiclav etc.'!AT172="no"),"yes","no")</f>
        <v>no</v>
      </c>
      <c r="AA172" s="202" t="str">
        <f>IF(AND('OF -Antibiotics STAR PU 13'!AV172="no",'Co-amoxiclav etc.'!AV172="no"),"yes","no")</f>
        <v>no</v>
      </c>
      <c r="AB172" s="202"/>
      <c r="AC172" s="202"/>
      <c r="AD172" s="202"/>
      <c r="AE172" s="202"/>
    </row>
    <row r="173" spans="1:31" x14ac:dyDescent="0.2">
      <c r="A173" s="285" t="s">
        <v>628</v>
      </c>
      <c r="B173" s="293" t="s">
        <v>696</v>
      </c>
      <c r="C173" s="293" t="s">
        <v>464</v>
      </c>
      <c r="D173" s="293" t="s">
        <v>425</v>
      </c>
      <c r="E173" s="293" t="s">
        <v>40</v>
      </c>
      <c r="F173" s="293" t="s">
        <v>348</v>
      </c>
      <c r="G173" s="293" t="s">
        <v>349</v>
      </c>
      <c r="H173" s="202" t="str">
        <f>IF(AND('OF -Antibiotics STAR PU 13'!J173="no",'Co-amoxiclav etc.'!J173="no"),"yes","no")</f>
        <v>yes</v>
      </c>
      <c r="I173" s="202" t="str">
        <f>IF(AND('OF -Antibiotics STAR PU 13'!L173="no",'Co-amoxiclav etc.'!L173="no"),"yes","no")</f>
        <v>yes</v>
      </c>
      <c r="J173" s="202" t="str">
        <f>IF(AND('OF -Antibiotics STAR PU 13'!N173="no",'Co-amoxiclav etc.'!N173="no"),"yes","no")</f>
        <v>yes</v>
      </c>
      <c r="K173" s="202" t="str">
        <f>IF(AND('OF -Antibiotics STAR PU 13'!P173="no",'Co-amoxiclav etc.'!P173="no"),"yes","no")</f>
        <v>yes</v>
      </c>
      <c r="L173" s="202" t="str">
        <f>IF(AND('OF -Antibiotics STAR PU 13'!R173="no",'Co-amoxiclav etc.'!R173="no"),"yes","no")</f>
        <v>yes</v>
      </c>
      <c r="M173" s="202" t="str">
        <f>IF(AND('OF -Antibiotics STAR PU 13'!T173="no",'Co-amoxiclav etc.'!T173="no"),"yes","no")</f>
        <v>yes</v>
      </c>
      <c r="N173" s="202" t="str">
        <f>IF(AND('OF -Antibiotics STAR PU 13'!V173="no",'Co-amoxiclav etc.'!V173="no"),"yes","no")</f>
        <v>yes</v>
      </c>
      <c r="O173" s="202" t="str">
        <f>IF(AND('OF -Antibiotics STAR PU 13'!X173="no",'Co-amoxiclav etc.'!X173="no"),"yes","no")</f>
        <v>yes</v>
      </c>
      <c r="P173" s="202" t="str">
        <f>IF(AND('OF -Antibiotics STAR PU 13'!Z173="no",'Co-amoxiclav etc.'!Z173="no"),"yes","no")</f>
        <v>yes</v>
      </c>
      <c r="Q173" s="202" t="str">
        <f>IF(AND('OF -Antibiotics STAR PU 13'!AB173="no",'Co-amoxiclav etc.'!AB173="no"),"yes","no")</f>
        <v>yes</v>
      </c>
      <c r="R173" s="202" t="str">
        <f>IF(AND('OF -Antibiotics STAR PU 13'!AD173="no",'Co-amoxiclav etc.'!AD173="no"),"yes","no")</f>
        <v>yes</v>
      </c>
      <c r="S173" s="202" t="str">
        <f>IF(AND('OF -Antibiotics STAR PU 13'!AF173="no",'Co-amoxiclav etc.'!AF173="no"),"yes","no")</f>
        <v>yes</v>
      </c>
      <c r="T173" s="202" t="str">
        <f>IF(AND('OF -Antibiotics STAR PU 13'!AH173="no",'Co-amoxiclav etc.'!AH173="no"),"yes","no")</f>
        <v>yes</v>
      </c>
      <c r="U173" s="202" t="str">
        <f>IF(AND('OF -Antibiotics STAR PU 13'!AJ173="no",'Co-amoxiclav etc.'!AJ173="no"),"yes","no")</f>
        <v>yes</v>
      </c>
      <c r="V173" s="202" t="str">
        <f>IF(AND('OF -Antibiotics STAR PU 13'!AL173="no",'Co-amoxiclav etc.'!AL173="no"),"yes","no")</f>
        <v>yes</v>
      </c>
      <c r="W173" s="202" t="str">
        <f>IF(AND('OF -Antibiotics STAR PU 13'!AN173="no",'Co-amoxiclav etc.'!AN173="no"),"yes","no")</f>
        <v>yes</v>
      </c>
      <c r="X173" s="202" t="str">
        <f>IF(AND('OF -Antibiotics STAR PU 13'!AP173="no",'Co-amoxiclav etc.'!AP173="no"),"yes","no")</f>
        <v>yes</v>
      </c>
      <c r="Y173" s="202" t="str">
        <f>IF(AND('OF -Antibiotics STAR PU 13'!AR173="no",'Co-amoxiclav etc.'!AR173="no"),"yes","no")</f>
        <v>yes</v>
      </c>
      <c r="Z173" s="202" t="str">
        <f>IF(AND('OF -Antibiotics STAR PU 13'!AT173="no",'Co-amoxiclav etc.'!AT173="no"),"yes","no")</f>
        <v>yes</v>
      </c>
      <c r="AA173" s="202" t="str">
        <f>IF(AND('OF -Antibiotics STAR PU 13'!AV173="no",'Co-amoxiclav etc.'!AV173="no"),"yes","no")</f>
        <v>yes</v>
      </c>
      <c r="AB173" s="202"/>
      <c r="AC173" s="202"/>
      <c r="AD173" s="202"/>
      <c r="AE173" s="202"/>
    </row>
    <row r="174" spans="1:31" x14ac:dyDescent="0.2">
      <c r="A174" s="285" t="s">
        <v>637</v>
      </c>
      <c r="B174" s="293" t="s">
        <v>688</v>
      </c>
      <c r="C174" s="293" t="s">
        <v>401</v>
      </c>
      <c r="D174" s="293" t="s">
        <v>436</v>
      </c>
      <c r="E174" s="293" t="s">
        <v>114</v>
      </c>
      <c r="F174" s="293" t="s">
        <v>350</v>
      </c>
      <c r="G174" s="293" t="s">
        <v>351</v>
      </c>
      <c r="H174" s="202" t="str">
        <f>IF(AND('OF -Antibiotics STAR PU 13'!J174="no",'Co-amoxiclav etc.'!J174="no"),"yes","no")</f>
        <v>no</v>
      </c>
      <c r="I174" s="202" t="str">
        <f>IF(AND('OF -Antibiotics STAR PU 13'!L174="no",'Co-amoxiclav etc.'!L174="no"),"yes","no")</f>
        <v>no</v>
      </c>
      <c r="J174" s="202" t="str">
        <f>IF(AND('OF -Antibiotics STAR PU 13'!N174="no",'Co-amoxiclav etc.'!N174="no"),"yes","no")</f>
        <v>no</v>
      </c>
      <c r="K174" s="202" t="str">
        <f>IF(AND('OF -Antibiotics STAR PU 13'!P174="no",'Co-amoxiclav etc.'!P174="no"),"yes","no")</f>
        <v>no</v>
      </c>
      <c r="L174" s="202" t="str">
        <f>IF(AND('OF -Antibiotics STAR PU 13'!R174="no",'Co-amoxiclav etc.'!R174="no"),"yes","no")</f>
        <v>no</v>
      </c>
      <c r="M174" s="202" t="str">
        <f>IF(AND('OF -Antibiotics STAR PU 13'!T174="no",'Co-amoxiclav etc.'!T174="no"),"yes","no")</f>
        <v>no</v>
      </c>
      <c r="N174" s="202" t="str">
        <f>IF(AND('OF -Antibiotics STAR PU 13'!V174="no",'Co-amoxiclav etc.'!V174="no"),"yes","no")</f>
        <v>no</v>
      </c>
      <c r="O174" s="202" t="str">
        <f>IF(AND('OF -Antibiotics STAR PU 13'!X174="no",'Co-amoxiclav etc.'!X174="no"),"yes","no")</f>
        <v>no</v>
      </c>
      <c r="P174" s="202" t="str">
        <f>IF(AND('OF -Antibiotics STAR PU 13'!Z174="no",'Co-amoxiclav etc.'!Z174="no"),"yes","no")</f>
        <v>no</v>
      </c>
      <c r="Q174" s="202" t="str">
        <f>IF(AND('OF -Antibiotics STAR PU 13'!AB174="no",'Co-amoxiclav etc.'!AB174="no"),"yes","no")</f>
        <v>no</v>
      </c>
      <c r="R174" s="202" t="str">
        <f>IF(AND('OF -Antibiotics STAR PU 13'!AD174="no",'Co-amoxiclav etc.'!AD174="no"),"yes","no")</f>
        <v>no</v>
      </c>
      <c r="S174" s="202" t="str">
        <f>IF(AND('OF -Antibiotics STAR PU 13'!AF174="no",'Co-amoxiclav etc.'!AF174="no"),"yes","no")</f>
        <v>no</v>
      </c>
      <c r="T174" s="202" t="str">
        <f>IF(AND('OF -Antibiotics STAR PU 13'!AH174="no",'Co-amoxiclav etc.'!AH174="no"),"yes","no")</f>
        <v>no</v>
      </c>
      <c r="U174" s="202" t="str">
        <f>IF(AND('OF -Antibiotics STAR PU 13'!AJ174="no",'Co-amoxiclav etc.'!AJ174="no"),"yes","no")</f>
        <v>no</v>
      </c>
      <c r="V174" s="202" t="str">
        <f>IF(AND('OF -Antibiotics STAR PU 13'!AL174="no",'Co-amoxiclav etc.'!AL174="no"),"yes","no")</f>
        <v>no</v>
      </c>
      <c r="W174" s="202" t="str">
        <f>IF(AND('OF -Antibiotics STAR PU 13'!AN174="no",'Co-amoxiclav etc.'!AN174="no"),"yes","no")</f>
        <v>no</v>
      </c>
      <c r="X174" s="202" t="str">
        <f>IF(AND('OF -Antibiotics STAR PU 13'!AP174="no",'Co-amoxiclav etc.'!AP174="no"),"yes","no")</f>
        <v>no</v>
      </c>
      <c r="Y174" s="202" t="str">
        <f>IF(AND('OF -Antibiotics STAR PU 13'!AR174="no",'Co-amoxiclav etc.'!AR174="no"),"yes","no")</f>
        <v>no</v>
      </c>
      <c r="Z174" s="202" t="str">
        <f>IF(AND('OF -Antibiotics STAR PU 13'!AT174="no",'Co-amoxiclav etc.'!AT174="no"),"yes","no")</f>
        <v>no</v>
      </c>
      <c r="AA174" s="202" t="str">
        <f>IF(AND('OF -Antibiotics STAR PU 13'!AV174="no",'Co-amoxiclav etc.'!AV174="no"),"yes","no")</f>
        <v>no</v>
      </c>
      <c r="AB174" s="202"/>
      <c r="AC174" s="202"/>
      <c r="AD174" s="202"/>
      <c r="AE174" s="202"/>
    </row>
    <row r="175" spans="1:31" x14ac:dyDescent="0.2">
      <c r="A175" s="285" t="s">
        <v>496</v>
      </c>
      <c r="B175" s="293" t="s">
        <v>705</v>
      </c>
      <c r="C175" s="293" t="s">
        <v>411</v>
      </c>
      <c r="D175" s="293" t="s">
        <v>437</v>
      </c>
      <c r="E175" s="293" t="s">
        <v>123</v>
      </c>
      <c r="F175" s="293" t="s">
        <v>352</v>
      </c>
      <c r="G175" s="293" t="s">
        <v>353</v>
      </c>
      <c r="H175" s="202" t="str">
        <f>IF(AND('OF -Antibiotics STAR PU 13'!J175="no",'Co-amoxiclav etc.'!J175="no"),"yes","no")</f>
        <v>no</v>
      </c>
      <c r="I175" s="202" t="str">
        <f>IF(AND('OF -Antibiotics STAR PU 13'!L175="no",'Co-amoxiclav etc.'!L175="no"),"yes","no")</f>
        <v>no</v>
      </c>
      <c r="J175" s="202" t="str">
        <f>IF(AND('OF -Antibiotics STAR PU 13'!N175="no",'Co-amoxiclav etc.'!N175="no"),"yes","no")</f>
        <v>no</v>
      </c>
      <c r="K175" s="202" t="str">
        <f>IF(AND('OF -Antibiotics STAR PU 13'!P175="no",'Co-amoxiclav etc.'!P175="no"),"yes","no")</f>
        <v>no</v>
      </c>
      <c r="L175" s="202" t="str">
        <f>IF(AND('OF -Antibiotics STAR PU 13'!R175="no",'Co-amoxiclav etc.'!R175="no"),"yes","no")</f>
        <v>no</v>
      </c>
      <c r="M175" s="202" t="str">
        <f>IF(AND('OF -Antibiotics STAR PU 13'!T175="no",'Co-amoxiclav etc.'!T175="no"),"yes","no")</f>
        <v>no</v>
      </c>
      <c r="N175" s="202" t="str">
        <f>IF(AND('OF -Antibiotics STAR PU 13'!V175="no",'Co-amoxiclav etc.'!V175="no"),"yes","no")</f>
        <v>no</v>
      </c>
      <c r="O175" s="202" t="str">
        <f>IF(AND('OF -Antibiotics STAR PU 13'!X175="no",'Co-amoxiclav etc.'!X175="no"),"yes","no")</f>
        <v>no</v>
      </c>
      <c r="P175" s="202" t="str">
        <f>IF(AND('OF -Antibiotics STAR PU 13'!Z175="no",'Co-amoxiclav etc.'!Z175="no"),"yes","no")</f>
        <v>no</v>
      </c>
      <c r="Q175" s="202" t="str">
        <f>IF(AND('OF -Antibiotics STAR PU 13'!AB175="no",'Co-amoxiclav etc.'!AB175="no"),"yes","no")</f>
        <v>no</v>
      </c>
      <c r="R175" s="202" t="str">
        <f>IF(AND('OF -Antibiotics STAR PU 13'!AD175="no",'Co-amoxiclav etc.'!AD175="no"),"yes","no")</f>
        <v>no</v>
      </c>
      <c r="S175" s="202" t="str">
        <f>IF(AND('OF -Antibiotics STAR PU 13'!AF175="no",'Co-amoxiclav etc.'!AF175="no"),"yes","no")</f>
        <v>no</v>
      </c>
      <c r="T175" s="202" t="str">
        <f>IF(AND('OF -Antibiotics STAR PU 13'!AH175="no",'Co-amoxiclav etc.'!AH175="no"),"yes","no")</f>
        <v>no</v>
      </c>
      <c r="U175" s="202" t="str">
        <f>IF(AND('OF -Antibiotics STAR PU 13'!AJ175="no",'Co-amoxiclav etc.'!AJ175="no"),"yes","no")</f>
        <v>no</v>
      </c>
      <c r="V175" s="202" t="str">
        <f>IF(AND('OF -Antibiotics STAR PU 13'!AL175="no",'Co-amoxiclav etc.'!AL175="no"),"yes","no")</f>
        <v>no</v>
      </c>
      <c r="W175" s="202" t="str">
        <f>IF(AND('OF -Antibiotics STAR PU 13'!AN175="no",'Co-amoxiclav etc.'!AN175="no"),"yes","no")</f>
        <v>no</v>
      </c>
      <c r="X175" s="202" t="str">
        <f>IF(AND('OF -Antibiotics STAR PU 13'!AP175="no",'Co-amoxiclav etc.'!AP175="no"),"yes","no")</f>
        <v>no</v>
      </c>
      <c r="Y175" s="202" t="str">
        <f>IF(AND('OF -Antibiotics STAR PU 13'!AR175="no",'Co-amoxiclav etc.'!AR175="no"),"yes","no")</f>
        <v>no</v>
      </c>
      <c r="Z175" s="202" t="str">
        <f>IF(AND('OF -Antibiotics STAR PU 13'!AT175="no",'Co-amoxiclav etc.'!AT175="no"),"yes","no")</f>
        <v>no</v>
      </c>
      <c r="AA175" s="202" t="str">
        <f>IF(AND('OF -Antibiotics STAR PU 13'!AV175="no",'Co-amoxiclav etc.'!AV175="no"),"yes","no")</f>
        <v>no</v>
      </c>
      <c r="AB175" s="202"/>
      <c r="AC175" s="202"/>
      <c r="AD175" s="202"/>
      <c r="AE175" s="202"/>
    </row>
    <row r="176" spans="1:31" x14ac:dyDescent="0.2">
      <c r="A176" s="285" t="s">
        <v>619</v>
      </c>
      <c r="B176" s="293" t="s">
        <v>688</v>
      </c>
      <c r="C176" s="293" t="s">
        <v>401</v>
      </c>
      <c r="D176" s="293" t="s">
        <v>415</v>
      </c>
      <c r="E176" s="293" t="s">
        <v>5</v>
      </c>
      <c r="F176" s="293" t="s">
        <v>354</v>
      </c>
      <c r="G176" s="293" t="s">
        <v>355</v>
      </c>
      <c r="H176" s="202" t="str">
        <f>IF(AND('OF -Antibiotics STAR PU 13'!J176="no",'Co-amoxiclav etc.'!J176="no"),"yes","no")</f>
        <v>no</v>
      </c>
      <c r="I176" s="202" t="str">
        <f>IF(AND('OF -Antibiotics STAR PU 13'!L176="no",'Co-amoxiclav etc.'!L176="no"),"yes","no")</f>
        <v>no</v>
      </c>
      <c r="J176" s="202" t="str">
        <f>IF(AND('OF -Antibiotics STAR PU 13'!N176="no",'Co-amoxiclav etc.'!N176="no"),"yes","no")</f>
        <v>no</v>
      </c>
      <c r="K176" s="202" t="str">
        <f>IF(AND('OF -Antibiotics STAR PU 13'!P176="no",'Co-amoxiclav etc.'!P176="no"),"yes","no")</f>
        <v>no</v>
      </c>
      <c r="L176" s="202" t="str">
        <f>IF(AND('OF -Antibiotics STAR PU 13'!R176="no",'Co-amoxiclav etc.'!R176="no"),"yes","no")</f>
        <v>no</v>
      </c>
      <c r="M176" s="202" t="str">
        <f>IF(AND('OF -Antibiotics STAR PU 13'!T176="no",'Co-amoxiclav etc.'!T176="no"),"yes","no")</f>
        <v>no</v>
      </c>
      <c r="N176" s="202" t="str">
        <f>IF(AND('OF -Antibiotics STAR PU 13'!V176="no",'Co-amoxiclav etc.'!V176="no"),"yes","no")</f>
        <v>no</v>
      </c>
      <c r="O176" s="202" t="str">
        <f>IF(AND('OF -Antibiotics STAR PU 13'!X176="no",'Co-amoxiclav etc.'!X176="no"),"yes","no")</f>
        <v>no</v>
      </c>
      <c r="P176" s="202" t="str">
        <f>IF(AND('OF -Antibiotics STAR PU 13'!Z176="no",'Co-amoxiclav etc.'!Z176="no"),"yes","no")</f>
        <v>no</v>
      </c>
      <c r="Q176" s="202" t="str">
        <f>IF(AND('OF -Antibiotics STAR PU 13'!AB176="no",'Co-amoxiclav etc.'!AB176="no"),"yes","no")</f>
        <v>no</v>
      </c>
      <c r="R176" s="202" t="str">
        <f>IF(AND('OF -Antibiotics STAR PU 13'!AD176="no",'Co-amoxiclav etc.'!AD176="no"),"yes","no")</f>
        <v>no</v>
      </c>
      <c r="S176" s="202" t="str">
        <f>IF(AND('OF -Antibiotics STAR PU 13'!AF176="no",'Co-amoxiclav etc.'!AF176="no"),"yes","no")</f>
        <v>no</v>
      </c>
      <c r="T176" s="202" t="str">
        <f>IF(AND('OF -Antibiotics STAR PU 13'!AH176="no",'Co-amoxiclav etc.'!AH176="no"),"yes","no")</f>
        <v>no</v>
      </c>
      <c r="U176" s="202" t="str">
        <f>IF(AND('OF -Antibiotics STAR PU 13'!AJ176="no",'Co-amoxiclav etc.'!AJ176="no"),"yes","no")</f>
        <v>no</v>
      </c>
      <c r="V176" s="202" t="str">
        <f>IF(AND('OF -Antibiotics STAR PU 13'!AL176="no",'Co-amoxiclav etc.'!AL176="no"),"yes","no")</f>
        <v>no</v>
      </c>
      <c r="W176" s="202" t="str">
        <f>IF(AND('OF -Antibiotics STAR PU 13'!AN176="no",'Co-amoxiclav etc.'!AN176="no"),"yes","no")</f>
        <v>no</v>
      </c>
      <c r="X176" s="202" t="str">
        <f>IF(AND('OF -Antibiotics STAR PU 13'!AP176="no",'Co-amoxiclav etc.'!AP176="no"),"yes","no")</f>
        <v>no</v>
      </c>
      <c r="Y176" s="202" t="str">
        <f>IF(AND('OF -Antibiotics STAR PU 13'!AR176="no",'Co-amoxiclav etc.'!AR176="no"),"yes","no")</f>
        <v>no</v>
      </c>
      <c r="Z176" s="202" t="str">
        <f>IF(AND('OF -Antibiotics STAR PU 13'!AT176="no",'Co-amoxiclav etc.'!AT176="no"),"yes","no")</f>
        <v>no</v>
      </c>
      <c r="AA176" s="202" t="str">
        <f>IF(AND('OF -Antibiotics STAR PU 13'!AV176="no",'Co-amoxiclav etc.'!AV176="no"),"yes","no")</f>
        <v>no</v>
      </c>
      <c r="AB176" s="202"/>
      <c r="AC176" s="202"/>
      <c r="AD176" s="202"/>
      <c r="AE176" s="202"/>
    </row>
    <row r="177" spans="1:31" x14ac:dyDescent="0.2">
      <c r="A177" s="285" t="s">
        <v>635</v>
      </c>
      <c r="B177" s="293" t="s">
        <v>694</v>
      </c>
      <c r="C177" s="293" t="s">
        <v>407</v>
      </c>
      <c r="D177" s="293" t="s">
        <v>423</v>
      </c>
      <c r="E177" s="293" t="s">
        <v>34</v>
      </c>
      <c r="F177" s="293" t="s">
        <v>356</v>
      </c>
      <c r="G177" s="293" t="s">
        <v>357</v>
      </c>
      <c r="H177" s="202" t="str">
        <f>IF(AND('OF -Antibiotics STAR PU 13'!J177="no",'Co-amoxiclav etc.'!J177="no"),"yes","no")</f>
        <v>no</v>
      </c>
      <c r="I177" s="202" t="str">
        <f>IF(AND('OF -Antibiotics STAR PU 13'!L177="no",'Co-amoxiclav etc.'!L177="no"),"yes","no")</f>
        <v>no</v>
      </c>
      <c r="J177" s="202" t="str">
        <f>IF(AND('OF -Antibiotics STAR PU 13'!N177="no",'Co-amoxiclav etc.'!N177="no"),"yes","no")</f>
        <v>no</v>
      </c>
      <c r="K177" s="202" t="str">
        <f>IF(AND('OF -Antibiotics STAR PU 13'!P177="no",'Co-amoxiclav etc.'!P177="no"),"yes","no")</f>
        <v>no</v>
      </c>
      <c r="L177" s="202" t="str">
        <f>IF(AND('OF -Antibiotics STAR PU 13'!R177="no",'Co-amoxiclav etc.'!R177="no"),"yes","no")</f>
        <v>no</v>
      </c>
      <c r="M177" s="202" t="str">
        <f>IF(AND('OF -Antibiotics STAR PU 13'!T177="no",'Co-amoxiclav etc.'!T177="no"),"yes","no")</f>
        <v>no</v>
      </c>
      <c r="N177" s="202" t="str">
        <f>IF(AND('OF -Antibiotics STAR PU 13'!V177="no",'Co-amoxiclav etc.'!V177="no"),"yes","no")</f>
        <v>no</v>
      </c>
      <c r="O177" s="202" t="str">
        <f>IF(AND('OF -Antibiotics STAR PU 13'!X177="no",'Co-amoxiclav etc.'!X177="no"),"yes","no")</f>
        <v>no</v>
      </c>
      <c r="P177" s="202" t="str">
        <f>IF(AND('OF -Antibiotics STAR PU 13'!Z177="no",'Co-amoxiclav etc.'!Z177="no"),"yes","no")</f>
        <v>no</v>
      </c>
      <c r="Q177" s="202" t="str">
        <f>IF(AND('OF -Antibiotics STAR PU 13'!AB177="no",'Co-amoxiclav etc.'!AB177="no"),"yes","no")</f>
        <v>no</v>
      </c>
      <c r="R177" s="202" t="str">
        <f>IF(AND('OF -Antibiotics STAR PU 13'!AD177="no",'Co-amoxiclav etc.'!AD177="no"),"yes","no")</f>
        <v>no</v>
      </c>
      <c r="S177" s="202" t="str">
        <f>IF(AND('OF -Antibiotics STAR PU 13'!AF177="no",'Co-amoxiclav etc.'!AF177="no"),"yes","no")</f>
        <v>no</v>
      </c>
      <c r="T177" s="202" t="str">
        <f>IF(AND('OF -Antibiotics STAR PU 13'!AH177="no",'Co-amoxiclav etc.'!AH177="no"),"yes","no")</f>
        <v>no</v>
      </c>
      <c r="U177" s="202" t="str">
        <f>IF(AND('OF -Antibiotics STAR PU 13'!AJ177="no",'Co-amoxiclav etc.'!AJ177="no"),"yes","no")</f>
        <v>no</v>
      </c>
      <c r="V177" s="202" t="str">
        <f>IF(AND('OF -Antibiotics STAR PU 13'!AL177="no",'Co-amoxiclav etc.'!AL177="no"),"yes","no")</f>
        <v>no</v>
      </c>
      <c r="W177" s="202" t="str">
        <f>IF(AND('OF -Antibiotics STAR PU 13'!AN177="no",'Co-amoxiclav etc.'!AN177="no"),"yes","no")</f>
        <v>no</v>
      </c>
      <c r="X177" s="202" t="str">
        <f>IF(AND('OF -Antibiotics STAR PU 13'!AP177="no",'Co-amoxiclav etc.'!AP177="no"),"yes","no")</f>
        <v>no</v>
      </c>
      <c r="Y177" s="202" t="str">
        <f>IF(AND('OF -Antibiotics STAR PU 13'!AR177="no",'Co-amoxiclav etc.'!AR177="no"),"yes","no")</f>
        <v>no</v>
      </c>
      <c r="Z177" s="202" t="str">
        <f>IF(AND('OF -Antibiotics STAR PU 13'!AT177="no",'Co-amoxiclav etc.'!AT177="no"),"yes","no")</f>
        <v>no</v>
      </c>
      <c r="AA177" s="202" t="str">
        <f>IF(AND('OF -Antibiotics STAR PU 13'!AV177="no",'Co-amoxiclav etc.'!AV177="no"),"yes","no")</f>
        <v>no</v>
      </c>
      <c r="AB177" s="202"/>
      <c r="AC177" s="202"/>
      <c r="AD177" s="202"/>
      <c r="AE177" s="202"/>
    </row>
    <row r="178" spans="1:31" x14ac:dyDescent="0.2">
      <c r="A178" s="285" t="s">
        <v>621</v>
      </c>
      <c r="B178" s="293" t="s">
        <v>690</v>
      </c>
      <c r="C178" s="293" t="s">
        <v>404</v>
      </c>
      <c r="D178" s="293" t="s">
        <v>418</v>
      </c>
      <c r="E178" s="293" t="s">
        <v>12</v>
      </c>
      <c r="F178" s="293" t="s">
        <v>358</v>
      </c>
      <c r="G178" s="293" t="s">
        <v>359</v>
      </c>
      <c r="H178" s="202" t="str">
        <f>IF(AND('OF -Antibiotics STAR PU 13'!J178="no",'Co-amoxiclav etc.'!J178="no"),"yes","no")</f>
        <v>no</v>
      </c>
      <c r="I178" s="202" t="str">
        <f>IF(AND('OF -Antibiotics STAR PU 13'!L178="no",'Co-amoxiclav etc.'!L178="no"),"yes","no")</f>
        <v>no</v>
      </c>
      <c r="J178" s="202" t="str">
        <f>IF(AND('OF -Antibiotics STAR PU 13'!N178="no",'Co-amoxiclav etc.'!N178="no"),"yes","no")</f>
        <v>no</v>
      </c>
      <c r="K178" s="202" t="str">
        <f>IF(AND('OF -Antibiotics STAR PU 13'!P178="no",'Co-amoxiclav etc.'!P178="no"),"yes","no")</f>
        <v>no</v>
      </c>
      <c r="L178" s="202" t="str">
        <f>IF(AND('OF -Antibiotics STAR PU 13'!R178="no",'Co-amoxiclav etc.'!R178="no"),"yes","no")</f>
        <v>no</v>
      </c>
      <c r="M178" s="202" t="str">
        <f>IF(AND('OF -Antibiotics STAR PU 13'!T178="no",'Co-amoxiclav etc.'!T178="no"),"yes","no")</f>
        <v>no</v>
      </c>
      <c r="N178" s="202" t="str">
        <f>IF(AND('OF -Antibiotics STAR PU 13'!V178="no",'Co-amoxiclav etc.'!V178="no"),"yes","no")</f>
        <v>no</v>
      </c>
      <c r="O178" s="202" t="str">
        <f>IF(AND('OF -Antibiotics STAR PU 13'!X178="no",'Co-amoxiclav etc.'!X178="no"),"yes","no")</f>
        <v>no</v>
      </c>
      <c r="P178" s="202" t="str">
        <f>IF(AND('OF -Antibiotics STAR PU 13'!Z178="no",'Co-amoxiclav etc.'!Z178="no"),"yes","no")</f>
        <v>no</v>
      </c>
      <c r="Q178" s="202" t="str">
        <f>IF(AND('OF -Antibiotics STAR PU 13'!AB178="no",'Co-amoxiclav etc.'!AB178="no"),"yes","no")</f>
        <v>no</v>
      </c>
      <c r="R178" s="202" t="str">
        <f>IF(AND('OF -Antibiotics STAR PU 13'!AD178="no",'Co-amoxiclav etc.'!AD178="no"),"yes","no")</f>
        <v>no</v>
      </c>
      <c r="S178" s="202" t="str">
        <f>IF(AND('OF -Antibiotics STAR PU 13'!AF178="no",'Co-amoxiclav etc.'!AF178="no"),"yes","no")</f>
        <v>no</v>
      </c>
      <c r="T178" s="202" t="str">
        <f>IF(AND('OF -Antibiotics STAR PU 13'!AH178="no",'Co-amoxiclav etc.'!AH178="no"),"yes","no")</f>
        <v>no</v>
      </c>
      <c r="U178" s="202" t="str">
        <f>IF(AND('OF -Antibiotics STAR PU 13'!AJ178="no",'Co-amoxiclav etc.'!AJ178="no"),"yes","no")</f>
        <v>no</v>
      </c>
      <c r="V178" s="202" t="str">
        <f>IF(AND('OF -Antibiotics STAR PU 13'!AL178="no",'Co-amoxiclav etc.'!AL178="no"),"yes","no")</f>
        <v>no</v>
      </c>
      <c r="W178" s="202" t="str">
        <f>IF(AND('OF -Antibiotics STAR PU 13'!AN178="no",'Co-amoxiclav etc.'!AN178="no"),"yes","no")</f>
        <v>no</v>
      </c>
      <c r="X178" s="202" t="str">
        <f>IF(AND('OF -Antibiotics STAR PU 13'!AP178="no",'Co-amoxiclav etc.'!AP178="no"),"yes","no")</f>
        <v>no</v>
      </c>
      <c r="Y178" s="202" t="str">
        <f>IF(AND('OF -Antibiotics STAR PU 13'!AR178="no",'Co-amoxiclav etc.'!AR178="no"),"yes","no")</f>
        <v>no</v>
      </c>
      <c r="Z178" s="202" t="str">
        <f>IF(AND('OF -Antibiotics STAR PU 13'!AT178="no",'Co-amoxiclav etc.'!AT178="no"),"yes","no")</f>
        <v>no</v>
      </c>
      <c r="AA178" s="202" t="str">
        <f>IF(AND('OF -Antibiotics STAR PU 13'!AV178="no",'Co-amoxiclav etc.'!AV178="no"),"yes","no")</f>
        <v>no</v>
      </c>
      <c r="AB178" s="202"/>
      <c r="AC178" s="202"/>
      <c r="AD178" s="202"/>
      <c r="AE178" s="202"/>
    </row>
    <row r="179" spans="1:31" x14ac:dyDescent="0.2">
      <c r="A179" s="285" t="s">
        <v>633</v>
      </c>
      <c r="B179" s="293" t="s">
        <v>690</v>
      </c>
      <c r="C179" s="293" t="s">
        <v>404</v>
      </c>
      <c r="D179" s="293" t="s">
        <v>422</v>
      </c>
      <c r="E179" s="293" t="s">
        <v>31</v>
      </c>
      <c r="F179" s="293" t="s">
        <v>360</v>
      </c>
      <c r="G179" s="293" t="s">
        <v>361</v>
      </c>
      <c r="H179" s="202" t="str">
        <f>IF(AND('OF -Antibiotics STAR PU 13'!J179="no",'Co-amoxiclav etc.'!J179="no"),"yes","no")</f>
        <v>no</v>
      </c>
      <c r="I179" s="202" t="str">
        <f>IF(AND('OF -Antibiotics STAR PU 13'!L179="no",'Co-amoxiclav etc.'!L179="no"),"yes","no")</f>
        <v>no</v>
      </c>
      <c r="J179" s="202" t="str">
        <f>IF(AND('OF -Antibiotics STAR PU 13'!N179="no",'Co-amoxiclav etc.'!N179="no"),"yes","no")</f>
        <v>no</v>
      </c>
      <c r="K179" s="202" t="str">
        <f>IF(AND('OF -Antibiotics STAR PU 13'!P179="no",'Co-amoxiclav etc.'!P179="no"),"yes","no")</f>
        <v>no</v>
      </c>
      <c r="L179" s="202" t="str">
        <f>IF(AND('OF -Antibiotics STAR PU 13'!R179="no",'Co-amoxiclav etc.'!R179="no"),"yes","no")</f>
        <v>no</v>
      </c>
      <c r="M179" s="202" t="str">
        <f>IF(AND('OF -Antibiotics STAR PU 13'!T179="no",'Co-amoxiclav etc.'!T179="no"),"yes","no")</f>
        <v>no</v>
      </c>
      <c r="N179" s="202" t="str">
        <f>IF(AND('OF -Antibiotics STAR PU 13'!V179="no",'Co-amoxiclav etc.'!V179="no"),"yes","no")</f>
        <v>no</v>
      </c>
      <c r="O179" s="202" t="str">
        <f>IF(AND('OF -Antibiotics STAR PU 13'!X179="no",'Co-amoxiclav etc.'!X179="no"),"yes","no")</f>
        <v>no</v>
      </c>
      <c r="P179" s="202" t="str">
        <f>IF(AND('OF -Antibiotics STAR PU 13'!Z179="no",'Co-amoxiclav etc.'!Z179="no"),"yes","no")</f>
        <v>no</v>
      </c>
      <c r="Q179" s="202" t="str">
        <f>IF(AND('OF -Antibiotics STAR PU 13'!AB179="no",'Co-amoxiclav etc.'!AB179="no"),"yes","no")</f>
        <v>no</v>
      </c>
      <c r="R179" s="202" t="str">
        <f>IF(AND('OF -Antibiotics STAR PU 13'!AD179="no",'Co-amoxiclav etc.'!AD179="no"),"yes","no")</f>
        <v>no</v>
      </c>
      <c r="S179" s="202" t="str">
        <f>IF(AND('OF -Antibiotics STAR PU 13'!AF179="no",'Co-amoxiclav etc.'!AF179="no"),"yes","no")</f>
        <v>no</v>
      </c>
      <c r="T179" s="202" t="str">
        <f>IF(AND('OF -Antibiotics STAR PU 13'!AH179="no",'Co-amoxiclav etc.'!AH179="no"),"yes","no")</f>
        <v>no</v>
      </c>
      <c r="U179" s="202" t="str">
        <f>IF(AND('OF -Antibiotics STAR PU 13'!AJ179="no",'Co-amoxiclav etc.'!AJ179="no"),"yes","no")</f>
        <v>no</v>
      </c>
      <c r="V179" s="202" t="str">
        <f>IF(AND('OF -Antibiotics STAR PU 13'!AL179="no",'Co-amoxiclav etc.'!AL179="no"),"yes","no")</f>
        <v>no</v>
      </c>
      <c r="W179" s="202" t="str">
        <f>IF(AND('OF -Antibiotics STAR PU 13'!AN179="no",'Co-amoxiclav etc.'!AN179="no"),"yes","no")</f>
        <v>no</v>
      </c>
      <c r="X179" s="202" t="str">
        <f>IF(AND('OF -Antibiotics STAR PU 13'!AP179="no",'Co-amoxiclav etc.'!AP179="no"),"yes","no")</f>
        <v>no</v>
      </c>
      <c r="Y179" s="202" t="str">
        <f>IF(AND('OF -Antibiotics STAR PU 13'!AR179="no",'Co-amoxiclav etc.'!AR179="no"),"yes","no")</f>
        <v>no</v>
      </c>
      <c r="Z179" s="202" t="str">
        <f>IF(AND('OF -Antibiotics STAR PU 13'!AT179="no",'Co-amoxiclav etc.'!AT179="no"),"yes","no")</f>
        <v>no</v>
      </c>
      <c r="AA179" s="202" t="str">
        <f>IF(AND('OF -Antibiotics STAR PU 13'!AV179="no",'Co-amoxiclav etc.'!AV179="no"),"yes","no")</f>
        <v>no</v>
      </c>
      <c r="AB179" s="202"/>
      <c r="AC179" s="202"/>
      <c r="AD179" s="202"/>
      <c r="AE179" s="202"/>
    </row>
    <row r="180" spans="1:31" x14ac:dyDescent="0.2">
      <c r="A180" s="285" t="s">
        <v>496</v>
      </c>
      <c r="B180" s="293" t="s">
        <v>705</v>
      </c>
      <c r="C180" s="293" t="s">
        <v>411</v>
      </c>
      <c r="D180" s="293" t="s">
        <v>437</v>
      </c>
      <c r="E180" s="293" t="s">
        <v>123</v>
      </c>
      <c r="F180" s="293" t="s">
        <v>362</v>
      </c>
      <c r="G180" s="293" t="s">
        <v>363</v>
      </c>
      <c r="H180" s="202" t="str">
        <f>IF(AND('OF -Antibiotics STAR PU 13'!J180="no",'Co-amoxiclav etc.'!J180="no"),"yes","no")</f>
        <v>no</v>
      </c>
      <c r="I180" s="202" t="str">
        <f>IF(AND('OF -Antibiotics STAR PU 13'!L180="no",'Co-amoxiclav etc.'!L180="no"),"yes","no")</f>
        <v>no</v>
      </c>
      <c r="J180" s="202" t="str">
        <f>IF(AND('OF -Antibiotics STAR PU 13'!N180="no",'Co-amoxiclav etc.'!N180="no"),"yes","no")</f>
        <v>no</v>
      </c>
      <c r="K180" s="202" t="str">
        <f>IF(AND('OF -Antibiotics STAR PU 13'!P180="no",'Co-amoxiclav etc.'!P180="no"),"yes","no")</f>
        <v>no</v>
      </c>
      <c r="L180" s="202" t="str">
        <f>IF(AND('OF -Antibiotics STAR PU 13'!R180="no",'Co-amoxiclav etc.'!R180="no"),"yes","no")</f>
        <v>no</v>
      </c>
      <c r="M180" s="202" t="str">
        <f>IF(AND('OF -Antibiotics STAR PU 13'!T180="no",'Co-amoxiclav etc.'!T180="no"),"yes","no")</f>
        <v>no</v>
      </c>
      <c r="N180" s="202" t="str">
        <f>IF(AND('OF -Antibiotics STAR PU 13'!V180="no",'Co-amoxiclav etc.'!V180="no"),"yes","no")</f>
        <v>no</v>
      </c>
      <c r="O180" s="202" t="str">
        <f>IF(AND('OF -Antibiotics STAR PU 13'!X180="no",'Co-amoxiclav etc.'!X180="no"),"yes","no")</f>
        <v>no</v>
      </c>
      <c r="P180" s="202" t="str">
        <f>IF(AND('OF -Antibiotics STAR PU 13'!Z180="no",'Co-amoxiclav etc.'!Z180="no"),"yes","no")</f>
        <v>no</v>
      </c>
      <c r="Q180" s="202" t="str">
        <f>IF(AND('OF -Antibiotics STAR PU 13'!AB180="no",'Co-amoxiclav etc.'!AB180="no"),"yes","no")</f>
        <v>no</v>
      </c>
      <c r="R180" s="202" t="str">
        <f>IF(AND('OF -Antibiotics STAR PU 13'!AD180="no",'Co-amoxiclav etc.'!AD180="no"),"yes","no")</f>
        <v>no</v>
      </c>
      <c r="S180" s="202" t="str">
        <f>IF(AND('OF -Antibiotics STAR PU 13'!AF180="no",'Co-amoxiclav etc.'!AF180="no"),"yes","no")</f>
        <v>no</v>
      </c>
      <c r="T180" s="202" t="str">
        <f>IF(AND('OF -Antibiotics STAR PU 13'!AH180="no",'Co-amoxiclav etc.'!AH180="no"),"yes","no")</f>
        <v>no</v>
      </c>
      <c r="U180" s="202" t="str">
        <f>IF(AND('OF -Antibiotics STAR PU 13'!AJ180="no",'Co-amoxiclav etc.'!AJ180="no"),"yes","no")</f>
        <v>no</v>
      </c>
      <c r="V180" s="202" t="str">
        <f>IF(AND('OF -Antibiotics STAR PU 13'!AL180="no",'Co-amoxiclav etc.'!AL180="no"),"yes","no")</f>
        <v>no</v>
      </c>
      <c r="W180" s="202" t="str">
        <f>IF(AND('OF -Antibiotics STAR PU 13'!AN180="no",'Co-amoxiclav etc.'!AN180="no"),"yes","no")</f>
        <v>no</v>
      </c>
      <c r="X180" s="202" t="str">
        <f>IF(AND('OF -Antibiotics STAR PU 13'!AP180="no",'Co-amoxiclav etc.'!AP180="no"),"yes","no")</f>
        <v>no</v>
      </c>
      <c r="Y180" s="202" t="str">
        <f>IF(AND('OF -Antibiotics STAR PU 13'!AR180="no",'Co-amoxiclav etc.'!AR180="no"),"yes","no")</f>
        <v>no</v>
      </c>
      <c r="Z180" s="202" t="str">
        <f>IF(AND('OF -Antibiotics STAR PU 13'!AT180="no",'Co-amoxiclav etc.'!AT180="no"),"yes","no")</f>
        <v>no</v>
      </c>
      <c r="AA180" s="202" t="str">
        <f>IF(AND('OF -Antibiotics STAR PU 13'!AV180="no",'Co-amoxiclav etc.'!AV180="no"),"yes","no")</f>
        <v>no</v>
      </c>
      <c r="AB180" s="202"/>
      <c r="AC180" s="202"/>
      <c r="AD180" s="202"/>
      <c r="AE180" s="202"/>
    </row>
    <row r="181" spans="1:31" x14ac:dyDescent="0.2">
      <c r="A181" s="285" t="s">
        <v>490</v>
      </c>
      <c r="B181" s="293" t="s">
        <v>694</v>
      </c>
      <c r="C181" s="293" t="s">
        <v>407</v>
      </c>
      <c r="D181" s="293" t="s">
        <v>431</v>
      </c>
      <c r="E181" s="293" t="s">
        <v>82</v>
      </c>
      <c r="F181" s="293" t="s">
        <v>364</v>
      </c>
      <c r="G181" s="293" t="s">
        <v>365</v>
      </c>
      <c r="H181" s="202" t="str">
        <f>IF(AND('OF -Antibiotics STAR PU 13'!J181="no",'Co-amoxiclav etc.'!J181="no"),"yes","no")</f>
        <v>no</v>
      </c>
      <c r="I181" s="202" t="str">
        <f>IF(AND('OF -Antibiotics STAR PU 13'!L181="no",'Co-amoxiclav etc.'!L181="no"),"yes","no")</f>
        <v>no</v>
      </c>
      <c r="J181" s="202" t="str">
        <f>IF(AND('OF -Antibiotics STAR PU 13'!N181="no",'Co-amoxiclav etc.'!N181="no"),"yes","no")</f>
        <v>no</v>
      </c>
      <c r="K181" s="202" t="str">
        <f>IF(AND('OF -Antibiotics STAR PU 13'!P181="no",'Co-amoxiclav etc.'!P181="no"),"yes","no")</f>
        <v>no</v>
      </c>
      <c r="L181" s="202" t="str">
        <f>IF(AND('OF -Antibiotics STAR PU 13'!R181="no",'Co-amoxiclav etc.'!R181="no"),"yes","no")</f>
        <v>no</v>
      </c>
      <c r="M181" s="202" t="str">
        <f>IF(AND('OF -Antibiotics STAR PU 13'!T181="no",'Co-amoxiclav etc.'!T181="no"),"yes","no")</f>
        <v>no</v>
      </c>
      <c r="N181" s="202" t="str">
        <f>IF(AND('OF -Antibiotics STAR PU 13'!V181="no",'Co-amoxiclav etc.'!V181="no"),"yes","no")</f>
        <v>no</v>
      </c>
      <c r="O181" s="202" t="str">
        <f>IF(AND('OF -Antibiotics STAR PU 13'!X181="no",'Co-amoxiclav etc.'!X181="no"),"yes","no")</f>
        <v>no</v>
      </c>
      <c r="P181" s="202" t="str">
        <f>IF(AND('OF -Antibiotics STAR PU 13'!Z181="no",'Co-amoxiclav etc.'!Z181="no"),"yes","no")</f>
        <v>no</v>
      </c>
      <c r="Q181" s="202" t="str">
        <f>IF(AND('OF -Antibiotics STAR PU 13'!AB181="no",'Co-amoxiclav etc.'!AB181="no"),"yes","no")</f>
        <v>no</v>
      </c>
      <c r="R181" s="202" t="str">
        <f>IF(AND('OF -Antibiotics STAR PU 13'!AD181="no",'Co-amoxiclav etc.'!AD181="no"),"yes","no")</f>
        <v>no</v>
      </c>
      <c r="S181" s="202" t="str">
        <f>IF(AND('OF -Antibiotics STAR PU 13'!AF181="no",'Co-amoxiclav etc.'!AF181="no"),"yes","no")</f>
        <v>no</v>
      </c>
      <c r="T181" s="202" t="str">
        <f>IF(AND('OF -Antibiotics STAR PU 13'!AH181="no",'Co-amoxiclav etc.'!AH181="no"),"yes","no")</f>
        <v>no</v>
      </c>
      <c r="U181" s="202" t="str">
        <f>IF(AND('OF -Antibiotics STAR PU 13'!AJ181="no",'Co-amoxiclav etc.'!AJ181="no"),"yes","no")</f>
        <v>no</v>
      </c>
      <c r="V181" s="202" t="str">
        <f>IF(AND('OF -Antibiotics STAR PU 13'!AL181="no",'Co-amoxiclav etc.'!AL181="no"),"yes","no")</f>
        <v>no</v>
      </c>
      <c r="W181" s="202" t="str">
        <f>IF(AND('OF -Antibiotics STAR PU 13'!AN181="no",'Co-amoxiclav etc.'!AN181="no"),"yes","no")</f>
        <v>no</v>
      </c>
      <c r="X181" s="202" t="str">
        <f>IF(AND('OF -Antibiotics STAR PU 13'!AP181="no",'Co-amoxiclav etc.'!AP181="no"),"yes","no")</f>
        <v>no</v>
      </c>
      <c r="Y181" s="202" t="str">
        <f>IF(AND('OF -Antibiotics STAR PU 13'!AR181="no",'Co-amoxiclav etc.'!AR181="no"),"yes","no")</f>
        <v>no</v>
      </c>
      <c r="Z181" s="202" t="str">
        <f>IF(AND('OF -Antibiotics STAR PU 13'!AT181="no",'Co-amoxiclav etc.'!AT181="no"),"yes","no")</f>
        <v>no</v>
      </c>
      <c r="AA181" s="202" t="str">
        <f>IF(AND('OF -Antibiotics STAR PU 13'!AV181="no",'Co-amoxiclav etc.'!AV181="no"),"yes","no")</f>
        <v>no</v>
      </c>
      <c r="AB181" s="202"/>
      <c r="AC181" s="202"/>
      <c r="AD181" s="202"/>
      <c r="AE181" s="202"/>
    </row>
    <row r="182" spans="1:31" x14ac:dyDescent="0.2">
      <c r="A182" s="285" t="s">
        <v>496</v>
      </c>
      <c r="B182" s="293" t="s">
        <v>705</v>
      </c>
      <c r="C182" s="293" t="s">
        <v>411</v>
      </c>
      <c r="D182" s="293" t="s">
        <v>437</v>
      </c>
      <c r="E182" s="293" t="s">
        <v>123</v>
      </c>
      <c r="F182" s="293" t="s">
        <v>366</v>
      </c>
      <c r="G182" s="293" t="s">
        <v>367</v>
      </c>
      <c r="H182" s="202" t="str">
        <f>IF(AND('OF -Antibiotics STAR PU 13'!J182="no",'Co-amoxiclav etc.'!J182="no"),"yes","no")</f>
        <v>yes</v>
      </c>
      <c r="I182" s="202" t="str">
        <f>IF(AND('OF -Antibiotics STAR PU 13'!L182="no",'Co-amoxiclav etc.'!L182="no"),"yes","no")</f>
        <v>yes</v>
      </c>
      <c r="J182" s="202" t="str">
        <f>IF(AND('OF -Antibiotics STAR PU 13'!N182="no",'Co-amoxiclav etc.'!N182="no"),"yes","no")</f>
        <v>yes</v>
      </c>
      <c r="K182" s="202" t="str">
        <f>IF(AND('OF -Antibiotics STAR PU 13'!P182="no",'Co-amoxiclav etc.'!P182="no"),"yes","no")</f>
        <v>yes</v>
      </c>
      <c r="L182" s="202" t="str">
        <f>IF(AND('OF -Antibiotics STAR PU 13'!R182="no",'Co-amoxiclav etc.'!R182="no"),"yes","no")</f>
        <v>yes</v>
      </c>
      <c r="M182" s="202" t="str">
        <f>IF(AND('OF -Antibiotics STAR PU 13'!T182="no",'Co-amoxiclav etc.'!T182="no"),"yes","no")</f>
        <v>yes</v>
      </c>
      <c r="N182" s="202" t="str">
        <f>IF(AND('OF -Antibiotics STAR PU 13'!V182="no",'Co-amoxiclav etc.'!V182="no"),"yes","no")</f>
        <v>yes</v>
      </c>
      <c r="O182" s="202" t="str">
        <f>IF(AND('OF -Antibiotics STAR PU 13'!X182="no",'Co-amoxiclav etc.'!X182="no"),"yes","no")</f>
        <v>yes</v>
      </c>
      <c r="P182" s="202" t="str">
        <f>IF(AND('OF -Antibiotics STAR PU 13'!Z182="no",'Co-amoxiclav etc.'!Z182="no"),"yes","no")</f>
        <v>yes</v>
      </c>
      <c r="Q182" s="202" t="str">
        <f>IF(AND('OF -Antibiotics STAR PU 13'!AB182="no",'Co-amoxiclav etc.'!AB182="no"),"yes","no")</f>
        <v>yes</v>
      </c>
      <c r="R182" s="202" t="str">
        <f>IF(AND('OF -Antibiotics STAR PU 13'!AD182="no",'Co-amoxiclav etc.'!AD182="no"),"yes","no")</f>
        <v>no</v>
      </c>
      <c r="S182" s="202" t="str">
        <f>IF(AND('OF -Antibiotics STAR PU 13'!AF182="no",'Co-amoxiclav etc.'!AF182="no"),"yes","no")</f>
        <v>no</v>
      </c>
      <c r="T182" s="202" t="str">
        <f>IF(AND('OF -Antibiotics STAR PU 13'!AH182="no",'Co-amoxiclav etc.'!AH182="no"),"yes","no")</f>
        <v>no</v>
      </c>
      <c r="U182" s="202" t="str">
        <f>IF(AND('OF -Antibiotics STAR PU 13'!AJ182="no",'Co-amoxiclav etc.'!AJ182="no"),"yes","no")</f>
        <v>no</v>
      </c>
      <c r="V182" s="202" t="str">
        <f>IF(AND('OF -Antibiotics STAR PU 13'!AL182="no",'Co-amoxiclav etc.'!AL182="no"),"yes","no")</f>
        <v>no</v>
      </c>
      <c r="W182" s="202" t="str">
        <f>IF(AND('OF -Antibiotics STAR PU 13'!AN182="no",'Co-amoxiclav etc.'!AN182="no"),"yes","no")</f>
        <v>no</v>
      </c>
      <c r="X182" s="202" t="str">
        <f>IF(AND('OF -Antibiotics STAR PU 13'!AP182="no",'Co-amoxiclav etc.'!AP182="no"),"yes","no")</f>
        <v>no</v>
      </c>
      <c r="Y182" s="202" t="str">
        <f>IF(AND('OF -Antibiotics STAR PU 13'!AR182="no",'Co-amoxiclav etc.'!AR182="no"),"yes","no")</f>
        <v>no</v>
      </c>
      <c r="Z182" s="202" t="str">
        <f>IF(AND('OF -Antibiotics STAR PU 13'!AT182="no",'Co-amoxiclav etc.'!AT182="no"),"yes","no")</f>
        <v>no</v>
      </c>
      <c r="AA182" s="202" t="str">
        <f>IF(AND('OF -Antibiotics STAR PU 13'!AV182="no",'Co-amoxiclav etc.'!AV182="no"),"yes","no")</f>
        <v>no</v>
      </c>
      <c r="AB182" s="202"/>
      <c r="AC182" s="202"/>
      <c r="AD182" s="202"/>
      <c r="AE182" s="202"/>
    </row>
    <row r="183" spans="1:31" x14ac:dyDescent="0.2">
      <c r="A183" s="285" t="s">
        <v>494</v>
      </c>
      <c r="B183" s="293" t="s">
        <v>691</v>
      </c>
      <c r="C183" s="293" t="s">
        <v>405</v>
      </c>
      <c r="D183" s="293" t="s">
        <v>552</v>
      </c>
      <c r="E183" s="293" t="s">
        <v>20</v>
      </c>
      <c r="F183" s="293" t="s">
        <v>368</v>
      </c>
      <c r="G183" s="293" t="s">
        <v>369</v>
      </c>
      <c r="H183" s="202" t="str">
        <f>IF(AND('OF -Antibiotics STAR PU 13'!J183="no",'Co-amoxiclav etc.'!J183="no"),"yes","no")</f>
        <v>no</v>
      </c>
      <c r="I183" s="202" t="str">
        <f>IF(AND('OF -Antibiotics STAR PU 13'!L183="no",'Co-amoxiclav etc.'!L183="no"),"yes","no")</f>
        <v>no</v>
      </c>
      <c r="J183" s="202" t="str">
        <f>IF(AND('OF -Antibiotics STAR PU 13'!N183="no",'Co-amoxiclav etc.'!N183="no"),"yes","no")</f>
        <v>no</v>
      </c>
      <c r="K183" s="202" t="str">
        <f>IF(AND('OF -Antibiotics STAR PU 13'!P183="no",'Co-amoxiclav etc.'!P183="no"),"yes","no")</f>
        <v>no</v>
      </c>
      <c r="L183" s="202" t="str">
        <f>IF(AND('OF -Antibiotics STAR PU 13'!R183="no",'Co-amoxiclav etc.'!R183="no"),"yes","no")</f>
        <v>yes</v>
      </c>
      <c r="M183" s="202" t="str">
        <f>IF(AND('OF -Antibiotics STAR PU 13'!T183="no",'Co-amoxiclav etc.'!T183="no"),"yes","no")</f>
        <v>no</v>
      </c>
      <c r="N183" s="202" t="str">
        <f>IF(AND('OF -Antibiotics STAR PU 13'!V183="no",'Co-amoxiclav etc.'!V183="no"),"yes","no")</f>
        <v>no</v>
      </c>
      <c r="O183" s="202" t="str">
        <f>IF(AND('OF -Antibiotics STAR PU 13'!X183="no",'Co-amoxiclav etc.'!X183="no"),"yes","no")</f>
        <v>yes</v>
      </c>
      <c r="P183" s="202" t="str">
        <f>IF(AND('OF -Antibiotics STAR PU 13'!Z183="no",'Co-amoxiclav etc.'!Z183="no"),"yes","no")</f>
        <v>yes</v>
      </c>
      <c r="Q183" s="202" t="str">
        <f>IF(AND('OF -Antibiotics STAR PU 13'!AB183="no",'Co-amoxiclav etc.'!AB183="no"),"yes","no")</f>
        <v>yes</v>
      </c>
      <c r="R183" s="202" t="str">
        <f>IF(AND('OF -Antibiotics STAR PU 13'!AD183="no",'Co-amoxiclav etc.'!AD183="no"),"yes","no")</f>
        <v>yes</v>
      </c>
      <c r="S183" s="202" t="str">
        <f>IF(AND('OF -Antibiotics STAR PU 13'!AF183="no",'Co-amoxiclav etc.'!AF183="no"),"yes","no")</f>
        <v>yes</v>
      </c>
      <c r="T183" s="202" t="str">
        <f>IF(AND('OF -Antibiotics STAR PU 13'!AH183="no",'Co-amoxiclav etc.'!AH183="no"),"yes","no")</f>
        <v>yes</v>
      </c>
      <c r="U183" s="202" t="str">
        <f>IF(AND('OF -Antibiotics STAR PU 13'!AJ183="no",'Co-amoxiclav etc.'!AJ183="no"),"yes","no")</f>
        <v>yes</v>
      </c>
      <c r="V183" s="202" t="str">
        <f>IF(AND('OF -Antibiotics STAR PU 13'!AL183="no",'Co-amoxiclav etc.'!AL183="no"),"yes","no")</f>
        <v>yes</v>
      </c>
      <c r="W183" s="202" t="str">
        <f>IF(AND('OF -Antibiotics STAR PU 13'!AN183="no",'Co-amoxiclav etc.'!AN183="no"),"yes","no")</f>
        <v>yes</v>
      </c>
      <c r="X183" s="202" t="str">
        <f>IF(AND('OF -Antibiotics STAR PU 13'!AP183="no",'Co-amoxiclav etc.'!AP183="no"),"yes","no")</f>
        <v>yes</v>
      </c>
      <c r="Y183" s="202" t="str">
        <f>IF(AND('OF -Antibiotics STAR PU 13'!AR183="no",'Co-amoxiclav etc.'!AR183="no"),"yes","no")</f>
        <v>yes</v>
      </c>
      <c r="Z183" s="202" t="str">
        <f>IF(AND('OF -Antibiotics STAR PU 13'!AT183="no",'Co-amoxiclav etc.'!AT183="no"),"yes","no")</f>
        <v>no</v>
      </c>
      <c r="AA183" s="202" t="str">
        <f>IF(AND('OF -Antibiotics STAR PU 13'!AV183="no",'Co-amoxiclav etc.'!AV183="no"),"yes","no")</f>
        <v>no</v>
      </c>
      <c r="AB183" s="202"/>
      <c r="AC183" s="202"/>
      <c r="AD183" s="202"/>
      <c r="AE183" s="202"/>
    </row>
    <row r="184" spans="1:31" x14ac:dyDescent="0.2">
      <c r="A184" s="285" t="s">
        <v>498</v>
      </c>
      <c r="B184" s="293" t="s">
        <v>704</v>
      </c>
      <c r="C184" s="293" t="s">
        <v>98</v>
      </c>
      <c r="D184" s="293" t="s">
        <v>434</v>
      </c>
      <c r="E184" s="293" t="s">
        <v>98</v>
      </c>
      <c r="F184" s="293" t="s">
        <v>370</v>
      </c>
      <c r="G184" s="293" t="s">
        <v>371</v>
      </c>
      <c r="H184" s="202" t="str">
        <f>IF(AND('OF -Antibiotics STAR PU 13'!J184="no",'Co-amoxiclav etc.'!J184="no"),"yes","no")</f>
        <v>no</v>
      </c>
      <c r="I184" s="202" t="str">
        <f>IF(AND('OF -Antibiotics STAR PU 13'!L184="no",'Co-amoxiclav etc.'!L184="no"),"yes","no")</f>
        <v>no</v>
      </c>
      <c r="J184" s="202" t="str">
        <f>IF(AND('OF -Antibiotics STAR PU 13'!N184="no",'Co-amoxiclav etc.'!N184="no"),"yes","no")</f>
        <v>no</v>
      </c>
      <c r="K184" s="202" t="str">
        <f>IF(AND('OF -Antibiotics STAR PU 13'!P184="no",'Co-amoxiclav etc.'!P184="no"),"yes","no")</f>
        <v>no</v>
      </c>
      <c r="L184" s="202" t="str">
        <f>IF(AND('OF -Antibiotics STAR PU 13'!R184="no",'Co-amoxiclav etc.'!R184="no"),"yes","no")</f>
        <v>no</v>
      </c>
      <c r="M184" s="202" t="str">
        <f>IF(AND('OF -Antibiotics STAR PU 13'!T184="no",'Co-amoxiclav etc.'!T184="no"),"yes","no")</f>
        <v>no</v>
      </c>
      <c r="N184" s="202" t="str">
        <f>IF(AND('OF -Antibiotics STAR PU 13'!V184="no",'Co-amoxiclav etc.'!V184="no"),"yes","no")</f>
        <v>no</v>
      </c>
      <c r="O184" s="202" t="str">
        <f>IF(AND('OF -Antibiotics STAR PU 13'!X184="no",'Co-amoxiclav etc.'!X184="no"),"yes","no")</f>
        <v>no</v>
      </c>
      <c r="P184" s="202" t="str">
        <f>IF(AND('OF -Antibiotics STAR PU 13'!Z184="no",'Co-amoxiclav etc.'!Z184="no"),"yes","no")</f>
        <v>no</v>
      </c>
      <c r="Q184" s="202" t="str">
        <f>IF(AND('OF -Antibiotics STAR PU 13'!AB184="no",'Co-amoxiclav etc.'!AB184="no"),"yes","no")</f>
        <v>no</v>
      </c>
      <c r="R184" s="202" t="str">
        <f>IF(AND('OF -Antibiotics STAR PU 13'!AD184="no",'Co-amoxiclav etc.'!AD184="no"),"yes","no")</f>
        <v>no</v>
      </c>
      <c r="S184" s="202" t="str">
        <f>IF(AND('OF -Antibiotics STAR PU 13'!AF184="no",'Co-amoxiclav etc.'!AF184="no"),"yes","no")</f>
        <v>no</v>
      </c>
      <c r="T184" s="202" t="str">
        <f>IF(AND('OF -Antibiotics STAR PU 13'!AH184="no",'Co-amoxiclav etc.'!AH184="no"),"yes","no")</f>
        <v>no</v>
      </c>
      <c r="U184" s="202" t="str">
        <f>IF(AND('OF -Antibiotics STAR PU 13'!AJ184="no",'Co-amoxiclav etc.'!AJ184="no"),"yes","no")</f>
        <v>no</v>
      </c>
      <c r="V184" s="202" t="str">
        <f>IF(AND('OF -Antibiotics STAR PU 13'!AL184="no",'Co-amoxiclav etc.'!AL184="no"),"yes","no")</f>
        <v>no</v>
      </c>
      <c r="W184" s="202" t="str">
        <f>IF(AND('OF -Antibiotics STAR PU 13'!AN184="no",'Co-amoxiclav etc.'!AN184="no"),"yes","no")</f>
        <v>no</v>
      </c>
      <c r="X184" s="202" t="str">
        <f>IF(AND('OF -Antibiotics STAR PU 13'!AP184="no",'Co-amoxiclav etc.'!AP184="no"),"yes","no")</f>
        <v>no</v>
      </c>
      <c r="Y184" s="202" t="str">
        <f>IF(AND('OF -Antibiotics STAR PU 13'!AR184="no",'Co-amoxiclav etc.'!AR184="no"),"yes","no")</f>
        <v>no</v>
      </c>
      <c r="Z184" s="202" t="str">
        <f>IF(AND('OF -Antibiotics STAR PU 13'!AT184="no",'Co-amoxiclav etc.'!AT184="no"),"yes","no")</f>
        <v>no</v>
      </c>
      <c r="AA184" s="202" t="str">
        <f>IF(AND('OF -Antibiotics STAR PU 13'!AV184="no",'Co-amoxiclav etc.'!AV184="no"),"yes","no")</f>
        <v>no</v>
      </c>
      <c r="AB184" s="202"/>
      <c r="AC184" s="202"/>
      <c r="AD184" s="202"/>
      <c r="AE184" s="202"/>
    </row>
    <row r="185" spans="1:31" x14ac:dyDescent="0.2">
      <c r="A185" s="285" t="s">
        <v>620</v>
      </c>
      <c r="B185" s="293" t="s">
        <v>689</v>
      </c>
      <c r="C185" s="293" t="s">
        <v>402</v>
      </c>
      <c r="D185" s="293" t="s">
        <v>416</v>
      </c>
      <c r="E185" s="293" t="s">
        <v>8</v>
      </c>
      <c r="F185" s="293" t="s">
        <v>372</v>
      </c>
      <c r="G185" s="293" t="s">
        <v>373</v>
      </c>
      <c r="H185" s="202" t="str">
        <f>IF(AND('OF -Antibiotics STAR PU 13'!J185="no",'Co-amoxiclav etc.'!J185="no"),"yes","no")</f>
        <v>no</v>
      </c>
      <c r="I185" s="202" t="str">
        <f>IF(AND('OF -Antibiotics STAR PU 13'!L185="no",'Co-amoxiclav etc.'!L185="no"),"yes","no")</f>
        <v>no</v>
      </c>
      <c r="J185" s="202" t="str">
        <f>IF(AND('OF -Antibiotics STAR PU 13'!N185="no",'Co-amoxiclav etc.'!N185="no"),"yes","no")</f>
        <v>no</v>
      </c>
      <c r="K185" s="202" t="str">
        <f>IF(AND('OF -Antibiotics STAR PU 13'!P185="no",'Co-amoxiclav etc.'!P185="no"),"yes","no")</f>
        <v>no</v>
      </c>
      <c r="L185" s="202" t="str">
        <f>IF(AND('OF -Antibiotics STAR PU 13'!R185="no",'Co-amoxiclav etc.'!R185="no"),"yes","no")</f>
        <v>no</v>
      </c>
      <c r="M185" s="202" t="str">
        <f>IF(AND('OF -Antibiotics STAR PU 13'!T185="no",'Co-amoxiclav etc.'!T185="no"),"yes","no")</f>
        <v>no</v>
      </c>
      <c r="N185" s="202" t="str">
        <f>IF(AND('OF -Antibiotics STAR PU 13'!V185="no",'Co-amoxiclav etc.'!V185="no"),"yes","no")</f>
        <v>no</v>
      </c>
      <c r="O185" s="202" t="str">
        <f>IF(AND('OF -Antibiotics STAR PU 13'!X185="no",'Co-amoxiclav etc.'!X185="no"),"yes","no")</f>
        <v>no</v>
      </c>
      <c r="P185" s="202" t="str">
        <f>IF(AND('OF -Antibiotics STAR PU 13'!Z185="no",'Co-amoxiclav etc.'!Z185="no"),"yes","no")</f>
        <v>yes</v>
      </c>
      <c r="Q185" s="202" t="str">
        <f>IF(AND('OF -Antibiotics STAR PU 13'!AB185="no",'Co-amoxiclav etc.'!AB185="no"),"yes","no")</f>
        <v>yes</v>
      </c>
      <c r="R185" s="202" t="str">
        <f>IF(AND('OF -Antibiotics STAR PU 13'!AD185="no",'Co-amoxiclav etc.'!AD185="no"),"yes","no")</f>
        <v>yes</v>
      </c>
      <c r="S185" s="202" t="str">
        <f>IF(AND('OF -Antibiotics STAR PU 13'!AF185="no",'Co-amoxiclav etc.'!AF185="no"),"yes","no")</f>
        <v>yes</v>
      </c>
      <c r="T185" s="202" t="str">
        <f>IF(AND('OF -Antibiotics STAR PU 13'!AH185="no",'Co-amoxiclav etc.'!AH185="no"),"yes","no")</f>
        <v>yes</v>
      </c>
      <c r="U185" s="202" t="str">
        <f>IF(AND('OF -Antibiotics STAR PU 13'!AJ185="no",'Co-amoxiclav etc.'!AJ185="no"),"yes","no")</f>
        <v>yes</v>
      </c>
      <c r="V185" s="202" t="str">
        <f>IF(AND('OF -Antibiotics STAR PU 13'!AL185="no",'Co-amoxiclav etc.'!AL185="no"),"yes","no")</f>
        <v>yes</v>
      </c>
      <c r="W185" s="202" t="str">
        <f>IF(AND('OF -Antibiotics STAR PU 13'!AN185="no",'Co-amoxiclav etc.'!AN185="no"),"yes","no")</f>
        <v>yes</v>
      </c>
      <c r="X185" s="202" t="str">
        <f>IF(AND('OF -Antibiotics STAR PU 13'!AP185="no",'Co-amoxiclav etc.'!AP185="no"),"yes","no")</f>
        <v>yes</v>
      </c>
      <c r="Y185" s="202" t="str">
        <f>IF(AND('OF -Antibiotics STAR PU 13'!AR185="no",'Co-amoxiclav etc.'!AR185="no"),"yes","no")</f>
        <v>yes</v>
      </c>
      <c r="Z185" s="202" t="str">
        <f>IF(AND('OF -Antibiotics STAR PU 13'!AT185="no",'Co-amoxiclav etc.'!AT185="no"),"yes","no")</f>
        <v>yes</v>
      </c>
      <c r="AA185" s="202" t="str">
        <f>IF(AND('OF -Antibiotics STAR PU 13'!AV185="no",'Co-amoxiclav etc.'!AV185="no"),"yes","no")</f>
        <v>yes</v>
      </c>
      <c r="AB185" s="202"/>
      <c r="AC185" s="202"/>
      <c r="AD185" s="202"/>
      <c r="AE185" s="202"/>
    </row>
    <row r="186" spans="1:31" x14ac:dyDescent="0.2">
      <c r="A186" s="285" t="s">
        <v>627</v>
      </c>
      <c r="B186" s="293" t="s">
        <v>695</v>
      </c>
      <c r="C186" s="293" t="s">
        <v>465</v>
      </c>
      <c r="D186" s="293" t="s">
        <v>424</v>
      </c>
      <c r="E186" s="293" t="s">
        <v>35</v>
      </c>
      <c r="F186" s="293" t="s">
        <v>374</v>
      </c>
      <c r="G186" s="293" t="s">
        <v>375</v>
      </c>
      <c r="H186" s="202" t="str">
        <f>IF(AND('OF -Antibiotics STAR PU 13'!J186="no",'Co-amoxiclav etc.'!J186="no"),"yes","no")</f>
        <v>no</v>
      </c>
      <c r="I186" s="202" t="str">
        <f>IF(AND('OF -Antibiotics STAR PU 13'!L186="no",'Co-amoxiclav etc.'!L186="no"),"yes","no")</f>
        <v>no</v>
      </c>
      <c r="J186" s="202" t="str">
        <f>IF(AND('OF -Antibiotics STAR PU 13'!N186="no",'Co-amoxiclav etc.'!N186="no"),"yes","no")</f>
        <v>no</v>
      </c>
      <c r="K186" s="202" t="str">
        <f>IF(AND('OF -Antibiotics STAR PU 13'!P186="no",'Co-amoxiclav etc.'!P186="no"),"yes","no")</f>
        <v>no</v>
      </c>
      <c r="L186" s="202" t="str">
        <f>IF(AND('OF -Antibiotics STAR PU 13'!R186="no",'Co-amoxiclav etc.'!R186="no"),"yes","no")</f>
        <v>no</v>
      </c>
      <c r="M186" s="202" t="str">
        <f>IF(AND('OF -Antibiotics STAR PU 13'!T186="no",'Co-amoxiclav etc.'!T186="no"),"yes","no")</f>
        <v>no</v>
      </c>
      <c r="N186" s="202" t="str">
        <f>IF(AND('OF -Antibiotics STAR PU 13'!V186="no",'Co-amoxiclav etc.'!V186="no"),"yes","no")</f>
        <v>no</v>
      </c>
      <c r="O186" s="202" t="str">
        <f>IF(AND('OF -Antibiotics STAR PU 13'!X186="no",'Co-amoxiclav etc.'!X186="no"),"yes","no")</f>
        <v>no</v>
      </c>
      <c r="P186" s="202" t="str">
        <f>IF(AND('OF -Antibiotics STAR PU 13'!Z186="no",'Co-amoxiclav etc.'!Z186="no"),"yes","no")</f>
        <v>no</v>
      </c>
      <c r="Q186" s="202" t="str">
        <f>IF(AND('OF -Antibiotics STAR PU 13'!AB186="no",'Co-amoxiclav etc.'!AB186="no"),"yes","no")</f>
        <v>no</v>
      </c>
      <c r="R186" s="202" t="str">
        <f>IF(AND('OF -Antibiotics STAR PU 13'!AD186="no",'Co-amoxiclav etc.'!AD186="no"),"yes","no")</f>
        <v>no</v>
      </c>
      <c r="S186" s="202" t="str">
        <f>IF(AND('OF -Antibiotics STAR PU 13'!AF186="no",'Co-amoxiclav etc.'!AF186="no"),"yes","no")</f>
        <v>no</v>
      </c>
      <c r="T186" s="202" t="str">
        <f>IF(AND('OF -Antibiotics STAR PU 13'!AH186="no",'Co-amoxiclav etc.'!AH186="no"),"yes","no")</f>
        <v>no</v>
      </c>
      <c r="U186" s="202" t="str">
        <f>IF(AND('OF -Antibiotics STAR PU 13'!AJ186="no",'Co-amoxiclav etc.'!AJ186="no"),"yes","no")</f>
        <v>no</v>
      </c>
      <c r="V186" s="202" t="str">
        <f>IF(AND('OF -Antibiotics STAR PU 13'!AL186="no",'Co-amoxiclav etc.'!AL186="no"),"yes","no")</f>
        <v>no</v>
      </c>
      <c r="W186" s="202" t="str">
        <f>IF(AND('OF -Antibiotics STAR PU 13'!AN186="no",'Co-amoxiclav etc.'!AN186="no"),"yes","no")</f>
        <v>no</v>
      </c>
      <c r="X186" s="202" t="str">
        <f>IF(AND('OF -Antibiotics STAR PU 13'!AP186="no",'Co-amoxiclav etc.'!AP186="no"),"yes","no")</f>
        <v>no</v>
      </c>
      <c r="Y186" s="202" t="str">
        <f>IF(AND('OF -Antibiotics STAR PU 13'!AR186="no",'Co-amoxiclav etc.'!AR186="no"),"yes","no")</f>
        <v>no</v>
      </c>
      <c r="Z186" s="202" t="str">
        <f>IF(AND('OF -Antibiotics STAR PU 13'!AT186="no",'Co-amoxiclav etc.'!AT186="no"),"yes","no")</f>
        <v>no</v>
      </c>
      <c r="AA186" s="202" t="str">
        <f>IF(AND('OF -Antibiotics STAR PU 13'!AV186="no",'Co-amoxiclav etc.'!AV186="no"),"yes","no")</f>
        <v>no</v>
      </c>
      <c r="AB186" s="202"/>
      <c r="AC186" s="202"/>
      <c r="AD186" s="202"/>
      <c r="AE186" s="202"/>
    </row>
    <row r="187" spans="1:31" x14ac:dyDescent="0.2">
      <c r="A187" s="285" t="s">
        <v>495</v>
      </c>
      <c r="B187" s="293" t="s">
        <v>693</v>
      </c>
      <c r="C187" s="293" t="s">
        <v>406</v>
      </c>
      <c r="D187" s="293" t="s">
        <v>435</v>
      </c>
      <c r="E187" s="293" t="s">
        <v>111</v>
      </c>
      <c r="F187" s="293" t="s">
        <v>376</v>
      </c>
      <c r="G187" s="293" t="s">
        <v>377</v>
      </c>
      <c r="H187" s="202" t="str">
        <f>IF(AND('OF -Antibiotics STAR PU 13'!J187="no",'Co-amoxiclav etc.'!J187="no"),"yes","no")</f>
        <v>no</v>
      </c>
      <c r="I187" s="202" t="str">
        <f>IF(AND('OF -Antibiotics STAR PU 13'!L187="no",'Co-amoxiclav etc.'!L187="no"),"yes","no")</f>
        <v>no</v>
      </c>
      <c r="J187" s="202" t="str">
        <f>IF(AND('OF -Antibiotics STAR PU 13'!N187="no",'Co-amoxiclav etc.'!N187="no"),"yes","no")</f>
        <v>no</v>
      </c>
      <c r="K187" s="202" t="str">
        <f>IF(AND('OF -Antibiotics STAR PU 13'!P187="no",'Co-amoxiclav etc.'!P187="no"),"yes","no")</f>
        <v>no</v>
      </c>
      <c r="L187" s="202" t="str">
        <f>IF(AND('OF -Antibiotics STAR PU 13'!R187="no",'Co-amoxiclav etc.'!R187="no"),"yes","no")</f>
        <v>no</v>
      </c>
      <c r="M187" s="202" t="str">
        <f>IF(AND('OF -Antibiotics STAR PU 13'!T187="no",'Co-amoxiclav etc.'!T187="no"),"yes","no")</f>
        <v>no</v>
      </c>
      <c r="N187" s="202" t="str">
        <f>IF(AND('OF -Antibiotics STAR PU 13'!V187="no",'Co-amoxiclav etc.'!V187="no"),"yes","no")</f>
        <v>no</v>
      </c>
      <c r="O187" s="202" t="str">
        <f>IF(AND('OF -Antibiotics STAR PU 13'!X187="no",'Co-amoxiclav etc.'!X187="no"),"yes","no")</f>
        <v>no</v>
      </c>
      <c r="P187" s="202" t="str">
        <f>IF(AND('OF -Antibiotics STAR PU 13'!Z187="no",'Co-amoxiclav etc.'!Z187="no"),"yes","no")</f>
        <v>no</v>
      </c>
      <c r="Q187" s="202" t="str">
        <f>IF(AND('OF -Antibiotics STAR PU 13'!AB187="no",'Co-amoxiclav etc.'!AB187="no"),"yes","no")</f>
        <v>no</v>
      </c>
      <c r="R187" s="202" t="str">
        <f>IF(AND('OF -Antibiotics STAR PU 13'!AD187="no",'Co-amoxiclav etc.'!AD187="no"),"yes","no")</f>
        <v>no</v>
      </c>
      <c r="S187" s="202" t="str">
        <f>IF(AND('OF -Antibiotics STAR PU 13'!AF187="no",'Co-amoxiclav etc.'!AF187="no"),"yes","no")</f>
        <v>no</v>
      </c>
      <c r="T187" s="202" t="str">
        <f>IF(AND('OF -Antibiotics STAR PU 13'!AH187="no",'Co-amoxiclav etc.'!AH187="no"),"yes","no")</f>
        <v>no</v>
      </c>
      <c r="U187" s="202" t="str">
        <f>IF(AND('OF -Antibiotics STAR PU 13'!AJ187="no",'Co-amoxiclav etc.'!AJ187="no"),"yes","no")</f>
        <v>no</v>
      </c>
      <c r="V187" s="202" t="str">
        <f>IF(AND('OF -Antibiotics STAR PU 13'!AL187="no",'Co-amoxiclav etc.'!AL187="no"),"yes","no")</f>
        <v>no</v>
      </c>
      <c r="W187" s="202" t="str">
        <f>IF(AND('OF -Antibiotics STAR PU 13'!AN187="no",'Co-amoxiclav etc.'!AN187="no"),"yes","no")</f>
        <v>no</v>
      </c>
      <c r="X187" s="202" t="str">
        <f>IF(AND('OF -Antibiotics STAR PU 13'!AP187="no",'Co-amoxiclav etc.'!AP187="no"),"yes","no")</f>
        <v>no</v>
      </c>
      <c r="Y187" s="202" t="str">
        <f>IF(AND('OF -Antibiotics STAR PU 13'!AR187="no",'Co-amoxiclav etc.'!AR187="no"),"yes","no")</f>
        <v>no</v>
      </c>
      <c r="Z187" s="202" t="str">
        <f>IF(AND('OF -Antibiotics STAR PU 13'!AT187="no",'Co-amoxiclav etc.'!AT187="no"),"yes","no")</f>
        <v>no</v>
      </c>
      <c r="AA187" s="202" t="str">
        <f>IF(AND('OF -Antibiotics STAR PU 13'!AV187="no",'Co-amoxiclav etc.'!AV187="no"),"yes","no")</f>
        <v>no</v>
      </c>
      <c r="AB187" s="202"/>
      <c r="AC187" s="202"/>
      <c r="AD187" s="202"/>
      <c r="AE187" s="202"/>
    </row>
    <row r="188" spans="1:31" x14ac:dyDescent="0.2">
      <c r="A188" s="285" t="s">
        <v>629</v>
      </c>
      <c r="B188" s="293" t="s">
        <v>690</v>
      </c>
      <c r="C188" s="293" t="s">
        <v>404</v>
      </c>
      <c r="D188" s="293" t="s">
        <v>426</v>
      </c>
      <c r="E188" s="293" t="s">
        <v>47</v>
      </c>
      <c r="F188" s="293" t="s">
        <v>378</v>
      </c>
      <c r="G188" s="293" t="s">
        <v>379</v>
      </c>
      <c r="H188" s="202" t="str">
        <f>IF(AND('OF -Antibiotics STAR PU 13'!J188="no",'Co-amoxiclav etc.'!J188="no"),"yes","no")</f>
        <v>no</v>
      </c>
      <c r="I188" s="202" t="str">
        <f>IF(AND('OF -Antibiotics STAR PU 13'!L188="no",'Co-amoxiclav etc.'!L188="no"),"yes","no")</f>
        <v>no</v>
      </c>
      <c r="J188" s="202" t="str">
        <f>IF(AND('OF -Antibiotics STAR PU 13'!N188="no",'Co-amoxiclav etc.'!N188="no"),"yes","no")</f>
        <v>no</v>
      </c>
      <c r="K188" s="202" t="str">
        <f>IF(AND('OF -Antibiotics STAR PU 13'!P188="no",'Co-amoxiclav etc.'!P188="no"),"yes","no")</f>
        <v>no</v>
      </c>
      <c r="L188" s="202" t="str">
        <f>IF(AND('OF -Antibiotics STAR PU 13'!R188="no",'Co-amoxiclav etc.'!R188="no"),"yes","no")</f>
        <v>no</v>
      </c>
      <c r="M188" s="202" t="str">
        <f>IF(AND('OF -Antibiotics STAR PU 13'!T188="no",'Co-amoxiclav etc.'!T188="no"),"yes","no")</f>
        <v>no</v>
      </c>
      <c r="N188" s="202" t="str">
        <f>IF(AND('OF -Antibiotics STAR PU 13'!V188="no",'Co-amoxiclav etc.'!V188="no"),"yes","no")</f>
        <v>no</v>
      </c>
      <c r="O188" s="202" t="str">
        <f>IF(AND('OF -Antibiotics STAR PU 13'!X188="no",'Co-amoxiclav etc.'!X188="no"),"yes","no")</f>
        <v>no</v>
      </c>
      <c r="P188" s="202" t="str">
        <f>IF(AND('OF -Antibiotics STAR PU 13'!Z188="no",'Co-amoxiclav etc.'!Z188="no"),"yes","no")</f>
        <v>no</v>
      </c>
      <c r="Q188" s="202" t="str">
        <f>IF(AND('OF -Antibiotics STAR PU 13'!AB188="no",'Co-amoxiclav etc.'!AB188="no"),"yes","no")</f>
        <v>no</v>
      </c>
      <c r="R188" s="202" t="str">
        <f>IF(AND('OF -Antibiotics STAR PU 13'!AD188="no",'Co-amoxiclav etc.'!AD188="no"),"yes","no")</f>
        <v>no</v>
      </c>
      <c r="S188" s="202" t="str">
        <f>IF(AND('OF -Antibiotics STAR PU 13'!AF188="no",'Co-amoxiclav etc.'!AF188="no"),"yes","no")</f>
        <v>no</v>
      </c>
      <c r="T188" s="202" t="str">
        <f>IF(AND('OF -Antibiotics STAR PU 13'!AH188="no",'Co-amoxiclav etc.'!AH188="no"),"yes","no")</f>
        <v>no</v>
      </c>
      <c r="U188" s="202" t="str">
        <f>IF(AND('OF -Antibiotics STAR PU 13'!AJ188="no",'Co-amoxiclav etc.'!AJ188="no"),"yes","no")</f>
        <v>no</v>
      </c>
      <c r="V188" s="202" t="str">
        <f>IF(AND('OF -Antibiotics STAR PU 13'!AL188="no",'Co-amoxiclav etc.'!AL188="no"),"yes","no")</f>
        <v>no</v>
      </c>
      <c r="W188" s="202" t="str">
        <f>IF(AND('OF -Antibiotics STAR PU 13'!AN188="no",'Co-amoxiclav etc.'!AN188="no"),"yes","no")</f>
        <v>no</v>
      </c>
      <c r="X188" s="202" t="str">
        <f>IF(AND('OF -Antibiotics STAR PU 13'!AP188="no",'Co-amoxiclav etc.'!AP188="no"),"yes","no")</f>
        <v>no</v>
      </c>
      <c r="Y188" s="202" t="str">
        <f>IF(AND('OF -Antibiotics STAR PU 13'!AR188="no",'Co-amoxiclav etc.'!AR188="no"),"yes","no")</f>
        <v>no</v>
      </c>
      <c r="Z188" s="202" t="str">
        <f>IF(AND('OF -Antibiotics STAR PU 13'!AT188="no",'Co-amoxiclav etc.'!AT188="no"),"yes","no")</f>
        <v>no</v>
      </c>
      <c r="AA188" s="202" t="str">
        <f>IF(AND('OF -Antibiotics STAR PU 13'!AV188="no",'Co-amoxiclav etc.'!AV188="no"),"yes","no")</f>
        <v>no</v>
      </c>
      <c r="AB188" s="202"/>
      <c r="AC188" s="202"/>
      <c r="AD188" s="202"/>
      <c r="AE188" s="202"/>
    </row>
    <row r="189" spans="1:31" x14ac:dyDescent="0.2">
      <c r="A189" s="285" t="s">
        <v>639</v>
      </c>
      <c r="B189" s="293" t="s">
        <v>691</v>
      </c>
      <c r="C189" s="293" t="s">
        <v>405</v>
      </c>
      <c r="D189" s="293" t="s">
        <v>429</v>
      </c>
      <c r="E189" s="293" t="s">
        <v>60</v>
      </c>
      <c r="F189" s="293" t="s">
        <v>380</v>
      </c>
      <c r="G189" s="293" t="s">
        <v>381</v>
      </c>
      <c r="H189" s="202" t="str">
        <f>IF(AND('OF -Antibiotics STAR PU 13'!J189="no",'Co-amoxiclav etc.'!J189="no"),"yes","no")</f>
        <v>yes</v>
      </c>
      <c r="I189" s="202" t="str">
        <f>IF(AND('OF -Antibiotics STAR PU 13'!L189="no",'Co-amoxiclav etc.'!L189="no"),"yes","no")</f>
        <v>yes</v>
      </c>
      <c r="J189" s="202" t="str">
        <f>IF(AND('OF -Antibiotics STAR PU 13'!N189="no",'Co-amoxiclav etc.'!N189="no"),"yes","no")</f>
        <v>yes</v>
      </c>
      <c r="K189" s="202" t="str">
        <f>IF(AND('OF -Antibiotics STAR PU 13'!P189="no",'Co-amoxiclav etc.'!P189="no"),"yes","no")</f>
        <v>yes</v>
      </c>
      <c r="L189" s="202" t="str">
        <f>IF(AND('OF -Antibiotics STAR PU 13'!R189="no",'Co-amoxiclav etc.'!R189="no"),"yes","no")</f>
        <v>yes</v>
      </c>
      <c r="M189" s="202" t="str">
        <f>IF(AND('OF -Antibiotics STAR PU 13'!T189="no",'Co-amoxiclav etc.'!T189="no"),"yes","no")</f>
        <v>yes</v>
      </c>
      <c r="N189" s="202" t="str">
        <f>IF(AND('OF -Antibiotics STAR PU 13'!V189="no",'Co-amoxiclav etc.'!V189="no"),"yes","no")</f>
        <v>yes</v>
      </c>
      <c r="O189" s="202" t="str">
        <f>IF(AND('OF -Antibiotics STAR PU 13'!X189="no",'Co-amoxiclav etc.'!X189="no"),"yes","no")</f>
        <v>yes</v>
      </c>
      <c r="P189" s="202" t="str">
        <f>IF(AND('OF -Antibiotics STAR PU 13'!Z189="no",'Co-amoxiclav etc.'!Z189="no"),"yes","no")</f>
        <v>yes</v>
      </c>
      <c r="Q189" s="202" t="str">
        <f>IF(AND('OF -Antibiotics STAR PU 13'!AB189="no",'Co-amoxiclav etc.'!AB189="no"),"yes","no")</f>
        <v>yes</v>
      </c>
      <c r="R189" s="202" t="str">
        <f>IF(AND('OF -Antibiotics STAR PU 13'!AD189="no",'Co-amoxiclav etc.'!AD189="no"),"yes","no")</f>
        <v>yes</v>
      </c>
      <c r="S189" s="202" t="str">
        <f>IF(AND('OF -Antibiotics STAR PU 13'!AF189="no",'Co-amoxiclav etc.'!AF189="no"),"yes","no")</f>
        <v>yes</v>
      </c>
      <c r="T189" s="202" t="str">
        <f>IF(AND('OF -Antibiotics STAR PU 13'!AH189="no",'Co-amoxiclav etc.'!AH189="no"),"yes","no")</f>
        <v>yes</v>
      </c>
      <c r="U189" s="202" t="str">
        <f>IF(AND('OF -Antibiotics STAR PU 13'!AJ189="no",'Co-amoxiclav etc.'!AJ189="no"),"yes","no")</f>
        <v>yes</v>
      </c>
      <c r="V189" s="202" t="str">
        <f>IF(AND('OF -Antibiotics STAR PU 13'!AL189="no",'Co-amoxiclav etc.'!AL189="no"),"yes","no")</f>
        <v>yes</v>
      </c>
      <c r="W189" s="202" t="str">
        <f>IF(AND('OF -Antibiotics STAR PU 13'!AN189="no",'Co-amoxiclav etc.'!AN189="no"),"yes","no")</f>
        <v>yes</v>
      </c>
      <c r="X189" s="202" t="str">
        <f>IF(AND('OF -Antibiotics STAR PU 13'!AP189="no",'Co-amoxiclav etc.'!AP189="no"),"yes","no")</f>
        <v>yes</v>
      </c>
      <c r="Y189" s="202" t="str">
        <f>IF(AND('OF -Antibiotics STAR PU 13'!AR189="no",'Co-amoxiclav etc.'!AR189="no"),"yes","no")</f>
        <v>yes</v>
      </c>
      <c r="Z189" s="202" t="str">
        <f>IF(AND('OF -Antibiotics STAR PU 13'!AT189="no",'Co-amoxiclav etc.'!AT189="no"),"yes","no")</f>
        <v>yes</v>
      </c>
      <c r="AA189" s="202" t="str">
        <f>IF(AND('OF -Antibiotics STAR PU 13'!AV189="no",'Co-amoxiclav etc.'!AV189="no"),"yes","no")</f>
        <v>yes</v>
      </c>
      <c r="AB189" s="202"/>
      <c r="AC189" s="202"/>
      <c r="AD189" s="202"/>
      <c r="AE189" s="202"/>
    </row>
    <row r="190" spans="1:31" x14ac:dyDescent="0.2">
      <c r="A190" s="285" t="s">
        <v>501</v>
      </c>
      <c r="B190" s="293" t="s">
        <v>691</v>
      </c>
      <c r="C190" s="293" t="s">
        <v>405</v>
      </c>
      <c r="D190" s="293" t="s">
        <v>429</v>
      </c>
      <c r="E190" s="293" t="s">
        <v>60</v>
      </c>
      <c r="F190" s="293" t="s">
        <v>382</v>
      </c>
      <c r="G190" s="293" t="s">
        <v>383</v>
      </c>
      <c r="H190" s="202" t="str">
        <f>IF(AND('OF -Antibiotics STAR PU 13'!J190="no",'Co-amoxiclav etc.'!J190="no"),"yes","no")</f>
        <v>yes</v>
      </c>
      <c r="I190" s="202" t="str">
        <f>IF(AND('OF -Antibiotics STAR PU 13'!L190="no",'Co-amoxiclav etc.'!L190="no"),"yes","no")</f>
        <v>yes</v>
      </c>
      <c r="J190" s="202" t="str">
        <f>IF(AND('OF -Antibiotics STAR PU 13'!N190="no",'Co-amoxiclav etc.'!N190="no"),"yes","no")</f>
        <v>yes</v>
      </c>
      <c r="K190" s="202" t="str">
        <f>IF(AND('OF -Antibiotics STAR PU 13'!P190="no",'Co-amoxiclav etc.'!P190="no"),"yes","no")</f>
        <v>yes</v>
      </c>
      <c r="L190" s="202" t="str">
        <f>IF(AND('OF -Antibiotics STAR PU 13'!R190="no",'Co-amoxiclav etc.'!R190="no"),"yes","no")</f>
        <v>yes</v>
      </c>
      <c r="M190" s="202" t="str">
        <f>IF(AND('OF -Antibiotics STAR PU 13'!T190="no",'Co-amoxiclav etc.'!T190="no"),"yes","no")</f>
        <v>yes</v>
      </c>
      <c r="N190" s="202" t="str">
        <f>IF(AND('OF -Antibiotics STAR PU 13'!V190="no",'Co-amoxiclav etc.'!V190="no"),"yes","no")</f>
        <v>yes</v>
      </c>
      <c r="O190" s="202" t="str">
        <f>IF(AND('OF -Antibiotics STAR PU 13'!X190="no",'Co-amoxiclav etc.'!X190="no"),"yes","no")</f>
        <v>yes</v>
      </c>
      <c r="P190" s="202" t="str">
        <f>IF(AND('OF -Antibiotics STAR PU 13'!Z190="no",'Co-amoxiclav etc.'!Z190="no"),"yes","no")</f>
        <v>yes</v>
      </c>
      <c r="Q190" s="202" t="str">
        <f>IF(AND('OF -Antibiotics STAR PU 13'!AB190="no",'Co-amoxiclav etc.'!AB190="no"),"yes","no")</f>
        <v>yes</v>
      </c>
      <c r="R190" s="202" t="str">
        <f>IF(AND('OF -Antibiotics STAR PU 13'!AD190="no",'Co-amoxiclav etc.'!AD190="no"),"yes","no")</f>
        <v>yes</v>
      </c>
      <c r="S190" s="202" t="str">
        <f>IF(AND('OF -Antibiotics STAR PU 13'!AF190="no",'Co-amoxiclav etc.'!AF190="no"),"yes","no")</f>
        <v>yes</v>
      </c>
      <c r="T190" s="202" t="str">
        <f>IF(AND('OF -Antibiotics STAR PU 13'!AH190="no",'Co-amoxiclav etc.'!AH190="no"),"yes","no")</f>
        <v>yes</v>
      </c>
      <c r="U190" s="202" t="str">
        <f>IF(AND('OF -Antibiotics STAR PU 13'!AJ190="no",'Co-amoxiclav etc.'!AJ190="no"),"yes","no")</f>
        <v>yes</v>
      </c>
      <c r="V190" s="202" t="str">
        <f>IF(AND('OF -Antibiotics STAR PU 13'!AL190="no",'Co-amoxiclav etc.'!AL190="no"),"yes","no")</f>
        <v>yes</v>
      </c>
      <c r="W190" s="202" t="str">
        <f>IF(AND('OF -Antibiotics STAR PU 13'!AN190="no",'Co-amoxiclav etc.'!AN190="no"),"yes","no")</f>
        <v>yes</v>
      </c>
      <c r="X190" s="202" t="str">
        <f>IF(AND('OF -Antibiotics STAR PU 13'!AP190="no",'Co-amoxiclav etc.'!AP190="no"),"yes","no")</f>
        <v>yes</v>
      </c>
      <c r="Y190" s="202" t="str">
        <f>IF(AND('OF -Antibiotics STAR PU 13'!AR190="no",'Co-amoxiclav etc.'!AR190="no"),"yes","no")</f>
        <v>yes</v>
      </c>
      <c r="Z190" s="202" t="str">
        <f>IF(AND('OF -Antibiotics STAR PU 13'!AT190="no",'Co-amoxiclav etc.'!AT190="no"),"yes","no")</f>
        <v>yes</v>
      </c>
      <c r="AA190" s="202" t="str">
        <f>IF(AND('OF -Antibiotics STAR PU 13'!AV190="no",'Co-amoxiclav etc.'!AV190="no"),"yes","no")</f>
        <v>no</v>
      </c>
      <c r="AB190" s="202"/>
      <c r="AC190" s="202"/>
      <c r="AD190" s="202"/>
      <c r="AE190" s="202"/>
    </row>
    <row r="191" spans="1:31" x14ac:dyDescent="0.2">
      <c r="A191" s="285" t="s">
        <v>628</v>
      </c>
      <c r="B191" s="293" t="s">
        <v>696</v>
      </c>
      <c r="C191" s="293" t="s">
        <v>464</v>
      </c>
      <c r="D191" s="293" t="s">
        <v>425</v>
      </c>
      <c r="E191" s="293" t="s">
        <v>40</v>
      </c>
      <c r="F191" s="293" t="s">
        <v>384</v>
      </c>
      <c r="G191" s="293" t="s">
        <v>385</v>
      </c>
      <c r="H191" s="202" t="str">
        <f>IF(AND('OF -Antibiotics STAR PU 13'!J191="no",'Co-amoxiclav etc.'!J191="no"),"yes","no")</f>
        <v>no</v>
      </c>
      <c r="I191" s="202" t="str">
        <f>IF(AND('OF -Antibiotics STAR PU 13'!L191="no",'Co-amoxiclav etc.'!L191="no"),"yes","no")</f>
        <v>no</v>
      </c>
      <c r="J191" s="202" t="str">
        <f>IF(AND('OF -Antibiotics STAR PU 13'!N191="no",'Co-amoxiclav etc.'!N191="no"),"yes","no")</f>
        <v>no</v>
      </c>
      <c r="K191" s="202" t="str">
        <f>IF(AND('OF -Antibiotics STAR PU 13'!P191="no",'Co-amoxiclav etc.'!P191="no"),"yes","no")</f>
        <v>no</v>
      </c>
      <c r="L191" s="202" t="str">
        <f>IF(AND('OF -Antibiotics STAR PU 13'!R191="no",'Co-amoxiclav etc.'!R191="no"),"yes","no")</f>
        <v>no</v>
      </c>
      <c r="M191" s="202" t="str">
        <f>IF(AND('OF -Antibiotics STAR PU 13'!T191="no",'Co-amoxiclav etc.'!T191="no"),"yes","no")</f>
        <v>no</v>
      </c>
      <c r="N191" s="202" t="str">
        <f>IF(AND('OF -Antibiotics STAR PU 13'!V191="no",'Co-amoxiclav etc.'!V191="no"),"yes","no")</f>
        <v>no</v>
      </c>
      <c r="O191" s="202" t="str">
        <f>IF(AND('OF -Antibiotics STAR PU 13'!X191="no",'Co-amoxiclav etc.'!X191="no"),"yes","no")</f>
        <v>no</v>
      </c>
      <c r="P191" s="202" t="str">
        <f>IF(AND('OF -Antibiotics STAR PU 13'!Z191="no",'Co-amoxiclav etc.'!Z191="no"),"yes","no")</f>
        <v>no</v>
      </c>
      <c r="Q191" s="202" t="str">
        <f>IF(AND('OF -Antibiotics STAR PU 13'!AB191="no",'Co-amoxiclav etc.'!AB191="no"),"yes","no")</f>
        <v>no</v>
      </c>
      <c r="R191" s="202" t="str">
        <f>IF(AND('OF -Antibiotics STAR PU 13'!AD191="no",'Co-amoxiclav etc.'!AD191="no"),"yes","no")</f>
        <v>no</v>
      </c>
      <c r="S191" s="202" t="str">
        <f>IF(AND('OF -Antibiotics STAR PU 13'!AF191="no",'Co-amoxiclav etc.'!AF191="no"),"yes","no")</f>
        <v>no</v>
      </c>
      <c r="T191" s="202" t="str">
        <f>IF(AND('OF -Antibiotics STAR PU 13'!AH191="no",'Co-amoxiclav etc.'!AH191="no"),"yes","no")</f>
        <v>no</v>
      </c>
      <c r="U191" s="202" t="str">
        <f>IF(AND('OF -Antibiotics STAR PU 13'!AJ191="no",'Co-amoxiclav etc.'!AJ191="no"),"yes","no")</f>
        <v>no</v>
      </c>
      <c r="V191" s="202" t="str">
        <f>IF(AND('OF -Antibiotics STAR PU 13'!AL191="no",'Co-amoxiclav etc.'!AL191="no"),"yes","no")</f>
        <v>no</v>
      </c>
      <c r="W191" s="202" t="str">
        <f>IF(AND('OF -Antibiotics STAR PU 13'!AN191="no",'Co-amoxiclav etc.'!AN191="no"),"yes","no")</f>
        <v>no</v>
      </c>
      <c r="X191" s="202" t="str">
        <f>IF(AND('OF -Antibiotics STAR PU 13'!AP191="no",'Co-amoxiclav etc.'!AP191="no"),"yes","no")</f>
        <v>no</v>
      </c>
      <c r="Y191" s="202" t="str">
        <f>IF(AND('OF -Antibiotics STAR PU 13'!AR191="no",'Co-amoxiclav etc.'!AR191="no"),"yes","no")</f>
        <v>no</v>
      </c>
      <c r="Z191" s="202" t="str">
        <f>IF(AND('OF -Antibiotics STAR PU 13'!AT191="no",'Co-amoxiclav etc.'!AT191="no"),"yes","no")</f>
        <v>no</v>
      </c>
      <c r="AA191" s="202" t="str">
        <f>IF(AND('OF -Antibiotics STAR PU 13'!AV191="no",'Co-amoxiclav etc.'!AV191="no"),"yes","no")</f>
        <v>no</v>
      </c>
      <c r="AB191" s="202"/>
      <c r="AC191" s="202"/>
      <c r="AD191" s="202"/>
      <c r="AE191" s="202"/>
    </row>
    <row r="192" spans="1:31" x14ac:dyDescent="0.2">
      <c r="A192" s="285" t="s">
        <v>623</v>
      </c>
      <c r="B192" s="293" t="s">
        <v>692</v>
      </c>
      <c r="C192" s="293" t="s">
        <v>403</v>
      </c>
      <c r="D192" s="293" t="s">
        <v>420</v>
      </c>
      <c r="E192" s="293" t="s">
        <v>25</v>
      </c>
      <c r="F192" s="293" t="s">
        <v>386</v>
      </c>
      <c r="G192" s="293" t="s">
        <v>387</v>
      </c>
      <c r="H192" s="202" t="str">
        <f>IF(AND('OF -Antibiotics STAR PU 13'!J192="no",'Co-amoxiclav etc.'!J192="no"),"yes","no")</f>
        <v>yes</v>
      </c>
      <c r="I192" s="202" t="str">
        <f>IF(AND('OF -Antibiotics STAR PU 13'!L192="no",'Co-amoxiclav etc.'!L192="no"),"yes","no")</f>
        <v>yes</v>
      </c>
      <c r="J192" s="202" t="str">
        <f>IF(AND('OF -Antibiotics STAR PU 13'!N192="no",'Co-amoxiclav etc.'!N192="no"),"yes","no")</f>
        <v>yes</v>
      </c>
      <c r="K192" s="202" t="str">
        <f>IF(AND('OF -Antibiotics STAR PU 13'!P192="no",'Co-amoxiclav etc.'!P192="no"),"yes","no")</f>
        <v>yes</v>
      </c>
      <c r="L192" s="202" t="str">
        <f>IF(AND('OF -Antibiotics STAR PU 13'!R192="no",'Co-amoxiclav etc.'!R192="no"),"yes","no")</f>
        <v>yes</v>
      </c>
      <c r="M192" s="202" t="str">
        <f>IF(AND('OF -Antibiotics STAR PU 13'!T192="no",'Co-amoxiclav etc.'!T192="no"),"yes","no")</f>
        <v>yes</v>
      </c>
      <c r="N192" s="202" t="str">
        <f>IF(AND('OF -Antibiotics STAR PU 13'!V192="no",'Co-amoxiclav etc.'!V192="no"),"yes","no")</f>
        <v>yes</v>
      </c>
      <c r="O192" s="202" t="str">
        <f>IF(AND('OF -Antibiotics STAR PU 13'!X192="no",'Co-amoxiclav etc.'!X192="no"),"yes","no")</f>
        <v>yes</v>
      </c>
      <c r="P192" s="202" t="str">
        <f>IF(AND('OF -Antibiotics STAR PU 13'!Z192="no",'Co-amoxiclav etc.'!Z192="no"),"yes","no")</f>
        <v>yes</v>
      </c>
      <c r="Q192" s="202" t="str">
        <f>IF(AND('OF -Antibiotics STAR PU 13'!AB192="no",'Co-amoxiclav etc.'!AB192="no"),"yes","no")</f>
        <v>no</v>
      </c>
      <c r="R192" s="202" t="str">
        <f>IF(AND('OF -Antibiotics STAR PU 13'!AD192="no",'Co-amoxiclav etc.'!AD192="no"),"yes","no")</f>
        <v>no</v>
      </c>
      <c r="S192" s="202" t="str">
        <f>IF(AND('OF -Antibiotics STAR PU 13'!AF192="no",'Co-amoxiclav etc.'!AF192="no"),"yes","no")</f>
        <v>no</v>
      </c>
      <c r="T192" s="202" t="str">
        <f>IF(AND('OF -Antibiotics STAR PU 13'!AH192="no",'Co-amoxiclav etc.'!AH192="no"),"yes","no")</f>
        <v>no</v>
      </c>
      <c r="U192" s="202" t="str">
        <f>IF(AND('OF -Antibiotics STAR PU 13'!AJ192="no",'Co-amoxiclav etc.'!AJ192="no"),"yes","no")</f>
        <v>no</v>
      </c>
      <c r="V192" s="202" t="str">
        <f>IF(AND('OF -Antibiotics STAR PU 13'!AL192="no",'Co-amoxiclav etc.'!AL192="no"),"yes","no")</f>
        <v>no</v>
      </c>
      <c r="W192" s="202" t="str">
        <f>IF(AND('OF -Antibiotics STAR PU 13'!AN192="no",'Co-amoxiclav etc.'!AN192="no"),"yes","no")</f>
        <v>no</v>
      </c>
      <c r="X192" s="202" t="str">
        <f>IF(AND('OF -Antibiotics STAR PU 13'!AP192="no",'Co-amoxiclav etc.'!AP192="no"),"yes","no")</f>
        <v>no</v>
      </c>
      <c r="Y192" s="202" t="str">
        <f>IF(AND('OF -Antibiotics STAR PU 13'!AR192="no",'Co-amoxiclav etc.'!AR192="no"),"yes","no")</f>
        <v>no</v>
      </c>
      <c r="Z192" s="202" t="str">
        <f>IF(AND('OF -Antibiotics STAR PU 13'!AT192="no",'Co-amoxiclav etc.'!AT192="no"),"yes","no")</f>
        <v>no</v>
      </c>
      <c r="AA192" s="202" t="str">
        <f>IF(AND('OF -Antibiotics STAR PU 13'!AV192="no",'Co-amoxiclav etc.'!AV192="no"),"yes","no")</f>
        <v>no</v>
      </c>
      <c r="AB192" s="202"/>
      <c r="AC192" s="202"/>
      <c r="AD192" s="202"/>
      <c r="AE192" s="202"/>
    </row>
    <row r="193" spans="1:31" x14ac:dyDescent="0.2">
      <c r="A193" s="285" t="s">
        <v>496</v>
      </c>
      <c r="B193" s="293" t="s">
        <v>705</v>
      </c>
      <c r="C193" s="293" t="s">
        <v>411</v>
      </c>
      <c r="D193" s="293" t="s">
        <v>437</v>
      </c>
      <c r="E193" s="293" t="s">
        <v>123</v>
      </c>
      <c r="F193" s="293" t="s">
        <v>388</v>
      </c>
      <c r="G193" s="293" t="s">
        <v>389</v>
      </c>
      <c r="H193" s="202" t="str">
        <f>IF(AND('OF -Antibiotics STAR PU 13'!J193="no",'Co-amoxiclav etc.'!J193="no"),"yes","no")</f>
        <v>yes</v>
      </c>
      <c r="I193" s="202" t="str">
        <f>IF(AND('OF -Antibiotics STAR PU 13'!L193="no",'Co-amoxiclav etc.'!L193="no"),"yes","no")</f>
        <v>yes</v>
      </c>
      <c r="J193" s="202" t="str">
        <f>IF(AND('OF -Antibiotics STAR PU 13'!N193="no",'Co-amoxiclav etc.'!N193="no"),"yes","no")</f>
        <v>yes</v>
      </c>
      <c r="K193" s="202" t="str">
        <f>IF(AND('OF -Antibiotics STAR PU 13'!P193="no",'Co-amoxiclav etc.'!P193="no"),"yes","no")</f>
        <v>yes</v>
      </c>
      <c r="L193" s="202" t="str">
        <f>IF(AND('OF -Antibiotics STAR PU 13'!R193="no",'Co-amoxiclav etc.'!R193="no"),"yes","no")</f>
        <v>yes</v>
      </c>
      <c r="M193" s="202" t="str">
        <f>IF(AND('OF -Antibiotics STAR PU 13'!T193="no",'Co-amoxiclav etc.'!T193="no"),"yes","no")</f>
        <v>yes</v>
      </c>
      <c r="N193" s="202" t="str">
        <f>IF(AND('OF -Antibiotics STAR PU 13'!V193="no",'Co-amoxiclav etc.'!V193="no"),"yes","no")</f>
        <v>yes</v>
      </c>
      <c r="O193" s="202" t="str">
        <f>IF(AND('OF -Antibiotics STAR PU 13'!X193="no",'Co-amoxiclav etc.'!X193="no"),"yes","no")</f>
        <v>yes</v>
      </c>
      <c r="P193" s="202" t="str">
        <f>IF(AND('OF -Antibiotics STAR PU 13'!Z193="no",'Co-amoxiclav etc.'!Z193="no"),"yes","no")</f>
        <v>yes</v>
      </c>
      <c r="Q193" s="202" t="str">
        <f>IF(AND('OF -Antibiotics STAR PU 13'!AB193="no",'Co-amoxiclav etc.'!AB193="no"),"yes","no")</f>
        <v>yes</v>
      </c>
      <c r="R193" s="202" t="str">
        <f>IF(AND('OF -Antibiotics STAR PU 13'!AD193="no",'Co-amoxiclav etc.'!AD193="no"),"yes","no")</f>
        <v>yes</v>
      </c>
      <c r="S193" s="202" t="str">
        <f>IF(AND('OF -Antibiotics STAR PU 13'!AF193="no",'Co-amoxiclav etc.'!AF193="no"),"yes","no")</f>
        <v>yes</v>
      </c>
      <c r="T193" s="202" t="str">
        <f>IF(AND('OF -Antibiotics STAR PU 13'!AH193="no",'Co-amoxiclav etc.'!AH193="no"),"yes","no")</f>
        <v>yes</v>
      </c>
      <c r="U193" s="202" t="str">
        <f>IF(AND('OF -Antibiotics STAR PU 13'!AJ193="no",'Co-amoxiclav etc.'!AJ193="no"),"yes","no")</f>
        <v>yes</v>
      </c>
      <c r="V193" s="202" t="str">
        <f>IF(AND('OF -Antibiotics STAR PU 13'!AL193="no",'Co-amoxiclav etc.'!AL193="no"),"yes","no")</f>
        <v>yes</v>
      </c>
      <c r="W193" s="202" t="str">
        <f>IF(AND('OF -Antibiotics STAR PU 13'!AN193="no",'Co-amoxiclav etc.'!AN193="no"),"yes","no")</f>
        <v>yes</v>
      </c>
      <c r="X193" s="202" t="str">
        <f>IF(AND('OF -Antibiotics STAR PU 13'!AP193="no",'Co-amoxiclav etc.'!AP193="no"),"yes","no")</f>
        <v>yes</v>
      </c>
      <c r="Y193" s="202" t="str">
        <f>IF(AND('OF -Antibiotics STAR PU 13'!AR193="no",'Co-amoxiclav etc.'!AR193="no"),"yes","no")</f>
        <v>yes</v>
      </c>
      <c r="Z193" s="202" t="str">
        <f>IF(AND('OF -Antibiotics STAR PU 13'!AT193="no",'Co-amoxiclav etc.'!AT193="no"),"yes","no")</f>
        <v>yes</v>
      </c>
      <c r="AA193" s="202" t="str">
        <f>IF(AND('OF -Antibiotics STAR PU 13'!AV193="no",'Co-amoxiclav etc.'!AV193="no"),"yes","no")</f>
        <v>yes</v>
      </c>
      <c r="AB193" s="202"/>
      <c r="AC193" s="202"/>
      <c r="AD193" s="202"/>
      <c r="AE193" s="202"/>
    </row>
    <row r="194" spans="1:31" x14ac:dyDescent="0.2">
      <c r="A194" s="285" t="s">
        <v>635</v>
      </c>
      <c r="B194" s="293" t="s">
        <v>694</v>
      </c>
      <c r="C194" s="293" t="s">
        <v>407</v>
      </c>
      <c r="D194" s="293" t="s">
        <v>423</v>
      </c>
      <c r="E194" s="293" t="s">
        <v>34</v>
      </c>
      <c r="F194" s="293" t="s">
        <v>390</v>
      </c>
      <c r="G194" s="293" t="s">
        <v>391</v>
      </c>
      <c r="H194" s="202" t="str">
        <f>IF(AND('OF -Antibiotics STAR PU 13'!J194="no",'Co-amoxiclav etc.'!J194="no"),"yes","no")</f>
        <v>no</v>
      </c>
      <c r="I194" s="202" t="str">
        <f>IF(AND('OF -Antibiotics STAR PU 13'!L194="no",'Co-amoxiclav etc.'!L194="no"),"yes","no")</f>
        <v>no</v>
      </c>
      <c r="J194" s="202" t="str">
        <f>IF(AND('OF -Antibiotics STAR PU 13'!N194="no",'Co-amoxiclav etc.'!N194="no"),"yes","no")</f>
        <v>no</v>
      </c>
      <c r="K194" s="202" t="str">
        <f>IF(AND('OF -Antibiotics STAR PU 13'!P194="no",'Co-amoxiclav etc.'!P194="no"),"yes","no")</f>
        <v>no</v>
      </c>
      <c r="L194" s="202" t="str">
        <f>IF(AND('OF -Antibiotics STAR PU 13'!R194="no",'Co-amoxiclav etc.'!R194="no"),"yes","no")</f>
        <v>no</v>
      </c>
      <c r="M194" s="202" t="str">
        <f>IF(AND('OF -Antibiotics STAR PU 13'!T194="no",'Co-amoxiclav etc.'!T194="no"),"yes","no")</f>
        <v>no</v>
      </c>
      <c r="N194" s="202" t="str">
        <f>IF(AND('OF -Antibiotics STAR PU 13'!V194="no",'Co-amoxiclav etc.'!V194="no"),"yes","no")</f>
        <v>no</v>
      </c>
      <c r="O194" s="202" t="str">
        <f>IF(AND('OF -Antibiotics STAR PU 13'!X194="no",'Co-amoxiclav etc.'!X194="no"),"yes","no")</f>
        <v>no</v>
      </c>
      <c r="P194" s="202" t="str">
        <f>IF(AND('OF -Antibiotics STAR PU 13'!Z194="no",'Co-amoxiclav etc.'!Z194="no"),"yes","no")</f>
        <v>no</v>
      </c>
      <c r="Q194" s="202" t="str">
        <f>IF(AND('OF -Antibiotics STAR PU 13'!AB194="no",'Co-amoxiclav etc.'!AB194="no"),"yes","no")</f>
        <v>no</v>
      </c>
      <c r="R194" s="202" t="str">
        <f>IF(AND('OF -Antibiotics STAR PU 13'!AD194="no",'Co-amoxiclav etc.'!AD194="no"),"yes","no")</f>
        <v>no</v>
      </c>
      <c r="S194" s="202" t="str">
        <f>IF(AND('OF -Antibiotics STAR PU 13'!AF194="no",'Co-amoxiclav etc.'!AF194="no"),"yes","no")</f>
        <v>no</v>
      </c>
      <c r="T194" s="202" t="str">
        <f>IF(AND('OF -Antibiotics STAR PU 13'!AH194="no",'Co-amoxiclav etc.'!AH194="no"),"yes","no")</f>
        <v>no</v>
      </c>
      <c r="U194" s="202" t="str">
        <f>IF(AND('OF -Antibiotics STAR PU 13'!AJ194="no",'Co-amoxiclav etc.'!AJ194="no"),"yes","no")</f>
        <v>no</v>
      </c>
      <c r="V194" s="202" t="str">
        <f>IF(AND('OF -Antibiotics STAR PU 13'!AL194="no",'Co-amoxiclav etc.'!AL194="no"),"yes","no")</f>
        <v>no</v>
      </c>
      <c r="W194" s="202" t="str">
        <f>IF(AND('OF -Antibiotics STAR PU 13'!AN194="no",'Co-amoxiclav etc.'!AN194="no"),"yes","no")</f>
        <v>no</v>
      </c>
      <c r="X194" s="202" t="str">
        <f>IF(AND('OF -Antibiotics STAR PU 13'!AP194="no",'Co-amoxiclav etc.'!AP194="no"),"yes","no")</f>
        <v>no</v>
      </c>
      <c r="Y194" s="202" t="str">
        <f>IF(AND('OF -Antibiotics STAR PU 13'!AR194="no",'Co-amoxiclav etc.'!AR194="no"),"yes","no")</f>
        <v>no</v>
      </c>
      <c r="Z194" s="202" t="str">
        <f>IF(AND('OF -Antibiotics STAR PU 13'!AT194="no",'Co-amoxiclav etc.'!AT194="no"),"yes","no")</f>
        <v>no</v>
      </c>
      <c r="AA194" s="202" t="str">
        <f>IF(AND('OF -Antibiotics STAR PU 13'!AV194="no",'Co-amoxiclav etc.'!AV194="no"),"yes","no")</f>
        <v>no</v>
      </c>
      <c r="AB194" s="202"/>
      <c r="AC194" s="202"/>
      <c r="AD194" s="202"/>
      <c r="AE194" s="202"/>
    </row>
    <row r="195" spans="1:31" x14ac:dyDescent="0.2">
      <c r="A195" s="285" t="s">
        <v>500</v>
      </c>
      <c r="B195" s="293" t="s">
        <v>694</v>
      </c>
      <c r="C195" s="293" t="s">
        <v>407</v>
      </c>
      <c r="D195" s="293" t="s">
        <v>431</v>
      </c>
      <c r="E195" s="293" t="s">
        <v>82</v>
      </c>
      <c r="F195" s="293" t="s">
        <v>392</v>
      </c>
      <c r="G195" s="293" t="s">
        <v>393</v>
      </c>
      <c r="H195" s="202" t="str">
        <f>IF(AND('OF -Antibiotics STAR PU 13'!J195="no",'Co-amoxiclav etc.'!J195="no"),"yes","no")</f>
        <v>no</v>
      </c>
      <c r="I195" s="202" t="str">
        <f>IF(AND('OF -Antibiotics STAR PU 13'!L195="no",'Co-amoxiclav etc.'!L195="no"),"yes","no")</f>
        <v>no</v>
      </c>
      <c r="J195" s="202" t="str">
        <f>IF(AND('OF -Antibiotics STAR PU 13'!N195="no",'Co-amoxiclav etc.'!N195="no"),"yes","no")</f>
        <v>no</v>
      </c>
      <c r="K195" s="202" t="str">
        <f>IF(AND('OF -Antibiotics STAR PU 13'!P195="no",'Co-amoxiclav etc.'!P195="no"),"yes","no")</f>
        <v>no</v>
      </c>
      <c r="L195" s="202" t="str">
        <f>IF(AND('OF -Antibiotics STAR PU 13'!R195="no",'Co-amoxiclav etc.'!R195="no"),"yes","no")</f>
        <v>no</v>
      </c>
      <c r="M195" s="202" t="str">
        <f>IF(AND('OF -Antibiotics STAR PU 13'!T195="no",'Co-amoxiclav etc.'!T195="no"),"yes","no")</f>
        <v>no</v>
      </c>
      <c r="N195" s="202" t="str">
        <f>IF(AND('OF -Antibiotics STAR PU 13'!V195="no",'Co-amoxiclav etc.'!V195="no"),"yes","no")</f>
        <v>no</v>
      </c>
      <c r="O195" s="202" t="str">
        <f>IF(AND('OF -Antibiotics STAR PU 13'!X195="no",'Co-amoxiclav etc.'!X195="no"),"yes","no")</f>
        <v>no</v>
      </c>
      <c r="P195" s="202" t="str">
        <f>IF(AND('OF -Antibiotics STAR PU 13'!Z195="no",'Co-amoxiclav etc.'!Z195="no"),"yes","no")</f>
        <v>no</v>
      </c>
      <c r="Q195" s="202" t="str">
        <f>IF(AND('OF -Antibiotics STAR PU 13'!AB195="no",'Co-amoxiclav etc.'!AB195="no"),"yes","no")</f>
        <v>no</v>
      </c>
      <c r="R195" s="202" t="str">
        <f>IF(AND('OF -Antibiotics STAR PU 13'!AD195="no",'Co-amoxiclav etc.'!AD195="no"),"yes","no")</f>
        <v>no</v>
      </c>
      <c r="S195" s="202" t="str">
        <f>IF(AND('OF -Antibiotics STAR PU 13'!AF195="no",'Co-amoxiclav etc.'!AF195="no"),"yes","no")</f>
        <v>no</v>
      </c>
      <c r="T195" s="202" t="str">
        <f>IF(AND('OF -Antibiotics STAR PU 13'!AH195="no",'Co-amoxiclav etc.'!AH195="no"),"yes","no")</f>
        <v>no</v>
      </c>
      <c r="U195" s="202" t="str">
        <f>IF(AND('OF -Antibiotics STAR PU 13'!AJ195="no",'Co-amoxiclav etc.'!AJ195="no"),"yes","no")</f>
        <v>no</v>
      </c>
      <c r="V195" s="202" t="str">
        <f>IF(AND('OF -Antibiotics STAR PU 13'!AL195="no",'Co-amoxiclav etc.'!AL195="no"),"yes","no")</f>
        <v>no</v>
      </c>
      <c r="W195" s="202" t="str">
        <f>IF(AND('OF -Antibiotics STAR PU 13'!AN195="no",'Co-amoxiclav etc.'!AN195="no"),"yes","no")</f>
        <v>no</v>
      </c>
      <c r="X195" s="202" t="str">
        <f>IF(AND('OF -Antibiotics STAR PU 13'!AP195="no",'Co-amoxiclav etc.'!AP195="no"),"yes","no")</f>
        <v>no</v>
      </c>
      <c r="Y195" s="202" t="str">
        <f>IF(AND('OF -Antibiotics STAR PU 13'!AR195="no",'Co-amoxiclav etc.'!AR195="no"),"yes","no")</f>
        <v>no</v>
      </c>
      <c r="Z195" s="202" t="str">
        <f>IF(AND('OF -Antibiotics STAR PU 13'!AT195="no",'Co-amoxiclav etc.'!AT195="no"),"yes","no")</f>
        <v>no</v>
      </c>
      <c r="AA195" s="202" t="str">
        <f>IF(AND('OF -Antibiotics STAR PU 13'!AV195="no",'Co-amoxiclav etc.'!AV195="no"),"yes","no")</f>
        <v>no</v>
      </c>
      <c r="AB195" s="202"/>
      <c r="AC195" s="202"/>
      <c r="AD195" s="202"/>
      <c r="AE195" s="202"/>
    </row>
    <row r="196" spans="1:31" x14ac:dyDescent="0.2">
      <c r="H196" s="202"/>
    </row>
    <row r="197" spans="1:31" x14ac:dyDescent="0.2">
      <c r="F197" s="24" t="s">
        <v>778</v>
      </c>
      <c r="H197" s="306">
        <f t="shared" ref="H197:S197" si="0">COUNTIF(H5:H195,"yes")</f>
        <v>30</v>
      </c>
      <c r="I197" s="306">
        <f t="shared" si="0"/>
        <v>28</v>
      </c>
      <c r="J197" s="306">
        <f t="shared" si="0"/>
        <v>27</v>
      </c>
      <c r="K197" s="306">
        <f t="shared" si="0"/>
        <v>27</v>
      </c>
      <c r="L197" s="306">
        <f t="shared" si="0"/>
        <v>26</v>
      </c>
      <c r="M197" s="306">
        <f t="shared" si="0"/>
        <v>24</v>
      </c>
      <c r="N197" s="306">
        <f t="shared" si="0"/>
        <v>21</v>
      </c>
      <c r="O197" s="306">
        <f t="shared" si="0"/>
        <v>21</v>
      </c>
      <c r="P197" s="306">
        <f t="shared" si="0"/>
        <v>23</v>
      </c>
      <c r="Q197" s="306">
        <f t="shared" si="0"/>
        <v>22</v>
      </c>
      <c r="R197" s="306">
        <f t="shared" si="0"/>
        <v>20</v>
      </c>
      <c r="S197" s="306">
        <f t="shared" si="0"/>
        <v>19</v>
      </c>
      <c r="T197">
        <f t="shared" ref="T197:AA197" si="1">COUNTIF(T5:T195,"yes")</f>
        <v>18</v>
      </c>
      <c r="U197" s="306">
        <f t="shared" si="1"/>
        <v>17</v>
      </c>
      <c r="V197" s="306">
        <f t="shared" si="1"/>
        <v>17</v>
      </c>
      <c r="W197" s="306">
        <f t="shared" si="1"/>
        <v>16</v>
      </c>
      <c r="X197" s="306">
        <f t="shared" si="1"/>
        <v>15</v>
      </c>
      <c r="Y197" s="306">
        <f t="shared" si="1"/>
        <v>14</v>
      </c>
      <c r="Z197" s="306">
        <f t="shared" si="1"/>
        <v>12</v>
      </c>
      <c r="AA197" s="306">
        <f t="shared" si="1"/>
        <v>11</v>
      </c>
    </row>
  </sheetData>
  <autoFilter ref="A4:AE195"/>
  <customSheetViews>
    <customSheetView guid="{460C675D-EB01-4F1F-8F6F-F3410AC9815E}" showAutoFilter="1" topLeftCell="F1">
      <pane xSplit="2" ySplit="4" topLeftCell="H5" activePane="bottomRight" state="frozen"/>
      <selection pane="bottomRight"/>
      <pageMargins left="0.7" right="0.7" top="0.75" bottom="0.75" header="0.3" footer="0.3"/>
      <pageSetup paperSize="9" orientation="portrait" r:id="rId1"/>
      <autoFilter ref="A4:S199"/>
    </customSheetView>
    <customSheetView guid="{0B466410-FB7E-451A-AFD3-95886095C000}" showAutoFilter="1" hiddenColumns="1">
      <pane ySplit="4" topLeftCell="A5" activePane="bottomLeft" state="frozen"/>
      <selection pane="bottomLeft" activeCell="O2" sqref="O2"/>
      <pageMargins left="0.7" right="0.7" top="0.75" bottom="0.75" header="0.3" footer="0.3"/>
      <pageSetup paperSize="9" orientation="portrait" r:id="rId2"/>
      <autoFilter ref="A4:I213"/>
    </customSheetView>
  </customSheetViews>
  <conditionalFormatting sqref="T5:T195">
    <cfRule type="expression" dxfId="71" priority="69">
      <formula>T5="yes"</formula>
    </cfRule>
  </conditionalFormatting>
  <conditionalFormatting sqref="F5:F195">
    <cfRule type="expression" dxfId="70" priority="28">
      <formula>AA5="yes"</formula>
    </cfRule>
  </conditionalFormatting>
  <conditionalFormatting sqref="H5:H195">
    <cfRule type="expression" dxfId="69" priority="26">
      <formula>H5="yes"</formula>
    </cfRule>
  </conditionalFormatting>
  <conditionalFormatting sqref="L5:L195">
    <cfRule type="expression" dxfId="68" priority="25">
      <formula>L5="yes"</formula>
    </cfRule>
  </conditionalFormatting>
  <conditionalFormatting sqref="M5:M195">
    <cfRule type="expression" dxfId="67" priority="24">
      <formula>M5="yes"</formula>
    </cfRule>
  </conditionalFormatting>
  <conditionalFormatting sqref="N5:N195">
    <cfRule type="expression" dxfId="66" priority="23">
      <formula>N5="yes"</formula>
    </cfRule>
  </conditionalFormatting>
  <conditionalFormatting sqref="O5:O195">
    <cfRule type="expression" dxfId="65" priority="22">
      <formula>O5="yes"</formula>
    </cfRule>
  </conditionalFormatting>
  <conditionalFormatting sqref="P5:P195">
    <cfRule type="expression" dxfId="64" priority="21">
      <formula>P5="yes"</formula>
    </cfRule>
  </conditionalFormatting>
  <conditionalFormatting sqref="I5:I195">
    <cfRule type="expression" dxfId="63" priority="20">
      <formula>I5="yes"</formula>
    </cfRule>
  </conditionalFormatting>
  <conditionalFormatting sqref="J5:J195">
    <cfRule type="expression" dxfId="62" priority="19">
      <formula>J5="yes"</formula>
    </cfRule>
  </conditionalFormatting>
  <conditionalFormatting sqref="K5:K195">
    <cfRule type="expression" dxfId="61" priority="18">
      <formula>K5="yes"</formula>
    </cfRule>
  </conditionalFormatting>
  <conditionalFormatting sqref="Q5:Q195">
    <cfRule type="expression" dxfId="60" priority="17">
      <formula>Q5="yes"</formula>
    </cfRule>
  </conditionalFormatting>
  <conditionalFormatting sqref="R5:R195">
    <cfRule type="expression" dxfId="59" priority="16">
      <formula>R5="yes"</formula>
    </cfRule>
  </conditionalFormatting>
  <conditionalFormatting sqref="S5:S195">
    <cfRule type="expression" dxfId="58" priority="15">
      <formula>S5="yes"</formula>
    </cfRule>
  </conditionalFormatting>
  <conditionalFormatting sqref="U5:U195">
    <cfRule type="expression" dxfId="57" priority="13">
      <formula>U5="yes"</formula>
    </cfRule>
  </conditionalFormatting>
  <conditionalFormatting sqref="V5:V195">
    <cfRule type="expression" dxfId="56" priority="11">
      <formula>V5="yes"</formula>
    </cfRule>
  </conditionalFormatting>
  <conditionalFormatting sqref="W5:W195">
    <cfRule type="expression" dxfId="55" priority="9">
      <formula>W5="yes"</formula>
    </cfRule>
  </conditionalFormatting>
  <conditionalFormatting sqref="X5:X195">
    <cfRule type="expression" dxfId="54" priority="7">
      <formula>X5="yes"</formula>
    </cfRule>
  </conditionalFormatting>
  <conditionalFormatting sqref="Y5:Y195">
    <cfRule type="expression" dxfId="53" priority="5">
      <formula>Y5="yes"</formula>
    </cfRule>
  </conditionalFormatting>
  <conditionalFormatting sqref="Z5:Z195">
    <cfRule type="expression" dxfId="52" priority="3">
      <formula>Z5="yes"</formula>
    </cfRule>
  </conditionalFormatting>
  <conditionalFormatting sqref="AA5:AA195">
    <cfRule type="expression" dxfId="51" priority="1">
      <formula>AA5="yes"</formula>
    </cfRule>
  </conditionalFormatting>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1:GK9"/>
  <sheetViews>
    <sheetView workbookViewId="0">
      <selection activeCell="A2" sqref="A2"/>
    </sheetView>
  </sheetViews>
  <sheetFormatPr defaultRowHeight="12.75" x14ac:dyDescent="0.2"/>
  <cols>
    <col min="1" max="1" width="14.33203125" style="39" customWidth="1"/>
    <col min="2" max="2" width="14.6640625" style="39" customWidth="1"/>
    <col min="3" max="3" width="14.33203125" style="39" customWidth="1"/>
    <col min="4" max="4" width="13.6640625" style="39" customWidth="1"/>
    <col min="5" max="5" width="14.6640625" style="39" customWidth="1"/>
    <col min="6" max="6" width="14.5" style="39" customWidth="1"/>
    <col min="7" max="7" width="14" style="39" customWidth="1"/>
    <col min="8" max="9" width="14.33203125" style="39" customWidth="1"/>
    <col min="10" max="10" width="14.1640625" style="39" customWidth="1"/>
    <col min="11" max="11" width="14.33203125" style="39" customWidth="1"/>
    <col min="12" max="12" width="14.5" style="39" customWidth="1"/>
    <col min="13" max="13" width="14.33203125" style="39" customWidth="1"/>
    <col min="14" max="14" width="14.6640625" style="39" customWidth="1"/>
    <col min="15" max="15" width="14.33203125" style="39" customWidth="1"/>
    <col min="16" max="16" width="13.6640625" style="39" customWidth="1"/>
    <col min="17" max="17" width="14.6640625" style="39" customWidth="1"/>
    <col min="18" max="18" width="14.5" style="39" customWidth="1"/>
    <col min="19" max="19" width="14" style="39" customWidth="1"/>
    <col min="20" max="20" width="14.33203125" style="39" customWidth="1"/>
    <col min="21" max="191" width="9.83203125" style="39" customWidth="1"/>
    <col min="192" max="193" width="11.6640625" style="39" customWidth="1"/>
    <col min="194" max="208" width="12.1640625" style="39" customWidth="1"/>
    <col min="209" max="209" width="13.6640625" style="39" customWidth="1"/>
    <col min="210" max="210" width="12.5" style="39" bestFit="1" customWidth="1"/>
    <col min="211" max="211" width="8.83203125" style="39" customWidth="1"/>
    <col min="212" max="212" width="12.5" style="39" bestFit="1" customWidth="1"/>
    <col min="213" max="213" width="8.83203125" style="39" customWidth="1"/>
    <col min="214" max="214" width="12.5" style="39" bestFit="1" customWidth="1"/>
    <col min="215" max="215" width="8.83203125" style="39" customWidth="1"/>
    <col min="216" max="216" width="12.5" style="39" bestFit="1" customWidth="1"/>
    <col min="217" max="218" width="8.83203125" style="39" customWidth="1"/>
    <col min="219" max="219" width="12.5" style="39" bestFit="1" customWidth="1"/>
    <col min="220" max="220" width="8.83203125" style="39" customWidth="1"/>
    <col min="221" max="221" width="12.5" style="39" bestFit="1" customWidth="1"/>
    <col min="222" max="222" width="8.83203125" style="39" customWidth="1"/>
    <col min="223" max="223" width="12.5" style="39" bestFit="1" customWidth="1"/>
    <col min="224" max="224" width="8.83203125" style="39" customWidth="1"/>
    <col min="225" max="225" width="12.5" style="39" bestFit="1" customWidth="1"/>
    <col min="226" max="226" width="8.83203125" style="39" customWidth="1"/>
    <col min="227" max="227" width="12.5" style="39" bestFit="1" customWidth="1"/>
    <col min="228" max="230" width="8.83203125" style="39" customWidth="1"/>
    <col min="231" max="231" width="12.5" style="39" bestFit="1" customWidth="1"/>
    <col min="232" max="233" width="8.83203125" style="39" customWidth="1"/>
    <col min="234" max="234" width="12.5" style="39" bestFit="1" customWidth="1"/>
    <col min="235" max="236" width="8.83203125" style="39" customWidth="1"/>
    <col min="237" max="237" width="12.5" style="39" bestFit="1" customWidth="1"/>
    <col min="238" max="238" width="8.83203125" style="39" customWidth="1"/>
    <col min="239" max="239" width="12.5" style="39" bestFit="1" customWidth="1"/>
    <col min="240" max="240" width="8.83203125" style="39" customWidth="1"/>
    <col min="241" max="241" width="12.5" style="39" bestFit="1" customWidth="1"/>
    <col min="242" max="244" width="8.83203125" style="39" customWidth="1"/>
    <col min="245" max="245" width="12.5" style="39" bestFit="1" customWidth="1"/>
    <col min="246" max="246" width="8.83203125" style="39" customWidth="1"/>
    <col min="247" max="247" width="12.5" style="39" bestFit="1" customWidth="1"/>
    <col min="248" max="253" width="8.83203125" style="39" customWidth="1"/>
    <col min="254" max="254" width="12.5" style="39" bestFit="1" customWidth="1"/>
    <col min="255" max="255" width="8.83203125" style="39" customWidth="1"/>
    <col min="256" max="256" width="12.5" style="39" bestFit="1" customWidth="1"/>
    <col min="257" max="257" width="8.83203125" style="39" customWidth="1"/>
    <col min="258" max="258" width="12.5" style="39" bestFit="1" customWidth="1"/>
    <col min="259" max="259" width="8.83203125" style="39" customWidth="1"/>
    <col min="260" max="260" width="12.5" style="39" bestFit="1" customWidth="1"/>
    <col min="261" max="261" width="8.83203125" style="39" customWidth="1"/>
    <col min="262" max="262" width="12.5" style="39" bestFit="1" customWidth="1"/>
    <col min="263" max="264" width="8.83203125" style="39" customWidth="1"/>
    <col min="265" max="265" width="12.5" style="39" bestFit="1" customWidth="1"/>
    <col min="266" max="267" width="8.83203125" style="39" customWidth="1"/>
    <col min="268" max="268" width="12.5" style="39" bestFit="1" customWidth="1"/>
    <col min="269" max="269" width="8.83203125" style="39" customWidth="1"/>
    <col min="270" max="270" width="12.5" style="39" bestFit="1" customWidth="1"/>
    <col min="271" max="271" width="8.83203125" style="39" customWidth="1"/>
    <col min="272" max="272" width="12.5" style="39" bestFit="1" customWidth="1"/>
    <col min="273" max="273" width="8.83203125" style="39" customWidth="1"/>
    <col min="274" max="274" width="12.5" style="39" bestFit="1" customWidth="1"/>
    <col min="275" max="276" width="8.83203125" style="39" customWidth="1"/>
    <col min="277" max="277" width="12.5" style="39" bestFit="1" customWidth="1"/>
    <col min="278" max="278" width="8.83203125" style="39" customWidth="1"/>
    <col min="279" max="279" width="12.5" style="39" bestFit="1" customWidth="1"/>
    <col min="280" max="280" width="8.83203125" style="39" customWidth="1"/>
    <col min="281" max="281" width="12.5" style="39" bestFit="1" customWidth="1"/>
    <col min="282" max="282" width="8.83203125" style="39" customWidth="1"/>
    <col min="283" max="283" width="12.5" style="39" bestFit="1" customWidth="1"/>
    <col min="284" max="284" width="8.83203125" style="39" customWidth="1"/>
    <col min="285" max="285" width="12.5" style="39" bestFit="1" customWidth="1"/>
    <col min="286" max="286" width="8.83203125" style="39" customWidth="1"/>
    <col min="287" max="287" width="12.5" style="39" bestFit="1" customWidth="1"/>
    <col min="288" max="288" width="8.83203125" style="39" customWidth="1"/>
    <col min="289" max="289" width="12.5" style="39" bestFit="1" customWidth="1"/>
    <col min="290" max="290" width="8.83203125" style="39" customWidth="1"/>
    <col min="291" max="291" width="12.5" style="39" bestFit="1" customWidth="1"/>
    <col min="292" max="292" width="8.83203125" style="39" customWidth="1"/>
    <col min="293" max="293" width="12.5" style="39" bestFit="1" customWidth="1"/>
    <col min="294" max="294" width="8.83203125" style="39" customWidth="1"/>
    <col min="295" max="295" width="12.5" style="39" bestFit="1" customWidth="1"/>
    <col min="296" max="296" width="8.83203125" style="39" customWidth="1"/>
    <col min="297" max="297" width="12.5" style="39" bestFit="1" customWidth="1"/>
    <col min="298" max="298" width="8.83203125" style="39" customWidth="1"/>
    <col min="299" max="299" width="12.5" style="39" bestFit="1" customWidth="1"/>
    <col min="300" max="301" width="8.83203125" style="39" customWidth="1"/>
    <col min="302" max="302" width="12.5" style="39" bestFit="1" customWidth="1"/>
    <col min="303" max="303" width="8.83203125" style="39" customWidth="1"/>
    <col min="304" max="304" width="12.5" style="39" bestFit="1" customWidth="1"/>
    <col min="305" max="305" width="8.83203125" style="39" customWidth="1"/>
    <col min="306" max="306" width="12.5" style="39" bestFit="1" customWidth="1"/>
    <col min="307" max="307" width="8.83203125" style="39" customWidth="1"/>
    <col min="308" max="308" width="12.5" style="39" bestFit="1" customWidth="1"/>
    <col min="309" max="309" width="8.83203125" style="39" customWidth="1"/>
    <col min="310" max="310" width="12.5" style="39" bestFit="1" customWidth="1"/>
    <col min="311" max="311" width="8.83203125" style="39" customWidth="1"/>
    <col min="312" max="312" width="12.5" style="39" bestFit="1" customWidth="1"/>
    <col min="313" max="313" width="8.83203125" style="39" customWidth="1"/>
    <col min="314" max="314" width="12.5" style="39" bestFit="1" customWidth="1"/>
    <col min="315" max="315" width="8.83203125" style="39" customWidth="1"/>
    <col min="316" max="316" width="12.5" style="39" bestFit="1" customWidth="1"/>
    <col min="317" max="317" width="8.83203125" style="39" customWidth="1"/>
    <col min="318" max="318" width="12.5" style="39" bestFit="1" customWidth="1"/>
    <col min="319" max="319" width="8.83203125" style="39" customWidth="1"/>
    <col min="320" max="320" width="12.5" style="39" bestFit="1" customWidth="1"/>
    <col min="321" max="322" width="8.83203125" style="39" customWidth="1"/>
    <col min="323" max="323" width="12.5" style="39" bestFit="1" customWidth="1"/>
    <col min="324" max="324" width="8.83203125" style="39" customWidth="1"/>
    <col min="325" max="325" width="12.5" style="39" bestFit="1" customWidth="1"/>
    <col min="326" max="326" width="8.83203125" style="39" customWidth="1"/>
    <col min="327" max="327" width="12.5" style="39" bestFit="1" customWidth="1"/>
    <col min="328" max="328" width="8.83203125" style="39" customWidth="1"/>
    <col min="329" max="329" width="12.5" style="39" bestFit="1" customWidth="1"/>
    <col min="330" max="330" width="8.83203125" style="39" customWidth="1"/>
    <col min="331" max="331" width="12.5" style="39" bestFit="1" customWidth="1"/>
    <col min="332" max="332" width="8.83203125" style="39" customWidth="1"/>
    <col min="333" max="333" width="12.5" style="39" bestFit="1" customWidth="1"/>
    <col min="334" max="334" width="8.83203125" style="39" customWidth="1"/>
    <col min="335" max="335" width="12.5" style="39" bestFit="1" customWidth="1"/>
    <col min="336" max="336" width="8.83203125" style="39" customWidth="1"/>
    <col min="337" max="337" width="12.5" style="39" bestFit="1" customWidth="1"/>
    <col min="338" max="338" width="8.83203125" style="39" customWidth="1"/>
    <col min="339" max="339" width="12.5" style="39" bestFit="1" customWidth="1"/>
    <col min="340" max="340" width="8.83203125" style="39" customWidth="1"/>
    <col min="341" max="341" width="12.5" style="39" bestFit="1" customWidth="1"/>
    <col min="342" max="342" width="8.83203125" style="39" customWidth="1"/>
    <col min="343" max="343" width="12.5" style="39" bestFit="1" customWidth="1"/>
    <col min="344" max="344" width="8.83203125" style="39" customWidth="1"/>
    <col min="345" max="345" width="12.5" style="39" bestFit="1" customWidth="1"/>
    <col min="346" max="346" width="8.83203125" style="39" customWidth="1"/>
    <col min="347" max="347" width="12.5" style="39" bestFit="1" customWidth="1"/>
    <col min="348" max="348" width="8.83203125" style="39" customWidth="1"/>
    <col min="349" max="349" width="12.5" style="39" bestFit="1" customWidth="1"/>
    <col min="350" max="350" width="8.83203125" style="39" customWidth="1"/>
    <col min="351" max="351" width="12.5" style="39" bestFit="1" customWidth="1"/>
    <col min="352" max="352" width="8.83203125" style="39" customWidth="1"/>
    <col min="353" max="353" width="12.5" style="39" bestFit="1" customWidth="1"/>
    <col min="354" max="354" width="8.83203125" style="39" customWidth="1"/>
    <col min="355" max="355" width="12.5" style="39" bestFit="1" customWidth="1"/>
    <col min="356" max="356" width="8.83203125" style="39" customWidth="1"/>
    <col min="357" max="357" width="12.5" style="39" bestFit="1" customWidth="1"/>
    <col min="358" max="358" width="8.83203125" style="39" customWidth="1"/>
    <col min="359" max="359" width="12.5" style="39" bestFit="1" customWidth="1"/>
    <col min="360" max="360" width="8.83203125" style="39" customWidth="1"/>
    <col min="361" max="361" width="12.5" style="39" bestFit="1" customWidth="1"/>
    <col min="362" max="362" width="8.83203125" style="39" customWidth="1"/>
    <col min="363" max="363" width="12.5" style="39" bestFit="1" customWidth="1"/>
    <col min="364" max="364" width="8.83203125" style="39" customWidth="1"/>
    <col min="365" max="365" width="12.5" style="39" bestFit="1" customWidth="1"/>
    <col min="366" max="366" width="8.83203125" style="39" customWidth="1"/>
    <col min="367" max="367" width="12.5" style="39" bestFit="1" customWidth="1"/>
    <col min="368" max="368" width="8.83203125" style="39" customWidth="1"/>
    <col min="369" max="369" width="12.5" style="39" bestFit="1" customWidth="1"/>
    <col min="370" max="370" width="8.83203125" style="39" customWidth="1"/>
    <col min="371" max="371" width="12.5" style="39" bestFit="1" customWidth="1"/>
    <col min="372" max="372" width="8.83203125" style="39" customWidth="1"/>
    <col min="373" max="373" width="12.5" style="39" bestFit="1" customWidth="1"/>
    <col min="374" max="374" width="8.83203125" style="39" customWidth="1"/>
    <col min="375" max="375" width="12.5" style="39" bestFit="1" customWidth="1"/>
    <col min="376" max="376" width="8.83203125" style="39" customWidth="1"/>
    <col min="377" max="377" width="12.5" style="39" bestFit="1" customWidth="1"/>
    <col min="378" max="378" width="13.6640625" style="39" bestFit="1" customWidth="1"/>
    <col min="379" max="16384" width="9.33203125" style="39"/>
  </cols>
  <sheetData>
    <row r="1" spans="1:193" x14ac:dyDescent="0.2">
      <c r="A1" s="309" t="s">
        <v>0</v>
      </c>
      <c r="B1" s="306" t="s">
        <v>665</v>
      </c>
    </row>
    <row r="3" spans="1:193" x14ac:dyDescent="0.2">
      <c r="A3" s="306" t="s">
        <v>567</v>
      </c>
      <c r="B3" s="306" t="s">
        <v>615</v>
      </c>
      <c r="C3" s="306" t="s">
        <v>618</v>
      </c>
      <c r="D3" s="306" t="s">
        <v>645</v>
      </c>
      <c r="E3" s="306" t="s">
        <v>649</v>
      </c>
      <c r="F3" s="306" t="s">
        <v>652</v>
      </c>
      <c r="G3" s="306" t="s">
        <v>660</v>
      </c>
      <c r="H3" s="306" t="s">
        <v>664</v>
      </c>
      <c r="I3" s="306" t="s">
        <v>669</v>
      </c>
      <c r="J3" s="306" t="s">
        <v>673</v>
      </c>
      <c r="K3" s="306" t="s">
        <v>677</v>
      </c>
      <c r="L3" s="306" t="s">
        <v>681</v>
      </c>
      <c r="M3" s="306" t="s">
        <v>720</v>
      </c>
      <c r="N3" s="306" t="s">
        <v>757</v>
      </c>
      <c r="O3" s="306" t="s">
        <v>758</v>
      </c>
      <c r="P3" s="306" t="s">
        <v>783</v>
      </c>
      <c r="Q3" s="306" t="s">
        <v>788</v>
      </c>
      <c r="R3" s="306" t="s">
        <v>794</v>
      </c>
      <c r="S3" s="306" t="s">
        <v>799</v>
      </c>
      <c r="T3" s="306" t="s">
        <v>812</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row>
    <row r="4" spans="1:193" x14ac:dyDescent="0.2">
      <c r="A4" s="308">
        <v>951669</v>
      </c>
      <c r="B4" s="308">
        <v>925931</v>
      </c>
      <c r="C4" s="308">
        <v>899131</v>
      </c>
      <c r="D4" s="308">
        <v>877653</v>
      </c>
      <c r="E4" s="308">
        <v>858937</v>
      </c>
      <c r="F4" s="308">
        <v>838577</v>
      </c>
      <c r="G4" s="308">
        <v>823868</v>
      </c>
      <c r="H4" s="308">
        <v>808661</v>
      </c>
      <c r="I4" s="308">
        <v>795775</v>
      </c>
      <c r="J4" s="308">
        <v>781408</v>
      </c>
      <c r="K4" s="308">
        <v>768927</v>
      </c>
      <c r="L4" s="308">
        <v>755712</v>
      </c>
      <c r="M4" s="308">
        <v>743453</v>
      </c>
      <c r="N4" s="308">
        <v>734136</v>
      </c>
      <c r="O4" s="308">
        <v>723198</v>
      </c>
      <c r="P4" s="308">
        <v>714570</v>
      </c>
      <c r="Q4" s="308">
        <v>705733</v>
      </c>
      <c r="R4" s="308">
        <v>699004</v>
      </c>
      <c r="S4" s="308">
        <v>691263</v>
      </c>
      <c r="T4" s="308">
        <v>684405</v>
      </c>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row>
    <row r="5" spans="1:193" x14ac:dyDescent="0.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row>
    <row r="7" spans="1:193" x14ac:dyDescent="0.2">
      <c r="A7" s="100">
        <v>43191</v>
      </c>
      <c r="B7" s="100">
        <v>43221</v>
      </c>
      <c r="C7" s="100">
        <v>43252</v>
      </c>
      <c r="D7" s="100">
        <v>43282</v>
      </c>
      <c r="E7" s="100">
        <v>43313</v>
      </c>
      <c r="F7" s="100">
        <v>43344</v>
      </c>
      <c r="G7" s="100">
        <v>43374</v>
      </c>
      <c r="H7" s="100">
        <v>43405</v>
      </c>
      <c r="I7" s="100">
        <v>43435</v>
      </c>
      <c r="J7" s="100">
        <v>43466</v>
      </c>
      <c r="K7" s="100">
        <v>43497</v>
      </c>
      <c r="L7" s="100">
        <v>43525</v>
      </c>
      <c r="M7" s="100">
        <v>43556</v>
      </c>
      <c r="N7" s="100">
        <v>43586</v>
      </c>
      <c r="O7" s="100">
        <v>43617</v>
      </c>
      <c r="P7" s="100">
        <v>43647</v>
      </c>
      <c r="Q7" s="100">
        <v>43678</v>
      </c>
      <c r="R7" s="100">
        <v>43709</v>
      </c>
      <c r="S7" s="100">
        <v>43739</v>
      </c>
      <c r="T7" s="100">
        <v>43770</v>
      </c>
    </row>
    <row r="8" spans="1:193" x14ac:dyDescent="0.2">
      <c r="A8" s="101" t="e">
        <f>IF(GETPIVOTDATA("Sum of Apr-18",$A$3)=SUM('CCG Data-Trimeth-presc(age70+)'!G3:G193),#N/A,GETPIVOTDATA("Sum of Apr-18",$A$3))</f>
        <v>#N/A</v>
      </c>
      <c r="B8" s="101" t="e">
        <f>IF(GETPIVOTDATA("Sum of May-18",$A$3)=SUM('CCG Data-Trimeth-presc(age70+)'!H3:H193),#N/A,GETPIVOTDATA("Sum of May-18",$A$3))</f>
        <v>#N/A</v>
      </c>
      <c r="C8" s="101" t="e">
        <f>IF(GETPIVOTDATA("Sum of Jun-18",$A$3)=SUM('CCG Data-Trimeth-presc(age70+)'!I3:I193),#N/A,GETPIVOTDATA("Sum of Jun-18",$A$3))</f>
        <v>#N/A</v>
      </c>
      <c r="D8" s="101" t="e">
        <f>IF(GETPIVOTDATA("Sum of Jul-18",$A$3)=SUM('CCG Data-Trimeth-presc(age70+)'!J3:J193),#N/A,GETPIVOTDATA("Sum of Jul-18",$A$3))</f>
        <v>#N/A</v>
      </c>
      <c r="E8" s="101" t="e">
        <f>IF(GETPIVOTDATA("Sum of Aug-18",$A$3)=SUM('CCG Data-Trimeth-presc(age70+)'!K3:K193),#N/A,GETPIVOTDATA("Sum of Aug-18",$A$3))</f>
        <v>#N/A</v>
      </c>
      <c r="F8" s="101" t="e">
        <f>IF(GETPIVOTDATA("Sum of Sep-18",$A$3)=SUM('CCG Data-Trimeth-presc(age70+)'!L3:L193),#N/A,GETPIVOTDATA("Sum of Sep-18",$A$3))</f>
        <v>#N/A</v>
      </c>
      <c r="G8" s="101" t="e">
        <f>IF(GETPIVOTDATA("Sum of Oct-18",$A$3)=SUM('CCG Data-Trimeth-presc(age70+)'!M3:M193),#N/A,GETPIVOTDATA("Sum of Oct-18",$A$3))</f>
        <v>#N/A</v>
      </c>
      <c r="H8" s="101" t="e">
        <f>IF(GETPIVOTDATA("Sum of Nov-18",$A$3)=SUM('CCG Data-Trimeth-presc(age70+)'!N3:N193),#N/A,GETPIVOTDATA("Sum of Nov-18",$A$3))</f>
        <v>#N/A</v>
      </c>
      <c r="I8" s="101" t="e">
        <f>IF(GETPIVOTDATA("Sum of Dec-18",$A$3)=SUM('CCG Data-Trimeth-presc(age70+)'!O3:O193),#N/A,GETPIVOTDATA("Sum of Dec-18",$A$3))</f>
        <v>#N/A</v>
      </c>
      <c r="J8" s="101" t="e">
        <f>IF(GETPIVOTDATA("Sum of Jan-19",$A$3)=SUM('CCG Data-Trimeth-presc(age70+)'!P3:P193),#N/A,GETPIVOTDATA("Sum of Jan-19",$A$3))</f>
        <v>#N/A</v>
      </c>
      <c r="K8" s="101" t="e">
        <f>IF(GETPIVOTDATA("Sum of Feb-19",$A$3)=SUM('CCG Data-Trimeth-presc(age70+)'!Q3:Q193),#N/A,GETPIVOTDATA("Sum of Feb-19",$A$3))</f>
        <v>#N/A</v>
      </c>
      <c r="L8" s="101" t="e">
        <f>IF(GETPIVOTDATA("Sum of Mar-19",$A$3)=SUM('CCG Data-Trimeth-presc(age70+)'!R3:R193),#N/A,GETPIVOTDATA("Sum of Mar-19",$A$3))</f>
        <v>#N/A</v>
      </c>
      <c r="M8" s="101" t="e">
        <f>IF(GETPIVOTDATA("Sum of Apr-19",$A$3)=SUM('CCG Data-Trimeth-presc(age70+)'!S3:S193),#N/A,GETPIVOTDATA("Sum of Apr-19",$A$3))</f>
        <v>#N/A</v>
      </c>
      <c r="N8" s="101" t="e">
        <f>IF(GETPIVOTDATA("Sum of May-19",$A$3)=SUM('CCG Data-Trimeth-presc(age70+)'!T3:T193),#N/A,GETPIVOTDATA("Sum of May-19",$A$3))</f>
        <v>#N/A</v>
      </c>
      <c r="O8" s="101" t="e">
        <f>IF(GETPIVOTDATA("Sum of Jun-19",$A$3)=SUM('CCG Data-Trimeth-presc(age70+)'!U3:U193),#N/A,GETPIVOTDATA("Sum of Jun-19",$A$3))</f>
        <v>#N/A</v>
      </c>
      <c r="P8" s="101" t="e">
        <f>IF(GETPIVOTDATA("Sum of Jul-19",$A$3)=SUM('CCG Data-Trimeth-presc(age70+)'!V3:V193),#N/A,GETPIVOTDATA("Sum of Jul-19",$A$3))</f>
        <v>#N/A</v>
      </c>
      <c r="Q8" s="101" t="e">
        <f>IF(GETPIVOTDATA("Sum of Aug-19",$A$3)=SUM('CCG Data-Trimeth-presc(age70+)'!W3:W193),#N/A,GETPIVOTDATA("Sum of Aug-19",$A$3))</f>
        <v>#N/A</v>
      </c>
      <c r="R8" s="101" t="e">
        <f>IF(GETPIVOTDATA("Sum of Sep-19",$A$3)=SUM('CCG Data-Trimeth-presc(age70+)'!X3:X193),#N/A,GETPIVOTDATA("Sum of Sep-19",$A$3))</f>
        <v>#N/A</v>
      </c>
      <c r="S8" s="101" t="e">
        <f>IF(GETPIVOTDATA("Sum of Oct-19",$A$3)=SUM('CCG Data-Trimeth-presc(age70+)'!Y3:Y193),#N/A,GETPIVOTDATA("Sum of Oct-19",$A$3))</f>
        <v>#N/A</v>
      </c>
      <c r="T8" s="101" t="e">
        <f>IF(GETPIVOTDATA("Sum of Nov-19",$A$3)=SUM('CCG Data-Trimeth-presc(age70+)'!Z3:Z193),#N/A,GETPIVOTDATA("Sum of Nov-19",$A$3))</f>
        <v>#N/A</v>
      </c>
    </row>
    <row r="9" spans="1:193" x14ac:dyDescent="0.2">
      <c r="D9" s="108"/>
      <c r="E9" s="108"/>
      <c r="F9" s="108"/>
      <c r="G9" s="108"/>
      <c r="H9" s="108"/>
      <c r="I9" s="108"/>
      <c r="J9" s="108"/>
      <c r="K9" s="108"/>
      <c r="L9" s="108"/>
    </row>
  </sheetData>
  <customSheetViews>
    <customSheetView guid="{460C675D-EB01-4F1F-8F6F-F3410AC9815E}">
      <selection activeCell="A2" sqref="A2"/>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AB53"/>
  <sheetViews>
    <sheetView workbookViewId="0">
      <pane xSplit="1" topLeftCell="B1" activePane="topRight" state="frozen"/>
      <selection pane="topRight" activeCell="A2" sqref="A2"/>
    </sheetView>
  </sheetViews>
  <sheetFormatPr defaultRowHeight="11.25" x14ac:dyDescent="0.2"/>
  <cols>
    <col min="1" max="1" width="66.33203125" customWidth="1"/>
    <col min="2" max="2" width="25.33203125" style="203" customWidth="1"/>
    <col min="3" max="3" width="10.83203125" style="203" customWidth="1"/>
    <col min="4" max="4" width="10.83203125" customWidth="1"/>
    <col min="5" max="5" width="10.83203125" style="293" customWidth="1"/>
    <col min="6" max="12" width="10.83203125" customWidth="1"/>
    <col min="13" max="13" width="12.33203125" style="293" customWidth="1"/>
  </cols>
  <sheetData>
    <row r="1" spans="1:25" x14ac:dyDescent="0.2">
      <c r="A1" s="1" t="s">
        <v>537</v>
      </c>
    </row>
    <row r="2" spans="1:25" x14ac:dyDescent="0.2">
      <c r="A2" s="1"/>
      <c r="D2" s="203"/>
      <c r="E2" s="203"/>
      <c r="F2" s="203"/>
      <c r="G2" s="203"/>
      <c r="H2" s="203"/>
      <c r="I2" s="203"/>
      <c r="J2" s="203"/>
      <c r="K2" s="203"/>
      <c r="L2" s="203"/>
      <c r="M2" s="203"/>
      <c r="N2" s="203"/>
    </row>
    <row r="3" spans="1:25" ht="12" thickBot="1" x14ac:dyDescent="0.25">
      <c r="A3" s="37" t="s">
        <v>396</v>
      </c>
      <c r="B3" s="203" t="s">
        <v>414</v>
      </c>
    </row>
    <row r="4" spans="1:25" ht="12" thickTop="1" x14ac:dyDescent="0.2">
      <c r="A4" s="9"/>
      <c r="B4" s="176">
        <v>43191</v>
      </c>
      <c r="C4" s="176">
        <v>43221</v>
      </c>
      <c r="D4" s="323">
        <v>43252</v>
      </c>
      <c r="E4" s="323">
        <v>43282</v>
      </c>
      <c r="F4" s="21">
        <v>43313</v>
      </c>
      <c r="G4" s="21">
        <v>43344</v>
      </c>
      <c r="H4" s="21">
        <v>43374</v>
      </c>
      <c r="I4" s="21">
        <v>43405</v>
      </c>
      <c r="J4" s="21">
        <v>43435</v>
      </c>
      <c r="K4" s="21">
        <v>43466</v>
      </c>
      <c r="L4" s="21">
        <v>43497</v>
      </c>
      <c r="M4" s="323">
        <v>43525</v>
      </c>
      <c r="N4" s="323">
        <v>43556</v>
      </c>
      <c r="O4" s="323">
        <v>43586</v>
      </c>
      <c r="P4" s="323">
        <v>43617</v>
      </c>
      <c r="Q4" s="323">
        <v>43647</v>
      </c>
      <c r="R4" s="323">
        <v>43678</v>
      </c>
      <c r="S4" s="323">
        <v>43709</v>
      </c>
      <c r="T4" s="323">
        <v>43739</v>
      </c>
      <c r="U4" s="323">
        <v>43770</v>
      </c>
      <c r="V4" s="323">
        <v>43800</v>
      </c>
      <c r="W4" s="323">
        <v>43831</v>
      </c>
      <c r="X4" s="323">
        <v>43862</v>
      </c>
      <c r="Y4" s="323">
        <v>43891</v>
      </c>
    </row>
    <row r="5" spans="1:25" s="293" customFormat="1" x14ac:dyDescent="0.2">
      <c r="A5" s="389" t="s">
        <v>600</v>
      </c>
      <c r="B5" s="102">
        <v>109</v>
      </c>
      <c r="C5" s="102">
        <v>110</v>
      </c>
      <c r="D5" s="102">
        <v>109</v>
      </c>
      <c r="E5" s="102">
        <v>107</v>
      </c>
      <c r="F5" s="102">
        <v>105</v>
      </c>
      <c r="G5" s="102">
        <v>107</v>
      </c>
      <c r="H5" s="102">
        <v>103</v>
      </c>
      <c r="I5" s="102">
        <v>103</v>
      </c>
      <c r="J5" s="102">
        <v>104</v>
      </c>
      <c r="K5" s="102">
        <v>100</v>
      </c>
      <c r="L5" s="102">
        <v>97</v>
      </c>
      <c r="M5" s="102">
        <v>92</v>
      </c>
      <c r="N5" s="102">
        <v>90</v>
      </c>
      <c r="O5" s="293">
        <v>91</v>
      </c>
      <c r="P5" s="293">
        <v>88</v>
      </c>
      <c r="Q5" s="293">
        <v>89</v>
      </c>
      <c r="R5" s="293">
        <v>88</v>
      </c>
      <c r="S5" s="293">
        <v>87</v>
      </c>
      <c r="T5" s="293">
        <v>87</v>
      </c>
      <c r="U5" s="293">
        <v>85</v>
      </c>
    </row>
    <row r="6" spans="1:25" s="293" customFormat="1" x14ac:dyDescent="0.2">
      <c r="A6" s="389" t="s">
        <v>602</v>
      </c>
      <c r="B6" s="102">
        <v>52</v>
      </c>
      <c r="C6" s="102">
        <v>53</v>
      </c>
      <c r="D6" s="102">
        <v>56</v>
      </c>
      <c r="E6" s="102">
        <v>60</v>
      </c>
      <c r="F6" s="102">
        <v>63</v>
      </c>
      <c r="G6" s="102">
        <v>67</v>
      </c>
      <c r="H6" s="102">
        <v>71</v>
      </c>
      <c r="I6" s="102">
        <v>72</v>
      </c>
      <c r="J6" s="102">
        <v>75</v>
      </c>
      <c r="K6" s="102">
        <v>81</v>
      </c>
      <c r="L6" s="102">
        <v>84</v>
      </c>
      <c r="M6" s="102">
        <v>90</v>
      </c>
      <c r="N6" s="102">
        <v>92</v>
      </c>
      <c r="O6" s="293">
        <v>92</v>
      </c>
      <c r="P6" s="293">
        <v>96</v>
      </c>
      <c r="Q6" s="293">
        <v>94</v>
      </c>
      <c r="R6" s="293">
        <v>96</v>
      </c>
      <c r="S6" s="293">
        <v>96</v>
      </c>
      <c r="T6" s="293">
        <v>97</v>
      </c>
      <c r="U6" s="293">
        <v>98</v>
      </c>
    </row>
    <row r="7" spans="1:25" s="293" customFormat="1" x14ac:dyDescent="0.2">
      <c r="A7" s="389" t="s">
        <v>603</v>
      </c>
      <c r="B7" s="393">
        <f>191-B6</f>
        <v>139</v>
      </c>
      <c r="C7" s="393">
        <f t="shared" ref="C7:T7" si="0">191-C6</f>
        <v>138</v>
      </c>
      <c r="D7" s="393">
        <f t="shared" si="0"/>
        <v>135</v>
      </c>
      <c r="E7" s="393">
        <f t="shared" si="0"/>
        <v>131</v>
      </c>
      <c r="F7" s="393">
        <f t="shared" si="0"/>
        <v>128</v>
      </c>
      <c r="G7" s="393">
        <f t="shared" si="0"/>
        <v>124</v>
      </c>
      <c r="H7" s="393">
        <f t="shared" si="0"/>
        <v>120</v>
      </c>
      <c r="I7" s="393">
        <f t="shared" si="0"/>
        <v>119</v>
      </c>
      <c r="J7" s="393">
        <f t="shared" si="0"/>
        <v>116</v>
      </c>
      <c r="K7" s="393">
        <f t="shared" si="0"/>
        <v>110</v>
      </c>
      <c r="L7" s="393">
        <f t="shared" si="0"/>
        <v>107</v>
      </c>
      <c r="M7" s="393">
        <f t="shared" si="0"/>
        <v>101</v>
      </c>
      <c r="N7" s="393">
        <f t="shared" si="0"/>
        <v>99</v>
      </c>
      <c r="O7" s="393">
        <f t="shared" si="0"/>
        <v>99</v>
      </c>
      <c r="P7" s="393">
        <f t="shared" si="0"/>
        <v>95</v>
      </c>
      <c r="Q7" s="393">
        <f t="shared" si="0"/>
        <v>97</v>
      </c>
      <c r="R7" s="393">
        <f t="shared" si="0"/>
        <v>95</v>
      </c>
      <c r="S7" s="393">
        <f t="shared" si="0"/>
        <v>95</v>
      </c>
      <c r="T7" s="393">
        <f t="shared" si="0"/>
        <v>94</v>
      </c>
      <c r="U7" s="393">
        <f t="shared" ref="U7" si="1">191-U6</f>
        <v>93</v>
      </c>
      <c r="V7" s="393"/>
      <c r="W7" s="393"/>
      <c r="X7" s="393"/>
      <c r="Y7" s="393"/>
    </row>
    <row r="8" spans="1:25" s="293" customFormat="1" ht="12" thickBot="1" x14ac:dyDescent="0.25">
      <c r="A8" s="360" t="s">
        <v>604</v>
      </c>
      <c r="B8" s="325">
        <f>191-B5-B6</f>
        <v>30</v>
      </c>
      <c r="C8" s="325">
        <f t="shared" ref="C8:T8" si="2">191-C5-C6</f>
        <v>28</v>
      </c>
      <c r="D8" s="325">
        <f t="shared" si="2"/>
        <v>26</v>
      </c>
      <c r="E8" s="325">
        <f t="shared" si="2"/>
        <v>24</v>
      </c>
      <c r="F8" s="325">
        <f t="shared" si="2"/>
        <v>23</v>
      </c>
      <c r="G8" s="325">
        <f t="shared" si="2"/>
        <v>17</v>
      </c>
      <c r="H8" s="325">
        <f t="shared" si="2"/>
        <v>17</v>
      </c>
      <c r="I8" s="325">
        <f t="shared" si="2"/>
        <v>16</v>
      </c>
      <c r="J8" s="325">
        <f t="shared" si="2"/>
        <v>12</v>
      </c>
      <c r="K8" s="325">
        <f t="shared" si="2"/>
        <v>10</v>
      </c>
      <c r="L8" s="325">
        <f t="shared" si="2"/>
        <v>10</v>
      </c>
      <c r="M8" s="325">
        <f t="shared" si="2"/>
        <v>9</v>
      </c>
      <c r="N8" s="325">
        <f t="shared" si="2"/>
        <v>9</v>
      </c>
      <c r="O8" s="325">
        <f t="shared" si="2"/>
        <v>8</v>
      </c>
      <c r="P8" s="325">
        <f t="shared" si="2"/>
        <v>7</v>
      </c>
      <c r="Q8" s="325">
        <f t="shared" si="2"/>
        <v>8</v>
      </c>
      <c r="R8" s="325">
        <f t="shared" si="2"/>
        <v>7</v>
      </c>
      <c r="S8" s="325">
        <f t="shared" si="2"/>
        <v>8</v>
      </c>
      <c r="T8" s="325">
        <f t="shared" si="2"/>
        <v>7</v>
      </c>
      <c r="U8" s="325">
        <f t="shared" ref="U8" si="3">191-U5-U6</f>
        <v>8</v>
      </c>
      <c r="V8" s="325"/>
      <c r="W8" s="325"/>
      <c r="X8" s="325"/>
      <c r="Y8" s="325"/>
    </row>
    <row r="9" spans="1:25" ht="12" thickTop="1" x14ac:dyDescent="0.2">
      <c r="D9" s="203"/>
      <c r="E9" s="203"/>
      <c r="F9" s="203"/>
      <c r="G9" s="203"/>
      <c r="H9" s="203"/>
      <c r="I9" s="203"/>
      <c r="J9" s="203"/>
      <c r="K9" s="203"/>
      <c r="L9" s="203"/>
      <c r="M9" s="203"/>
      <c r="N9" s="203"/>
      <c r="S9" s="293"/>
    </row>
    <row r="10" spans="1:25" x14ac:dyDescent="0.2">
      <c r="F10" s="5"/>
      <c r="S10" s="293"/>
    </row>
    <row r="11" spans="1:25" s="293" customFormat="1" ht="12" thickBot="1" x14ac:dyDescent="0.25">
      <c r="A11" s="390" t="s">
        <v>395</v>
      </c>
      <c r="B11" s="286" t="s">
        <v>414</v>
      </c>
      <c r="C11" s="286"/>
    </row>
    <row r="12" spans="1:25" s="293" customFormat="1" ht="12" thickTop="1" x14ac:dyDescent="0.2">
      <c r="A12" s="358"/>
      <c r="B12" s="359">
        <v>43191</v>
      </c>
      <c r="C12" s="359">
        <v>43221</v>
      </c>
      <c r="D12" s="359">
        <v>43252</v>
      </c>
      <c r="E12" s="359">
        <v>43282</v>
      </c>
      <c r="F12" s="359">
        <v>43313</v>
      </c>
      <c r="G12" s="359">
        <v>43344</v>
      </c>
      <c r="H12" s="359">
        <v>43374</v>
      </c>
      <c r="I12" s="359">
        <v>43405</v>
      </c>
      <c r="J12" s="359">
        <v>43435</v>
      </c>
      <c r="K12" s="359">
        <v>43466</v>
      </c>
      <c r="L12" s="359">
        <v>43497</v>
      </c>
      <c r="M12" s="359">
        <v>43525</v>
      </c>
      <c r="N12" s="359">
        <v>43556</v>
      </c>
      <c r="O12" s="359">
        <v>43586</v>
      </c>
      <c r="P12" s="359">
        <v>43617</v>
      </c>
      <c r="Q12" s="359">
        <v>43647</v>
      </c>
      <c r="R12" s="359">
        <v>43678</v>
      </c>
      <c r="S12" s="359">
        <v>43709</v>
      </c>
      <c r="T12" s="359">
        <v>43739</v>
      </c>
      <c r="U12" s="359">
        <v>43770</v>
      </c>
      <c r="V12" s="359">
        <v>43800</v>
      </c>
      <c r="W12" s="359">
        <v>43831</v>
      </c>
      <c r="X12" s="359">
        <v>43862</v>
      </c>
      <c r="Y12" s="359">
        <v>43891</v>
      </c>
    </row>
    <row r="13" spans="1:25" s="293" customFormat="1" x14ac:dyDescent="0.2">
      <c r="A13" s="389" t="s">
        <v>595</v>
      </c>
      <c r="B13" s="102">
        <v>142</v>
      </c>
      <c r="C13" s="102">
        <v>145</v>
      </c>
      <c r="D13" s="342">
        <v>145</v>
      </c>
      <c r="E13" s="102">
        <v>147</v>
      </c>
      <c r="F13" s="102">
        <v>145</v>
      </c>
      <c r="G13" s="102">
        <v>146</v>
      </c>
      <c r="H13" s="102">
        <v>146</v>
      </c>
      <c r="I13" s="102">
        <v>146</v>
      </c>
      <c r="J13" s="102">
        <v>143</v>
      </c>
      <c r="K13" s="102">
        <v>143</v>
      </c>
      <c r="L13" s="102">
        <v>147</v>
      </c>
      <c r="M13" s="342">
        <v>148</v>
      </c>
      <c r="N13" s="293">
        <v>149</v>
      </c>
      <c r="O13" s="293">
        <v>153</v>
      </c>
      <c r="P13" s="293">
        <v>152</v>
      </c>
      <c r="Q13" s="293">
        <v>153</v>
      </c>
      <c r="R13" s="293">
        <v>155</v>
      </c>
      <c r="S13" s="293">
        <v>159</v>
      </c>
      <c r="T13" s="293">
        <v>163</v>
      </c>
      <c r="U13" s="293">
        <v>164</v>
      </c>
    </row>
    <row r="14" spans="1:25" s="293" customFormat="1" ht="12" thickBot="1" x14ac:dyDescent="0.25">
      <c r="A14" s="360" t="s">
        <v>606</v>
      </c>
      <c r="B14" s="325">
        <f>191-B13</f>
        <v>49</v>
      </c>
      <c r="C14" s="325">
        <f t="shared" ref="C14:U14" si="4">191-C13</f>
        <v>46</v>
      </c>
      <c r="D14" s="325">
        <f t="shared" si="4"/>
        <v>46</v>
      </c>
      <c r="E14" s="325">
        <f t="shared" si="4"/>
        <v>44</v>
      </c>
      <c r="F14" s="325">
        <f t="shared" si="4"/>
        <v>46</v>
      </c>
      <c r="G14" s="325">
        <f t="shared" si="4"/>
        <v>45</v>
      </c>
      <c r="H14" s="325">
        <f t="shared" si="4"/>
        <v>45</v>
      </c>
      <c r="I14" s="325">
        <f t="shared" si="4"/>
        <v>45</v>
      </c>
      <c r="J14" s="325">
        <f t="shared" si="4"/>
        <v>48</v>
      </c>
      <c r="K14" s="325">
        <f t="shared" si="4"/>
        <v>48</v>
      </c>
      <c r="L14" s="325">
        <f t="shared" si="4"/>
        <v>44</v>
      </c>
      <c r="M14" s="325">
        <f t="shared" si="4"/>
        <v>43</v>
      </c>
      <c r="N14" s="325">
        <f t="shared" si="4"/>
        <v>42</v>
      </c>
      <c r="O14" s="325">
        <f t="shared" si="4"/>
        <v>38</v>
      </c>
      <c r="P14" s="325">
        <f t="shared" si="4"/>
        <v>39</v>
      </c>
      <c r="Q14" s="325">
        <f t="shared" si="4"/>
        <v>38</v>
      </c>
      <c r="R14" s="325">
        <f t="shared" si="4"/>
        <v>36</v>
      </c>
      <c r="S14" s="325">
        <f t="shared" si="4"/>
        <v>32</v>
      </c>
      <c r="T14" s="325">
        <f t="shared" si="4"/>
        <v>28</v>
      </c>
      <c r="U14" s="325">
        <f t="shared" si="4"/>
        <v>27</v>
      </c>
      <c r="V14" s="325"/>
      <c r="W14" s="325"/>
      <c r="X14" s="325"/>
      <c r="Y14" s="325"/>
    </row>
    <row r="15" spans="1:25" s="293" customFormat="1" ht="12" thickTop="1" x14ac:dyDescent="0.2">
      <c r="B15" s="286"/>
      <c r="C15" s="286"/>
    </row>
    <row r="16" spans="1:25" s="293" customFormat="1" x14ac:dyDescent="0.2">
      <c r="B16" s="286"/>
      <c r="C16" s="286"/>
    </row>
    <row r="17" spans="1:25" s="293" customFormat="1" ht="12" thickBot="1" x14ac:dyDescent="0.25">
      <c r="A17" s="343" t="s">
        <v>746</v>
      </c>
      <c r="B17" s="286" t="s">
        <v>414</v>
      </c>
      <c r="C17" s="286"/>
    </row>
    <row r="18" spans="1:25" s="293" customFormat="1" ht="12" thickTop="1" x14ac:dyDescent="0.2">
      <c r="A18" s="358"/>
      <c r="B18" s="359">
        <v>43191</v>
      </c>
      <c r="C18" s="359">
        <v>43221</v>
      </c>
      <c r="D18" s="359">
        <v>43252</v>
      </c>
      <c r="E18" s="359">
        <v>43282</v>
      </c>
      <c r="F18" s="359">
        <v>43313</v>
      </c>
      <c r="G18" s="359">
        <v>43344</v>
      </c>
      <c r="H18" s="359">
        <v>43374</v>
      </c>
      <c r="I18" s="359">
        <v>43405</v>
      </c>
      <c r="J18" s="359">
        <v>43435</v>
      </c>
      <c r="K18" s="359">
        <v>43466</v>
      </c>
      <c r="L18" s="359">
        <v>43497</v>
      </c>
      <c r="M18" s="359">
        <v>43525</v>
      </c>
      <c r="N18" s="359">
        <v>43556</v>
      </c>
      <c r="O18" s="359">
        <v>43586</v>
      </c>
      <c r="P18" s="359">
        <v>43617</v>
      </c>
      <c r="Q18" s="359">
        <v>43647</v>
      </c>
      <c r="R18" s="359">
        <v>43678</v>
      </c>
      <c r="S18" s="359">
        <v>43709</v>
      </c>
      <c r="T18" s="359">
        <v>43739</v>
      </c>
      <c r="U18" s="359">
        <v>43770</v>
      </c>
      <c r="V18" s="359">
        <v>43800</v>
      </c>
      <c r="W18" s="359">
        <v>43831</v>
      </c>
      <c r="X18" s="359">
        <v>43862</v>
      </c>
      <c r="Y18" s="359">
        <v>43891</v>
      </c>
    </row>
    <row r="19" spans="1:25" s="293" customFormat="1" ht="12" thickBot="1" x14ac:dyDescent="0.25">
      <c r="A19" s="360" t="s">
        <v>605</v>
      </c>
      <c r="B19" s="325">
        <f>'Both OF Indicators-target met'!H197</f>
        <v>33</v>
      </c>
      <c r="C19" s="325">
        <f>'Both OF Indicators-target met'!I197</f>
        <v>35</v>
      </c>
      <c r="D19" s="325">
        <f>'Both OF Indicators-target met'!J197</f>
        <v>37</v>
      </c>
      <c r="E19" s="325">
        <f>'Both OF Indicators-target met'!K197</f>
        <v>43</v>
      </c>
      <c r="F19" s="325">
        <f>'Both OF Indicators-target met'!L197</f>
        <v>43</v>
      </c>
      <c r="G19" s="325">
        <f>'Both OF Indicators-target met'!M197</f>
        <v>46</v>
      </c>
      <c r="H19" s="325">
        <f>'Both OF Indicators-target met'!N197</f>
        <v>47</v>
      </c>
      <c r="I19" s="325">
        <f>'Both OF Indicators-target met'!O197</f>
        <v>48</v>
      </c>
      <c r="J19" s="325">
        <f>'Both OF Indicators-target met'!P197</f>
        <v>50</v>
      </c>
      <c r="K19" s="325">
        <f>'Both OF Indicators-target met'!Q197</f>
        <v>55</v>
      </c>
      <c r="L19" s="325">
        <f>'Both OF Indicators-target met'!R197</f>
        <v>60</v>
      </c>
      <c r="M19" s="325">
        <f>'Both OF Indicators-target met'!S197</f>
        <v>66</v>
      </c>
      <c r="N19" s="325">
        <f>'Both OF Indicators-target met'!T197</f>
        <v>68</v>
      </c>
      <c r="O19" s="325">
        <f>'Both OF Indicators-target met'!U197</f>
        <v>71</v>
      </c>
      <c r="P19" s="325">
        <f>'Both OF Indicators-target met'!V197</f>
        <v>74</v>
      </c>
      <c r="Q19" s="325">
        <f>'Both OF Indicators-target met'!W197</f>
        <v>72</v>
      </c>
      <c r="R19" s="325">
        <f>'Both OF Indicators-target met'!X197</f>
        <v>75</v>
      </c>
      <c r="S19" s="325">
        <f>'Both OF Indicators-target met'!Y197</f>
        <v>78</v>
      </c>
      <c r="T19" s="325">
        <f>'Both OF Indicators-target met'!Z197</f>
        <v>81</v>
      </c>
      <c r="U19" s="325">
        <f>'Both OF Indicators-target met'!AA197</f>
        <v>82</v>
      </c>
      <c r="V19" s="325"/>
      <c r="W19" s="325"/>
      <c r="X19" s="325"/>
      <c r="Y19" s="325"/>
    </row>
    <row r="20" spans="1:25" s="293" customFormat="1" ht="12" thickTop="1" x14ac:dyDescent="0.2">
      <c r="B20" s="286"/>
      <c r="C20" s="286"/>
    </row>
    <row r="21" spans="1:25" s="293" customFormat="1" x14ac:dyDescent="0.2">
      <c r="B21" s="286"/>
      <c r="C21" s="286"/>
    </row>
    <row r="22" spans="1:25" s="293" customFormat="1" ht="12" thickBot="1" x14ac:dyDescent="0.25">
      <c r="A22" s="343" t="s">
        <v>747</v>
      </c>
      <c r="B22" s="286" t="s">
        <v>414</v>
      </c>
      <c r="C22" s="286"/>
    </row>
    <row r="23" spans="1:25" s="293" customFormat="1" ht="12" thickTop="1" x14ac:dyDescent="0.2">
      <c r="A23" s="361"/>
      <c r="B23" s="359">
        <v>43191</v>
      </c>
      <c r="C23" s="359">
        <v>43221</v>
      </c>
      <c r="D23" s="359">
        <v>43252</v>
      </c>
      <c r="E23" s="359">
        <v>43282</v>
      </c>
      <c r="F23" s="359">
        <v>43313</v>
      </c>
      <c r="G23" s="359">
        <v>43344</v>
      </c>
      <c r="H23" s="359">
        <v>43374</v>
      </c>
      <c r="I23" s="359">
        <v>43405</v>
      </c>
      <c r="J23" s="359">
        <v>43435</v>
      </c>
      <c r="K23" s="359">
        <v>43466</v>
      </c>
      <c r="L23" s="359">
        <v>43497</v>
      </c>
      <c r="M23" s="359">
        <v>43525</v>
      </c>
      <c r="N23" s="359">
        <v>43556</v>
      </c>
      <c r="O23" s="359">
        <v>43586</v>
      </c>
      <c r="P23" s="359">
        <v>43617</v>
      </c>
      <c r="Q23" s="359">
        <v>43647</v>
      </c>
      <c r="R23" s="359">
        <v>43678</v>
      </c>
      <c r="S23" s="359">
        <v>43709</v>
      </c>
      <c r="T23" s="359">
        <v>43739</v>
      </c>
      <c r="U23" s="359">
        <v>43770</v>
      </c>
      <c r="V23" s="359">
        <v>43800</v>
      </c>
      <c r="W23" s="359">
        <v>43831</v>
      </c>
      <c r="X23" s="359">
        <v>43862</v>
      </c>
      <c r="Y23" s="359">
        <v>43891</v>
      </c>
    </row>
    <row r="24" spans="1:25" s="293" customFormat="1" ht="12" thickBot="1" x14ac:dyDescent="0.25">
      <c r="A24" s="362" t="s">
        <v>607</v>
      </c>
      <c r="B24" s="419">
        <f>'Both OF Indicator-tget not met'!H197</f>
        <v>30</v>
      </c>
      <c r="C24" s="419">
        <f>'Both OF Indicator-tget not met'!I197</f>
        <v>28</v>
      </c>
      <c r="D24" s="419">
        <f>'Both OF Indicator-tget not met'!J197</f>
        <v>27</v>
      </c>
      <c r="E24" s="419">
        <f>'Both OF Indicator-tget not met'!K197</f>
        <v>27</v>
      </c>
      <c r="F24" s="419">
        <f>'Both OF Indicator-tget not met'!L197</f>
        <v>26</v>
      </c>
      <c r="G24" s="419">
        <f>'Both OF Indicator-tget not met'!M197</f>
        <v>24</v>
      </c>
      <c r="H24" s="419">
        <f>'Both OF Indicator-tget not met'!N197</f>
        <v>21</v>
      </c>
      <c r="I24" s="419">
        <f>'Both OF Indicator-tget not met'!O197</f>
        <v>21</v>
      </c>
      <c r="J24" s="419">
        <f>'Both OF Indicator-tget not met'!P197</f>
        <v>23</v>
      </c>
      <c r="K24" s="419">
        <f>'Both OF Indicator-tget not met'!Q197</f>
        <v>22</v>
      </c>
      <c r="L24" s="419">
        <f>'Both OF Indicator-tget not met'!R197</f>
        <v>20</v>
      </c>
      <c r="M24" s="419">
        <f>'Both OF Indicator-tget not met'!S197</f>
        <v>19</v>
      </c>
      <c r="N24" s="419">
        <f>'Both OF Indicator-tget not met'!T197</f>
        <v>18</v>
      </c>
      <c r="O24" s="419">
        <f>'Both OF Indicator-tget not met'!U197</f>
        <v>17</v>
      </c>
      <c r="P24" s="419">
        <f>'Both OF Indicator-tget not met'!V197</f>
        <v>17</v>
      </c>
      <c r="Q24" s="419">
        <f>'Both OF Indicator-tget not met'!W197</f>
        <v>16</v>
      </c>
      <c r="R24" s="419">
        <f>'Both OF Indicator-tget not met'!X197</f>
        <v>15</v>
      </c>
      <c r="S24" s="419">
        <f>'Both OF Indicator-tget not met'!Y197</f>
        <v>14</v>
      </c>
      <c r="T24" s="419">
        <f>'Both OF Indicator-tget not met'!Z197</f>
        <v>12</v>
      </c>
      <c r="U24" s="419">
        <f>'Both OF Indicator-tget not met'!AA197</f>
        <v>11</v>
      </c>
      <c r="V24" s="419"/>
      <c r="W24" s="419"/>
      <c r="X24" s="419"/>
      <c r="Y24" s="419"/>
    </row>
    <row r="25" spans="1:25" s="293" customFormat="1" ht="12" thickTop="1" x14ac:dyDescent="0.2">
      <c r="B25" s="286"/>
      <c r="C25" s="286"/>
    </row>
    <row r="26" spans="1:25" s="293" customFormat="1" x14ac:dyDescent="0.2">
      <c r="B26" s="286"/>
      <c r="C26" s="286"/>
    </row>
    <row r="27" spans="1:25" s="293" customFormat="1" ht="12" thickBot="1" x14ac:dyDescent="0.25">
      <c r="A27" s="390" t="s">
        <v>396</v>
      </c>
      <c r="B27" s="286" t="s">
        <v>414</v>
      </c>
      <c r="C27" s="286"/>
    </row>
    <row r="28" spans="1:25" s="293" customFormat="1" ht="12" thickTop="1" x14ac:dyDescent="0.2">
      <c r="A28" s="358"/>
      <c r="B28" s="359">
        <v>43191</v>
      </c>
      <c r="C28" s="359">
        <v>43221</v>
      </c>
      <c r="D28" s="323">
        <v>43252</v>
      </c>
      <c r="E28" s="323">
        <v>43282</v>
      </c>
      <c r="F28" s="323">
        <v>43313</v>
      </c>
      <c r="G28" s="323">
        <v>43344</v>
      </c>
      <c r="H28" s="323">
        <v>43374</v>
      </c>
      <c r="I28" s="323">
        <v>43405</v>
      </c>
      <c r="J28" s="323">
        <v>43435</v>
      </c>
      <c r="K28" s="323">
        <v>43466</v>
      </c>
      <c r="L28" s="323">
        <v>43497</v>
      </c>
      <c r="M28" s="323">
        <v>43525</v>
      </c>
      <c r="N28" s="323">
        <v>43556</v>
      </c>
      <c r="O28" s="323">
        <v>43586</v>
      </c>
      <c r="P28" s="323">
        <v>43617</v>
      </c>
      <c r="Q28" s="323">
        <v>43647</v>
      </c>
      <c r="R28" s="323">
        <v>43678</v>
      </c>
      <c r="S28" s="323">
        <v>43709</v>
      </c>
      <c r="T28" s="323">
        <v>43739</v>
      </c>
      <c r="U28" s="323">
        <v>43770</v>
      </c>
      <c r="V28" s="323">
        <v>43800</v>
      </c>
      <c r="W28" s="323">
        <v>43831</v>
      </c>
      <c r="X28" s="323">
        <v>43862</v>
      </c>
      <c r="Y28" s="323">
        <v>43891</v>
      </c>
    </row>
    <row r="29" spans="1:25" s="293" customFormat="1" ht="12" thickBot="1" x14ac:dyDescent="0.25">
      <c r="A29" s="391" t="s">
        <v>397</v>
      </c>
      <c r="B29" s="392">
        <v>1.05</v>
      </c>
      <c r="C29" s="392">
        <v>1.046</v>
      </c>
      <c r="D29" s="74">
        <v>1.04</v>
      </c>
      <c r="E29" s="74">
        <v>1.034</v>
      </c>
      <c r="F29" s="74">
        <v>1.0289999999999999</v>
      </c>
      <c r="G29" s="74">
        <v>1.02</v>
      </c>
      <c r="H29" s="74">
        <v>1.0189999999999999</v>
      </c>
      <c r="I29" s="392">
        <v>1.0129999999999999</v>
      </c>
      <c r="J29" s="74">
        <v>1.0049999999999999</v>
      </c>
      <c r="K29" s="74">
        <v>0.99099999999999999</v>
      </c>
      <c r="L29" s="74">
        <v>0.98399999999999999</v>
      </c>
      <c r="M29" s="74">
        <v>0.97499999999999998</v>
      </c>
      <c r="N29" s="74">
        <v>0.97499999999999998</v>
      </c>
      <c r="O29" s="74">
        <v>0.97</v>
      </c>
      <c r="P29" s="74">
        <v>0.96499999999999997</v>
      </c>
      <c r="Q29" s="74">
        <v>0.96699999999999997</v>
      </c>
      <c r="R29" s="74">
        <v>0.96399999999999997</v>
      </c>
      <c r="S29" s="74">
        <v>0.96399999999999997</v>
      </c>
      <c r="T29" s="74">
        <v>0.96099999999999997</v>
      </c>
      <c r="U29" s="74">
        <v>0.95699999999999996</v>
      </c>
      <c r="V29" s="74"/>
      <c r="W29" s="74"/>
      <c r="X29" s="74"/>
      <c r="Y29" s="74"/>
    </row>
    <row r="30" spans="1:25" s="293" customFormat="1" ht="12" thickTop="1" x14ac:dyDescent="0.2">
      <c r="B30" s="286"/>
      <c r="C30" s="286"/>
    </row>
    <row r="31" spans="1:25" s="293" customFormat="1" x14ac:dyDescent="0.2">
      <c r="B31" s="286"/>
      <c r="C31" s="286"/>
    </row>
    <row r="32" spans="1:25" s="293" customFormat="1" ht="12" thickBot="1" x14ac:dyDescent="0.25">
      <c r="A32" s="390" t="s">
        <v>395</v>
      </c>
      <c r="B32" s="286" t="s">
        <v>414</v>
      </c>
      <c r="C32" s="286"/>
    </row>
    <row r="33" spans="1:25" s="293" customFormat="1" ht="12" thickTop="1" x14ac:dyDescent="0.2">
      <c r="A33" s="358"/>
      <c r="B33" s="359">
        <v>43191</v>
      </c>
      <c r="C33" s="359">
        <v>43221</v>
      </c>
      <c r="D33" s="359">
        <v>43252</v>
      </c>
      <c r="E33" s="359">
        <v>43282</v>
      </c>
      <c r="F33" s="359">
        <v>43313</v>
      </c>
      <c r="G33" s="359">
        <v>43344</v>
      </c>
      <c r="H33" s="359">
        <v>43374</v>
      </c>
      <c r="I33" s="359">
        <v>43405</v>
      </c>
      <c r="J33" s="359">
        <v>43435</v>
      </c>
      <c r="K33" s="359">
        <v>43466</v>
      </c>
      <c r="L33" s="359">
        <v>43497</v>
      </c>
      <c r="M33" s="359">
        <v>43525</v>
      </c>
      <c r="N33" s="359">
        <v>43556</v>
      </c>
      <c r="O33" s="359">
        <v>43586</v>
      </c>
      <c r="P33" s="359">
        <v>43617</v>
      </c>
      <c r="Q33" s="359">
        <v>43647</v>
      </c>
      <c r="R33" s="359">
        <v>43678</v>
      </c>
      <c r="S33" s="359">
        <v>43709</v>
      </c>
      <c r="T33" s="359">
        <v>43739</v>
      </c>
      <c r="U33" s="359">
        <v>43770</v>
      </c>
      <c r="V33" s="359">
        <v>43800</v>
      </c>
      <c r="W33" s="359">
        <v>43831</v>
      </c>
      <c r="X33" s="359">
        <v>43862</v>
      </c>
      <c r="Y33" s="359">
        <v>43891</v>
      </c>
    </row>
    <row r="34" spans="1:25" s="293" customFormat="1" ht="12" thickBot="1" x14ac:dyDescent="0.25">
      <c r="A34" s="391" t="s">
        <v>397</v>
      </c>
      <c r="B34" s="190">
        <v>8.6999999999999993</v>
      </c>
      <c r="C34" s="190">
        <v>8.6999999999999993</v>
      </c>
      <c r="D34" s="104">
        <v>8.6</v>
      </c>
      <c r="E34" s="104">
        <v>8.6999999999999993</v>
      </c>
      <c r="F34" s="104">
        <v>8.6999999999999993</v>
      </c>
      <c r="G34" s="104">
        <v>8.6999999999999993</v>
      </c>
      <c r="H34" s="104">
        <v>8.6999999999999993</v>
      </c>
      <c r="I34" s="190">
        <v>8.8000000000000007</v>
      </c>
      <c r="J34" s="104">
        <v>8.8000000000000007</v>
      </c>
      <c r="K34" s="104">
        <v>8.9</v>
      </c>
      <c r="L34" s="104">
        <v>8.9</v>
      </c>
      <c r="M34" s="104">
        <v>8.9</v>
      </c>
      <c r="N34" s="104">
        <v>8.9</v>
      </c>
      <c r="O34" s="104">
        <v>8.9</v>
      </c>
      <c r="P34" s="104">
        <v>8.9</v>
      </c>
      <c r="Q34" s="104">
        <v>8.8000000000000007</v>
      </c>
      <c r="R34" s="104">
        <v>8.8000000000000007</v>
      </c>
      <c r="S34" s="104">
        <v>8.6999999999999993</v>
      </c>
      <c r="T34" s="104">
        <v>8.6999999999999993</v>
      </c>
      <c r="U34" s="104">
        <v>8.6999999999999993</v>
      </c>
      <c r="V34" s="104"/>
      <c r="W34" s="104"/>
      <c r="X34" s="104"/>
      <c r="Y34" s="104"/>
    </row>
    <row r="35" spans="1:25" ht="12" thickTop="1" x14ac:dyDescent="0.2"/>
    <row r="37" spans="1:25" s="293" customFormat="1" ht="12" thickBot="1" x14ac:dyDescent="0.25">
      <c r="A37" s="293" t="s">
        <v>3</v>
      </c>
      <c r="B37" s="286"/>
      <c r="C37" s="286"/>
    </row>
    <row r="38" spans="1:25" s="293" customFormat="1" ht="12" thickTop="1" x14ac:dyDescent="0.2">
      <c r="A38" s="399" t="s">
        <v>396</v>
      </c>
      <c r="B38" s="400"/>
      <c r="C38" s="286"/>
    </row>
    <row r="39" spans="1:25" s="293" customFormat="1" x14ac:dyDescent="0.2">
      <c r="A39" s="401" t="s">
        <v>808</v>
      </c>
      <c r="B39" s="402" t="s">
        <v>802</v>
      </c>
      <c r="C39" s="286"/>
    </row>
    <row r="40" spans="1:25" s="293" customFormat="1" x14ac:dyDescent="0.2">
      <c r="A40" s="401" t="s">
        <v>400</v>
      </c>
      <c r="B40" s="402">
        <v>89</v>
      </c>
      <c r="C40" s="286"/>
    </row>
    <row r="41" spans="1:25" s="293" customFormat="1" x14ac:dyDescent="0.2">
      <c r="A41" s="401" t="s">
        <v>399</v>
      </c>
      <c r="B41" s="402">
        <v>28</v>
      </c>
      <c r="C41" s="286"/>
    </row>
    <row r="42" spans="1:25" s="293" customFormat="1" ht="12" thickBot="1" x14ac:dyDescent="0.25">
      <c r="A42" s="403" t="s">
        <v>398</v>
      </c>
      <c r="B42" s="404">
        <v>74</v>
      </c>
      <c r="C42" s="286"/>
    </row>
    <row r="43" spans="1:25" s="293" customFormat="1" ht="12" thickTop="1" x14ac:dyDescent="0.2">
      <c r="B43" s="286"/>
      <c r="C43" s="286"/>
    </row>
    <row r="44" spans="1:25" s="293" customFormat="1" ht="12" thickBot="1" x14ac:dyDescent="0.25">
      <c r="A44" s="293" t="s">
        <v>3</v>
      </c>
      <c r="B44" s="286"/>
      <c r="C44" s="286"/>
    </row>
    <row r="45" spans="1:25" s="293" customFormat="1" ht="12" thickTop="1" x14ac:dyDescent="0.2">
      <c r="A45" s="399" t="s">
        <v>394</v>
      </c>
      <c r="B45" s="400"/>
      <c r="C45" s="286"/>
    </row>
    <row r="46" spans="1:25" s="293" customFormat="1" x14ac:dyDescent="0.2">
      <c r="A46" s="401" t="s">
        <v>808</v>
      </c>
      <c r="B46" s="402" t="s">
        <v>802</v>
      </c>
      <c r="C46" s="286"/>
    </row>
    <row r="47" spans="1:25" s="293" customFormat="1" x14ac:dyDescent="0.2">
      <c r="A47" s="401" t="s">
        <v>400</v>
      </c>
      <c r="B47" s="402">
        <v>4</v>
      </c>
      <c r="C47" s="286"/>
    </row>
    <row r="48" spans="1:25" s="293" customFormat="1" x14ac:dyDescent="0.2">
      <c r="A48" s="401" t="s">
        <v>399</v>
      </c>
      <c r="B48" s="402">
        <v>76</v>
      </c>
      <c r="C48" s="286"/>
    </row>
    <row r="49" spans="1:28" s="293" customFormat="1" ht="12" thickBot="1" x14ac:dyDescent="0.25">
      <c r="A49" s="403" t="s">
        <v>398</v>
      </c>
      <c r="B49" s="404">
        <v>111</v>
      </c>
      <c r="C49" s="286"/>
    </row>
    <row r="50" spans="1:28" s="293" customFormat="1" ht="12" thickTop="1" x14ac:dyDescent="0.2">
      <c r="B50" s="286"/>
      <c r="C50" s="286"/>
    </row>
    <row r="53" spans="1:28" x14ac:dyDescent="0.2">
      <c r="B53" s="225"/>
      <c r="C53" s="353"/>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v>0.97499999999999998</v>
      </c>
    </row>
  </sheetData>
  <customSheetViews>
    <customSheetView guid="{460C675D-EB01-4F1F-8F6F-F3410AC9815E}">
      <pane xSplit="1" topLeftCell="B1" activePane="topRight" state="frozen"/>
      <selection pane="topRight" activeCell="A2" sqref="A2"/>
      <pageMargins left="0.7" right="0.7" top="0.75" bottom="0.75" header="0.3" footer="0.3"/>
      <pageSetup paperSize="9" orientation="portrait" r:id="rId1"/>
    </customSheetView>
    <customSheetView guid="{0B466410-FB7E-451A-AFD3-95886095C000}">
      <pane xSplit="1" ySplit="1" topLeftCell="B2" activePane="bottomRight" state="frozen"/>
      <selection pane="bottomRight" activeCell="A61" sqref="A61"/>
      <pageMargins left="0.7" right="0.7" top="0.75" bottom="0.75" header="0.3" footer="0.3"/>
    </customSheetView>
  </customSheetViews>
  <pageMargins left="0.7" right="0.7" top="0.75" bottom="0.75" header="0.3" footer="0.3"/>
  <pageSetup paperSize="9" orientation="portrait"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102"/>
  <sheetViews>
    <sheetView workbookViewId="0">
      <pane ySplit="4" topLeftCell="A5" activePane="bottomLeft" state="frozen"/>
      <selection pane="bottomLeft"/>
    </sheetView>
  </sheetViews>
  <sheetFormatPr defaultRowHeight="11.25" x14ac:dyDescent="0.2"/>
  <cols>
    <col min="1" max="1" width="56.1640625" customWidth="1"/>
    <col min="2" max="2" width="39" bestFit="1" customWidth="1"/>
    <col min="3" max="3" width="12.33203125" bestFit="1" customWidth="1"/>
    <col min="4" max="4" width="33.5" bestFit="1" customWidth="1"/>
    <col min="5" max="5" width="12.5" customWidth="1"/>
    <col min="6" max="6" width="38.83203125" bestFit="1" customWidth="1"/>
    <col min="7" max="7" width="10.6640625" bestFit="1" customWidth="1"/>
    <col min="8" max="8" width="17.33203125" customWidth="1"/>
  </cols>
  <sheetData>
    <row r="1" spans="1:21" x14ac:dyDescent="0.2">
      <c r="A1" s="141" t="s">
        <v>396</v>
      </c>
    </row>
    <row r="3" spans="1:21" x14ac:dyDescent="0.2">
      <c r="A3" s="352" t="s">
        <v>809</v>
      </c>
    </row>
    <row r="4" spans="1:21" ht="34.5" customHeight="1" x14ac:dyDescent="0.2">
      <c r="A4" s="314" t="s">
        <v>473</v>
      </c>
      <c r="B4" s="314" t="s">
        <v>469</v>
      </c>
      <c r="C4" s="314" t="s">
        <v>470</v>
      </c>
      <c r="D4" s="314" t="s">
        <v>455</v>
      </c>
      <c r="E4" s="314" t="s">
        <v>454</v>
      </c>
      <c r="F4" s="314" t="s">
        <v>0</v>
      </c>
      <c r="G4" s="319" t="s">
        <v>1</v>
      </c>
      <c r="H4" s="314" t="s">
        <v>4</v>
      </c>
      <c r="I4" s="320"/>
      <c r="J4" s="320"/>
      <c r="K4" s="320"/>
      <c r="L4" s="320"/>
      <c r="M4" s="320"/>
      <c r="N4" s="320"/>
    </row>
    <row r="5" spans="1:21" x14ac:dyDescent="0.2">
      <c r="A5" s="285" t="s">
        <v>619</v>
      </c>
      <c r="B5" s="293" t="s">
        <v>688</v>
      </c>
      <c r="C5" s="293" t="s">
        <v>401</v>
      </c>
      <c r="D5" s="293" t="s">
        <v>415</v>
      </c>
      <c r="E5" s="293" t="s">
        <v>5</v>
      </c>
      <c r="F5" s="294" t="s">
        <v>6</v>
      </c>
      <c r="G5" s="293" t="s">
        <v>7</v>
      </c>
      <c r="H5" s="299">
        <v>0.91200000000000003</v>
      </c>
      <c r="I5" s="293"/>
      <c r="J5" s="293"/>
      <c r="K5" s="293"/>
      <c r="L5" s="293"/>
      <c r="M5" s="294"/>
      <c r="N5" s="293"/>
      <c r="P5" s="306"/>
      <c r="Q5" s="306"/>
      <c r="R5" s="306"/>
      <c r="S5" s="306"/>
      <c r="T5" s="306"/>
      <c r="U5" s="306"/>
    </row>
    <row r="6" spans="1:21" x14ac:dyDescent="0.2">
      <c r="A6" s="285" t="s">
        <v>621</v>
      </c>
      <c r="B6" s="293" t="s">
        <v>690</v>
      </c>
      <c r="C6" s="293" t="s">
        <v>404</v>
      </c>
      <c r="D6" s="293" t="s">
        <v>418</v>
      </c>
      <c r="E6" s="293" t="s">
        <v>12</v>
      </c>
      <c r="F6" s="293" t="s">
        <v>13</v>
      </c>
      <c r="G6" s="293" t="s">
        <v>14</v>
      </c>
      <c r="H6" s="299">
        <v>0.83399999999999996</v>
      </c>
      <c r="I6" s="293"/>
      <c r="J6" s="293"/>
      <c r="K6" s="293"/>
      <c r="L6" s="293"/>
      <c r="M6" s="294"/>
      <c r="N6" s="293"/>
      <c r="O6" s="306"/>
      <c r="P6" s="306"/>
      <c r="Q6" s="306"/>
      <c r="R6" s="306"/>
      <c r="S6" s="306"/>
      <c r="T6" s="306"/>
      <c r="U6" s="306"/>
    </row>
    <row r="7" spans="1:21" x14ac:dyDescent="0.2">
      <c r="A7" s="285" t="s">
        <v>622</v>
      </c>
      <c r="B7" s="293" t="s">
        <v>690</v>
      </c>
      <c r="C7" s="293" t="s">
        <v>404</v>
      </c>
      <c r="D7" s="293" t="s">
        <v>418</v>
      </c>
      <c r="E7" s="293" t="s">
        <v>12</v>
      </c>
      <c r="F7" s="293" t="s">
        <v>15</v>
      </c>
      <c r="G7" s="293" t="s">
        <v>16</v>
      </c>
      <c r="H7" s="299">
        <v>0.76900000000000002</v>
      </c>
      <c r="I7" s="293"/>
      <c r="J7" s="293"/>
      <c r="K7" s="293"/>
      <c r="L7" s="293"/>
      <c r="M7" s="294"/>
      <c r="N7" s="293"/>
      <c r="O7" s="306"/>
      <c r="P7" s="306"/>
      <c r="Q7" s="306"/>
      <c r="R7" s="306"/>
      <c r="S7" s="306"/>
      <c r="T7" s="306"/>
      <c r="U7" s="306"/>
    </row>
    <row r="8" spans="1:21" x14ac:dyDescent="0.2">
      <c r="A8" s="285" t="s">
        <v>623</v>
      </c>
      <c r="B8" s="293" t="s">
        <v>692</v>
      </c>
      <c r="C8" s="293" t="s">
        <v>403</v>
      </c>
      <c r="D8" s="293" t="s">
        <v>420</v>
      </c>
      <c r="E8" s="293" t="s">
        <v>25</v>
      </c>
      <c r="F8" s="293" t="s">
        <v>26</v>
      </c>
      <c r="G8" s="293" t="s">
        <v>27</v>
      </c>
      <c r="H8" s="299">
        <v>0.78200000000000003</v>
      </c>
      <c r="I8" s="293"/>
      <c r="J8" s="293"/>
      <c r="K8" s="293"/>
      <c r="L8" s="293"/>
      <c r="M8" s="285"/>
      <c r="N8" s="285"/>
      <c r="O8" s="306"/>
      <c r="P8" s="306"/>
      <c r="Q8" s="306"/>
      <c r="R8" s="306"/>
      <c r="S8" s="306"/>
      <c r="T8" s="306"/>
      <c r="U8" s="306"/>
    </row>
    <row r="9" spans="1:21" x14ac:dyDescent="0.2">
      <c r="A9" s="285" t="s">
        <v>624</v>
      </c>
      <c r="B9" s="293" t="s">
        <v>693</v>
      </c>
      <c r="C9" s="293" t="s">
        <v>406</v>
      </c>
      <c r="D9" s="293" t="s">
        <v>421</v>
      </c>
      <c r="E9" s="293" t="s">
        <v>28</v>
      </c>
      <c r="F9" s="293" t="s">
        <v>29</v>
      </c>
      <c r="G9" s="293" t="s">
        <v>30</v>
      </c>
      <c r="H9" s="299">
        <v>0.94599999999999995</v>
      </c>
      <c r="I9" s="293"/>
      <c r="J9" s="293"/>
      <c r="K9" s="293"/>
      <c r="L9" s="293"/>
      <c r="M9" s="294"/>
      <c r="N9" s="293"/>
      <c r="O9" s="306"/>
      <c r="P9" s="306"/>
      <c r="Q9" s="306"/>
      <c r="R9" s="306"/>
      <c r="S9" s="306"/>
      <c r="T9" s="306"/>
      <c r="U9" s="306"/>
    </row>
    <row r="10" spans="1:21" x14ac:dyDescent="0.2">
      <c r="A10" s="285" t="s">
        <v>625</v>
      </c>
      <c r="B10" s="293" t="s">
        <v>692</v>
      </c>
      <c r="C10" s="293" t="s">
        <v>403</v>
      </c>
      <c r="D10" s="293" t="s">
        <v>417</v>
      </c>
      <c r="E10" s="293" t="s">
        <v>11</v>
      </c>
      <c r="F10" s="293" t="s">
        <v>553</v>
      </c>
      <c r="G10" s="293" t="s">
        <v>554</v>
      </c>
      <c r="H10" s="299">
        <v>0.79800000000000004</v>
      </c>
      <c r="I10" s="293"/>
      <c r="J10" s="293"/>
      <c r="K10" s="293"/>
      <c r="L10" s="293"/>
      <c r="M10" s="294"/>
      <c r="N10" s="293"/>
      <c r="O10" s="306"/>
      <c r="P10" s="306"/>
      <c r="Q10" s="306"/>
      <c r="R10" s="306"/>
      <c r="S10" s="306"/>
      <c r="T10" s="306"/>
      <c r="U10" s="306"/>
    </row>
    <row r="11" spans="1:21" x14ac:dyDescent="0.2">
      <c r="A11" s="285" t="s">
        <v>619</v>
      </c>
      <c r="B11" s="293" t="s">
        <v>688</v>
      </c>
      <c r="C11" s="293" t="s">
        <v>401</v>
      </c>
      <c r="D11" s="293" t="s">
        <v>415</v>
      </c>
      <c r="E11" s="293" t="s">
        <v>5</v>
      </c>
      <c r="F11" s="293" t="s">
        <v>43</v>
      </c>
      <c r="G11" s="293" t="s">
        <v>44</v>
      </c>
      <c r="H11" s="299">
        <v>0.94</v>
      </c>
      <c r="I11" s="293"/>
      <c r="J11" s="293"/>
      <c r="K11" s="293"/>
      <c r="L11" s="293"/>
      <c r="M11" s="285"/>
      <c r="N11" s="285"/>
      <c r="O11" s="306"/>
      <c r="P11" s="306"/>
      <c r="Q11" s="306"/>
      <c r="R11" s="306"/>
      <c r="S11" s="306"/>
      <c r="T11" s="306"/>
      <c r="U11" s="306"/>
    </row>
    <row r="12" spans="1:21" x14ac:dyDescent="0.2">
      <c r="A12" s="285" t="s">
        <v>629</v>
      </c>
      <c r="B12" s="293" t="s">
        <v>690</v>
      </c>
      <c r="C12" s="293" t="s">
        <v>404</v>
      </c>
      <c r="D12" s="293" t="s">
        <v>426</v>
      </c>
      <c r="E12" s="293" t="s">
        <v>47</v>
      </c>
      <c r="F12" s="293" t="s">
        <v>48</v>
      </c>
      <c r="G12" s="293" t="s">
        <v>49</v>
      </c>
      <c r="H12" s="299">
        <v>0.65800000000000003</v>
      </c>
      <c r="I12" s="293"/>
      <c r="J12" s="293"/>
      <c r="K12" s="293"/>
      <c r="L12" s="293"/>
      <c r="M12" s="294"/>
      <c r="N12" s="293"/>
      <c r="O12" s="306"/>
      <c r="P12" s="306"/>
      <c r="Q12" s="306"/>
      <c r="R12" s="306"/>
      <c r="S12" s="306"/>
      <c r="T12" s="306"/>
      <c r="U12" s="306"/>
    </row>
    <row r="13" spans="1:21" x14ac:dyDescent="0.2">
      <c r="A13" s="285" t="s">
        <v>630</v>
      </c>
      <c r="B13" s="293" t="s">
        <v>689</v>
      </c>
      <c r="C13" s="293" t="s">
        <v>402</v>
      </c>
      <c r="D13" s="293" t="s">
        <v>427</v>
      </c>
      <c r="E13" s="293" t="s">
        <v>50</v>
      </c>
      <c r="F13" s="293" t="s">
        <v>51</v>
      </c>
      <c r="G13" s="293" t="s">
        <v>52</v>
      </c>
      <c r="H13" s="299">
        <v>0.747</v>
      </c>
      <c r="I13" s="293"/>
      <c r="J13" s="293"/>
      <c r="K13" s="293"/>
      <c r="L13" s="293"/>
      <c r="M13" s="294"/>
      <c r="N13" s="293"/>
      <c r="O13" s="306"/>
      <c r="P13" s="306"/>
      <c r="Q13" s="306"/>
      <c r="R13" s="306"/>
      <c r="S13" s="306"/>
      <c r="T13" s="306"/>
      <c r="U13" s="306"/>
    </row>
    <row r="14" spans="1:21" x14ac:dyDescent="0.2">
      <c r="A14" s="285" t="s">
        <v>631</v>
      </c>
      <c r="B14" s="293" t="s">
        <v>697</v>
      </c>
      <c r="C14" s="293" t="s">
        <v>408</v>
      </c>
      <c r="D14" s="293" t="s">
        <v>428</v>
      </c>
      <c r="E14" s="293" t="s">
        <v>53</v>
      </c>
      <c r="F14" s="293" t="s">
        <v>578</v>
      </c>
      <c r="G14" s="293" t="s">
        <v>556</v>
      </c>
      <c r="H14" s="299">
        <v>0.81699999999999995</v>
      </c>
      <c r="I14" s="293"/>
      <c r="J14" s="293"/>
      <c r="K14" s="293"/>
      <c r="L14" s="293"/>
      <c r="M14" s="294"/>
      <c r="N14" s="293"/>
      <c r="O14" s="306"/>
      <c r="P14" s="306"/>
      <c r="Q14" s="306"/>
      <c r="R14" s="306"/>
      <c r="S14" s="306"/>
      <c r="T14" s="306"/>
      <c r="U14" s="306"/>
    </row>
    <row r="15" spans="1:21" x14ac:dyDescent="0.2">
      <c r="A15" s="285" t="s">
        <v>626</v>
      </c>
      <c r="B15" s="293" t="s">
        <v>690</v>
      </c>
      <c r="C15" s="293" t="s">
        <v>404</v>
      </c>
      <c r="D15" s="293" t="s">
        <v>422</v>
      </c>
      <c r="E15" s="293" t="s">
        <v>31</v>
      </c>
      <c r="F15" s="293" t="s">
        <v>54</v>
      </c>
      <c r="G15" s="293" t="s">
        <v>55</v>
      </c>
      <c r="H15" s="299">
        <v>0.81899999999999995</v>
      </c>
      <c r="I15" s="293"/>
      <c r="J15" s="293"/>
      <c r="K15" s="293"/>
      <c r="L15" s="293"/>
      <c r="M15" s="294"/>
      <c r="N15" s="293"/>
      <c r="O15" s="306"/>
      <c r="P15" s="306"/>
      <c r="Q15" s="306"/>
      <c r="R15" s="306"/>
      <c r="S15" s="306"/>
      <c r="T15" s="306"/>
      <c r="U15" s="306"/>
    </row>
    <row r="16" spans="1:21" x14ac:dyDescent="0.2">
      <c r="A16" s="285" t="s">
        <v>625</v>
      </c>
      <c r="B16" s="293" t="s">
        <v>692</v>
      </c>
      <c r="C16" s="293" t="s">
        <v>403</v>
      </c>
      <c r="D16" s="293" t="s">
        <v>417</v>
      </c>
      <c r="E16" s="293" t="s">
        <v>11</v>
      </c>
      <c r="F16" s="293" t="s">
        <v>557</v>
      </c>
      <c r="G16" s="293" t="s">
        <v>558</v>
      </c>
      <c r="H16" s="299">
        <v>0.92900000000000005</v>
      </c>
      <c r="I16" s="293"/>
      <c r="J16" s="293"/>
      <c r="K16" s="293"/>
      <c r="L16" s="293"/>
      <c r="M16" s="294"/>
      <c r="N16" s="293"/>
      <c r="O16" s="306"/>
      <c r="P16" s="306"/>
      <c r="Q16" s="306"/>
      <c r="R16" s="306"/>
      <c r="S16" s="306"/>
      <c r="T16" s="306"/>
      <c r="U16" s="306"/>
    </row>
    <row r="17" spans="1:21" x14ac:dyDescent="0.2">
      <c r="A17" s="285" t="s">
        <v>622</v>
      </c>
      <c r="B17" s="293" t="s">
        <v>690</v>
      </c>
      <c r="C17" s="293" t="s">
        <v>404</v>
      </c>
      <c r="D17" s="293" t="s">
        <v>418</v>
      </c>
      <c r="E17" s="293" t="s">
        <v>12</v>
      </c>
      <c r="F17" s="293" t="s">
        <v>63</v>
      </c>
      <c r="G17" s="293" t="s">
        <v>64</v>
      </c>
      <c r="H17" s="299">
        <v>0.54700000000000004</v>
      </c>
      <c r="I17" s="293"/>
      <c r="J17" s="293"/>
      <c r="K17" s="293"/>
      <c r="L17" s="293"/>
      <c r="M17" s="294"/>
      <c r="N17" s="293"/>
      <c r="O17" s="306"/>
      <c r="P17" s="306"/>
      <c r="Q17" s="306"/>
      <c r="R17" s="306"/>
      <c r="S17" s="306"/>
      <c r="T17" s="306"/>
      <c r="U17" s="306"/>
    </row>
    <row r="18" spans="1:21" x14ac:dyDescent="0.2">
      <c r="A18" s="285" t="s">
        <v>620</v>
      </c>
      <c r="B18" s="293" t="s">
        <v>689</v>
      </c>
      <c r="C18" s="293" t="s">
        <v>402</v>
      </c>
      <c r="D18" s="293" t="s">
        <v>416</v>
      </c>
      <c r="E18" s="293" t="s">
        <v>8</v>
      </c>
      <c r="F18" s="293" t="s">
        <v>68</v>
      </c>
      <c r="G18" s="293" t="s">
        <v>69</v>
      </c>
      <c r="H18" s="299">
        <v>0.93400000000000005</v>
      </c>
      <c r="I18" s="293"/>
      <c r="J18" s="293"/>
      <c r="K18" s="293"/>
      <c r="L18" s="293"/>
      <c r="M18" s="294"/>
      <c r="N18" s="293"/>
      <c r="O18" s="306"/>
      <c r="P18" s="306"/>
      <c r="Q18" s="306"/>
      <c r="R18" s="306"/>
      <c r="S18" s="306"/>
      <c r="T18" s="306"/>
      <c r="U18" s="306"/>
    </row>
    <row r="19" spans="1:21" x14ac:dyDescent="0.2">
      <c r="A19" s="285" t="s">
        <v>479</v>
      </c>
      <c r="B19" s="293" t="s">
        <v>691</v>
      </c>
      <c r="C19" s="293" t="s">
        <v>405</v>
      </c>
      <c r="D19" s="293" t="s">
        <v>552</v>
      </c>
      <c r="E19" s="293" t="s">
        <v>20</v>
      </c>
      <c r="F19" s="293" t="s">
        <v>70</v>
      </c>
      <c r="G19" s="293" t="s">
        <v>71</v>
      </c>
      <c r="H19" s="299">
        <v>0.95199999999999996</v>
      </c>
      <c r="I19" s="293"/>
      <c r="J19" s="293"/>
      <c r="K19" s="293"/>
      <c r="L19" s="293"/>
      <c r="M19" s="294"/>
      <c r="N19" s="293"/>
      <c r="O19" s="306"/>
      <c r="P19" s="306"/>
      <c r="Q19" s="306"/>
      <c r="R19" s="306"/>
      <c r="S19" s="306"/>
      <c r="T19" s="306"/>
      <c r="U19" s="306"/>
    </row>
    <row r="20" spans="1:21" x14ac:dyDescent="0.2">
      <c r="A20" s="285" t="s">
        <v>629</v>
      </c>
      <c r="B20" s="293" t="s">
        <v>690</v>
      </c>
      <c r="C20" s="293" t="s">
        <v>404</v>
      </c>
      <c r="D20" s="293" t="s">
        <v>426</v>
      </c>
      <c r="E20" s="293" t="s">
        <v>47</v>
      </c>
      <c r="F20" s="293" t="s">
        <v>72</v>
      </c>
      <c r="G20" s="293" t="s">
        <v>73</v>
      </c>
      <c r="H20" s="299">
        <v>0.56599999999999995</v>
      </c>
      <c r="I20" s="293"/>
      <c r="J20" s="293"/>
      <c r="K20" s="293"/>
      <c r="L20" s="293"/>
      <c r="M20" s="294"/>
      <c r="N20" s="293"/>
      <c r="O20" s="306"/>
      <c r="P20" s="306"/>
      <c r="Q20" s="306"/>
      <c r="R20" s="306"/>
      <c r="S20" s="306"/>
      <c r="T20" s="306"/>
      <c r="U20" s="306"/>
    </row>
    <row r="21" spans="1:21" x14ac:dyDescent="0.2">
      <c r="A21" s="285" t="s">
        <v>621</v>
      </c>
      <c r="B21" s="293" t="s">
        <v>690</v>
      </c>
      <c r="C21" s="293" t="s">
        <v>404</v>
      </c>
      <c r="D21" s="293" t="s">
        <v>418</v>
      </c>
      <c r="E21" s="293" t="s">
        <v>12</v>
      </c>
      <c r="F21" s="293" t="s">
        <v>76</v>
      </c>
      <c r="G21" s="293" t="s">
        <v>77</v>
      </c>
      <c r="H21" s="299">
        <v>0.60599999999999998</v>
      </c>
      <c r="I21" s="293"/>
      <c r="J21" s="293"/>
      <c r="K21" s="293"/>
      <c r="L21" s="293"/>
      <c r="M21" s="294"/>
      <c r="N21" s="293"/>
      <c r="O21" s="306"/>
      <c r="P21" s="306"/>
      <c r="Q21" s="306"/>
      <c r="R21" s="306"/>
      <c r="S21" s="306"/>
      <c r="T21" s="306"/>
      <c r="U21" s="306"/>
    </row>
    <row r="22" spans="1:21" x14ac:dyDescent="0.2">
      <c r="A22" s="285" t="s">
        <v>630</v>
      </c>
      <c r="B22" s="293" t="s">
        <v>689</v>
      </c>
      <c r="C22" s="293" t="s">
        <v>402</v>
      </c>
      <c r="D22" s="293" t="s">
        <v>427</v>
      </c>
      <c r="E22" s="293" t="s">
        <v>50</v>
      </c>
      <c r="F22" s="293" t="s">
        <v>78</v>
      </c>
      <c r="G22" s="293" t="s">
        <v>79</v>
      </c>
      <c r="H22" s="299">
        <v>0.89900000000000002</v>
      </c>
      <c r="I22" s="293"/>
      <c r="J22" s="293"/>
      <c r="K22" s="293"/>
      <c r="L22" s="293"/>
      <c r="M22" s="294"/>
      <c r="N22" s="293"/>
      <c r="O22" s="306"/>
      <c r="P22" s="306"/>
      <c r="Q22" s="306"/>
      <c r="R22" s="306"/>
      <c r="S22" s="306"/>
      <c r="T22" s="306"/>
      <c r="U22" s="306"/>
    </row>
    <row r="23" spans="1:21" x14ac:dyDescent="0.2">
      <c r="A23" s="285" t="s">
        <v>489</v>
      </c>
      <c r="B23" s="293" t="s">
        <v>693</v>
      </c>
      <c r="C23" s="293" t="s">
        <v>406</v>
      </c>
      <c r="D23" s="293" t="s">
        <v>421</v>
      </c>
      <c r="E23" s="293" t="s">
        <v>28</v>
      </c>
      <c r="F23" s="293" t="s">
        <v>80</v>
      </c>
      <c r="G23" s="293" t="s">
        <v>81</v>
      </c>
      <c r="H23" s="299">
        <v>0.95699999999999996</v>
      </c>
      <c r="I23" s="293"/>
      <c r="J23" s="293"/>
      <c r="K23" s="293"/>
      <c r="L23" s="293"/>
      <c r="M23" s="294"/>
      <c r="N23" s="293"/>
      <c r="O23" s="306"/>
      <c r="P23" s="306"/>
      <c r="Q23" s="306"/>
      <c r="R23" s="306"/>
      <c r="S23" s="306"/>
      <c r="T23" s="306"/>
      <c r="U23" s="306"/>
    </row>
    <row r="24" spans="1:21" x14ac:dyDescent="0.2">
      <c r="A24" s="285" t="s">
        <v>490</v>
      </c>
      <c r="B24" s="293" t="s">
        <v>694</v>
      </c>
      <c r="C24" s="293" t="s">
        <v>407</v>
      </c>
      <c r="D24" s="293" t="s">
        <v>431</v>
      </c>
      <c r="E24" s="293" t="s">
        <v>82</v>
      </c>
      <c r="F24" s="293" t="s">
        <v>83</v>
      </c>
      <c r="G24" s="293" t="s">
        <v>84</v>
      </c>
      <c r="H24" s="299">
        <v>0.89200000000000002</v>
      </c>
      <c r="I24" s="293"/>
      <c r="J24" s="293"/>
      <c r="K24" s="293"/>
      <c r="L24" s="293"/>
      <c r="M24" s="294"/>
      <c r="N24" s="293"/>
      <c r="O24" s="306"/>
      <c r="P24" s="306"/>
      <c r="Q24" s="306"/>
      <c r="R24" s="306"/>
      <c r="S24" s="306"/>
      <c r="T24" s="306"/>
      <c r="U24" s="306"/>
    </row>
    <row r="25" spans="1:21" x14ac:dyDescent="0.2">
      <c r="A25" s="285" t="s">
        <v>630</v>
      </c>
      <c r="B25" s="293" t="s">
        <v>689</v>
      </c>
      <c r="C25" s="293" t="s">
        <v>402</v>
      </c>
      <c r="D25" s="293" t="s">
        <v>427</v>
      </c>
      <c r="E25" s="293" t="s">
        <v>50</v>
      </c>
      <c r="F25" s="293" t="s">
        <v>85</v>
      </c>
      <c r="G25" s="293" t="s">
        <v>86</v>
      </c>
      <c r="H25" s="299">
        <v>0.82499999999999996</v>
      </c>
      <c r="I25" s="293"/>
      <c r="J25" s="293"/>
      <c r="K25" s="293"/>
      <c r="L25" s="293"/>
      <c r="M25" s="294"/>
      <c r="N25" s="293"/>
      <c r="O25" s="306"/>
      <c r="P25" s="306"/>
      <c r="Q25" s="306"/>
      <c r="R25" s="306"/>
      <c r="S25" s="306"/>
      <c r="T25" s="306"/>
      <c r="U25" s="306"/>
    </row>
    <row r="26" spans="1:21" x14ac:dyDescent="0.2">
      <c r="A26" s="285" t="s">
        <v>633</v>
      </c>
      <c r="B26" s="293" t="s">
        <v>690</v>
      </c>
      <c r="C26" s="293" t="s">
        <v>404</v>
      </c>
      <c r="D26" s="293" t="s">
        <v>422</v>
      </c>
      <c r="E26" s="293" t="s">
        <v>31</v>
      </c>
      <c r="F26" s="293" t="s">
        <v>87</v>
      </c>
      <c r="G26" s="293" t="s">
        <v>88</v>
      </c>
      <c r="H26" s="299">
        <v>0.83</v>
      </c>
      <c r="I26" s="293"/>
      <c r="J26" s="293"/>
      <c r="K26" s="293"/>
      <c r="L26" s="293"/>
      <c r="M26" s="294"/>
      <c r="N26" s="293"/>
      <c r="O26" s="306"/>
      <c r="P26" s="306"/>
      <c r="Q26" s="306"/>
      <c r="R26" s="306"/>
      <c r="S26" s="306"/>
      <c r="T26" s="306"/>
      <c r="U26" s="306"/>
    </row>
    <row r="27" spans="1:21" x14ac:dyDescent="0.2">
      <c r="A27" s="293" t="s">
        <v>638</v>
      </c>
      <c r="B27" s="293" t="s">
        <v>698</v>
      </c>
      <c r="C27" s="293" t="s">
        <v>409</v>
      </c>
      <c r="D27" s="293" t="s">
        <v>438</v>
      </c>
      <c r="E27" s="293" t="s">
        <v>128</v>
      </c>
      <c r="F27" s="293" t="s">
        <v>700</v>
      </c>
      <c r="G27" s="293" t="s">
        <v>701</v>
      </c>
      <c r="H27" s="299">
        <v>0.92100000000000004</v>
      </c>
      <c r="I27" s="293"/>
      <c r="J27" s="293"/>
      <c r="K27" s="293"/>
      <c r="L27" s="293"/>
      <c r="M27" s="294"/>
      <c r="N27" s="293"/>
      <c r="O27" s="306"/>
      <c r="P27" s="306"/>
      <c r="Q27" s="306"/>
      <c r="R27" s="306"/>
      <c r="S27" s="306"/>
      <c r="T27" s="306"/>
      <c r="U27" s="306"/>
    </row>
    <row r="28" spans="1:21" x14ac:dyDescent="0.2">
      <c r="A28" s="293" t="s">
        <v>506</v>
      </c>
      <c r="B28" s="293" t="s">
        <v>697</v>
      </c>
      <c r="C28" s="293" t="s">
        <v>408</v>
      </c>
      <c r="D28" s="293" t="s">
        <v>440</v>
      </c>
      <c r="E28" s="293" t="s">
        <v>186</v>
      </c>
      <c r="F28" s="293" t="s">
        <v>702</v>
      </c>
      <c r="G28" s="293" t="s">
        <v>703</v>
      </c>
      <c r="H28" s="299">
        <v>0.94</v>
      </c>
      <c r="I28" s="293"/>
      <c r="J28" s="293"/>
      <c r="K28" s="293"/>
      <c r="L28" s="293"/>
      <c r="M28" s="294"/>
      <c r="N28" s="293"/>
      <c r="O28" s="306"/>
      <c r="P28" s="306"/>
      <c r="Q28" s="306"/>
      <c r="R28" s="306"/>
      <c r="S28" s="306"/>
      <c r="T28" s="306"/>
      <c r="U28" s="306"/>
    </row>
    <row r="29" spans="1:21" x14ac:dyDescent="0.2">
      <c r="A29" s="285" t="s">
        <v>492</v>
      </c>
      <c r="B29" s="293" t="s">
        <v>704</v>
      </c>
      <c r="C29" s="293" t="s">
        <v>98</v>
      </c>
      <c r="D29" s="293" t="s">
        <v>434</v>
      </c>
      <c r="E29" s="293" t="s">
        <v>98</v>
      </c>
      <c r="F29" s="293" t="s">
        <v>99</v>
      </c>
      <c r="G29" s="293" t="s">
        <v>100</v>
      </c>
      <c r="H29" s="299">
        <v>0.88400000000000001</v>
      </c>
      <c r="I29" s="293"/>
      <c r="J29" s="293"/>
      <c r="K29" s="293"/>
      <c r="L29" s="293"/>
      <c r="M29" s="294"/>
      <c r="N29" s="293"/>
      <c r="O29" s="306"/>
      <c r="P29" s="306"/>
      <c r="Q29" s="306"/>
      <c r="R29" s="306"/>
      <c r="S29" s="306"/>
      <c r="T29" s="306"/>
      <c r="U29" s="306"/>
    </row>
    <row r="30" spans="1:21" x14ac:dyDescent="0.2">
      <c r="A30" s="285" t="s">
        <v>629</v>
      </c>
      <c r="B30" s="293" t="s">
        <v>690</v>
      </c>
      <c r="C30" s="293" t="s">
        <v>404</v>
      </c>
      <c r="D30" s="293" t="s">
        <v>426</v>
      </c>
      <c r="E30" s="293" t="s">
        <v>47</v>
      </c>
      <c r="F30" s="293" t="s">
        <v>105</v>
      </c>
      <c r="G30" s="293" t="s">
        <v>106</v>
      </c>
      <c r="H30" s="299">
        <v>0.749</v>
      </c>
      <c r="I30" s="293"/>
      <c r="J30" s="293"/>
      <c r="K30" s="293"/>
      <c r="L30" s="293"/>
      <c r="M30" s="294"/>
      <c r="N30" s="293"/>
      <c r="O30" s="306"/>
      <c r="P30" s="306"/>
      <c r="Q30" s="306"/>
      <c r="R30" s="306"/>
      <c r="S30" s="306"/>
      <c r="T30" s="306"/>
      <c r="U30" s="306"/>
    </row>
    <row r="31" spans="1:21" x14ac:dyDescent="0.2">
      <c r="A31" s="285" t="s">
        <v>636</v>
      </c>
      <c r="B31" s="293" t="s">
        <v>692</v>
      </c>
      <c r="C31" s="293" t="s">
        <v>403</v>
      </c>
      <c r="D31" s="293" t="s">
        <v>417</v>
      </c>
      <c r="E31" s="293" t="s">
        <v>11</v>
      </c>
      <c r="F31" s="293" t="s">
        <v>559</v>
      </c>
      <c r="G31" s="293" t="s">
        <v>560</v>
      </c>
      <c r="H31" s="299">
        <v>0.91900000000000004</v>
      </c>
      <c r="I31" s="293"/>
      <c r="J31" s="293"/>
      <c r="K31" s="293"/>
      <c r="L31" s="293"/>
      <c r="M31" s="294"/>
      <c r="N31" s="293"/>
      <c r="O31" s="306"/>
      <c r="P31" s="306"/>
      <c r="Q31" s="306"/>
      <c r="R31" s="306"/>
      <c r="S31" s="306"/>
      <c r="T31" s="306"/>
      <c r="U31" s="306"/>
    </row>
    <row r="32" spans="1:21" x14ac:dyDescent="0.2">
      <c r="A32" s="285" t="s">
        <v>495</v>
      </c>
      <c r="B32" s="293" t="s">
        <v>693</v>
      </c>
      <c r="C32" s="293" t="s">
        <v>406</v>
      </c>
      <c r="D32" s="293" t="s">
        <v>435</v>
      </c>
      <c r="E32" s="293" t="s">
        <v>111</v>
      </c>
      <c r="F32" s="293" t="s">
        <v>112</v>
      </c>
      <c r="G32" s="293" t="s">
        <v>113</v>
      </c>
      <c r="H32" s="299">
        <v>0.94299999999999995</v>
      </c>
      <c r="I32" s="293"/>
      <c r="J32" s="293"/>
      <c r="K32" s="293"/>
      <c r="L32" s="293"/>
      <c r="M32" s="294"/>
      <c r="N32" s="293"/>
      <c r="O32" s="306"/>
      <c r="P32" s="306"/>
      <c r="Q32" s="306"/>
      <c r="R32" s="306"/>
      <c r="S32" s="306"/>
      <c r="T32" s="306"/>
      <c r="U32" s="306"/>
    </row>
    <row r="33" spans="1:21" x14ac:dyDescent="0.2">
      <c r="A33" s="285" t="s">
        <v>630</v>
      </c>
      <c r="B33" s="293" t="s">
        <v>689</v>
      </c>
      <c r="C33" s="293" t="s">
        <v>402</v>
      </c>
      <c r="D33" s="293" t="s">
        <v>427</v>
      </c>
      <c r="E33" s="293" t="s">
        <v>50</v>
      </c>
      <c r="F33" s="293" t="s">
        <v>119</v>
      </c>
      <c r="G33" s="293" t="s">
        <v>120</v>
      </c>
      <c r="H33" s="299">
        <v>0.88900000000000001</v>
      </c>
      <c r="I33" s="293"/>
      <c r="J33" s="293"/>
      <c r="K33" s="293"/>
      <c r="L33" s="293"/>
      <c r="M33" s="294"/>
      <c r="N33" s="293"/>
      <c r="O33" s="306"/>
      <c r="P33" s="306"/>
      <c r="Q33" s="306"/>
      <c r="R33" s="306"/>
      <c r="S33" s="306"/>
      <c r="T33" s="306"/>
      <c r="U33" s="306"/>
    </row>
    <row r="34" spans="1:21" x14ac:dyDescent="0.2">
      <c r="A34" s="285" t="s">
        <v>630</v>
      </c>
      <c r="B34" s="293" t="s">
        <v>689</v>
      </c>
      <c r="C34" s="293" t="s">
        <v>402</v>
      </c>
      <c r="D34" s="293" t="s">
        <v>427</v>
      </c>
      <c r="E34" s="293" t="s">
        <v>50</v>
      </c>
      <c r="F34" s="293" t="s">
        <v>121</v>
      </c>
      <c r="G34" s="293" t="s">
        <v>122</v>
      </c>
      <c r="H34" s="299">
        <v>0.93400000000000005</v>
      </c>
      <c r="I34" s="293"/>
      <c r="J34" s="293"/>
      <c r="K34" s="293"/>
      <c r="L34" s="293"/>
      <c r="M34" s="294"/>
      <c r="N34" s="293"/>
      <c r="O34" s="306"/>
      <c r="P34" s="306"/>
      <c r="Q34" s="306"/>
      <c r="R34" s="306"/>
      <c r="S34" s="306"/>
      <c r="T34" s="306"/>
      <c r="U34" s="306"/>
    </row>
    <row r="35" spans="1:21" x14ac:dyDescent="0.2">
      <c r="A35" s="285" t="s">
        <v>496</v>
      </c>
      <c r="B35" s="293" t="s">
        <v>705</v>
      </c>
      <c r="C35" s="293" t="s">
        <v>411</v>
      </c>
      <c r="D35" s="293" t="s">
        <v>437</v>
      </c>
      <c r="E35" s="293" t="s">
        <v>123</v>
      </c>
      <c r="F35" s="293" t="s">
        <v>124</v>
      </c>
      <c r="G35" s="293" t="s">
        <v>125</v>
      </c>
      <c r="H35" s="299">
        <v>0.92700000000000005</v>
      </c>
      <c r="I35" s="293"/>
      <c r="J35" s="293"/>
      <c r="K35" s="293"/>
      <c r="L35" s="293"/>
      <c r="M35" s="294"/>
      <c r="N35" s="293"/>
      <c r="O35" s="306"/>
      <c r="P35" s="306"/>
      <c r="Q35" s="306"/>
      <c r="R35" s="306"/>
      <c r="S35" s="306"/>
      <c r="T35" s="306"/>
      <c r="U35" s="306"/>
    </row>
    <row r="36" spans="1:21" x14ac:dyDescent="0.2">
      <c r="A36" s="285" t="s">
        <v>622</v>
      </c>
      <c r="B36" s="293" t="s">
        <v>690</v>
      </c>
      <c r="C36" s="293" t="s">
        <v>404</v>
      </c>
      <c r="D36" s="293" t="s">
        <v>418</v>
      </c>
      <c r="E36" s="293" t="s">
        <v>12</v>
      </c>
      <c r="F36" s="293" t="s">
        <v>126</v>
      </c>
      <c r="G36" s="293" t="s">
        <v>127</v>
      </c>
      <c r="H36" s="299">
        <v>0.82099999999999995</v>
      </c>
      <c r="I36" s="293"/>
      <c r="J36" s="293"/>
      <c r="K36" s="293"/>
      <c r="L36" s="293"/>
      <c r="M36" s="294"/>
      <c r="N36" s="293"/>
      <c r="O36" s="306"/>
      <c r="P36" s="306"/>
      <c r="Q36" s="306"/>
      <c r="R36" s="306"/>
      <c r="S36" s="306"/>
      <c r="T36" s="306"/>
      <c r="U36" s="306"/>
    </row>
    <row r="37" spans="1:21" x14ac:dyDescent="0.2">
      <c r="A37" s="285" t="s">
        <v>498</v>
      </c>
      <c r="B37" s="293" t="s">
        <v>704</v>
      </c>
      <c r="C37" s="293" t="s">
        <v>98</v>
      </c>
      <c r="D37" s="293" t="s">
        <v>434</v>
      </c>
      <c r="E37" s="293" t="s">
        <v>98</v>
      </c>
      <c r="F37" s="293" t="s">
        <v>129</v>
      </c>
      <c r="G37" s="293" t="s">
        <v>130</v>
      </c>
      <c r="H37" s="299">
        <v>0.82399999999999995</v>
      </c>
      <c r="I37" s="293"/>
      <c r="J37" s="293"/>
      <c r="K37" s="293"/>
      <c r="L37" s="293"/>
      <c r="M37" s="294"/>
      <c r="N37" s="293"/>
      <c r="O37" s="306"/>
      <c r="P37" s="306"/>
      <c r="Q37" s="306"/>
      <c r="R37" s="306"/>
      <c r="S37" s="306"/>
      <c r="T37" s="306"/>
      <c r="U37" s="306"/>
    </row>
    <row r="38" spans="1:21" x14ac:dyDescent="0.2">
      <c r="A38" s="285" t="s">
        <v>499</v>
      </c>
      <c r="B38" s="293" t="s">
        <v>692</v>
      </c>
      <c r="C38" s="293" t="s">
        <v>403</v>
      </c>
      <c r="D38" s="293" t="s">
        <v>420</v>
      </c>
      <c r="E38" s="293" t="s">
        <v>25</v>
      </c>
      <c r="F38" s="293" t="s">
        <v>133</v>
      </c>
      <c r="G38" s="293" t="s">
        <v>134</v>
      </c>
      <c r="H38" s="299">
        <v>0.85199999999999998</v>
      </c>
      <c r="I38" s="293"/>
      <c r="J38" s="293"/>
      <c r="K38" s="293"/>
      <c r="L38" s="293"/>
      <c r="M38" s="294"/>
      <c r="N38" s="293"/>
      <c r="O38" s="306"/>
      <c r="P38" s="306"/>
      <c r="Q38" s="306"/>
      <c r="R38" s="306"/>
      <c r="S38" s="306"/>
      <c r="T38" s="306"/>
      <c r="U38" s="306"/>
    </row>
    <row r="39" spans="1:21" x14ac:dyDescent="0.2">
      <c r="A39" s="285" t="s">
        <v>626</v>
      </c>
      <c r="B39" s="293" t="s">
        <v>690</v>
      </c>
      <c r="C39" s="293" t="s">
        <v>404</v>
      </c>
      <c r="D39" s="293" t="s">
        <v>422</v>
      </c>
      <c r="E39" s="293" t="s">
        <v>31</v>
      </c>
      <c r="F39" s="293" t="s">
        <v>141</v>
      </c>
      <c r="G39" s="293" t="s">
        <v>142</v>
      </c>
      <c r="H39" s="299">
        <v>0.747</v>
      </c>
      <c r="I39" s="293"/>
      <c r="J39" s="293"/>
      <c r="K39" s="293"/>
      <c r="L39" s="293"/>
      <c r="M39" s="294"/>
      <c r="N39" s="293"/>
      <c r="O39" s="306"/>
      <c r="P39" s="306"/>
      <c r="Q39" s="306"/>
      <c r="R39" s="306"/>
      <c r="S39" s="306"/>
      <c r="T39" s="306"/>
      <c r="U39" s="306"/>
    </row>
    <row r="40" spans="1:21" x14ac:dyDescent="0.2">
      <c r="A40" s="285" t="s">
        <v>640</v>
      </c>
      <c r="B40" s="293" t="s">
        <v>689</v>
      </c>
      <c r="C40" s="293" t="s">
        <v>402</v>
      </c>
      <c r="D40" s="293" t="s">
        <v>427</v>
      </c>
      <c r="E40" s="293" t="s">
        <v>50</v>
      </c>
      <c r="F40" s="293" t="s">
        <v>143</v>
      </c>
      <c r="G40" s="293" t="s">
        <v>144</v>
      </c>
      <c r="H40" s="299">
        <v>0.84099999999999997</v>
      </c>
      <c r="I40" s="293"/>
      <c r="J40" s="293"/>
      <c r="K40" s="293"/>
      <c r="L40" s="293"/>
      <c r="M40" s="294"/>
      <c r="N40" s="293"/>
      <c r="O40" s="306"/>
      <c r="P40" s="306"/>
      <c r="Q40" s="306"/>
      <c r="R40" s="306"/>
      <c r="S40" s="306"/>
      <c r="T40" s="306"/>
      <c r="U40" s="306"/>
    </row>
    <row r="41" spans="1:21" x14ac:dyDescent="0.2">
      <c r="A41" s="285" t="s">
        <v>634</v>
      </c>
      <c r="B41" s="293" t="s">
        <v>688</v>
      </c>
      <c r="C41" s="293" t="s">
        <v>401</v>
      </c>
      <c r="D41" s="293" t="s">
        <v>436</v>
      </c>
      <c r="E41" s="293" t="s">
        <v>114</v>
      </c>
      <c r="F41" s="293" t="s">
        <v>148</v>
      </c>
      <c r="G41" s="293" t="s">
        <v>149</v>
      </c>
      <c r="H41" s="299">
        <v>0.88100000000000001</v>
      </c>
      <c r="I41" s="293"/>
      <c r="J41" s="293"/>
      <c r="K41" s="293"/>
      <c r="L41" s="293"/>
      <c r="M41" s="294"/>
      <c r="N41" s="293"/>
      <c r="O41" s="306"/>
      <c r="P41" s="306"/>
      <c r="Q41" s="306"/>
      <c r="R41" s="306"/>
      <c r="S41" s="306"/>
      <c r="T41" s="306"/>
      <c r="U41" s="306"/>
    </row>
    <row r="42" spans="1:21" x14ac:dyDescent="0.2">
      <c r="A42" s="285" t="s">
        <v>629</v>
      </c>
      <c r="B42" s="293" t="s">
        <v>690</v>
      </c>
      <c r="C42" s="293" t="s">
        <v>404</v>
      </c>
      <c r="D42" s="293" t="s">
        <v>426</v>
      </c>
      <c r="E42" s="293" t="s">
        <v>47</v>
      </c>
      <c r="F42" s="293" t="s">
        <v>150</v>
      </c>
      <c r="G42" s="293" t="s">
        <v>151</v>
      </c>
      <c r="H42" s="299">
        <v>0.67400000000000004</v>
      </c>
      <c r="I42" s="293"/>
      <c r="J42" s="293"/>
      <c r="K42" s="293"/>
      <c r="L42" s="293"/>
      <c r="M42" s="294"/>
      <c r="N42" s="293"/>
      <c r="O42" s="306"/>
      <c r="P42" s="306"/>
      <c r="Q42" s="306"/>
      <c r="R42" s="306"/>
      <c r="S42" s="306"/>
      <c r="T42" s="306"/>
      <c r="U42" s="306"/>
    </row>
    <row r="43" spans="1:21" x14ac:dyDescent="0.2">
      <c r="A43" s="285" t="s">
        <v>622</v>
      </c>
      <c r="B43" s="293" t="s">
        <v>690</v>
      </c>
      <c r="C43" s="293" t="s">
        <v>404</v>
      </c>
      <c r="D43" s="293" t="s">
        <v>418</v>
      </c>
      <c r="E43" s="293" t="s">
        <v>12</v>
      </c>
      <c r="F43" s="293" t="s">
        <v>152</v>
      </c>
      <c r="G43" s="293" t="s">
        <v>153</v>
      </c>
      <c r="H43" s="299">
        <v>0.625</v>
      </c>
      <c r="I43" s="293"/>
      <c r="J43" s="293"/>
      <c r="K43" s="293"/>
      <c r="L43" s="293"/>
      <c r="M43" s="294"/>
      <c r="N43" s="293"/>
      <c r="O43" s="306"/>
      <c r="P43" s="306"/>
      <c r="Q43" s="306"/>
      <c r="R43" s="306"/>
      <c r="S43" s="306"/>
      <c r="T43" s="306"/>
      <c r="U43" s="306"/>
    </row>
    <row r="44" spans="1:21" x14ac:dyDescent="0.2">
      <c r="A44" s="285" t="s">
        <v>619</v>
      </c>
      <c r="B44" s="293" t="s">
        <v>688</v>
      </c>
      <c r="C44" s="293" t="s">
        <v>401</v>
      </c>
      <c r="D44" s="293" t="s">
        <v>436</v>
      </c>
      <c r="E44" s="293" t="s">
        <v>114</v>
      </c>
      <c r="F44" s="293" t="s">
        <v>154</v>
      </c>
      <c r="G44" s="293" t="s">
        <v>155</v>
      </c>
      <c r="H44" s="299">
        <v>0.77900000000000003</v>
      </c>
      <c r="I44" s="293"/>
      <c r="J44" s="293"/>
      <c r="K44" s="293"/>
      <c r="L44" s="293"/>
      <c r="M44" s="294"/>
      <c r="N44" s="293"/>
      <c r="O44" s="306"/>
      <c r="P44" s="306"/>
      <c r="Q44" s="306"/>
      <c r="R44" s="306"/>
      <c r="S44" s="306"/>
      <c r="T44" s="306"/>
      <c r="U44" s="306"/>
    </row>
    <row r="45" spans="1:21" x14ac:dyDescent="0.2">
      <c r="A45" s="285" t="s">
        <v>629</v>
      </c>
      <c r="B45" s="293" t="s">
        <v>690</v>
      </c>
      <c r="C45" s="293" t="s">
        <v>404</v>
      </c>
      <c r="D45" s="293" t="s">
        <v>426</v>
      </c>
      <c r="E45" s="293" t="s">
        <v>47</v>
      </c>
      <c r="F45" s="293" t="s">
        <v>156</v>
      </c>
      <c r="G45" s="293" t="s">
        <v>157</v>
      </c>
      <c r="H45" s="299">
        <v>0.88300000000000001</v>
      </c>
      <c r="I45" s="293"/>
      <c r="J45" s="293"/>
      <c r="K45" s="293"/>
      <c r="L45" s="293"/>
      <c r="M45" s="294"/>
      <c r="N45" s="293"/>
      <c r="O45" s="306"/>
      <c r="P45" s="306"/>
      <c r="Q45" s="306"/>
      <c r="R45" s="306"/>
      <c r="S45" s="306"/>
      <c r="T45" s="306"/>
      <c r="U45" s="306"/>
    </row>
    <row r="46" spans="1:21" x14ac:dyDescent="0.2">
      <c r="A46" s="285" t="s">
        <v>500</v>
      </c>
      <c r="B46" s="293" t="s">
        <v>694</v>
      </c>
      <c r="C46" s="293" t="s">
        <v>407</v>
      </c>
      <c r="D46" s="293" t="s">
        <v>431</v>
      </c>
      <c r="E46" s="293" t="s">
        <v>82</v>
      </c>
      <c r="F46" s="293" t="s">
        <v>164</v>
      </c>
      <c r="G46" s="293" t="s">
        <v>165</v>
      </c>
      <c r="H46" s="299">
        <v>0.90200000000000002</v>
      </c>
      <c r="I46" s="293"/>
      <c r="J46" s="293"/>
      <c r="K46" s="293"/>
      <c r="L46" s="293"/>
      <c r="M46" s="294"/>
      <c r="N46" s="293"/>
      <c r="O46" s="306"/>
      <c r="P46" s="306"/>
      <c r="Q46" s="306"/>
      <c r="R46" s="306"/>
      <c r="S46" s="306"/>
      <c r="T46" s="306"/>
      <c r="U46" s="306"/>
    </row>
    <row r="47" spans="1:21" x14ac:dyDescent="0.2">
      <c r="A47" s="285" t="s">
        <v>494</v>
      </c>
      <c r="B47" s="293" t="s">
        <v>693</v>
      </c>
      <c r="C47" s="293" t="s">
        <v>406</v>
      </c>
      <c r="D47" s="293" t="s">
        <v>421</v>
      </c>
      <c r="E47" s="293" t="s">
        <v>28</v>
      </c>
      <c r="F47" s="293" t="s">
        <v>166</v>
      </c>
      <c r="G47" s="293" t="s">
        <v>167</v>
      </c>
      <c r="H47" s="299">
        <v>0.91200000000000003</v>
      </c>
      <c r="I47" s="293"/>
      <c r="J47" s="293"/>
      <c r="K47" s="293"/>
      <c r="L47" s="293"/>
      <c r="M47" s="294"/>
      <c r="N47" s="293"/>
      <c r="O47" s="306"/>
      <c r="P47" s="306"/>
      <c r="Q47" s="306"/>
      <c r="R47" s="306"/>
      <c r="S47" s="306"/>
      <c r="T47" s="306"/>
      <c r="U47" s="306"/>
    </row>
    <row r="48" spans="1:21" x14ac:dyDescent="0.2">
      <c r="A48" s="285" t="s">
        <v>630</v>
      </c>
      <c r="B48" s="293" t="s">
        <v>689</v>
      </c>
      <c r="C48" s="293" t="s">
        <v>402</v>
      </c>
      <c r="D48" s="293" t="s">
        <v>427</v>
      </c>
      <c r="E48" s="293" t="s">
        <v>50</v>
      </c>
      <c r="F48" s="293" t="s">
        <v>170</v>
      </c>
      <c r="G48" s="293" t="s">
        <v>171</v>
      </c>
      <c r="H48" s="299">
        <v>0.90900000000000003</v>
      </c>
      <c r="I48" s="293"/>
      <c r="J48" s="293"/>
      <c r="K48" s="293"/>
      <c r="L48" s="293"/>
      <c r="M48" s="294"/>
      <c r="N48" s="293"/>
      <c r="O48" s="306"/>
      <c r="P48" s="306"/>
      <c r="Q48" s="306"/>
      <c r="R48" s="306"/>
      <c r="S48" s="306"/>
      <c r="T48" s="306"/>
      <c r="U48" s="306"/>
    </row>
    <row r="49" spans="1:21" x14ac:dyDescent="0.2">
      <c r="A49" s="285" t="s">
        <v>629</v>
      </c>
      <c r="B49" s="293" t="s">
        <v>690</v>
      </c>
      <c r="C49" s="293" t="s">
        <v>404</v>
      </c>
      <c r="D49" s="293" t="s">
        <v>426</v>
      </c>
      <c r="E49" s="293" t="s">
        <v>47</v>
      </c>
      <c r="F49" s="293" t="s">
        <v>172</v>
      </c>
      <c r="G49" s="293" t="s">
        <v>173</v>
      </c>
      <c r="H49" s="299">
        <v>0.82799999999999996</v>
      </c>
      <c r="I49" s="293"/>
      <c r="J49" s="293"/>
      <c r="K49" s="293"/>
      <c r="L49" s="293"/>
      <c r="M49" s="294"/>
      <c r="N49" s="293"/>
      <c r="O49" s="306"/>
      <c r="P49" s="306"/>
      <c r="Q49" s="306"/>
      <c r="R49" s="306"/>
      <c r="S49" s="306"/>
      <c r="T49" s="306"/>
      <c r="U49" s="306"/>
    </row>
    <row r="50" spans="1:21" x14ac:dyDescent="0.2">
      <c r="A50" s="285" t="s">
        <v>630</v>
      </c>
      <c r="B50" s="293" t="s">
        <v>689</v>
      </c>
      <c r="C50" s="293" t="s">
        <v>402</v>
      </c>
      <c r="D50" s="293" t="s">
        <v>427</v>
      </c>
      <c r="E50" s="293" t="s">
        <v>50</v>
      </c>
      <c r="F50" s="293" t="s">
        <v>174</v>
      </c>
      <c r="G50" s="293" t="s">
        <v>175</v>
      </c>
      <c r="H50" s="299">
        <v>0.77900000000000003</v>
      </c>
      <c r="I50" s="293"/>
      <c r="J50" s="293"/>
      <c r="K50" s="293"/>
      <c r="L50" s="293"/>
      <c r="M50" s="294"/>
      <c r="N50" s="293"/>
      <c r="O50" s="306"/>
      <c r="P50" s="306"/>
      <c r="Q50" s="306"/>
      <c r="R50" s="306"/>
      <c r="S50" s="306"/>
      <c r="T50" s="306"/>
      <c r="U50" s="306"/>
    </row>
    <row r="51" spans="1:21" x14ac:dyDescent="0.2">
      <c r="A51" s="285" t="s">
        <v>629</v>
      </c>
      <c r="B51" s="293" t="s">
        <v>690</v>
      </c>
      <c r="C51" s="293" t="s">
        <v>404</v>
      </c>
      <c r="D51" s="293" t="s">
        <v>426</v>
      </c>
      <c r="E51" s="293" t="s">
        <v>47</v>
      </c>
      <c r="F51" s="293" t="s">
        <v>176</v>
      </c>
      <c r="G51" s="293" t="s">
        <v>177</v>
      </c>
      <c r="H51" s="299">
        <v>0.72499999999999998</v>
      </c>
      <c r="I51" s="293"/>
      <c r="J51" s="293"/>
      <c r="K51" s="293"/>
      <c r="L51" s="293"/>
      <c r="M51" s="294"/>
      <c r="N51" s="293"/>
      <c r="O51" s="306"/>
      <c r="P51" s="306"/>
      <c r="Q51" s="306"/>
      <c r="R51" s="306"/>
      <c r="S51" s="306"/>
      <c r="T51" s="306"/>
      <c r="U51" s="306"/>
    </row>
    <row r="52" spans="1:21" x14ac:dyDescent="0.2">
      <c r="A52" s="285" t="s">
        <v>501</v>
      </c>
      <c r="B52" s="293" t="s">
        <v>691</v>
      </c>
      <c r="C52" s="293" t="s">
        <v>405</v>
      </c>
      <c r="D52" s="293" t="s">
        <v>429</v>
      </c>
      <c r="E52" s="293" t="s">
        <v>60</v>
      </c>
      <c r="F52" s="293" t="s">
        <v>180</v>
      </c>
      <c r="G52" s="293" t="s">
        <v>181</v>
      </c>
      <c r="H52" s="299">
        <v>0.94299999999999995</v>
      </c>
      <c r="I52" s="293"/>
      <c r="J52" s="293"/>
      <c r="K52" s="293"/>
      <c r="L52" s="293"/>
      <c r="M52" s="294"/>
      <c r="N52" s="293"/>
      <c r="O52" s="306"/>
      <c r="P52" s="306"/>
      <c r="Q52" s="306"/>
      <c r="R52" s="306"/>
      <c r="S52" s="306"/>
      <c r="T52" s="306"/>
      <c r="U52" s="306"/>
    </row>
    <row r="53" spans="1:21" x14ac:dyDescent="0.2">
      <c r="A53" s="285" t="s">
        <v>498</v>
      </c>
      <c r="B53" s="293" t="s">
        <v>704</v>
      </c>
      <c r="C53" s="293" t="s">
        <v>98</v>
      </c>
      <c r="D53" s="293" t="s">
        <v>434</v>
      </c>
      <c r="E53" s="293" t="s">
        <v>98</v>
      </c>
      <c r="F53" s="293" t="s">
        <v>182</v>
      </c>
      <c r="G53" s="293" t="s">
        <v>183</v>
      </c>
      <c r="H53" s="299">
        <v>0.95</v>
      </c>
      <c r="I53" s="293"/>
      <c r="J53" s="293"/>
      <c r="K53" s="293"/>
      <c r="L53" s="293"/>
      <c r="M53" s="294"/>
      <c r="N53" s="293"/>
      <c r="O53" s="306"/>
      <c r="P53" s="306"/>
      <c r="Q53" s="306"/>
      <c r="R53" s="306"/>
      <c r="S53" s="306"/>
      <c r="T53" s="306"/>
      <c r="U53" s="306"/>
    </row>
    <row r="54" spans="1:21" x14ac:dyDescent="0.2">
      <c r="A54" s="285" t="s">
        <v>622</v>
      </c>
      <c r="B54" s="293" t="s">
        <v>690</v>
      </c>
      <c r="C54" s="293" t="s">
        <v>404</v>
      </c>
      <c r="D54" s="293" t="s">
        <v>418</v>
      </c>
      <c r="E54" s="293" t="s">
        <v>12</v>
      </c>
      <c r="F54" s="293" t="s">
        <v>184</v>
      </c>
      <c r="G54" s="293" t="s">
        <v>185</v>
      </c>
      <c r="H54" s="299">
        <v>0.67700000000000005</v>
      </c>
      <c r="I54" s="293"/>
      <c r="J54" s="293"/>
      <c r="K54" s="293"/>
      <c r="L54" s="293"/>
      <c r="M54" s="294"/>
      <c r="N54" s="293"/>
      <c r="O54" s="306"/>
      <c r="P54" s="306"/>
      <c r="Q54" s="306"/>
      <c r="R54" s="306"/>
      <c r="S54" s="306"/>
      <c r="T54" s="306"/>
      <c r="U54" s="306"/>
    </row>
    <row r="55" spans="1:21" x14ac:dyDescent="0.2">
      <c r="A55" s="285" t="s">
        <v>641</v>
      </c>
      <c r="B55" s="293" t="s">
        <v>697</v>
      </c>
      <c r="C55" s="293" t="s">
        <v>408</v>
      </c>
      <c r="D55" s="293" t="s">
        <v>440</v>
      </c>
      <c r="E55" s="293" t="s">
        <v>186</v>
      </c>
      <c r="F55" s="293" t="s">
        <v>187</v>
      </c>
      <c r="G55" s="293" t="s">
        <v>188</v>
      </c>
      <c r="H55" s="299">
        <v>0.91700000000000004</v>
      </c>
      <c r="I55" s="293"/>
      <c r="J55" s="293"/>
      <c r="K55" s="293"/>
      <c r="L55" s="293"/>
      <c r="M55" s="294"/>
      <c r="N55" s="293"/>
      <c r="O55" s="306"/>
      <c r="P55" s="306"/>
      <c r="Q55" s="306"/>
      <c r="R55" s="306"/>
      <c r="S55" s="306"/>
      <c r="T55" s="306"/>
      <c r="U55" s="306"/>
    </row>
    <row r="56" spans="1:21" x14ac:dyDescent="0.2">
      <c r="A56" s="285" t="s">
        <v>633</v>
      </c>
      <c r="B56" s="293" t="s">
        <v>690</v>
      </c>
      <c r="C56" s="293" t="s">
        <v>404</v>
      </c>
      <c r="D56" s="293" t="s">
        <v>422</v>
      </c>
      <c r="E56" s="293" t="s">
        <v>31</v>
      </c>
      <c r="F56" s="293" t="s">
        <v>189</v>
      </c>
      <c r="G56" s="293" t="s">
        <v>190</v>
      </c>
      <c r="H56" s="299">
        <v>0.79800000000000004</v>
      </c>
      <c r="I56" s="293"/>
      <c r="J56" s="293"/>
      <c r="K56" s="293"/>
      <c r="L56" s="293"/>
      <c r="M56" s="294"/>
      <c r="N56" s="293"/>
      <c r="O56" s="306"/>
      <c r="P56" s="306"/>
      <c r="Q56" s="306"/>
      <c r="R56" s="306"/>
      <c r="S56" s="306"/>
      <c r="T56" s="306"/>
      <c r="U56" s="306"/>
    </row>
    <row r="57" spans="1:21" x14ac:dyDescent="0.2">
      <c r="A57" s="285" t="s">
        <v>626</v>
      </c>
      <c r="B57" s="293" t="s">
        <v>690</v>
      </c>
      <c r="C57" s="293" t="s">
        <v>404</v>
      </c>
      <c r="D57" s="293" t="s">
        <v>422</v>
      </c>
      <c r="E57" s="293" t="s">
        <v>31</v>
      </c>
      <c r="F57" s="293" t="s">
        <v>193</v>
      </c>
      <c r="G57" s="293" t="s">
        <v>194</v>
      </c>
      <c r="H57" s="299">
        <v>0.61199999999999999</v>
      </c>
      <c r="I57" s="293"/>
      <c r="J57" s="293"/>
      <c r="K57" s="293"/>
      <c r="L57" s="293"/>
      <c r="M57" s="294"/>
      <c r="N57" s="293"/>
      <c r="O57" s="306"/>
      <c r="P57" s="306"/>
      <c r="Q57" s="306"/>
      <c r="R57" s="306"/>
      <c r="S57" s="306"/>
      <c r="T57" s="306"/>
      <c r="U57" s="306"/>
    </row>
    <row r="58" spans="1:21" x14ac:dyDescent="0.2">
      <c r="A58" s="285" t="s">
        <v>619</v>
      </c>
      <c r="B58" s="293" t="s">
        <v>688</v>
      </c>
      <c r="C58" s="293" t="s">
        <v>401</v>
      </c>
      <c r="D58" s="293" t="s">
        <v>415</v>
      </c>
      <c r="E58" s="293" t="s">
        <v>5</v>
      </c>
      <c r="F58" s="293" t="s">
        <v>561</v>
      </c>
      <c r="G58" s="293" t="s">
        <v>562</v>
      </c>
      <c r="H58" s="299">
        <v>0.92300000000000004</v>
      </c>
      <c r="I58" s="293"/>
      <c r="J58" s="293"/>
      <c r="K58" s="293"/>
      <c r="L58" s="293"/>
      <c r="M58" s="294"/>
      <c r="N58" s="293"/>
      <c r="O58" s="306"/>
      <c r="P58" s="306"/>
      <c r="Q58" s="306"/>
      <c r="R58" s="306"/>
      <c r="S58" s="306"/>
      <c r="T58" s="306"/>
      <c r="U58" s="306"/>
    </row>
    <row r="59" spans="1:21" x14ac:dyDescent="0.2">
      <c r="A59" s="285" t="s">
        <v>495</v>
      </c>
      <c r="B59" s="293" t="s">
        <v>693</v>
      </c>
      <c r="C59" s="293" t="s">
        <v>406</v>
      </c>
      <c r="D59" s="293" t="s">
        <v>435</v>
      </c>
      <c r="E59" s="293" t="s">
        <v>111</v>
      </c>
      <c r="F59" s="293" t="s">
        <v>196</v>
      </c>
      <c r="G59" s="293" t="s">
        <v>197</v>
      </c>
      <c r="H59" s="299">
        <v>0.86799999999999999</v>
      </c>
      <c r="I59" s="293"/>
      <c r="J59" s="293"/>
      <c r="K59" s="293"/>
      <c r="L59" s="293"/>
      <c r="M59" s="294"/>
      <c r="N59" s="293"/>
      <c r="O59" s="306"/>
      <c r="P59" s="306"/>
      <c r="Q59" s="306"/>
      <c r="R59" s="306"/>
      <c r="S59" s="306"/>
      <c r="T59" s="306"/>
      <c r="U59" s="306"/>
    </row>
    <row r="60" spans="1:21" x14ac:dyDescent="0.2">
      <c r="A60" s="285" t="s">
        <v>626</v>
      </c>
      <c r="B60" s="293" t="s">
        <v>690</v>
      </c>
      <c r="C60" s="293" t="s">
        <v>404</v>
      </c>
      <c r="D60" s="293" t="s">
        <v>422</v>
      </c>
      <c r="E60" s="293" t="s">
        <v>31</v>
      </c>
      <c r="F60" s="293" t="s">
        <v>198</v>
      </c>
      <c r="G60" s="293" t="s">
        <v>199</v>
      </c>
      <c r="H60" s="299">
        <v>0.69699999999999995</v>
      </c>
      <c r="I60" s="293"/>
      <c r="J60" s="293"/>
    </row>
    <row r="61" spans="1:21" x14ac:dyDescent="0.2">
      <c r="A61" s="285" t="s">
        <v>620</v>
      </c>
      <c r="B61" s="293" t="s">
        <v>689</v>
      </c>
      <c r="C61" s="293" t="s">
        <v>402</v>
      </c>
      <c r="D61" s="293" t="s">
        <v>416</v>
      </c>
      <c r="E61" s="293" t="s">
        <v>8</v>
      </c>
      <c r="F61" s="293" t="s">
        <v>210</v>
      </c>
      <c r="G61" s="293" t="s">
        <v>211</v>
      </c>
      <c r="H61" s="299">
        <v>0.86399999999999999</v>
      </c>
      <c r="I61" s="293"/>
      <c r="J61" s="293"/>
    </row>
    <row r="62" spans="1:21" x14ac:dyDescent="0.2">
      <c r="A62" s="285" t="s">
        <v>633</v>
      </c>
      <c r="B62" s="293" t="s">
        <v>690</v>
      </c>
      <c r="C62" s="293" t="s">
        <v>404</v>
      </c>
      <c r="D62" s="293" t="s">
        <v>422</v>
      </c>
      <c r="E62" s="293" t="s">
        <v>31</v>
      </c>
      <c r="F62" s="293" t="s">
        <v>212</v>
      </c>
      <c r="G62" s="293" t="s">
        <v>213</v>
      </c>
      <c r="H62" s="299">
        <v>0.752</v>
      </c>
      <c r="I62" s="293"/>
      <c r="J62" s="293"/>
    </row>
    <row r="63" spans="1:21" x14ac:dyDescent="0.2">
      <c r="A63" s="285" t="s">
        <v>627</v>
      </c>
      <c r="B63" s="286" t="s">
        <v>695</v>
      </c>
      <c r="C63" s="286" t="s">
        <v>465</v>
      </c>
      <c r="D63" s="286" t="s">
        <v>424</v>
      </c>
      <c r="E63" s="286" t="s">
        <v>35</v>
      </c>
      <c r="F63" s="286" t="s">
        <v>505</v>
      </c>
      <c r="G63" s="286" t="s">
        <v>195</v>
      </c>
      <c r="H63" s="299">
        <v>0.95099999999999996</v>
      </c>
      <c r="I63" s="293"/>
      <c r="J63" s="293"/>
    </row>
    <row r="64" spans="1:21" x14ac:dyDescent="0.2">
      <c r="A64" s="285" t="s">
        <v>642</v>
      </c>
      <c r="B64" s="293" t="s">
        <v>698</v>
      </c>
      <c r="C64" s="293" t="s">
        <v>409</v>
      </c>
      <c r="D64" s="293" t="s">
        <v>438</v>
      </c>
      <c r="E64" s="293" t="s">
        <v>128</v>
      </c>
      <c r="F64" s="293" t="s">
        <v>220</v>
      </c>
      <c r="G64" s="293" t="s">
        <v>221</v>
      </c>
      <c r="H64" s="299">
        <v>0.96</v>
      </c>
      <c r="I64" s="293"/>
      <c r="J64" s="293"/>
    </row>
    <row r="65" spans="1:10" x14ac:dyDescent="0.2">
      <c r="A65" s="285" t="s">
        <v>621</v>
      </c>
      <c r="B65" s="293" t="s">
        <v>690</v>
      </c>
      <c r="C65" s="293" t="s">
        <v>404</v>
      </c>
      <c r="D65" s="293" t="s">
        <v>418</v>
      </c>
      <c r="E65" s="293" t="s">
        <v>12</v>
      </c>
      <c r="F65" s="293" t="s">
        <v>224</v>
      </c>
      <c r="G65" s="293" t="s">
        <v>225</v>
      </c>
      <c r="H65" s="299">
        <v>0.85299999999999998</v>
      </c>
      <c r="I65" s="293"/>
      <c r="J65" s="293"/>
    </row>
    <row r="66" spans="1:10" x14ac:dyDescent="0.2">
      <c r="A66" s="285" t="s">
        <v>636</v>
      </c>
      <c r="B66" s="289" t="s">
        <v>704</v>
      </c>
      <c r="C66" s="289" t="s">
        <v>98</v>
      </c>
      <c r="D66" s="289" t="s">
        <v>434</v>
      </c>
      <c r="E66" s="289" t="s">
        <v>98</v>
      </c>
      <c r="F66" s="340" t="s">
        <v>230</v>
      </c>
      <c r="G66" s="293" t="s">
        <v>231</v>
      </c>
      <c r="H66" s="299">
        <v>0.90600000000000003</v>
      </c>
      <c r="I66" s="293"/>
      <c r="J66" s="293"/>
    </row>
    <row r="67" spans="1:10" x14ac:dyDescent="0.2">
      <c r="A67" s="285" t="s">
        <v>498</v>
      </c>
      <c r="B67" s="293" t="s">
        <v>704</v>
      </c>
      <c r="C67" s="293" t="s">
        <v>98</v>
      </c>
      <c r="D67" s="293" t="s">
        <v>434</v>
      </c>
      <c r="E67" s="293" t="s">
        <v>98</v>
      </c>
      <c r="F67" s="293" t="s">
        <v>234</v>
      </c>
      <c r="G67" s="293" t="s">
        <v>235</v>
      </c>
      <c r="H67" s="299">
        <v>0.83399999999999996</v>
      </c>
    </row>
    <row r="68" spans="1:10" x14ac:dyDescent="0.2">
      <c r="A68" s="285" t="s">
        <v>640</v>
      </c>
      <c r="B68" s="293" t="s">
        <v>689</v>
      </c>
      <c r="C68" s="293" t="s">
        <v>402</v>
      </c>
      <c r="D68" s="293" t="s">
        <v>427</v>
      </c>
      <c r="E68" s="293" t="s">
        <v>50</v>
      </c>
      <c r="F68" s="293" t="s">
        <v>246</v>
      </c>
      <c r="G68" s="293" t="s">
        <v>247</v>
      </c>
      <c r="H68" s="299">
        <v>0.91100000000000003</v>
      </c>
    </row>
    <row r="69" spans="1:10" x14ac:dyDescent="0.2">
      <c r="A69" s="285" t="s">
        <v>642</v>
      </c>
      <c r="B69" s="293" t="s">
        <v>698</v>
      </c>
      <c r="C69" s="293" t="s">
        <v>409</v>
      </c>
      <c r="D69" s="293" t="s">
        <v>438</v>
      </c>
      <c r="E69" s="293" t="s">
        <v>128</v>
      </c>
      <c r="F69" s="293" t="s">
        <v>252</v>
      </c>
      <c r="G69" s="293" t="s">
        <v>253</v>
      </c>
      <c r="H69" s="299">
        <v>0.85099999999999998</v>
      </c>
    </row>
    <row r="70" spans="1:10" x14ac:dyDescent="0.2">
      <c r="A70" s="285" t="s">
        <v>642</v>
      </c>
      <c r="B70" s="293" t="s">
        <v>698</v>
      </c>
      <c r="C70" s="293" t="s">
        <v>409</v>
      </c>
      <c r="D70" s="293" t="s">
        <v>438</v>
      </c>
      <c r="E70" s="293" t="s">
        <v>128</v>
      </c>
      <c r="F70" s="293" t="s">
        <v>254</v>
      </c>
      <c r="G70" s="293" t="s">
        <v>255</v>
      </c>
      <c r="H70" s="299">
        <v>0.95199999999999996</v>
      </c>
    </row>
    <row r="71" spans="1:10" x14ac:dyDescent="0.2">
      <c r="A71" s="285" t="s">
        <v>642</v>
      </c>
      <c r="B71" s="293" t="s">
        <v>698</v>
      </c>
      <c r="C71" s="293" t="s">
        <v>409</v>
      </c>
      <c r="D71" s="293" t="s">
        <v>438</v>
      </c>
      <c r="E71" s="293" t="s">
        <v>128</v>
      </c>
      <c r="F71" s="293" t="s">
        <v>256</v>
      </c>
      <c r="G71" s="293" t="s">
        <v>257</v>
      </c>
      <c r="H71" s="299">
        <v>0.86099999999999999</v>
      </c>
    </row>
    <row r="72" spans="1:10" x14ac:dyDescent="0.2">
      <c r="A72" s="285" t="s">
        <v>625</v>
      </c>
      <c r="B72" s="293" t="s">
        <v>692</v>
      </c>
      <c r="C72" s="293" t="s">
        <v>403</v>
      </c>
      <c r="D72" s="293" t="s">
        <v>417</v>
      </c>
      <c r="E72" s="293" t="s">
        <v>11</v>
      </c>
      <c r="F72" s="293" t="s">
        <v>260</v>
      </c>
      <c r="G72" s="293" t="s">
        <v>261</v>
      </c>
      <c r="H72" s="299">
        <v>0.77100000000000002</v>
      </c>
    </row>
    <row r="73" spans="1:10" x14ac:dyDescent="0.2">
      <c r="A73" s="285" t="s">
        <v>498</v>
      </c>
      <c r="B73" s="293" t="s">
        <v>704</v>
      </c>
      <c r="C73" s="293" t="s">
        <v>98</v>
      </c>
      <c r="D73" s="293" t="s">
        <v>434</v>
      </c>
      <c r="E73" s="293" t="s">
        <v>98</v>
      </c>
      <c r="F73" s="293" t="s">
        <v>262</v>
      </c>
      <c r="G73" s="293" t="s">
        <v>263</v>
      </c>
      <c r="H73" s="299">
        <v>0.92200000000000004</v>
      </c>
    </row>
    <row r="74" spans="1:10" x14ac:dyDescent="0.2">
      <c r="A74" s="285" t="s">
        <v>621</v>
      </c>
      <c r="B74" s="293" t="s">
        <v>690</v>
      </c>
      <c r="C74" s="293" t="s">
        <v>404</v>
      </c>
      <c r="D74" s="293" t="s">
        <v>418</v>
      </c>
      <c r="E74" s="293" t="s">
        <v>12</v>
      </c>
      <c r="F74" s="293" t="s">
        <v>264</v>
      </c>
      <c r="G74" s="293" t="s">
        <v>265</v>
      </c>
      <c r="H74" s="299">
        <v>0.92300000000000004</v>
      </c>
    </row>
    <row r="75" spans="1:10" x14ac:dyDescent="0.2">
      <c r="A75" s="285" t="s">
        <v>633</v>
      </c>
      <c r="B75" s="293" t="s">
        <v>690</v>
      </c>
      <c r="C75" s="293" t="s">
        <v>404</v>
      </c>
      <c r="D75" s="293" t="s">
        <v>422</v>
      </c>
      <c r="E75" s="293" t="s">
        <v>31</v>
      </c>
      <c r="F75" s="293" t="s">
        <v>268</v>
      </c>
      <c r="G75" s="293" t="s">
        <v>269</v>
      </c>
      <c r="H75" s="299">
        <v>0.73399999999999999</v>
      </c>
    </row>
    <row r="76" spans="1:10" x14ac:dyDescent="0.2">
      <c r="A76" s="285" t="s">
        <v>642</v>
      </c>
      <c r="B76" s="293" t="s">
        <v>698</v>
      </c>
      <c r="C76" s="293" t="s">
        <v>409</v>
      </c>
      <c r="D76" s="293" t="s">
        <v>438</v>
      </c>
      <c r="E76" s="293" t="s">
        <v>128</v>
      </c>
      <c r="F76" s="293" t="s">
        <v>272</v>
      </c>
      <c r="G76" s="293" t="s">
        <v>273</v>
      </c>
      <c r="H76" s="299">
        <v>0.81699999999999995</v>
      </c>
    </row>
    <row r="77" spans="1:10" x14ac:dyDescent="0.2">
      <c r="A77" s="285" t="s">
        <v>507</v>
      </c>
      <c r="B77" s="293" t="s">
        <v>698</v>
      </c>
      <c r="C77" s="293" t="s">
        <v>409</v>
      </c>
      <c r="D77" s="293" t="s">
        <v>430</v>
      </c>
      <c r="E77" s="293" t="s">
        <v>65</v>
      </c>
      <c r="F77" s="293" t="s">
        <v>284</v>
      </c>
      <c r="G77" s="293" t="s">
        <v>285</v>
      </c>
      <c r="H77" s="299">
        <v>0.94899999999999995</v>
      </c>
    </row>
    <row r="78" spans="1:10" x14ac:dyDescent="0.2">
      <c r="A78" s="285" t="s">
        <v>508</v>
      </c>
      <c r="B78" s="293" t="s">
        <v>697</v>
      </c>
      <c r="C78" s="293" t="s">
        <v>408</v>
      </c>
      <c r="D78" s="293" t="s">
        <v>428</v>
      </c>
      <c r="E78" s="293" t="s">
        <v>53</v>
      </c>
      <c r="F78" s="293" t="s">
        <v>286</v>
      </c>
      <c r="G78" s="293" t="s">
        <v>287</v>
      </c>
      <c r="H78" s="299">
        <v>0.86499999999999999</v>
      </c>
    </row>
    <row r="79" spans="1:10" x14ac:dyDescent="0.2">
      <c r="A79" s="285" t="s">
        <v>496</v>
      </c>
      <c r="B79" s="293" t="s">
        <v>705</v>
      </c>
      <c r="C79" s="293" t="s">
        <v>411</v>
      </c>
      <c r="D79" s="293" t="s">
        <v>437</v>
      </c>
      <c r="E79" s="293" t="s">
        <v>123</v>
      </c>
      <c r="F79" s="293" t="s">
        <v>288</v>
      </c>
      <c r="G79" s="293" t="s">
        <v>289</v>
      </c>
      <c r="H79" s="299">
        <v>0.96199999999999997</v>
      </c>
    </row>
    <row r="80" spans="1:10" x14ac:dyDescent="0.2">
      <c r="A80" s="285" t="s">
        <v>498</v>
      </c>
      <c r="B80" s="293" t="s">
        <v>704</v>
      </c>
      <c r="C80" s="293" t="s">
        <v>98</v>
      </c>
      <c r="D80" s="293" t="s">
        <v>434</v>
      </c>
      <c r="E80" s="293" t="s">
        <v>98</v>
      </c>
      <c r="F80" s="293" t="s">
        <v>290</v>
      </c>
      <c r="G80" s="293" t="s">
        <v>291</v>
      </c>
      <c r="H80" s="299">
        <v>0.85099999999999998</v>
      </c>
    </row>
    <row r="81" spans="1:8" x14ac:dyDescent="0.2">
      <c r="A81" s="285" t="s">
        <v>639</v>
      </c>
      <c r="B81" s="293" t="s">
        <v>691</v>
      </c>
      <c r="C81" s="293" t="s">
        <v>405</v>
      </c>
      <c r="D81" s="293" t="s">
        <v>429</v>
      </c>
      <c r="E81" s="293" t="s">
        <v>60</v>
      </c>
      <c r="F81" s="293" t="s">
        <v>296</v>
      </c>
      <c r="G81" s="293" t="s">
        <v>297</v>
      </c>
      <c r="H81" s="299">
        <v>0.89100000000000001</v>
      </c>
    </row>
    <row r="82" spans="1:8" x14ac:dyDescent="0.2">
      <c r="A82" s="285" t="s">
        <v>490</v>
      </c>
      <c r="B82" s="293" t="s">
        <v>694</v>
      </c>
      <c r="C82" s="293" t="s">
        <v>407</v>
      </c>
      <c r="D82" s="293" t="s">
        <v>431</v>
      </c>
      <c r="E82" s="293" t="s">
        <v>82</v>
      </c>
      <c r="F82" s="293" t="s">
        <v>304</v>
      </c>
      <c r="G82" s="293" t="s">
        <v>305</v>
      </c>
      <c r="H82" s="299">
        <v>0.93100000000000005</v>
      </c>
    </row>
    <row r="83" spans="1:8" x14ac:dyDescent="0.2">
      <c r="A83" s="285" t="s">
        <v>498</v>
      </c>
      <c r="B83" s="293" t="s">
        <v>704</v>
      </c>
      <c r="C83" s="293" t="s">
        <v>98</v>
      </c>
      <c r="D83" s="293" t="s">
        <v>434</v>
      </c>
      <c r="E83" s="293" t="s">
        <v>98</v>
      </c>
      <c r="F83" s="293" t="s">
        <v>310</v>
      </c>
      <c r="G83" s="293" t="s">
        <v>311</v>
      </c>
      <c r="H83" s="299">
        <v>0.81699999999999995</v>
      </c>
    </row>
    <row r="84" spans="1:8" x14ac:dyDescent="0.2">
      <c r="A84" s="285" t="s">
        <v>626</v>
      </c>
      <c r="B84" s="293" t="s">
        <v>690</v>
      </c>
      <c r="C84" s="293" t="s">
        <v>404</v>
      </c>
      <c r="D84" s="293" t="s">
        <v>422</v>
      </c>
      <c r="E84" s="293" t="s">
        <v>31</v>
      </c>
      <c r="F84" s="293" t="s">
        <v>316</v>
      </c>
      <c r="G84" s="293" t="s">
        <v>317</v>
      </c>
      <c r="H84" s="299">
        <v>0.61199999999999999</v>
      </c>
    </row>
    <row r="85" spans="1:8" x14ac:dyDescent="0.2">
      <c r="A85" s="285" t="s">
        <v>640</v>
      </c>
      <c r="B85" s="293" t="s">
        <v>689</v>
      </c>
      <c r="C85" s="293" t="s">
        <v>402</v>
      </c>
      <c r="D85" s="293" t="s">
        <v>427</v>
      </c>
      <c r="E85" s="293" t="s">
        <v>50</v>
      </c>
      <c r="F85" s="293" t="s">
        <v>328</v>
      </c>
      <c r="G85" s="293" t="s">
        <v>329</v>
      </c>
      <c r="H85" s="299">
        <v>0.88700000000000001</v>
      </c>
    </row>
    <row r="86" spans="1:8" x14ac:dyDescent="0.2">
      <c r="A86" s="285" t="s">
        <v>636</v>
      </c>
      <c r="B86" s="293" t="s">
        <v>689</v>
      </c>
      <c r="C86" s="293" t="s">
        <v>402</v>
      </c>
      <c r="D86" s="293" t="s">
        <v>427</v>
      </c>
      <c r="E86" s="293" t="s">
        <v>50</v>
      </c>
      <c r="F86" s="293" t="s">
        <v>330</v>
      </c>
      <c r="G86" s="293" t="s">
        <v>331</v>
      </c>
      <c r="H86" s="299">
        <v>0.875</v>
      </c>
    </row>
    <row r="87" spans="1:8" x14ac:dyDescent="0.2">
      <c r="A87" s="285" t="s">
        <v>623</v>
      </c>
      <c r="B87" s="293" t="s">
        <v>692</v>
      </c>
      <c r="C87" s="293" t="s">
        <v>403</v>
      </c>
      <c r="D87" s="293" t="s">
        <v>420</v>
      </c>
      <c r="E87" s="293" t="s">
        <v>25</v>
      </c>
      <c r="F87" s="293" t="s">
        <v>336</v>
      </c>
      <c r="G87" s="293" t="s">
        <v>337</v>
      </c>
      <c r="H87" s="299">
        <v>0.94599999999999995</v>
      </c>
    </row>
    <row r="88" spans="1:8" x14ac:dyDescent="0.2">
      <c r="A88" s="285" t="s">
        <v>628</v>
      </c>
      <c r="B88" s="293" t="s">
        <v>696</v>
      </c>
      <c r="C88" s="293" t="s">
        <v>464</v>
      </c>
      <c r="D88" s="293" t="s">
        <v>425</v>
      </c>
      <c r="E88" s="293" t="s">
        <v>40</v>
      </c>
      <c r="F88" s="293" t="s">
        <v>338</v>
      </c>
      <c r="G88" s="293" t="s">
        <v>339</v>
      </c>
      <c r="H88" s="299">
        <v>0.95399999999999996</v>
      </c>
    </row>
    <row r="89" spans="1:8" x14ac:dyDescent="0.2">
      <c r="A89" s="285" t="s">
        <v>507</v>
      </c>
      <c r="B89" s="293" t="s">
        <v>698</v>
      </c>
      <c r="C89" s="293" t="s">
        <v>409</v>
      </c>
      <c r="D89" s="293" t="s">
        <v>430</v>
      </c>
      <c r="E89" s="293" t="s">
        <v>65</v>
      </c>
      <c r="F89" s="293" t="s">
        <v>340</v>
      </c>
      <c r="G89" s="293" t="s">
        <v>341</v>
      </c>
      <c r="H89" s="299">
        <v>0.86199999999999999</v>
      </c>
    </row>
    <row r="90" spans="1:8" x14ac:dyDescent="0.2">
      <c r="A90" s="285" t="s">
        <v>621</v>
      </c>
      <c r="B90" s="293" t="s">
        <v>690</v>
      </c>
      <c r="C90" s="293" t="s">
        <v>404</v>
      </c>
      <c r="D90" s="293" t="s">
        <v>418</v>
      </c>
      <c r="E90" s="293" t="s">
        <v>12</v>
      </c>
      <c r="F90" s="293" t="s">
        <v>346</v>
      </c>
      <c r="G90" s="293" t="s">
        <v>347</v>
      </c>
      <c r="H90" s="299">
        <v>0.73399999999999999</v>
      </c>
    </row>
    <row r="91" spans="1:8" x14ac:dyDescent="0.2">
      <c r="A91" s="285" t="s">
        <v>637</v>
      </c>
      <c r="B91" s="293" t="s">
        <v>688</v>
      </c>
      <c r="C91" s="293" t="s">
        <v>401</v>
      </c>
      <c r="D91" s="293" t="s">
        <v>436</v>
      </c>
      <c r="E91" s="293" t="s">
        <v>114</v>
      </c>
      <c r="F91" s="293" t="s">
        <v>350</v>
      </c>
      <c r="G91" s="293" t="s">
        <v>351</v>
      </c>
      <c r="H91" s="299">
        <v>0.83299999999999996</v>
      </c>
    </row>
    <row r="92" spans="1:8" x14ac:dyDescent="0.2">
      <c r="A92" s="285" t="s">
        <v>496</v>
      </c>
      <c r="B92" s="293" t="s">
        <v>705</v>
      </c>
      <c r="C92" s="293" t="s">
        <v>411</v>
      </c>
      <c r="D92" s="293" t="s">
        <v>437</v>
      </c>
      <c r="E92" s="293" t="s">
        <v>123</v>
      </c>
      <c r="F92" s="293" t="s">
        <v>352</v>
      </c>
      <c r="G92" s="293" t="s">
        <v>353</v>
      </c>
      <c r="H92" s="299">
        <v>0.90300000000000002</v>
      </c>
    </row>
    <row r="93" spans="1:8" x14ac:dyDescent="0.2">
      <c r="A93" s="285" t="s">
        <v>621</v>
      </c>
      <c r="B93" s="293" t="s">
        <v>690</v>
      </c>
      <c r="C93" s="293" t="s">
        <v>404</v>
      </c>
      <c r="D93" s="293" t="s">
        <v>418</v>
      </c>
      <c r="E93" s="293" t="s">
        <v>12</v>
      </c>
      <c r="F93" s="293" t="s">
        <v>358</v>
      </c>
      <c r="G93" s="293" t="s">
        <v>359</v>
      </c>
      <c r="H93" s="299">
        <v>0.76800000000000002</v>
      </c>
    </row>
    <row r="94" spans="1:8" x14ac:dyDescent="0.2">
      <c r="A94" s="285" t="s">
        <v>633</v>
      </c>
      <c r="B94" s="293" t="s">
        <v>690</v>
      </c>
      <c r="C94" s="293" t="s">
        <v>404</v>
      </c>
      <c r="D94" s="293" t="s">
        <v>422</v>
      </c>
      <c r="E94" s="293" t="s">
        <v>31</v>
      </c>
      <c r="F94" s="293" t="s">
        <v>360</v>
      </c>
      <c r="G94" s="293" t="s">
        <v>361</v>
      </c>
      <c r="H94" s="299">
        <v>0.76300000000000001</v>
      </c>
    </row>
    <row r="95" spans="1:8" x14ac:dyDescent="0.2">
      <c r="A95" s="285" t="s">
        <v>496</v>
      </c>
      <c r="B95" s="293" t="s">
        <v>705</v>
      </c>
      <c r="C95" s="293" t="s">
        <v>411</v>
      </c>
      <c r="D95" s="293" t="s">
        <v>437</v>
      </c>
      <c r="E95" s="293" t="s">
        <v>123</v>
      </c>
      <c r="F95" s="293" t="s">
        <v>362</v>
      </c>
      <c r="G95" s="293" t="s">
        <v>363</v>
      </c>
      <c r="H95" s="299">
        <v>0.94199999999999995</v>
      </c>
    </row>
    <row r="96" spans="1:8" x14ac:dyDescent="0.2">
      <c r="A96" s="285" t="s">
        <v>496</v>
      </c>
      <c r="B96" s="293" t="s">
        <v>705</v>
      </c>
      <c r="C96" s="293" t="s">
        <v>411</v>
      </c>
      <c r="D96" s="293" t="s">
        <v>437</v>
      </c>
      <c r="E96" s="293" t="s">
        <v>123</v>
      </c>
      <c r="F96" s="293" t="s">
        <v>366</v>
      </c>
      <c r="G96" s="293" t="s">
        <v>367</v>
      </c>
      <c r="H96" s="299">
        <v>0.95199999999999996</v>
      </c>
    </row>
    <row r="97" spans="1:8" x14ac:dyDescent="0.2">
      <c r="A97" s="285" t="s">
        <v>498</v>
      </c>
      <c r="B97" s="293" t="s">
        <v>704</v>
      </c>
      <c r="C97" s="293" t="s">
        <v>98</v>
      </c>
      <c r="D97" s="293" t="s">
        <v>434</v>
      </c>
      <c r="E97" s="293" t="s">
        <v>98</v>
      </c>
      <c r="F97" s="293" t="s">
        <v>370</v>
      </c>
      <c r="G97" s="293" t="s">
        <v>371</v>
      </c>
      <c r="H97" s="299">
        <v>0.82899999999999996</v>
      </c>
    </row>
    <row r="98" spans="1:8" x14ac:dyDescent="0.2">
      <c r="A98" s="285" t="s">
        <v>627</v>
      </c>
      <c r="B98" s="293" t="s">
        <v>695</v>
      </c>
      <c r="C98" s="293" t="s">
        <v>465</v>
      </c>
      <c r="D98" s="293" t="s">
        <v>424</v>
      </c>
      <c r="E98" s="293" t="s">
        <v>35</v>
      </c>
      <c r="F98" s="293" t="s">
        <v>374</v>
      </c>
      <c r="G98" s="293" t="s">
        <v>375</v>
      </c>
      <c r="H98" s="299">
        <v>0.84499999999999997</v>
      </c>
    </row>
    <row r="99" spans="1:8" x14ac:dyDescent="0.2">
      <c r="A99" s="285" t="s">
        <v>495</v>
      </c>
      <c r="B99" s="293" t="s">
        <v>693</v>
      </c>
      <c r="C99" s="293" t="s">
        <v>406</v>
      </c>
      <c r="D99" s="293" t="s">
        <v>435</v>
      </c>
      <c r="E99" s="293" t="s">
        <v>111</v>
      </c>
      <c r="F99" s="293" t="s">
        <v>376</v>
      </c>
      <c r="G99" s="293" t="s">
        <v>377</v>
      </c>
      <c r="H99" s="299">
        <v>0.94199999999999995</v>
      </c>
    </row>
    <row r="100" spans="1:8" x14ac:dyDescent="0.2">
      <c r="A100" s="285" t="s">
        <v>629</v>
      </c>
      <c r="B100" s="293" t="s">
        <v>690</v>
      </c>
      <c r="C100" s="293" t="s">
        <v>404</v>
      </c>
      <c r="D100" s="293" t="s">
        <v>426</v>
      </c>
      <c r="E100" s="293" t="s">
        <v>47</v>
      </c>
      <c r="F100" s="293" t="s">
        <v>378</v>
      </c>
      <c r="G100" s="293" t="s">
        <v>379</v>
      </c>
      <c r="H100" s="299">
        <v>0.55200000000000005</v>
      </c>
    </row>
    <row r="101" spans="1:8" x14ac:dyDescent="0.2">
      <c r="A101" s="285" t="s">
        <v>623</v>
      </c>
      <c r="B101" s="293" t="s">
        <v>692</v>
      </c>
      <c r="C101" s="293" t="s">
        <v>403</v>
      </c>
      <c r="D101" s="293" t="s">
        <v>420</v>
      </c>
      <c r="E101" s="293" t="s">
        <v>25</v>
      </c>
      <c r="F101" s="293" t="s">
        <v>386</v>
      </c>
      <c r="G101" s="293" t="s">
        <v>387</v>
      </c>
      <c r="H101" s="299">
        <v>0.876</v>
      </c>
    </row>
    <row r="102" spans="1:8" x14ac:dyDescent="0.2">
      <c r="A102" s="285" t="s">
        <v>635</v>
      </c>
      <c r="B102" s="293" t="s">
        <v>694</v>
      </c>
      <c r="C102" s="293" t="s">
        <v>407</v>
      </c>
      <c r="D102" s="293" t="s">
        <v>423</v>
      </c>
      <c r="E102" s="293" t="s">
        <v>34</v>
      </c>
      <c r="F102" s="293" t="s">
        <v>390</v>
      </c>
      <c r="G102" s="293" t="s">
        <v>391</v>
      </c>
      <c r="H102" s="299">
        <v>0.89100000000000001</v>
      </c>
    </row>
  </sheetData>
  <autoFilter ref="A4:U100"/>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 guid="{0B466410-FB7E-451A-AFD3-95886095C000}" showAutoFilter="1">
      <pane xSplit="1" ySplit="4" topLeftCell="B5" activePane="bottomRight" state="frozen"/>
      <selection pane="bottomRight" activeCell="H8" sqref="H8"/>
      <pageMargins left="0.7" right="0.7" top="0.75" bottom="0.75" header="0.3" footer="0.3"/>
      <pageSetup paperSize="9" orientation="portrait" r:id="rId2"/>
      <autoFilter ref="A4:F67"/>
    </customSheetView>
  </customSheetViews>
  <conditionalFormatting sqref="M5:M59">
    <cfRule type="expression" dxfId="50" priority="25">
      <formula>$L5="yes"</formula>
    </cfRule>
    <cfRule type="expression" dxfId="49" priority="26">
      <formula>AND($L5="no",$M5="up")</formula>
    </cfRule>
  </conditionalFormatting>
  <conditionalFormatting sqref="F5:F102">
    <cfRule type="expression" dxfId="48" priority="2">
      <formula>$AV5="yes"</formula>
    </cfRule>
    <cfRule type="expression" dxfId="47" priority="3">
      <formula>AND($AV5="no",$AW5="up")</formula>
    </cfRule>
  </conditionalFormatting>
  <conditionalFormatting sqref="H5:H102">
    <cfRule type="expression" dxfId="46" priority="1">
      <formula>I5="yes"</formula>
    </cfRule>
  </conditionalFormatting>
  <pageMargins left="0.7" right="0.7" top="0.75" bottom="0.75" header="0.3" footer="0.3"/>
  <pageSetup paperSize="9"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09"/>
  <sheetViews>
    <sheetView workbookViewId="0">
      <pane ySplit="4" topLeftCell="A5" activePane="bottomLeft" state="frozen"/>
      <selection pane="bottomLeft"/>
    </sheetView>
  </sheetViews>
  <sheetFormatPr defaultRowHeight="11.25" x14ac:dyDescent="0.2"/>
  <cols>
    <col min="1" max="1" width="56.1640625" customWidth="1"/>
    <col min="2" max="2" width="39" bestFit="1" customWidth="1"/>
    <col min="3" max="3" width="18" bestFit="1" customWidth="1"/>
    <col min="4" max="4" width="33.6640625" bestFit="1" customWidth="1"/>
    <col min="5" max="5" width="10.83203125" bestFit="1" customWidth="1"/>
    <col min="6" max="6" width="38.5" bestFit="1" customWidth="1"/>
    <col min="7" max="7" width="6.83203125" bestFit="1" customWidth="1"/>
    <col min="8" max="8" width="16" customWidth="1"/>
  </cols>
  <sheetData>
    <row r="1" spans="1:21" x14ac:dyDescent="0.2">
      <c r="A1" s="141" t="s">
        <v>396</v>
      </c>
    </row>
    <row r="3" spans="1:21" x14ac:dyDescent="0.2">
      <c r="A3" s="352" t="s">
        <v>810</v>
      </c>
    </row>
    <row r="4" spans="1:21" ht="41.25" customHeight="1" x14ac:dyDescent="0.2">
      <c r="A4" s="311" t="s">
        <v>473</v>
      </c>
      <c r="B4" s="311" t="s">
        <v>471</v>
      </c>
      <c r="C4" s="311" t="s">
        <v>470</v>
      </c>
      <c r="D4" s="311" t="s">
        <v>455</v>
      </c>
      <c r="E4" s="311" t="s">
        <v>454</v>
      </c>
      <c r="F4" s="311" t="s">
        <v>0</v>
      </c>
      <c r="G4" s="311" t="s">
        <v>1</v>
      </c>
      <c r="H4" s="311" t="s">
        <v>4</v>
      </c>
    </row>
    <row r="5" spans="1:21" x14ac:dyDescent="0.2">
      <c r="A5" s="285" t="s">
        <v>620</v>
      </c>
      <c r="B5" s="293" t="s">
        <v>689</v>
      </c>
      <c r="C5" s="293" t="s">
        <v>402</v>
      </c>
      <c r="D5" s="293" t="s">
        <v>416</v>
      </c>
      <c r="E5" s="293" t="s">
        <v>8</v>
      </c>
      <c r="F5" s="293" t="s">
        <v>9</v>
      </c>
      <c r="G5" s="293" t="s">
        <v>10</v>
      </c>
      <c r="H5" s="299">
        <v>1.1040000000000001</v>
      </c>
      <c r="I5" s="293"/>
      <c r="J5" s="306"/>
      <c r="K5" s="306"/>
      <c r="L5" s="306"/>
      <c r="M5" s="306"/>
      <c r="N5" s="306"/>
      <c r="P5" s="306"/>
      <c r="Q5" s="306"/>
      <c r="R5" s="306"/>
      <c r="S5" s="306"/>
      <c r="T5" s="306"/>
      <c r="U5" s="306"/>
    </row>
    <row r="6" spans="1:21" x14ac:dyDescent="0.2">
      <c r="A6" s="285" t="s">
        <v>478</v>
      </c>
      <c r="B6" s="293" t="s">
        <v>688</v>
      </c>
      <c r="C6" s="293" t="s">
        <v>401</v>
      </c>
      <c r="D6" s="293" t="s">
        <v>419</v>
      </c>
      <c r="E6" s="293" t="s">
        <v>17</v>
      </c>
      <c r="F6" s="293" t="s">
        <v>18</v>
      </c>
      <c r="G6" s="293" t="s">
        <v>19</v>
      </c>
      <c r="H6" s="299">
        <v>1.0640000000000001</v>
      </c>
      <c r="I6" s="293"/>
      <c r="J6" s="306"/>
      <c r="K6" s="306"/>
      <c r="L6" s="306"/>
      <c r="M6" s="306"/>
      <c r="N6" s="306"/>
      <c r="O6" s="306"/>
      <c r="P6" s="306"/>
      <c r="Q6" s="306"/>
      <c r="R6" s="306"/>
      <c r="S6" s="306"/>
      <c r="T6" s="306"/>
      <c r="U6" s="306"/>
    </row>
    <row r="7" spans="1:21" x14ac:dyDescent="0.2">
      <c r="A7" s="285" t="s">
        <v>479</v>
      </c>
      <c r="B7" s="293" t="s">
        <v>691</v>
      </c>
      <c r="C7" s="293" t="s">
        <v>405</v>
      </c>
      <c r="D7" s="293" t="s">
        <v>552</v>
      </c>
      <c r="E7" s="293" t="s">
        <v>20</v>
      </c>
      <c r="F7" s="293" t="s">
        <v>21</v>
      </c>
      <c r="G7" s="293" t="s">
        <v>22</v>
      </c>
      <c r="H7" s="299">
        <v>1.1120000000000001</v>
      </c>
      <c r="I7" s="293"/>
      <c r="J7" s="306"/>
      <c r="K7" s="306"/>
      <c r="L7" s="306"/>
      <c r="M7" s="306"/>
      <c r="N7" s="306"/>
      <c r="O7" s="306"/>
      <c r="P7" s="306"/>
      <c r="Q7" s="306"/>
      <c r="R7" s="306"/>
      <c r="S7" s="306"/>
      <c r="T7" s="306"/>
      <c r="U7" s="306"/>
    </row>
    <row r="8" spans="1:21" x14ac:dyDescent="0.2">
      <c r="A8" s="285" t="s">
        <v>478</v>
      </c>
      <c r="B8" s="293" t="s">
        <v>688</v>
      </c>
      <c r="C8" s="293" t="s">
        <v>401</v>
      </c>
      <c r="D8" s="293" t="s">
        <v>419</v>
      </c>
      <c r="E8" s="293" t="s">
        <v>17</v>
      </c>
      <c r="F8" s="293" t="s">
        <v>23</v>
      </c>
      <c r="G8" s="293" t="s">
        <v>24</v>
      </c>
      <c r="H8" s="299">
        <v>0.98</v>
      </c>
      <c r="I8" s="293"/>
      <c r="J8" s="306"/>
      <c r="K8" s="306"/>
      <c r="L8" s="306"/>
      <c r="M8" s="306"/>
      <c r="N8" s="306"/>
      <c r="O8" s="306"/>
      <c r="P8" s="306"/>
      <c r="Q8" s="306"/>
      <c r="R8" s="306"/>
      <c r="S8" s="306"/>
      <c r="T8" s="306"/>
      <c r="U8" s="306"/>
    </row>
    <row r="9" spans="1:21" x14ac:dyDescent="0.2">
      <c r="A9" s="285" t="s">
        <v>626</v>
      </c>
      <c r="B9" s="293" t="s">
        <v>690</v>
      </c>
      <c r="C9" s="293" t="s">
        <v>404</v>
      </c>
      <c r="D9" s="293" t="s">
        <v>422</v>
      </c>
      <c r="E9" s="293" t="s">
        <v>31</v>
      </c>
      <c r="F9" s="293" t="s">
        <v>32</v>
      </c>
      <c r="G9" s="293" t="s">
        <v>33</v>
      </c>
      <c r="H9" s="299">
        <v>1.0640000000000001</v>
      </c>
      <c r="I9" s="293"/>
      <c r="J9" s="306"/>
      <c r="K9" s="306"/>
      <c r="L9" s="306"/>
      <c r="M9" s="306"/>
      <c r="N9" s="306"/>
      <c r="O9" s="306"/>
      <c r="P9" s="306"/>
      <c r="Q9" s="306"/>
      <c r="R9" s="306"/>
      <c r="S9" s="306"/>
      <c r="T9" s="306"/>
      <c r="U9" s="306"/>
    </row>
    <row r="10" spans="1:21" x14ac:dyDescent="0.2">
      <c r="A10" s="285" t="s">
        <v>482</v>
      </c>
      <c r="B10" s="293" t="s">
        <v>694</v>
      </c>
      <c r="C10" s="293" t="s">
        <v>407</v>
      </c>
      <c r="D10" s="293" t="s">
        <v>423</v>
      </c>
      <c r="E10" s="293" t="s">
        <v>34</v>
      </c>
      <c r="F10" s="293" t="s">
        <v>577</v>
      </c>
      <c r="G10" s="169" t="s">
        <v>555</v>
      </c>
      <c r="H10" s="299">
        <v>0.97899999999999998</v>
      </c>
      <c r="I10" s="293"/>
      <c r="J10" s="306"/>
      <c r="K10" s="306"/>
      <c r="L10" s="306"/>
      <c r="M10" s="306"/>
      <c r="N10" s="306"/>
      <c r="O10" s="306"/>
      <c r="P10" s="306"/>
      <c r="Q10" s="306"/>
      <c r="R10" s="306"/>
      <c r="S10" s="306"/>
      <c r="T10" s="306"/>
      <c r="U10" s="306"/>
    </row>
    <row r="11" spans="1:21" x14ac:dyDescent="0.2">
      <c r="A11" s="285" t="s">
        <v>627</v>
      </c>
      <c r="B11" s="293" t="s">
        <v>695</v>
      </c>
      <c r="C11" s="293" t="s">
        <v>465</v>
      </c>
      <c r="D11" s="293" t="s">
        <v>424</v>
      </c>
      <c r="E11" s="293" t="s">
        <v>35</v>
      </c>
      <c r="F11" s="293" t="s">
        <v>36</v>
      </c>
      <c r="G11" s="293" t="s">
        <v>37</v>
      </c>
      <c r="H11" s="299">
        <v>1.0720000000000001</v>
      </c>
      <c r="I11" s="293"/>
      <c r="J11" s="306"/>
      <c r="K11" s="306"/>
      <c r="L11" s="306"/>
      <c r="M11" s="306"/>
      <c r="N11" s="306"/>
      <c r="O11" s="306"/>
      <c r="P11" s="306"/>
      <c r="Q11" s="306"/>
      <c r="R11" s="306"/>
      <c r="S11" s="306"/>
      <c r="T11" s="306"/>
      <c r="U11" s="306"/>
    </row>
    <row r="12" spans="1:21" x14ac:dyDescent="0.2">
      <c r="A12" s="285" t="s">
        <v>627</v>
      </c>
      <c r="B12" s="293" t="s">
        <v>695</v>
      </c>
      <c r="C12" s="293" t="s">
        <v>465</v>
      </c>
      <c r="D12" s="293" t="s">
        <v>424</v>
      </c>
      <c r="E12" s="293" t="s">
        <v>35</v>
      </c>
      <c r="F12" s="293" t="s">
        <v>38</v>
      </c>
      <c r="G12" s="293" t="s">
        <v>39</v>
      </c>
      <c r="H12" s="299">
        <v>1.137</v>
      </c>
      <c r="I12" s="293"/>
      <c r="J12" s="306"/>
      <c r="K12" s="306"/>
      <c r="L12" s="306"/>
      <c r="M12" s="306"/>
      <c r="N12" s="321"/>
      <c r="O12" s="306"/>
      <c r="P12" s="306"/>
      <c r="Q12" s="306"/>
      <c r="R12" s="306"/>
      <c r="S12" s="306"/>
      <c r="T12" s="306"/>
      <c r="U12" s="306"/>
    </row>
    <row r="13" spans="1:21" x14ac:dyDescent="0.2">
      <c r="A13" s="285" t="s">
        <v>628</v>
      </c>
      <c r="B13" s="293" t="s">
        <v>696</v>
      </c>
      <c r="C13" s="293" t="s">
        <v>464</v>
      </c>
      <c r="D13" s="293" t="s">
        <v>425</v>
      </c>
      <c r="E13" s="293" t="s">
        <v>40</v>
      </c>
      <c r="F13" s="293" t="s">
        <v>41</v>
      </c>
      <c r="G13" s="293" t="s">
        <v>42</v>
      </c>
      <c r="H13" s="299">
        <v>1.036</v>
      </c>
      <c r="I13" s="293"/>
      <c r="J13" s="306"/>
      <c r="K13" s="306"/>
      <c r="L13" s="306"/>
      <c r="M13" s="306"/>
      <c r="N13" s="306"/>
      <c r="O13" s="306"/>
      <c r="P13" s="306"/>
      <c r="Q13" s="306"/>
      <c r="R13" s="306"/>
      <c r="S13" s="306"/>
      <c r="T13" s="306"/>
      <c r="U13" s="306"/>
    </row>
    <row r="14" spans="1:21" x14ac:dyDescent="0.2">
      <c r="A14" s="285" t="s">
        <v>619</v>
      </c>
      <c r="B14" s="293" t="s">
        <v>688</v>
      </c>
      <c r="C14" s="293" t="s">
        <v>401</v>
      </c>
      <c r="D14" s="293" t="s">
        <v>415</v>
      </c>
      <c r="E14" s="293" t="s">
        <v>5</v>
      </c>
      <c r="F14" s="293" t="s">
        <v>45</v>
      </c>
      <c r="G14" s="293" t="s">
        <v>46</v>
      </c>
      <c r="H14" s="299">
        <v>1.07</v>
      </c>
      <c r="I14" s="293"/>
      <c r="J14" s="306"/>
      <c r="K14" s="306"/>
      <c r="L14" s="306"/>
      <c r="M14" s="306"/>
      <c r="N14" s="306"/>
      <c r="O14" s="306"/>
      <c r="P14" s="306"/>
      <c r="Q14" s="306"/>
      <c r="R14" s="306"/>
      <c r="S14" s="306"/>
      <c r="T14" s="306"/>
      <c r="U14" s="306"/>
    </row>
    <row r="15" spans="1:21" x14ac:dyDescent="0.2">
      <c r="A15" s="285" t="s">
        <v>628</v>
      </c>
      <c r="B15" s="293" t="s">
        <v>696</v>
      </c>
      <c r="C15" s="293" t="s">
        <v>464</v>
      </c>
      <c r="D15" s="293" t="s">
        <v>425</v>
      </c>
      <c r="E15" s="293" t="s">
        <v>40</v>
      </c>
      <c r="F15" s="293" t="s">
        <v>56</v>
      </c>
      <c r="G15" s="293" t="s">
        <v>57</v>
      </c>
      <c r="H15" s="299">
        <v>1.0720000000000001</v>
      </c>
      <c r="I15" s="293"/>
      <c r="J15" s="306"/>
      <c r="K15" s="306"/>
      <c r="L15" s="306"/>
      <c r="M15" s="306"/>
      <c r="N15" s="306"/>
      <c r="O15" s="306"/>
      <c r="P15" s="306"/>
      <c r="Q15" s="306"/>
      <c r="R15" s="306"/>
      <c r="S15" s="306"/>
      <c r="T15" s="306"/>
      <c r="U15" s="306"/>
    </row>
    <row r="16" spans="1:21" x14ac:dyDescent="0.2">
      <c r="A16" s="285" t="s">
        <v>619</v>
      </c>
      <c r="B16" s="293" t="s">
        <v>688</v>
      </c>
      <c r="C16" s="293" t="s">
        <v>401</v>
      </c>
      <c r="D16" s="293" t="s">
        <v>415</v>
      </c>
      <c r="E16" s="293" t="s">
        <v>5</v>
      </c>
      <c r="F16" s="293" t="s">
        <v>58</v>
      </c>
      <c r="G16" s="293" t="s">
        <v>59</v>
      </c>
      <c r="H16" s="299">
        <v>1.0840000000000001</v>
      </c>
      <c r="I16" s="293"/>
      <c r="J16" s="306"/>
      <c r="K16" s="306"/>
      <c r="L16" s="306"/>
      <c r="M16" s="306"/>
      <c r="N16" s="306"/>
      <c r="O16" s="306"/>
      <c r="P16" s="306"/>
      <c r="Q16" s="306"/>
      <c r="R16" s="306"/>
      <c r="S16" s="306"/>
      <c r="T16" s="306"/>
      <c r="U16" s="306"/>
    </row>
    <row r="17" spans="1:21" x14ac:dyDescent="0.2">
      <c r="A17" s="285" t="s">
        <v>487</v>
      </c>
      <c r="B17" s="293" t="s">
        <v>691</v>
      </c>
      <c r="C17" s="293" t="s">
        <v>405</v>
      </c>
      <c r="D17" s="293" t="s">
        <v>429</v>
      </c>
      <c r="E17" s="293" t="s">
        <v>60</v>
      </c>
      <c r="F17" s="293" t="s">
        <v>61</v>
      </c>
      <c r="G17" s="293" t="s">
        <v>62</v>
      </c>
      <c r="H17" s="299">
        <v>0.97599999999999998</v>
      </c>
      <c r="I17" s="293"/>
      <c r="J17" s="306"/>
      <c r="K17" s="306"/>
      <c r="L17" s="306"/>
      <c r="M17" s="306"/>
      <c r="N17" s="306"/>
      <c r="O17" s="306"/>
      <c r="P17" s="306"/>
      <c r="Q17" s="306"/>
      <c r="R17" s="306"/>
      <c r="S17" s="306"/>
      <c r="T17" s="306"/>
      <c r="U17" s="306"/>
    </row>
    <row r="18" spans="1:21" x14ac:dyDescent="0.2">
      <c r="A18" s="285" t="s">
        <v>632</v>
      </c>
      <c r="B18" s="293" t="s">
        <v>698</v>
      </c>
      <c r="C18" s="293" t="s">
        <v>409</v>
      </c>
      <c r="D18" s="293" t="s">
        <v>430</v>
      </c>
      <c r="E18" s="293" t="s">
        <v>65</v>
      </c>
      <c r="F18" s="293" t="s">
        <v>66</v>
      </c>
      <c r="G18" s="293" t="s">
        <v>67</v>
      </c>
      <c r="H18" s="299">
        <v>1.0840000000000001</v>
      </c>
      <c r="I18" s="293"/>
      <c r="J18" s="306"/>
      <c r="K18" s="306"/>
      <c r="L18" s="306"/>
      <c r="M18" s="306"/>
      <c r="N18" s="306"/>
      <c r="O18" s="306"/>
      <c r="P18" s="306"/>
      <c r="Q18" s="306"/>
      <c r="R18" s="306"/>
      <c r="S18" s="306"/>
      <c r="T18" s="306"/>
      <c r="U18" s="306"/>
    </row>
    <row r="19" spans="1:21" x14ac:dyDescent="0.2">
      <c r="A19" s="285" t="s">
        <v>627</v>
      </c>
      <c r="B19" s="293" t="s">
        <v>695</v>
      </c>
      <c r="C19" s="293" t="s">
        <v>465</v>
      </c>
      <c r="D19" s="293" t="s">
        <v>424</v>
      </c>
      <c r="E19" s="293" t="s">
        <v>35</v>
      </c>
      <c r="F19" s="293" t="s">
        <v>74</v>
      </c>
      <c r="G19" s="293" t="s">
        <v>75</v>
      </c>
      <c r="H19" s="299">
        <v>0.98799999999999999</v>
      </c>
      <c r="I19" s="293"/>
      <c r="J19" s="306"/>
      <c r="K19" s="306"/>
      <c r="L19" s="306"/>
      <c r="M19" s="306"/>
      <c r="N19" s="306"/>
      <c r="O19" s="306"/>
      <c r="P19" s="306"/>
      <c r="Q19" s="306"/>
      <c r="R19" s="306"/>
      <c r="S19" s="306"/>
      <c r="T19" s="306"/>
      <c r="U19" s="306"/>
    </row>
    <row r="20" spans="1:21" x14ac:dyDescent="0.2">
      <c r="A20" s="285" t="s">
        <v>634</v>
      </c>
      <c r="B20" s="293" t="s">
        <v>699</v>
      </c>
      <c r="C20" s="293" t="s">
        <v>410</v>
      </c>
      <c r="D20" s="293" t="s">
        <v>433</v>
      </c>
      <c r="E20" s="293" t="s">
        <v>91</v>
      </c>
      <c r="F20" s="293" t="s">
        <v>92</v>
      </c>
      <c r="G20" s="293" t="s">
        <v>93</v>
      </c>
      <c r="H20" s="299">
        <v>1.1619999999999999</v>
      </c>
      <c r="I20" s="293"/>
      <c r="J20" s="306"/>
      <c r="K20" s="306"/>
      <c r="L20" s="306"/>
      <c r="M20" s="306"/>
      <c r="N20" s="306"/>
      <c r="O20" s="306"/>
      <c r="P20" s="306"/>
      <c r="Q20" s="306"/>
      <c r="R20" s="306"/>
      <c r="S20" s="306"/>
      <c r="T20" s="306"/>
      <c r="U20" s="306"/>
    </row>
    <row r="21" spans="1:21" x14ac:dyDescent="0.2">
      <c r="A21" s="285" t="s">
        <v>620</v>
      </c>
      <c r="B21" s="293" t="s">
        <v>689</v>
      </c>
      <c r="C21" s="293" t="s">
        <v>402</v>
      </c>
      <c r="D21" s="293" t="s">
        <v>416</v>
      </c>
      <c r="E21" s="293" t="s">
        <v>8</v>
      </c>
      <c r="F21" s="293" t="s">
        <v>94</v>
      </c>
      <c r="G21" s="293" t="s">
        <v>95</v>
      </c>
      <c r="H21" s="299">
        <v>1.0309999999999999</v>
      </c>
      <c r="I21" s="293"/>
      <c r="J21" s="306"/>
      <c r="K21" s="306"/>
      <c r="L21" s="306"/>
      <c r="M21" s="306"/>
      <c r="N21" s="306"/>
      <c r="O21" s="306"/>
      <c r="P21" s="306"/>
      <c r="Q21" s="306"/>
      <c r="R21" s="306"/>
      <c r="S21" s="306"/>
      <c r="T21" s="306"/>
      <c r="U21" s="306"/>
    </row>
    <row r="22" spans="1:21" x14ac:dyDescent="0.2">
      <c r="A22" s="285" t="s">
        <v>478</v>
      </c>
      <c r="B22" s="293" t="s">
        <v>688</v>
      </c>
      <c r="C22" s="293" t="s">
        <v>401</v>
      </c>
      <c r="D22" s="293" t="s">
        <v>419</v>
      </c>
      <c r="E22" s="293" t="s">
        <v>17</v>
      </c>
      <c r="F22" s="293" t="s">
        <v>96</v>
      </c>
      <c r="G22" s="293" t="s">
        <v>97</v>
      </c>
      <c r="H22" s="299">
        <v>1.054</v>
      </c>
      <c r="I22" s="293"/>
      <c r="J22" s="306"/>
      <c r="K22" s="306"/>
      <c r="L22" s="306"/>
      <c r="M22" s="306"/>
      <c r="N22" s="306"/>
      <c r="O22" s="306"/>
      <c r="P22" s="306"/>
      <c r="Q22" s="306"/>
      <c r="R22" s="306"/>
      <c r="S22" s="306"/>
      <c r="T22" s="306"/>
      <c r="U22" s="306"/>
    </row>
    <row r="23" spans="1:21" x14ac:dyDescent="0.2">
      <c r="A23" s="285" t="s">
        <v>635</v>
      </c>
      <c r="B23" s="293" t="s">
        <v>694</v>
      </c>
      <c r="C23" s="293" t="s">
        <v>407</v>
      </c>
      <c r="D23" s="293" t="s">
        <v>423</v>
      </c>
      <c r="E23" s="293" t="s">
        <v>34</v>
      </c>
      <c r="F23" s="293" t="s">
        <v>101</v>
      </c>
      <c r="G23" s="293" t="s">
        <v>102</v>
      </c>
      <c r="H23" s="299">
        <v>1.0389999999999999</v>
      </c>
      <c r="I23" s="293"/>
      <c r="J23" s="306"/>
      <c r="K23" s="306"/>
      <c r="L23" s="306"/>
      <c r="M23" s="306"/>
      <c r="N23" s="306"/>
      <c r="O23" s="306"/>
      <c r="P23" s="306"/>
      <c r="Q23" s="306"/>
      <c r="R23" s="306"/>
      <c r="S23" s="306"/>
      <c r="T23" s="306"/>
      <c r="U23" s="306"/>
    </row>
    <row r="24" spans="1:21" x14ac:dyDescent="0.2">
      <c r="A24" s="285" t="s">
        <v>634</v>
      </c>
      <c r="B24" s="293" t="s">
        <v>699</v>
      </c>
      <c r="C24" s="293" t="s">
        <v>410</v>
      </c>
      <c r="D24" s="293" t="s">
        <v>433</v>
      </c>
      <c r="E24" s="293" t="s">
        <v>91</v>
      </c>
      <c r="F24" s="293" t="s">
        <v>103</v>
      </c>
      <c r="G24" s="293" t="s">
        <v>104</v>
      </c>
      <c r="H24" s="299">
        <v>1.206</v>
      </c>
      <c r="I24" s="293"/>
      <c r="J24" s="306"/>
      <c r="K24" s="306"/>
      <c r="L24" s="306"/>
      <c r="M24" s="306"/>
      <c r="N24" s="306"/>
      <c r="O24" s="306"/>
      <c r="P24" s="306"/>
      <c r="Q24" s="306"/>
      <c r="R24" s="306"/>
      <c r="S24" s="306"/>
      <c r="T24" s="306"/>
      <c r="U24" s="306"/>
    </row>
    <row r="25" spans="1:21" x14ac:dyDescent="0.2">
      <c r="A25" s="285" t="s">
        <v>494</v>
      </c>
      <c r="B25" s="293" t="s">
        <v>693</v>
      </c>
      <c r="C25" s="293" t="s">
        <v>406</v>
      </c>
      <c r="D25" s="293" t="s">
        <v>421</v>
      </c>
      <c r="E25" s="293" t="s">
        <v>28</v>
      </c>
      <c r="F25" s="293" t="s">
        <v>107</v>
      </c>
      <c r="G25" s="293" t="s">
        <v>108</v>
      </c>
      <c r="H25" s="299">
        <v>0.97199999999999998</v>
      </c>
      <c r="I25" s="293"/>
      <c r="J25" s="306"/>
      <c r="K25" s="306"/>
      <c r="L25" s="306"/>
      <c r="M25" s="306"/>
      <c r="N25" s="306"/>
      <c r="O25" s="306"/>
      <c r="P25" s="306"/>
      <c r="Q25" s="306"/>
      <c r="R25" s="306"/>
      <c r="S25" s="306"/>
      <c r="T25" s="306"/>
      <c r="U25" s="306"/>
    </row>
    <row r="26" spans="1:21" x14ac:dyDescent="0.2">
      <c r="A26" s="285" t="s">
        <v>627</v>
      </c>
      <c r="B26" s="293" t="s">
        <v>695</v>
      </c>
      <c r="C26" s="293" t="s">
        <v>465</v>
      </c>
      <c r="D26" s="293" t="s">
        <v>424</v>
      </c>
      <c r="E26" s="293" t="s">
        <v>35</v>
      </c>
      <c r="F26" s="293" t="s">
        <v>109</v>
      </c>
      <c r="G26" s="293" t="s">
        <v>110</v>
      </c>
      <c r="H26" s="299">
        <v>0.98299999999999998</v>
      </c>
      <c r="I26" s="293"/>
      <c r="J26" s="306"/>
      <c r="K26" s="306"/>
      <c r="L26" s="306"/>
      <c r="M26" s="306"/>
      <c r="N26" s="306"/>
      <c r="O26" s="306"/>
      <c r="P26" s="306"/>
      <c r="Q26" s="306"/>
      <c r="R26" s="306"/>
      <c r="S26" s="306"/>
      <c r="T26" s="306"/>
      <c r="U26" s="306"/>
    </row>
    <row r="27" spans="1:21" x14ac:dyDescent="0.2">
      <c r="A27" s="285" t="s">
        <v>637</v>
      </c>
      <c r="B27" s="293" t="s">
        <v>688</v>
      </c>
      <c r="C27" s="293" t="s">
        <v>401</v>
      </c>
      <c r="D27" s="293" t="s">
        <v>436</v>
      </c>
      <c r="E27" s="293" t="s">
        <v>114</v>
      </c>
      <c r="F27" s="293" t="s">
        <v>115</v>
      </c>
      <c r="G27" s="293" t="s">
        <v>116</v>
      </c>
      <c r="H27" s="299">
        <v>0.98099999999999998</v>
      </c>
      <c r="I27" s="293"/>
      <c r="J27" s="306"/>
      <c r="K27" s="306"/>
      <c r="L27" s="306"/>
      <c r="M27" s="306"/>
      <c r="N27" s="306"/>
      <c r="O27" s="306"/>
      <c r="P27" s="306"/>
      <c r="Q27" s="306"/>
      <c r="R27" s="306"/>
      <c r="S27" s="306"/>
      <c r="T27" s="306"/>
      <c r="U27" s="306"/>
    </row>
    <row r="28" spans="1:21" x14ac:dyDescent="0.2">
      <c r="A28" s="285" t="s">
        <v>632</v>
      </c>
      <c r="B28" s="293" t="s">
        <v>698</v>
      </c>
      <c r="C28" s="293" t="s">
        <v>409</v>
      </c>
      <c r="D28" s="293" t="s">
        <v>430</v>
      </c>
      <c r="E28" s="293" t="s">
        <v>65</v>
      </c>
      <c r="F28" s="293" t="s">
        <v>117</v>
      </c>
      <c r="G28" s="293" t="s">
        <v>118</v>
      </c>
      <c r="H28" s="299">
        <v>1.0289999999999999</v>
      </c>
      <c r="I28" s="293"/>
      <c r="J28" s="306"/>
      <c r="K28" s="306"/>
      <c r="L28" s="306"/>
      <c r="M28" s="306"/>
      <c r="N28" s="306"/>
      <c r="O28" s="306"/>
      <c r="P28" s="306"/>
      <c r="Q28" s="306"/>
      <c r="R28" s="306"/>
      <c r="S28" s="306"/>
      <c r="T28" s="306"/>
      <c r="U28" s="306"/>
    </row>
    <row r="29" spans="1:21" x14ac:dyDescent="0.2">
      <c r="A29" s="285" t="s">
        <v>627</v>
      </c>
      <c r="B29" s="293" t="s">
        <v>695</v>
      </c>
      <c r="C29" s="293" t="s">
        <v>465</v>
      </c>
      <c r="D29" s="293" t="s">
        <v>424</v>
      </c>
      <c r="E29" s="293" t="s">
        <v>35</v>
      </c>
      <c r="F29" s="293" t="s">
        <v>131</v>
      </c>
      <c r="G29" s="293" t="s">
        <v>132</v>
      </c>
      <c r="H29" s="299">
        <v>1.046</v>
      </c>
      <c r="I29" s="293"/>
      <c r="J29" s="306"/>
      <c r="K29" s="306"/>
      <c r="L29" s="306"/>
      <c r="M29" s="306"/>
      <c r="N29" s="306"/>
      <c r="O29" s="306"/>
      <c r="P29" s="306"/>
      <c r="Q29" s="306"/>
      <c r="R29" s="306"/>
      <c r="S29" s="306"/>
      <c r="T29" s="306"/>
      <c r="U29" s="306"/>
    </row>
    <row r="30" spans="1:21" x14ac:dyDescent="0.2">
      <c r="A30" s="285" t="s">
        <v>639</v>
      </c>
      <c r="B30" s="293" t="s">
        <v>691</v>
      </c>
      <c r="C30" s="293" t="s">
        <v>405</v>
      </c>
      <c r="D30" s="293" t="s">
        <v>429</v>
      </c>
      <c r="E30" s="293" t="s">
        <v>60</v>
      </c>
      <c r="F30" s="293" t="s">
        <v>135</v>
      </c>
      <c r="G30" s="293" t="s">
        <v>136</v>
      </c>
      <c r="H30" s="299">
        <v>0.97599999999999998</v>
      </c>
      <c r="I30" s="293"/>
      <c r="J30" s="306"/>
      <c r="K30" s="306"/>
      <c r="L30" s="306"/>
      <c r="M30" s="306"/>
      <c r="N30" s="306"/>
      <c r="O30" s="306"/>
      <c r="P30" s="306"/>
      <c r="Q30" s="306"/>
      <c r="R30" s="306"/>
      <c r="S30" s="306"/>
      <c r="T30" s="306"/>
      <c r="U30" s="306"/>
    </row>
    <row r="31" spans="1:21" x14ac:dyDescent="0.2">
      <c r="A31" s="285" t="s">
        <v>619</v>
      </c>
      <c r="B31" s="293" t="s">
        <v>688</v>
      </c>
      <c r="C31" s="293" t="s">
        <v>401</v>
      </c>
      <c r="D31" s="293" t="s">
        <v>415</v>
      </c>
      <c r="E31" s="293" t="s">
        <v>5</v>
      </c>
      <c r="F31" s="293" t="s">
        <v>137</v>
      </c>
      <c r="G31" s="293" t="s">
        <v>138</v>
      </c>
      <c r="H31" s="299">
        <v>1.1080000000000001</v>
      </c>
      <c r="I31" s="293"/>
      <c r="J31" s="306"/>
      <c r="K31" s="306"/>
      <c r="L31" s="306"/>
      <c r="M31" s="306"/>
      <c r="N31" s="306"/>
      <c r="O31" s="306"/>
      <c r="P31" s="306"/>
      <c r="Q31" s="306"/>
      <c r="R31" s="306"/>
      <c r="S31" s="306"/>
      <c r="T31" s="306"/>
      <c r="U31" s="306"/>
    </row>
    <row r="32" spans="1:21" x14ac:dyDescent="0.2">
      <c r="A32" s="285" t="s">
        <v>627</v>
      </c>
      <c r="B32" s="293" t="s">
        <v>695</v>
      </c>
      <c r="C32" s="293" t="s">
        <v>465</v>
      </c>
      <c r="D32" s="293" t="s">
        <v>424</v>
      </c>
      <c r="E32" s="293" t="s">
        <v>35</v>
      </c>
      <c r="F32" s="293" t="s">
        <v>139</v>
      </c>
      <c r="G32" s="293" t="s">
        <v>140</v>
      </c>
      <c r="H32" s="299">
        <v>1.077</v>
      </c>
      <c r="I32" s="293"/>
      <c r="J32" s="306"/>
      <c r="K32" s="306"/>
      <c r="L32" s="306"/>
      <c r="M32" s="306"/>
      <c r="N32" s="306"/>
      <c r="O32" s="306"/>
      <c r="P32" s="306"/>
      <c r="Q32" s="306"/>
      <c r="R32" s="306"/>
      <c r="S32" s="306"/>
      <c r="T32" s="306"/>
      <c r="U32" s="306"/>
    </row>
    <row r="33" spans="1:21" x14ac:dyDescent="0.2">
      <c r="A33" s="285" t="s">
        <v>496</v>
      </c>
      <c r="B33" s="293" t="s">
        <v>705</v>
      </c>
      <c r="C33" s="293" t="s">
        <v>411</v>
      </c>
      <c r="D33" s="293" t="s">
        <v>439</v>
      </c>
      <c r="E33" s="293" t="s">
        <v>145</v>
      </c>
      <c r="F33" s="293" t="s">
        <v>146</v>
      </c>
      <c r="G33" s="293" t="s">
        <v>147</v>
      </c>
      <c r="H33" s="299">
        <v>1.1539999999999999</v>
      </c>
      <c r="I33" s="293"/>
      <c r="J33" s="306"/>
      <c r="K33" s="306"/>
      <c r="L33" s="306"/>
      <c r="M33" s="306"/>
      <c r="N33" s="306"/>
      <c r="O33" s="306"/>
      <c r="P33" s="306"/>
      <c r="Q33" s="306"/>
      <c r="R33" s="306"/>
      <c r="S33" s="306"/>
      <c r="T33" s="306"/>
      <c r="U33" s="306"/>
    </row>
    <row r="34" spans="1:21" x14ac:dyDescent="0.2">
      <c r="A34" s="285" t="s">
        <v>634</v>
      </c>
      <c r="B34" s="293" t="s">
        <v>699</v>
      </c>
      <c r="C34" s="293" t="s">
        <v>410</v>
      </c>
      <c r="D34" s="293" t="s">
        <v>433</v>
      </c>
      <c r="E34" s="293" t="s">
        <v>91</v>
      </c>
      <c r="F34" s="293" t="s">
        <v>158</v>
      </c>
      <c r="G34" s="293" t="s">
        <v>159</v>
      </c>
      <c r="H34" s="299">
        <v>1.008</v>
      </c>
      <c r="I34" s="293"/>
      <c r="J34" s="306"/>
      <c r="K34" s="306"/>
      <c r="L34" s="306"/>
      <c r="M34" s="306"/>
      <c r="N34" s="306"/>
      <c r="O34" s="306"/>
      <c r="P34" s="306"/>
      <c r="Q34" s="306"/>
      <c r="R34" s="306"/>
      <c r="S34" s="306"/>
      <c r="T34" s="306"/>
      <c r="U34" s="306"/>
    </row>
    <row r="35" spans="1:21" x14ac:dyDescent="0.2">
      <c r="A35" s="285" t="s">
        <v>630</v>
      </c>
      <c r="B35" s="293" t="s">
        <v>689</v>
      </c>
      <c r="C35" s="293" t="s">
        <v>402</v>
      </c>
      <c r="D35" s="293" t="s">
        <v>427</v>
      </c>
      <c r="E35" s="293" t="s">
        <v>50</v>
      </c>
      <c r="F35" s="293" t="s">
        <v>160</v>
      </c>
      <c r="G35" s="293" t="s">
        <v>161</v>
      </c>
      <c r="H35" s="299">
        <v>0.97199999999999998</v>
      </c>
      <c r="I35" s="293"/>
      <c r="J35" s="306"/>
      <c r="K35" s="306"/>
      <c r="L35" s="306"/>
      <c r="M35" s="306"/>
      <c r="N35" s="306"/>
      <c r="O35" s="306"/>
      <c r="P35" s="306"/>
      <c r="Q35" s="306"/>
      <c r="R35" s="306"/>
      <c r="S35" s="306"/>
      <c r="T35" s="306"/>
      <c r="U35" s="306"/>
    </row>
    <row r="36" spans="1:21" x14ac:dyDescent="0.2">
      <c r="A36" s="285" t="s">
        <v>621</v>
      </c>
      <c r="B36" s="293" t="s">
        <v>690</v>
      </c>
      <c r="C36" s="293" t="s">
        <v>404</v>
      </c>
      <c r="D36" s="293" t="s">
        <v>418</v>
      </c>
      <c r="E36" s="293" t="s">
        <v>12</v>
      </c>
      <c r="F36" s="293" t="s">
        <v>162</v>
      </c>
      <c r="G36" s="293" t="s">
        <v>163</v>
      </c>
      <c r="H36" s="299">
        <v>0.98299999999999998</v>
      </c>
      <c r="I36" s="293"/>
      <c r="J36" s="306"/>
      <c r="K36" s="306"/>
      <c r="L36" s="306"/>
      <c r="M36" s="306"/>
      <c r="N36" s="306"/>
      <c r="O36" s="306"/>
      <c r="P36" s="306"/>
      <c r="Q36" s="306"/>
      <c r="R36" s="306"/>
      <c r="S36" s="306"/>
      <c r="T36" s="306"/>
      <c r="U36" s="306"/>
    </row>
    <row r="37" spans="1:21" x14ac:dyDescent="0.2">
      <c r="A37" s="285" t="s">
        <v>628</v>
      </c>
      <c r="B37" s="293" t="s">
        <v>696</v>
      </c>
      <c r="C37" s="293" t="s">
        <v>464</v>
      </c>
      <c r="D37" s="293" t="s">
        <v>425</v>
      </c>
      <c r="E37" s="293" t="s">
        <v>40</v>
      </c>
      <c r="F37" s="293" t="s">
        <v>168</v>
      </c>
      <c r="G37" s="293" t="s">
        <v>169</v>
      </c>
      <c r="H37" s="299">
        <v>0.97899999999999998</v>
      </c>
      <c r="I37" s="293"/>
      <c r="J37" s="306"/>
      <c r="K37" s="306"/>
      <c r="L37" s="306"/>
      <c r="M37" s="306"/>
      <c r="N37" s="306"/>
      <c r="O37" s="306"/>
      <c r="P37" s="306"/>
      <c r="Q37" s="306"/>
      <c r="R37" s="306"/>
      <c r="S37" s="306"/>
      <c r="T37" s="306"/>
      <c r="U37" s="306"/>
    </row>
    <row r="38" spans="1:21" x14ac:dyDescent="0.2">
      <c r="A38" s="285" t="s">
        <v>637</v>
      </c>
      <c r="B38" s="293" t="s">
        <v>688</v>
      </c>
      <c r="C38" s="293" t="s">
        <v>401</v>
      </c>
      <c r="D38" s="293" t="s">
        <v>436</v>
      </c>
      <c r="E38" s="293" t="s">
        <v>114</v>
      </c>
      <c r="F38" s="293" t="s">
        <v>178</v>
      </c>
      <c r="G38" s="293" t="s">
        <v>179</v>
      </c>
      <c r="H38" s="299">
        <v>1.0389999999999999</v>
      </c>
      <c r="I38" s="293"/>
      <c r="J38" s="306"/>
      <c r="K38" s="306"/>
      <c r="L38" s="306"/>
      <c r="M38" s="306"/>
      <c r="N38" s="306"/>
      <c r="O38" s="306"/>
      <c r="P38" s="306"/>
      <c r="Q38" s="306"/>
      <c r="R38" s="306"/>
      <c r="S38" s="306"/>
      <c r="T38" s="306"/>
      <c r="U38" s="306"/>
    </row>
    <row r="39" spans="1:21" x14ac:dyDescent="0.2">
      <c r="A39" s="285" t="s">
        <v>496</v>
      </c>
      <c r="B39" s="293" t="s">
        <v>705</v>
      </c>
      <c r="C39" s="293" t="s">
        <v>411</v>
      </c>
      <c r="D39" s="293" t="s">
        <v>439</v>
      </c>
      <c r="E39" s="293" t="s">
        <v>145</v>
      </c>
      <c r="F39" s="293" t="s">
        <v>191</v>
      </c>
      <c r="G39" s="293" t="s">
        <v>192</v>
      </c>
      <c r="H39" s="299">
        <v>1.19</v>
      </c>
      <c r="I39" s="293"/>
      <c r="J39" s="306"/>
      <c r="K39" s="306"/>
      <c r="L39" s="306"/>
      <c r="M39" s="306"/>
      <c r="N39" s="306"/>
      <c r="O39" s="306"/>
      <c r="P39" s="306"/>
      <c r="Q39" s="306"/>
      <c r="R39" s="306"/>
      <c r="S39" s="306"/>
      <c r="T39" s="306"/>
      <c r="U39" s="306"/>
    </row>
    <row r="40" spans="1:21" x14ac:dyDescent="0.2">
      <c r="A40" s="344" t="s">
        <v>502</v>
      </c>
      <c r="B40" s="293" t="s">
        <v>693</v>
      </c>
      <c r="C40" s="293" t="s">
        <v>406</v>
      </c>
      <c r="D40" s="293" t="s">
        <v>435</v>
      </c>
      <c r="E40" s="293" t="s">
        <v>111</v>
      </c>
      <c r="F40" s="293" t="s">
        <v>200</v>
      </c>
      <c r="G40" s="293" t="s">
        <v>201</v>
      </c>
      <c r="H40" s="299">
        <v>1.0580000000000001</v>
      </c>
      <c r="I40" s="293"/>
      <c r="J40" s="306"/>
      <c r="K40" s="306"/>
      <c r="L40" s="306"/>
      <c r="M40" s="306"/>
      <c r="N40" s="306"/>
      <c r="O40" s="306"/>
      <c r="P40" s="306"/>
      <c r="Q40" s="306"/>
      <c r="R40" s="306"/>
      <c r="S40" s="306"/>
      <c r="T40" s="306"/>
      <c r="U40" s="306"/>
    </row>
    <row r="41" spans="1:21" x14ac:dyDescent="0.2">
      <c r="A41" s="345" t="s">
        <v>502</v>
      </c>
      <c r="B41" s="293" t="s">
        <v>693</v>
      </c>
      <c r="C41" s="293" t="s">
        <v>406</v>
      </c>
      <c r="D41" s="293" t="s">
        <v>435</v>
      </c>
      <c r="E41" s="293" t="s">
        <v>111</v>
      </c>
      <c r="F41" s="293" t="s">
        <v>202</v>
      </c>
      <c r="G41" s="293" t="s">
        <v>203</v>
      </c>
      <c r="H41" s="299">
        <v>1.052</v>
      </c>
      <c r="I41" s="293"/>
      <c r="J41" s="306"/>
      <c r="K41" s="306"/>
      <c r="L41" s="306"/>
      <c r="M41" s="306"/>
      <c r="N41" s="306"/>
      <c r="O41" s="306"/>
      <c r="P41" s="306"/>
      <c r="Q41" s="306"/>
      <c r="R41" s="306"/>
      <c r="S41" s="306"/>
      <c r="T41" s="306"/>
      <c r="U41" s="306"/>
    </row>
    <row r="42" spans="1:21" x14ac:dyDescent="0.2">
      <c r="A42" s="285" t="s">
        <v>496</v>
      </c>
      <c r="B42" s="293" t="s">
        <v>705</v>
      </c>
      <c r="C42" s="293" t="s">
        <v>411</v>
      </c>
      <c r="D42" s="293" t="s">
        <v>439</v>
      </c>
      <c r="E42" s="293" t="s">
        <v>145</v>
      </c>
      <c r="F42" s="293" t="s">
        <v>204</v>
      </c>
      <c r="G42" s="293" t="s">
        <v>205</v>
      </c>
      <c r="H42" s="299">
        <v>1.02</v>
      </c>
      <c r="I42" s="293"/>
      <c r="J42" s="306"/>
      <c r="K42" s="306"/>
      <c r="L42" s="306"/>
      <c r="M42" s="306"/>
      <c r="N42" s="306"/>
      <c r="O42" s="306"/>
      <c r="P42" s="306"/>
      <c r="Q42" s="306"/>
      <c r="R42" s="306"/>
      <c r="S42" s="306"/>
      <c r="T42" s="306"/>
      <c r="U42" s="306"/>
    </row>
    <row r="43" spans="1:21" x14ac:dyDescent="0.2">
      <c r="A43" s="285" t="s">
        <v>624</v>
      </c>
      <c r="B43" s="293" t="s">
        <v>693</v>
      </c>
      <c r="C43" s="293" t="s">
        <v>406</v>
      </c>
      <c r="D43" s="293" t="s">
        <v>421</v>
      </c>
      <c r="E43" s="293" t="s">
        <v>28</v>
      </c>
      <c r="F43" s="293" t="s">
        <v>206</v>
      </c>
      <c r="G43" s="293" t="s">
        <v>207</v>
      </c>
      <c r="H43" s="299">
        <v>1.0649999999999999</v>
      </c>
      <c r="I43" s="293"/>
      <c r="J43" s="306"/>
      <c r="K43" s="306"/>
      <c r="L43" s="306"/>
      <c r="M43" s="306"/>
      <c r="N43" s="306"/>
      <c r="O43" s="306"/>
      <c r="P43" s="306"/>
      <c r="Q43" s="306"/>
      <c r="R43" s="306"/>
      <c r="S43" s="306"/>
      <c r="T43" s="306"/>
      <c r="U43" s="306"/>
    </row>
    <row r="44" spans="1:21" x14ac:dyDescent="0.2">
      <c r="A44" s="285" t="s">
        <v>628</v>
      </c>
      <c r="B44" s="293" t="s">
        <v>696</v>
      </c>
      <c r="C44" s="293" t="s">
        <v>464</v>
      </c>
      <c r="D44" s="293" t="s">
        <v>425</v>
      </c>
      <c r="E44" s="293" t="s">
        <v>40</v>
      </c>
      <c r="F44" s="293" t="s">
        <v>503</v>
      </c>
      <c r="G44" s="293" t="s">
        <v>504</v>
      </c>
      <c r="H44" s="299">
        <v>1.0549999999999999</v>
      </c>
      <c r="I44" s="293"/>
      <c r="J44" s="306"/>
      <c r="K44" s="306"/>
      <c r="L44" s="306"/>
      <c r="M44" s="306"/>
      <c r="N44" s="306"/>
      <c r="O44" s="306"/>
      <c r="P44" s="306"/>
      <c r="Q44" s="306"/>
      <c r="R44" s="306"/>
      <c r="S44" s="306"/>
      <c r="T44" s="306"/>
      <c r="U44" s="306"/>
    </row>
    <row r="45" spans="1:21" x14ac:dyDescent="0.2">
      <c r="A45" s="285" t="s">
        <v>642</v>
      </c>
      <c r="B45" s="293" t="s">
        <v>698</v>
      </c>
      <c r="C45" s="293" t="s">
        <v>409</v>
      </c>
      <c r="D45" s="293" t="s">
        <v>438</v>
      </c>
      <c r="E45" s="293" t="s">
        <v>128</v>
      </c>
      <c r="F45" s="293" t="s">
        <v>208</v>
      </c>
      <c r="G45" s="293" t="s">
        <v>209</v>
      </c>
      <c r="H45" s="299">
        <v>1.121</v>
      </c>
      <c r="I45" s="293"/>
      <c r="J45" s="306"/>
      <c r="K45" s="306"/>
      <c r="L45" s="306"/>
      <c r="M45" s="306"/>
      <c r="N45" s="306"/>
      <c r="O45" s="306"/>
      <c r="P45" s="306"/>
      <c r="Q45" s="306"/>
      <c r="R45" s="306"/>
      <c r="S45" s="306"/>
      <c r="T45" s="306"/>
      <c r="U45" s="306"/>
    </row>
    <row r="46" spans="1:21" x14ac:dyDescent="0.2">
      <c r="A46" s="285" t="s">
        <v>479</v>
      </c>
      <c r="B46" s="293" t="s">
        <v>691</v>
      </c>
      <c r="C46" s="293" t="s">
        <v>405</v>
      </c>
      <c r="D46" s="293" t="s">
        <v>552</v>
      </c>
      <c r="E46" s="293" t="s">
        <v>20</v>
      </c>
      <c r="F46" s="293" t="s">
        <v>214</v>
      </c>
      <c r="G46" s="293" t="s">
        <v>215</v>
      </c>
      <c r="H46" s="299">
        <v>0.98299999999999998</v>
      </c>
      <c r="I46" s="293"/>
      <c r="J46" s="306"/>
      <c r="K46" s="306"/>
      <c r="L46" s="306"/>
      <c r="M46" s="306"/>
      <c r="N46" s="306"/>
      <c r="O46" s="306"/>
      <c r="P46" s="306"/>
      <c r="Q46" s="306"/>
      <c r="R46" s="306"/>
      <c r="S46" s="306"/>
      <c r="T46" s="306"/>
      <c r="U46" s="306"/>
    </row>
    <row r="47" spans="1:21" x14ac:dyDescent="0.2">
      <c r="A47" s="285" t="s">
        <v>624</v>
      </c>
      <c r="B47" s="293" t="s">
        <v>693</v>
      </c>
      <c r="C47" s="293" t="s">
        <v>406</v>
      </c>
      <c r="D47" s="293" t="s">
        <v>421</v>
      </c>
      <c r="E47" s="293" t="s">
        <v>28</v>
      </c>
      <c r="F47" s="293" t="s">
        <v>216</v>
      </c>
      <c r="G47" s="293" t="s">
        <v>217</v>
      </c>
      <c r="H47" s="299">
        <v>0.98799999999999999</v>
      </c>
      <c r="I47" s="293"/>
      <c r="J47" s="306"/>
      <c r="K47" s="306"/>
      <c r="L47" s="306"/>
      <c r="M47" s="306"/>
      <c r="N47" s="306"/>
      <c r="O47" s="306"/>
      <c r="P47" s="306"/>
      <c r="Q47" s="306"/>
      <c r="R47" s="306"/>
      <c r="S47" s="306"/>
      <c r="T47" s="306"/>
      <c r="U47" s="306"/>
    </row>
    <row r="48" spans="1:21" x14ac:dyDescent="0.2">
      <c r="A48" s="285" t="s">
        <v>489</v>
      </c>
      <c r="B48" s="293" t="s">
        <v>693</v>
      </c>
      <c r="C48" s="293" t="s">
        <v>406</v>
      </c>
      <c r="D48" s="293" t="s">
        <v>421</v>
      </c>
      <c r="E48" s="293" t="s">
        <v>28</v>
      </c>
      <c r="F48" s="293" t="s">
        <v>218</v>
      </c>
      <c r="G48" s="293" t="s">
        <v>219</v>
      </c>
      <c r="H48" s="299">
        <v>1.0089999999999999</v>
      </c>
      <c r="I48" s="293"/>
      <c r="J48" s="306"/>
      <c r="K48" s="306"/>
      <c r="L48" s="306"/>
      <c r="M48" s="306"/>
      <c r="N48" s="306"/>
      <c r="O48" s="306"/>
      <c r="P48" s="306"/>
      <c r="Q48" s="306"/>
      <c r="R48" s="306"/>
      <c r="S48" s="306"/>
      <c r="T48" s="306"/>
      <c r="U48" s="306"/>
    </row>
    <row r="49" spans="1:21" x14ac:dyDescent="0.2">
      <c r="A49" s="285" t="s">
        <v>634</v>
      </c>
      <c r="B49" s="293" t="s">
        <v>699</v>
      </c>
      <c r="C49" s="293" t="s">
        <v>410</v>
      </c>
      <c r="D49" s="293" t="s">
        <v>432</v>
      </c>
      <c r="E49" s="293" t="s">
        <v>89</v>
      </c>
      <c r="F49" s="293" t="s">
        <v>222</v>
      </c>
      <c r="G49" s="293" t="s">
        <v>223</v>
      </c>
      <c r="H49" s="299">
        <v>1.046</v>
      </c>
      <c r="I49" s="293"/>
      <c r="J49" s="306"/>
      <c r="K49" s="306"/>
      <c r="L49" s="306"/>
      <c r="M49" s="306"/>
      <c r="N49" s="306"/>
      <c r="O49" s="306"/>
      <c r="P49" s="306"/>
      <c r="Q49" s="306"/>
      <c r="R49" s="306"/>
      <c r="S49" s="306"/>
      <c r="T49" s="306"/>
      <c r="U49" s="306"/>
    </row>
    <row r="50" spans="1:21" x14ac:dyDescent="0.2">
      <c r="A50" s="285" t="s">
        <v>634</v>
      </c>
      <c r="B50" s="287" t="s">
        <v>699</v>
      </c>
      <c r="C50" s="287" t="s">
        <v>410</v>
      </c>
      <c r="D50" s="287" t="s">
        <v>432</v>
      </c>
      <c r="E50" s="287" t="s">
        <v>89</v>
      </c>
      <c r="F50" s="341" t="s">
        <v>509</v>
      </c>
      <c r="G50" s="286" t="s">
        <v>90</v>
      </c>
      <c r="H50" s="299">
        <v>1.109</v>
      </c>
      <c r="I50" s="293"/>
      <c r="J50" s="306"/>
      <c r="K50" s="306"/>
      <c r="L50" s="306"/>
      <c r="M50" s="306"/>
      <c r="N50" s="306"/>
      <c r="O50" s="306"/>
      <c r="P50" s="306"/>
      <c r="Q50" s="306"/>
      <c r="R50" s="306"/>
      <c r="S50" s="306"/>
      <c r="T50" s="306"/>
      <c r="U50" s="306"/>
    </row>
    <row r="51" spans="1:21" x14ac:dyDescent="0.2">
      <c r="A51" s="285" t="s">
        <v>634</v>
      </c>
      <c r="B51" s="293" t="s">
        <v>699</v>
      </c>
      <c r="C51" s="293" t="s">
        <v>410</v>
      </c>
      <c r="D51" s="293" t="s">
        <v>433</v>
      </c>
      <c r="E51" s="293" t="s">
        <v>91</v>
      </c>
      <c r="F51" s="293" t="s">
        <v>226</v>
      </c>
      <c r="G51" s="293" t="s">
        <v>227</v>
      </c>
      <c r="H51" s="299">
        <v>1.0780000000000001</v>
      </c>
      <c r="I51" s="293"/>
      <c r="J51" s="306"/>
      <c r="K51" s="306"/>
      <c r="L51" s="306"/>
      <c r="M51" s="306"/>
      <c r="N51" s="306"/>
      <c r="O51" s="306"/>
      <c r="P51" s="306"/>
      <c r="Q51" s="306"/>
      <c r="R51" s="306"/>
      <c r="S51" s="306"/>
      <c r="T51" s="306"/>
      <c r="U51" s="306"/>
    </row>
    <row r="52" spans="1:21" x14ac:dyDescent="0.2">
      <c r="A52" s="285" t="s">
        <v>501</v>
      </c>
      <c r="B52" s="293" t="s">
        <v>691</v>
      </c>
      <c r="C52" s="293" t="s">
        <v>405</v>
      </c>
      <c r="D52" s="293" t="s">
        <v>552</v>
      </c>
      <c r="E52" s="293" t="s">
        <v>20</v>
      </c>
      <c r="F52" s="293" t="s">
        <v>228</v>
      </c>
      <c r="G52" s="293" t="s">
        <v>229</v>
      </c>
      <c r="H52" s="299">
        <v>1.155</v>
      </c>
      <c r="I52" s="293"/>
      <c r="J52" s="306"/>
      <c r="K52" s="306"/>
      <c r="L52" s="306"/>
      <c r="M52" s="306"/>
      <c r="N52" s="306"/>
      <c r="O52" s="306"/>
      <c r="P52" s="306"/>
      <c r="Q52" s="306"/>
      <c r="R52" s="306"/>
      <c r="S52" s="306"/>
      <c r="T52" s="306"/>
      <c r="U52" s="306"/>
    </row>
    <row r="53" spans="1:21" x14ac:dyDescent="0.2">
      <c r="A53" s="285" t="s">
        <v>637</v>
      </c>
      <c r="B53" s="293" t="s">
        <v>688</v>
      </c>
      <c r="C53" s="293" t="s">
        <v>401</v>
      </c>
      <c r="D53" s="293" t="s">
        <v>436</v>
      </c>
      <c r="E53" s="293" t="s">
        <v>114</v>
      </c>
      <c r="F53" s="293" t="s">
        <v>232</v>
      </c>
      <c r="G53" s="293" t="s">
        <v>233</v>
      </c>
      <c r="H53" s="299">
        <v>1.026</v>
      </c>
      <c r="I53" s="293"/>
      <c r="J53" s="306"/>
      <c r="K53" s="306"/>
      <c r="L53" s="306"/>
      <c r="M53" s="306"/>
      <c r="N53" s="306"/>
      <c r="O53" s="306"/>
      <c r="P53" s="306"/>
      <c r="Q53" s="306"/>
      <c r="R53" s="306"/>
      <c r="S53" s="306"/>
      <c r="T53" s="306"/>
      <c r="U53" s="306"/>
    </row>
    <row r="54" spans="1:21" x14ac:dyDescent="0.2">
      <c r="A54" s="285" t="s">
        <v>619</v>
      </c>
      <c r="B54" s="293" t="s">
        <v>688</v>
      </c>
      <c r="C54" s="293" t="s">
        <v>401</v>
      </c>
      <c r="D54" s="293" t="s">
        <v>415</v>
      </c>
      <c r="E54" s="293" t="s">
        <v>5</v>
      </c>
      <c r="F54" s="293" t="s">
        <v>236</v>
      </c>
      <c r="G54" s="293" t="s">
        <v>237</v>
      </c>
      <c r="H54" s="299">
        <v>1.1279999999999999</v>
      </c>
      <c r="I54" s="293"/>
      <c r="J54" s="306"/>
      <c r="K54" s="306"/>
      <c r="L54" s="306"/>
      <c r="M54" s="306"/>
      <c r="N54" s="306"/>
      <c r="O54" s="306"/>
      <c r="P54" s="306"/>
      <c r="Q54" s="306"/>
      <c r="R54" s="306"/>
      <c r="S54" s="306"/>
      <c r="T54" s="306"/>
      <c r="U54" s="306"/>
    </row>
    <row r="55" spans="1:21" x14ac:dyDescent="0.2">
      <c r="A55" s="285" t="s">
        <v>637</v>
      </c>
      <c r="B55" s="293" t="s">
        <v>688</v>
      </c>
      <c r="C55" s="293" t="s">
        <v>401</v>
      </c>
      <c r="D55" s="293" t="s">
        <v>436</v>
      </c>
      <c r="E55" s="293" t="s">
        <v>114</v>
      </c>
      <c r="F55" s="293" t="s">
        <v>238</v>
      </c>
      <c r="G55" s="293" t="s">
        <v>239</v>
      </c>
      <c r="H55" s="299">
        <v>1.006</v>
      </c>
      <c r="I55" s="293"/>
      <c r="J55" s="306"/>
      <c r="K55" s="306"/>
      <c r="L55" s="306"/>
      <c r="M55" s="306"/>
      <c r="N55" s="306"/>
      <c r="O55" s="306"/>
      <c r="P55" s="306"/>
      <c r="Q55" s="306"/>
      <c r="R55" s="306"/>
      <c r="S55" s="306"/>
      <c r="T55" s="306"/>
      <c r="U55" s="306"/>
    </row>
    <row r="56" spans="1:21" x14ac:dyDescent="0.2">
      <c r="A56" s="285" t="s">
        <v>639</v>
      </c>
      <c r="B56" s="293" t="s">
        <v>691</v>
      </c>
      <c r="C56" s="293" t="s">
        <v>405</v>
      </c>
      <c r="D56" s="293" t="s">
        <v>429</v>
      </c>
      <c r="E56" s="293" t="s">
        <v>60</v>
      </c>
      <c r="F56" s="293" t="s">
        <v>240</v>
      </c>
      <c r="G56" s="293" t="s">
        <v>241</v>
      </c>
      <c r="H56" s="299">
        <v>0.98</v>
      </c>
      <c r="I56" s="293"/>
      <c r="J56" s="306"/>
      <c r="K56" s="306"/>
      <c r="L56" s="306"/>
      <c r="M56" s="306"/>
      <c r="N56" s="306"/>
      <c r="O56" s="306"/>
      <c r="P56" s="306"/>
      <c r="Q56" s="306"/>
      <c r="R56" s="306"/>
      <c r="S56" s="306"/>
      <c r="T56" s="306"/>
      <c r="U56" s="306"/>
    </row>
    <row r="57" spans="1:21" x14ac:dyDescent="0.2">
      <c r="A57" s="285" t="s">
        <v>632</v>
      </c>
      <c r="B57" s="293" t="s">
        <v>698</v>
      </c>
      <c r="C57" s="293" t="s">
        <v>409</v>
      </c>
      <c r="D57" s="293" t="s">
        <v>430</v>
      </c>
      <c r="E57" s="293" t="s">
        <v>65</v>
      </c>
      <c r="F57" s="293" t="s">
        <v>242</v>
      </c>
      <c r="G57" s="293" t="s">
        <v>243</v>
      </c>
      <c r="H57" s="299">
        <v>1.1140000000000001</v>
      </c>
      <c r="I57" s="293"/>
      <c r="J57" s="306"/>
      <c r="K57" s="306"/>
      <c r="L57" s="306"/>
      <c r="M57" s="306"/>
      <c r="N57" s="306"/>
      <c r="O57" s="306"/>
      <c r="P57" s="306"/>
      <c r="Q57" s="306"/>
      <c r="R57" s="306"/>
      <c r="S57" s="306"/>
      <c r="T57" s="306"/>
      <c r="U57" s="306"/>
    </row>
    <row r="58" spans="1:21" x14ac:dyDescent="0.2">
      <c r="A58" s="285" t="s">
        <v>634</v>
      </c>
      <c r="B58" s="293" t="s">
        <v>699</v>
      </c>
      <c r="C58" s="293" t="s">
        <v>410</v>
      </c>
      <c r="D58" s="293" t="s">
        <v>432</v>
      </c>
      <c r="E58" s="293" t="s">
        <v>89</v>
      </c>
      <c r="F58" s="293" t="s">
        <v>244</v>
      </c>
      <c r="G58" s="293" t="s">
        <v>245</v>
      </c>
      <c r="H58" s="299">
        <v>1.073</v>
      </c>
      <c r="I58" s="293"/>
      <c r="J58" s="306"/>
      <c r="K58" s="306"/>
      <c r="L58" s="306"/>
      <c r="M58" s="306"/>
      <c r="N58" s="306"/>
      <c r="O58" s="306"/>
      <c r="P58" s="306"/>
      <c r="Q58" s="306"/>
      <c r="R58" s="306"/>
      <c r="S58" s="306"/>
      <c r="T58" s="306"/>
      <c r="U58" s="306"/>
    </row>
    <row r="59" spans="1:21" x14ac:dyDescent="0.2">
      <c r="A59" s="285" t="s">
        <v>634</v>
      </c>
      <c r="B59" s="293" t="s">
        <v>699</v>
      </c>
      <c r="C59" s="293" t="s">
        <v>410</v>
      </c>
      <c r="D59" s="293" t="s">
        <v>432</v>
      </c>
      <c r="E59" s="293" t="s">
        <v>89</v>
      </c>
      <c r="F59" s="293" t="s">
        <v>248</v>
      </c>
      <c r="G59" s="293" t="s">
        <v>249</v>
      </c>
      <c r="H59" s="299">
        <v>1.0900000000000001</v>
      </c>
      <c r="I59" s="293"/>
      <c r="J59" s="306"/>
      <c r="K59" s="306"/>
      <c r="L59" s="306"/>
      <c r="M59" s="306"/>
      <c r="N59" s="306"/>
      <c r="O59" s="306"/>
      <c r="P59" s="306"/>
      <c r="Q59" s="306"/>
      <c r="R59" s="306"/>
      <c r="S59" s="306"/>
      <c r="T59" s="306"/>
      <c r="U59" s="306"/>
    </row>
    <row r="60" spans="1:21" x14ac:dyDescent="0.2">
      <c r="A60" s="285" t="s">
        <v>639</v>
      </c>
      <c r="B60" s="293" t="s">
        <v>691</v>
      </c>
      <c r="C60" s="293" t="s">
        <v>405</v>
      </c>
      <c r="D60" s="293" t="s">
        <v>429</v>
      </c>
      <c r="E60" s="293" t="s">
        <v>60</v>
      </c>
      <c r="F60" s="293" t="s">
        <v>250</v>
      </c>
      <c r="G60" s="293" t="s">
        <v>251</v>
      </c>
      <c r="H60" s="299">
        <v>1.042</v>
      </c>
      <c r="I60" s="293"/>
      <c r="J60" s="306"/>
      <c r="K60" s="306"/>
      <c r="L60" s="306"/>
      <c r="M60" s="306"/>
      <c r="N60" s="306"/>
      <c r="O60" s="306"/>
      <c r="P60" s="306"/>
      <c r="Q60" s="306"/>
      <c r="R60" s="306"/>
      <c r="S60" s="306"/>
      <c r="T60" s="306"/>
      <c r="U60" s="306"/>
    </row>
    <row r="61" spans="1:21" x14ac:dyDescent="0.2">
      <c r="A61" s="285" t="s">
        <v>628</v>
      </c>
      <c r="B61" s="293" t="s">
        <v>696</v>
      </c>
      <c r="C61" s="293" t="s">
        <v>464</v>
      </c>
      <c r="D61" s="293" t="s">
        <v>425</v>
      </c>
      <c r="E61" s="293" t="s">
        <v>40</v>
      </c>
      <c r="F61" s="293" t="s">
        <v>258</v>
      </c>
      <c r="G61" s="293" t="s">
        <v>259</v>
      </c>
      <c r="H61" s="299">
        <v>1.204</v>
      </c>
      <c r="I61" s="293"/>
      <c r="J61" s="306"/>
      <c r="K61" s="306"/>
      <c r="L61" s="306"/>
      <c r="M61" s="306"/>
      <c r="N61" s="306"/>
      <c r="O61" s="306"/>
      <c r="P61" s="306"/>
      <c r="Q61" s="306"/>
      <c r="R61" s="306"/>
      <c r="S61" s="306"/>
      <c r="T61" s="306"/>
      <c r="U61" s="306"/>
    </row>
    <row r="62" spans="1:21" x14ac:dyDescent="0.2">
      <c r="A62" s="285" t="s">
        <v>500</v>
      </c>
      <c r="B62" s="293" t="s">
        <v>694</v>
      </c>
      <c r="C62" s="293" t="s">
        <v>407</v>
      </c>
      <c r="D62" s="293" t="s">
        <v>431</v>
      </c>
      <c r="E62" s="293" t="s">
        <v>82</v>
      </c>
      <c r="F62" s="293" t="s">
        <v>266</v>
      </c>
      <c r="G62" s="293" t="s">
        <v>267</v>
      </c>
      <c r="H62" s="299">
        <v>1.119</v>
      </c>
      <c r="I62" s="293"/>
      <c r="J62" s="306"/>
      <c r="K62" s="306"/>
      <c r="L62" s="306"/>
      <c r="M62" s="306"/>
      <c r="N62" s="306"/>
      <c r="O62" s="306"/>
      <c r="P62" s="306"/>
      <c r="Q62" s="306"/>
      <c r="R62" s="306"/>
      <c r="S62" s="306"/>
      <c r="T62" s="306"/>
      <c r="U62" s="306"/>
    </row>
    <row r="63" spans="1:21" x14ac:dyDescent="0.2">
      <c r="A63" s="285" t="s">
        <v>478</v>
      </c>
      <c r="B63" s="293" t="s">
        <v>688</v>
      </c>
      <c r="C63" s="293" t="s">
        <v>401</v>
      </c>
      <c r="D63" s="293" t="s">
        <v>419</v>
      </c>
      <c r="E63" s="293" t="s">
        <v>17</v>
      </c>
      <c r="F63" s="293" t="s">
        <v>270</v>
      </c>
      <c r="G63" s="293" t="s">
        <v>271</v>
      </c>
      <c r="H63" s="299">
        <v>1.022</v>
      </c>
      <c r="I63" s="293"/>
      <c r="J63" s="306"/>
      <c r="K63" s="306"/>
      <c r="L63" s="306"/>
      <c r="M63" s="306"/>
      <c r="N63" s="306"/>
      <c r="O63" s="306"/>
      <c r="P63" s="306"/>
      <c r="Q63" s="306"/>
      <c r="R63" s="306"/>
      <c r="S63" s="306"/>
      <c r="T63" s="306"/>
      <c r="U63" s="306"/>
    </row>
    <row r="64" spans="1:21" x14ac:dyDescent="0.2">
      <c r="A64" s="285" t="s">
        <v>628</v>
      </c>
      <c r="B64" s="293" t="s">
        <v>696</v>
      </c>
      <c r="C64" s="293" t="s">
        <v>464</v>
      </c>
      <c r="D64" s="293" t="s">
        <v>425</v>
      </c>
      <c r="E64" s="293" t="s">
        <v>40</v>
      </c>
      <c r="F64" s="293" t="s">
        <v>274</v>
      </c>
      <c r="G64" s="293" t="s">
        <v>275</v>
      </c>
      <c r="H64" s="299">
        <v>1.046</v>
      </c>
      <c r="I64" s="293"/>
      <c r="J64" s="306"/>
      <c r="K64" s="306"/>
      <c r="L64" s="306"/>
      <c r="M64" s="306"/>
      <c r="N64" s="306"/>
      <c r="O64" s="306"/>
      <c r="P64" s="306"/>
      <c r="Q64" s="306"/>
      <c r="R64" s="306"/>
      <c r="S64" s="306"/>
      <c r="T64" s="306"/>
      <c r="U64" s="306"/>
    </row>
    <row r="65" spans="1:21" x14ac:dyDescent="0.2">
      <c r="A65" s="285" t="s">
        <v>635</v>
      </c>
      <c r="B65" s="293" t="s">
        <v>694</v>
      </c>
      <c r="C65" s="293" t="s">
        <v>407</v>
      </c>
      <c r="D65" s="293" t="s">
        <v>423</v>
      </c>
      <c r="E65" s="293" t="s">
        <v>34</v>
      </c>
      <c r="F65" s="293" t="s">
        <v>276</v>
      </c>
      <c r="G65" s="293" t="s">
        <v>277</v>
      </c>
      <c r="H65" s="299">
        <v>0.97299999999999998</v>
      </c>
      <c r="I65" s="293"/>
      <c r="J65" s="306"/>
      <c r="K65" s="306"/>
      <c r="L65" s="306"/>
      <c r="M65" s="306"/>
      <c r="N65" s="306"/>
      <c r="O65" s="306"/>
      <c r="P65" s="306"/>
      <c r="Q65" s="306"/>
      <c r="R65" s="306"/>
      <c r="S65" s="306"/>
      <c r="T65" s="306"/>
      <c r="U65" s="306"/>
    </row>
    <row r="66" spans="1:21" x14ac:dyDescent="0.2">
      <c r="A66" s="285" t="s">
        <v>637</v>
      </c>
      <c r="B66" s="293" t="s">
        <v>688</v>
      </c>
      <c r="C66" s="293" t="s">
        <v>401</v>
      </c>
      <c r="D66" s="293" t="s">
        <v>436</v>
      </c>
      <c r="E66" s="293" t="s">
        <v>114</v>
      </c>
      <c r="F66" s="293" t="s">
        <v>278</v>
      </c>
      <c r="G66" s="293" t="s">
        <v>279</v>
      </c>
      <c r="H66" s="299">
        <v>1.054</v>
      </c>
      <c r="I66" s="293"/>
      <c r="J66" s="306"/>
      <c r="K66" s="306"/>
      <c r="L66" s="306"/>
      <c r="M66" s="306"/>
      <c r="N66" s="306"/>
      <c r="O66" s="306"/>
      <c r="P66" s="306"/>
      <c r="Q66" s="306"/>
      <c r="R66" s="306"/>
      <c r="S66" s="306"/>
      <c r="T66" s="306"/>
      <c r="U66" s="306"/>
    </row>
    <row r="67" spans="1:21" x14ac:dyDescent="0.2">
      <c r="A67" s="285" t="s">
        <v>632</v>
      </c>
      <c r="B67" s="293" t="s">
        <v>698</v>
      </c>
      <c r="C67" s="293" t="s">
        <v>409</v>
      </c>
      <c r="D67" s="293" t="s">
        <v>430</v>
      </c>
      <c r="E67" s="293" t="s">
        <v>65</v>
      </c>
      <c r="F67" s="293" t="s">
        <v>280</v>
      </c>
      <c r="G67" s="293" t="s">
        <v>281</v>
      </c>
      <c r="H67" s="299">
        <v>0.96599999999999997</v>
      </c>
      <c r="I67" s="293"/>
      <c r="J67" s="306"/>
      <c r="K67" s="306"/>
      <c r="L67" s="306"/>
      <c r="M67" s="306"/>
      <c r="N67" s="306"/>
      <c r="O67" s="306"/>
      <c r="P67" s="306"/>
      <c r="Q67" s="306"/>
      <c r="R67" s="306"/>
      <c r="S67" s="306"/>
      <c r="T67" s="306"/>
      <c r="U67" s="306"/>
    </row>
    <row r="68" spans="1:21" x14ac:dyDescent="0.2">
      <c r="A68" s="285" t="s">
        <v>478</v>
      </c>
      <c r="B68" s="293" t="s">
        <v>688</v>
      </c>
      <c r="C68" s="293" t="s">
        <v>401</v>
      </c>
      <c r="D68" s="293" t="s">
        <v>419</v>
      </c>
      <c r="E68" s="293" t="s">
        <v>17</v>
      </c>
      <c r="F68" s="293" t="s">
        <v>282</v>
      </c>
      <c r="G68" s="293" t="s">
        <v>283</v>
      </c>
      <c r="H68" s="299">
        <v>0.98799999999999999</v>
      </c>
      <c r="I68" s="293"/>
      <c r="J68" s="306"/>
      <c r="K68" s="306"/>
      <c r="L68" s="306"/>
      <c r="M68" s="306"/>
      <c r="N68" s="306"/>
      <c r="O68" s="306"/>
      <c r="P68" s="306"/>
      <c r="Q68" s="306"/>
      <c r="R68" s="306"/>
      <c r="S68" s="306"/>
      <c r="T68" s="306"/>
      <c r="U68" s="306"/>
    </row>
    <row r="69" spans="1:21" x14ac:dyDescent="0.2">
      <c r="A69" s="285" t="s">
        <v>620</v>
      </c>
      <c r="B69" s="293" t="s">
        <v>689</v>
      </c>
      <c r="C69" s="293" t="s">
        <v>402</v>
      </c>
      <c r="D69" s="293" t="s">
        <v>416</v>
      </c>
      <c r="E69" s="293" t="s">
        <v>8</v>
      </c>
      <c r="F69" s="293" t="s">
        <v>292</v>
      </c>
      <c r="G69" s="293" t="s">
        <v>293</v>
      </c>
      <c r="H69" s="299">
        <v>1.0640000000000001</v>
      </c>
      <c r="I69" s="293"/>
      <c r="J69" s="306"/>
      <c r="K69" s="306"/>
      <c r="L69" s="306"/>
      <c r="M69" s="306"/>
      <c r="N69" s="306"/>
      <c r="O69" s="306"/>
      <c r="P69" s="306"/>
      <c r="Q69" s="306"/>
      <c r="R69" s="306"/>
      <c r="S69" s="306"/>
      <c r="T69" s="306"/>
      <c r="U69" s="306"/>
    </row>
    <row r="70" spans="1:21" x14ac:dyDescent="0.2">
      <c r="A70" s="345" t="s">
        <v>502</v>
      </c>
      <c r="B70" s="293" t="s">
        <v>693</v>
      </c>
      <c r="C70" s="293" t="s">
        <v>406</v>
      </c>
      <c r="D70" s="293" t="s">
        <v>435</v>
      </c>
      <c r="E70" s="293" t="s">
        <v>111</v>
      </c>
      <c r="F70" s="293" t="s">
        <v>294</v>
      </c>
      <c r="G70" s="293" t="s">
        <v>295</v>
      </c>
      <c r="H70" s="299">
        <v>1.0740000000000001</v>
      </c>
      <c r="I70" s="293"/>
      <c r="J70" s="306"/>
      <c r="K70" s="306"/>
      <c r="L70" s="306"/>
      <c r="M70" s="306"/>
      <c r="N70" s="306"/>
      <c r="O70" s="306"/>
      <c r="P70" s="306"/>
      <c r="Q70" s="306"/>
      <c r="R70" s="306"/>
      <c r="S70" s="306"/>
      <c r="T70" s="306"/>
      <c r="U70" s="306"/>
    </row>
    <row r="71" spans="1:21" x14ac:dyDescent="0.2">
      <c r="A71" s="285" t="s">
        <v>496</v>
      </c>
      <c r="B71" s="293" t="s">
        <v>705</v>
      </c>
      <c r="C71" s="293" t="s">
        <v>411</v>
      </c>
      <c r="D71" s="293" t="s">
        <v>439</v>
      </c>
      <c r="E71" s="293" t="s">
        <v>145</v>
      </c>
      <c r="F71" s="293" t="s">
        <v>298</v>
      </c>
      <c r="G71" s="293" t="s">
        <v>299</v>
      </c>
      <c r="H71" s="299">
        <v>1.167</v>
      </c>
      <c r="I71" s="293"/>
      <c r="J71" s="306"/>
      <c r="K71" s="306"/>
      <c r="L71" s="306"/>
      <c r="M71" s="306"/>
      <c r="N71" s="306"/>
      <c r="O71" s="306"/>
      <c r="P71" s="306"/>
      <c r="Q71" s="306"/>
      <c r="R71" s="306"/>
      <c r="S71" s="306"/>
      <c r="T71" s="306"/>
      <c r="U71" s="306"/>
    </row>
    <row r="72" spans="1:21" x14ac:dyDescent="0.2">
      <c r="A72" s="285" t="s">
        <v>634</v>
      </c>
      <c r="B72" s="293" t="s">
        <v>699</v>
      </c>
      <c r="C72" s="293" t="s">
        <v>410</v>
      </c>
      <c r="D72" s="293" t="s">
        <v>433</v>
      </c>
      <c r="E72" s="293" t="s">
        <v>91</v>
      </c>
      <c r="F72" s="293" t="s">
        <v>300</v>
      </c>
      <c r="G72" s="293" t="s">
        <v>301</v>
      </c>
      <c r="H72" s="299">
        <v>1.1759999999999999</v>
      </c>
      <c r="I72" s="293"/>
      <c r="J72" s="306"/>
      <c r="K72" s="306"/>
      <c r="L72" s="306"/>
      <c r="M72" s="306"/>
      <c r="N72" s="306"/>
      <c r="O72" s="306"/>
      <c r="P72" s="306"/>
      <c r="Q72" s="306"/>
      <c r="R72" s="306"/>
      <c r="S72" s="306"/>
      <c r="T72" s="306"/>
      <c r="U72" s="306"/>
    </row>
    <row r="73" spans="1:21" x14ac:dyDescent="0.2">
      <c r="A73" s="285" t="s">
        <v>634</v>
      </c>
      <c r="B73" s="293" t="s">
        <v>699</v>
      </c>
      <c r="C73" s="293" t="s">
        <v>410</v>
      </c>
      <c r="D73" s="293" t="s">
        <v>432</v>
      </c>
      <c r="E73" s="293" t="s">
        <v>89</v>
      </c>
      <c r="F73" s="293" t="s">
        <v>302</v>
      </c>
      <c r="G73" s="293" t="s">
        <v>303</v>
      </c>
      <c r="H73" s="299">
        <v>1.036</v>
      </c>
      <c r="I73" s="293"/>
      <c r="J73" s="306"/>
      <c r="K73" s="306"/>
      <c r="L73" s="306"/>
      <c r="M73" s="306"/>
      <c r="N73" s="306"/>
      <c r="O73" s="306"/>
      <c r="P73" s="306"/>
      <c r="Q73" s="306"/>
      <c r="R73" s="306"/>
      <c r="S73" s="306"/>
      <c r="T73" s="306"/>
      <c r="U73" s="306"/>
    </row>
    <row r="74" spans="1:21" x14ac:dyDescent="0.2">
      <c r="A74" s="345" t="s">
        <v>502</v>
      </c>
      <c r="B74" s="293" t="s">
        <v>693</v>
      </c>
      <c r="C74" s="293" t="s">
        <v>406</v>
      </c>
      <c r="D74" s="293" t="s">
        <v>435</v>
      </c>
      <c r="E74" s="293" t="s">
        <v>111</v>
      </c>
      <c r="F74" s="293" t="s">
        <v>306</v>
      </c>
      <c r="G74" s="293" t="s">
        <v>307</v>
      </c>
      <c r="H74" s="299">
        <v>1.046</v>
      </c>
      <c r="I74" s="293"/>
      <c r="J74" s="306"/>
      <c r="K74" s="306"/>
      <c r="L74" s="306"/>
      <c r="M74" s="306"/>
      <c r="N74" s="306"/>
      <c r="O74" s="306"/>
      <c r="P74" s="306"/>
      <c r="Q74" s="306"/>
      <c r="R74" s="306"/>
      <c r="S74" s="306"/>
      <c r="T74" s="306"/>
      <c r="U74" s="306"/>
    </row>
    <row r="75" spans="1:21" x14ac:dyDescent="0.2">
      <c r="A75" s="285" t="s">
        <v>500</v>
      </c>
      <c r="B75" s="293" t="s">
        <v>694</v>
      </c>
      <c r="C75" s="293" t="s">
        <v>407</v>
      </c>
      <c r="D75" s="293" t="s">
        <v>431</v>
      </c>
      <c r="E75" s="293" t="s">
        <v>82</v>
      </c>
      <c r="F75" s="293" t="s">
        <v>308</v>
      </c>
      <c r="G75" s="293" t="s">
        <v>309</v>
      </c>
      <c r="H75" s="299">
        <v>1.0249999999999999</v>
      </c>
      <c r="I75" s="293"/>
      <c r="J75" s="306"/>
      <c r="K75" s="306"/>
      <c r="L75" s="306"/>
      <c r="M75" s="306"/>
      <c r="N75" s="306"/>
      <c r="O75" s="306"/>
      <c r="P75" s="306"/>
      <c r="Q75" s="306"/>
      <c r="R75" s="306"/>
      <c r="S75" s="306"/>
      <c r="T75" s="306"/>
      <c r="U75" s="306"/>
    </row>
    <row r="76" spans="1:21" x14ac:dyDescent="0.2">
      <c r="A76" s="285" t="s">
        <v>479</v>
      </c>
      <c r="B76" s="293" t="s">
        <v>691</v>
      </c>
      <c r="C76" s="293" t="s">
        <v>405</v>
      </c>
      <c r="D76" s="293" t="s">
        <v>552</v>
      </c>
      <c r="E76" s="293" t="s">
        <v>20</v>
      </c>
      <c r="F76" s="293" t="s">
        <v>312</v>
      </c>
      <c r="G76" s="293" t="s">
        <v>313</v>
      </c>
      <c r="H76" s="299">
        <v>1.0569999999999999</v>
      </c>
      <c r="I76" s="293"/>
      <c r="J76" s="306"/>
      <c r="K76" s="306"/>
      <c r="L76" s="306"/>
      <c r="M76" s="306"/>
      <c r="N76" s="306"/>
      <c r="O76" s="306"/>
      <c r="P76" s="306"/>
      <c r="Q76" s="306"/>
      <c r="R76" s="306"/>
      <c r="S76" s="306"/>
      <c r="T76" s="306"/>
      <c r="U76" s="306"/>
    </row>
    <row r="77" spans="1:21" x14ac:dyDescent="0.2">
      <c r="A77" s="285" t="s">
        <v>496</v>
      </c>
      <c r="B77" s="293" t="s">
        <v>705</v>
      </c>
      <c r="C77" s="293" t="s">
        <v>411</v>
      </c>
      <c r="D77" s="293" t="s">
        <v>439</v>
      </c>
      <c r="E77" s="293" t="s">
        <v>145</v>
      </c>
      <c r="F77" s="293" t="s">
        <v>314</v>
      </c>
      <c r="G77" s="293" t="s">
        <v>315</v>
      </c>
      <c r="H77" s="299">
        <v>1.0609999999999999</v>
      </c>
      <c r="I77" s="293"/>
      <c r="J77" s="306"/>
      <c r="K77" s="306"/>
      <c r="L77" s="306"/>
      <c r="M77" s="306"/>
      <c r="N77" s="306"/>
      <c r="O77" s="306"/>
      <c r="P77" s="306"/>
      <c r="Q77" s="306"/>
      <c r="R77" s="306"/>
      <c r="S77" s="306"/>
      <c r="T77" s="306"/>
      <c r="U77" s="306"/>
    </row>
    <row r="78" spans="1:21" x14ac:dyDescent="0.2">
      <c r="A78" s="285" t="s">
        <v>496</v>
      </c>
      <c r="B78" s="293" t="s">
        <v>705</v>
      </c>
      <c r="C78" s="293" t="s">
        <v>411</v>
      </c>
      <c r="D78" s="293" t="s">
        <v>439</v>
      </c>
      <c r="E78" s="293" t="s">
        <v>145</v>
      </c>
      <c r="F78" s="293" t="s">
        <v>318</v>
      </c>
      <c r="G78" s="293" t="s">
        <v>319</v>
      </c>
      <c r="H78" s="299">
        <v>1.24</v>
      </c>
      <c r="I78" s="293"/>
      <c r="J78" s="306"/>
      <c r="K78" s="306"/>
      <c r="L78" s="306"/>
      <c r="M78" s="306"/>
      <c r="N78" s="306"/>
      <c r="O78" s="306"/>
      <c r="P78" s="306"/>
      <c r="Q78" s="306"/>
      <c r="R78" s="306"/>
      <c r="S78" s="306"/>
      <c r="T78" s="306"/>
      <c r="U78" s="306"/>
    </row>
    <row r="79" spans="1:21" x14ac:dyDescent="0.2">
      <c r="A79" s="285" t="s">
        <v>632</v>
      </c>
      <c r="B79" s="293" t="s">
        <v>698</v>
      </c>
      <c r="C79" s="293" t="s">
        <v>409</v>
      </c>
      <c r="D79" s="293" t="s">
        <v>430</v>
      </c>
      <c r="E79" s="293" t="s">
        <v>65</v>
      </c>
      <c r="F79" s="293" t="s">
        <v>320</v>
      </c>
      <c r="G79" s="293" t="s">
        <v>321</v>
      </c>
      <c r="H79" s="299">
        <v>0.98199999999999998</v>
      </c>
      <c r="I79" s="293"/>
      <c r="J79" s="306"/>
      <c r="K79" s="306"/>
      <c r="L79" s="306"/>
      <c r="M79" s="306"/>
      <c r="N79" s="306"/>
      <c r="O79" s="306"/>
      <c r="P79" s="306"/>
      <c r="Q79" s="306"/>
      <c r="R79" s="306"/>
      <c r="S79" s="306"/>
      <c r="T79" s="306"/>
      <c r="U79" s="306"/>
    </row>
    <row r="80" spans="1:21" x14ac:dyDescent="0.2">
      <c r="A80" s="285" t="s">
        <v>628</v>
      </c>
      <c r="B80" s="293" t="s">
        <v>696</v>
      </c>
      <c r="C80" s="293" t="s">
        <v>464</v>
      </c>
      <c r="D80" s="293" t="s">
        <v>425</v>
      </c>
      <c r="E80" s="293" t="s">
        <v>40</v>
      </c>
      <c r="F80" s="293" t="s">
        <v>322</v>
      </c>
      <c r="G80" s="293" t="s">
        <v>323</v>
      </c>
      <c r="H80" s="299">
        <v>1.0329999999999999</v>
      </c>
      <c r="I80" s="293"/>
      <c r="J80" s="306"/>
      <c r="K80" s="306"/>
      <c r="L80" s="306"/>
      <c r="M80" s="306"/>
      <c r="N80" s="306"/>
      <c r="O80" s="306"/>
      <c r="P80" s="306"/>
      <c r="Q80" s="306"/>
      <c r="R80" s="306"/>
      <c r="S80" s="306"/>
      <c r="T80" s="306"/>
      <c r="U80" s="306"/>
    </row>
    <row r="81" spans="1:21" x14ac:dyDescent="0.2">
      <c r="A81" s="285" t="s">
        <v>632</v>
      </c>
      <c r="B81" s="293" t="s">
        <v>698</v>
      </c>
      <c r="C81" s="293" t="s">
        <v>409</v>
      </c>
      <c r="D81" s="293" t="s">
        <v>430</v>
      </c>
      <c r="E81" s="293" t="s">
        <v>65</v>
      </c>
      <c r="F81" s="293" t="s">
        <v>324</v>
      </c>
      <c r="G81" s="293" t="s">
        <v>325</v>
      </c>
      <c r="H81" s="299">
        <v>1.069</v>
      </c>
      <c r="I81" s="293"/>
      <c r="J81" s="306"/>
      <c r="K81" s="306"/>
      <c r="L81" s="306"/>
      <c r="M81" s="306"/>
      <c r="N81" s="306"/>
      <c r="O81" s="306"/>
      <c r="P81" s="306"/>
      <c r="Q81" s="306"/>
      <c r="R81" s="306"/>
      <c r="S81" s="306"/>
      <c r="T81" s="306"/>
      <c r="U81" s="306"/>
    </row>
    <row r="82" spans="1:21" x14ac:dyDescent="0.2">
      <c r="A82" s="285" t="s">
        <v>634</v>
      </c>
      <c r="B82" s="293" t="s">
        <v>699</v>
      </c>
      <c r="C82" s="293" t="s">
        <v>410</v>
      </c>
      <c r="D82" s="293" t="s">
        <v>432</v>
      </c>
      <c r="E82" s="293" t="s">
        <v>89</v>
      </c>
      <c r="F82" s="293" t="s">
        <v>326</v>
      </c>
      <c r="G82" s="293" t="s">
        <v>327</v>
      </c>
      <c r="H82" s="299">
        <v>1.177</v>
      </c>
      <c r="I82" s="293"/>
      <c r="J82" s="306"/>
      <c r="K82" s="306"/>
      <c r="L82" s="306"/>
      <c r="M82" s="306"/>
      <c r="N82" s="306"/>
      <c r="O82" s="306"/>
      <c r="P82" s="306"/>
      <c r="Q82" s="306"/>
      <c r="R82" s="306"/>
      <c r="S82" s="306"/>
      <c r="T82" s="306"/>
      <c r="U82" s="306"/>
    </row>
    <row r="83" spans="1:21" x14ac:dyDescent="0.2">
      <c r="A83" s="285" t="s">
        <v>633</v>
      </c>
      <c r="B83" s="293" t="s">
        <v>690</v>
      </c>
      <c r="C83" s="293" t="s">
        <v>404</v>
      </c>
      <c r="D83" s="293" t="s">
        <v>422</v>
      </c>
      <c r="E83" s="293" t="s">
        <v>31</v>
      </c>
      <c r="F83" s="293" t="s">
        <v>332</v>
      </c>
      <c r="G83" s="293" t="s">
        <v>333</v>
      </c>
      <c r="H83" s="299">
        <v>1</v>
      </c>
      <c r="I83" s="293"/>
      <c r="J83" s="306"/>
      <c r="K83" s="306"/>
      <c r="L83" s="306"/>
      <c r="M83" s="306"/>
      <c r="N83" s="306"/>
      <c r="O83" s="306"/>
      <c r="P83" s="306"/>
      <c r="Q83" s="306"/>
      <c r="R83" s="306"/>
      <c r="S83" s="306"/>
      <c r="T83" s="306"/>
      <c r="U83" s="306"/>
    </row>
    <row r="84" spans="1:21" x14ac:dyDescent="0.2">
      <c r="A84" s="285" t="s">
        <v>620</v>
      </c>
      <c r="B84" s="293" t="s">
        <v>689</v>
      </c>
      <c r="C84" s="293" t="s">
        <v>402</v>
      </c>
      <c r="D84" s="293" t="s">
        <v>416</v>
      </c>
      <c r="E84" s="293" t="s">
        <v>8</v>
      </c>
      <c r="F84" s="293" t="s">
        <v>334</v>
      </c>
      <c r="G84" s="293" t="s">
        <v>335</v>
      </c>
      <c r="H84" s="299">
        <v>1.0740000000000001</v>
      </c>
      <c r="I84" s="293"/>
      <c r="J84" s="306"/>
      <c r="K84" s="306"/>
      <c r="L84" s="306"/>
      <c r="M84" s="306"/>
      <c r="N84" s="306"/>
      <c r="O84" s="306"/>
      <c r="P84" s="306"/>
      <c r="Q84" s="306"/>
      <c r="R84" s="306"/>
      <c r="S84" s="306"/>
      <c r="T84" s="306"/>
      <c r="U84" s="306"/>
    </row>
    <row r="85" spans="1:21" x14ac:dyDescent="0.2">
      <c r="A85" s="285" t="s">
        <v>620</v>
      </c>
      <c r="B85" s="293" t="s">
        <v>689</v>
      </c>
      <c r="C85" s="293" t="s">
        <v>402</v>
      </c>
      <c r="D85" s="293" t="s">
        <v>416</v>
      </c>
      <c r="E85" s="293" t="s">
        <v>8</v>
      </c>
      <c r="F85" s="293" t="s">
        <v>342</v>
      </c>
      <c r="G85" s="293" t="s">
        <v>343</v>
      </c>
      <c r="H85" s="299">
        <v>1.0069999999999999</v>
      </c>
      <c r="I85" s="293"/>
      <c r="J85" s="306"/>
      <c r="K85" s="306"/>
      <c r="L85" s="306"/>
      <c r="M85" s="306"/>
      <c r="N85" s="306"/>
      <c r="O85" s="306"/>
      <c r="P85" s="306"/>
      <c r="Q85" s="306"/>
      <c r="R85" s="306"/>
      <c r="S85" s="306"/>
      <c r="T85" s="306"/>
      <c r="U85" s="306"/>
    </row>
    <row r="86" spans="1:21" x14ac:dyDescent="0.2">
      <c r="A86" s="285" t="s">
        <v>479</v>
      </c>
      <c r="B86" s="293" t="s">
        <v>691</v>
      </c>
      <c r="C86" s="293" t="s">
        <v>405</v>
      </c>
      <c r="D86" s="293" t="s">
        <v>552</v>
      </c>
      <c r="E86" s="293" t="s">
        <v>20</v>
      </c>
      <c r="F86" s="293" t="s">
        <v>344</v>
      </c>
      <c r="G86" s="293" t="s">
        <v>345</v>
      </c>
      <c r="H86" s="299">
        <v>0.99299999999999999</v>
      </c>
      <c r="I86" s="293"/>
      <c r="J86" s="306"/>
      <c r="K86" s="306"/>
      <c r="L86" s="306"/>
      <c r="M86" s="306"/>
      <c r="N86" s="306"/>
      <c r="O86" s="306"/>
      <c r="P86" s="306"/>
      <c r="Q86" s="306"/>
      <c r="R86" s="306"/>
      <c r="S86" s="306"/>
      <c r="T86" s="306"/>
      <c r="U86" s="306"/>
    </row>
    <row r="87" spans="1:21" x14ac:dyDescent="0.2">
      <c r="A87" s="285" t="s">
        <v>628</v>
      </c>
      <c r="B87" s="293" t="s">
        <v>696</v>
      </c>
      <c r="C87" s="293" t="s">
        <v>464</v>
      </c>
      <c r="D87" s="293" t="s">
        <v>425</v>
      </c>
      <c r="E87" s="293" t="s">
        <v>40</v>
      </c>
      <c r="F87" s="293" t="s">
        <v>348</v>
      </c>
      <c r="G87" s="293" t="s">
        <v>349</v>
      </c>
      <c r="H87" s="299">
        <v>0.99199999999999999</v>
      </c>
      <c r="I87" s="293"/>
      <c r="J87" s="306"/>
      <c r="K87" s="306"/>
      <c r="L87" s="306"/>
      <c r="M87" s="306"/>
      <c r="N87" s="306"/>
      <c r="O87" s="306"/>
      <c r="P87" s="306"/>
      <c r="Q87" s="306"/>
      <c r="R87" s="306"/>
      <c r="S87" s="306"/>
      <c r="T87" s="306"/>
      <c r="U87" s="306"/>
    </row>
    <row r="88" spans="1:21" x14ac:dyDescent="0.2">
      <c r="A88" s="285" t="s">
        <v>619</v>
      </c>
      <c r="B88" s="293" t="s">
        <v>688</v>
      </c>
      <c r="C88" s="293" t="s">
        <v>401</v>
      </c>
      <c r="D88" s="293" t="s">
        <v>415</v>
      </c>
      <c r="E88" s="293" t="s">
        <v>5</v>
      </c>
      <c r="F88" s="293" t="s">
        <v>354</v>
      </c>
      <c r="G88" s="293" t="s">
        <v>355</v>
      </c>
      <c r="H88" s="299">
        <v>1.08</v>
      </c>
      <c r="I88" s="293"/>
      <c r="J88" s="306"/>
      <c r="K88" s="306"/>
      <c r="L88" s="306"/>
      <c r="M88" s="306"/>
      <c r="N88" s="306"/>
      <c r="O88" s="306"/>
      <c r="P88" s="306"/>
      <c r="Q88" s="306"/>
      <c r="R88" s="306"/>
      <c r="S88" s="306"/>
      <c r="T88" s="306"/>
      <c r="U88" s="306"/>
    </row>
    <row r="89" spans="1:21" x14ac:dyDescent="0.2">
      <c r="A89" s="285" t="s">
        <v>635</v>
      </c>
      <c r="B89" s="293" t="s">
        <v>694</v>
      </c>
      <c r="C89" s="293" t="s">
        <v>407</v>
      </c>
      <c r="D89" s="293" t="s">
        <v>423</v>
      </c>
      <c r="E89" s="293" t="s">
        <v>34</v>
      </c>
      <c r="F89" s="293" t="s">
        <v>356</v>
      </c>
      <c r="G89" s="293" t="s">
        <v>357</v>
      </c>
      <c r="H89" s="299">
        <v>1.111</v>
      </c>
      <c r="I89" s="293"/>
      <c r="J89" s="306"/>
      <c r="K89" s="306"/>
      <c r="L89" s="306"/>
      <c r="M89" s="306"/>
      <c r="N89" s="306"/>
      <c r="O89" s="306"/>
      <c r="P89" s="306"/>
      <c r="Q89" s="306"/>
      <c r="R89" s="306"/>
      <c r="S89" s="306"/>
      <c r="T89" s="306"/>
      <c r="U89" s="306"/>
    </row>
    <row r="90" spans="1:21" x14ac:dyDescent="0.2">
      <c r="A90" s="285" t="s">
        <v>490</v>
      </c>
      <c r="B90" s="293" t="s">
        <v>694</v>
      </c>
      <c r="C90" s="293" t="s">
        <v>407</v>
      </c>
      <c r="D90" s="293" t="s">
        <v>431</v>
      </c>
      <c r="E90" s="293" t="s">
        <v>82</v>
      </c>
      <c r="F90" s="293" t="s">
        <v>364</v>
      </c>
      <c r="G90" s="293" t="s">
        <v>365</v>
      </c>
      <c r="H90" s="299">
        <v>0.98899999999999999</v>
      </c>
      <c r="I90" s="293"/>
      <c r="J90" s="306"/>
      <c r="K90" s="306"/>
      <c r="L90" s="306"/>
      <c r="M90" s="306"/>
      <c r="N90" s="306"/>
      <c r="O90" s="306"/>
      <c r="P90" s="306"/>
      <c r="Q90" s="306"/>
      <c r="R90" s="306"/>
      <c r="S90" s="306"/>
      <c r="T90" s="306"/>
      <c r="U90" s="306"/>
    </row>
    <row r="91" spans="1:21" x14ac:dyDescent="0.2">
      <c r="A91" s="285" t="s">
        <v>494</v>
      </c>
      <c r="B91" s="293" t="s">
        <v>691</v>
      </c>
      <c r="C91" s="293" t="s">
        <v>405</v>
      </c>
      <c r="D91" s="293" t="s">
        <v>552</v>
      </c>
      <c r="E91" s="293" t="s">
        <v>20</v>
      </c>
      <c r="F91" s="293" t="s">
        <v>368</v>
      </c>
      <c r="G91" s="293" t="s">
        <v>369</v>
      </c>
      <c r="H91" s="299">
        <v>1.0469999999999999</v>
      </c>
      <c r="I91" s="293"/>
      <c r="J91" s="306"/>
      <c r="K91" s="306"/>
      <c r="L91" s="306"/>
      <c r="M91" s="306"/>
      <c r="N91" s="306"/>
      <c r="O91" s="306"/>
      <c r="P91" s="306"/>
      <c r="Q91" s="306"/>
      <c r="R91" s="306"/>
      <c r="S91" s="306"/>
      <c r="T91" s="306"/>
      <c r="U91" s="306"/>
    </row>
    <row r="92" spans="1:21" x14ac:dyDescent="0.2">
      <c r="A92" s="285" t="s">
        <v>620</v>
      </c>
      <c r="B92" s="293" t="s">
        <v>689</v>
      </c>
      <c r="C92" s="293" t="s">
        <v>402</v>
      </c>
      <c r="D92" s="293" t="s">
        <v>416</v>
      </c>
      <c r="E92" s="293" t="s">
        <v>8</v>
      </c>
      <c r="F92" s="293" t="s">
        <v>372</v>
      </c>
      <c r="G92" s="293" t="s">
        <v>373</v>
      </c>
      <c r="H92" s="299">
        <v>0.97599999999999998</v>
      </c>
      <c r="I92" s="293"/>
      <c r="J92" s="306"/>
      <c r="K92" s="306"/>
      <c r="L92" s="306"/>
      <c r="M92" s="306"/>
      <c r="N92" s="306"/>
      <c r="O92" s="306"/>
      <c r="P92" s="306"/>
      <c r="Q92" s="306"/>
      <c r="R92" s="306"/>
      <c r="S92" s="306"/>
      <c r="T92" s="306"/>
      <c r="U92" s="306"/>
    </row>
    <row r="93" spans="1:21" x14ac:dyDescent="0.2">
      <c r="A93" s="285" t="s">
        <v>639</v>
      </c>
      <c r="B93" s="293" t="s">
        <v>691</v>
      </c>
      <c r="C93" s="293" t="s">
        <v>405</v>
      </c>
      <c r="D93" s="293" t="s">
        <v>429</v>
      </c>
      <c r="E93" s="293" t="s">
        <v>60</v>
      </c>
      <c r="F93" s="293" t="s">
        <v>380</v>
      </c>
      <c r="G93" s="293" t="s">
        <v>381</v>
      </c>
      <c r="H93" s="299">
        <v>1.0860000000000001</v>
      </c>
      <c r="I93" s="293"/>
      <c r="J93" s="306"/>
      <c r="K93" s="306"/>
      <c r="L93" s="306"/>
      <c r="M93" s="306"/>
      <c r="N93" s="306"/>
      <c r="O93" s="306"/>
      <c r="P93" s="306"/>
      <c r="Q93" s="306"/>
      <c r="R93" s="306"/>
      <c r="S93" s="306"/>
      <c r="T93" s="306"/>
      <c r="U93" s="306"/>
    </row>
    <row r="94" spans="1:21" x14ac:dyDescent="0.2">
      <c r="A94" s="285" t="s">
        <v>501</v>
      </c>
      <c r="B94" s="293" t="s">
        <v>691</v>
      </c>
      <c r="C94" s="293" t="s">
        <v>405</v>
      </c>
      <c r="D94" s="293" t="s">
        <v>429</v>
      </c>
      <c r="E94" s="293" t="s">
        <v>60</v>
      </c>
      <c r="F94" s="293" t="s">
        <v>382</v>
      </c>
      <c r="G94" s="293" t="s">
        <v>383</v>
      </c>
      <c r="H94" s="299">
        <v>1.046</v>
      </c>
      <c r="I94" s="293"/>
      <c r="J94" s="306"/>
      <c r="K94" s="306"/>
      <c r="L94" s="306"/>
      <c r="M94" s="306"/>
      <c r="N94" s="306"/>
      <c r="O94" s="306"/>
      <c r="P94" s="306"/>
      <c r="Q94" s="306"/>
      <c r="R94" s="306"/>
      <c r="S94" s="306"/>
      <c r="T94" s="306"/>
      <c r="U94" s="306"/>
    </row>
    <row r="95" spans="1:21" x14ac:dyDescent="0.2">
      <c r="A95" s="285" t="s">
        <v>628</v>
      </c>
      <c r="B95" s="293" t="s">
        <v>696</v>
      </c>
      <c r="C95" s="293" t="s">
        <v>464</v>
      </c>
      <c r="D95" s="293" t="s">
        <v>425</v>
      </c>
      <c r="E95" s="293" t="s">
        <v>40</v>
      </c>
      <c r="F95" s="293" t="s">
        <v>384</v>
      </c>
      <c r="G95" s="293" t="s">
        <v>385</v>
      </c>
      <c r="H95" s="299">
        <v>1.083</v>
      </c>
      <c r="I95" s="293"/>
      <c r="J95" s="306"/>
      <c r="K95" s="306"/>
      <c r="L95" s="306"/>
      <c r="M95" s="306"/>
      <c r="N95" s="306"/>
      <c r="O95" s="306"/>
      <c r="P95" s="306"/>
      <c r="Q95" s="306"/>
      <c r="R95" s="306"/>
      <c r="S95" s="306"/>
      <c r="T95" s="306"/>
      <c r="U95" s="306"/>
    </row>
    <row r="96" spans="1:21" x14ac:dyDescent="0.2">
      <c r="A96" s="285" t="s">
        <v>496</v>
      </c>
      <c r="B96" s="293" t="s">
        <v>705</v>
      </c>
      <c r="C96" s="293" t="s">
        <v>411</v>
      </c>
      <c r="D96" s="293" t="s">
        <v>437</v>
      </c>
      <c r="E96" s="293" t="s">
        <v>123</v>
      </c>
      <c r="F96" s="293" t="s">
        <v>388</v>
      </c>
      <c r="G96" s="293" t="s">
        <v>389</v>
      </c>
      <c r="H96" s="299">
        <v>1.1040000000000001</v>
      </c>
      <c r="I96" s="293"/>
      <c r="J96" s="306"/>
      <c r="K96" s="306"/>
      <c r="L96" s="306"/>
      <c r="M96" s="306"/>
      <c r="N96" s="306"/>
      <c r="O96" s="306"/>
      <c r="P96" s="306"/>
      <c r="Q96" s="306"/>
      <c r="R96" s="306"/>
      <c r="S96" s="306"/>
      <c r="T96" s="306"/>
      <c r="U96" s="306"/>
    </row>
    <row r="97" spans="1:21" x14ac:dyDescent="0.2">
      <c r="A97" s="285" t="s">
        <v>500</v>
      </c>
      <c r="B97" s="293" t="s">
        <v>694</v>
      </c>
      <c r="C97" s="293" t="s">
        <v>407</v>
      </c>
      <c r="D97" s="293" t="s">
        <v>431</v>
      </c>
      <c r="E97" s="293" t="s">
        <v>82</v>
      </c>
      <c r="F97" s="293" t="s">
        <v>392</v>
      </c>
      <c r="G97" s="293" t="s">
        <v>393</v>
      </c>
      <c r="H97" s="299">
        <v>1.0169999999999999</v>
      </c>
      <c r="I97" s="293"/>
      <c r="J97" s="306"/>
      <c r="K97" s="306"/>
      <c r="L97" s="306"/>
      <c r="M97" s="306"/>
      <c r="N97" s="306"/>
      <c r="O97" s="306"/>
      <c r="P97" s="306"/>
      <c r="Q97" s="306"/>
      <c r="R97" s="306"/>
      <c r="S97" s="306"/>
      <c r="T97" s="306"/>
      <c r="U97" s="306"/>
    </row>
    <row r="98" spans="1:21" x14ac:dyDescent="0.2">
      <c r="A98" s="285"/>
      <c r="B98" s="293"/>
      <c r="C98" s="293"/>
      <c r="D98" s="293"/>
      <c r="E98" s="293"/>
      <c r="F98" s="293"/>
      <c r="G98" s="293"/>
      <c r="H98" s="299"/>
      <c r="I98" s="293"/>
      <c r="J98" s="306"/>
      <c r="K98" s="306"/>
      <c r="L98" s="306"/>
      <c r="M98" s="306"/>
      <c r="N98" s="306"/>
      <c r="O98" s="306"/>
      <c r="P98" s="306"/>
      <c r="Q98" s="306"/>
      <c r="R98" s="306"/>
      <c r="S98" s="306"/>
      <c r="T98" s="306"/>
      <c r="U98" s="306"/>
    </row>
    <row r="99" spans="1:21" x14ac:dyDescent="0.2">
      <c r="A99" s="285"/>
      <c r="B99" s="293"/>
      <c r="C99" s="293"/>
      <c r="D99" s="293"/>
      <c r="E99" s="293"/>
      <c r="F99" s="293"/>
      <c r="G99" s="293"/>
      <c r="H99" s="299"/>
      <c r="I99" s="293"/>
      <c r="J99" s="306"/>
      <c r="K99" s="306"/>
      <c r="L99" s="306"/>
      <c r="M99" s="306"/>
      <c r="N99" s="306"/>
      <c r="O99" s="306"/>
      <c r="P99" s="306"/>
      <c r="Q99" s="306"/>
      <c r="R99" s="306"/>
      <c r="S99" s="306"/>
      <c r="T99" s="306"/>
      <c r="U99" s="306"/>
    </row>
    <row r="100" spans="1:21" x14ac:dyDescent="0.2">
      <c r="A100" s="306"/>
      <c r="B100" s="293"/>
      <c r="C100" s="293"/>
      <c r="D100" s="293"/>
      <c r="E100" s="293"/>
      <c r="F100" s="294"/>
      <c r="G100" s="293"/>
      <c r="H100" s="299"/>
      <c r="I100" s="293"/>
      <c r="J100" s="306"/>
      <c r="K100" s="306"/>
      <c r="L100" s="306"/>
      <c r="M100" s="306"/>
      <c r="N100" s="306"/>
      <c r="O100" s="306"/>
      <c r="P100" s="306"/>
      <c r="Q100" s="306"/>
      <c r="R100" s="306"/>
      <c r="S100" s="306"/>
      <c r="T100" s="306"/>
      <c r="U100" s="306"/>
    </row>
    <row r="101" spans="1:21" x14ac:dyDescent="0.2">
      <c r="A101" s="306"/>
      <c r="B101" s="293"/>
      <c r="C101" s="293"/>
      <c r="D101" s="293"/>
      <c r="E101" s="293"/>
      <c r="F101" s="294"/>
      <c r="G101" s="293"/>
      <c r="H101" s="299"/>
      <c r="I101" s="293"/>
      <c r="J101" s="306"/>
      <c r="K101" s="306"/>
      <c r="L101" s="306"/>
      <c r="M101" s="306"/>
      <c r="N101" s="306"/>
      <c r="O101" s="306"/>
      <c r="P101" s="306"/>
      <c r="Q101" s="306"/>
      <c r="R101" s="306"/>
      <c r="S101" s="306"/>
      <c r="T101" s="306"/>
      <c r="U101" s="306"/>
    </row>
    <row r="102" spans="1:21" x14ac:dyDescent="0.2">
      <c r="A102" s="306"/>
      <c r="B102" s="293"/>
      <c r="C102" s="293"/>
      <c r="D102" s="293"/>
      <c r="E102" s="293"/>
      <c r="F102" s="294"/>
      <c r="G102" s="293"/>
      <c r="H102" s="299"/>
      <c r="I102" s="293"/>
      <c r="J102" s="306"/>
      <c r="K102" s="306"/>
      <c r="L102" s="306"/>
      <c r="M102" s="306"/>
      <c r="N102" s="306"/>
      <c r="O102" s="306"/>
      <c r="P102" s="306"/>
      <c r="Q102" s="306"/>
      <c r="R102" s="306"/>
      <c r="S102" s="306"/>
      <c r="T102" s="306"/>
      <c r="U102" s="306"/>
    </row>
    <row r="103" spans="1:21" x14ac:dyDescent="0.2">
      <c r="A103" s="306"/>
      <c r="B103" s="293"/>
      <c r="C103" s="293"/>
      <c r="D103" s="293"/>
      <c r="E103" s="293"/>
      <c r="F103" s="294"/>
      <c r="G103" s="293"/>
      <c r="H103" s="299"/>
      <c r="I103" s="293"/>
      <c r="J103" s="306"/>
      <c r="K103" s="306"/>
      <c r="L103" s="306"/>
      <c r="M103" s="306"/>
      <c r="N103" s="306"/>
      <c r="O103" s="306"/>
      <c r="P103" s="306"/>
      <c r="Q103" s="306"/>
      <c r="R103" s="306"/>
      <c r="S103" s="306"/>
      <c r="T103" s="306"/>
      <c r="U103" s="306"/>
    </row>
    <row r="104" spans="1:21" x14ac:dyDescent="0.2">
      <c r="A104" s="306"/>
      <c r="B104" s="293"/>
      <c r="C104" s="293"/>
      <c r="D104" s="293"/>
      <c r="E104" s="293"/>
      <c r="F104" s="294"/>
      <c r="G104" s="293"/>
      <c r="H104" s="299"/>
      <c r="I104" s="293"/>
      <c r="J104" s="306"/>
      <c r="K104" s="306"/>
      <c r="L104" s="306"/>
      <c r="M104" s="306"/>
      <c r="N104" s="306"/>
      <c r="O104" s="306"/>
      <c r="P104" s="306"/>
      <c r="Q104" s="306"/>
      <c r="R104" s="306"/>
      <c r="S104" s="306"/>
      <c r="T104" s="306"/>
      <c r="U104" s="306"/>
    </row>
    <row r="105" spans="1:21" x14ac:dyDescent="0.2">
      <c r="A105" s="306"/>
      <c r="B105" s="293"/>
      <c r="C105" s="293"/>
      <c r="D105" s="293"/>
      <c r="E105" s="293"/>
      <c r="F105" s="294"/>
      <c r="G105" s="293"/>
      <c r="H105" s="299"/>
      <c r="I105" s="293"/>
      <c r="J105" s="306"/>
      <c r="K105" s="306"/>
      <c r="L105" s="306"/>
      <c r="M105" s="306"/>
      <c r="N105" s="306"/>
      <c r="O105" s="306"/>
      <c r="P105" s="306"/>
      <c r="Q105" s="306"/>
      <c r="R105" s="306"/>
      <c r="S105" s="306"/>
      <c r="T105" s="306"/>
      <c r="U105" s="306"/>
    </row>
    <row r="106" spans="1:21" x14ac:dyDescent="0.2">
      <c r="A106" s="283"/>
      <c r="B106" s="283"/>
      <c r="C106" s="283"/>
      <c r="D106" s="283"/>
      <c r="E106" s="283"/>
      <c r="F106" s="284"/>
      <c r="G106" s="283"/>
      <c r="H106" s="225"/>
      <c r="I106" s="293"/>
      <c r="J106" s="306"/>
      <c r="K106" s="306"/>
      <c r="L106" s="306"/>
      <c r="M106" s="306"/>
      <c r="N106" s="306"/>
      <c r="O106" s="306"/>
      <c r="P106" s="306"/>
      <c r="Q106" s="306"/>
      <c r="R106" s="306"/>
      <c r="S106" s="306"/>
      <c r="T106" s="306"/>
      <c r="U106" s="306"/>
    </row>
    <row r="107" spans="1:21" x14ac:dyDescent="0.2">
      <c r="A107" s="283"/>
      <c r="B107" s="283"/>
      <c r="C107" s="283"/>
      <c r="D107" s="283"/>
      <c r="E107" s="283"/>
      <c r="F107" s="284"/>
      <c r="G107" s="283"/>
      <c r="H107" s="225"/>
      <c r="I107" s="293"/>
      <c r="J107" s="306"/>
      <c r="K107" s="306"/>
      <c r="L107" s="306"/>
      <c r="M107" s="306"/>
      <c r="N107" s="306"/>
      <c r="O107" s="306"/>
      <c r="P107" s="306"/>
      <c r="Q107" s="306"/>
      <c r="R107" s="306"/>
      <c r="S107" s="306"/>
      <c r="T107" s="306"/>
      <c r="U107" s="306"/>
    </row>
    <row r="108" spans="1:21" x14ac:dyDescent="0.2">
      <c r="A108" s="283"/>
      <c r="B108" s="283"/>
      <c r="C108" s="283"/>
      <c r="D108" s="283"/>
      <c r="E108" s="283"/>
      <c r="F108" s="284"/>
      <c r="G108" s="283"/>
      <c r="H108" s="225"/>
      <c r="I108" s="293"/>
      <c r="J108" s="306"/>
      <c r="K108" s="306"/>
      <c r="L108" s="306"/>
      <c r="M108" s="306"/>
      <c r="N108" s="306"/>
      <c r="O108" s="306"/>
      <c r="P108" s="306"/>
      <c r="Q108" s="306"/>
      <c r="R108" s="306"/>
      <c r="S108" s="306"/>
      <c r="T108" s="306"/>
      <c r="U108" s="306"/>
    </row>
    <row r="109" spans="1:21" x14ac:dyDescent="0.2">
      <c r="A109" s="191"/>
      <c r="B109" s="191"/>
      <c r="C109" s="191"/>
      <c r="D109" s="191"/>
      <c r="E109" s="191"/>
      <c r="F109" s="191"/>
      <c r="G109" s="191"/>
    </row>
  </sheetData>
  <autoFilter ref="A4:U97"/>
  <sortState ref="B5:G99">
    <sortCondition ref="F5:F99"/>
  </sortState>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 guid="{0B466410-FB7E-451A-AFD3-95886095C000}">
      <pane xSplit="1" ySplit="4" topLeftCell="B5" activePane="bottomRight" state="frozen"/>
      <selection pane="bottomRight" activeCell="H7" sqref="H7"/>
      <pageMargins left="0.7" right="0.7" top="0.75" bottom="0.75" header="0.3" footer="0.3"/>
      <pageSetup paperSize="9" orientation="portrait" r:id="rId2"/>
    </customSheetView>
  </customSheetViews>
  <conditionalFormatting sqref="F100:F105">
    <cfRule type="expression" dxfId="45" priority="21">
      <formula>$T100="yes"</formula>
    </cfRule>
    <cfRule type="expression" dxfId="44" priority="22">
      <formula>AND($T100="no",$U100="up")</formula>
    </cfRule>
  </conditionalFormatting>
  <conditionalFormatting sqref="H98:H105">
    <cfRule type="expression" dxfId="43" priority="20">
      <formula>I98="yes"</formula>
    </cfRule>
  </conditionalFormatting>
  <conditionalFormatting sqref="F98:F99">
    <cfRule type="expression" dxfId="42" priority="9">
      <formula>#REF!="yes"</formula>
    </cfRule>
    <cfRule type="expression" dxfId="41" priority="10">
      <formula>AND(#REF!="no",$Q98="up")</formula>
    </cfRule>
  </conditionalFormatting>
  <conditionalFormatting sqref="F5:F97">
    <cfRule type="expression" dxfId="40" priority="2">
      <formula>$AV5="yes"</formula>
    </cfRule>
    <cfRule type="expression" dxfId="39" priority="3">
      <formula>AND($AV5="no",$AW5="up")</formula>
    </cfRule>
  </conditionalFormatting>
  <conditionalFormatting sqref="H5:H97">
    <cfRule type="expression" dxfId="38" priority="1">
      <formula>I5="yes"</formula>
    </cfRule>
  </conditionalFormatting>
  <pageMargins left="0.7" right="0.7" top="0.75" bottom="0.75" header="0.3" footer="0.3"/>
  <pageSetup paperSize="9"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U168"/>
  <sheetViews>
    <sheetView workbookViewId="0">
      <pane ySplit="4" topLeftCell="A5" activePane="bottomLeft" state="frozen"/>
      <selection pane="bottomLeft"/>
    </sheetView>
  </sheetViews>
  <sheetFormatPr defaultRowHeight="11.25" x14ac:dyDescent="0.2"/>
  <cols>
    <col min="1" max="1" width="55.6640625" customWidth="1"/>
    <col min="2" max="2" width="48" customWidth="1"/>
    <col min="3" max="3" width="16.33203125" customWidth="1"/>
    <col min="4" max="4" width="34.33203125" bestFit="1" customWidth="1"/>
    <col min="5" max="5" width="12.6640625" customWidth="1"/>
    <col min="6" max="6" width="38.5" bestFit="1" customWidth="1"/>
    <col min="7" max="7" width="9.83203125" customWidth="1"/>
    <col min="8" max="8" width="17.1640625" customWidth="1"/>
  </cols>
  <sheetData>
    <row r="1" spans="1:21" x14ac:dyDescent="0.2">
      <c r="A1" s="1" t="s">
        <v>395</v>
      </c>
    </row>
    <row r="3" spans="1:21" x14ac:dyDescent="0.2">
      <c r="A3" s="352" t="s">
        <v>809</v>
      </c>
    </row>
    <row r="4" spans="1:21" ht="33.75" x14ac:dyDescent="0.2">
      <c r="A4" s="314" t="s">
        <v>473</v>
      </c>
      <c r="B4" s="314" t="s">
        <v>469</v>
      </c>
      <c r="C4" s="314" t="s">
        <v>470</v>
      </c>
      <c r="D4" s="314" t="s">
        <v>455</v>
      </c>
      <c r="E4" s="314" t="s">
        <v>454</v>
      </c>
      <c r="F4" s="314" t="s">
        <v>0</v>
      </c>
      <c r="G4" s="314" t="s">
        <v>1</v>
      </c>
      <c r="H4" s="314" t="s">
        <v>2</v>
      </c>
    </row>
    <row r="5" spans="1:21" x14ac:dyDescent="0.2">
      <c r="A5" s="293" t="s">
        <v>619</v>
      </c>
      <c r="B5" s="293" t="s">
        <v>688</v>
      </c>
      <c r="C5" s="293" t="s">
        <v>401</v>
      </c>
      <c r="D5" s="293" t="s">
        <v>415</v>
      </c>
      <c r="E5" s="293" t="s">
        <v>5</v>
      </c>
      <c r="F5" s="293" t="s">
        <v>6</v>
      </c>
      <c r="G5" s="293" t="s">
        <v>7</v>
      </c>
      <c r="H5" s="301">
        <v>7.1</v>
      </c>
      <c r="I5" s="293"/>
      <c r="J5" s="306"/>
      <c r="K5" s="306"/>
      <c r="L5" s="306"/>
      <c r="M5" s="306"/>
      <c r="N5" s="306"/>
      <c r="P5" s="306"/>
      <c r="Q5" s="306"/>
      <c r="R5" s="306"/>
      <c r="S5" s="306"/>
      <c r="T5" s="306"/>
      <c r="U5" s="306"/>
    </row>
    <row r="6" spans="1:21" x14ac:dyDescent="0.2">
      <c r="A6" s="293" t="s">
        <v>620</v>
      </c>
      <c r="B6" s="293" t="s">
        <v>689</v>
      </c>
      <c r="C6" s="293" t="s">
        <v>402</v>
      </c>
      <c r="D6" s="293" t="s">
        <v>416</v>
      </c>
      <c r="E6" s="293" t="s">
        <v>8</v>
      </c>
      <c r="F6" s="293" t="s">
        <v>9</v>
      </c>
      <c r="G6" s="293" t="s">
        <v>10</v>
      </c>
      <c r="H6" s="301">
        <v>9.1999999999999993</v>
      </c>
      <c r="I6" s="293"/>
      <c r="J6" s="306"/>
      <c r="K6" s="306"/>
      <c r="L6" s="306"/>
      <c r="M6" s="306"/>
      <c r="N6" s="306"/>
      <c r="O6" s="306"/>
      <c r="P6" s="306"/>
      <c r="Q6" s="306"/>
      <c r="R6" s="306"/>
      <c r="S6" s="306"/>
      <c r="T6" s="306"/>
      <c r="U6" s="306"/>
    </row>
    <row r="7" spans="1:21" x14ac:dyDescent="0.2">
      <c r="A7" s="293" t="s">
        <v>621</v>
      </c>
      <c r="B7" s="293" t="s">
        <v>690</v>
      </c>
      <c r="C7" s="293" t="s">
        <v>404</v>
      </c>
      <c r="D7" s="293" t="s">
        <v>418</v>
      </c>
      <c r="E7" s="293" t="s">
        <v>12</v>
      </c>
      <c r="F7" s="293" t="s">
        <v>13</v>
      </c>
      <c r="G7" s="293" t="s">
        <v>14</v>
      </c>
      <c r="H7" s="301">
        <v>6.6</v>
      </c>
      <c r="I7" s="293"/>
      <c r="J7" s="306"/>
      <c r="K7" s="306"/>
      <c r="L7" s="306"/>
      <c r="M7" s="306"/>
      <c r="N7" s="306"/>
      <c r="O7" s="306"/>
      <c r="P7" s="306"/>
      <c r="Q7" s="306"/>
      <c r="R7" s="306"/>
      <c r="S7" s="306"/>
      <c r="T7" s="306"/>
      <c r="U7" s="306"/>
    </row>
    <row r="8" spans="1:21" x14ac:dyDescent="0.2">
      <c r="A8" s="293" t="s">
        <v>478</v>
      </c>
      <c r="B8" s="293" t="s">
        <v>688</v>
      </c>
      <c r="C8" s="293" t="s">
        <v>401</v>
      </c>
      <c r="D8" s="293" t="s">
        <v>419</v>
      </c>
      <c r="E8" s="293" t="s">
        <v>17</v>
      </c>
      <c r="F8" s="293" t="s">
        <v>18</v>
      </c>
      <c r="G8" s="293" t="s">
        <v>19</v>
      </c>
      <c r="H8" s="301">
        <v>5.6</v>
      </c>
      <c r="I8" s="293"/>
      <c r="J8" s="306"/>
      <c r="K8" s="306"/>
      <c r="L8" s="306"/>
      <c r="M8" s="306"/>
      <c r="N8" s="306"/>
      <c r="O8" s="306"/>
      <c r="P8" s="306"/>
      <c r="Q8" s="306"/>
      <c r="R8" s="306"/>
      <c r="S8" s="306"/>
      <c r="T8" s="306"/>
      <c r="U8" s="306"/>
    </row>
    <row r="9" spans="1:21" x14ac:dyDescent="0.2">
      <c r="A9" s="293" t="s">
        <v>479</v>
      </c>
      <c r="B9" s="293" t="s">
        <v>691</v>
      </c>
      <c r="C9" s="293" t="s">
        <v>405</v>
      </c>
      <c r="D9" s="293" t="s">
        <v>552</v>
      </c>
      <c r="E9" s="293" t="s">
        <v>20</v>
      </c>
      <c r="F9" s="293" t="s">
        <v>21</v>
      </c>
      <c r="G9" s="293" t="s">
        <v>22</v>
      </c>
      <c r="H9" s="301">
        <v>9.3000000000000007</v>
      </c>
      <c r="I9" s="293"/>
      <c r="J9" s="306"/>
      <c r="K9" s="306"/>
      <c r="L9" s="306"/>
      <c r="M9" s="306"/>
      <c r="N9" s="306"/>
      <c r="O9" s="306"/>
      <c r="P9" s="306"/>
      <c r="Q9" s="306"/>
      <c r="R9" s="306"/>
      <c r="S9" s="306"/>
      <c r="T9" s="306"/>
      <c r="U9" s="306"/>
    </row>
    <row r="10" spans="1:21" x14ac:dyDescent="0.2">
      <c r="A10" s="293" t="s">
        <v>478</v>
      </c>
      <c r="B10" s="293" t="s">
        <v>688</v>
      </c>
      <c r="C10" s="293" t="s">
        <v>401</v>
      </c>
      <c r="D10" s="293" t="s">
        <v>419</v>
      </c>
      <c r="E10" s="293" t="s">
        <v>17</v>
      </c>
      <c r="F10" s="293" t="s">
        <v>23</v>
      </c>
      <c r="G10" s="293" t="s">
        <v>24</v>
      </c>
      <c r="H10" s="301">
        <v>5.0999999999999996</v>
      </c>
      <c r="I10" s="293"/>
      <c r="J10" s="306"/>
      <c r="K10" s="306"/>
      <c r="L10" s="306"/>
      <c r="M10" s="306"/>
      <c r="N10" s="306"/>
      <c r="O10" s="306"/>
      <c r="P10" s="306"/>
      <c r="Q10" s="306"/>
      <c r="R10" s="306"/>
      <c r="S10" s="306"/>
      <c r="T10" s="306"/>
      <c r="U10" s="306"/>
    </row>
    <row r="11" spans="1:21" x14ac:dyDescent="0.2">
      <c r="A11" s="293" t="s">
        <v>623</v>
      </c>
      <c r="B11" s="293" t="s">
        <v>692</v>
      </c>
      <c r="C11" s="293" t="s">
        <v>403</v>
      </c>
      <c r="D11" s="293" t="s">
        <v>420</v>
      </c>
      <c r="E11" s="293" t="s">
        <v>25</v>
      </c>
      <c r="F11" s="293" t="s">
        <v>26</v>
      </c>
      <c r="G11" s="293" t="s">
        <v>27</v>
      </c>
      <c r="H11" s="301">
        <v>9.1</v>
      </c>
      <c r="I11" s="293"/>
      <c r="J11" s="306"/>
      <c r="K11" s="306"/>
      <c r="L11" s="306"/>
      <c r="M11" s="306"/>
      <c r="N11" s="306"/>
      <c r="O11" s="306"/>
      <c r="P11" s="306"/>
      <c r="Q11" s="306"/>
      <c r="R11" s="306"/>
      <c r="S11" s="306"/>
      <c r="T11" s="306"/>
      <c r="U11" s="306"/>
    </row>
    <row r="12" spans="1:21" x14ac:dyDescent="0.2">
      <c r="A12" s="293" t="s">
        <v>624</v>
      </c>
      <c r="B12" s="293" t="s">
        <v>693</v>
      </c>
      <c r="C12" s="293" t="s">
        <v>406</v>
      </c>
      <c r="D12" s="293" t="s">
        <v>421</v>
      </c>
      <c r="E12" s="293" t="s">
        <v>28</v>
      </c>
      <c r="F12" s="293" t="s">
        <v>29</v>
      </c>
      <c r="G12" s="293" t="s">
        <v>30</v>
      </c>
      <c r="H12" s="301">
        <v>8.6999999999999993</v>
      </c>
      <c r="I12" s="293"/>
      <c r="J12" s="306"/>
      <c r="K12" s="306"/>
      <c r="L12" s="306"/>
      <c r="M12" s="306"/>
      <c r="N12" s="306"/>
      <c r="O12" s="306"/>
      <c r="P12" s="306"/>
      <c r="Q12" s="306"/>
      <c r="R12" s="306"/>
      <c r="S12" s="306"/>
      <c r="T12" s="306"/>
      <c r="U12" s="306"/>
    </row>
    <row r="13" spans="1:21" x14ac:dyDescent="0.2">
      <c r="A13" s="293" t="s">
        <v>625</v>
      </c>
      <c r="B13" s="293" t="s">
        <v>692</v>
      </c>
      <c r="C13" s="293" t="s">
        <v>403</v>
      </c>
      <c r="D13" s="293" t="s">
        <v>417</v>
      </c>
      <c r="E13" s="293" t="s">
        <v>11</v>
      </c>
      <c r="F13" s="293" t="s">
        <v>553</v>
      </c>
      <c r="G13" s="293" t="s">
        <v>554</v>
      </c>
      <c r="H13" s="301">
        <v>9</v>
      </c>
      <c r="I13" s="293"/>
      <c r="J13" s="306"/>
      <c r="K13" s="306"/>
      <c r="L13" s="306"/>
      <c r="M13" s="306"/>
      <c r="N13" s="306"/>
      <c r="O13" s="306"/>
      <c r="P13" s="306"/>
      <c r="Q13" s="306"/>
      <c r="R13" s="306"/>
      <c r="S13" s="306"/>
      <c r="T13" s="306"/>
      <c r="U13" s="306"/>
    </row>
    <row r="14" spans="1:21" x14ac:dyDescent="0.2">
      <c r="A14" s="293" t="s">
        <v>626</v>
      </c>
      <c r="B14" s="293" t="s">
        <v>690</v>
      </c>
      <c r="C14" s="293" t="s">
        <v>404</v>
      </c>
      <c r="D14" s="293" t="s">
        <v>422</v>
      </c>
      <c r="E14" s="293" t="s">
        <v>31</v>
      </c>
      <c r="F14" s="293" t="s">
        <v>32</v>
      </c>
      <c r="G14" s="293" t="s">
        <v>33</v>
      </c>
      <c r="H14" s="301">
        <v>9.9</v>
      </c>
      <c r="I14" s="293"/>
      <c r="J14" s="306"/>
      <c r="K14" s="306"/>
      <c r="L14" s="306"/>
      <c r="M14" s="306"/>
      <c r="N14" s="321"/>
      <c r="O14" s="306"/>
      <c r="P14" s="306"/>
      <c r="Q14" s="306"/>
      <c r="R14" s="306"/>
      <c r="S14" s="306"/>
      <c r="T14" s="306"/>
      <c r="U14" s="306"/>
    </row>
    <row r="15" spans="1:21" x14ac:dyDescent="0.2">
      <c r="A15" s="293" t="s">
        <v>482</v>
      </c>
      <c r="B15" s="293" t="s">
        <v>694</v>
      </c>
      <c r="C15" s="293" t="s">
        <v>407</v>
      </c>
      <c r="D15" s="293" t="s">
        <v>423</v>
      </c>
      <c r="E15" s="293" t="s">
        <v>34</v>
      </c>
      <c r="F15" s="293" t="s">
        <v>577</v>
      </c>
      <c r="G15" s="169" t="s">
        <v>555</v>
      </c>
      <c r="H15" s="301">
        <v>7.2</v>
      </c>
      <c r="I15" s="293"/>
      <c r="J15" s="306"/>
      <c r="K15" s="306"/>
      <c r="L15" s="306"/>
      <c r="M15" s="306"/>
      <c r="N15" s="306"/>
      <c r="O15" s="306"/>
      <c r="P15" s="306"/>
      <c r="Q15" s="306"/>
      <c r="R15" s="306"/>
      <c r="S15" s="306"/>
      <c r="T15" s="306"/>
      <c r="U15" s="306"/>
    </row>
    <row r="16" spans="1:21" x14ac:dyDescent="0.2">
      <c r="A16" s="293" t="s">
        <v>627</v>
      </c>
      <c r="B16" s="293" t="s">
        <v>695</v>
      </c>
      <c r="C16" s="293" t="s">
        <v>465</v>
      </c>
      <c r="D16" s="293" t="s">
        <v>424</v>
      </c>
      <c r="E16" s="293" t="s">
        <v>35</v>
      </c>
      <c r="F16" s="293" t="s">
        <v>36</v>
      </c>
      <c r="G16" s="293" t="s">
        <v>37</v>
      </c>
      <c r="H16" s="301">
        <v>6.8</v>
      </c>
      <c r="I16" s="293"/>
      <c r="J16" s="306"/>
      <c r="K16" s="306"/>
      <c r="L16" s="306"/>
      <c r="M16" s="306"/>
      <c r="N16" s="306"/>
      <c r="O16" s="306"/>
      <c r="P16" s="306"/>
      <c r="Q16" s="306"/>
      <c r="R16" s="306"/>
      <c r="S16" s="306"/>
      <c r="T16" s="306"/>
      <c r="U16" s="306"/>
    </row>
    <row r="17" spans="1:21" x14ac:dyDescent="0.2">
      <c r="A17" s="293" t="s">
        <v>627</v>
      </c>
      <c r="B17" s="293" t="s">
        <v>695</v>
      </c>
      <c r="C17" s="293" t="s">
        <v>465</v>
      </c>
      <c r="D17" s="293" t="s">
        <v>424</v>
      </c>
      <c r="E17" s="293" t="s">
        <v>35</v>
      </c>
      <c r="F17" s="293" t="s">
        <v>38</v>
      </c>
      <c r="G17" s="293" t="s">
        <v>39</v>
      </c>
      <c r="H17" s="301">
        <v>6.8</v>
      </c>
      <c r="I17" s="293"/>
      <c r="J17" s="306"/>
      <c r="K17" s="306"/>
      <c r="L17" s="306"/>
      <c r="M17" s="306"/>
      <c r="N17" s="306"/>
      <c r="O17" s="306"/>
      <c r="P17" s="306"/>
      <c r="Q17" s="306"/>
      <c r="R17" s="306"/>
      <c r="S17" s="306"/>
      <c r="T17" s="306"/>
      <c r="U17" s="306"/>
    </row>
    <row r="18" spans="1:21" x14ac:dyDescent="0.2">
      <c r="A18" s="293" t="s">
        <v>628</v>
      </c>
      <c r="B18" s="293" t="s">
        <v>696</v>
      </c>
      <c r="C18" s="293" t="s">
        <v>464</v>
      </c>
      <c r="D18" s="293" t="s">
        <v>425</v>
      </c>
      <c r="E18" s="293" t="s">
        <v>40</v>
      </c>
      <c r="F18" s="293" t="s">
        <v>41</v>
      </c>
      <c r="G18" s="293" t="s">
        <v>42</v>
      </c>
      <c r="H18" s="301">
        <v>6.5</v>
      </c>
      <c r="I18" s="293"/>
      <c r="J18" s="306"/>
      <c r="K18" s="306"/>
      <c r="L18" s="306"/>
      <c r="M18" s="306"/>
      <c r="N18" s="306"/>
      <c r="O18" s="306"/>
      <c r="P18" s="306"/>
      <c r="Q18" s="306"/>
      <c r="R18" s="306"/>
      <c r="S18" s="306"/>
      <c r="T18" s="306"/>
      <c r="U18" s="306"/>
    </row>
    <row r="19" spans="1:21" x14ac:dyDescent="0.2">
      <c r="A19" s="293" t="s">
        <v>619</v>
      </c>
      <c r="B19" s="293" t="s">
        <v>688</v>
      </c>
      <c r="C19" s="293" t="s">
        <v>401</v>
      </c>
      <c r="D19" s="293" t="s">
        <v>415</v>
      </c>
      <c r="E19" s="293" t="s">
        <v>5</v>
      </c>
      <c r="F19" s="293" t="s">
        <v>43</v>
      </c>
      <c r="G19" s="293" t="s">
        <v>44</v>
      </c>
      <c r="H19" s="301">
        <v>4.4000000000000004</v>
      </c>
      <c r="I19" s="293"/>
      <c r="J19" s="306"/>
      <c r="K19" s="306"/>
      <c r="L19" s="306"/>
      <c r="M19" s="306"/>
      <c r="N19" s="306"/>
      <c r="O19" s="306"/>
      <c r="P19" s="306"/>
      <c r="Q19" s="306"/>
      <c r="R19" s="306"/>
      <c r="S19" s="306"/>
      <c r="T19" s="306"/>
      <c r="U19" s="306"/>
    </row>
    <row r="20" spans="1:21" x14ac:dyDescent="0.2">
      <c r="A20" s="293" t="s">
        <v>619</v>
      </c>
      <c r="B20" s="293" t="s">
        <v>688</v>
      </c>
      <c r="C20" s="293" t="s">
        <v>401</v>
      </c>
      <c r="D20" s="293" t="s">
        <v>415</v>
      </c>
      <c r="E20" s="293" t="s">
        <v>5</v>
      </c>
      <c r="F20" s="293" t="s">
        <v>45</v>
      </c>
      <c r="G20" s="293" t="s">
        <v>46</v>
      </c>
      <c r="H20" s="301">
        <v>5.3</v>
      </c>
      <c r="I20" s="293"/>
      <c r="J20" s="306"/>
      <c r="K20" s="306"/>
      <c r="L20" s="306"/>
      <c r="M20" s="306"/>
      <c r="N20" s="306"/>
      <c r="O20" s="306"/>
      <c r="P20" s="306"/>
      <c r="Q20" s="306"/>
      <c r="R20" s="306"/>
      <c r="S20" s="306"/>
      <c r="T20" s="306"/>
      <c r="U20" s="306"/>
    </row>
    <row r="21" spans="1:21" x14ac:dyDescent="0.2">
      <c r="A21" s="293" t="s">
        <v>629</v>
      </c>
      <c r="B21" s="293" t="s">
        <v>690</v>
      </c>
      <c r="C21" s="293" t="s">
        <v>404</v>
      </c>
      <c r="D21" s="293" t="s">
        <v>426</v>
      </c>
      <c r="E21" s="293" t="s">
        <v>47</v>
      </c>
      <c r="F21" s="293" t="s">
        <v>48</v>
      </c>
      <c r="G21" s="293" t="s">
        <v>49</v>
      </c>
      <c r="H21" s="301">
        <v>9.5</v>
      </c>
      <c r="I21" s="293"/>
      <c r="J21" s="306"/>
      <c r="K21" s="306"/>
      <c r="L21" s="306"/>
      <c r="M21" s="306"/>
      <c r="N21" s="306"/>
      <c r="O21" s="306"/>
      <c r="P21" s="306"/>
      <c r="Q21" s="306"/>
      <c r="R21" s="306"/>
      <c r="S21" s="306"/>
      <c r="T21" s="306"/>
      <c r="U21" s="306"/>
    </row>
    <row r="22" spans="1:21" x14ac:dyDescent="0.2">
      <c r="A22" s="293" t="s">
        <v>630</v>
      </c>
      <c r="B22" s="293" t="s">
        <v>689</v>
      </c>
      <c r="C22" s="293" t="s">
        <v>402</v>
      </c>
      <c r="D22" s="293" t="s">
        <v>427</v>
      </c>
      <c r="E22" s="293" t="s">
        <v>50</v>
      </c>
      <c r="F22" s="293" t="s">
        <v>51</v>
      </c>
      <c r="G22" s="293" t="s">
        <v>52</v>
      </c>
      <c r="H22" s="301">
        <v>9.5</v>
      </c>
      <c r="I22" s="293"/>
      <c r="J22" s="306"/>
      <c r="K22" s="306"/>
      <c r="L22" s="306"/>
      <c r="M22" s="306"/>
      <c r="N22" s="306"/>
      <c r="O22" s="306"/>
      <c r="P22" s="306"/>
      <c r="Q22" s="306"/>
      <c r="R22" s="306"/>
      <c r="S22" s="306"/>
      <c r="T22" s="306"/>
      <c r="U22" s="306"/>
    </row>
    <row r="23" spans="1:21" x14ac:dyDescent="0.2">
      <c r="A23" s="293" t="s">
        <v>631</v>
      </c>
      <c r="B23" s="293" t="s">
        <v>697</v>
      </c>
      <c r="C23" s="293" t="s">
        <v>408</v>
      </c>
      <c r="D23" s="293" t="s">
        <v>428</v>
      </c>
      <c r="E23" s="293" t="s">
        <v>53</v>
      </c>
      <c r="F23" s="293" t="s">
        <v>578</v>
      </c>
      <c r="G23" s="293" t="s">
        <v>556</v>
      </c>
      <c r="H23" s="301">
        <v>8.6999999999999993</v>
      </c>
      <c r="I23" s="293"/>
      <c r="J23" s="306"/>
      <c r="K23" s="306"/>
      <c r="L23" s="306"/>
      <c r="M23" s="306"/>
      <c r="N23" s="306"/>
      <c r="O23" s="306"/>
      <c r="P23" s="306"/>
      <c r="Q23" s="306"/>
      <c r="R23" s="306"/>
      <c r="S23" s="306"/>
      <c r="T23" s="306"/>
      <c r="U23" s="306"/>
    </row>
    <row r="24" spans="1:21" x14ac:dyDescent="0.2">
      <c r="A24" s="293" t="s">
        <v>626</v>
      </c>
      <c r="B24" s="293" t="s">
        <v>690</v>
      </c>
      <c r="C24" s="293" t="s">
        <v>404</v>
      </c>
      <c r="D24" s="293" t="s">
        <v>422</v>
      </c>
      <c r="E24" s="293" t="s">
        <v>31</v>
      </c>
      <c r="F24" s="293" t="s">
        <v>54</v>
      </c>
      <c r="G24" s="293" t="s">
        <v>55</v>
      </c>
      <c r="H24" s="301">
        <v>8.4</v>
      </c>
      <c r="I24" s="293"/>
      <c r="J24" s="306"/>
      <c r="K24" s="306"/>
      <c r="L24" s="306"/>
      <c r="M24" s="306"/>
      <c r="N24" s="306"/>
      <c r="O24" s="306"/>
      <c r="P24" s="306"/>
      <c r="Q24" s="306"/>
      <c r="R24" s="306"/>
      <c r="S24" s="306"/>
      <c r="T24" s="306"/>
      <c r="U24" s="306"/>
    </row>
    <row r="25" spans="1:21" x14ac:dyDescent="0.2">
      <c r="A25" s="293" t="s">
        <v>625</v>
      </c>
      <c r="B25" s="293" t="s">
        <v>692</v>
      </c>
      <c r="C25" s="293" t="s">
        <v>403</v>
      </c>
      <c r="D25" s="293" t="s">
        <v>417</v>
      </c>
      <c r="E25" s="293" t="s">
        <v>11</v>
      </c>
      <c r="F25" s="293" t="s">
        <v>557</v>
      </c>
      <c r="G25" s="293" t="s">
        <v>558</v>
      </c>
      <c r="H25" s="301">
        <v>8.6</v>
      </c>
      <c r="I25" s="293"/>
      <c r="J25" s="306"/>
      <c r="K25" s="306"/>
      <c r="L25" s="306"/>
      <c r="M25" s="306"/>
      <c r="N25" s="306"/>
      <c r="O25" s="306"/>
      <c r="P25" s="306"/>
      <c r="Q25" s="306"/>
      <c r="R25" s="306"/>
      <c r="S25" s="306"/>
      <c r="T25" s="306"/>
      <c r="U25" s="306"/>
    </row>
    <row r="26" spans="1:21" x14ac:dyDescent="0.2">
      <c r="A26" s="293" t="s">
        <v>628</v>
      </c>
      <c r="B26" s="293" t="s">
        <v>696</v>
      </c>
      <c r="C26" s="293" t="s">
        <v>464</v>
      </c>
      <c r="D26" s="293" t="s">
        <v>425</v>
      </c>
      <c r="E26" s="293" t="s">
        <v>40</v>
      </c>
      <c r="F26" s="293" t="s">
        <v>56</v>
      </c>
      <c r="G26" s="293" t="s">
        <v>57</v>
      </c>
      <c r="H26" s="301">
        <v>6.3</v>
      </c>
      <c r="I26" s="293"/>
      <c r="J26" s="306"/>
      <c r="K26" s="306"/>
      <c r="L26" s="306"/>
      <c r="M26" s="306"/>
      <c r="N26" s="306"/>
      <c r="O26" s="306"/>
      <c r="P26" s="306"/>
      <c r="Q26" s="306"/>
      <c r="R26" s="306"/>
      <c r="S26" s="306"/>
      <c r="T26" s="306"/>
      <c r="U26" s="306"/>
    </row>
    <row r="27" spans="1:21" x14ac:dyDescent="0.2">
      <c r="A27" s="293" t="s">
        <v>619</v>
      </c>
      <c r="B27" s="293" t="s">
        <v>688</v>
      </c>
      <c r="C27" s="293" t="s">
        <v>401</v>
      </c>
      <c r="D27" s="293" t="s">
        <v>415</v>
      </c>
      <c r="E27" s="293" t="s">
        <v>5</v>
      </c>
      <c r="F27" s="293" t="s">
        <v>58</v>
      </c>
      <c r="G27" s="293" t="s">
        <v>59</v>
      </c>
      <c r="H27" s="301">
        <v>6.2</v>
      </c>
      <c r="I27" s="293"/>
      <c r="J27" s="306"/>
      <c r="K27" s="306"/>
      <c r="L27" s="306"/>
      <c r="M27" s="306"/>
      <c r="N27" s="306"/>
      <c r="O27" s="306"/>
      <c r="P27" s="306"/>
      <c r="Q27" s="306"/>
      <c r="R27" s="306"/>
      <c r="S27" s="306"/>
      <c r="T27" s="306"/>
      <c r="U27" s="306"/>
    </row>
    <row r="28" spans="1:21" x14ac:dyDescent="0.2">
      <c r="A28" s="293" t="s">
        <v>622</v>
      </c>
      <c r="B28" s="293" t="s">
        <v>690</v>
      </c>
      <c r="C28" s="293" t="s">
        <v>404</v>
      </c>
      <c r="D28" s="293" t="s">
        <v>418</v>
      </c>
      <c r="E28" s="293" t="s">
        <v>12</v>
      </c>
      <c r="F28" s="293" t="s">
        <v>63</v>
      </c>
      <c r="G28" s="293" t="s">
        <v>64</v>
      </c>
      <c r="H28" s="301">
        <v>8.9</v>
      </c>
      <c r="I28" s="293"/>
      <c r="J28" s="306"/>
      <c r="K28" s="306"/>
      <c r="L28" s="306"/>
      <c r="M28" s="306"/>
      <c r="N28" s="306"/>
      <c r="O28" s="306"/>
      <c r="P28" s="306"/>
      <c r="Q28" s="306"/>
      <c r="R28" s="306"/>
      <c r="S28" s="306"/>
      <c r="T28" s="306"/>
      <c r="U28" s="306"/>
    </row>
    <row r="29" spans="1:21" x14ac:dyDescent="0.2">
      <c r="A29" s="293" t="s">
        <v>632</v>
      </c>
      <c r="B29" s="293" t="s">
        <v>698</v>
      </c>
      <c r="C29" s="293" t="s">
        <v>409</v>
      </c>
      <c r="D29" s="293" t="s">
        <v>430</v>
      </c>
      <c r="E29" s="293" t="s">
        <v>65</v>
      </c>
      <c r="F29" s="293" t="s">
        <v>66</v>
      </c>
      <c r="G29" s="293" t="s">
        <v>67</v>
      </c>
      <c r="H29" s="301">
        <v>8.8000000000000007</v>
      </c>
      <c r="I29" s="293"/>
      <c r="J29" s="306"/>
      <c r="K29" s="306"/>
      <c r="L29" s="306"/>
      <c r="M29" s="306"/>
      <c r="N29" s="306"/>
      <c r="O29" s="306"/>
      <c r="P29" s="306"/>
      <c r="Q29" s="306"/>
      <c r="R29" s="306"/>
      <c r="S29" s="306"/>
      <c r="T29" s="306"/>
      <c r="U29" s="306"/>
    </row>
    <row r="30" spans="1:21" x14ac:dyDescent="0.2">
      <c r="A30" s="293" t="s">
        <v>620</v>
      </c>
      <c r="B30" s="293" t="s">
        <v>689</v>
      </c>
      <c r="C30" s="293" t="s">
        <v>402</v>
      </c>
      <c r="D30" s="293" t="s">
        <v>416</v>
      </c>
      <c r="E30" s="293" t="s">
        <v>8</v>
      </c>
      <c r="F30" s="293" t="s">
        <v>68</v>
      </c>
      <c r="G30" s="293" t="s">
        <v>69</v>
      </c>
      <c r="H30" s="301">
        <v>8.9</v>
      </c>
      <c r="I30" s="293"/>
      <c r="J30" s="306"/>
      <c r="K30" s="306"/>
      <c r="L30" s="306"/>
      <c r="M30" s="306"/>
      <c r="N30" s="306"/>
      <c r="O30" s="306"/>
      <c r="P30" s="306"/>
      <c r="Q30" s="306"/>
      <c r="R30" s="306"/>
      <c r="S30" s="306"/>
      <c r="T30" s="306"/>
      <c r="U30" s="306"/>
    </row>
    <row r="31" spans="1:21" x14ac:dyDescent="0.2">
      <c r="A31" s="293" t="s">
        <v>629</v>
      </c>
      <c r="B31" s="293" t="s">
        <v>690</v>
      </c>
      <c r="C31" s="293" t="s">
        <v>404</v>
      </c>
      <c r="D31" s="293" t="s">
        <v>426</v>
      </c>
      <c r="E31" s="293" t="s">
        <v>47</v>
      </c>
      <c r="F31" s="293" t="s">
        <v>72</v>
      </c>
      <c r="G31" s="293" t="s">
        <v>73</v>
      </c>
      <c r="H31" s="301">
        <v>9.3000000000000007</v>
      </c>
      <c r="I31" s="293"/>
      <c r="J31" s="306"/>
      <c r="K31" s="306"/>
      <c r="L31" s="306"/>
      <c r="M31" s="306"/>
      <c r="N31" s="306"/>
      <c r="O31" s="306"/>
      <c r="P31" s="306"/>
      <c r="Q31" s="306"/>
      <c r="R31" s="306"/>
      <c r="S31" s="306"/>
      <c r="T31" s="306"/>
      <c r="U31" s="306"/>
    </row>
    <row r="32" spans="1:21" x14ac:dyDescent="0.2">
      <c r="A32" s="293" t="s">
        <v>627</v>
      </c>
      <c r="B32" s="293" t="s">
        <v>695</v>
      </c>
      <c r="C32" s="293" t="s">
        <v>465</v>
      </c>
      <c r="D32" s="293" t="s">
        <v>424</v>
      </c>
      <c r="E32" s="293" t="s">
        <v>35</v>
      </c>
      <c r="F32" s="293" t="s">
        <v>74</v>
      </c>
      <c r="G32" s="293" t="s">
        <v>75</v>
      </c>
      <c r="H32" s="301">
        <v>8.6999999999999993</v>
      </c>
      <c r="I32" s="293"/>
      <c r="J32" s="306"/>
      <c r="K32" s="306"/>
      <c r="L32" s="306"/>
      <c r="M32" s="306"/>
      <c r="N32" s="306"/>
      <c r="O32" s="306"/>
      <c r="P32" s="306"/>
      <c r="Q32" s="306"/>
      <c r="R32" s="306"/>
      <c r="S32" s="306"/>
      <c r="T32" s="306"/>
      <c r="U32" s="306"/>
    </row>
    <row r="33" spans="1:21" x14ac:dyDescent="0.2">
      <c r="A33" s="293" t="s">
        <v>621</v>
      </c>
      <c r="B33" s="293" t="s">
        <v>690</v>
      </c>
      <c r="C33" s="293" t="s">
        <v>404</v>
      </c>
      <c r="D33" s="293" t="s">
        <v>418</v>
      </c>
      <c r="E33" s="293" t="s">
        <v>12</v>
      </c>
      <c r="F33" s="293" t="s">
        <v>76</v>
      </c>
      <c r="G33" s="293" t="s">
        <v>77</v>
      </c>
      <c r="H33" s="301">
        <v>8.1</v>
      </c>
      <c r="I33" s="293"/>
      <c r="J33" s="306"/>
      <c r="K33" s="306"/>
      <c r="L33" s="306"/>
      <c r="M33" s="306"/>
      <c r="N33" s="306"/>
      <c r="O33" s="306"/>
      <c r="P33" s="306"/>
      <c r="Q33" s="306"/>
      <c r="R33" s="306"/>
      <c r="S33" s="306"/>
      <c r="T33" s="306"/>
      <c r="U33" s="306"/>
    </row>
    <row r="34" spans="1:21" x14ac:dyDescent="0.2">
      <c r="A34" s="293" t="s">
        <v>489</v>
      </c>
      <c r="B34" s="293" t="s">
        <v>693</v>
      </c>
      <c r="C34" s="293" t="s">
        <v>406</v>
      </c>
      <c r="D34" s="293" t="s">
        <v>421</v>
      </c>
      <c r="E34" s="293" t="s">
        <v>28</v>
      </c>
      <c r="F34" s="293" t="s">
        <v>80</v>
      </c>
      <c r="G34" s="293" t="s">
        <v>81</v>
      </c>
      <c r="H34" s="301">
        <v>7.6</v>
      </c>
      <c r="I34" s="293"/>
      <c r="J34" s="306"/>
      <c r="K34" s="306"/>
      <c r="L34" s="306"/>
      <c r="M34" s="306"/>
      <c r="N34" s="306"/>
      <c r="O34" s="306"/>
      <c r="P34" s="306"/>
      <c r="Q34" s="306"/>
      <c r="R34" s="306"/>
      <c r="S34" s="306"/>
      <c r="T34" s="306"/>
      <c r="U34" s="306"/>
    </row>
    <row r="35" spans="1:21" x14ac:dyDescent="0.2">
      <c r="A35" s="293" t="s">
        <v>490</v>
      </c>
      <c r="B35" s="293" t="s">
        <v>694</v>
      </c>
      <c r="C35" s="293" t="s">
        <v>407</v>
      </c>
      <c r="D35" s="293" t="s">
        <v>431</v>
      </c>
      <c r="E35" s="293" t="s">
        <v>82</v>
      </c>
      <c r="F35" s="293" t="s">
        <v>83</v>
      </c>
      <c r="G35" s="293" t="s">
        <v>84</v>
      </c>
      <c r="H35" s="301">
        <v>8</v>
      </c>
      <c r="I35" s="293"/>
      <c r="J35" s="306"/>
      <c r="K35" s="306"/>
      <c r="L35" s="306"/>
      <c r="M35" s="306"/>
      <c r="N35" s="306"/>
      <c r="O35" s="306"/>
      <c r="P35" s="306"/>
      <c r="Q35" s="306"/>
      <c r="R35" s="306"/>
      <c r="S35" s="306"/>
      <c r="T35" s="306"/>
      <c r="U35" s="306"/>
    </row>
    <row r="36" spans="1:21" x14ac:dyDescent="0.2">
      <c r="A36" s="293" t="s">
        <v>630</v>
      </c>
      <c r="B36" s="293" t="s">
        <v>689</v>
      </c>
      <c r="C36" s="293" t="s">
        <v>402</v>
      </c>
      <c r="D36" s="293" t="s">
        <v>427</v>
      </c>
      <c r="E36" s="293" t="s">
        <v>50</v>
      </c>
      <c r="F36" s="293" t="s">
        <v>85</v>
      </c>
      <c r="G36" s="293" t="s">
        <v>86</v>
      </c>
      <c r="H36" s="301">
        <v>9.9</v>
      </c>
      <c r="I36" s="293"/>
      <c r="J36" s="306"/>
      <c r="K36" s="306"/>
      <c r="L36" s="306"/>
      <c r="M36" s="306"/>
      <c r="N36" s="306"/>
      <c r="O36" s="306"/>
      <c r="P36" s="306"/>
      <c r="Q36" s="306"/>
      <c r="R36" s="306"/>
      <c r="S36" s="306"/>
      <c r="T36" s="306"/>
      <c r="U36" s="306"/>
    </row>
    <row r="37" spans="1:21" x14ac:dyDescent="0.2">
      <c r="A37" s="293" t="s">
        <v>633</v>
      </c>
      <c r="B37" s="293" t="s">
        <v>690</v>
      </c>
      <c r="C37" s="293" t="s">
        <v>404</v>
      </c>
      <c r="D37" s="293" t="s">
        <v>422</v>
      </c>
      <c r="E37" s="293" t="s">
        <v>31</v>
      </c>
      <c r="F37" s="293" t="s">
        <v>87</v>
      </c>
      <c r="G37" s="293" t="s">
        <v>88</v>
      </c>
      <c r="H37" s="301">
        <v>6.9</v>
      </c>
      <c r="I37" s="293"/>
      <c r="J37" s="306"/>
      <c r="K37" s="306"/>
      <c r="L37" s="306"/>
      <c r="M37" s="306"/>
      <c r="N37" s="306"/>
      <c r="O37" s="306"/>
      <c r="P37" s="306"/>
      <c r="Q37" s="306"/>
      <c r="R37" s="306"/>
      <c r="S37" s="306"/>
      <c r="T37" s="306"/>
      <c r="U37" s="306"/>
    </row>
    <row r="38" spans="1:21" x14ac:dyDescent="0.2">
      <c r="A38" s="293" t="s">
        <v>634</v>
      </c>
      <c r="B38" s="293" t="s">
        <v>699</v>
      </c>
      <c r="C38" s="293" t="s">
        <v>410</v>
      </c>
      <c r="D38" s="293" t="s">
        <v>433</v>
      </c>
      <c r="E38" s="293" t="s">
        <v>91</v>
      </c>
      <c r="F38" s="293" t="s">
        <v>92</v>
      </c>
      <c r="G38" s="293" t="s">
        <v>93</v>
      </c>
      <c r="H38" s="301">
        <v>6.9</v>
      </c>
      <c r="I38" s="293"/>
      <c r="J38" s="306"/>
      <c r="K38" s="306"/>
      <c r="L38" s="306"/>
      <c r="M38" s="306"/>
      <c r="N38" s="306"/>
      <c r="O38" s="306"/>
      <c r="P38" s="306"/>
      <c r="Q38" s="306"/>
      <c r="R38" s="306"/>
      <c r="S38" s="306"/>
      <c r="T38" s="306"/>
      <c r="U38" s="306"/>
    </row>
    <row r="39" spans="1:21" x14ac:dyDescent="0.2">
      <c r="A39" s="293" t="s">
        <v>620</v>
      </c>
      <c r="B39" s="293" t="s">
        <v>689</v>
      </c>
      <c r="C39" s="293" t="s">
        <v>402</v>
      </c>
      <c r="D39" s="293" t="s">
        <v>416</v>
      </c>
      <c r="E39" s="293" t="s">
        <v>8</v>
      </c>
      <c r="F39" s="293" t="s">
        <v>94</v>
      </c>
      <c r="G39" s="293" t="s">
        <v>95</v>
      </c>
      <c r="H39" s="301">
        <v>9.4</v>
      </c>
      <c r="I39" s="293"/>
      <c r="J39" s="306"/>
      <c r="K39" s="306"/>
      <c r="L39" s="306"/>
      <c r="M39" s="306"/>
      <c r="N39" s="306"/>
      <c r="O39" s="306"/>
      <c r="P39" s="306"/>
      <c r="Q39" s="306"/>
      <c r="R39" s="306"/>
      <c r="S39" s="306"/>
      <c r="T39" s="306"/>
      <c r="U39" s="306"/>
    </row>
    <row r="40" spans="1:21" x14ac:dyDescent="0.2">
      <c r="A40" s="293" t="s">
        <v>638</v>
      </c>
      <c r="B40" s="293" t="s">
        <v>698</v>
      </c>
      <c r="C40" s="293" t="s">
        <v>409</v>
      </c>
      <c r="D40" s="293" t="s">
        <v>438</v>
      </c>
      <c r="E40" s="293" t="s">
        <v>128</v>
      </c>
      <c r="F40" s="293" t="s">
        <v>700</v>
      </c>
      <c r="G40" s="293" t="s">
        <v>701</v>
      </c>
      <c r="H40" s="301">
        <v>7.2</v>
      </c>
      <c r="I40" s="293"/>
      <c r="J40" s="306"/>
      <c r="K40" s="306"/>
      <c r="L40" s="306"/>
      <c r="M40" s="306"/>
      <c r="N40" s="306"/>
      <c r="O40" s="306"/>
      <c r="P40" s="306"/>
      <c r="Q40" s="306"/>
      <c r="R40" s="306"/>
      <c r="S40" s="306"/>
      <c r="T40" s="306"/>
      <c r="U40" s="306"/>
    </row>
    <row r="41" spans="1:21" x14ac:dyDescent="0.2">
      <c r="A41" s="293" t="s">
        <v>506</v>
      </c>
      <c r="B41" s="293" t="s">
        <v>697</v>
      </c>
      <c r="C41" s="293" t="s">
        <v>408</v>
      </c>
      <c r="D41" s="293" t="s">
        <v>440</v>
      </c>
      <c r="E41" s="293" t="s">
        <v>186</v>
      </c>
      <c r="F41" s="293" t="s">
        <v>702</v>
      </c>
      <c r="G41" s="293" t="s">
        <v>703</v>
      </c>
      <c r="H41" s="301">
        <v>9.5</v>
      </c>
      <c r="I41" s="293"/>
      <c r="J41" s="306"/>
      <c r="K41" s="306"/>
      <c r="L41" s="306"/>
      <c r="M41" s="306"/>
      <c r="N41" s="306"/>
      <c r="O41" s="306"/>
      <c r="P41" s="306"/>
      <c r="Q41" s="306"/>
      <c r="R41" s="306"/>
      <c r="S41" s="306"/>
      <c r="T41" s="306"/>
      <c r="U41" s="306"/>
    </row>
    <row r="42" spans="1:21" x14ac:dyDescent="0.2">
      <c r="A42" s="293" t="s">
        <v>478</v>
      </c>
      <c r="B42" s="293" t="s">
        <v>688</v>
      </c>
      <c r="C42" s="293" t="s">
        <v>401</v>
      </c>
      <c r="D42" s="293" t="s">
        <v>419</v>
      </c>
      <c r="E42" s="293" t="s">
        <v>17</v>
      </c>
      <c r="F42" s="293" t="s">
        <v>96</v>
      </c>
      <c r="G42" s="293" t="s">
        <v>97</v>
      </c>
      <c r="H42" s="301">
        <v>5.5</v>
      </c>
      <c r="I42" s="293"/>
      <c r="J42" s="306"/>
      <c r="K42" s="306"/>
      <c r="L42" s="306"/>
      <c r="M42" s="306"/>
      <c r="N42" s="306"/>
      <c r="O42" s="306"/>
      <c r="P42" s="306"/>
      <c r="Q42" s="306"/>
      <c r="R42" s="306"/>
      <c r="S42" s="306"/>
      <c r="T42" s="306"/>
      <c r="U42" s="306"/>
    </row>
    <row r="43" spans="1:21" x14ac:dyDescent="0.2">
      <c r="A43" s="293" t="s">
        <v>492</v>
      </c>
      <c r="B43" s="293" t="s">
        <v>704</v>
      </c>
      <c r="C43" s="293" t="s">
        <v>98</v>
      </c>
      <c r="D43" s="293" t="s">
        <v>434</v>
      </c>
      <c r="E43" s="293" t="s">
        <v>98</v>
      </c>
      <c r="F43" s="293" t="s">
        <v>99</v>
      </c>
      <c r="G43" s="293" t="s">
        <v>100</v>
      </c>
      <c r="H43" s="301">
        <v>8.4</v>
      </c>
      <c r="I43" s="293"/>
      <c r="J43" s="306"/>
      <c r="K43" s="306"/>
      <c r="L43" s="306"/>
      <c r="M43" s="306"/>
      <c r="N43" s="306"/>
      <c r="O43" s="306"/>
      <c r="P43" s="306"/>
      <c r="Q43" s="306"/>
      <c r="R43" s="306"/>
      <c r="S43" s="306"/>
      <c r="T43" s="306"/>
      <c r="U43" s="306"/>
    </row>
    <row r="44" spans="1:21" x14ac:dyDescent="0.2">
      <c r="A44" s="293" t="s">
        <v>635</v>
      </c>
      <c r="B44" s="293" t="s">
        <v>694</v>
      </c>
      <c r="C44" s="293" t="s">
        <v>407</v>
      </c>
      <c r="D44" s="293" t="s">
        <v>423</v>
      </c>
      <c r="E44" s="293" t="s">
        <v>34</v>
      </c>
      <c r="F44" s="293" t="s">
        <v>101</v>
      </c>
      <c r="G44" s="293" t="s">
        <v>102</v>
      </c>
      <c r="H44" s="301">
        <v>5.3</v>
      </c>
      <c r="I44" s="293"/>
      <c r="J44" s="306"/>
      <c r="K44" s="306"/>
      <c r="L44" s="306"/>
      <c r="M44" s="306"/>
      <c r="N44" s="306"/>
      <c r="O44" s="306"/>
      <c r="P44" s="306"/>
      <c r="Q44" s="306"/>
      <c r="R44" s="306"/>
      <c r="S44" s="306"/>
      <c r="T44" s="306"/>
      <c r="U44" s="306"/>
    </row>
    <row r="45" spans="1:21" x14ac:dyDescent="0.2">
      <c r="A45" s="293" t="s">
        <v>634</v>
      </c>
      <c r="B45" s="293" t="s">
        <v>699</v>
      </c>
      <c r="C45" s="293" t="s">
        <v>410</v>
      </c>
      <c r="D45" s="293" t="s">
        <v>433</v>
      </c>
      <c r="E45" s="293" t="s">
        <v>91</v>
      </c>
      <c r="F45" s="293" t="s">
        <v>103</v>
      </c>
      <c r="G45" s="293" t="s">
        <v>104</v>
      </c>
      <c r="H45" s="301">
        <v>5.9</v>
      </c>
      <c r="I45" s="293"/>
      <c r="J45" s="306"/>
      <c r="K45" s="306"/>
      <c r="L45" s="306"/>
      <c r="M45" s="306"/>
      <c r="N45" s="306"/>
      <c r="O45" s="306"/>
      <c r="P45" s="306"/>
      <c r="Q45" s="306"/>
      <c r="R45" s="306"/>
      <c r="S45" s="306"/>
      <c r="T45" s="306"/>
      <c r="U45" s="306"/>
    </row>
    <row r="46" spans="1:21" x14ac:dyDescent="0.2">
      <c r="A46" s="293" t="s">
        <v>629</v>
      </c>
      <c r="B46" s="293" t="s">
        <v>690</v>
      </c>
      <c r="C46" s="293" t="s">
        <v>404</v>
      </c>
      <c r="D46" s="293" t="s">
        <v>426</v>
      </c>
      <c r="E46" s="293" t="s">
        <v>47</v>
      </c>
      <c r="F46" s="293" t="s">
        <v>105</v>
      </c>
      <c r="G46" s="293" t="s">
        <v>106</v>
      </c>
      <c r="H46" s="301">
        <v>8.9</v>
      </c>
      <c r="I46" s="293"/>
      <c r="J46" s="306"/>
      <c r="K46" s="306"/>
      <c r="L46" s="306"/>
      <c r="M46" s="306"/>
      <c r="N46" s="306"/>
      <c r="O46" s="306"/>
      <c r="P46" s="306"/>
      <c r="Q46" s="306"/>
      <c r="R46" s="306"/>
      <c r="S46" s="306"/>
      <c r="T46" s="306"/>
      <c r="U46" s="306"/>
    </row>
    <row r="47" spans="1:21" x14ac:dyDescent="0.2">
      <c r="A47" s="293" t="s">
        <v>494</v>
      </c>
      <c r="B47" s="293" t="s">
        <v>693</v>
      </c>
      <c r="C47" s="293" t="s">
        <v>406</v>
      </c>
      <c r="D47" s="293" t="s">
        <v>421</v>
      </c>
      <c r="E47" s="293" t="s">
        <v>28</v>
      </c>
      <c r="F47" s="293" t="s">
        <v>107</v>
      </c>
      <c r="G47" s="293" t="s">
        <v>108</v>
      </c>
      <c r="H47" s="301">
        <v>8.6999999999999993</v>
      </c>
      <c r="I47" s="293"/>
      <c r="J47" s="306"/>
      <c r="K47" s="306"/>
      <c r="L47" s="306"/>
      <c r="M47" s="306"/>
      <c r="N47" s="306"/>
      <c r="O47" s="306"/>
      <c r="P47" s="306"/>
      <c r="Q47" s="306"/>
      <c r="R47" s="306"/>
      <c r="S47" s="306"/>
      <c r="T47" s="306"/>
      <c r="U47" s="306"/>
    </row>
    <row r="48" spans="1:21" x14ac:dyDescent="0.2">
      <c r="A48" s="293" t="s">
        <v>636</v>
      </c>
      <c r="B48" s="293" t="s">
        <v>692</v>
      </c>
      <c r="C48" s="293" t="s">
        <v>403</v>
      </c>
      <c r="D48" s="293" t="s">
        <v>417</v>
      </c>
      <c r="E48" s="293" t="s">
        <v>11</v>
      </c>
      <c r="F48" s="293" t="s">
        <v>559</v>
      </c>
      <c r="G48" s="293" t="s">
        <v>560</v>
      </c>
      <c r="H48" s="301">
        <v>9.4</v>
      </c>
      <c r="I48" s="293"/>
      <c r="J48" s="306"/>
      <c r="K48" s="306"/>
      <c r="L48" s="306"/>
      <c r="M48" s="306"/>
      <c r="N48" s="306"/>
      <c r="O48" s="306"/>
      <c r="P48" s="306"/>
      <c r="Q48" s="306"/>
      <c r="R48" s="306"/>
      <c r="S48" s="306"/>
      <c r="T48" s="306"/>
      <c r="U48" s="306"/>
    </row>
    <row r="49" spans="1:21" x14ac:dyDescent="0.2">
      <c r="A49" s="293" t="s">
        <v>627</v>
      </c>
      <c r="B49" s="293" t="s">
        <v>695</v>
      </c>
      <c r="C49" s="293" t="s">
        <v>465</v>
      </c>
      <c r="D49" s="293" t="s">
        <v>424</v>
      </c>
      <c r="E49" s="293" t="s">
        <v>35</v>
      </c>
      <c r="F49" s="293" t="s">
        <v>109</v>
      </c>
      <c r="G49" s="293" t="s">
        <v>110</v>
      </c>
      <c r="H49" s="301">
        <v>6.4</v>
      </c>
      <c r="I49" s="293"/>
      <c r="J49" s="306"/>
      <c r="K49" s="306"/>
      <c r="L49" s="306"/>
      <c r="M49" s="306"/>
      <c r="N49" s="306"/>
      <c r="O49" s="306"/>
      <c r="P49" s="306"/>
      <c r="Q49" s="306"/>
      <c r="R49" s="306"/>
      <c r="S49" s="306"/>
      <c r="T49" s="306"/>
      <c r="U49" s="306"/>
    </row>
    <row r="50" spans="1:21" x14ac:dyDescent="0.2">
      <c r="A50" s="293" t="s">
        <v>495</v>
      </c>
      <c r="B50" s="293" t="s">
        <v>693</v>
      </c>
      <c r="C50" s="293" t="s">
        <v>406</v>
      </c>
      <c r="D50" s="293" t="s">
        <v>435</v>
      </c>
      <c r="E50" s="293" t="s">
        <v>111</v>
      </c>
      <c r="F50" s="293" t="s">
        <v>112</v>
      </c>
      <c r="G50" s="293" t="s">
        <v>113</v>
      </c>
      <c r="H50" s="301">
        <v>10</v>
      </c>
      <c r="I50" s="293"/>
      <c r="J50" s="306"/>
      <c r="K50" s="306"/>
      <c r="L50" s="306"/>
      <c r="M50" s="306"/>
      <c r="N50" s="306"/>
      <c r="O50" s="306"/>
      <c r="P50" s="306"/>
      <c r="Q50" s="306"/>
      <c r="R50" s="306"/>
      <c r="S50" s="306"/>
      <c r="T50" s="306"/>
      <c r="U50" s="306"/>
    </row>
    <row r="51" spans="1:21" x14ac:dyDescent="0.2">
      <c r="A51" s="293" t="s">
        <v>637</v>
      </c>
      <c r="B51" s="293" t="s">
        <v>688</v>
      </c>
      <c r="C51" s="293" t="s">
        <v>401</v>
      </c>
      <c r="D51" s="293" t="s">
        <v>436</v>
      </c>
      <c r="E51" s="293" t="s">
        <v>114</v>
      </c>
      <c r="F51" s="293" t="s">
        <v>115</v>
      </c>
      <c r="G51" s="293" t="s">
        <v>116</v>
      </c>
      <c r="H51" s="301">
        <v>5.4</v>
      </c>
      <c r="I51" s="293"/>
      <c r="J51" s="306"/>
      <c r="K51" s="306"/>
      <c r="L51" s="306"/>
      <c r="M51" s="306"/>
      <c r="N51" s="306"/>
      <c r="O51" s="306"/>
      <c r="P51" s="306"/>
      <c r="Q51" s="306"/>
      <c r="R51" s="306"/>
      <c r="S51" s="306"/>
      <c r="T51" s="306"/>
      <c r="U51" s="306"/>
    </row>
    <row r="52" spans="1:21" x14ac:dyDescent="0.2">
      <c r="A52" s="293" t="s">
        <v>632</v>
      </c>
      <c r="B52" s="293" t="s">
        <v>698</v>
      </c>
      <c r="C52" s="293" t="s">
        <v>409</v>
      </c>
      <c r="D52" s="293" t="s">
        <v>430</v>
      </c>
      <c r="E52" s="293" t="s">
        <v>65</v>
      </c>
      <c r="F52" s="293" t="s">
        <v>117</v>
      </c>
      <c r="G52" s="293" t="s">
        <v>118</v>
      </c>
      <c r="H52" s="301">
        <v>8.4</v>
      </c>
      <c r="I52" s="293"/>
      <c r="J52" s="306"/>
      <c r="K52" s="306"/>
      <c r="L52" s="306"/>
      <c r="M52" s="306"/>
      <c r="N52" s="306"/>
      <c r="O52" s="306"/>
      <c r="P52" s="306"/>
      <c r="Q52" s="306"/>
      <c r="R52" s="306"/>
      <c r="S52" s="306"/>
      <c r="T52" s="306"/>
      <c r="U52" s="306"/>
    </row>
    <row r="53" spans="1:21" x14ac:dyDescent="0.2">
      <c r="A53" s="293" t="s">
        <v>630</v>
      </c>
      <c r="B53" s="293" t="s">
        <v>689</v>
      </c>
      <c r="C53" s="293" t="s">
        <v>402</v>
      </c>
      <c r="D53" s="293" t="s">
        <v>427</v>
      </c>
      <c r="E53" s="293" t="s">
        <v>50</v>
      </c>
      <c r="F53" s="293" t="s">
        <v>121</v>
      </c>
      <c r="G53" s="293" t="s">
        <v>122</v>
      </c>
      <c r="H53" s="301">
        <v>8.4</v>
      </c>
      <c r="I53" s="293"/>
      <c r="J53" s="306"/>
      <c r="K53" s="306"/>
      <c r="L53" s="306"/>
      <c r="M53" s="306"/>
      <c r="N53" s="306"/>
      <c r="O53" s="306"/>
      <c r="P53" s="306"/>
      <c r="Q53" s="306"/>
      <c r="R53" s="306"/>
      <c r="S53" s="306"/>
      <c r="T53" s="306"/>
      <c r="U53" s="306"/>
    </row>
    <row r="54" spans="1:21" x14ac:dyDescent="0.2">
      <c r="A54" s="293" t="s">
        <v>496</v>
      </c>
      <c r="B54" s="293" t="s">
        <v>705</v>
      </c>
      <c r="C54" s="293" t="s">
        <v>411</v>
      </c>
      <c r="D54" s="293" t="s">
        <v>437</v>
      </c>
      <c r="E54" s="293" t="s">
        <v>123</v>
      </c>
      <c r="F54" s="293" t="s">
        <v>124</v>
      </c>
      <c r="G54" s="293" t="s">
        <v>125</v>
      </c>
      <c r="H54" s="301">
        <v>7</v>
      </c>
      <c r="I54" s="293"/>
      <c r="J54" s="306"/>
      <c r="K54" s="306"/>
      <c r="L54" s="306"/>
      <c r="M54" s="306"/>
      <c r="N54" s="306"/>
      <c r="O54" s="306"/>
      <c r="P54" s="306"/>
      <c r="Q54" s="306"/>
      <c r="R54" s="306"/>
      <c r="S54" s="306"/>
      <c r="T54" s="306"/>
      <c r="U54" s="306"/>
    </row>
    <row r="55" spans="1:21" x14ac:dyDescent="0.2">
      <c r="A55" s="293" t="s">
        <v>498</v>
      </c>
      <c r="B55" s="293" t="s">
        <v>704</v>
      </c>
      <c r="C55" s="293" t="s">
        <v>98</v>
      </c>
      <c r="D55" s="293" t="s">
        <v>434</v>
      </c>
      <c r="E55" s="293" t="s">
        <v>98</v>
      </c>
      <c r="F55" s="293" t="s">
        <v>129</v>
      </c>
      <c r="G55" s="293" t="s">
        <v>130</v>
      </c>
      <c r="H55" s="301">
        <v>8.9</v>
      </c>
      <c r="I55" s="293"/>
      <c r="J55" s="306"/>
      <c r="K55" s="306"/>
      <c r="L55" s="306"/>
      <c r="M55" s="306"/>
      <c r="N55" s="306"/>
      <c r="O55" s="306"/>
      <c r="P55" s="306"/>
      <c r="Q55" s="306"/>
      <c r="R55" s="306"/>
      <c r="S55" s="306"/>
      <c r="T55" s="306"/>
      <c r="U55" s="306"/>
    </row>
    <row r="56" spans="1:21" x14ac:dyDescent="0.2">
      <c r="A56" s="293" t="s">
        <v>627</v>
      </c>
      <c r="B56" s="293" t="s">
        <v>695</v>
      </c>
      <c r="C56" s="293" t="s">
        <v>465</v>
      </c>
      <c r="D56" s="293" t="s">
        <v>424</v>
      </c>
      <c r="E56" s="293" t="s">
        <v>35</v>
      </c>
      <c r="F56" s="293" t="s">
        <v>131</v>
      </c>
      <c r="G56" s="293" t="s">
        <v>132</v>
      </c>
      <c r="H56" s="301">
        <v>7.8</v>
      </c>
      <c r="I56" s="293"/>
      <c r="J56" s="306"/>
      <c r="K56" s="306"/>
      <c r="L56" s="306"/>
      <c r="M56" s="306"/>
      <c r="N56" s="306"/>
      <c r="O56" s="306"/>
      <c r="P56" s="306"/>
      <c r="Q56" s="306"/>
      <c r="R56" s="306"/>
      <c r="S56" s="306"/>
      <c r="T56" s="306"/>
      <c r="U56" s="306"/>
    </row>
    <row r="57" spans="1:21" x14ac:dyDescent="0.2">
      <c r="A57" s="293" t="s">
        <v>499</v>
      </c>
      <c r="B57" s="293" t="s">
        <v>692</v>
      </c>
      <c r="C57" s="293" t="s">
        <v>403</v>
      </c>
      <c r="D57" s="293" t="s">
        <v>420</v>
      </c>
      <c r="E57" s="293" t="s">
        <v>25</v>
      </c>
      <c r="F57" s="293" t="s">
        <v>133</v>
      </c>
      <c r="G57" s="293" t="s">
        <v>134</v>
      </c>
      <c r="H57" s="301">
        <v>8.6999999999999993</v>
      </c>
      <c r="I57" s="293"/>
      <c r="J57" s="306"/>
      <c r="K57" s="306"/>
      <c r="L57" s="306"/>
      <c r="M57" s="306"/>
      <c r="N57" s="306"/>
      <c r="O57" s="306"/>
      <c r="P57" s="306"/>
      <c r="Q57" s="306"/>
      <c r="R57" s="306"/>
      <c r="S57" s="306"/>
      <c r="T57" s="306"/>
      <c r="U57" s="306"/>
    </row>
    <row r="58" spans="1:21" x14ac:dyDescent="0.2">
      <c r="A58" s="293" t="s">
        <v>639</v>
      </c>
      <c r="B58" s="293" t="s">
        <v>691</v>
      </c>
      <c r="C58" s="293" t="s">
        <v>405</v>
      </c>
      <c r="D58" s="293" t="s">
        <v>429</v>
      </c>
      <c r="E58" s="293" t="s">
        <v>60</v>
      </c>
      <c r="F58" s="293" t="s">
        <v>135</v>
      </c>
      <c r="G58" s="293" t="s">
        <v>136</v>
      </c>
      <c r="H58" s="301">
        <v>7.5</v>
      </c>
      <c r="I58" s="293"/>
      <c r="J58" s="306"/>
      <c r="K58" s="306"/>
      <c r="L58" s="306"/>
      <c r="M58" s="306"/>
      <c r="N58" s="306"/>
      <c r="O58" s="306"/>
      <c r="P58" s="306"/>
      <c r="Q58" s="306"/>
      <c r="R58" s="306"/>
      <c r="S58" s="306"/>
      <c r="T58" s="306"/>
      <c r="U58" s="306"/>
    </row>
    <row r="59" spans="1:21" x14ac:dyDescent="0.2">
      <c r="A59" s="293" t="s">
        <v>619</v>
      </c>
      <c r="B59" s="293" t="s">
        <v>688</v>
      </c>
      <c r="C59" s="293" t="s">
        <v>401</v>
      </c>
      <c r="D59" s="293" t="s">
        <v>415</v>
      </c>
      <c r="E59" s="293" t="s">
        <v>5</v>
      </c>
      <c r="F59" s="293" t="s">
        <v>137</v>
      </c>
      <c r="G59" s="293" t="s">
        <v>138</v>
      </c>
      <c r="H59" s="301">
        <v>6.5</v>
      </c>
      <c r="I59" s="293"/>
      <c r="J59" s="306"/>
      <c r="K59" s="306"/>
      <c r="L59" s="306"/>
      <c r="M59" s="306"/>
      <c r="N59" s="306"/>
      <c r="O59" s="306"/>
      <c r="P59" s="306"/>
      <c r="Q59" s="306"/>
      <c r="R59" s="306"/>
      <c r="S59" s="306"/>
      <c r="T59" s="306"/>
      <c r="U59" s="306"/>
    </row>
    <row r="60" spans="1:21" x14ac:dyDescent="0.2">
      <c r="A60" s="293" t="s">
        <v>627</v>
      </c>
      <c r="B60" s="293" t="s">
        <v>695</v>
      </c>
      <c r="C60" s="293" t="s">
        <v>465</v>
      </c>
      <c r="D60" s="293" t="s">
        <v>424</v>
      </c>
      <c r="E60" s="293" t="s">
        <v>35</v>
      </c>
      <c r="F60" s="293" t="s">
        <v>139</v>
      </c>
      <c r="G60" s="293" t="s">
        <v>140</v>
      </c>
      <c r="H60" s="301">
        <v>8.6999999999999993</v>
      </c>
      <c r="I60" s="293"/>
      <c r="J60" s="306"/>
      <c r="K60" s="306"/>
      <c r="L60" s="306"/>
      <c r="M60" s="306"/>
      <c r="N60" s="306"/>
      <c r="O60" s="306"/>
      <c r="P60" s="306"/>
      <c r="Q60" s="306"/>
      <c r="R60" s="306"/>
      <c r="S60" s="306"/>
      <c r="T60" s="306"/>
      <c r="U60" s="306"/>
    </row>
    <row r="61" spans="1:21" x14ac:dyDescent="0.2">
      <c r="A61" s="293" t="s">
        <v>626</v>
      </c>
      <c r="B61" s="293" t="s">
        <v>690</v>
      </c>
      <c r="C61" s="293" t="s">
        <v>404</v>
      </c>
      <c r="D61" s="293" t="s">
        <v>422</v>
      </c>
      <c r="E61" s="293" t="s">
        <v>31</v>
      </c>
      <c r="F61" s="293" t="s">
        <v>141</v>
      </c>
      <c r="G61" s="293" t="s">
        <v>142</v>
      </c>
      <c r="H61" s="301">
        <v>8.1</v>
      </c>
      <c r="I61" s="293"/>
      <c r="J61" s="306"/>
      <c r="K61" s="306"/>
      <c r="L61" s="306"/>
      <c r="M61" s="306"/>
      <c r="N61" s="306"/>
      <c r="O61" s="306"/>
      <c r="P61" s="306"/>
      <c r="Q61" s="306"/>
      <c r="R61" s="306"/>
      <c r="S61" s="306"/>
      <c r="T61" s="306"/>
      <c r="U61" s="306"/>
    </row>
    <row r="62" spans="1:21" x14ac:dyDescent="0.2">
      <c r="A62" s="293" t="s">
        <v>640</v>
      </c>
      <c r="B62" s="293" t="s">
        <v>689</v>
      </c>
      <c r="C62" s="293" t="s">
        <v>402</v>
      </c>
      <c r="D62" s="293" t="s">
        <v>427</v>
      </c>
      <c r="E62" s="293" t="s">
        <v>50</v>
      </c>
      <c r="F62" s="293" t="s">
        <v>143</v>
      </c>
      <c r="G62" s="293" t="s">
        <v>144</v>
      </c>
      <c r="H62" s="301">
        <v>9.8000000000000007</v>
      </c>
      <c r="I62" s="293"/>
      <c r="J62" s="306"/>
      <c r="K62" s="306"/>
      <c r="L62" s="306"/>
      <c r="M62" s="306"/>
      <c r="N62" s="306"/>
      <c r="O62" s="306"/>
      <c r="P62" s="306"/>
      <c r="Q62" s="306"/>
      <c r="R62" s="306"/>
      <c r="S62" s="306"/>
      <c r="T62" s="306"/>
      <c r="U62" s="306"/>
    </row>
    <row r="63" spans="1:21" x14ac:dyDescent="0.2">
      <c r="A63" s="293" t="s">
        <v>496</v>
      </c>
      <c r="B63" s="293" t="s">
        <v>705</v>
      </c>
      <c r="C63" s="293" t="s">
        <v>411</v>
      </c>
      <c r="D63" s="293" t="s">
        <v>439</v>
      </c>
      <c r="E63" s="293" t="s">
        <v>145</v>
      </c>
      <c r="F63" s="293" t="s">
        <v>146</v>
      </c>
      <c r="G63" s="293" t="s">
        <v>147</v>
      </c>
      <c r="H63" s="301">
        <v>7</v>
      </c>
      <c r="I63" s="293"/>
      <c r="J63" s="306"/>
      <c r="K63" s="306"/>
      <c r="L63" s="306"/>
      <c r="M63" s="306"/>
      <c r="N63" s="306"/>
      <c r="O63" s="306"/>
      <c r="P63" s="306"/>
      <c r="Q63" s="306"/>
      <c r="R63" s="306"/>
      <c r="S63" s="306"/>
      <c r="T63" s="306"/>
      <c r="U63" s="306"/>
    </row>
    <row r="64" spans="1:21" x14ac:dyDescent="0.2">
      <c r="A64" s="293" t="s">
        <v>634</v>
      </c>
      <c r="B64" s="293" t="s">
        <v>688</v>
      </c>
      <c r="C64" s="293" t="s">
        <v>401</v>
      </c>
      <c r="D64" s="293" t="s">
        <v>436</v>
      </c>
      <c r="E64" s="293" t="s">
        <v>114</v>
      </c>
      <c r="F64" s="293" t="s">
        <v>148</v>
      </c>
      <c r="G64" s="293" t="s">
        <v>149</v>
      </c>
      <c r="H64" s="301">
        <v>9.1999999999999993</v>
      </c>
      <c r="I64" s="293"/>
      <c r="J64" s="306"/>
      <c r="K64" s="306"/>
      <c r="L64" s="306"/>
      <c r="M64" s="306"/>
      <c r="N64" s="306"/>
      <c r="O64" s="306"/>
      <c r="P64" s="306"/>
      <c r="Q64" s="306"/>
      <c r="R64" s="306"/>
      <c r="S64" s="306"/>
      <c r="T64" s="306"/>
      <c r="U64" s="306"/>
    </row>
    <row r="65" spans="1:21" x14ac:dyDescent="0.2">
      <c r="A65" s="293" t="s">
        <v>622</v>
      </c>
      <c r="B65" s="293" t="s">
        <v>690</v>
      </c>
      <c r="C65" s="293" t="s">
        <v>404</v>
      </c>
      <c r="D65" s="293" t="s">
        <v>418</v>
      </c>
      <c r="E65" s="293" t="s">
        <v>12</v>
      </c>
      <c r="F65" s="293" t="s">
        <v>152</v>
      </c>
      <c r="G65" s="293" t="s">
        <v>153</v>
      </c>
      <c r="H65" s="301">
        <v>9.9</v>
      </c>
      <c r="I65" s="293"/>
      <c r="J65" s="306"/>
      <c r="K65" s="306"/>
      <c r="L65" s="306"/>
      <c r="M65" s="306"/>
      <c r="N65" s="306"/>
      <c r="O65" s="306"/>
      <c r="P65" s="306"/>
      <c r="Q65" s="306"/>
      <c r="R65" s="306"/>
      <c r="S65" s="306"/>
      <c r="T65" s="306"/>
      <c r="U65" s="306"/>
    </row>
    <row r="66" spans="1:21" x14ac:dyDescent="0.2">
      <c r="A66" s="293" t="s">
        <v>619</v>
      </c>
      <c r="B66" s="293" t="s">
        <v>688</v>
      </c>
      <c r="C66" s="293" t="s">
        <v>401</v>
      </c>
      <c r="D66" s="293" t="s">
        <v>436</v>
      </c>
      <c r="E66" s="293" t="s">
        <v>114</v>
      </c>
      <c r="F66" s="293" t="s">
        <v>154</v>
      </c>
      <c r="G66" s="293" t="s">
        <v>155</v>
      </c>
      <c r="H66" s="301">
        <v>6.4</v>
      </c>
      <c r="I66" s="293"/>
      <c r="J66" s="306"/>
      <c r="K66" s="306"/>
      <c r="L66" s="306"/>
      <c r="M66" s="306"/>
      <c r="N66" s="306"/>
      <c r="O66" s="306"/>
      <c r="P66" s="306"/>
      <c r="Q66" s="306"/>
      <c r="R66" s="306"/>
      <c r="S66" s="306"/>
      <c r="T66" s="306"/>
      <c r="U66" s="306"/>
    </row>
    <row r="67" spans="1:21" x14ac:dyDescent="0.2">
      <c r="A67" s="293" t="s">
        <v>634</v>
      </c>
      <c r="B67" s="293" t="s">
        <v>699</v>
      </c>
      <c r="C67" s="293" t="s">
        <v>410</v>
      </c>
      <c r="D67" s="293" t="s">
        <v>433</v>
      </c>
      <c r="E67" s="293" t="s">
        <v>91</v>
      </c>
      <c r="F67" s="293" t="s">
        <v>158</v>
      </c>
      <c r="G67" s="293" t="s">
        <v>159</v>
      </c>
      <c r="H67" s="301">
        <v>7.8</v>
      </c>
      <c r="I67" s="293"/>
      <c r="J67" s="306"/>
      <c r="K67" s="306"/>
      <c r="L67" s="306"/>
      <c r="M67" s="306"/>
      <c r="N67" s="306"/>
      <c r="O67" s="306"/>
      <c r="P67" s="306"/>
      <c r="Q67" s="306"/>
      <c r="R67" s="306"/>
      <c r="S67" s="306"/>
      <c r="T67" s="306"/>
      <c r="U67" s="306"/>
    </row>
    <row r="68" spans="1:21" x14ac:dyDescent="0.2">
      <c r="A68" s="293" t="s">
        <v>630</v>
      </c>
      <c r="B68" s="293" t="s">
        <v>689</v>
      </c>
      <c r="C68" s="293" t="s">
        <v>402</v>
      </c>
      <c r="D68" s="293" t="s">
        <v>427</v>
      </c>
      <c r="E68" s="293" t="s">
        <v>50</v>
      </c>
      <c r="F68" s="293" t="s">
        <v>160</v>
      </c>
      <c r="G68" s="293" t="s">
        <v>161</v>
      </c>
      <c r="H68" s="301">
        <v>8.6999999999999993</v>
      </c>
      <c r="I68" s="293"/>
      <c r="J68" s="306"/>
      <c r="K68" s="306"/>
      <c r="L68" s="306"/>
      <c r="M68" s="306"/>
      <c r="N68" s="306"/>
      <c r="O68" s="306"/>
      <c r="P68" s="306"/>
      <c r="Q68" s="306"/>
      <c r="R68" s="306"/>
      <c r="S68" s="306"/>
      <c r="T68" s="306"/>
      <c r="U68" s="306"/>
    </row>
    <row r="69" spans="1:21" x14ac:dyDescent="0.2">
      <c r="A69" s="293" t="s">
        <v>621</v>
      </c>
      <c r="B69" s="293" t="s">
        <v>690</v>
      </c>
      <c r="C69" s="293" t="s">
        <v>404</v>
      </c>
      <c r="D69" s="293" t="s">
        <v>418</v>
      </c>
      <c r="E69" s="293" t="s">
        <v>12</v>
      </c>
      <c r="F69" s="293" t="s">
        <v>162</v>
      </c>
      <c r="G69" s="293" t="s">
        <v>163</v>
      </c>
      <c r="H69" s="301">
        <v>9</v>
      </c>
      <c r="I69" s="293"/>
      <c r="J69" s="306"/>
      <c r="K69" s="306"/>
      <c r="L69" s="306"/>
      <c r="M69" s="306"/>
      <c r="N69" s="306"/>
      <c r="O69" s="306"/>
      <c r="P69" s="306"/>
      <c r="Q69" s="306"/>
      <c r="R69" s="306"/>
      <c r="S69" s="306"/>
      <c r="T69" s="306"/>
      <c r="U69" s="306"/>
    </row>
    <row r="70" spans="1:21" x14ac:dyDescent="0.2">
      <c r="A70" s="293" t="s">
        <v>500</v>
      </c>
      <c r="B70" s="293" t="s">
        <v>694</v>
      </c>
      <c r="C70" s="293" t="s">
        <v>407</v>
      </c>
      <c r="D70" s="293" t="s">
        <v>431</v>
      </c>
      <c r="E70" s="293" t="s">
        <v>82</v>
      </c>
      <c r="F70" s="293" t="s">
        <v>164</v>
      </c>
      <c r="G70" s="293" t="s">
        <v>165</v>
      </c>
      <c r="H70" s="301">
        <v>7.7</v>
      </c>
      <c r="I70" s="293"/>
      <c r="J70" s="306"/>
      <c r="K70" s="306"/>
      <c r="L70" s="306"/>
      <c r="M70" s="306"/>
      <c r="N70" s="306"/>
      <c r="O70" s="306"/>
      <c r="P70" s="306"/>
      <c r="Q70" s="306"/>
      <c r="R70" s="306"/>
      <c r="S70" s="306"/>
      <c r="T70" s="306"/>
      <c r="U70" s="306"/>
    </row>
    <row r="71" spans="1:21" x14ac:dyDescent="0.2">
      <c r="A71" s="293" t="s">
        <v>494</v>
      </c>
      <c r="B71" s="293" t="s">
        <v>693</v>
      </c>
      <c r="C71" s="293" t="s">
        <v>406</v>
      </c>
      <c r="D71" s="293" t="s">
        <v>421</v>
      </c>
      <c r="E71" s="293" t="s">
        <v>28</v>
      </c>
      <c r="F71" s="293" t="s">
        <v>166</v>
      </c>
      <c r="G71" s="293" t="s">
        <v>167</v>
      </c>
      <c r="H71" s="301">
        <v>9.4</v>
      </c>
      <c r="I71" s="293"/>
      <c r="J71" s="306"/>
      <c r="K71" s="306"/>
      <c r="L71" s="306"/>
      <c r="M71" s="306"/>
      <c r="N71" s="306"/>
      <c r="O71" s="306"/>
      <c r="P71" s="306"/>
      <c r="Q71" s="306"/>
      <c r="R71" s="306"/>
      <c r="S71" s="306"/>
      <c r="T71" s="306"/>
      <c r="U71" s="306"/>
    </row>
    <row r="72" spans="1:21" x14ac:dyDescent="0.2">
      <c r="A72" s="293" t="s">
        <v>628</v>
      </c>
      <c r="B72" s="293" t="s">
        <v>696</v>
      </c>
      <c r="C72" s="293" t="s">
        <v>464</v>
      </c>
      <c r="D72" s="293" t="s">
        <v>425</v>
      </c>
      <c r="E72" s="293" t="s">
        <v>40</v>
      </c>
      <c r="F72" s="293" t="s">
        <v>168</v>
      </c>
      <c r="G72" s="293" t="s">
        <v>169</v>
      </c>
      <c r="H72" s="301">
        <v>8</v>
      </c>
      <c r="I72" s="293"/>
      <c r="J72" s="306"/>
      <c r="K72" s="306"/>
      <c r="L72" s="306"/>
      <c r="M72" s="306"/>
      <c r="N72" s="306"/>
      <c r="O72" s="306"/>
      <c r="P72" s="306"/>
      <c r="Q72" s="306"/>
      <c r="R72" s="306"/>
      <c r="S72" s="306"/>
      <c r="T72" s="306"/>
      <c r="U72" s="306"/>
    </row>
    <row r="73" spans="1:21" x14ac:dyDescent="0.2">
      <c r="A73" s="293" t="s">
        <v>629</v>
      </c>
      <c r="B73" s="293" t="s">
        <v>690</v>
      </c>
      <c r="C73" s="293" t="s">
        <v>404</v>
      </c>
      <c r="D73" s="293" t="s">
        <v>426</v>
      </c>
      <c r="E73" s="293" t="s">
        <v>47</v>
      </c>
      <c r="F73" s="293" t="s">
        <v>172</v>
      </c>
      <c r="G73" s="293" t="s">
        <v>173</v>
      </c>
      <c r="H73" s="301">
        <v>9.1999999999999993</v>
      </c>
      <c r="I73" s="293"/>
      <c r="J73" s="306"/>
      <c r="K73" s="306"/>
      <c r="L73" s="306"/>
      <c r="M73" s="306"/>
      <c r="N73" s="306"/>
      <c r="O73" s="306"/>
      <c r="P73" s="306"/>
      <c r="Q73" s="306"/>
      <c r="R73" s="306"/>
      <c r="S73" s="306"/>
      <c r="T73" s="306"/>
      <c r="U73" s="306"/>
    </row>
    <row r="74" spans="1:21" x14ac:dyDescent="0.2">
      <c r="A74" s="293" t="s">
        <v>629</v>
      </c>
      <c r="B74" s="293" t="s">
        <v>690</v>
      </c>
      <c r="C74" s="293" t="s">
        <v>404</v>
      </c>
      <c r="D74" s="293" t="s">
        <v>426</v>
      </c>
      <c r="E74" s="293" t="s">
        <v>47</v>
      </c>
      <c r="F74" s="293" t="s">
        <v>176</v>
      </c>
      <c r="G74" s="293" t="s">
        <v>177</v>
      </c>
      <c r="H74" s="301">
        <v>7.4</v>
      </c>
      <c r="I74" s="293"/>
      <c r="J74" s="306"/>
      <c r="K74" s="306"/>
      <c r="L74" s="306"/>
      <c r="M74" s="306"/>
      <c r="N74" s="306"/>
      <c r="O74" s="306"/>
      <c r="P74" s="306"/>
      <c r="Q74" s="306"/>
      <c r="R74" s="306"/>
      <c r="S74" s="306"/>
      <c r="T74" s="306"/>
      <c r="U74" s="306"/>
    </row>
    <row r="75" spans="1:21" x14ac:dyDescent="0.2">
      <c r="A75" s="293" t="s">
        <v>637</v>
      </c>
      <c r="B75" s="293" t="s">
        <v>688</v>
      </c>
      <c r="C75" s="293" t="s">
        <v>401</v>
      </c>
      <c r="D75" s="293" t="s">
        <v>436</v>
      </c>
      <c r="E75" s="293" t="s">
        <v>114</v>
      </c>
      <c r="F75" s="293" t="s">
        <v>178</v>
      </c>
      <c r="G75" s="293" t="s">
        <v>179</v>
      </c>
      <c r="H75" s="301">
        <v>4.8</v>
      </c>
      <c r="I75" s="293"/>
      <c r="J75" s="306"/>
      <c r="K75" s="306"/>
      <c r="L75" s="306"/>
      <c r="M75" s="306"/>
      <c r="N75" s="306"/>
      <c r="O75" s="306"/>
      <c r="P75" s="306"/>
      <c r="Q75" s="306"/>
      <c r="R75" s="306"/>
      <c r="S75" s="306"/>
      <c r="T75" s="306"/>
      <c r="U75" s="306"/>
    </row>
    <row r="76" spans="1:21" x14ac:dyDescent="0.2">
      <c r="A76" s="293" t="s">
        <v>501</v>
      </c>
      <c r="B76" s="293" t="s">
        <v>691</v>
      </c>
      <c r="C76" s="293" t="s">
        <v>405</v>
      </c>
      <c r="D76" s="293" t="s">
        <v>429</v>
      </c>
      <c r="E76" s="293" t="s">
        <v>60</v>
      </c>
      <c r="F76" s="293" t="s">
        <v>180</v>
      </c>
      <c r="G76" s="293" t="s">
        <v>181</v>
      </c>
      <c r="H76" s="301">
        <v>8</v>
      </c>
      <c r="I76" s="293"/>
      <c r="J76" s="306"/>
      <c r="K76" s="306"/>
      <c r="L76" s="306"/>
      <c r="M76" s="306"/>
      <c r="N76" s="306"/>
      <c r="O76" s="306"/>
      <c r="P76" s="306"/>
      <c r="Q76" s="306"/>
      <c r="R76" s="306"/>
      <c r="S76" s="306"/>
      <c r="T76" s="306"/>
      <c r="U76" s="306"/>
    </row>
    <row r="77" spans="1:21" x14ac:dyDescent="0.2">
      <c r="A77" s="293" t="s">
        <v>498</v>
      </c>
      <c r="B77" s="293" t="s">
        <v>704</v>
      </c>
      <c r="C77" s="293" t="s">
        <v>98</v>
      </c>
      <c r="D77" s="293" t="s">
        <v>434</v>
      </c>
      <c r="E77" s="293" t="s">
        <v>98</v>
      </c>
      <c r="F77" s="293" t="s">
        <v>182</v>
      </c>
      <c r="G77" s="293" t="s">
        <v>183</v>
      </c>
      <c r="H77" s="301">
        <v>6.9</v>
      </c>
      <c r="I77" s="293"/>
      <c r="J77" s="306"/>
      <c r="K77" s="306"/>
      <c r="L77" s="306"/>
      <c r="M77" s="306"/>
      <c r="N77" s="306"/>
      <c r="O77" s="306"/>
      <c r="P77" s="306"/>
      <c r="Q77" s="306"/>
      <c r="R77" s="306"/>
      <c r="S77" s="306"/>
      <c r="T77" s="306"/>
      <c r="U77" s="306"/>
    </row>
    <row r="78" spans="1:21" x14ac:dyDescent="0.2">
      <c r="A78" s="293" t="s">
        <v>641</v>
      </c>
      <c r="B78" s="293" t="s">
        <v>697</v>
      </c>
      <c r="C78" s="293" t="s">
        <v>408</v>
      </c>
      <c r="D78" s="293" t="s">
        <v>440</v>
      </c>
      <c r="E78" s="293" t="s">
        <v>186</v>
      </c>
      <c r="F78" s="293" t="s">
        <v>187</v>
      </c>
      <c r="G78" s="293" t="s">
        <v>188</v>
      </c>
      <c r="H78" s="301">
        <v>9.1</v>
      </c>
      <c r="I78" s="293"/>
      <c r="J78" s="306"/>
      <c r="K78" s="306"/>
      <c r="L78" s="306"/>
      <c r="M78" s="306"/>
      <c r="N78" s="306"/>
      <c r="O78" s="306"/>
      <c r="P78" s="306"/>
      <c r="Q78" s="306"/>
      <c r="R78" s="306"/>
      <c r="S78" s="306"/>
      <c r="T78" s="306"/>
      <c r="U78" s="306"/>
    </row>
    <row r="79" spans="1:21" x14ac:dyDescent="0.2">
      <c r="A79" s="293" t="s">
        <v>633</v>
      </c>
      <c r="B79" s="293" t="s">
        <v>690</v>
      </c>
      <c r="C79" s="293" t="s">
        <v>404</v>
      </c>
      <c r="D79" s="293" t="s">
        <v>422</v>
      </c>
      <c r="E79" s="293" t="s">
        <v>31</v>
      </c>
      <c r="F79" s="293" t="s">
        <v>189</v>
      </c>
      <c r="G79" s="293" t="s">
        <v>190</v>
      </c>
      <c r="H79" s="301">
        <v>8.3000000000000007</v>
      </c>
      <c r="I79" s="293"/>
      <c r="J79" s="306"/>
      <c r="K79" s="306"/>
      <c r="L79" s="306"/>
      <c r="M79" s="306"/>
      <c r="N79" s="306"/>
      <c r="O79" s="306"/>
      <c r="P79" s="306"/>
      <c r="Q79" s="306"/>
      <c r="R79" s="306"/>
      <c r="S79" s="306"/>
      <c r="T79" s="306"/>
      <c r="U79" s="306"/>
    </row>
    <row r="80" spans="1:21" x14ac:dyDescent="0.2">
      <c r="A80" s="293" t="s">
        <v>496</v>
      </c>
      <c r="B80" s="293" t="s">
        <v>705</v>
      </c>
      <c r="C80" s="293" t="s">
        <v>411</v>
      </c>
      <c r="D80" s="293" t="s">
        <v>439</v>
      </c>
      <c r="E80" s="293" t="s">
        <v>145</v>
      </c>
      <c r="F80" s="293" t="s">
        <v>191</v>
      </c>
      <c r="G80" s="293" t="s">
        <v>192</v>
      </c>
      <c r="H80" s="301">
        <v>7.5</v>
      </c>
      <c r="I80" s="293"/>
      <c r="J80" s="306"/>
      <c r="K80" s="306"/>
      <c r="L80" s="306"/>
      <c r="M80" s="306"/>
      <c r="N80" s="306"/>
      <c r="O80" s="306"/>
      <c r="P80" s="306"/>
      <c r="Q80" s="306"/>
      <c r="R80" s="306"/>
      <c r="S80" s="306"/>
      <c r="T80" s="306"/>
      <c r="U80" s="306"/>
    </row>
    <row r="81" spans="1:21" x14ac:dyDescent="0.2">
      <c r="A81" s="293" t="s">
        <v>626</v>
      </c>
      <c r="B81" s="293" t="s">
        <v>690</v>
      </c>
      <c r="C81" s="293" t="s">
        <v>404</v>
      </c>
      <c r="D81" s="293" t="s">
        <v>422</v>
      </c>
      <c r="E81" s="293" t="s">
        <v>31</v>
      </c>
      <c r="F81" s="293" t="s">
        <v>193</v>
      </c>
      <c r="G81" s="293" t="s">
        <v>194</v>
      </c>
      <c r="H81" s="301">
        <v>9.1999999999999993</v>
      </c>
      <c r="I81" s="293"/>
      <c r="J81" s="306"/>
      <c r="K81" s="306"/>
      <c r="L81" s="306"/>
      <c r="M81" s="306"/>
      <c r="N81" s="306"/>
      <c r="O81" s="306"/>
      <c r="P81" s="306"/>
      <c r="Q81" s="306"/>
      <c r="R81" s="306"/>
      <c r="S81" s="306"/>
      <c r="T81" s="306"/>
      <c r="U81" s="306"/>
    </row>
    <row r="82" spans="1:21" x14ac:dyDescent="0.2">
      <c r="A82" s="293" t="s">
        <v>619</v>
      </c>
      <c r="B82" s="293" t="s">
        <v>688</v>
      </c>
      <c r="C82" s="293" t="s">
        <v>401</v>
      </c>
      <c r="D82" s="293" t="s">
        <v>415</v>
      </c>
      <c r="E82" s="293" t="s">
        <v>5</v>
      </c>
      <c r="F82" s="293" t="s">
        <v>561</v>
      </c>
      <c r="G82" s="293" t="s">
        <v>562</v>
      </c>
      <c r="H82" s="301">
        <v>6</v>
      </c>
      <c r="I82" s="293"/>
      <c r="J82" s="306"/>
      <c r="K82" s="306"/>
      <c r="L82" s="306"/>
      <c r="M82" s="306"/>
      <c r="N82" s="306"/>
      <c r="O82" s="306"/>
      <c r="P82" s="306"/>
      <c r="Q82" s="306"/>
      <c r="R82" s="306"/>
      <c r="S82" s="306"/>
      <c r="T82" s="306"/>
      <c r="U82" s="306"/>
    </row>
    <row r="83" spans="1:21" x14ac:dyDescent="0.2">
      <c r="A83" s="293" t="s">
        <v>495</v>
      </c>
      <c r="B83" s="293" t="s">
        <v>693</v>
      </c>
      <c r="C83" s="293" t="s">
        <v>406</v>
      </c>
      <c r="D83" s="293" t="s">
        <v>435</v>
      </c>
      <c r="E83" s="293" t="s">
        <v>111</v>
      </c>
      <c r="F83" s="293" t="s">
        <v>196</v>
      </c>
      <c r="G83" s="293" t="s">
        <v>197</v>
      </c>
      <c r="H83" s="301">
        <v>7.8</v>
      </c>
      <c r="I83" s="293"/>
      <c r="J83" s="306"/>
      <c r="K83" s="306"/>
      <c r="L83" s="306"/>
      <c r="M83" s="306"/>
      <c r="N83" s="306"/>
      <c r="O83" s="306"/>
      <c r="P83" s="306"/>
      <c r="Q83" s="306"/>
      <c r="R83" s="306"/>
      <c r="S83" s="306"/>
      <c r="T83" s="306"/>
      <c r="U83" s="306"/>
    </row>
    <row r="84" spans="1:21" x14ac:dyDescent="0.2">
      <c r="A84" s="293" t="s">
        <v>626</v>
      </c>
      <c r="B84" s="293" t="s">
        <v>690</v>
      </c>
      <c r="C84" s="293" t="s">
        <v>404</v>
      </c>
      <c r="D84" s="293" t="s">
        <v>422</v>
      </c>
      <c r="E84" s="293" t="s">
        <v>31</v>
      </c>
      <c r="F84" s="293" t="s">
        <v>198</v>
      </c>
      <c r="G84" s="293" t="s">
        <v>199</v>
      </c>
      <c r="H84" s="301">
        <v>8.8000000000000007</v>
      </c>
      <c r="I84" s="293"/>
      <c r="J84" s="306"/>
      <c r="K84" s="306"/>
      <c r="L84" s="306"/>
      <c r="M84" s="306"/>
      <c r="N84" s="306"/>
      <c r="O84" s="306"/>
      <c r="P84" s="306"/>
      <c r="Q84" s="306"/>
      <c r="R84" s="306"/>
      <c r="S84" s="306"/>
      <c r="T84" s="306"/>
      <c r="U84" s="306"/>
    </row>
    <row r="85" spans="1:21" x14ac:dyDescent="0.2">
      <c r="A85" s="289" t="s">
        <v>502</v>
      </c>
      <c r="B85" s="293" t="s">
        <v>693</v>
      </c>
      <c r="C85" s="293" t="s">
        <v>406</v>
      </c>
      <c r="D85" s="293" t="s">
        <v>435</v>
      </c>
      <c r="E85" s="293" t="s">
        <v>111</v>
      </c>
      <c r="F85" s="293" t="s">
        <v>202</v>
      </c>
      <c r="G85" s="293" t="s">
        <v>203</v>
      </c>
      <c r="H85" s="301">
        <v>9.6999999999999993</v>
      </c>
      <c r="I85" s="293"/>
      <c r="J85" s="306"/>
      <c r="K85" s="306"/>
      <c r="L85" s="306"/>
      <c r="M85" s="306"/>
      <c r="N85" s="306"/>
      <c r="O85" s="306"/>
      <c r="P85" s="306"/>
      <c r="Q85" s="306"/>
      <c r="R85" s="306"/>
      <c r="S85" s="306"/>
      <c r="T85" s="306"/>
      <c r="U85" s="306"/>
    </row>
    <row r="86" spans="1:21" x14ac:dyDescent="0.2">
      <c r="A86" s="293" t="s">
        <v>496</v>
      </c>
      <c r="B86" s="293" t="s">
        <v>705</v>
      </c>
      <c r="C86" s="293" t="s">
        <v>411</v>
      </c>
      <c r="D86" s="293" t="s">
        <v>439</v>
      </c>
      <c r="E86" s="293" t="s">
        <v>145</v>
      </c>
      <c r="F86" s="293" t="s">
        <v>204</v>
      </c>
      <c r="G86" s="293" t="s">
        <v>205</v>
      </c>
      <c r="H86" s="301">
        <v>8.1999999999999993</v>
      </c>
      <c r="I86" s="293"/>
      <c r="J86" s="306"/>
      <c r="K86" s="306"/>
      <c r="L86" s="306"/>
      <c r="M86" s="306"/>
      <c r="N86" s="306"/>
      <c r="O86" s="306"/>
      <c r="P86" s="306"/>
      <c r="Q86" s="306"/>
      <c r="R86" s="306"/>
      <c r="S86" s="306"/>
      <c r="T86" s="306"/>
      <c r="U86" s="306"/>
    </row>
    <row r="87" spans="1:21" x14ac:dyDescent="0.2">
      <c r="A87" s="293" t="s">
        <v>624</v>
      </c>
      <c r="B87" s="293" t="s">
        <v>693</v>
      </c>
      <c r="C87" s="293" t="s">
        <v>406</v>
      </c>
      <c r="D87" s="293" t="s">
        <v>421</v>
      </c>
      <c r="E87" s="293" t="s">
        <v>28</v>
      </c>
      <c r="F87" s="293" t="s">
        <v>206</v>
      </c>
      <c r="G87" s="293" t="s">
        <v>207</v>
      </c>
      <c r="H87" s="301">
        <v>8.9</v>
      </c>
      <c r="I87" s="293"/>
      <c r="J87" s="306"/>
      <c r="K87" s="306"/>
      <c r="L87" s="306"/>
      <c r="M87" s="306"/>
      <c r="N87" s="306"/>
      <c r="O87" s="306"/>
      <c r="P87" s="306"/>
      <c r="Q87" s="306"/>
      <c r="R87" s="306"/>
      <c r="S87" s="306"/>
      <c r="T87" s="306"/>
      <c r="U87" s="306"/>
    </row>
    <row r="88" spans="1:21" x14ac:dyDescent="0.2">
      <c r="A88" s="293" t="s">
        <v>628</v>
      </c>
      <c r="B88" s="293" t="s">
        <v>696</v>
      </c>
      <c r="C88" s="293" t="s">
        <v>464</v>
      </c>
      <c r="D88" s="293" t="s">
        <v>425</v>
      </c>
      <c r="E88" s="293" t="s">
        <v>40</v>
      </c>
      <c r="F88" s="293" t="s">
        <v>503</v>
      </c>
      <c r="G88" s="293" t="s">
        <v>504</v>
      </c>
      <c r="H88" s="301">
        <v>8.6</v>
      </c>
      <c r="I88" s="293"/>
      <c r="J88" s="306"/>
      <c r="K88" s="306"/>
      <c r="L88" s="306"/>
      <c r="M88" s="306"/>
      <c r="N88" s="306"/>
      <c r="O88" s="306"/>
      <c r="P88" s="306"/>
      <c r="Q88" s="306"/>
      <c r="R88" s="306"/>
      <c r="S88" s="306"/>
      <c r="T88" s="306"/>
      <c r="U88" s="306"/>
    </row>
    <row r="89" spans="1:21" x14ac:dyDescent="0.2">
      <c r="A89" s="293" t="s">
        <v>642</v>
      </c>
      <c r="B89" s="293" t="s">
        <v>698</v>
      </c>
      <c r="C89" s="293" t="s">
        <v>409</v>
      </c>
      <c r="D89" s="293" t="s">
        <v>438</v>
      </c>
      <c r="E89" s="293" t="s">
        <v>128</v>
      </c>
      <c r="F89" s="293" t="s">
        <v>208</v>
      </c>
      <c r="G89" s="293" t="s">
        <v>209</v>
      </c>
      <c r="H89" s="301">
        <v>7.6</v>
      </c>
      <c r="I89" s="293"/>
      <c r="J89" s="306"/>
      <c r="K89" s="306"/>
      <c r="L89" s="306"/>
      <c r="M89" s="306"/>
      <c r="N89" s="306"/>
      <c r="O89" s="306"/>
      <c r="P89" s="306"/>
      <c r="Q89" s="306"/>
      <c r="R89" s="306"/>
      <c r="S89" s="306"/>
      <c r="T89" s="306"/>
      <c r="U89" s="306"/>
    </row>
    <row r="90" spans="1:21" x14ac:dyDescent="0.2">
      <c r="A90" s="293" t="s">
        <v>620</v>
      </c>
      <c r="B90" s="293" t="s">
        <v>689</v>
      </c>
      <c r="C90" s="293" t="s">
        <v>402</v>
      </c>
      <c r="D90" s="293" t="s">
        <v>416</v>
      </c>
      <c r="E90" s="293" t="s">
        <v>8</v>
      </c>
      <c r="F90" s="293" t="s">
        <v>210</v>
      </c>
      <c r="G90" s="293" t="s">
        <v>211</v>
      </c>
      <c r="H90" s="301">
        <v>9.8000000000000007</v>
      </c>
      <c r="I90" s="293"/>
      <c r="J90" s="306"/>
      <c r="K90" s="306"/>
      <c r="L90" s="306"/>
      <c r="M90" s="306"/>
      <c r="N90" s="306"/>
      <c r="O90" s="306"/>
      <c r="P90" s="306"/>
      <c r="Q90" s="306"/>
      <c r="R90" s="306"/>
      <c r="S90" s="306"/>
      <c r="T90" s="306"/>
      <c r="U90" s="306"/>
    </row>
    <row r="91" spans="1:21" x14ac:dyDescent="0.2">
      <c r="A91" s="293" t="s">
        <v>479</v>
      </c>
      <c r="B91" s="293" t="s">
        <v>691</v>
      </c>
      <c r="C91" s="293" t="s">
        <v>405</v>
      </c>
      <c r="D91" s="293" t="s">
        <v>552</v>
      </c>
      <c r="E91" s="293" t="s">
        <v>20</v>
      </c>
      <c r="F91" s="293" t="s">
        <v>214</v>
      </c>
      <c r="G91" s="293" t="s">
        <v>215</v>
      </c>
      <c r="H91" s="301">
        <v>9.8000000000000007</v>
      </c>
      <c r="I91" s="293"/>
      <c r="J91" s="306"/>
      <c r="K91" s="306"/>
      <c r="L91" s="306"/>
      <c r="M91" s="306"/>
      <c r="N91" s="306"/>
      <c r="O91" s="306"/>
      <c r="P91" s="306"/>
      <c r="Q91" s="306"/>
      <c r="R91" s="306"/>
      <c r="S91" s="306"/>
      <c r="T91" s="306"/>
      <c r="U91" s="306"/>
    </row>
    <row r="92" spans="1:21" x14ac:dyDescent="0.2">
      <c r="A92" s="293" t="s">
        <v>624</v>
      </c>
      <c r="B92" s="293" t="s">
        <v>693</v>
      </c>
      <c r="C92" s="293" t="s">
        <v>406</v>
      </c>
      <c r="D92" s="293" t="s">
        <v>421</v>
      </c>
      <c r="E92" s="293" t="s">
        <v>28</v>
      </c>
      <c r="F92" s="293" t="s">
        <v>216</v>
      </c>
      <c r="G92" s="293" t="s">
        <v>217</v>
      </c>
      <c r="H92" s="301">
        <v>7.2</v>
      </c>
      <c r="I92" s="293"/>
      <c r="J92" s="306"/>
      <c r="K92" s="306"/>
      <c r="L92" s="306"/>
      <c r="M92" s="306"/>
      <c r="N92" s="306"/>
      <c r="O92" s="306"/>
      <c r="P92" s="306"/>
      <c r="Q92" s="306"/>
      <c r="R92" s="306"/>
      <c r="S92" s="306"/>
      <c r="T92" s="306"/>
      <c r="U92" s="306"/>
    </row>
    <row r="93" spans="1:21" x14ac:dyDescent="0.2">
      <c r="A93" s="293" t="s">
        <v>627</v>
      </c>
      <c r="B93" s="286" t="s">
        <v>695</v>
      </c>
      <c r="C93" s="286" t="s">
        <v>465</v>
      </c>
      <c r="D93" s="286" t="s">
        <v>424</v>
      </c>
      <c r="E93" s="286" t="s">
        <v>35</v>
      </c>
      <c r="F93" s="286" t="s">
        <v>505</v>
      </c>
      <c r="G93" s="286" t="s">
        <v>195</v>
      </c>
      <c r="H93" s="301">
        <v>8.8000000000000007</v>
      </c>
      <c r="I93" s="293"/>
      <c r="J93" s="306"/>
      <c r="K93" s="306"/>
      <c r="L93" s="306"/>
      <c r="M93" s="306"/>
      <c r="N93" s="306"/>
      <c r="O93" s="306"/>
      <c r="P93" s="306"/>
      <c r="Q93" s="306"/>
      <c r="R93" s="306"/>
      <c r="S93" s="306"/>
      <c r="T93" s="306"/>
      <c r="U93" s="306"/>
    </row>
    <row r="94" spans="1:21" x14ac:dyDescent="0.2">
      <c r="A94" s="293" t="s">
        <v>489</v>
      </c>
      <c r="B94" s="293" t="s">
        <v>693</v>
      </c>
      <c r="C94" s="293" t="s">
        <v>406</v>
      </c>
      <c r="D94" s="293" t="s">
        <v>421</v>
      </c>
      <c r="E94" s="293" t="s">
        <v>28</v>
      </c>
      <c r="F94" s="293" t="s">
        <v>218</v>
      </c>
      <c r="G94" s="293" t="s">
        <v>219</v>
      </c>
      <c r="H94" s="301">
        <v>7.7</v>
      </c>
      <c r="I94" s="293"/>
      <c r="J94" s="306"/>
      <c r="K94" s="306"/>
      <c r="L94" s="306"/>
      <c r="M94" s="306"/>
      <c r="N94" s="306"/>
      <c r="O94" s="306"/>
      <c r="P94" s="306"/>
      <c r="Q94" s="306"/>
      <c r="R94" s="306"/>
      <c r="S94" s="306"/>
      <c r="T94" s="306"/>
      <c r="U94" s="306"/>
    </row>
    <row r="95" spans="1:21" x14ac:dyDescent="0.2">
      <c r="A95" s="293" t="s">
        <v>642</v>
      </c>
      <c r="B95" s="293" t="s">
        <v>698</v>
      </c>
      <c r="C95" s="293" t="s">
        <v>409</v>
      </c>
      <c r="D95" s="293" t="s">
        <v>438</v>
      </c>
      <c r="E95" s="293" t="s">
        <v>128</v>
      </c>
      <c r="F95" s="293" t="s">
        <v>220</v>
      </c>
      <c r="G95" s="293" t="s">
        <v>221</v>
      </c>
      <c r="H95" s="301">
        <v>8.3000000000000007</v>
      </c>
      <c r="I95" s="293"/>
      <c r="J95" s="306"/>
      <c r="K95" s="306"/>
      <c r="L95" s="306"/>
      <c r="M95" s="306"/>
      <c r="N95" s="306"/>
      <c r="O95" s="306"/>
      <c r="P95" s="306"/>
      <c r="Q95" s="306"/>
      <c r="R95" s="306"/>
      <c r="S95" s="306"/>
      <c r="T95" s="306"/>
      <c r="U95" s="306"/>
    </row>
    <row r="96" spans="1:21" x14ac:dyDescent="0.2">
      <c r="A96" s="293" t="s">
        <v>634</v>
      </c>
      <c r="B96" s="293" t="s">
        <v>699</v>
      </c>
      <c r="C96" s="293" t="s">
        <v>410</v>
      </c>
      <c r="D96" s="293" t="s">
        <v>432</v>
      </c>
      <c r="E96" s="293" t="s">
        <v>89</v>
      </c>
      <c r="F96" s="293" t="s">
        <v>222</v>
      </c>
      <c r="G96" s="293" t="s">
        <v>223</v>
      </c>
      <c r="H96" s="301">
        <v>7.2</v>
      </c>
      <c r="I96" s="293"/>
      <c r="J96" s="306"/>
      <c r="K96" s="306"/>
      <c r="L96" s="306"/>
      <c r="M96" s="306"/>
      <c r="N96" s="306"/>
      <c r="O96" s="306"/>
      <c r="P96" s="306"/>
      <c r="Q96" s="306"/>
      <c r="R96" s="306"/>
      <c r="S96" s="306"/>
      <c r="T96" s="306"/>
      <c r="U96" s="306"/>
    </row>
    <row r="97" spans="1:21" x14ac:dyDescent="0.2">
      <c r="A97" s="293" t="s">
        <v>621</v>
      </c>
      <c r="B97" s="293" t="s">
        <v>690</v>
      </c>
      <c r="C97" s="293" t="s">
        <v>404</v>
      </c>
      <c r="D97" s="293" t="s">
        <v>418</v>
      </c>
      <c r="E97" s="293" t="s">
        <v>12</v>
      </c>
      <c r="F97" s="293" t="s">
        <v>224</v>
      </c>
      <c r="G97" s="293" t="s">
        <v>225</v>
      </c>
      <c r="H97" s="301">
        <v>9.4</v>
      </c>
      <c r="I97" s="293"/>
      <c r="J97" s="306"/>
      <c r="K97" s="306"/>
      <c r="L97" s="306"/>
      <c r="M97" s="306"/>
      <c r="N97" s="306"/>
      <c r="O97" s="306"/>
      <c r="P97" s="306"/>
      <c r="Q97" s="306"/>
      <c r="R97" s="306"/>
      <c r="S97" s="306"/>
      <c r="T97" s="306"/>
      <c r="U97" s="306"/>
    </row>
    <row r="98" spans="1:21" x14ac:dyDescent="0.2">
      <c r="A98" s="293" t="s">
        <v>634</v>
      </c>
      <c r="B98" s="287" t="s">
        <v>699</v>
      </c>
      <c r="C98" s="287" t="s">
        <v>410</v>
      </c>
      <c r="D98" s="287" t="s">
        <v>432</v>
      </c>
      <c r="E98" s="287" t="s">
        <v>89</v>
      </c>
      <c r="F98" s="341" t="s">
        <v>509</v>
      </c>
      <c r="G98" s="286" t="s">
        <v>90</v>
      </c>
      <c r="H98" s="301">
        <v>8.1999999999999993</v>
      </c>
      <c r="I98" s="293"/>
      <c r="J98" s="306"/>
      <c r="K98" s="306"/>
      <c r="L98" s="306"/>
      <c r="M98" s="306"/>
      <c r="N98" s="306"/>
      <c r="O98" s="306"/>
      <c r="P98" s="306"/>
      <c r="Q98" s="306"/>
      <c r="R98" s="306"/>
      <c r="S98" s="306"/>
      <c r="T98" s="306"/>
      <c r="U98" s="306"/>
    </row>
    <row r="99" spans="1:21" x14ac:dyDescent="0.2">
      <c r="A99" s="293" t="s">
        <v>634</v>
      </c>
      <c r="B99" s="293" t="s">
        <v>699</v>
      </c>
      <c r="C99" s="293" t="s">
        <v>410</v>
      </c>
      <c r="D99" s="293" t="s">
        <v>433</v>
      </c>
      <c r="E99" s="293" t="s">
        <v>91</v>
      </c>
      <c r="F99" s="293" t="s">
        <v>226</v>
      </c>
      <c r="G99" s="293" t="s">
        <v>227</v>
      </c>
      <c r="H99" s="301">
        <v>7.2</v>
      </c>
      <c r="I99" s="293"/>
      <c r="J99" s="306"/>
      <c r="K99" s="306"/>
      <c r="L99" s="306"/>
      <c r="M99" s="306"/>
      <c r="N99" s="306"/>
      <c r="O99" s="306"/>
      <c r="P99" s="306"/>
      <c r="Q99" s="306"/>
      <c r="R99" s="306"/>
      <c r="S99" s="306"/>
      <c r="T99" s="306"/>
      <c r="U99" s="306"/>
    </row>
    <row r="100" spans="1:21" x14ac:dyDescent="0.2">
      <c r="A100" s="293" t="s">
        <v>636</v>
      </c>
      <c r="B100" s="289" t="s">
        <v>704</v>
      </c>
      <c r="C100" s="289" t="s">
        <v>98</v>
      </c>
      <c r="D100" s="289" t="s">
        <v>434</v>
      </c>
      <c r="E100" s="289" t="s">
        <v>98</v>
      </c>
      <c r="F100" s="340" t="s">
        <v>230</v>
      </c>
      <c r="G100" s="293" t="s">
        <v>231</v>
      </c>
      <c r="H100" s="301">
        <v>9.1</v>
      </c>
      <c r="I100" s="293"/>
      <c r="J100" s="306"/>
      <c r="K100" s="306"/>
      <c r="L100" s="306"/>
      <c r="M100" s="306"/>
      <c r="N100" s="306"/>
      <c r="O100" s="306"/>
      <c r="P100" s="306"/>
      <c r="Q100" s="306"/>
      <c r="R100" s="306"/>
      <c r="S100" s="306"/>
      <c r="T100" s="306"/>
      <c r="U100" s="306"/>
    </row>
    <row r="101" spans="1:21" x14ac:dyDescent="0.2">
      <c r="A101" s="293" t="s">
        <v>637</v>
      </c>
      <c r="B101" s="293" t="s">
        <v>688</v>
      </c>
      <c r="C101" s="293" t="s">
        <v>401</v>
      </c>
      <c r="D101" s="293" t="s">
        <v>436</v>
      </c>
      <c r="E101" s="293" t="s">
        <v>114</v>
      </c>
      <c r="F101" s="293" t="s">
        <v>232</v>
      </c>
      <c r="G101" s="293" t="s">
        <v>233</v>
      </c>
      <c r="H101" s="301">
        <v>8.6</v>
      </c>
      <c r="I101" s="293"/>
      <c r="J101" s="306"/>
      <c r="K101" s="306"/>
      <c r="L101" s="306"/>
      <c r="M101" s="306"/>
      <c r="N101" s="306"/>
      <c r="O101" s="306"/>
      <c r="P101" s="306"/>
      <c r="Q101" s="306"/>
      <c r="R101" s="306"/>
      <c r="S101" s="306"/>
      <c r="T101" s="306"/>
      <c r="U101" s="306"/>
    </row>
    <row r="102" spans="1:21" x14ac:dyDescent="0.2">
      <c r="A102" s="293" t="s">
        <v>498</v>
      </c>
      <c r="B102" s="293" t="s">
        <v>704</v>
      </c>
      <c r="C102" s="293" t="s">
        <v>98</v>
      </c>
      <c r="D102" s="293" t="s">
        <v>434</v>
      </c>
      <c r="E102" s="293" t="s">
        <v>98</v>
      </c>
      <c r="F102" s="293" t="s">
        <v>234</v>
      </c>
      <c r="G102" s="293" t="s">
        <v>235</v>
      </c>
      <c r="H102" s="301">
        <v>8.3000000000000007</v>
      </c>
      <c r="I102" s="293"/>
      <c r="J102" s="306"/>
      <c r="K102" s="306"/>
      <c r="L102" s="306"/>
      <c r="M102" s="306"/>
      <c r="N102" s="306"/>
      <c r="O102" s="306"/>
      <c r="P102" s="306"/>
      <c r="Q102" s="306"/>
      <c r="R102" s="306"/>
      <c r="S102" s="306"/>
      <c r="T102" s="306"/>
      <c r="U102" s="306"/>
    </row>
    <row r="103" spans="1:21" x14ac:dyDescent="0.2">
      <c r="A103" s="293" t="s">
        <v>619</v>
      </c>
      <c r="B103" s="293" t="s">
        <v>688</v>
      </c>
      <c r="C103" s="293" t="s">
        <v>401</v>
      </c>
      <c r="D103" s="293" t="s">
        <v>415</v>
      </c>
      <c r="E103" s="293" t="s">
        <v>5</v>
      </c>
      <c r="F103" s="293" t="s">
        <v>236</v>
      </c>
      <c r="G103" s="293" t="s">
        <v>237</v>
      </c>
      <c r="H103" s="301">
        <v>6.9</v>
      </c>
      <c r="I103" s="293"/>
      <c r="J103" s="306"/>
      <c r="K103" s="306"/>
      <c r="L103" s="306"/>
      <c r="M103" s="306"/>
      <c r="N103" s="306"/>
      <c r="O103" s="306"/>
      <c r="P103" s="306"/>
      <c r="Q103" s="306"/>
      <c r="R103" s="306"/>
      <c r="S103" s="306"/>
      <c r="T103" s="306"/>
      <c r="U103" s="306"/>
    </row>
    <row r="104" spans="1:21" x14ac:dyDescent="0.2">
      <c r="A104" s="293" t="s">
        <v>637</v>
      </c>
      <c r="B104" s="293" t="s">
        <v>688</v>
      </c>
      <c r="C104" s="293" t="s">
        <v>401</v>
      </c>
      <c r="D104" s="293" t="s">
        <v>436</v>
      </c>
      <c r="E104" s="293" t="s">
        <v>114</v>
      </c>
      <c r="F104" s="293" t="s">
        <v>238</v>
      </c>
      <c r="G104" s="293" t="s">
        <v>239</v>
      </c>
      <c r="H104" s="301">
        <v>9.6</v>
      </c>
      <c r="I104" s="293"/>
      <c r="J104" s="306"/>
      <c r="K104" s="306"/>
      <c r="L104" s="306"/>
      <c r="M104" s="306"/>
      <c r="N104" s="306"/>
      <c r="O104" s="306"/>
      <c r="P104" s="306"/>
      <c r="Q104" s="306"/>
      <c r="R104" s="306"/>
      <c r="S104" s="306"/>
      <c r="T104" s="306"/>
      <c r="U104" s="306"/>
    </row>
    <row r="105" spans="1:21" x14ac:dyDescent="0.2">
      <c r="A105" s="293" t="s">
        <v>632</v>
      </c>
      <c r="B105" s="293" t="s">
        <v>698</v>
      </c>
      <c r="C105" s="293" t="s">
        <v>409</v>
      </c>
      <c r="D105" s="293" t="s">
        <v>430</v>
      </c>
      <c r="E105" s="293" t="s">
        <v>65</v>
      </c>
      <c r="F105" s="293" t="s">
        <v>242</v>
      </c>
      <c r="G105" s="293" t="s">
        <v>243</v>
      </c>
      <c r="H105" s="301">
        <v>8.6999999999999993</v>
      </c>
      <c r="I105" s="293"/>
      <c r="J105" s="306"/>
      <c r="K105" s="306"/>
      <c r="L105" s="306"/>
      <c r="M105" s="306"/>
      <c r="N105" s="306"/>
      <c r="O105" s="306"/>
      <c r="P105" s="306"/>
      <c r="Q105" s="306"/>
      <c r="R105" s="306"/>
      <c r="S105" s="306"/>
      <c r="T105" s="306"/>
      <c r="U105" s="306"/>
    </row>
    <row r="106" spans="1:21" x14ac:dyDescent="0.2">
      <c r="A106" s="293" t="s">
        <v>634</v>
      </c>
      <c r="B106" s="293" t="s">
        <v>699</v>
      </c>
      <c r="C106" s="293" t="s">
        <v>410</v>
      </c>
      <c r="D106" s="293" t="s">
        <v>432</v>
      </c>
      <c r="E106" s="293" t="s">
        <v>89</v>
      </c>
      <c r="F106" s="293" t="s">
        <v>244</v>
      </c>
      <c r="G106" s="293" t="s">
        <v>245</v>
      </c>
      <c r="H106" s="301">
        <v>7.6</v>
      </c>
      <c r="I106" s="293"/>
      <c r="J106" s="306"/>
      <c r="K106" s="306"/>
      <c r="L106" s="306"/>
      <c r="M106" s="306"/>
      <c r="N106" s="306"/>
      <c r="O106" s="306"/>
      <c r="P106" s="306"/>
      <c r="Q106" s="306"/>
      <c r="R106" s="306"/>
      <c r="S106" s="306"/>
      <c r="T106" s="306"/>
      <c r="U106" s="306"/>
    </row>
    <row r="107" spans="1:21" x14ac:dyDescent="0.2">
      <c r="A107" s="293" t="s">
        <v>640</v>
      </c>
      <c r="B107" s="293" t="s">
        <v>689</v>
      </c>
      <c r="C107" s="293" t="s">
        <v>402</v>
      </c>
      <c r="D107" s="293" t="s">
        <v>427</v>
      </c>
      <c r="E107" s="293" t="s">
        <v>50</v>
      </c>
      <c r="F107" s="293" t="s">
        <v>246</v>
      </c>
      <c r="G107" s="293" t="s">
        <v>247</v>
      </c>
      <c r="H107" s="301">
        <v>8.4</v>
      </c>
      <c r="I107" s="293"/>
      <c r="J107" s="306"/>
      <c r="K107" s="306"/>
      <c r="L107" s="306"/>
      <c r="M107" s="306"/>
      <c r="N107" s="306"/>
      <c r="O107" s="306"/>
      <c r="P107" s="306"/>
      <c r="Q107" s="306"/>
      <c r="R107" s="306"/>
      <c r="S107" s="306"/>
      <c r="T107" s="306"/>
      <c r="U107" s="306"/>
    </row>
    <row r="108" spans="1:21" x14ac:dyDescent="0.2">
      <c r="A108" s="293" t="s">
        <v>634</v>
      </c>
      <c r="B108" s="293" t="s">
        <v>699</v>
      </c>
      <c r="C108" s="293" t="s">
        <v>410</v>
      </c>
      <c r="D108" s="293" t="s">
        <v>432</v>
      </c>
      <c r="E108" s="293" t="s">
        <v>89</v>
      </c>
      <c r="F108" s="293" t="s">
        <v>248</v>
      </c>
      <c r="G108" s="293" t="s">
        <v>249</v>
      </c>
      <c r="H108" s="301">
        <v>7</v>
      </c>
      <c r="I108" s="293"/>
      <c r="J108" s="306"/>
      <c r="K108" s="306"/>
      <c r="L108" s="306"/>
      <c r="M108" s="306"/>
      <c r="N108" s="306"/>
      <c r="O108" s="306"/>
      <c r="P108" s="306"/>
      <c r="Q108" s="306"/>
      <c r="R108" s="306"/>
      <c r="S108" s="306"/>
      <c r="T108" s="306"/>
      <c r="U108" s="306"/>
    </row>
    <row r="109" spans="1:21" x14ac:dyDescent="0.2">
      <c r="A109" s="293" t="s">
        <v>639</v>
      </c>
      <c r="B109" s="293" t="s">
        <v>691</v>
      </c>
      <c r="C109" s="293" t="s">
        <v>405</v>
      </c>
      <c r="D109" s="293" t="s">
        <v>429</v>
      </c>
      <c r="E109" s="293" t="s">
        <v>60</v>
      </c>
      <c r="F109" s="293" t="s">
        <v>250</v>
      </c>
      <c r="G109" s="293" t="s">
        <v>251</v>
      </c>
      <c r="H109" s="301">
        <v>9.3000000000000007</v>
      </c>
      <c r="I109" s="293"/>
      <c r="J109" s="306"/>
      <c r="K109" s="306"/>
      <c r="L109" s="306"/>
      <c r="M109" s="306"/>
      <c r="N109" s="306"/>
      <c r="O109" s="306"/>
      <c r="P109" s="306"/>
      <c r="Q109" s="306"/>
      <c r="R109" s="306"/>
      <c r="S109" s="306"/>
      <c r="T109" s="306"/>
      <c r="U109" s="306"/>
    </row>
    <row r="110" spans="1:21" x14ac:dyDescent="0.2">
      <c r="A110" s="293" t="s">
        <v>642</v>
      </c>
      <c r="B110" s="293" t="s">
        <v>698</v>
      </c>
      <c r="C110" s="293" t="s">
        <v>409</v>
      </c>
      <c r="D110" s="293" t="s">
        <v>438</v>
      </c>
      <c r="E110" s="293" t="s">
        <v>128</v>
      </c>
      <c r="F110" s="293" t="s">
        <v>252</v>
      </c>
      <c r="G110" s="293" t="s">
        <v>253</v>
      </c>
      <c r="H110" s="301">
        <v>7.2</v>
      </c>
      <c r="I110" s="293"/>
      <c r="J110" s="306"/>
      <c r="K110" s="306"/>
      <c r="L110" s="306"/>
      <c r="M110" s="306"/>
      <c r="N110" s="306"/>
      <c r="O110" s="306"/>
      <c r="P110" s="306"/>
      <c r="Q110" s="306"/>
      <c r="R110" s="306"/>
      <c r="S110" s="306"/>
      <c r="T110" s="306"/>
      <c r="U110" s="306"/>
    </row>
    <row r="111" spans="1:21" x14ac:dyDescent="0.2">
      <c r="A111" s="293" t="s">
        <v>642</v>
      </c>
      <c r="B111" s="293" t="s">
        <v>698</v>
      </c>
      <c r="C111" s="293" t="s">
        <v>409</v>
      </c>
      <c r="D111" s="293" t="s">
        <v>438</v>
      </c>
      <c r="E111" s="293" t="s">
        <v>128</v>
      </c>
      <c r="F111" s="293" t="s">
        <v>254</v>
      </c>
      <c r="G111" s="293" t="s">
        <v>255</v>
      </c>
      <c r="H111" s="301">
        <v>9</v>
      </c>
      <c r="I111" s="293"/>
      <c r="J111" s="306"/>
      <c r="K111" s="306"/>
      <c r="L111" s="306"/>
      <c r="M111" s="306"/>
      <c r="N111" s="306"/>
      <c r="O111" s="306"/>
      <c r="P111" s="306"/>
      <c r="Q111" s="306"/>
      <c r="R111" s="306"/>
      <c r="S111" s="306"/>
      <c r="T111" s="306"/>
      <c r="U111" s="306"/>
    </row>
    <row r="112" spans="1:21" x14ac:dyDescent="0.2">
      <c r="A112" s="293" t="s">
        <v>642</v>
      </c>
      <c r="B112" s="293" t="s">
        <v>698</v>
      </c>
      <c r="C112" s="293" t="s">
        <v>409</v>
      </c>
      <c r="D112" s="293" t="s">
        <v>438</v>
      </c>
      <c r="E112" s="293" t="s">
        <v>128</v>
      </c>
      <c r="F112" s="293" t="s">
        <v>256</v>
      </c>
      <c r="G112" s="293" t="s">
        <v>257</v>
      </c>
      <c r="H112" s="301">
        <v>6.9</v>
      </c>
      <c r="I112" s="293"/>
      <c r="J112" s="306"/>
      <c r="K112" s="306"/>
      <c r="L112" s="306"/>
      <c r="M112" s="306"/>
      <c r="N112" s="306"/>
      <c r="O112" s="306"/>
      <c r="P112" s="306"/>
      <c r="Q112" s="306"/>
      <c r="R112" s="306"/>
      <c r="S112" s="306"/>
      <c r="T112" s="306"/>
      <c r="U112" s="306"/>
    </row>
    <row r="113" spans="1:21" x14ac:dyDescent="0.2">
      <c r="A113" s="293" t="s">
        <v>628</v>
      </c>
      <c r="B113" s="293" t="s">
        <v>696</v>
      </c>
      <c r="C113" s="293" t="s">
        <v>464</v>
      </c>
      <c r="D113" s="293" t="s">
        <v>425</v>
      </c>
      <c r="E113" s="293" t="s">
        <v>40</v>
      </c>
      <c r="F113" s="293" t="s">
        <v>258</v>
      </c>
      <c r="G113" s="293" t="s">
        <v>259</v>
      </c>
      <c r="H113" s="301">
        <v>7.4</v>
      </c>
      <c r="I113" s="293"/>
      <c r="J113" s="306"/>
      <c r="K113" s="306"/>
      <c r="L113" s="306"/>
      <c r="M113" s="306"/>
      <c r="N113" s="306"/>
      <c r="O113" s="306"/>
      <c r="P113" s="306"/>
      <c r="Q113" s="306"/>
      <c r="R113" s="306"/>
      <c r="S113" s="306"/>
      <c r="T113" s="306"/>
      <c r="U113" s="306"/>
    </row>
    <row r="114" spans="1:21" x14ac:dyDescent="0.2">
      <c r="A114" s="293" t="s">
        <v>498</v>
      </c>
      <c r="B114" s="293" t="s">
        <v>704</v>
      </c>
      <c r="C114" s="293" t="s">
        <v>98</v>
      </c>
      <c r="D114" s="293" t="s">
        <v>434</v>
      </c>
      <c r="E114" s="293" t="s">
        <v>98</v>
      </c>
      <c r="F114" s="293" t="s">
        <v>262</v>
      </c>
      <c r="G114" s="293" t="s">
        <v>263</v>
      </c>
      <c r="H114" s="301">
        <v>8.6999999999999993</v>
      </c>
      <c r="I114" s="293"/>
      <c r="J114" s="306"/>
      <c r="K114" s="306"/>
      <c r="L114" s="306"/>
      <c r="M114" s="306"/>
      <c r="N114" s="306"/>
      <c r="O114" s="306"/>
      <c r="P114" s="306"/>
      <c r="Q114" s="306"/>
      <c r="R114" s="306"/>
      <c r="S114" s="306"/>
      <c r="T114" s="306"/>
      <c r="U114" s="306"/>
    </row>
    <row r="115" spans="1:21" x14ac:dyDescent="0.2">
      <c r="A115" s="293" t="s">
        <v>621</v>
      </c>
      <c r="B115" s="293" t="s">
        <v>690</v>
      </c>
      <c r="C115" s="293" t="s">
        <v>404</v>
      </c>
      <c r="D115" s="293" t="s">
        <v>418</v>
      </c>
      <c r="E115" s="293" t="s">
        <v>12</v>
      </c>
      <c r="F115" s="293" t="s">
        <v>264</v>
      </c>
      <c r="G115" s="293" t="s">
        <v>265</v>
      </c>
      <c r="H115" s="301">
        <v>8.8000000000000007</v>
      </c>
      <c r="I115" s="293"/>
      <c r="J115" s="306"/>
      <c r="K115" s="306"/>
      <c r="L115" s="306"/>
      <c r="M115" s="306"/>
      <c r="N115" s="306"/>
      <c r="O115" s="306"/>
      <c r="P115" s="306"/>
      <c r="Q115" s="306"/>
      <c r="R115" s="306"/>
      <c r="S115" s="306"/>
      <c r="T115" s="306"/>
      <c r="U115" s="306"/>
    </row>
    <row r="116" spans="1:21" x14ac:dyDescent="0.2">
      <c r="A116" s="293" t="s">
        <v>500</v>
      </c>
      <c r="B116" s="293" t="s">
        <v>694</v>
      </c>
      <c r="C116" s="293" t="s">
        <v>407</v>
      </c>
      <c r="D116" s="293" t="s">
        <v>431</v>
      </c>
      <c r="E116" s="293" t="s">
        <v>82</v>
      </c>
      <c r="F116" s="293" t="s">
        <v>266</v>
      </c>
      <c r="G116" s="293" t="s">
        <v>267</v>
      </c>
      <c r="H116" s="301">
        <v>8.1999999999999993</v>
      </c>
      <c r="I116" s="293"/>
      <c r="J116" s="306"/>
      <c r="K116" s="306"/>
      <c r="L116" s="306"/>
      <c r="M116" s="306"/>
      <c r="N116" s="306"/>
      <c r="O116" s="306"/>
      <c r="P116" s="306"/>
      <c r="Q116" s="306"/>
      <c r="R116" s="306"/>
      <c r="S116" s="306"/>
      <c r="T116" s="306"/>
      <c r="U116" s="306"/>
    </row>
    <row r="117" spans="1:21" x14ac:dyDescent="0.2">
      <c r="A117" s="293" t="s">
        <v>633</v>
      </c>
      <c r="B117" s="293" t="s">
        <v>690</v>
      </c>
      <c r="C117" s="293" t="s">
        <v>404</v>
      </c>
      <c r="D117" s="293" t="s">
        <v>422</v>
      </c>
      <c r="E117" s="293" t="s">
        <v>31</v>
      </c>
      <c r="F117" s="293" t="s">
        <v>268</v>
      </c>
      <c r="G117" s="293" t="s">
        <v>269</v>
      </c>
      <c r="H117" s="301">
        <v>9.5</v>
      </c>
      <c r="I117" s="293"/>
      <c r="J117" s="306"/>
      <c r="K117" s="306"/>
      <c r="L117" s="306"/>
      <c r="M117" s="306"/>
      <c r="N117" s="306"/>
      <c r="O117" s="306"/>
      <c r="P117" s="306"/>
      <c r="Q117" s="306"/>
      <c r="R117" s="306"/>
      <c r="S117" s="306"/>
      <c r="T117" s="306"/>
      <c r="U117" s="306"/>
    </row>
    <row r="118" spans="1:21" x14ac:dyDescent="0.2">
      <c r="A118" s="293" t="s">
        <v>478</v>
      </c>
      <c r="B118" s="293" t="s">
        <v>688</v>
      </c>
      <c r="C118" s="293" t="s">
        <v>401</v>
      </c>
      <c r="D118" s="293" t="s">
        <v>419</v>
      </c>
      <c r="E118" s="293" t="s">
        <v>17</v>
      </c>
      <c r="F118" s="293" t="s">
        <v>270</v>
      </c>
      <c r="G118" s="293" t="s">
        <v>271</v>
      </c>
      <c r="H118" s="301">
        <v>6.1</v>
      </c>
      <c r="I118" s="293"/>
      <c r="J118" s="306"/>
      <c r="K118" s="306"/>
      <c r="L118" s="306"/>
      <c r="M118" s="306"/>
      <c r="N118" s="306"/>
      <c r="O118" s="306"/>
      <c r="P118" s="306"/>
      <c r="Q118" s="306"/>
      <c r="R118" s="306"/>
      <c r="S118" s="306"/>
      <c r="T118" s="306"/>
      <c r="U118" s="306"/>
    </row>
    <row r="119" spans="1:21" x14ac:dyDescent="0.2">
      <c r="A119" s="293" t="s">
        <v>642</v>
      </c>
      <c r="B119" s="293" t="s">
        <v>698</v>
      </c>
      <c r="C119" s="293" t="s">
        <v>409</v>
      </c>
      <c r="D119" s="293" t="s">
        <v>438</v>
      </c>
      <c r="E119" s="293" t="s">
        <v>128</v>
      </c>
      <c r="F119" s="293" t="s">
        <v>272</v>
      </c>
      <c r="G119" s="293" t="s">
        <v>273</v>
      </c>
      <c r="H119" s="301">
        <v>8</v>
      </c>
      <c r="I119" s="293"/>
      <c r="J119" s="306"/>
      <c r="K119" s="306"/>
      <c r="L119" s="306"/>
      <c r="M119" s="306"/>
      <c r="N119" s="306"/>
      <c r="O119" s="306"/>
      <c r="P119" s="306"/>
      <c r="Q119" s="306"/>
      <c r="R119" s="306"/>
      <c r="S119" s="306"/>
      <c r="T119" s="306"/>
      <c r="U119" s="306"/>
    </row>
    <row r="120" spans="1:21" x14ac:dyDescent="0.2">
      <c r="A120" s="293" t="s">
        <v>628</v>
      </c>
      <c r="B120" s="293" t="s">
        <v>696</v>
      </c>
      <c r="C120" s="293" t="s">
        <v>464</v>
      </c>
      <c r="D120" s="293" t="s">
        <v>425</v>
      </c>
      <c r="E120" s="293" t="s">
        <v>40</v>
      </c>
      <c r="F120" s="293" t="s">
        <v>274</v>
      </c>
      <c r="G120" s="293" t="s">
        <v>275</v>
      </c>
      <c r="H120" s="301">
        <v>9.9</v>
      </c>
      <c r="I120" s="293"/>
      <c r="J120" s="306"/>
      <c r="K120" s="306"/>
      <c r="L120" s="306"/>
      <c r="M120" s="306"/>
      <c r="N120" s="306"/>
      <c r="O120" s="306"/>
      <c r="P120" s="306"/>
      <c r="Q120" s="306"/>
      <c r="R120" s="306"/>
      <c r="S120" s="306"/>
      <c r="T120" s="306"/>
      <c r="U120" s="306"/>
    </row>
    <row r="121" spans="1:21" x14ac:dyDescent="0.2">
      <c r="A121" s="293" t="s">
        <v>635</v>
      </c>
      <c r="B121" s="293" t="s">
        <v>694</v>
      </c>
      <c r="C121" s="293" t="s">
        <v>407</v>
      </c>
      <c r="D121" s="293" t="s">
        <v>423</v>
      </c>
      <c r="E121" s="293" t="s">
        <v>34</v>
      </c>
      <c r="F121" s="293" t="s">
        <v>276</v>
      </c>
      <c r="G121" s="293" t="s">
        <v>277</v>
      </c>
      <c r="H121" s="301">
        <v>5.6</v>
      </c>
      <c r="I121" s="293"/>
      <c r="J121" s="306"/>
      <c r="K121" s="306"/>
      <c r="L121" s="306"/>
      <c r="M121" s="306"/>
      <c r="N121" s="306"/>
      <c r="O121" s="306"/>
      <c r="P121" s="306"/>
      <c r="Q121" s="306"/>
      <c r="R121" s="306"/>
      <c r="S121" s="306"/>
      <c r="T121" s="306"/>
      <c r="U121" s="306"/>
    </row>
    <row r="122" spans="1:21" x14ac:dyDescent="0.2">
      <c r="A122" s="293" t="s">
        <v>637</v>
      </c>
      <c r="B122" s="293" t="s">
        <v>688</v>
      </c>
      <c r="C122" s="293" t="s">
        <v>401</v>
      </c>
      <c r="D122" s="293" t="s">
        <v>436</v>
      </c>
      <c r="E122" s="293" t="s">
        <v>114</v>
      </c>
      <c r="F122" s="293" t="s">
        <v>278</v>
      </c>
      <c r="G122" s="293" t="s">
        <v>279</v>
      </c>
      <c r="H122" s="301">
        <v>4.5</v>
      </c>
      <c r="I122" s="293"/>
      <c r="J122" s="306"/>
      <c r="K122" s="306"/>
      <c r="L122" s="306"/>
      <c r="M122" s="306"/>
      <c r="N122" s="306"/>
      <c r="O122" s="306"/>
      <c r="P122" s="306"/>
      <c r="Q122" s="306"/>
      <c r="R122" s="306"/>
      <c r="S122" s="306"/>
      <c r="T122" s="306"/>
      <c r="U122" s="306"/>
    </row>
    <row r="123" spans="1:21" x14ac:dyDescent="0.2">
      <c r="A123" s="293" t="s">
        <v>632</v>
      </c>
      <c r="B123" s="293" t="s">
        <v>698</v>
      </c>
      <c r="C123" s="293" t="s">
        <v>409</v>
      </c>
      <c r="D123" s="293" t="s">
        <v>430</v>
      </c>
      <c r="E123" s="293" t="s">
        <v>65</v>
      </c>
      <c r="F123" s="293" t="s">
        <v>280</v>
      </c>
      <c r="G123" s="293" t="s">
        <v>281</v>
      </c>
      <c r="H123" s="301">
        <v>9.1</v>
      </c>
      <c r="I123" s="293"/>
      <c r="J123" s="306"/>
      <c r="K123" s="306"/>
      <c r="L123" s="306"/>
      <c r="M123" s="306"/>
      <c r="N123" s="306"/>
      <c r="O123" s="306"/>
      <c r="P123" s="306"/>
      <c r="Q123" s="306"/>
      <c r="R123" s="306"/>
      <c r="S123" s="306"/>
      <c r="T123" s="306"/>
      <c r="U123" s="306"/>
    </row>
    <row r="124" spans="1:21" x14ac:dyDescent="0.2">
      <c r="A124" s="293" t="s">
        <v>478</v>
      </c>
      <c r="B124" s="293" t="s">
        <v>688</v>
      </c>
      <c r="C124" s="293" t="s">
        <v>401</v>
      </c>
      <c r="D124" s="293" t="s">
        <v>419</v>
      </c>
      <c r="E124" s="293" t="s">
        <v>17</v>
      </c>
      <c r="F124" s="293" t="s">
        <v>282</v>
      </c>
      <c r="G124" s="293" t="s">
        <v>283</v>
      </c>
      <c r="H124" s="301">
        <v>7.8</v>
      </c>
      <c r="I124" s="293"/>
      <c r="J124" s="306"/>
      <c r="K124" s="306"/>
      <c r="L124" s="306"/>
      <c r="M124" s="306"/>
      <c r="N124" s="306"/>
      <c r="O124" s="306"/>
      <c r="P124" s="306"/>
      <c r="Q124" s="306"/>
      <c r="R124" s="306"/>
      <c r="S124" s="306"/>
      <c r="T124" s="306"/>
      <c r="U124" s="306"/>
    </row>
    <row r="125" spans="1:21" x14ac:dyDescent="0.2">
      <c r="A125" s="293" t="s">
        <v>507</v>
      </c>
      <c r="B125" s="293" t="s">
        <v>698</v>
      </c>
      <c r="C125" s="293" t="s">
        <v>409</v>
      </c>
      <c r="D125" s="293" t="s">
        <v>430</v>
      </c>
      <c r="E125" s="293" t="s">
        <v>65</v>
      </c>
      <c r="F125" s="293" t="s">
        <v>284</v>
      </c>
      <c r="G125" s="293" t="s">
        <v>285</v>
      </c>
      <c r="H125" s="301">
        <v>7.6</v>
      </c>
      <c r="I125" s="293"/>
      <c r="J125" s="306"/>
      <c r="K125" s="306"/>
      <c r="L125" s="306"/>
      <c r="M125" s="306"/>
      <c r="N125" s="306"/>
      <c r="O125" s="306"/>
      <c r="P125" s="306"/>
      <c r="Q125" s="306"/>
      <c r="R125" s="306"/>
      <c r="S125" s="306"/>
      <c r="T125" s="306"/>
      <c r="U125" s="306"/>
    </row>
    <row r="126" spans="1:21" x14ac:dyDescent="0.2">
      <c r="A126" s="293" t="s">
        <v>508</v>
      </c>
      <c r="B126" s="293" t="s">
        <v>697</v>
      </c>
      <c r="C126" s="293" t="s">
        <v>408</v>
      </c>
      <c r="D126" s="293" t="s">
        <v>428</v>
      </c>
      <c r="E126" s="293" t="s">
        <v>53</v>
      </c>
      <c r="F126" s="293" t="s">
        <v>286</v>
      </c>
      <c r="G126" s="293" t="s">
        <v>287</v>
      </c>
      <c r="H126" s="301">
        <v>4.5999999999999996</v>
      </c>
      <c r="I126" s="293"/>
      <c r="J126" s="306"/>
      <c r="K126" s="306"/>
      <c r="L126" s="306"/>
      <c r="M126" s="306"/>
      <c r="N126" s="306"/>
      <c r="O126" s="306"/>
      <c r="P126" s="306"/>
      <c r="Q126" s="306"/>
      <c r="R126" s="306"/>
      <c r="S126" s="306"/>
      <c r="T126" s="306"/>
      <c r="U126" s="306"/>
    </row>
    <row r="127" spans="1:21" x14ac:dyDescent="0.2">
      <c r="A127" s="293" t="s">
        <v>496</v>
      </c>
      <c r="B127" s="293" t="s">
        <v>705</v>
      </c>
      <c r="C127" s="293" t="s">
        <v>411</v>
      </c>
      <c r="D127" s="293" t="s">
        <v>437</v>
      </c>
      <c r="E127" s="293" t="s">
        <v>123</v>
      </c>
      <c r="F127" s="293" t="s">
        <v>288</v>
      </c>
      <c r="G127" s="293" t="s">
        <v>289</v>
      </c>
      <c r="H127" s="301">
        <v>7.5</v>
      </c>
      <c r="I127" s="293"/>
      <c r="J127" s="306"/>
      <c r="K127" s="306"/>
      <c r="L127" s="306"/>
      <c r="M127" s="306"/>
      <c r="N127" s="306"/>
      <c r="O127" s="306"/>
      <c r="P127" s="306"/>
      <c r="Q127" s="306"/>
      <c r="R127" s="306"/>
      <c r="S127" s="306"/>
      <c r="T127" s="306"/>
      <c r="U127" s="306"/>
    </row>
    <row r="128" spans="1:21" x14ac:dyDescent="0.2">
      <c r="A128" s="293" t="s">
        <v>498</v>
      </c>
      <c r="B128" s="293" t="s">
        <v>704</v>
      </c>
      <c r="C128" s="293" t="s">
        <v>98</v>
      </c>
      <c r="D128" s="293" t="s">
        <v>434</v>
      </c>
      <c r="E128" s="293" t="s">
        <v>98</v>
      </c>
      <c r="F128" s="293" t="s">
        <v>290</v>
      </c>
      <c r="G128" s="293" t="s">
        <v>291</v>
      </c>
      <c r="H128" s="301">
        <v>9</v>
      </c>
      <c r="I128" s="293"/>
      <c r="J128" s="306"/>
      <c r="K128" s="306"/>
      <c r="L128" s="306"/>
      <c r="M128" s="306"/>
      <c r="N128" s="306"/>
      <c r="O128" s="306"/>
      <c r="P128" s="306"/>
      <c r="Q128" s="306"/>
      <c r="R128" s="306"/>
      <c r="S128" s="306"/>
      <c r="T128" s="306"/>
      <c r="U128" s="306"/>
    </row>
    <row r="129" spans="1:21" x14ac:dyDescent="0.2">
      <c r="A129" s="293" t="s">
        <v>620</v>
      </c>
      <c r="B129" s="293" t="s">
        <v>689</v>
      </c>
      <c r="C129" s="293" t="s">
        <v>402</v>
      </c>
      <c r="D129" s="293" t="s">
        <v>416</v>
      </c>
      <c r="E129" s="293" t="s">
        <v>8</v>
      </c>
      <c r="F129" s="293" t="s">
        <v>292</v>
      </c>
      <c r="G129" s="293" t="s">
        <v>293</v>
      </c>
      <c r="H129" s="301">
        <v>8.8000000000000007</v>
      </c>
      <c r="I129" s="293"/>
      <c r="J129" s="306"/>
      <c r="K129" s="306"/>
      <c r="L129" s="306"/>
      <c r="M129" s="306"/>
      <c r="N129" s="306"/>
      <c r="O129" s="306"/>
      <c r="P129" s="306"/>
      <c r="Q129" s="306"/>
      <c r="R129" s="306"/>
      <c r="S129" s="306"/>
      <c r="T129" s="306"/>
      <c r="U129" s="306"/>
    </row>
    <row r="130" spans="1:21" x14ac:dyDescent="0.2">
      <c r="A130" s="293" t="s">
        <v>639</v>
      </c>
      <c r="B130" s="293" t="s">
        <v>691</v>
      </c>
      <c r="C130" s="293" t="s">
        <v>405</v>
      </c>
      <c r="D130" s="293" t="s">
        <v>429</v>
      </c>
      <c r="E130" s="293" t="s">
        <v>60</v>
      </c>
      <c r="F130" s="293" t="s">
        <v>296</v>
      </c>
      <c r="G130" s="293" t="s">
        <v>297</v>
      </c>
      <c r="H130" s="301">
        <v>9.6</v>
      </c>
      <c r="I130" s="293"/>
      <c r="J130" s="306"/>
      <c r="K130" s="306"/>
      <c r="L130" s="306"/>
      <c r="M130" s="306"/>
      <c r="N130" s="306"/>
      <c r="O130" s="306"/>
      <c r="P130" s="306"/>
      <c r="Q130" s="306"/>
      <c r="R130" s="306"/>
      <c r="S130" s="306"/>
      <c r="T130" s="306"/>
      <c r="U130" s="306"/>
    </row>
    <row r="131" spans="1:21" x14ac:dyDescent="0.2">
      <c r="A131" s="293" t="s">
        <v>496</v>
      </c>
      <c r="B131" s="293" t="s">
        <v>705</v>
      </c>
      <c r="C131" s="293" t="s">
        <v>411</v>
      </c>
      <c r="D131" s="293" t="s">
        <v>439</v>
      </c>
      <c r="E131" s="293" t="s">
        <v>145</v>
      </c>
      <c r="F131" s="293" t="s">
        <v>298</v>
      </c>
      <c r="G131" s="293" t="s">
        <v>299</v>
      </c>
      <c r="H131" s="301">
        <v>8.1</v>
      </c>
      <c r="I131" s="293"/>
      <c r="J131" s="306"/>
      <c r="K131" s="306"/>
      <c r="L131" s="306"/>
      <c r="M131" s="306"/>
      <c r="N131" s="306"/>
      <c r="O131" s="306"/>
      <c r="P131" s="306"/>
      <c r="Q131" s="306"/>
      <c r="R131" s="306"/>
      <c r="S131" s="306"/>
      <c r="T131" s="306"/>
      <c r="U131" s="306"/>
    </row>
    <row r="132" spans="1:21" x14ac:dyDescent="0.2">
      <c r="A132" s="293" t="s">
        <v>634</v>
      </c>
      <c r="B132" s="293" t="s">
        <v>699</v>
      </c>
      <c r="C132" s="293" t="s">
        <v>410</v>
      </c>
      <c r="D132" s="293" t="s">
        <v>433</v>
      </c>
      <c r="E132" s="293" t="s">
        <v>91</v>
      </c>
      <c r="F132" s="293" t="s">
        <v>300</v>
      </c>
      <c r="G132" s="293" t="s">
        <v>301</v>
      </c>
      <c r="H132" s="301">
        <v>9.6999999999999993</v>
      </c>
      <c r="I132" s="293"/>
      <c r="J132" s="306"/>
      <c r="K132" s="306"/>
      <c r="L132" s="306"/>
      <c r="M132" s="306"/>
      <c r="N132" s="306"/>
      <c r="O132" s="306"/>
      <c r="P132" s="306"/>
      <c r="Q132" s="306"/>
      <c r="R132" s="306"/>
      <c r="S132" s="306"/>
      <c r="T132" s="306"/>
      <c r="U132" s="306"/>
    </row>
    <row r="133" spans="1:21" x14ac:dyDescent="0.2">
      <c r="A133" s="293" t="s">
        <v>634</v>
      </c>
      <c r="B133" s="293" t="s">
        <v>699</v>
      </c>
      <c r="C133" s="293" t="s">
        <v>410</v>
      </c>
      <c r="D133" s="293" t="s">
        <v>432</v>
      </c>
      <c r="E133" s="293" t="s">
        <v>89</v>
      </c>
      <c r="F133" s="293" t="s">
        <v>302</v>
      </c>
      <c r="G133" s="293" t="s">
        <v>303</v>
      </c>
      <c r="H133" s="301">
        <v>6.6</v>
      </c>
      <c r="I133" s="293"/>
      <c r="J133" s="306"/>
      <c r="K133" s="306"/>
      <c r="L133" s="306"/>
      <c r="M133" s="306"/>
      <c r="N133" s="306"/>
      <c r="O133" s="306"/>
      <c r="P133" s="306"/>
      <c r="Q133" s="306"/>
      <c r="R133" s="306"/>
      <c r="S133" s="306"/>
      <c r="T133" s="306"/>
      <c r="U133" s="306"/>
    </row>
    <row r="134" spans="1:21" x14ac:dyDescent="0.2">
      <c r="A134" s="293" t="s">
        <v>490</v>
      </c>
      <c r="B134" s="293" t="s">
        <v>694</v>
      </c>
      <c r="C134" s="293" t="s">
        <v>407</v>
      </c>
      <c r="D134" s="293" t="s">
        <v>431</v>
      </c>
      <c r="E134" s="293" t="s">
        <v>82</v>
      </c>
      <c r="F134" s="293" t="s">
        <v>304</v>
      </c>
      <c r="G134" s="293" t="s">
        <v>305</v>
      </c>
      <c r="H134" s="301">
        <v>8.4</v>
      </c>
      <c r="I134" s="293"/>
      <c r="J134" s="306"/>
      <c r="K134" s="306"/>
      <c r="L134" s="306"/>
      <c r="M134" s="306"/>
      <c r="N134" s="306"/>
      <c r="O134" s="306"/>
      <c r="P134" s="306"/>
      <c r="Q134" s="306"/>
      <c r="R134" s="306"/>
      <c r="S134" s="306"/>
      <c r="T134" s="306"/>
      <c r="U134" s="306"/>
    </row>
    <row r="135" spans="1:21" x14ac:dyDescent="0.2">
      <c r="A135" s="289" t="s">
        <v>502</v>
      </c>
      <c r="B135" s="293" t="s">
        <v>693</v>
      </c>
      <c r="C135" s="293" t="s">
        <v>406</v>
      </c>
      <c r="D135" s="293" t="s">
        <v>435</v>
      </c>
      <c r="E135" s="293" t="s">
        <v>111</v>
      </c>
      <c r="F135" s="293" t="s">
        <v>306</v>
      </c>
      <c r="G135" s="293" t="s">
        <v>307</v>
      </c>
      <c r="H135" s="301">
        <v>9.4</v>
      </c>
      <c r="I135" s="293"/>
      <c r="J135" s="306"/>
      <c r="K135" s="306"/>
      <c r="L135" s="306"/>
      <c r="M135" s="306"/>
      <c r="N135" s="306"/>
      <c r="O135" s="306"/>
      <c r="P135" s="306"/>
      <c r="Q135" s="306"/>
      <c r="R135" s="306"/>
      <c r="S135" s="306"/>
      <c r="T135" s="306"/>
      <c r="U135" s="306"/>
    </row>
    <row r="136" spans="1:21" x14ac:dyDescent="0.2">
      <c r="A136" s="293" t="s">
        <v>500</v>
      </c>
      <c r="B136" s="293" t="s">
        <v>694</v>
      </c>
      <c r="C136" s="293" t="s">
        <v>407</v>
      </c>
      <c r="D136" s="293" t="s">
        <v>431</v>
      </c>
      <c r="E136" s="293" t="s">
        <v>82</v>
      </c>
      <c r="F136" s="293" t="s">
        <v>308</v>
      </c>
      <c r="G136" s="293" t="s">
        <v>309</v>
      </c>
      <c r="H136" s="301">
        <v>9</v>
      </c>
      <c r="I136" s="293"/>
      <c r="J136" s="306"/>
      <c r="K136" s="306"/>
      <c r="L136" s="306"/>
      <c r="M136" s="306"/>
      <c r="N136" s="306"/>
      <c r="O136" s="306"/>
      <c r="P136" s="306"/>
      <c r="Q136" s="306"/>
      <c r="R136" s="306"/>
      <c r="S136" s="306"/>
      <c r="T136" s="306"/>
      <c r="U136" s="306"/>
    </row>
    <row r="137" spans="1:21" x14ac:dyDescent="0.2">
      <c r="A137" s="293" t="s">
        <v>496</v>
      </c>
      <c r="B137" s="293" t="s">
        <v>705</v>
      </c>
      <c r="C137" s="293" t="s">
        <v>411</v>
      </c>
      <c r="D137" s="293" t="s">
        <v>439</v>
      </c>
      <c r="E137" s="293" t="s">
        <v>145</v>
      </c>
      <c r="F137" s="293" t="s">
        <v>314</v>
      </c>
      <c r="G137" s="293" t="s">
        <v>315</v>
      </c>
      <c r="H137" s="301">
        <v>8.8000000000000007</v>
      </c>
      <c r="I137" s="293"/>
      <c r="J137" s="306"/>
      <c r="K137" s="306"/>
      <c r="L137" s="306"/>
      <c r="M137" s="306"/>
      <c r="N137" s="306"/>
      <c r="O137" s="306"/>
      <c r="P137" s="306"/>
      <c r="Q137" s="306"/>
      <c r="R137" s="306"/>
      <c r="S137" s="306"/>
      <c r="T137" s="306"/>
      <c r="U137" s="306"/>
    </row>
    <row r="138" spans="1:21" x14ac:dyDescent="0.2">
      <c r="A138" s="293" t="s">
        <v>626</v>
      </c>
      <c r="B138" s="293" t="s">
        <v>690</v>
      </c>
      <c r="C138" s="293" t="s">
        <v>404</v>
      </c>
      <c r="D138" s="293" t="s">
        <v>422</v>
      </c>
      <c r="E138" s="293" t="s">
        <v>31</v>
      </c>
      <c r="F138" s="293" t="s">
        <v>316</v>
      </c>
      <c r="G138" s="293" t="s">
        <v>317</v>
      </c>
      <c r="H138" s="301">
        <v>6.8</v>
      </c>
      <c r="I138" s="293"/>
      <c r="J138" s="306"/>
      <c r="K138" s="306"/>
      <c r="L138" s="306"/>
      <c r="M138" s="306"/>
      <c r="N138" s="306"/>
      <c r="O138" s="306"/>
      <c r="P138" s="306"/>
      <c r="Q138" s="306"/>
      <c r="R138" s="306"/>
      <c r="S138" s="306"/>
      <c r="T138" s="306"/>
      <c r="U138" s="306"/>
    </row>
    <row r="139" spans="1:21" x14ac:dyDescent="0.2">
      <c r="A139" s="293" t="s">
        <v>496</v>
      </c>
      <c r="B139" s="293" t="s">
        <v>705</v>
      </c>
      <c r="C139" s="293" t="s">
        <v>411</v>
      </c>
      <c r="D139" s="293" t="s">
        <v>439</v>
      </c>
      <c r="E139" s="293" t="s">
        <v>145</v>
      </c>
      <c r="F139" s="293" t="s">
        <v>318</v>
      </c>
      <c r="G139" s="293" t="s">
        <v>319</v>
      </c>
      <c r="H139" s="301">
        <v>6.7</v>
      </c>
      <c r="I139" s="293"/>
      <c r="J139" s="306"/>
      <c r="K139" s="306"/>
      <c r="L139" s="306"/>
      <c r="M139" s="306"/>
      <c r="N139" s="306"/>
      <c r="O139" s="306"/>
      <c r="P139" s="306"/>
      <c r="Q139" s="306"/>
      <c r="R139" s="306"/>
      <c r="S139" s="306"/>
      <c r="T139" s="306"/>
      <c r="U139" s="306"/>
    </row>
    <row r="140" spans="1:21" x14ac:dyDescent="0.2">
      <c r="A140" s="293" t="s">
        <v>628</v>
      </c>
      <c r="B140" s="293" t="s">
        <v>696</v>
      </c>
      <c r="C140" s="293" t="s">
        <v>464</v>
      </c>
      <c r="D140" s="293" t="s">
        <v>425</v>
      </c>
      <c r="E140" s="293" t="s">
        <v>40</v>
      </c>
      <c r="F140" s="293" t="s">
        <v>322</v>
      </c>
      <c r="G140" s="293" t="s">
        <v>323</v>
      </c>
      <c r="H140" s="301">
        <v>6.4</v>
      </c>
      <c r="I140" s="293"/>
      <c r="J140" s="306"/>
      <c r="K140" s="306"/>
      <c r="L140" s="306"/>
      <c r="M140" s="306"/>
      <c r="N140" s="306"/>
      <c r="O140" s="306"/>
      <c r="P140" s="306"/>
      <c r="Q140" s="306"/>
      <c r="R140" s="306"/>
      <c r="S140" s="306"/>
      <c r="T140" s="306"/>
      <c r="U140" s="306"/>
    </row>
    <row r="141" spans="1:21" x14ac:dyDescent="0.2">
      <c r="A141" s="293" t="s">
        <v>632</v>
      </c>
      <c r="B141" s="293" t="s">
        <v>698</v>
      </c>
      <c r="C141" s="293" t="s">
        <v>409</v>
      </c>
      <c r="D141" s="293" t="s">
        <v>430</v>
      </c>
      <c r="E141" s="293" t="s">
        <v>65</v>
      </c>
      <c r="F141" s="293" t="s">
        <v>324</v>
      </c>
      <c r="G141" s="293" t="s">
        <v>325</v>
      </c>
      <c r="H141" s="301">
        <v>6.6</v>
      </c>
      <c r="I141" s="293"/>
      <c r="J141" s="306"/>
      <c r="K141" s="306"/>
      <c r="L141" s="306"/>
      <c r="M141" s="306"/>
      <c r="N141" s="306"/>
      <c r="O141" s="306"/>
      <c r="P141" s="306"/>
      <c r="Q141" s="306"/>
      <c r="R141" s="306"/>
      <c r="S141" s="306"/>
      <c r="T141" s="306"/>
      <c r="U141" s="306"/>
    </row>
    <row r="142" spans="1:21" x14ac:dyDescent="0.2">
      <c r="A142" s="293" t="s">
        <v>634</v>
      </c>
      <c r="B142" s="293" t="s">
        <v>699</v>
      </c>
      <c r="C142" s="293" t="s">
        <v>410</v>
      </c>
      <c r="D142" s="293" t="s">
        <v>432</v>
      </c>
      <c r="E142" s="293" t="s">
        <v>89</v>
      </c>
      <c r="F142" s="293" t="s">
        <v>326</v>
      </c>
      <c r="G142" s="293" t="s">
        <v>327</v>
      </c>
      <c r="H142" s="301">
        <v>8.5</v>
      </c>
      <c r="I142" s="293"/>
      <c r="J142" s="306"/>
      <c r="K142" s="306"/>
      <c r="L142" s="306"/>
      <c r="M142" s="306"/>
      <c r="N142" s="306"/>
      <c r="O142" s="306"/>
      <c r="P142" s="306"/>
      <c r="Q142" s="306"/>
      <c r="R142" s="306"/>
      <c r="S142" s="306"/>
      <c r="T142" s="306"/>
      <c r="U142" s="306"/>
    </row>
    <row r="143" spans="1:21" x14ac:dyDescent="0.2">
      <c r="A143" s="293" t="s">
        <v>640</v>
      </c>
      <c r="B143" s="293" t="s">
        <v>689</v>
      </c>
      <c r="C143" s="293" t="s">
        <v>402</v>
      </c>
      <c r="D143" s="293" t="s">
        <v>427</v>
      </c>
      <c r="E143" s="293" t="s">
        <v>50</v>
      </c>
      <c r="F143" s="293" t="s">
        <v>328</v>
      </c>
      <c r="G143" s="293" t="s">
        <v>329</v>
      </c>
      <c r="H143" s="301">
        <v>8.4</v>
      </c>
      <c r="I143" s="293"/>
      <c r="J143" s="306"/>
      <c r="K143" s="306"/>
      <c r="L143" s="306"/>
      <c r="M143" s="306"/>
      <c r="N143" s="306"/>
      <c r="O143" s="306"/>
      <c r="P143" s="306"/>
      <c r="Q143" s="306"/>
      <c r="R143" s="306"/>
      <c r="S143" s="306"/>
      <c r="T143" s="306"/>
      <c r="U143" s="306"/>
    </row>
    <row r="144" spans="1:21" x14ac:dyDescent="0.2">
      <c r="A144" s="293" t="s">
        <v>636</v>
      </c>
      <c r="B144" s="293" t="s">
        <v>689</v>
      </c>
      <c r="C144" s="293" t="s">
        <v>402</v>
      </c>
      <c r="D144" s="293" t="s">
        <v>427</v>
      </c>
      <c r="E144" s="293" t="s">
        <v>50</v>
      </c>
      <c r="F144" s="293" t="s">
        <v>330</v>
      </c>
      <c r="G144" s="293" t="s">
        <v>331</v>
      </c>
      <c r="H144" s="301">
        <v>9.6999999999999993</v>
      </c>
      <c r="I144" s="293"/>
      <c r="J144" s="306"/>
      <c r="K144" s="306"/>
      <c r="L144" s="306"/>
      <c r="M144" s="306"/>
      <c r="N144" s="306"/>
      <c r="O144" s="306"/>
      <c r="P144" s="306"/>
      <c r="Q144" s="306"/>
      <c r="R144" s="306"/>
      <c r="S144" s="306"/>
      <c r="T144" s="306"/>
      <c r="U144" s="306"/>
    </row>
    <row r="145" spans="1:21" x14ac:dyDescent="0.2">
      <c r="A145" s="293" t="s">
        <v>633</v>
      </c>
      <c r="B145" s="293" t="s">
        <v>690</v>
      </c>
      <c r="C145" s="293" t="s">
        <v>404</v>
      </c>
      <c r="D145" s="293" t="s">
        <v>422</v>
      </c>
      <c r="E145" s="293" t="s">
        <v>31</v>
      </c>
      <c r="F145" s="293" t="s">
        <v>332</v>
      </c>
      <c r="G145" s="293" t="s">
        <v>333</v>
      </c>
      <c r="H145" s="301">
        <v>8.3000000000000007</v>
      </c>
      <c r="I145" s="293"/>
      <c r="J145" s="306"/>
      <c r="K145" s="306"/>
      <c r="L145" s="306"/>
      <c r="M145" s="306"/>
      <c r="N145" s="306"/>
      <c r="O145" s="306"/>
      <c r="P145" s="306"/>
      <c r="Q145" s="306"/>
      <c r="R145" s="306"/>
      <c r="S145" s="306"/>
      <c r="T145" s="306"/>
      <c r="U145" s="306"/>
    </row>
    <row r="146" spans="1:21" x14ac:dyDescent="0.2">
      <c r="A146" s="293" t="s">
        <v>620</v>
      </c>
      <c r="B146" s="293" t="s">
        <v>689</v>
      </c>
      <c r="C146" s="293" t="s">
        <v>402</v>
      </c>
      <c r="D146" s="293" t="s">
        <v>416</v>
      </c>
      <c r="E146" s="293" t="s">
        <v>8</v>
      </c>
      <c r="F146" s="293" t="s">
        <v>334</v>
      </c>
      <c r="G146" s="293" t="s">
        <v>335</v>
      </c>
      <c r="H146" s="301">
        <v>8.6999999999999993</v>
      </c>
      <c r="I146" s="293"/>
      <c r="J146" s="306"/>
      <c r="K146" s="306"/>
      <c r="L146" s="306"/>
      <c r="M146" s="306"/>
      <c r="N146" s="306"/>
      <c r="O146" s="306"/>
      <c r="P146" s="306"/>
      <c r="Q146" s="306"/>
      <c r="R146" s="306"/>
      <c r="S146" s="306"/>
      <c r="T146" s="306"/>
      <c r="U146" s="306"/>
    </row>
    <row r="147" spans="1:21" x14ac:dyDescent="0.2">
      <c r="A147" s="293" t="s">
        <v>623</v>
      </c>
      <c r="B147" s="293" t="s">
        <v>692</v>
      </c>
      <c r="C147" s="293" t="s">
        <v>403</v>
      </c>
      <c r="D147" s="293" t="s">
        <v>420</v>
      </c>
      <c r="E147" s="293" t="s">
        <v>25</v>
      </c>
      <c r="F147" s="293" t="s">
        <v>336</v>
      </c>
      <c r="G147" s="293" t="s">
        <v>337</v>
      </c>
      <c r="H147" s="301">
        <v>9.6</v>
      </c>
      <c r="I147" s="293"/>
      <c r="J147" s="306"/>
      <c r="K147" s="306"/>
      <c r="L147" s="306"/>
      <c r="M147" s="306"/>
      <c r="N147" s="306"/>
      <c r="O147" s="306"/>
      <c r="P147" s="306"/>
      <c r="Q147" s="306"/>
      <c r="R147" s="306"/>
      <c r="S147" s="306"/>
      <c r="T147" s="306"/>
      <c r="U147" s="306"/>
    </row>
    <row r="148" spans="1:21" x14ac:dyDescent="0.2">
      <c r="A148" s="293" t="s">
        <v>628</v>
      </c>
      <c r="B148" s="293" t="s">
        <v>696</v>
      </c>
      <c r="C148" s="293" t="s">
        <v>464</v>
      </c>
      <c r="D148" s="293" t="s">
        <v>425</v>
      </c>
      <c r="E148" s="293" t="s">
        <v>40</v>
      </c>
      <c r="F148" s="293" t="s">
        <v>338</v>
      </c>
      <c r="G148" s="293" t="s">
        <v>339</v>
      </c>
      <c r="H148" s="301">
        <v>8.5</v>
      </c>
      <c r="I148" s="293"/>
      <c r="J148" s="306"/>
      <c r="K148" s="306"/>
      <c r="L148" s="306"/>
      <c r="M148" s="306"/>
      <c r="N148" s="306"/>
      <c r="O148" s="306"/>
      <c r="P148" s="306"/>
      <c r="Q148" s="306"/>
      <c r="R148" s="306"/>
      <c r="S148" s="306"/>
      <c r="T148" s="306"/>
      <c r="U148" s="306"/>
    </row>
    <row r="149" spans="1:21" x14ac:dyDescent="0.2">
      <c r="A149" s="293" t="s">
        <v>507</v>
      </c>
      <c r="B149" s="293" t="s">
        <v>698</v>
      </c>
      <c r="C149" s="293" t="s">
        <v>409</v>
      </c>
      <c r="D149" s="293" t="s">
        <v>430</v>
      </c>
      <c r="E149" s="293" t="s">
        <v>65</v>
      </c>
      <c r="F149" s="293" t="s">
        <v>340</v>
      </c>
      <c r="G149" s="293" t="s">
        <v>341</v>
      </c>
      <c r="H149" s="301">
        <v>6.7</v>
      </c>
      <c r="I149" s="293"/>
      <c r="J149" s="306"/>
      <c r="K149" s="306"/>
      <c r="L149" s="306"/>
      <c r="M149" s="306"/>
      <c r="N149" s="306"/>
      <c r="O149" s="306"/>
      <c r="P149" s="306"/>
      <c r="Q149" s="306"/>
      <c r="R149" s="306"/>
      <c r="S149" s="306"/>
      <c r="T149" s="306"/>
      <c r="U149" s="306"/>
    </row>
    <row r="150" spans="1:21" x14ac:dyDescent="0.2">
      <c r="A150" s="293" t="s">
        <v>620</v>
      </c>
      <c r="B150" s="293" t="s">
        <v>689</v>
      </c>
      <c r="C150" s="293" t="s">
        <v>402</v>
      </c>
      <c r="D150" s="293" t="s">
        <v>416</v>
      </c>
      <c r="E150" s="293" t="s">
        <v>8</v>
      </c>
      <c r="F150" s="293" t="s">
        <v>342</v>
      </c>
      <c r="G150" s="293" t="s">
        <v>343</v>
      </c>
      <c r="H150" s="301">
        <v>8.5</v>
      </c>
      <c r="I150" s="293"/>
      <c r="J150" s="306"/>
      <c r="K150" s="306"/>
      <c r="L150" s="306"/>
      <c r="M150" s="306"/>
      <c r="N150" s="306"/>
      <c r="O150" s="306"/>
      <c r="P150" s="306"/>
      <c r="Q150" s="306"/>
      <c r="R150" s="306"/>
      <c r="S150" s="306"/>
      <c r="T150" s="306"/>
      <c r="U150" s="306"/>
    </row>
    <row r="151" spans="1:21" x14ac:dyDescent="0.2">
      <c r="A151" s="293" t="s">
        <v>479</v>
      </c>
      <c r="B151" s="293" t="s">
        <v>691</v>
      </c>
      <c r="C151" s="293" t="s">
        <v>405</v>
      </c>
      <c r="D151" s="293" t="s">
        <v>552</v>
      </c>
      <c r="E151" s="293" t="s">
        <v>20</v>
      </c>
      <c r="F151" s="293" t="s">
        <v>344</v>
      </c>
      <c r="G151" s="293" t="s">
        <v>345</v>
      </c>
      <c r="H151" s="301">
        <v>7</v>
      </c>
    </row>
    <row r="152" spans="1:21" x14ac:dyDescent="0.2">
      <c r="A152" s="293" t="s">
        <v>637</v>
      </c>
      <c r="B152" s="293" t="s">
        <v>688</v>
      </c>
      <c r="C152" s="293" t="s">
        <v>401</v>
      </c>
      <c r="D152" s="293" t="s">
        <v>436</v>
      </c>
      <c r="E152" s="293" t="s">
        <v>114</v>
      </c>
      <c r="F152" s="293" t="s">
        <v>350</v>
      </c>
      <c r="G152" s="293" t="s">
        <v>351</v>
      </c>
      <c r="H152" s="301">
        <v>4.5</v>
      </c>
    </row>
    <row r="153" spans="1:21" x14ac:dyDescent="0.2">
      <c r="A153" s="293" t="s">
        <v>496</v>
      </c>
      <c r="B153" s="293" t="s">
        <v>705</v>
      </c>
      <c r="C153" s="293" t="s">
        <v>411</v>
      </c>
      <c r="D153" s="293" t="s">
        <v>437</v>
      </c>
      <c r="E153" s="293" t="s">
        <v>123</v>
      </c>
      <c r="F153" s="293" t="s">
        <v>352</v>
      </c>
      <c r="G153" s="293" t="s">
        <v>353</v>
      </c>
      <c r="H153" s="301">
        <v>6.8</v>
      </c>
    </row>
    <row r="154" spans="1:21" x14ac:dyDescent="0.2">
      <c r="A154" s="293" t="s">
        <v>619</v>
      </c>
      <c r="B154" s="293" t="s">
        <v>688</v>
      </c>
      <c r="C154" s="293" t="s">
        <v>401</v>
      </c>
      <c r="D154" s="293" t="s">
        <v>415</v>
      </c>
      <c r="E154" s="293" t="s">
        <v>5</v>
      </c>
      <c r="F154" s="293" t="s">
        <v>354</v>
      </c>
      <c r="G154" s="293" t="s">
        <v>355</v>
      </c>
      <c r="H154" s="301">
        <v>6.1</v>
      </c>
    </row>
    <row r="155" spans="1:21" x14ac:dyDescent="0.2">
      <c r="A155" s="293" t="s">
        <v>635</v>
      </c>
      <c r="B155" s="293" t="s">
        <v>694</v>
      </c>
      <c r="C155" s="293" t="s">
        <v>407</v>
      </c>
      <c r="D155" s="293" t="s">
        <v>423</v>
      </c>
      <c r="E155" s="293" t="s">
        <v>34</v>
      </c>
      <c r="F155" s="293" t="s">
        <v>356</v>
      </c>
      <c r="G155" s="293" t="s">
        <v>357</v>
      </c>
      <c r="H155" s="301">
        <v>5.8</v>
      </c>
    </row>
    <row r="156" spans="1:21" x14ac:dyDescent="0.2">
      <c r="A156" s="293" t="s">
        <v>621</v>
      </c>
      <c r="B156" s="293" t="s">
        <v>690</v>
      </c>
      <c r="C156" s="293" t="s">
        <v>404</v>
      </c>
      <c r="D156" s="293" t="s">
        <v>418</v>
      </c>
      <c r="E156" s="293" t="s">
        <v>12</v>
      </c>
      <c r="F156" s="293" t="s">
        <v>358</v>
      </c>
      <c r="G156" s="293" t="s">
        <v>359</v>
      </c>
      <c r="H156" s="301">
        <v>9.3000000000000007</v>
      </c>
    </row>
    <row r="157" spans="1:21" x14ac:dyDescent="0.2">
      <c r="A157" s="293" t="s">
        <v>633</v>
      </c>
      <c r="B157" s="293" t="s">
        <v>690</v>
      </c>
      <c r="C157" s="293" t="s">
        <v>404</v>
      </c>
      <c r="D157" s="293" t="s">
        <v>422</v>
      </c>
      <c r="E157" s="293" t="s">
        <v>31</v>
      </c>
      <c r="F157" s="293" t="s">
        <v>360</v>
      </c>
      <c r="G157" s="293" t="s">
        <v>361</v>
      </c>
      <c r="H157" s="301">
        <v>9.9</v>
      </c>
    </row>
    <row r="158" spans="1:21" x14ac:dyDescent="0.2">
      <c r="A158" s="293" t="s">
        <v>496</v>
      </c>
      <c r="B158" s="293" t="s">
        <v>705</v>
      </c>
      <c r="C158" s="293" t="s">
        <v>411</v>
      </c>
      <c r="D158" s="293" t="s">
        <v>437</v>
      </c>
      <c r="E158" s="293" t="s">
        <v>123</v>
      </c>
      <c r="F158" s="293" t="s">
        <v>362</v>
      </c>
      <c r="G158" s="293" t="s">
        <v>363</v>
      </c>
      <c r="H158" s="301">
        <v>7.1</v>
      </c>
    </row>
    <row r="159" spans="1:21" x14ac:dyDescent="0.2">
      <c r="A159" s="293" t="s">
        <v>490</v>
      </c>
      <c r="B159" s="293" t="s">
        <v>694</v>
      </c>
      <c r="C159" s="293" t="s">
        <v>407</v>
      </c>
      <c r="D159" s="293" t="s">
        <v>431</v>
      </c>
      <c r="E159" s="293" t="s">
        <v>82</v>
      </c>
      <c r="F159" s="293" t="s">
        <v>364</v>
      </c>
      <c r="G159" s="293" t="s">
        <v>365</v>
      </c>
      <c r="H159" s="301">
        <v>9.5</v>
      </c>
    </row>
    <row r="160" spans="1:21" x14ac:dyDescent="0.2">
      <c r="A160" s="293" t="s">
        <v>496</v>
      </c>
      <c r="B160" s="293" t="s">
        <v>705</v>
      </c>
      <c r="C160" s="293" t="s">
        <v>411</v>
      </c>
      <c r="D160" s="293" t="s">
        <v>437</v>
      </c>
      <c r="E160" s="293" t="s">
        <v>123</v>
      </c>
      <c r="F160" s="293" t="s">
        <v>366</v>
      </c>
      <c r="G160" s="293" t="s">
        <v>367</v>
      </c>
      <c r="H160" s="301">
        <v>9</v>
      </c>
    </row>
    <row r="161" spans="1:8" x14ac:dyDescent="0.2">
      <c r="A161" s="293" t="s">
        <v>494</v>
      </c>
      <c r="B161" s="293" t="s">
        <v>691</v>
      </c>
      <c r="C161" s="293" t="s">
        <v>405</v>
      </c>
      <c r="D161" s="293" t="s">
        <v>552</v>
      </c>
      <c r="E161" s="293" t="s">
        <v>20</v>
      </c>
      <c r="F161" s="293" t="s">
        <v>368</v>
      </c>
      <c r="G161" s="293" t="s">
        <v>369</v>
      </c>
      <c r="H161" s="301">
        <v>10</v>
      </c>
    </row>
    <row r="162" spans="1:8" x14ac:dyDescent="0.2">
      <c r="A162" s="293" t="s">
        <v>627</v>
      </c>
      <c r="B162" s="293" t="s">
        <v>695</v>
      </c>
      <c r="C162" s="293" t="s">
        <v>465</v>
      </c>
      <c r="D162" s="293" t="s">
        <v>424</v>
      </c>
      <c r="E162" s="293" t="s">
        <v>35</v>
      </c>
      <c r="F162" s="293" t="s">
        <v>374</v>
      </c>
      <c r="G162" s="293" t="s">
        <v>375</v>
      </c>
      <c r="H162" s="301">
        <v>8.6999999999999993</v>
      </c>
    </row>
    <row r="163" spans="1:8" x14ac:dyDescent="0.2">
      <c r="A163" s="293" t="s">
        <v>495</v>
      </c>
      <c r="B163" s="293" t="s">
        <v>693</v>
      </c>
      <c r="C163" s="293" t="s">
        <v>406</v>
      </c>
      <c r="D163" s="293" t="s">
        <v>435</v>
      </c>
      <c r="E163" s="293" t="s">
        <v>111</v>
      </c>
      <c r="F163" s="293" t="s">
        <v>376</v>
      </c>
      <c r="G163" s="293" t="s">
        <v>377</v>
      </c>
      <c r="H163" s="301">
        <v>9.5</v>
      </c>
    </row>
    <row r="164" spans="1:8" x14ac:dyDescent="0.2">
      <c r="A164" s="293" t="s">
        <v>629</v>
      </c>
      <c r="B164" s="293" t="s">
        <v>690</v>
      </c>
      <c r="C164" s="293" t="s">
        <v>404</v>
      </c>
      <c r="D164" s="293" t="s">
        <v>426</v>
      </c>
      <c r="E164" s="293" t="s">
        <v>47</v>
      </c>
      <c r="F164" s="293" t="s">
        <v>378</v>
      </c>
      <c r="G164" s="293" t="s">
        <v>379</v>
      </c>
      <c r="H164" s="301">
        <v>8.6999999999999993</v>
      </c>
    </row>
    <row r="165" spans="1:8" x14ac:dyDescent="0.2">
      <c r="A165" s="293" t="s">
        <v>501</v>
      </c>
      <c r="B165" s="293" t="s">
        <v>691</v>
      </c>
      <c r="C165" s="293" t="s">
        <v>405</v>
      </c>
      <c r="D165" s="293" t="s">
        <v>429</v>
      </c>
      <c r="E165" s="293" t="s">
        <v>60</v>
      </c>
      <c r="F165" s="293" t="s">
        <v>382</v>
      </c>
      <c r="G165" s="293" t="s">
        <v>383</v>
      </c>
      <c r="H165" s="301">
        <v>10</v>
      </c>
    </row>
    <row r="166" spans="1:8" x14ac:dyDescent="0.2">
      <c r="A166" s="293" t="s">
        <v>628</v>
      </c>
      <c r="B166" s="293" t="s">
        <v>696</v>
      </c>
      <c r="C166" s="293" t="s">
        <v>464</v>
      </c>
      <c r="D166" s="293" t="s">
        <v>425</v>
      </c>
      <c r="E166" s="293" t="s">
        <v>40</v>
      </c>
      <c r="F166" s="293" t="s">
        <v>384</v>
      </c>
      <c r="G166" s="293" t="s">
        <v>385</v>
      </c>
      <c r="H166" s="301">
        <v>8.3000000000000007</v>
      </c>
    </row>
    <row r="167" spans="1:8" x14ac:dyDescent="0.2">
      <c r="A167" s="293" t="s">
        <v>635</v>
      </c>
      <c r="B167" s="293" t="s">
        <v>694</v>
      </c>
      <c r="C167" s="293" t="s">
        <v>407</v>
      </c>
      <c r="D167" s="293" t="s">
        <v>423</v>
      </c>
      <c r="E167" s="293" t="s">
        <v>34</v>
      </c>
      <c r="F167" s="293" t="s">
        <v>390</v>
      </c>
      <c r="G167" s="293" t="s">
        <v>391</v>
      </c>
      <c r="H167" s="301">
        <v>5.8</v>
      </c>
    </row>
    <row r="168" spans="1:8" x14ac:dyDescent="0.2">
      <c r="A168" s="293" t="s">
        <v>500</v>
      </c>
      <c r="B168" s="293" t="s">
        <v>694</v>
      </c>
      <c r="C168" s="293" t="s">
        <v>407</v>
      </c>
      <c r="D168" s="293" t="s">
        <v>431</v>
      </c>
      <c r="E168" s="293" t="s">
        <v>82</v>
      </c>
      <c r="F168" s="293" t="s">
        <v>392</v>
      </c>
      <c r="G168" s="293" t="s">
        <v>393</v>
      </c>
      <c r="H168" s="301">
        <v>7.5</v>
      </c>
    </row>
  </sheetData>
  <customSheetViews>
    <customSheetView guid="{460C675D-EB01-4F1F-8F6F-F3410AC9815E}">
      <pane ySplit="4" topLeftCell="A5" activePane="bottomLeft" state="frozen"/>
      <selection pane="bottomLeft"/>
      <pageMargins left="0.7" right="0.7" top="0.75" bottom="0.75" header="0.3" footer="0.3"/>
    </customSheetView>
    <customSheetView guid="{0B466410-FB7E-451A-AFD3-95886095C000}">
      <pane xSplit="1" ySplit="4" topLeftCell="B5" activePane="bottomRight" state="frozen"/>
      <selection pane="bottomRight" activeCell="H8" sqref="H8"/>
      <pageMargins left="0.7" right="0.7" top="0.75" bottom="0.75" header="0.3" footer="0.3"/>
    </customSheetView>
  </customSheetViews>
  <conditionalFormatting sqref="F5:F168">
    <cfRule type="expression" dxfId="37" priority="2">
      <formula>$AV5="yes"</formula>
    </cfRule>
    <cfRule type="expression" dxfId="36" priority="3">
      <formula>AND($AV5="no",$AW5="up")</formula>
    </cfRule>
  </conditionalFormatting>
  <conditionalFormatting sqref="H5:H168">
    <cfRule type="expression" dxfId="35" priority="1">
      <formula>I5="yes"</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48"/>
  <sheetViews>
    <sheetView workbookViewId="0">
      <pane ySplit="4" topLeftCell="A5" activePane="bottomLeft" state="frozen"/>
      <selection pane="bottomLeft"/>
    </sheetView>
  </sheetViews>
  <sheetFormatPr defaultRowHeight="11.25" x14ac:dyDescent="0.2"/>
  <cols>
    <col min="1" max="1" width="51.5" customWidth="1"/>
    <col min="2" max="2" width="44.83203125" customWidth="1"/>
    <col min="3" max="3" width="18" bestFit="1" customWidth="1"/>
    <col min="4" max="4" width="34.33203125" bestFit="1" customWidth="1"/>
    <col min="5" max="5" width="12.33203125" bestFit="1" customWidth="1"/>
    <col min="6" max="6" width="38.83203125" bestFit="1" customWidth="1"/>
    <col min="7" max="7" width="8" customWidth="1"/>
    <col min="8" max="8" width="18.1640625" customWidth="1"/>
  </cols>
  <sheetData>
    <row r="1" spans="1:21" x14ac:dyDescent="0.2">
      <c r="A1" s="1" t="s">
        <v>395</v>
      </c>
    </row>
    <row r="3" spans="1:21" x14ac:dyDescent="0.2">
      <c r="A3" s="352" t="s">
        <v>810</v>
      </c>
    </row>
    <row r="4" spans="1:21" ht="34.5" customHeight="1" x14ac:dyDescent="0.2">
      <c r="A4" s="311" t="s">
        <v>473</v>
      </c>
      <c r="B4" s="311" t="s">
        <v>469</v>
      </c>
      <c r="C4" s="311" t="s">
        <v>470</v>
      </c>
      <c r="D4" s="311" t="s">
        <v>455</v>
      </c>
      <c r="E4" s="311" t="s">
        <v>454</v>
      </c>
      <c r="F4" s="311" t="s">
        <v>0</v>
      </c>
      <c r="G4" s="311" t="s">
        <v>1</v>
      </c>
      <c r="H4" s="311" t="s">
        <v>2</v>
      </c>
    </row>
    <row r="5" spans="1:21" x14ac:dyDescent="0.2">
      <c r="A5" s="293" t="s">
        <v>622</v>
      </c>
      <c r="B5" s="293" t="s">
        <v>690</v>
      </c>
      <c r="C5" s="293" t="s">
        <v>404</v>
      </c>
      <c r="D5" s="293" t="s">
        <v>418</v>
      </c>
      <c r="E5" s="293" t="s">
        <v>12</v>
      </c>
      <c r="F5" s="293" t="s">
        <v>15</v>
      </c>
      <c r="G5" s="293" t="s">
        <v>16</v>
      </c>
      <c r="H5" s="301">
        <v>11.9</v>
      </c>
      <c r="I5" s="293"/>
      <c r="J5" s="306"/>
      <c r="K5" s="306"/>
      <c r="L5" s="306"/>
      <c r="M5" s="306"/>
      <c r="N5" s="306"/>
      <c r="P5" s="306"/>
      <c r="Q5" s="306"/>
      <c r="R5" s="306"/>
      <c r="S5" s="306"/>
      <c r="T5" s="306"/>
      <c r="U5" s="306"/>
    </row>
    <row r="6" spans="1:21" x14ac:dyDescent="0.2">
      <c r="A6" s="293" t="s">
        <v>487</v>
      </c>
      <c r="B6" s="293" t="s">
        <v>691</v>
      </c>
      <c r="C6" s="293" t="s">
        <v>405</v>
      </c>
      <c r="D6" s="293" t="s">
        <v>429</v>
      </c>
      <c r="E6" s="293" t="s">
        <v>60</v>
      </c>
      <c r="F6" s="293" t="s">
        <v>61</v>
      </c>
      <c r="G6" s="293" t="s">
        <v>62</v>
      </c>
      <c r="H6" s="301">
        <v>10.1</v>
      </c>
      <c r="I6" s="293"/>
      <c r="J6" s="306"/>
      <c r="K6" s="306"/>
      <c r="L6" s="306"/>
      <c r="M6" s="306"/>
      <c r="N6" s="306"/>
      <c r="O6" s="306"/>
      <c r="P6" s="306"/>
      <c r="Q6" s="306"/>
      <c r="R6" s="306"/>
      <c r="S6" s="306"/>
      <c r="T6" s="306"/>
      <c r="U6" s="306"/>
    </row>
    <row r="7" spans="1:21" x14ac:dyDescent="0.2">
      <c r="A7" s="293" t="s">
        <v>479</v>
      </c>
      <c r="B7" s="293" t="s">
        <v>691</v>
      </c>
      <c r="C7" s="293" t="s">
        <v>405</v>
      </c>
      <c r="D7" s="293" t="s">
        <v>552</v>
      </c>
      <c r="E7" s="293" t="s">
        <v>20</v>
      </c>
      <c r="F7" s="293" t="s">
        <v>70</v>
      </c>
      <c r="G7" s="293" t="s">
        <v>71</v>
      </c>
      <c r="H7" s="301">
        <v>10.3</v>
      </c>
      <c r="I7" s="293"/>
      <c r="J7" s="306"/>
      <c r="K7" s="306"/>
      <c r="L7" s="306"/>
      <c r="M7" s="306"/>
      <c r="N7" s="306"/>
      <c r="O7" s="306"/>
      <c r="P7" s="306"/>
      <c r="Q7" s="306"/>
      <c r="R7" s="306"/>
      <c r="S7" s="306"/>
      <c r="T7" s="306"/>
      <c r="U7" s="306"/>
    </row>
    <row r="8" spans="1:21" x14ac:dyDescent="0.2">
      <c r="A8" s="293" t="s">
        <v>630</v>
      </c>
      <c r="B8" s="293" t="s">
        <v>689</v>
      </c>
      <c r="C8" s="293" t="s">
        <v>402</v>
      </c>
      <c r="D8" s="293" t="s">
        <v>427</v>
      </c>
      <c r="E8" s="293" t="s">
        <v>50</v>
      </c>
      <c r="F8" s="293" t="s">
        <v>78</v>
      </c>
      <c r="G8" s="293" t="s">
        <v>79</v>
      </c>
      <c r="H8" s="301">
        <v>10.4</v>
      </c>
      <c r="I8" s="293"/>
      <c r="J8" s="306"/>
      <c r="K8" s="306"/>
      <c r="L8" s="306"/>
      <c r="M8" s="306"/>
      <c r="N8" s="306"/>
      <c r="O8" s="306"/>
      <c r="P8" s="306"/>
      <c r="Q8" s="306"/>
      <c r="R8" s="306"/>
      <c r="S8" s="306"/>
      <c r="T8" s="306"/>
      <c r="U8" s="306"/>
    </row>
    <row r="9" spans="1:21" x14ac:dyDescent="0.2">
      <c r="A9" s="293" t="s">
        <v>630</v>
      </c>
      <c r="B9" s="293" t="s">
        <v>689</v>
      </c>
      <c r="C9" s="293" t="s">
        <v>402</v>
      </c>
      <c r="D9" s="293" t="s">
        <v>427</v>
      </c>
      <c r="E9" s="293" t="s">
        <v>50</v>
      </c>
      <c r="F9" s="293" t="s">
        <v>119</v>
      </c>
      <c r="G9" s="293" t="s">
        <v>120</v>
      </c>
      <c r="H9" s="301">
        <v>10.3</v>
      </c>
      <c r="I9" s="293"/>
      <c r="J9" s="306"/>
      <c r="K9" s="306"/>
      <c r="L9" s="306"/>
      <c r="M9" s="306"/>
      <c r="N9" s="306"/>
      <c r="O9" s="306"/>
      <c r="P9" s="306"/>
      <c r="Q9" s="306"/>
      <c r="R9" s="306"/>
      <c r="S9" s="306"/>
      <c r="T9" s="306"/>
      <c r="U9" s="306"/>
    </row>
    <row r="10" spans="1:21" x14ac:dyDescent="0.2">
      <c r="A10" s="293" t="s">
        <v>622</v>
      </c>
      <c r="B10" s="293" t="s">
        <v>690</v>
      </c>
      <c r="C10" s="293" t="s">
        <v>404</v>
      </c>
      <c r="D10" s="293" t="s">
        <v>418</v>
      </c>
      <c r="E10" s="293" t="s">
        <v>12</v>
      </c>
      <c r="F10" s="293" t="s">
        <v>126</v>
      </c>
      <c r="G10" s="293" t="s">
        <v>127</v>
      </c>
      <c r="H10" s="301">
        <v>10.1</v>
      </c>
      <c r="I10" s="293"/>
      <c r="J10" s="306"/>
      <c r="K10" s="306"/>
      <c r="L10" s="306"/>
      <c r="M10" s="306"/>
      <c r="N10" s="306"/>
      <c r="O10" s="306"/>
      <c r="P10" s="306"/>
      <c r="Q10" s="306"/>
      <c r="R10" s="306"/>
      <c r="S10" s="306"/>
      <c r="T10" s="306"/>
      <c r="U10" s="306"/>
    </row>
    <row r="11" spans="1:21" x14ac:dyDescent="0.2">
      <c r="A11" s="293" t="s">
        <v>629</v>
      </c>
      <c r="B11" s="293" t="s">
        <v>690</v>
      </c>
      <c r="C11" s="293" t="s">
        <v>404</v>
      </c>
      <c r="D11" s="293" t="s">
        <v>426</v>
      </c>
      <c r="E11" s="293" t="s">
        <v>47</v>
      </c>
      <c r="F11" s="293" t="s">
        <v>150</v>
      </c>
      <c r="G11" s="293" t="s">
        <v>151</v>
      </c>
      <c r="H11" s="301">
        <v>10.3</v>
      </c>
      <c r="I11" s="293"/>
      <c r="J11" s="306"/>
      <c r="K11" s="306"/>
      <c r="L11" s="306"/>
      <c r="M11" s="306"/>
      <c r="N11" s="306"/>
      <c r="O11" s="306"/>
      <c r="P11" s="306"/>
      <c r="Q11" s="306"/>
      <c r="R11" s="306"/>
      <c r="S11" s="306"/>
      <c r="T11" s="306"/>
      <c r="U11" s="306"/>
    </row>
    <row r="12" spans="1:21" x14ac:dyDescent="0.2">
      <c r="A12" s="293" t="s">
        <v>629</v>
      </c>
      <c r="B12" s="293" t="s">
        <v>690</v>
      </c>
      <c r="C12" s="293" t="s">
        <v>404</v>
      </c>
      <c r="D12" s="293" t="s">
        <v>426</v>
      </c>
      <c r="E12" s="293" t="s">
        <v>47</v>
      </c>
      <c r="F12" s="293" t="s">
        <v>156</v>
      </c>
      <c r="G12" s="293" t="s">
        <v>157</v>
      </c>
      <c r="H12" s="301">
        <v>10.7</v>
      </c>
      <c r="I12" s="293"/>
      <c r="J12" s="306"/>
      <c r="K12" s="306"/>
      <c r="L12" s="306"/>
      <c r="M12" s="306"/>
      <c r="N12" s="306"/>
      <c r="O12" s="306"/>
      <c r="P12" s="306"/>
      <c r="Q12" s="306"/>
      <c r="R12" s="306"/>
      <c r="S12" s="306"/>
      <c r="T12" s="306"/>
      <c r="U12" s="306"/>
    </row>
    <row r="13" spans="1:21" x14ac:dyDescent="0.2">
      <c r="A13" s="293" t="s">
        <v>630</v>
      </c>
      <c r="B13" s="293" t="s">
        <v>689</v>
      </c>
      <c r="C13" s="293" t="s">
        <v>402</v>
      </c>
      <c r="D13" s="293" t="s">
        <v>427</v>
      </c>
      <c r="E13" s="293" t="s">
        <v>50</v>
      </c>
      <c r="F13" s="293" t="s">
        <v>170</v>
      </c>
      <c r="G13" s="293" t="s">
        <v>171</v>
      </c>
      <c r="H13" s="301">
        <v>11.8</v>
      </c>
      <c r="I13" s="293"/>
      <c r="J13" s="306"/>
      <c r="K13" s="306"/>
      <c r="L13" s="306"/>
      <c r="M13" s="306"/>
      <c r="N13" s="306"/>
      <c r="O13" s="306"/>
      <c r="P13" s="306"/>
      <c r="Q13" s="306"/>
      <c r="R13" s="306"/>
      <c r="S13" s="306"/>
      <c r="T13" s="306"/>
      <c r="U13" s="306"/>
    </row>
    <row r="14" spans="1:21" x14ac:dyDescent="0.2">
      <c r="A14" s="293" t="s">
        <v>630</v>
      </c>
      <c r="B14" s="293" t="s">
        <v>689</v>
      </c>
      <c r="C14" s="293" t="s">
        <v>402</v>
      </c>
      <c r="D14" s="293" t="s">
        <v>427</v>
      </c>
      <c r="E14" s="293" t="s">
        <v>50</v>
      </c>
      <c r="F14" s="293" t="s">
        <v>174</v>
      </c>
      <c r="G14" s="293" t="s">
        <v>175</v>
      </c>
      <c r="H14" s="301">
        <v>12.4</v>
      </c>
      <c r="I14" s="293"/>
      <c r="J14" s="306"/>
      <c r="K14" s="306"/>
      <c r="L14" s="306"/>
      <c r="M14" s="306"/>
      <c r="N14" s="306"/>
      <c r="O14" s="306"/>
      <c r="P14" s="306"/>
      <c r="Q14" s="306"/>
      <c r="R14" s="306"/>
      <c r="S14" s="306"/>
      <c r="T14" s="306"/>
      <c r="U14" s="306"/>
    </row>
    <row r="15" spans="1:21" x14ac:dyDescent="0.2">
      <c r="A15" s="293" t="s">
        <v>622</v>
      </c>
      <c r="B15" s="293" t="s">
        <v>690</v>
      </c>
      <c r="C15" s="293" t="s">
        <v>404</v>
      </c>
      <c r="D15" s="293" t="s">
        <v>418</v>
      </c>
      <c r="E15" s="293" t="s">
        <v>12</v>
      </c>
      <c r="F15" s="293" t="s">
        <v>184</v>
      </c>
      <c r="G15" s="293" t="s">
        <v>185</v>
      </c>
      <c r="H15" s="301">
        <v>10.199999999999999</v>
      </c>
      <c r="I15" s="293"/>
      <c r="J15" s="306"/>
      <c r="K15" s="306"/>
      <c r="L15" s="306"/>
      <c r="M15" s="306"/>
      <c r="N15" s="306"/>
      <c r="O15" s="306"/>
      <c r="P15" s="306"/>
      <c r="Q15" s="306"/>
      <c r="R15" s="306"/>
      <c r="S15" s="306"/>
      <c r="T15" s="306"/>
      <c r="U15" s="306"/>
    </row>
    <row r="16" spans="1:21" x14ac:dyDescent="0.2">
      <c r="A16" s="348" t="s">
        <v>502</v>
      </c>
      <c r="B16" s="293" t="s">
        <v>693</v>
      </c>
      <c r="C16" s="293" t="s">
        <v>406</v>
      </c>
      <c r="D16" s="293" t="s">
        <v>435</v>
      </c>
      <c r="E16" s="293" t="s">
        <v>111</v>
      </c>
      <c r="F16" s="293" t="s">
        <v>200</v>
      </c>
      <c r="G16" s="293" t="s">
        <v>201</v>
      </c>
      <c r="H16" s="301">
        <v>10.5</v>
      </c>
      <c r="I16" s="293"/>
      <c r="J16" s="306"/>
      <c r="K16" s="306"/>
      <c r="L16" s="306"/>
      <c r="M16" s="306"/>
      <c r="N16" s="306"/>
      <c r="O16" s="306"/>
      <c r="P16" s="306"/>
      <c r="Q16" s="306"/>
      <c r="R16" s="306"/>
      <c r="S16" s="306"/>
      <c r="T16" s="306"/>
      <c r="U16" s="306"/>
    </row>
    <row r="17" spans="1:21" x14ac:dyDescent="0.2">
      <c r="A17" s="293" t="s">
        <v>633</v>
      </c>
      <c r="B17" s="293" t="s">
        <v>690</v>
      </c>
      <c r="C17" s="293" t="s">
        <v>404</v>
      </c>
      <c r="D17" s="293" t="s">
        <v>422</v>
      </c>
      <c r="E17" s="293" t="s">
        <v>31</v>
      </c>
      <c r="F17" s="293" t="s">
        <v>212</v>
      </c>
      <c r="G17" s="293" t="s">
        <v>213</v>
      </c>
      <c r="H17" s="301">
        <v>10.199999999999999</v>
      </c>
      <c r="I17" s="293"/>
      <c r="J17" s="306"/>
      <c r="K17" s="306"/>
      <c r="L17" s="306"/>
      <c r="M17" s="306"/>
      <c r="N17" s="306"/>
      <c r="O17" s="306"/>
      <c r="P17" s="306"/>
      <c r="Q17" s="306"/>
      <c r="R17" s="306"/>
      <c r="S17" s="306"/>
      <c r="T17" s="306"/>
      <c r="U17" s="306"/>
    </row>
    <row r="18" spans="1:21" x14ac:dyDescent="0.2">
      <c r="A18" s="293" t="s">
        <v>501</v>
      </c>
      <c r="B18" s="293" t="s">
        <v>691</v>
      </c>
      <c r="C18" s="293" t="s">
        <v>405</v>
      </c>
      <c r="D18" s="293" t="s">
        <v>552</v>
      </c>
      <c r="E18" s="293" t="s">
        <v>20</v>
      </c>
      <c r="F18" s="293" t="s">
        <v>228</v>
      </c>
      <c r="G18" s="293" t="s">
        <v>229</v>
      </c>
      <c r="H18" s="301">
        <v>10.3</v>
      </c>
      <c r="I18" s="293"/>
      <c r="J18" s="306"/>
      <c r="K18" s="306"/>
      <c r="L18" s="306"/>
      <c r="M18" s="306"/>
      <c r="N18" s="306"/>
      <c r="O18" s="306"/>
      <c r="P18" s="306"/>
      <c r="Q18" s="306"/>
      <c r="R18" s="306"/>
      <c r="S18" s="306"/>
      <c r="T18" s="306"/>
      <c r="U18" s="306"/>
    </row>
    <row r="19" spans="1:21" x14ac:dyDescent="0.2">
      <c r="A19" s="293" t="s">
        <v>639</v>
      </c>
      <c r="B19" s="293" t="s">
        <v>691</v>
      </c>
      <c r="C19" s="293" t="s">
        <v>405</v>
      </c>
      <c r="D19" s="293" t="s">
        <v>429</v>
      </c>
      <c r="E19" s="293" t="s">
        <v>60</v>
      </c>
      <c r="F19" s="293" t="s">
        <v>240</v>
      </c>
      <c r="G19" s="293" t="s">
        <v>241</v>
      </c>
      <c r="H19" s="301">
        <v>10.7</v>
      </c>
      <c r="I19" s="293"/>
      <c r="J19" s="306"/>
      <c r="K19" s="306"/>
      <c r="L19" s="306"/>
      <c r="M19" s="306"/>
      <c r="N19" s="306"/>
      <c r="O19" s="306"/>
      <c r="P19" s="306"/>
      <c r="Q19" s="306"/>
      <c r="R19" s="306"/>
      <c r="S19" s="306"/>
      <c r="T19" s="306"/>
      <c r="U19" s="306"/>
    </row>
    <row r="20" spans="1:21" x14ac:dyDescent="0.2">
      <c r="A20" s="293" t="s">
        <v>625</v>
      </c>
      <c r="B20" s="293" t="s">
        <v>692</v>
      </c>
      <c r="C20" s="293" t="s">
        <v>403</v>
      </c>
      <c r="D20" s="293" t="s">
        <v>417</v>
      </c>
      <c r="E20" s="293" t="s">
        <v>11</v>
      </c>
      <c r="F20" s="293" t="s">
        <v>260</v>
      </c>
      <c r="G20" s="293" t="s">
        <v>261</v>
      </c>
      <c r="H20" s="301">
        <v>10.6</v>
      </c>
      <c r="I20" s="293"/>
      <c r="J20" s="306"/>
      <c r="K20" s="306"/>
      <c r="L20" s="306"/>
      <c r="M20" s="306"/>
      <c r="N20" s="306"/>
      <c r="O20" s="306"/>
      <c r="P20" s="306"/>
      <c r="Q20" s="306"/>
      <c r="R20" s="306"/>
      <c r="S20" s="306"/>
      <c r="T20" s="306"/>
      <c r="U20" s="306"/>
    </row>
    <row r="21" spans="1:21" x14ac:dyDescent="0.2">
      <c r="A21" s="289" t="s">
        <v>502</v>
      </c>
      <c r="B21" s="293" t="s">
        <v>693</v>
      </c>
      <c r="C21" s="293" t="s">
        <v>406</v>
      </c>
      <c r="D21" s="293" t="s">
        <v>435</v>
      </c>
      <c r="E21" s="293" t="s">
        <v>111</v>
      </c>
      <c r="F21" s="293" t="s">
        <v>294</v>
      </c>
      <c r="G21" s="293" t="s">
        <v>295</v>
      </c>
      <c r="H21" s="301">
        <v>10.6</v>
      </c>
      <c r="I21" s="293"/>
      <c r="J21" s="306"/>
      <c r="K21" s="306"/>
      <c r="L21" s="306"/>
      <c r="M21" s="306"/>
      <c r="N21" s="306"/>
      <c r="O21" s="306"/>
      <c r="P21" s="306"/>
      <c r="Q21" s="306"/>
      <c r="R21" s="306"/>
      <c r="S21" s="306"/>
      <c r="T21" s="306"/>
      <c r="U21" s="306"/>
    </row>
    <row r="22" spans="1:21" x14ac:dyDescent="0.2">
      <c r="A22" s="293" t="s">
        <v>498</v>
      </c>
      <c r="B22" s="293" t="s">
        <v>704</v>
      </c>
      <c r="C22" s="293" t="s">
        <v>98</v>
      </c>
      <c r="D22" s="293" t="s">
        <v>434</v>
      </c>
      <c r="E22" s="293" t="s">
        <v>98</v>
      </c>
      <c r="F22" s="293" t="s">
        <v>310</v>
      </c>
      <c r="G22" s="293" t="s">
        <v>311</v>
      </c>
      <c r="H22" s="301">
        <v>10.5</v>
      </c>
      <c r="I22" s="293"/>
      <c r="J22" s="306"/>
      <c r="K22" s="306"/>
      <c r="L22" s="306"/>
      <c r="M22" s="306"/>
      <c r="N22" s="306"/>
      <c r="O22" s="306"/>
      <c r="P22" s="306"/>
      <c r="Q22" s="306"/>
      <c r="R22" s="306"/>
      <c r="S22" s="306"/>
      <c r="T22" s="306"/>
      <c r="U22" s="306"/>
    </row>
    <row r="23" spans="1:21" x14ac:dyDescent="0.2">
      <c r="A23" s="293" t="s">
        <v>479</v>
      </c>
      <c r="B23" s="293" t="s">
        <v>691</v>
      </c>
      <c r="C23" s="293" t="s">
        <v>405</v>
      </c>
      <c r="D23" s="293" t="s">
        <v>552</v>
      </c>
      <c r="E23" s="293" t="s">
        <v>20</v>
      </c>
      <c r="F23" s="293" t="s">
        <v>312</v>
      </c>
      <c r="G23" s="293" t="s">
        <v>313</v>
      </c>
      <c r="H23" s="301">
        <v>11.2</v>
      </c>
      <c r="I23" s="293"/>
      <c r="J23" s="306"/>
      <c r="K23" s="306"/>
      <c r="L23" s="306"/>
      <c r="M23" s="306"/>
      <c r="N23" s="306"/>
      <c r="O23" s="306"/>
      <c r="P23" s="306"/>
      <c r="Q23" s="306"/>
      <c r="R23" s="306"/>
      <c r="S23" s="306"/>
      <c r="T23" s="306"/>
      <c r="U23" s="306"/>
    </row>
    <row r="24" spans="1:21" x14ac:dyDescent="0.2">
      <c r="A24" s="293" t="s">
        <v>632</v>
      </c>
      <c r="B24" s="293" t="s">
        <v>698</v>
      </c>
      <c r="C24" s="293" t="s">
        <v>409</v>
      </c>
      <c r="D24" s="293" t="s">
        <v>430</v>
      </c>
      <c r="E24" s="293" t="s">
        <v>65</v>
      </c>
      <c r="F24" s="293" t="s">
        <v>320</v>
      </c>
      <c r="G24" s="293" t="s">
        <v>321</v>
      </c>
      <c r="H24" s="301">
        <v>10.199999999999999</v>
      </c>
      <c r="I24" s="293"/>
      <c r="J24" s="306"/>
      <c r="K24" s="306"/>
      <c r="L24" s="306"/>
      <c r="M24" s="306"/>
      <c r="N24" s="306"/>
      <c r="O24" s="306"/>
      <c r="P24" s="306"/>
      <c r="Q24" s="306"/>
      <c r="R24" s="306"/>
      <c r="S24" s="306"/>
      <c r="T24" s="306"/>
      <c r="U24" s="306"/>
    </row>
    <row r="25" spans="1:21" x14ac:dyDescent="0.2">
      <c r="A25" s="293" t="s">
        <v>621</v>
      </c>
      <c r="B25" s="293" t="s">
        <v>690</v>
      </c>
      <c r="C25" s="293" t="s">
        <v>404</v>
      </c>
      <c r="D25" s="293" t="s">
        <v>418</v>
      </c>
      <c r="E25" s="293" t="s">
        <v>12</v>
      </c>
      <c r="F25" s="293" t="s">
        <v>346</v>
      </c>
      <c r="G25" s="293" t="s">
        <v>347</v>
      </c>
      <c r="H25" s="301">
        <v>10.3</v>
      </c>
      <c r="I25" s="293"/>
      <c r="J25" s="306"/>
      <c r="K25" s="306"/>
      <c r="L25" s="306"/>
      <c r="M25" s="306"/>
      <c r="N25" s="306"/>
      <c r="O25" s="306"/>
      <c r="P25" s="306"/>
      <c r="Q25" s="306"/>
      <c r="R25" s="306"/>
      <c r="S25" s="306"/>
      <c r="T25" s="306"/>
      <c r="U25" s="306"/>
    </row>
    <row r="26" spans="1:21" x14ac:dyDescent="0.2">
      <c r="A26" s="293" t="s">
        <v>628</v>
      </c>
      <c r="B26" s="293" t="s">
        <v>696</v>
      </c>
      <c r="C26" s="293" t="s">
        <v>464</v>
      </c>
      <c r="D26" s="293" t="s">
        <v>425</v>
      </c>
      <c r="E26" s="293" t="s">
        <v>40</v>
      </c>
      <c r="F26" s="293" t="s">
        <v>348</v>
      </c>
      <c r="G26" s="293" t="s">
        <v>349</v>
      </c>
      <c r="H26" s="301">
        <v>12.6</v>
      </c>
      <c r="I26" s="293"/>
      <c r="J26" s="306"/>
      <c r="K26" s="306"/>
      <c r="L26" s="306"/>
      <c r="M26" s="306"/>
      <c r="N26" s="306"/>
      <c r="O26" s="306"/>
      <c r="P26" s="306"/>
      <c r="Q26" s="306"/>
      <c r="R26" s="306"/>
      <c r="S26" s="306"/>
      <c r="T26" s="306"/>
      <c r="U26" s="306"/>
    </row>
    <row r="27" spans="1:21" x14ac:dyDescent="0.2">
      <c r="A27" s="293" t="s">
        <v>498</v>
      </c>
      <c r="B27" s="293" t="s">
        <v>704</v>
      </c>
      <c r="C27" s="293" t="s">
        <v>98</v>
      </c>
      <c r="D27" s="293" t="s">
        <v>434</v>
      </c>
      <c r="E27" s="293" t="s">
        <v>98</v>
      </c>
      <c r="F27" s="293" t="s">
        <v>370</v>
      </c>
      <c r="G27" s="293" t="s">
        <v>371</v>
      </c>
      <c r="H27" s="301">
        <v>11</v>
      </c>
      <c r="I27" s="293"/>
      <c r="J27" s="306"/>
      <c r="K27" s="306"/>
      <c r="L27" s="306"/>
      <c r="M27" s="306"/>
      <c r="N27" s="306"/>
      <c r="O27" s="306"/>
      <c r="P27" s="306"/>
      <c r="Q27" s="306"/>
      <c r="R27" s="306"/>
      <c r="S27" s="306"/>
      <c r="T27" s="306"/>
      <c r="U27" s="306"/>
    </row>
    <row r="28" spans="1:21" x14ac:dyDescent="0.2">
      <c r="A28" s="293" t="s">
        <v>620</v>
      </c>
      <c r="B28" s="293" t="s">
        <v>689</v>
      </c>
      <c r="C28" s="293" t="s">
        <v>402</v>
      </c>
      <c r="D28" s="293" t="s">
        <v>416</v>
      </c>
      <c r="E28" s="293" t="s">
        <v>8</v>
      </c>
      <c r="F28" s="293" t="s">
        <v>372</v>
      </c>
      <c r="G28" s="293" t="s">
        <v>373</v>
      </c>
      <c r="H28" s="301">
        <v>10.4</v>
      </c>
      <c r="I28" s="293"/>
      <c r="J28" s="306"/>
      <c r="K28" s="306"/>
      <c r="L28" s="306"/>
      <c r="M28" s="306"/>
      <c r="N28" s="306"/>
      <c r="O28" s="306"/>
      <c r="P28" s="306"/>
      <c r="Q28" s="306"/>
      <c r="R28" s="306"/>
      <c r="S28" s="306"/>
      <c r="T28" s="306"/>
      <c r="U28" s="306"/>
    </row>
    <row r="29" spans="1:21" x14ac:dyDescent="0.2">
      <c r="A29" s="293" t="s">
        <v>639</v>
      </c>
      <c r="B29" s="293" t="s">
        <v>691</v>
      </c>
      <c r="C29" s="293" t="s">
        <v>405</v>
      </c>
      <c r="D29" s="293" t="s">
        <v>429</v>
      </c>
      <c r="E29" s="293" t="s">
        <v>60</v>
      </c>
      <c r="F29" s="293" t="s">
        <v>380</v>
      </c>
      <c r="G29" s="293" t="s">
        <v>381</v>
      </c>
      <c r="H29" s="301">
        <v>11.6</v>
      </c>
      <c r="I29" s="293"/>
      <c r="J29" s="306"/>
      <c r="K29" s="306"/>
      <c r="L29" s="306"/>
      <c r="M29" s="306"/>
      <c r="N29" s="306"/>
      <c r="O29" s="306"/>
      <c r="P29" s="306"/>
      <c r="Q29" s="306"/>
      <c r="R29" s="306"/>
      <c r="S29" s="306"/>
      <c r="T29" s="306"/>
      <c r="U29" s="306"/>
    </row>
    <row r="30" spans="1:21" x14ac:dyDescent="0.2">
      <c r="A30" s="293" t="s">
        <v>623</v>
      </c>
      <c r="B30" s="293" t="s">
        <v>692</v>
      </c>
      <c r="C30" s="293" t="s">
        <v>403</v>
      </c>
      <c r="D30" s="293" t="s">
        <v>420</v>
      </c>
      <c r="E30" s="293" t="s">
        <v>25</v>
      </c>
      <c r="F30" s="293" t="s">
        <v>386</v>
      </c>
      <c r="G30" s="293" t="s">
        <v>387</v>
      </c>
      <c r="H30" s="301">
        <v>10.1</v>
      </c>
      <c r="I30" s="293"/>
      <c r="J30" s="306"/>
      <c r="K30" s="306"/>
      <c r="L30" s="306"/>
      <c r="M30" s="306"/>
      <c r="N30" s="306"/>
      <c r="O30" s="306"/>
      <c r="P30" s="306"/>
      <c r="Q30" s="306"/>
      <c r="R30" s="306"/>
      <c r="S30" s="306"/>
      <c r="T30" s="306"/>
      <c r="U30" s="306"/>
    </row>
    <row r="31" spans="1:21" x14ac:dyDescent="0.2">
      <c r="A31" s="293" t="s">
        <v>496</v>
      </c>
      <c r="B31" s="293" t="s">
        <v>705</v>
      </c>
      <c r="C31" s="293" t="s">
        <v>411</v>
      </c>
      <c r="D31" s="293" t="s">
        <v>437</v>
      </c>
      <c r="E31" s="293" t="s">
        <v>123</v>
      </c>
      <c r="F31" s="293" t="s">
        <v>388</v>
      </c>
      <c r="G31" s="293" t="s">
        <v>389</v>
      </c>
      <c r="H31" s="301">
        <v>10.1</v>
      </c>
      <c r="I31" s="293"/>
      <c r="J31" s="306"/>
      <c r="K31" s="306"/>
      <c r="L31" s="306"/>
      <c r="M31" s="306"/>
      <c r="N31" s="306"/>
      <c r="O31" s="306"/>
      <c r="P31" s="306"/>
      <c r="Q31" s="306"/>
      <c r="R31" s="306"/>
      <c r="S31" s="306"/>
      <c r="T31" s="306"/>
      <c r="U31" s="306"/>
    </row>
    <row r="32" spans="1:21" x14ac:dyDescent="0.2">
      <c r="A32" s="293"/>
      <c r="B32" s="293"/>
      <c r="C32" s="293"/>
      <c r="D32" s="293"/>
      <c r="E32" s="293"/>
      <c r="F32" s="293"/>
      <c r="G32" s="293"/>
      <c r="H32" s="301"/>
      <c r="I32" s="293"/>
      <c r="J32" s="306"/>
      <c r="K32" s="306"/>
      <c r="L32" s="306"/>
      <c r="M32" s="306"/>
      <c r="N32" s="306"/>
      <c r="O32" s="306"/>
      <c r="P32" s="306"/>
      <c r="Q32" s="306"/>
      <c r="R32" s="306"/>
      <c r="S32" s="306"/>
      <c r="T32" s="306"/>
      <c r="U32" s="306"/>
    </row>
    <row r="33" spans="1:21" x14ac:dyDescent="0.2">
      <c r="A33" s="293"/>
      <c r="B33" s="293"/>
      <c r="C33" s="293"/>
      <c r="D33" s="293"/>
      <c r="E33" s="293"/>
      <c r="F33" s="293"/>
      <c r="G33" s="293"/>
      <c r="H33" s="301"/>
      <c r="I33" s="293"/>
      <c r="J33" s="306"/>
      <c r="K33" s="306"/>
      <c r="L33" s="306"/>
      <c r="M33" s="306"/>
      <c r="N33" s="306"/>
      <c r="O33" s="306"/>
      <c r="P33" s="306"/>
      <c r="Q33" s="306"/>
      <c r="R33" s="306"/>
      <c r="S33" s="306"/>
      <c r="T33" s="306"/>
      <c r="U33" s="306"/>
    </row>
    <row r="34" spans="1:21" x14ac:dyDescent="0.2">
      <c r="A34" s="293"/>
      <c r="B34" s="293"/>
      <c r="C34" s="293"/>
      <c r="D34" s="293"/>
      <c r="E34" s="293"/>
      <c r="F34" s="293"/>
      <c r="G34" s="293"/>
      <c r="H34" s="301"/>
      <c r="I34" s="293"/>
      <c r="J34" s="306"/>
      <c r="K34" s="306"/>
      <c r="L34" s="306"/>
      <c r="M34" s="306"/>
      <c r="N34" s="306"/>
      <c r="O34" s="306"/>
      <c r="P34" s="306"/>
      <c r="Q34" s="306"/>
      <c r="R34" s="306"/>
      <c r="S34" s="306"/>
      <c r="T34" s="306"/>
      <c r="U34" s="306"/>
    </row>
    <row r="35" spans="1:21" x14ac:dyDescent="0.2">
      <c r="A35" s="293"/>
      <c r="B35" s="293"/>
      <c r="C35" s="293"/>
      <c r="D35" s="293"/>
      <c r="E35" s="293"/>
      <c r="F35" s="293"/>
      <c r="G35" s="293"/>
      <c r="H35" s="301"/>
      <c r="I35" s="293"/>
      <c r="J35" s="306"/>
      <c r="K35" s="306"/>
      <c r="L35" s="306"/>
      <c r="M35" s="306"/>
      <c r="N35" s="306"/>
      <c r="O35" s="306"/>
      <c r="P35" s="306"/>
      <c r="Q35" s="306"/>
      <c r="R35" s="306"/>
      <c r="S35" s="306"/>
      <c r="T35" s="306"/>
      <c r="U35" s="306"/>
    </row>
    <row r="36" spans="1:21" x14ac:dyDescent="0.2">
      <c r="A36" s="293"/>
      <c r="B36" s="293"/>
      <c r="C36" s="293"/>
      <c r="D36" s="293"/>
      <c r="E36" s="293"/>
      <c r="F36" s="293"/>
      <c r="G36" s="293"/>
      <c r="H36" s="301"/>
      <c r="I36" s="293"/>
      <c r="J36" s="306"/>
      <c r="K36" s="306"/>
      <c r="L36" s="306"/>
      <c r="M36" s="306"/>
      <c r="N36" s="306"/>
      <c r="O36" s="306"/>
      <c r="P36" s="306"/>
      <c r="Q36" s="306"/>
      <c r="R36" s="306"/>
      <c r="S36" s="306"/>
      <c r="T36" s="306"/>
      <c r="U36" s="306"/>
    </row>
    <row r="37" spans="1:21" x14ac:dyDescent="0.2">
      <c r="A37" s="306"/>
      <c r="B37" s="293"/>
      <c r="C37" s="293"/>
      <c r="D37" s="293"/>
      <c r="E37" s="293"/>
      <c r="F37" s="293"/>
      <c r="G37" s="293"/>
      <c r="H37" s="301"/>
      <c r="I37" s="293"/>
      <c r="J37" s="306"/>
      <c r="K37" s="306"/>
      <c r="L37" s="306"/>
      <c r="M37" s="306"/>
      <c r="N37" s="306"/>
      <c r="O37" s="306"/>
      <c r="P37" s="306"/>
      <c r="Q37" s="306"/>
      <c r="R37" s="306"/>
      <c r="S37" s="306"/>
      <c r="T37" s="306"/>
      <c r="U37" s="306"/>
    </row>
    <row r="38" spans="1:21" x14ac:dyDescent="0.2">
      <c r="A38" s="306"/>
      <c r="B38" s="293"/>
      <c r="C38" s="293"/>
      <c r="D38" s="293"/>
      <c r="E38" s="293"/>
      <c r="F38" s="293"/>
      <c r="G38" s="293"/>
      <c r="H38" s="11"/>
    </row>
    <row r="39" spans="1:21" x14ac:dyDescent="0.2">
      <c r="A39" s="306"/>
      <c r="B39" s="293"/>
      <c r="C39" s="293"/>
      <c r="D39" s="293"/>
      <c r="E39" s="293"/>
      <c r="F39" s="293"/>
      <c r="G39" s="293"/>
      <c r="H39" s="11"/>
    </row>
    <row r="40" spans="1:21" x14ac:dyDescent="0.2">
      <c r="A40" s="306"/>
      <c r="B40" s="293"/>
      <c r="C40" s="293"/>
      <c r="D40" s="293"/>
      <c r="E40" s="293"/>
      <c r="F40" s="293"/>
      <c r="G40" s="293"/>
      <c r="H40" s="11"/>
    </row>
    <row r="41" spans="1:21" x14ac:dyDescent="0.2">
      <c r="A41" s="117"/>
      <c r="B41" s="5"/>
      <c r="C41" s="5"/>
      <c r="D41" s="5"/>
      <c r="E41" s="5"/>
      <c r="F41" s="117"/>
      <c r="G41" s="5"/>
    </row>
    <row r="42" spans="1:21" x14ac:dyDescent="0.2">
      <c r="A42" s="117"/>
      <c r="B42" s="5"/>
      <c r="C42" s="5"/>
      <c r="D42" s="5"/>
      <c r="E42" s="5"/>
      <c r="F42" s="117"/>
      <c r="G42" s="5"/>
    </row>
    <row r="43" spans="1:21" x14ac:dyDescent="0.2">
      <c r="A43" s="117"/>
      <c r="B43" s="5"/>
      <c r="C43" s="5"/>
      <c r="D43" s="5"/>
      <c r="E43" s="5"/>
      <c r="F43" s="117"/>
      <c r="G43" s="5"/>
    </row>
    <row r="44" spans="1:21" x14ac:dyDescent="0.2">
      <c r="A44" s="117"/>
      <c r="B44" s="5"/>
      <c r="C44" s="5"/>
      <c r="D44" s="5"/>
      <c r="E44" s="5"/>
      <c r="F44" s="117"/>
      <c r="G44" s="5"/>
    </row>
    <row r="45" spans="1:21" x14ac:dyDescent="0.2">
      <c r="A45" s="117"/>
      <c r="B45" s="5"/>
      <c r="C45" s="5"/>
      <c r="D45" s="5"/>
      <c r="E45" s="5"/>
      <c r="F45" s="117"/>
      <c r="G45" s="5"/>
    </row>
    <row r="46" spans="1:21" x14ac:dyDescent="0.2">
      <c r="A46" s="117"/>
      <c r="B46" s="5"/>
      <c r="C46" s="5"/>
      <c r="D46" s="5"/>
      <c r="E46" s="5"/>
      <c r="F46" s="117"/>
      <c r="G46" s="5"/>
    </row>
    <row r="47" spans="1:21" x14ac:dyDescent="0.2">
      <c r="A47" s="117"/>
      <c r="B47" s="5"/>
      <c r="C47" s="5"/>
      <c r="D47" s="5"/>
      <c r="E47" s="5"/>
      <c r="F47" s="117"/>
      <c r="G47" s="5"/>
    </row>
    <row r="48" spans="1:21" x14ac:dyDescent="0.2">
      <c r="A48" s="117"/>
      <c r="B48" s="5"/>
      <c r="C48" s="5"/>
      <c r="D48" s="5"/>
      <c r="E48" s="5"/>
      <c r="F48" s="117"/>
      <c r="G48" s="5"/>
    </row>
  </sheetData>
  <customSheetViews>
    <customSheetView guid="{460C675D-EB01-4F1F-8F6F-F3410AC9815E}">
      <pane ySplit="4" topLeftCell="A5" activePane="bottomLeft" state="frozen"/>
      <selection pane="bottomLeft"/>
      <pageMargins left="0.7" right="0.7" top="0.75" bottom="0.75" header="0.3" footer="0.3"/>
    </customSheetView>
    <customSheetView guid="{0B466410-FB7E-451A-AFD3-95886095C000}">
      <pane xSplit="1" ySplit="4" topLeftCell="B5" activePane="bottomRight" state="frozen"/>
      <selection pane="bottomRight" activeCell="I6" sqref="I6"/>
      <pageMargins left="0.7" right="0.7" top="0.75" bottom="0.75" header="0.3" footer="0.3"/>
    </customSheetView>
  </customSheetViews>
  <conditionalFormatting sqref="F41:F48">
    <cfRule type="expression" dxfId="34" priority="29">
      <formula>$P41="yes"</formula>
    </cfRule>
    <cfRule type="expression" dxfId="33" priority="30">
      <formula>AND($P41="no",$S41="up")</formula>
    </cfRule>
  </conditionalFormatting>
  <conditionalFormatting sqref="H32:H37">
    <cfRule type="expression" dxfId="32" priority="22">
      <formula>I32="yes"</formula>
    </cfRule>
  </conditionalFormatting>
  <conditionalFormatting sqref="F39:F40">
    <cfRule type="expression" dxfId="31" priority="18">
      <formula>$O39="yes"</formula>
    </cfRule>
    <cfRule type="expression" dxfId="30" priority="19">
      <formula>AND($O39="no",$R39="up")</formula>
    </cfRule>
  </conditionalFormatting>
  <conditionalFormatting sqref="F35:F36">
    <cfRule type="expression" dxfId="29" priority="11">
      <formula>#REF!="yes"</formula>
    </cfRule>
    <cfRule type="expression" dxfId="28" priority="12">
      <formula>AND(#REF!="no",$Q35="up")</formula>
    </cfRule>
  </conditionalFormatting>
  <conditionalFormatting sqref="F32:F33">
    <cfRule type="expression" dxfId="27" priority="9">
      <formula>#REF!="yes"</formula>
    </cfRule>
    <cfRule type="expression" dxfId="26" priority="10">
      <formula>AND(#REF!="no",$Q32="up")</formula>
    </cfRule>
  </conditionalFormatting>
  <conditionalFormatting sqref="F5:F31">
    <cfRule type="expression" dxfId="25" priority="2">
      <formula>$AV5="yes"</formula>
    </cfRule>
    <cfRule type="expression" dxfId="24" priority="3">
      <formula>AND($AV5="no",$AW5="up")</formula>
    </cfRule>
  </conditionalFormatting>
  <conditionalFormatting sqref="H5:H31">
    <cfRule type="expression" dxfId="23" priority="1">
      <formula>I5="yes"</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35"/>
  <sheetViews>
    <sheetView showGridLines="0" showRowColHeaders="0" zoomScale="80" zoomScaleNormal="80" workbookViewId="0"/>
  </sheetViews>
  <sheetFormatPr defaultRowHeight="11.25" x14ac:dyDescent="0.2"/>
  <sheetData>
    <row r="1" spans="1:20" ht="15.75" x14ac:dyDescent="0.25">
      <c r="A1" s="78"/>
      <c r="T1" s="75"/>
    </row>
    <row r="2" spans="1:20" ht="20.25" x14ac:dyDescent="0.3">
      <c r="D2" s="79" t="s">
        <v>771</v>
      </c>
    </row>
    <row r="35" spans="2:2" x14ac:dyDescent="0.2">
      <c r="B35" s="75"/>
    </row>
  </sheetData>
  <customSheetViews>
    <customSheetView guid="{460C675D-EB01-4F1F-8F6F-F3410AC9815E}" scale="80" showGridLines="0" showRowCol="0">
      <pageMargins left="0.7" right="0.7" top="0.75" bottom="0.75" header="0.3" footer="0.3"/>
    </customSheetView>
    <customSheetView guid="{0B466410-FB7E-451A-AFD3-95886095C000}" scale="80" showGridLines="0" showRowCol="0">
      <selection activeCell="Z10" sqref="Z10"/>
      <pageMargins left="0.7" right="0.7" top="0.75" bottom="0.75" header="0.3" footer="0.3"/>
    </customSheetView>
  </customSheetView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K93"/>
  <sheetViews>
    <sheetView workbookViewId="0">
      <selection activeCell="A2" sqref="A2"/>
    </sheetView>
  </sheetViews>
  <sheetFormatPr defaultRowHeight="11.25" x14ac:dyDescent="0.2"/>
  <cols>
    <col min="1" max="1" width="20.83203125" style="231" customWidth="1"/>
    <col min="2" max="2" width="39.83203125" style="231" customWidth="1"/>
    <col min="3" max="3" width="30.5" style="231" customWidth="1"/>
    <col min="4" max="4" width="23" style="231" customWidth="1"/>
    <col min="5" max="5" width="15.83203125" style="231" customWidth="1"/>
    <col min="6" max="6" width="12.5" style="231" customWidth="1"/>
    <col min="7" max="7" width="9.33203125" style="231"/>
    <col min="8" max="8" width="11.5" style="231" customWidth="1"/>
    <col min="9" max="9" width="8.5" style="231" customWidth="1"/>
    <col min="10" max="10" width="10.33203125" style="231" customWidth="1"/>
    <col min="11" max="11" width="5.33203125" style="231" customWidth="1"/>
    <col min="12" max="16384" width="9.33203125" style="231"/>
  </cols>
  <sheetData>
    <row r="1" spans="1:9" ht="13.5" customHeight="1" x14ac:dyDescent="0.2">
      <c r="A1" s="350" t="s">
        <v>722</v>
      </c>
    </row>
    <row r="3" spans="1:9" x14ac:dyDescent="0.2">
      <c r="A3" s="75" t="s">
        <v>396</v>
      </c>
    </row>
    <row r="5" spans="1:9" x14ac:dyDescent="0.2">
      <c r="A5" s="196" t="s">
        <v>541</v>
      </c>
      <c r="D5" s="231" t="s">
        <v>811</v>
      </c>
    </row>
    <row r="6" spans="1:9" s="253" customFormat="1" ht="22.5" x14ac:dyDescent="0.2">
      <c r="A6" s="245" t="s">
        <v>470</v>
      </c>
      <c r="B6" s="238" t="s">
        <v>472</v>
      </c>
      <c r="C6" s="256" t="s">
        <v>597</v>
      </c>
      <c r="D6" s="240" t="s">
        <v>598</v>
      </c>
      <c r="E6" s="239" t="s">
        <v>458</v>
      </c>
    </row>
    <row r="7" spans="1:9" s="253" customFormat="1" x14ac:dyDescent="0.2">
      <c r="A7" s="306" t="s">
        <v>410</v>
      </c>
      <c r="B7" s="306" t="s">
        <v>699</v>
      </c>
      <c r="C7" s="306"/>
      <c r="D7" s="306">
        <v>11</v>
      </c>
      <c r="E7" s="306">
        <v>11</v>
      </c>
    </row>
    <row r="8" spans="1:9" s="253" customFormat="1" x14ac:dyDescent="0.2">
      <c r="A8" s="306" t="s">
        <v>464</v>
      </c>
      <c r="B8" s="306" t="s">
        <v>696</v>
      </c>
      <c r="C8" s="306">
        <v>1</v>
      </c>
      <c r="D8" s="306">
        <v>9</v>
      </c>
      <c r="E8" s="306">
        <v>10</v>
      </c>
      <c r="I8" s="349"/>
    </row>
    <row r="9" spans="1:9" s="253" customFormat="1" x14ac:dyDescent="0.2">
      <c r="A9" s="306" t="s">
        <v>465</v>
      </c>
      <c r="B9" s="306" t="s">
        <v>695</v>
      </c>
      <c r="C9" s="306">
        <v>2</v>
      </c>
      <c r="D9" s="306">
        <v>6</v>
      </c>
      <c r="E9" s="306">
        <v>8</v>
      </c>
    </row>
    <row r="10" spans="1:9" s="253" customFormat="1" x14ac:dyDescent="0.2">
      <c r="A10" s="306" t="s">
        <v>405</v>
      </c>
      <c r="B10" s="306" t="s">
        <v>691</v>
      </c>
      <c r="C10" s="306">
        <v>3</v>
      </c>
      <c r="D10" s="306">
        <v>12</v>
      </c>
      <c r="E10" s="306">
        <v>15</v>
      </c>
    </row>
    <row r="11" spans="1:9" s="253" customFormat="1" x14ac:dyDescent="0.2">
      <c r="A11" s="306" t="s">
        <v>408</v>
      </c>
      <c r="B11" s="306" t="s">
        <v>697</v>
      </c>
      <c r="C11" s="306">
        <v>4</v>
      </c>
      <c r="D11" s="306"/>
      <c r="E11" s="306">
        <v>4</v>
      </c>
    </row>
    <row r="12" spans="1:9" s="253" customFormat="1" x14ac:dyDescent="0.2">
      <c r="A12" s="306" t="s">
        <v>407</v>
      </c>
      <c r="B12" s="306" t="s">
        <v>694</v>
      </c>
      <c r="C12" s="306">
        <v>4</v>
      </c>
      <c r="D12" s="306">
        <v>8</v>
      </c>
      <c r="E12" s="306">
        <v>12</v>
      </c>
    </row>
    <row r="13" spans="1:9" s="253" customFormat="1" x14ac:dyDescent="0.2">
      <c r="A13" s="306" t="s">
        <v>411</v>
      </c>
      <c r="B13" s="306" t="s">
        <v>705</v>
      </c>
      <c r="C13" s="306">
        <v>5</v>
      </c>
      <c r="D13" s="306">
        <v>7</v>
      </c>
      <c r="E13" s="306">
        <v>12</v>
      </c>
    </row>
    <row r="14" spans="1:9" s="253" customFormat="1" x14ac:dyDescent="0.2">
      <c r="A14" s="306" t="s">
        <v>406</v>
      </c>
      <c r="B14" s="306" t="s">
        <v>693</v>
      </c>
      <c r="C14" s="306">
        <v>6</v>
      </c>
      <c r="D14" s="306">
        <v>8</v>
      </c>
      <c r="E14" s="306">
        <v>14</v>
      </c>
    </row>
    <row r="15" spans="1:9" s="253" customFormat="1" x14ac:dyDescent="0.2">
      <c r="A15" s="306" t="s">
        <v>401</v>
      </c>
      <c r="B15" s="306" t="s">
        <v>688</v>
      </c>
      <c r="C15" s="306">
        <v>6</v>
      </c>
      <c r="D15" s="306">
        <v>15</v>
      </c>
      <c r="E15" s="306">
        <v>21</v>
      </c>
    </row>
    <row r="16" spans="1:9" s="253" customFormat="1" x14ac:dyDescent="0.2">
      <c r="A16" s="306" t="s">
        <v>403</v>
      </c>
      <c r="B16" s="306" t="s">
        <v>692</v>
      </c>
      <c r="C16" s="306">
        <v>8</v>
      </c>
      <c r="D16" s="306"/>
      <c r="E16" s="306">
        <v>8</v>
      </c>
    </row>
    <row r="17" spans="1:9" s="253" customFormat="1" x14ac:dyDescent="0.2">
      <c r="A17" s="306" t="s">
        <v>409</v>
      </c>
      <c r="B17" s="306" t="s">
        <v>698</v>
      </c>
      <c r="C17" s="306">
        <v>8</v>
      </c>
      <c r="D17" s="306">
        <v>7</v>
      </c>
      <c r="E17" s="306">
        <v>15</v>
      </c>
    </row>
    <row r="18" spans="1:9" s="253" customFormat="1" x14ac:dyDescent="0.2">
      <c r="A18" s="306" t="s">
        <v>98</v>
      </c>
      <c r="B18" s="306" t="s">
        <v>704</v>
      </c>
      <c r="C18" s="306">
        <v>9</v>
      </c>
      <c r="D18" s="306"/>
      <c r="E18" s="306">
        <v>9</v>
      </c>
    </row>
    <row r="19" spans="1:9" s="253" customFormat="1" x14ac:dyDescent="0.2">
      <c r="A19" s="306" t="s">
        <v>402</v>
      </c>
      <c r="B19" s="306" t="s">
        <v>689</v>
      </c>
      <c r="C19" s="306">
        <v>13</v>
      </c>
      <c r="D19" s="306">
        <v>7</v>
      </c>
      <c r="E19" s="306">
        <v>20</v>
      </c>
    </row>
    <row r="20" spans="1:9" s="253" customFormat="1" x14ac:dyDescent="0.2">
      <c r="A20" s="306" t="s">
        <v>404</v>
      </c>
      <c r="B20" s="306" t="s">
        <v>690</v>
      </c>
      <c r="C20" s="306">
        <v>29</v>
      </c>
      <c r="D20" s="306">
        <v>3</v>
      </c>
      <c r="E20" s="306">
        <v>32</v>
      </c>
    </row>
    <row r="21" spans="1:9" s="253" customFormat="1" x14ac:dyDescent="0.2">
      <c r="A21" s="306"/>
      <c r="B21" s="306"/>
      <c r="C21" s="306"/>
      <c r="D21" s="306"/>
      <c r="E21" s="306"/>
    </row>
    <row r="22" spans="1:9" s="253" customFormat="1" x14ac:dyDescent="0.2">
      <c r="A22" s="237"/>
      <c r="B22" s="237"/>
      <c r="C22" s="286">
        <f>SUBTOTAL(9,C7:C20)</f>
        <v>98</v>
      </c>
      <c r="D22" s="286">
        <f>SUBTOTAL(9,D7:D20)</f>
        <v>93</v>
      </c>
      <c r="E22" s="237">
        <f>SUBTOTAL(9,E7:E20)</f>
        <v>191</v>
      </c>
    </row>
    <row r="23" spans="1:9" s="253" customFormat="1" x14ac:dyDescent="0.2"/>
    <row r="24" spans="1:9" s="253" customFormat="1" x14ac:dyDescent="0.2">
      <c r="I24" s="237"/>
    </row>
    <row r="25" spans="1:9" s="253" customFormat="1" x14ac:dyDescent="0.2">
      <c r="A25" s="244" t="s">
        <v>395</v>
      </c>
    </row>
    <row r="26" spans="1:9" s="253" customFormat="1" x14ac:dyDescent="0.2"/>
    <row r="27" spans="1:9" s="253" customFormat="1" x14ac:dyDescent="0.2">
      <c r="A27" s="241" t="s">
        <v>542</v>
      </c>
      <c r="D27" s="253" t="s">
        <v>811</v>
      </c>
    </row>
    <row r="28" spans="1:9" s="253" customFormat="1" ht="22.5" x14ac:dyDescent="0.2">
      <c r="A28" s="242" t="s">
        <v>470</v>
      </c>
      <c r="B28" s="243" t="s">
        <v>472</v>
      </c>
      <c r="C28" s="256" t="s">
        <v>596</v>
      </c>
      <c r="D28" s="256" t="s">
        <v>598</v>
      </c>
      <c r="E28" s="251" t="s">
        <v>458</v>
      </c>
    </row>
    <row r="29" spans="1:9" s="237" customFormat="1" x14ac:dyDescent="0.2">
      <c r="A29" s="306" t="s">
        <v>410</v>
      </c>
      <c r="B29" s="306" t="s">
        <v>699</v>
      </c>
      <c r="C29" s="306">
        <v>11</v>
      </c>
      <c r="D29" s="306"/>
      <c r="E29" s="306">
        <v>11</v>
      </c>
      <c r="G29" s="306"/>
      <c r="H29" s="306"/>
    </row>
    <row r="30" spans="1:9" s="237" customFormat="1" x14ac:dyDescent="0.2">
      <c r="A30" s="306" t="s">
        <v>464</v>
      </c>
      <c r="B30" s="306" t="s">
        <v>696</v>
      </c>
      <c r="C30" s="306">
        <v>9</v>
      </c>
      <c r="D30" s="306">
        <v>1</v>
      </c>
      <c r="E30" s="306">
        <v>10</v>
      </c>
      <c r="F30" s="286"/>
      <c r="G30" s="306"/>
      <c r="H30" s="306"/>
    </row>
    <row r="31" spans="1:9" s="286" customFormat="1" x14ac:dyDescent="0.2">
      <c r="A31" s="306" t="s">
        <v>465</v>
      </c>
      <c r="B31" s="306" t="s">
        <v>695</v>
      </c>
      <c r="C31" s="306">
        <v>8</v>
      </c>
      <c r="D31" s="306"/>
      <c r="E31" s="306">
        <v>8</v>
      </c>
      <c r="G31" s="306"/>
      <c r="H31" s="306"/>
    </row>
    <row r="32" spans="1:9" s="237" customFormat="1" x14ac:dyDescent="0.2">
      <c r="A32" s="306" t="s">
        <v>405</v>
      </c>
      <c r="B32" s="306" t="s">
        <v>691</v>
      </c>
      <c r="C32" s="306">
        <v>9</v>
      </c>
      <c r="D32" s="306">
        <v>6</v>
      </c>
      <c r="E32" s="306">
        <v>15</v>
      </c>
      <c r="F32" s="286"/>
      <c r="G32" s="306"/>
      <c r="H32" s="306"/>
    </row>
    <row r="33" spans="1:8" s="237" customFormat="1" x14ac:dyDescent="0.2">
      <c r="A33" s="306" t="s">
        <v>408</v>
      </c>
      <c r="B33" s="306" t="s">
        <v>697</v>
      </c>
      <c r="C33" s="306">
        <v>4</v>
      </c>
      <c r="D33" s="306"/>
      <c r="E33" s="306">
        <v>4</v>
      </c>
      <c r="F33" s="286"/>
      <c r="G33" s="306"/>
      <c r="H33" s="306"/>
    </row>
    <row r="34" spans="1:8" s="237" customFormat="1" x14ac:dyDescent="0.2">
      <c r="A34" s="306" t="s">
        <v>407</v>
      </c>
      <c r="B34" s="306" t="s">
        <v>694</v>
      </c>
      <c r="C34" s="306">
        <v>12</v>
      </c>
      <c r="D34" s="306"/>
      <c r="E34" s="306">
        <v>12</v>
      </c>
      <c r="F34" s="286"/>
      <c r="G34" s="306"/>
      <c r="H34" s="306"/>
    </row>
    <row r="35" spans="1:8" s="237" customFormat="1" x14ac:dyDescent="0.2">
      <c r="A35" s="306" t="s">
        <v>411</v>
      </c>
      <c r="B35" s="306" t="s">
        <v>705</v>
      </c>
      <c r="C35" s="306">
        <v>11</v>
      </c>
      <c r="D35" s="306">
        <v>1</v>
      </c>
      <c r="E35" s="306">
        <v>12</v>
      </c>
      <c r="F35" s="286"/>
      <c r="G35" s="306"/>
      <c r="H35" s="306"/>
    </row>
    <row r="36" spans="1:8" s="237" customFormat="1" x14ac:dyDescent="0.2">
      <c r="A36" s="306" t="s">
        <v>406</v>
      </c>
      <c r="B36" s="306" t="s">
        <v>693</v>
      </c>
      <c r="C36" s="306">
        <v>12</v>
      </c>
      <c r="D36" s="306">
        <v>2</v>
      </c>
      <c r="E36" s="306">
        <v>14</v>
      </c>
      <c r="F36" s="286"/>
      <c r="G36" s="306"/>
      <c r="H36" s="306"/>
    </row>
    <row r="37" spans="1:8" s="237" customFormat="1" x14ac:dyDescent="0.2">
      <c r="A37" s="306" t="s">
        <v>401</v>
      </c>
      <c r="B37" s="306" t="s">
        <v>688</v>
      </c>
      <c r="C37" s="306">
        <v>21</v>
      </c>
      <c r="D37" s="306"/>
      <c r="E37" s="306">
        <v>21</v>
      </c>
      <c r="F37" s="286"/>
      <c r="G37" s="306"/>
      <c r="H37" s="306"/>
    </row>
    <row r="38" spans="1:8" s="237" customFormat="1" x14ac:dyDescent="0.2">
      <c r="A38" s="306" t="s">
        <v>403</v>
      </c>
      <c r="B38" s="306" t="s">
        <v>692</v>
      </c>
      <c r="C38" s="306">
        <v>6</v>
      </c>
      <c r="D38" s="306">
        <v>2</v>
      </c>
      <c r="E38" s="306">
        <v>8</v>
      </c>
      <c r="F38" s="286"/>
      <c r="G38" s="306"/>
      <c r="H38" s="306"/>
    </row>
    <row r="39" spans="1:8" s="237" customFormat="1" x14ac:dyDescent="0.2">
      <c r="A39" s="306" t="s">
        <v>409</v>
      </c>
      <c r="B39" s="306" t="s">
        <v>698</v>
      </c>
      <c r="C39" s="306">
        <v>14</v>
      </c>
      <c r="D39" s="306">
        <v>1</v>
      </c>
      <c r="E39" s="306">
        <v>15</v>
      </c>
      <c r="F39" s="286"/>
      <c r="G39" s="306"/>
      <c r="H39" s="306"/>
    </row>
    <row r="40" spans="1:8" s="237" customFormat="1" x14ac:dyDescent="0.2">
      <c r="A40" s="306" t="s">
        <v>98</v>
      </c>
      <c r="B40" s="306" t="s">
        <v>704</v>
      </c>
      <c r="C40" s="306">
        <v>7</v>
      </c>
      <c r="D40" s="306">
        <v>2</v>
      </c>
      <c r="E40" s="306">
        <v>9</v>
      </c>
      <c r="F40" s="286"/>
      <c r="G40" s="306"/>
      <c r="H40" s="306"/>
    </row>
    <row r="41" spans="1:8" s="237" customFormat="1" x14ac:dyDescent="0.2">
      <c r="A41" s="306" t="s">
        <v>402</v>
      </c>
      <c r="B41" s="306" t="s">
        <v>689</v>
      </c>
      <c r="C41" s="306">
        <v>15</v>
      </c>
      <c r="D41" s="306">
        <v>5</v>
      </c>
      <c r="E41" s="306">
        <v>20</v>
      </c>
      <c r="F41" s="286"/>
      <c r="G41" s="306"/>
      <c r="H41" s="306"/>
    </row>
    <row r="42" spans="1:8" s="237" customFormat="1" x14ac:dyDescent="0.2">
      <c r="A42" s="306" t="s">
        <v>404</v>
      </c>
      <c r="B42" s="306" t="s">
        <v>690</v>
      </c>
      <c r="C42" s="306">
        <v>25</v>
      </c>
      <c r="D42" s="306">
        <v>7</v>
      </c>
      <c r="E42" s="306">
        <v>32</v>
      </c>
      <c r="F42" s="286"/>
      <c r="G42" s="306"/>
      <c r="H42" s="306"/>
    </row>
    <row r="43" spans="1:8" s="253" customFormat="1" x14ac:dyDescent="0.2"/>
    <row r="44" spans="1:8" s="253" customFormat="1" x14ac:dyDescent="0.2">
      <c r="C44" s="286">
        <f>SUBTOTAL(9,C29:C42)</f>
        <v>164</v>
      </c>
      <c r="D44" s="286">
        <f>SUBTOTAL(9,D29:D42)</f>
        <v>27</v>
      </c>
      <c r="E44" s="253">
        <f>SUBTOTAL(9,E29:E42)</f>
        <v>191</v>
      </c>
    </row>
    <row r="45" spans="1:8" s="248" customFormat="1" ht="12" thickBot="1" x14ac:dyDescent="0.25"/>
    <row r="46" spans="1:8" x14ac:dyDescent="0.2">
      <c r="A46" s="253"/>
      <c r="B46" s="253"/>
      <c r="C46" s="253"/>
      <c r="D46" s="253"/>
      <c r="E46" s="253"/>
      <c r="F46" s="253"/>
      <c r="G46" s="253"/>
    </row>
    <row r="47" spans="1:8" x14ac:dyDescent="0.2">
      <c r="A47" s="253" t="s">
        <v>579</v>
      </c>
      <c r="B47" s="253"/>
      <c r="C47" s="253"/>
      <c r="D47" s="253"/>
      <c r="E47" s="253"/>
      <c r="F47" s="253"/>
      <c r="G47" s="253"/>
    </row>
    <row r="48" spans="1:8" x14ac:dyDescent="0.2">
      <c r="A48" s="253"/>
      <c r="B48" s="253"/>
      <c r="C48" s="253"/>
      <c r="D48" s="253"/>
      <c r="E48" s="253"/>
      <c r="F48" s="253"/>
      <c r="G48" s="253"/>
    </row>
    <row r="49" spans="1:11" x14ac:dyDescent="0.2">
      <c r="A49" s="244" t="s">
        <v>519</v>
      </c>
      <c r="B49" s="253"/>
      <c r="C49" s="253"/>
      <c r="D49" s="253"/>
      <c r="E49" s="253"/>
      <c r="F49" s="253"/>
      <c r="G49" s="253"/>
    </row>
    <row r="50" spans="1:11" x14ac:dyDescent="0.2">
      <c r="A50" s="253"/>
      <c r="B50" s="253"/>
      <c r="C50" s="253"/>
      <c r="D50" s="253"/>
      <c r="E50" s="253"/>
      <c r="F50" s="253"/>
      <c r="G50" s="253"/>
    </row>
    <row r="51" spans="1:11" x14ac:dyDescent="0.2">
      <c r="A51" s="241" t="s">
        <v>543</v>
      </c>
      <c r="B51" s="253"/>
      <c r="C51" s="253"/>
      <c r="D51" s="253" t="s">
        <v>811</v>
      </c>
      <c r="E51" s="253"/>
      <c r="F51" s="253"/>
      <c r="G51" s="253"/>
    </row>
    <row r="52" spans="1:11" ht="22.5" x14ac:dyDescent="0.2">
      <c r="A52" s="245" t="s">
        <v>470</v>
      </c>
      <c r="B52" s="238" t="s">
        <v>472</v>
      </c>
      <c r="C52" s="240" t="s">
        <v>596</v>
      </c>
      <c r="D52" s="240" t="s">
        <v>598</v>
      </c>
      <c r="E52" s="239" t="s">
        <v>458</v>
      </c>
      <c r="F52" s="253"/>
      <c r="G52" s="253"/>
    </row>
    <row r="53" spans="1:11" x14ac:dyDescent="0.2">
      <c r="A53" s="306" t="s">
        <v>408</v>
      </c>
      <c r="B53" s="306" t="s">
        <v>486</v>
      </c>
      <c r="C53" s="306">
        <v>4</v>
      </c>
      <c r="D53" s="306"/>
      <c r="E53" s="306">
        <v>4</v>
      </c>
      <c r="F53" s="253"/>
      <c r="G53" s="253"/>
      <c r="H53" s="253"/>
      <c r="I53" s="253"/>
      <c r="J53" s="253"/>
      <c r="K53" s="253"/>
    </row>
    <row r="54" spans="1:11" x14ac:dyDescent="0.2">
      <c r="A54" s="306" t="s">
        <v>465</v>
      </c>
      <c r="B54" s="306" t="s">
        <v>484</v>
      </c>
      <c r="C54" s="306">
        <v>8</v>
      </c>
      <c r="D54" s="306"/>
      <c r="E54" s="306">
        <v>8</v>
      </c>
      <c r="F54" s="253"/>
      <c r="G54" s="253"/>
      <c r="H54" s="253"/>
      <c r="I54" s="253"/>
      <c r="J54" s="253"/>
      <c r="K54" s="253"/>
    </row>
    <row r="55" spans="1:11" x14ac:dyDescent="0.2">
      <c r="A55" s="306" t="s">
        <v>403</v>
      </c>
      <c r="B55" s="306" t="s">
        <v>476</v>
      </c>
      <c r="C55" s="306">
        <v>8</v>
      </c>
      <c r="D55" s="306"/>
      <c r="E55" s="306">
        <v>8</v>
      </c>
      <c r="F55" s="253"/>
      <c r="G55" s="253"/>
      <c r="H55" s="253"/>
      <c r="I55" s="253"/>
      <c r="J55" s="253"/>
      <c r="K55" s="253"/>
    </row>
    <row r="56" spans="1:11" x14ac:dyDescent="0.2">
      <c r="A56" s="306" t="s">
        <v>98</v>
      </c>
      <c r="B56" s="306" t="s">
        <v>493</v>
      </c>
      <c r="C56" s="306">
        <v>9</v>
      </c>
      <c r="D56" s="306"/>
      <c r="E56" s="306">
        <v>9</v>
      </c>
      <c r="F56" s="253"/>
      <c r="G56" s="253"/>
      <c r="H56" s="253"/>
      <c r="I56" s="253"/>
      <c r="J56" s="253"/>
      <c r="K56" s="253"/>
    </row>
    <row r="57" spans="1:11" x14ac:dyDescent="0.2">
      <c r="A57" s="306" t="s">
        <v>464</v>
      </c>
      <c r="B57" s="306" t="s">
        <v>485</v>
      </c>
      <c r="C57" s="306">
        <v>10</v>
      </c>
      <c r="D57" s="306"/>
      <c r="E57" s="306">
        <v>10</v>
      </c>
      <c r="F57" s="253"/>
      <c r="G57" s="253"/>
      <c r="H57" s="253"/>
      <c r="I57" s="253"/>
      <c r="J57" s="253"/>
      <c r="K57" s="253"/>
    </row>
    <row r="58" spans="1:11" x14ac:dyDescent="0.2">
      <c r="A58" s="306" t="s">
        <v>410</v>
      </c>
      <c r="B58" s="306" t="s">
        <v>491</v>
      </c>
      <c r="C58" s="306">
        <v>11</v>
      </c>
      <c r="D58" s="306"/>
      <c r="E58" s="306">
        <v>11</v>
      </c>
      <c r="F58" s="253"/>
      <c r="G58" s="253"/>
      <c r="H58" s="253"/>
      <c r="I58" s="253"/>
      <c r="J58" s="253"/>
      <c r="K58" s="253"/>
    </row>
    <row r="59" spans="1:11" x14ac:dyDescent="0.2">
      <c r="A59" s="306" t="s">
        <v>407</v>
      </c>
      <c r="B59" s="306" t="s">
        <v>483</v>
      </c>
      <c r="C59" s="306">
        <v>12</v>
      </c>
      <c r="D59" s="306"/>
      <c r="E59" s="306">
        <v>12</v>
      </c>
      <c r="F59" s="253"/>
      <c r="G59" s="253"/>
      <c r="H59" s="253"/>
      <c r="I59" s="253"/>
      <c r="J59" s="253"/>
      <c r="K59" s="253"/>
    </row>
    <row r="60" spans="1:11" x14ac:dyDescent="0.2">
      <c r="A60" s="306" t="s">
        <v>411</v>
      </c>
      <c r="B60" s="306" t="s">
        <v>497</v>
      </c>
      <c r="C60" s="306">
        <v>12</v>
      </c>
      <c r="D60" s="306"/>
      <c r="E60" s="306">
        <v>12</v>
      </c>
      <c r="F60" s="253"/>
      <c r="G60" s="253"/>
      <c r="H60" s="253"/>
      <c r="I60" s="253"/>
      <c r="J60" s="253"/>
      <c r="K60" s="253"/>
    </row>
    <row r="61" spans="1:11" x14ac:dyDescent="0.2">
      <c r="A61" s="306" t="s">
        <v>409</v>
      </c>
      <c r="B61" s="306" t="s">
        <v>488</v>
      </c>
      <c r="C61" s="306">
        <v>13</v>
      </c>
      <c r="D61" s="306">
        <v>2</v>
      </c>
      <c r="E61" s="306">
        <v>15</v>
      </c>
      <c r="F61" s="253"/>
      <c r="G61" s="253"/>
      <c r="H61" s="253"/>
      <c r="I61" s="253"/>
      <c r="J61" s="253"/>
      <c r="K61" s="253"/>
    </row>
    <row r="62" spans="1:11" x14ac:dyDescent="0.2">
      <c r="A62" s="306" t="s">
        <v>406</v>
      </c>
      <c r="B62" s="306" t="s">
        <v>481</v>
      </c>
      <c r="C62" s="306">
        <v>14</v>
      </c>
      <c r="D62" s="306"/>
      <c r="E62" s="306">
        <v>14</v>
      </c>
      <c r="F62" s="253"/>
      <c r="G62" s="253"/>
      <c r="H62" s="253"/>
      <c r="I62" s="253"/>
      <c r="J62" s="253"/>
      <c r="K62" s="253"/>
    </row>
    <row r="63" spans="1:11" x14ac:dyDescent="0.2">
      <c r="A63" s="306" t="s">
        <v>405</v>
      </c>
      <c r="B63" s="306" t="s">
        <v>480</v>
      </c>
      <c r="C63" s="306">
        <v>15</v>
      </c>
      <c r="D63" s="306"/>
      <c r="E63" s="306">
        <v>15</v>
      </c>
      <c r="F63" s="253"/>
      <c r="G63" s="253"/>
      <c r="H63" s="253"/>
      <c r="I63" s="253"/>
      <c r="J63" s="253"/>
      <c r="K63" s="253"/>
    </row>
    <row r="64" spans="1:11" x14ac:dyDescent="0.2">
      <c r="A64" s="306" t="s">
        <v>401</v>
      </c>
      <c r="B64" s="306" t="s">
        <v>474</v>
      </c>
      <c r="C64" s="306">
        <v>18</v>
      </c>
      <c r="D64" s="306">
        <v>3</v>
      </c>
      <c r="E64" s="306">
        <v>21</v>
      </c>
      <c r="F64" s="253"/>
      <c r="G64" s="253"/>
      <c r="H64" s="253"/>
      <c r="I64" s="253"/>
      <c r="J64" s="253"/>
      <c r="K64" s="253"/>
    </row>
    <row r="65" spans="1:11" x14ac:dyDescent="0.2">
      <c r="A65" s="306" t="s">
        <v>402</v>
      </c>
      <c r="B65" s="306" t="s">
        <v>475</v>
      </c>
      <c r="C65" s="306">
        <v>19</v>
      </c>
      <c r="D65" s="306">
        <v>1</v>
      </c>
      <c r="E65" s="306">
        <v>20</v>
      </c>
      <c r="F65" s="253"/>
      <c r="G65" s="253"/>
      <c r="H65" s="253"/>
      <c r="I65" s="253"/>
      <c r="J65" s="253"/>
      <c r="K65" s="253"/>
    </row>
    <row r="66" spans="1:11" x14ac:dyDescent="0.2">
      <c r="A66" s="306" t="s">
        <v>404</v>
      </c>
      <c r="B66" s="306" t="s">
        <v>477</v>
      </c>
      <c r="C66" s="306">
        <v>31</v>
      </c>
      <c r="D66" s="306">
        <v>1</v>
      </c>
      <c r="E66" s="306">
        <v>32</v>
      </c>
      <c r="F66" s="253"/>
      <c r="G66" s="253"/>
      <c r="H66" s="253"/>
      <c r="I66" s="253"/>
      <c r="J66" s="253"/>
      <c r="K66" s="253"/>
    </row>
    <row r="67" spans="1:11" x14ac:dyDescent="0.2">
      <c r="A67" s="237"/>
      <c r="B67" s="237"/>
      <c r="C67" s="237"/>
      <c r="D67" s="237"/>
      <c r="E67" s="237"/>
      <c r="F67" s="253"/>
      <c r="G67" s="253"/>
    </row>
    <row r="68" spans="1:11" x14ac:dyDescent="0.2">
      <c r="A68" s="237"/>
      <c r="B68" s="237"/>
      <c r="C68" s="286">
        <f>SUBTOTAL(9,C53:C66)</f>
        <v>184</v>
      </c>
      <c r="D68" s="286">
        <f>SUBTOTAL(9,D53:D66)</f>
        <v>7</v>
      </c>
      <c r="E68" s="286">
        <f>SUBTOTAL(9,E53:E66)</f>
        <v>191</v>
      </c>
      <c r="F68" s="253"/>
      <c r="G68" s="253"/>
    </row>
    <row r="69" spans="1:11" x14ac:dyDescent="0.2">
      <c r="A69" s="253"/>
      <c r="B69" s="253"/>
      <c r="C69" s="253"/>
      <c r="D69" s="253"/>
      <c r="E69" s="253"/>
      <c r="F69" s="253"/>
      <c r="G69" s="253"/>
    </row>
    <row r="70" spans="1:11" x14ac:dyDescent="0.2">
      <c r="A70" s="244" t="s">
        <v>396</v>
      </c>
      <c r="B70" s="253"/>
      <c r="C70" s="253"/>
      <c r="D70" s="253"/>
      <c r="E70" s="253"/>
      <c r="F70" s="253"/>
      <c r="G70" s="253"/>
    </row>
    <row r="71" spans="1:11" x14ac:dyDescent="0.2">
      <c r="A71" s="253"/>
      <c r="B71" s="253"/>
      <c r="C71" s="253"/>
      <c r="D71" s="253"/>
      <c r="E71" s="253"/>
      <c r="F71" s="253"/>
      <c r="G71" s="253"/>
    </row>
    <row r="72" spans="1:11" x14ac:dyDescent="0.2">
      <c r="A72" s="253"/>
      <c r="B72" s="253"/>
      <c r="C72" s="327" t="s">
        <v>573</v>
      </c>
      <c r="D72" s="327" t="s">
        <v>572</v>
      </c>
      <c r="E72" s="327" t="s">
        <v>549</v>
      </c>
      <c r="F72" s="253"/>
      <c r="G72" s="253"/>
    </row>
    <row r="73" spans="1:11" x14ac:dyDescent="0.2">
      <c r="A73" s="241" t="s">
        <v>543</v>
      </c>
      <c r="B73" s="253"/>
      <c r="C73" s="253"/>
      <c r="D73" s="253" t="s">
        <v>811</v>
      </c>
      <c r="E73" s="253"/>
      <c r="F73" s="253"/>
      <c r="G73" s="253"/>
    </row>
    <row r="74" spans="1:11" s="236" customFormat="1" ht="22.5" x14ac:dyDescent="0.2">
      <c r="A74" s="245" t="s">
        <v>470</v>
      </c>
      <c r="B74" s="238" t="s">
        <v>472</v>
      </c>
      <c r="C74" s="257" t="s">
        <v>602</v>
      </c>
      <c r="D74" s="257" t="s">
        <v>600</v>
      </c>
      <c r="E74" s="257" t="s">
        <v>601</v>
      </c>
      <c r="F74" s="239" t="s">
        <v>458</v>
      </c>
      <c r="G74" s="237"/>
    </row>
    <row r="75" spans="1:11" s="236" customFormat="1" x14ac:dyDescent="0.2">
      <c r="A75" s="306" t="s">
        <v>408</v>
      </c>
      <c r="B75" s="306" t="s">
        <v>486</v>
      </c>
      <c r="C75" s="306">
        <v>4</v>
      </c>
      <c r="D75" s="306"/>
      <c r="E75" s="306"/>
      <c r="F75" s="306">
        <v>4</v>
      </c>
      <c r="G75" s="237"/>
      <c r="H75" s="231"/>
      <c r="I75" s="231"/>
    </row>
    <row r="76" spans="1:11" s="236" customFormat="1" x14ac:dyDescent="0.2">
      <c r="A76" s="306" t="s">
        <v>465</v>
      </c>
      <c r="B76" s="306" t="s">
        <v>484</v>
      </c>
      <c r="C76" s="306">
        <v>2</v>
      </c>
      <c r="D76" s="306">
        <v>6</v>
      </c>
      <c r="E76" s="306"/>
      <c r="F76" s="306">
        <v>8</v>
      </c>
      <c r="G76" s="237"/>
      <c r="H76" s="255"/>
      <c r="I76" s="255"/>
    </row>
    <row r="77" spans="1:11" s="236" customFormat="1" x14ac:dyDescent="0.2">
      <c r="A77" s="306" t="s">
        <v>403</v>
      </c>
      <c r="B77" s="306" t="s">
        <v>476</v>
      </c>
      <c r="C77" s="306">
        <v>8</v>
      </c>
      <c r="D77" s="306"/>
      <c r="E77" s="306"/>
      <c r="F77" s="306">
        <v>8</v>
      </c>
      <c r="G77" s="237"/>
      <c r="H77" s="255"/>
      <c r="I77" s="255"/>
    </row>
    <row r="78" spans="1:11" s="236" customFormat="1" x14ac:dyDescent="0.2">
      <c r="A78" s="306" t="s">
        <v>98</v>
      </c>
      <c r="B78" s="306" t="s">
        <v>493</v>
      </c>
      <c r="C78" s="306">
        <v>9</v>
      </c>
      <c r="D78" s="306"/>
      <c r="E78" s="306"/>
      <c r="F78" s="306">
        <v>9</v>
      </c>
      <c r="G78" s="237"/>
      <c r="H78" s="255"/>
      <c r="I78" s="255"/>
    </row>
    <row r="79" spans="1:11" s="236" customFormat="1" x14ac:dyDescent="0.2">
      <c r="A79" s="306" t="s">
        <v>464</v>
      </c>
      <c r="B79" s="306" t="s">
        <v>485</v>
      </c>
      <c r="C79" s="306">
        <v>1</v>
      </c>
      <c r="D79" s="306">
        <v>8</v>
      </c>
      <c r="E79" s="306">
        <v>1</v>
      </c>
      <c r="F79" s="306">
        <v>10</v>
      </c>
      <c r="G79" s="237"/>
      <c r="H79" s="255"/>
      <c r="I79" s="255"/>
    </row>
    <row r="80" spans="1:11" s="236" customFormat="1" x14ac:dyDescent="0.2">
      <c r="A80" s="306" t="s">
        <v>410</v>
      </c>
      <c r="B80" s="306" t="s">
        <v>491</v>
      </c>
      <c r="C80" s="306"/>
      <c r="D80" s="306">
        <v>7</v>
      </c>
      <c r="E80" s="306">
        <v>4</v>
      </c>
      <c r="F80" s="306">
        <v>11</v>
      </c>
      <c r="G80" s="237"/>
      <c r="H80" s="255"/>
      <c r="I80" s="255"/>
    </row>
    <row r="81" spans="1:9" s="236" customFormat="1" x14ac:dyDescent="0.2">
      <c r="A81" s="306" t="s">
        <v>407</v>
      </c>
      <c r="B81" s="306" t="s">
        <v>483</v>
      </c>
      <c r="C81" s="306">
        <v>4</v>
      </c>
      <c r="D81" s="306">
        <v>8</v>
      </c>
      <c r="E81" s="306"/>
      <c r="F81" s="306">
        <v>12</v>
      </c>
      <c r="G81" s="237"/>
      <c r="H81" s="255"/>
      <c r="I81" s="255"/>
    </row>
    <row r="82" spans="1:9" s="236" customFormat="1" x14ac:dyDescent="0.2">
      <c r="A82" s="306" t="s">
        <v>411</v>
      </c>
      <c r="B82" s="306" t="s">
        <v>497</v>
      </c>
      <c r="C82" s="306">
        <v>5</v>
      </c>
      <c r="D82" s="306">
        <v>4</v>
      </c>
      <c r="E82" s="306">
        <v>3</v>
      </c>
      <c r="F82" s="306">
        <v>12</v>
      </c>
      <c r="G82" s="237"/>
      <c r="H82" s="255"/>
      <c r="I82" s="255"/>
    </row>
    <row r="83" spans="1:9" s="236" customFormat="1" x14ac:dyDescent="0.2">
      <c r="A83" s="306" t="s">
        <v>409</v>
      </c>
      <c r="B83" s="306" t="s">
        <v>488</v>
      </c>
      <c r="C83" s="306">
        <v>8</v>
      </c>
      <c r="D83" s="306">
        <v>7</v>
      </c>
      <c r="E83" s="306"/>
      <c r="F83" s="306">
        <v>15</v>
      </c>
      <c r="G83" s="237"/>
      <c r="H83" s="255"/>
      <c r="I83" s="255"/>
    </row>
    <row r="84" spans="1:9" s="236" customFormat="1" x14ac:dyDescent="0.2">
      <c r="A84" s="306" t="s">
        <v>406</v>
      </c>
      <c r="B84" s="306" t="s">
        <v>481</v>
      </c>
      <c r="C84" s="306">
        <v>6</v>
      </c>
      <c r="D84" s="306">
        <v>8</v>
      </c>
      <c r="E84" s="306"/>
      <c r="F84" s="306">
        <v>14</v>
      </c>
      <c r="G84" s="237"/>
      <c r="H84" s="255"/>
      <c r="I84" s="255"/>
    </row>
    <row r="85" spans="1:9" s="236" customFormat="1" x14ac:dyDescent="0.2">
      <c r="A85" s="306" t="s">
        <v>405</v>
      </c>
      <c r="B85" s="306" t="s">
        <v>480</v>
      </c>
      <c r="C85" s="306">
        <v>3</v>
      </c>
      <c r="D85" s="306">
        <v>12</v>
      </c>
      <c r="E85" s="306"/>
      <c r="F85" s="306">
        <v>15</v>
      </c>
      <c r="G85" s="237"/>
      <c r="H85" s="255"/>
      <c r="I85" s="255"/>
    </row>
    <row r="86" spans="1:9" s="236" customFormat="1" x14ac:dyDescent="0.2">
      <c r="A86" s="306" t="s">
        <v>401</v>
      </c>
      <c r="B86" s="306" t="s">
        <v>474</v>
      </c>
      <c r="C86" s="306">
        <v>6</v>
      </c>
      <c r="D86" s="306">
        <v>15</v>
      </c>
      <c r="E86" s="306"/>
      <c r="F86" s="306">
        <v>21</v>
      </c>
      <c r="G86" s="237"/>
      <c r="H86" s="255"/>
      <c r="I86" s="255"/>
    </row>
    <row r="87" spans="1:9" s="236" customFormat="1" x14ac:dyDescent="0.2">
      <c r="A87" s="306" t="s">
        <v>402</v>
      </c>
      <c r="B87" s="306" t="s">
        <v>475</v>
      </c>
      <c r="C87" s="306">
        <v>13</v>
      </c>
      <c r="D87" s="306">
        <v>7</v>
      </c>
      <c r="E87" s="306"/>
      <c r="F87" s="306">
        <v>20</v>
      </c>
      <c r="G87" s="237"/>
      <c r="H87" s="255"/>
      <c r="I87" s="255"/>
    </row>
    <row r="88" spans="1:9" s="236" customFormat="1" x14ac:dyDescent="0.2">
      <c r="A88" s="306" t="s">
        <v>404</v>
      </c>
      <c r="B88" s="306" t="s">
        <v>477</v>
      </c>
      <c r="C88" s="306">
        <v>29</v>
      </c>
      <c r="D88" s="306">
        <v>3</v>
      </c>
      <c r="E88" s="306"/>
      <c r="F88" s="306">
        <v>32</v>
      </c>
      <c r="G88" s="237"/>
      <c r="H88" s="255"/>
      <c r="I88" s="255"/>
    </row>
    <row r="89" spans="1:9" x14ac:dyDescent="0.2">
      <c r="A89" s="237"/>
      <c r="B89" s="237"/>
      <c r="C89" s="237"/>
      <c r="D89" s="237"/>
      <c r="E89" s="237"/>
      <c r="F89" s="237"/>
      <c r="G89" s="253"/>
      <c r="I89" s="160"/>
    </row>
    <row r="90" spans="1:9" x14ac:dyDescent="0.2">
      <c r="A90" s="237"/>
      <c r="B90" s="237"/>
      <c r="C90" s="286">
        <f>SUBTOTAL(9,C75:C88)</f>
        <v>98</v>
      </c>
      <c r="D90" s="286">
        <f>SUBTOTAL(9,D75:D88)</f>
        <v>85</v>
      </c>
      <c r="E90" s="286">
        <f>SUBTOTAL(9,E75:E88)</f>
        <v>8</v>
      </c>
      <c r="F90" s="237">
        <f>SUBTOTAL(9,F75:F88)</f>
        <v>191</v>
      </c>
      <c r="G90" s="253"/>
      <c r="I90" s="160"/>
    </row>
    <row r="91" spans="1:9" x14ac:dyDescent="0.2">
      <c r="A91" s="253"/>
      <c r="B91" s="253"/>
      <c r="C91" s="253"/>
      <c r="D91" s="253"/>
      <c r="E91" s="253"/>
      <c r="F91" s="253"/>
      <c r="G91" s="253"/>
    </row>
    <row r="92" spans="1:9" x14ac:dyDescent="0.2">
      <c r="A92" s="253"/>
      <c r="B92" s="253"/>
      <c r="C92" s="253"/>
      <c r="D92" s="253"/>
      <c r="E92" s="253"/>
      <c r="F92" s="253"/>
      <c r="G92" s="253"/>
    </row>
    <row r="93" spans="1:9" x14ac:dyDescent="0.2">
      <c r="A93" s="253"/>
      <c r="B93" s="253"/>
      <c r="C93" s="253"/>
      <c r="D93" s="253"/>
      <c r="E93" s="253"/>
      <c r="F93" s="253"/>
      <c r="G93" s="253"/>
    </row>
  </sheetData>
  <sortState ref="A93:E106">
    <sortCondition ref="B7:B20"/>
  </sortState>
  <customSheetViews>
    <customSheetView guid="{460C675D-EB01-4F1F-8F6F-F3410AC9815E}" showAutoFilter="1">
      <selection activeCell="A2" sqref="A2"/>
      <pageMargins left="0.7" right="0.7" top="0.75" bottom="0.75" header="0.3" footer="0.3"/>
      <pageSetup paperSize="9" orientation="portrait" r:id="rId1"/>
      <autoFilter ref="A74:K88"/>
    </customSheetView>
    <customSheetView guid="{0B466410-FB7E-451A-AFD3-95886095C000}">
      <selection activeCell="I7" sqref="I7"/>
      <pageMargins left="0.7" right="0.7" top="0.75" bottom="0.75" header="0.3" footer="0.3"/>
    </customSheetView>
  </customSheetViews>
  <pageMargins left="0.7" right="0.7" top="0.75" bottom="0.75" header="0.3" footer="0.3"/>
  <pageSetup paperSize="9"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E32"/>
  <sheetViews>
    <sheetView showGridLines="0" showRowColHeaders="0" zoomScale="90" zoomScaleNormal="90" workbookViewId="0"/>
  </sheetViews>
  <sheetFormatPr defaultRowHeight="11.25" x14ac:dyDescent="0.2"/>
  <sheetData>
    <row r="2" spans="1:5" ht="20.25" x14ac:dyDescent="0.3">
      <c r="A2" s="79"/>
      <c r="C2" s="80"/>
      <c r="D2" s="79"/>
      <c r="E2" s="79" t="s">
        <v>772</v>
      </c>
    </row>
    <row r="3" spans="1:5" ht="20.25" x14ac:dyDescent="0.2">
      <c r="D3" s="80"/>
    </row>
    <row r="32" spans="3:3" x14ac:dyDescent="0.2">
      <c r="C32" s="75"/>
    </row>
  </sheetData>
  <customSheetViews>
    <customSheetView guid="{460C675D-EB01-4F1F-8F6F-F3410AC9815E}" scale="80" showGridLines="0" showRowCol="0">
      <pageMargins left="0.7" right="0.7" top="0.75" bottom="0.75" header="0.3" footer="0.3"/>
    </customSheetView>
    <customSheetView guid="{0B466410-FB7E-451A-AFD3-95886095C000}" scale="80" showGridLines="0" showRowCol="0">
      <selection activeCell="Y7" sqref="Y7"/>
      <pageMargins left="0.7" right="0.7" top="0.75" bottom="0.75" header="0.3" footer="0.3"/>
    </customSheetView>
  </customSheetView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K142"/>
  <sheetViews>
    <sheetView workbookViewId="0">
      <selection activeCell="A2" sqref="A2"/>
    </sheetView>
  </sheetViews>
  <sheetFormatPr defaultRowHeight="11.25" x14ac:dyDescent="0.2"/>
  <cols>
    <col min="1" max="1" width="17.83203125" style="231" customWidth="1"/>
    <col min="2" max="2" width="45" style="231" customWidth="1"/>
    <col min="3" max="3" width="19.1640625" style="231" customWidth="1"/>
    <col min="4" max="4" width="22.83203125" style="231" customWidth="1"/>
    <col min="5" max="5" width="15.1640625" style="231" customWidth="1"/>
    <col min="6" max="6" width="11.6640625" style="231" customWidth="1"/>
    <col min="7" max="7" width="22.33203125" style="231" customWidth="1"/>
    <col min="8" max="9" width="9.6640625" style="231" customWidth="1"/>
    <col min="10" max="11" width="9.33203125" style="231"/>
    <col min="12" max="12" width="33.6640625" style="231" bestFit="1" customWidth="1"/>
    <col min="13" max="16384" width="9.33203125" style="231"/>
  </cols>
  <sheetData>
    <row r="1" spans="1:9" x14ac:dyDescent="0.2">
      <c r="A1" s="350" t="s">
        <v>723</v>
      </c>
    </row>
    <row r="2" spans="1:9" x14ac:dyDescent="0.2">
      <c r="A2" s="196"/>
    </row>
    <row r="3" spans="1:9" x14ac:dyDescent="0.2">
      <c r="A3" s="75" t="s">
        <v>396</v>
      </c>
    </row>
    <row r="4" spans="1:9" x14ac:dyDescent="0.2">
      <c r="A4" s="75"/>
    </row>
    <row r="5" spans="1:9" x14ac:dyDescent="0.2">
      <c r="A5" s="196" t="s">
        <v>544</v>
      </c>
      <c r="D5" s="231" t="s">
        <v>811</v>
      </c>
      <c r="I5" s="160"/>
    </row>
    <row r="6" spans="1:9" ht="22.5" x14ac:dyDescent="0.2">
      <c r="A6" s="76" t="s">
        <v>456</v>
      </c>
      <c r="B6" s="77" t="s">
        <v>457</v>
      </c>
      <c r="C6" s="256" t="s">
        <v>597</v>
      </c>
      <c r="D6" s="240" t="s">
        <v>598</v>
      </c>
      <c r="E6" s="251" t="s">
        <v>458</v>
      </c>
      <c r="F6" s="253"/>
      <c r="H6" s="193"/>
    </row>
    <row r="7" spans="1:9" s="236" customFormat="1" x14ac:dyDescent="0.2">
      <c r="A7" s="306" t="s">
        <v>91</v>
      </c>
      <c r="B7" s="306" t="s">
        <v>433</v>
      </c>
      <c r="C7" s="306"/>
      <c r="D7" s="306">
        <v>5</v>
      </c>
      <c r="E7" s="306">
        <v>5</v>
      </c>
      <c r="F7" s="237"/>
      <c r="H7" s="293"/>
      <c r="I7" s="293"/>
    </row>
    <row r="8" spans="1:9" s="236" customFormat="1" x14ac:dyDescent="0.2">
      <c r="A8" s="306" t="s">
        <v>17</v>
      </c>
      <c r="B8" s="306" t="s">
        <v>419</v>
      </c>
      <c r="C8" s="306"/>
      <c r="D8" s="306">
        <v>5</v>
      </c>
      <c r="E8" s="306">
        <v>5</v>
      </c>
      <c r="F8" s="237"/>
      <c r="G8" s="293"/>
      <c r="H8" s="293"/>
      <c r="I8" s="293"/>
    </row>
    <row r="9" spans="1:9" s="236" customFormat="1" x14ac:dyDescent="0.2">
      <c r="A9" s="306" t="s">
        <v>89</v>
      </c>
      <c r="B9" s="306" t="s">
        <v>432</v>
      </c>
      <c r="C9" s="306"/>
      <c r="D9" s="306">
        <v>6</v>
      </c>
      <c r="E9" s="306">
        <v>6</v>
      </c>
      <c r="F9" s="237"/>
      <c r="G9" s="293"/>
      <c r="H9" s="293"/>
      <c r="I9" s="293"/>
    </row>
    <row r="10" spans="1:9" s="236" customFormat="1" x14ac:dyDescent="0.2">
      <c r="A10" s="306" t="s">
        <v>145</v>
      </c>
      <c r="B10" s="306" t="s">
        <v>439</v>
      </c>
      <c r="C10" s="306"/>
      <c r="D10" s="306">
        <v>6</v>
      </c>
      <c r="E10" s="306">
        <v>6</v>
      </c>
      <c r="F10" s="237"/>
      <c r="G10" s="293"/>
      <c r="H10" s="293"/>
      <c r="I10" s="293"/>
    </row>
    <row r="11" spans="1:9" s="236" customFormat="1" x14ac:dyDescent="0.2">
      <c r="A11" s="306" t="s">
        <v>34</v>
      </c>
      <c r="B11" s="306" t="s">
        <v>423</v>
      </c>
      <c r="C11" s="306">
        <v>1</v>
      </c>
      <c r="D11" s="306">
        <v>4</v>
      </c>
      <c r="E11" s="306">
        <v>5</v>
      </c>
      <c r="F11" s="237"/>
      <c r="G11" s="293"/>
      <c r="H11" s="293"/>
      <c r="I11" s="293"/>
    </row>
    <row r="12" spans="1:9" s="236" customFormat="1" x14ac:dyDescent="0.2">
      <c r="A12" s="306" t="s">
        <v>20</v>
      </c>
      <c r="B12" s="306" t="s">
        <v>552</v>
      </c>
      <c r="C12" s="306">
        <v>1</v>
      </c>
      <c r="D12" s="306">
        <v>6</v>
      </c>
      <c r="E12" s="306">
        <v>7</v>
      </c>
      <c r="F12" s="237"/>
      <c r="G12" s="293"/>
      <c r="H12" s="293"/>
      <c r="I12" s="293"/>
    </row>
    <row r="13" spans="1:9" s="236" customFormat="1" x14ac:dyDescent="0.2">
      <c r="A13" s="306" t="s">
        <v>40</v>
      </c>
      <c r="B13" s="306" t="s">
        <v>425</v>
      </c>
      <c r="C13" s="306">
        <v>1</v>
      </c>
      <c r="D13" s="306">
        <v>9</v>
      </c>
      <c r="E13" s="306">
        <v>10</v>
      </c>
      <c r="F13" s="237"/>
      <c r="G13" s="293"/>
      <c r="H13" s="293"/>
      <c r="I13" s="293"/>
    </row>
    <row r="14" spans="1:9" s="236" customFormat="1" x14ac:dyDescent="0.2">
      <c r="A14" s="306" t="s">
        <v>53</v>
      </c>
      <c r="B14" s="306" t="s">
        <v>428</v>
      </c>
      <c r="C14" s="306">
        <v>2</v>
      </c>
      <c r="D14" s="306">
        <v>0</v>
      </c>
      <c r="E14" s="306">
        <v>2</v>
      </c>
      <c r="F14" s="237"/>
      <c r="G14" s="293"/>
      <c r="H14" s="293"/>
      <c r="I14" s="293"/>
    </row>
    <row r="15" spans="1:9" s="236" customFormat="1" x14ac:dyDescent="0.2">
      <c r="A15" s="306" t="s">
        <v>186</v>
      </c>
      <c r="B15" s="306" t="s">
        <v>440</v>
      </c>
      <c r="C15" s="306">
        <v>2</v>
      </c>
      <c r="D15" s="306">
        <v>0</v>
      </c>
      <c r="E15" s="306">
        <v>2</v>
      </c>
      <c r="F15" s="237"/>
      <c r="G15" s="293"/>
      <c r="H15" s="293"/>
      <c r="I15" s="293"/>
    </row>
    <row r="16" spans="1:9" s="236" customFormat="1" x14ac:dyDescent="0.2">
      <c r="A16" s="306" t="s">
        <v>60</v>
      </c>
      <c r="B16" s="306" t="s">
        <v>429</v>
      </c>
      <c r="C16" s="306">
        <v>2</v>
      </c>
      <c r="D16" s="306">
        <v>6</v>
      </c>
      <c r="E16" s="306">
        <v>8</v>
      </c>
      <c r="F16" s="237"/>
      <c r="G16" s="293"/>
      <c r="H16" s="293"/>
      <c r="I16" s="293"/>
    </row>
    <row r="17" spans="1:9" s="236" customFormat="1" x14ac:dyDescent="0.2">
      <c r="A17" s="306" t="s">
        <v>8</v>
      </c>
      <c r="B17" s="306" t="s">
        <v>416</v>
      </c>
      <c r="C17" s="306">
        <v>2</v>
      </c>
      <c r="D17" s="306">
        <v>6</v>
      </c>
      <c r="E17" s="306">
        <v>8</v>
      </c>
      <c r="F17" s="237"/>
      <c r="G17" s="293"/>
      <c r="H17" s="293"/>
      <c r="I17" s="293"/>
    </row>
    <row r="18" spans="1:9" s="236" customFormat="1" x14ac:dyDescent="0.2">
      <c r="A18" s="306" t="s">
        <v>35</v>
      </c>
      <c r="B18" s="306" t="s">
        <v>424</v>
      </c>
      <c r="C18" s="306">
        <v>2</v>
      </c>
      <c r="D18" s="306">
        <v>6</v>
      </c>
      <c r="E18" s="306">
        <v>8</v>
      </c>
      <c r="F18" s="237"/>
      <c r="G18" s="293"/>
      <c r="H18" s="293"/>
      <c r="I18" s="293"/>
    </row>
    <row r="19" spans="1:9" s="236" customFormat="1" x14ac:dyDescent="0.2">
      <c r="A19" s="306" t="s">
        <v>65</v>
      </c>
      <c r="B19" s="306" t="s">
        <v>430</v>
      </c>
      <c r="C19" s="306">
        <v>2</v>
      </c>
      <c r="D19" s="306">
        <v>6</v>
      </c>
      <c r="E19" s="306">
        <v>8</v>
      </c>
      <c r="F19" s="237"/>
      <c r="G19" s="293"/>
      <c r="H19" s="293"/>
      <c r="I19" s="293"/>
    </row>
    <row r="20" spans="1:9" s="236" customFormat="1" x14ac:dyDescent="0.2">
      <c r="A20" s="306" t="s">
        <v>82</v>
      </c>
      <c r="B20" s="306" t="s">
        <v>431</v>
      </c>
      <c r="C20" s="306">
        <v>3</v>
      </c>
      <c r="D20" s="306">
        <v>4</v>
      </c>
      <c r="E20" s="306">
        <v>7</v>
      </c>
      <c r="F20" s="237"/>
      <c r="G20" s="293"/>
      <c r="H20" s="293"/>
      <c r="I20" s="293"/>
    </row>
    <row r="21" spans="1:9" s="236" customFormat="1" x14ac:dyDescent="0.2">
      <c r="A21" s="306" t="s">
        <v>28</v>
      </c>
      <c r="B21" s="306" t="s">
        <v>421</v>
      </c>
      <c r="C21" s="306">
        <v>3</v>
      </c>
      <c r="D21" s="306">
        <v>4</v>
      </c>
      <c r="E21" s="306">
        <v>7</v>
      </c>
      <c r="F21" s="237"/>
      <c r="G21" s="293"/>
      <c r="H21" s="293"/>
      <c r="I21" s="293"/>
    </row>
    <row r="22" spans="1:9" s="236" customFormat="1" x14ac:dyDescent="0.2">
      <c r="A22" s="306" t="s">
        <v>111</v>
      </c>
      <c r="B22" s="306" t="s">
        <v>435</v>
      </c>
      <c r="C22" s="306">
        <v>3</v>
      </c>
      <c r="D22" s="306">
        <v>4</v>
      </c>
      <c r="E22" s="306">
        <v>7</v>
      </c>
      <c r="F22" s="237"/>
      <c r="G22" s="293"/>
      <c r="H22" s="293"/>
      <c r="I22" s="293"/>
    </row>
    <row r="23" spans="1:9" s="236" customFormat="1" x14ac:dyDescent="0.2">
      <c r="A23" s="306" t="s">
        <v>114</v>
      </c>
      <c r="B23" s="306" t="s">
        <v>436</v>
      </c>
      <c r="C23" s="306">
        <v>3</v>
      </c>
      <c r="D23" s="306">
        <v>5</v>
      </c>
      <c r="E23" s="306">
        <v>8</v>
      </c>
      <c r="F23" s="237"/>
      <c r="G23" s="293"/>
      <c r="H23" s="293"/>
      <c r="I23" s="293"/>
    </row>
    <row r="24" spans="1:9" s="236" customFormat="1" x14ac:dyDescent="0.2">
      <c r="A24" s="306" t="s">
        <v>5</v>
      </c>
      <c r="B24" s="306" t="s">
        <v>415</v>
      </c>
      <c r="C24" s="306">
        <v>3</v>
      </c>
      <c r="D24" s="306">
        <v>5</v>
      </c>
      <c r="E24" s="306">
        <v>8</v>
      </c>
      <c r="F24" s="237"/>
      <c r="G24" s="293"/>
      <c r="H24" s="293"/>
      <c r="I24" s="293"/>
    </row>
    <row r="25" spans="1:9" s="236" customFormat="1" x14ac:dyDescent="0.2">
      <c r="A25" s="306" t="s">
        <v>25</v>
      </c>
      <c r="B25" s="306" t="s">
        <v>420</v>
      </c>
      <c r="C25" s="306">
        <v>4</v>
      </c>
      <c r="D25" s="306"/>
      <c r="E25" s="306">
        <v>4</v>
      </c>
      <c r="F25" s="237"/>
      <c r="G25" s="293"/>
      <c r="H25" s="293"/>
      <c r="I25" s="293"/>
    </row>
    <row r="26" spans="1:9" s="236" customFormat="1" x14ac:dyDescent="0.2">
      <c r="A26" s="306" t="s">
        <v>11</v>
      </c>
      <c r="B26" s="306" t="s">
        <v>417</v>
      </c>
      <c r="C26" s="306">
        <v>4</v>
      </c>
      <c r="D26" s="306"/>
      <c r="E26" s="306">
        <v>4</v>
      </c>
      <c r="F26" s="237"/>
      <c r="G26" s="293"/>
      <c r="H26" s="293"/>
      <c r="I26" s="293"/>
    </row>
    <row r="27" spans="1:9" s="236" customFormat="1" x14ac:dyDescent="0.2">
      <c r="A27" s="306" t="s">
        <v>123</v>
      </c>
      <c r="B27" s="306" t="s">
        <v>437</v>
      </c>
      <c r="C27" s="306">
        <v>5</v>
      </c>
      <c r="D27" s="306">
        <v>1</v>
      </c>
      <c r="E27" s="306">
        <v>6</v>
      </c>
      <c r="F27" s="237"/>
      <c r="G27" s="293"/>
      <c r="H27" s="293"/>
      <c r="I27" s="293"/>
    </row>
    <row r="28" spans="1:9" s="236" customFormat="1" x14ac:dyDescent="0.2">
      <c r="A28" s="306" t="s">
        <v>128</v>
      </c>
      <c r="B28" s="306" t="s">
        <v>438</v>
      </c>
      <c r="C28" s="306">
        <v>6</v>
      </c>
      <c r="D28" s="306">
        <v>1</v>
      </c>
      <c r="E28" s="306">
        <v>7</v>
      </c>
      <c r="F28" s="237"/>
      <c r="G28" s="293"/>
      <c r="H28" s="293"/>
      <c r="I28" s="293"/>
    </row>
    <row r="29" spans="1:9" s="236" customFormat="1" x14ac:dyDescent="0.2">
      <c r="A29" s="306" t="s">
        <v>47</v>
      </c>
      <c r="B29" s="306" t="s">
        <v>426</v>
      </c>
      <c r="C29" s="306">
        <v>8</v>
      </c>
      <c r="D29" s="306"/>
      <c r="E29" s="306">
        <v>8</v>
      </c>
      <c r="F29" s="237"/>
      <c r="G29" s="293"/>
      <c r="H29" s="293"/>
      <c r="I29" s="293"/>
    </row>
    <row r="30" spans="1:9" s="236" customFormat="1" x14ac:dyDescent="0.2">
      <c r="A30" s="306" t="s">
        <v>98</v>
      </c>
      <c r="B30" s="306" t="s">
        <v>434</v>
      </c>
      <c r="C30" s="306">
        <v>9</v>
      </c>
      <c r="D30" s="306"/>
      <c r="E30" s="306">
        <v>9</v>
      </c>
      <c r="F30" s="237"/>
      <c r="G30" s="293"/>
      <c r="H30" s="293"/>
      <c r="I30" s="293"/>
    </row>
    <row r="31" spans="1:9" s="236" customFormat="1" x14ac:dyDescent="0.2">
      <c r="A31" s="306" t="s">
        <v>31</v>
      </c>
      <c r="B31" s="306" t="s">
        <v>422</v>
      </c>
      <c r="C31" s="306">
        <v>10</v>
      </c>
      <c r="D31" s="306">
        <v>2</v>
      </c>
      <c r="E31" s="306">
        <v>12</v>
      </c>
      <c r="F31" s="237"/>
      <c r="G31" s="293"/>
      <c r="H31" s="293"/>
      <c r="I31" s="293"/>
    </row>
    <row r="32" spans="1:9" s="236" customFormat="1" x14ac:dyDescent="0.2">
      <c r="A32" s="306" t="s">
        <v>12</v>
      </c>
      <c r="B32" s="306" t="s">
        <v>418</v>
      </c>
      <c r="C32" s="306">
        <v>11</v>
      </c>
      <c r="D32" s="306">
        <v>1</v>
      </c>
      <c r="E32" s="306">
        <v>12</v>
      </c>
      <c r="F32" s="237"/>
      <c r="G32" s="293"/>
      <c r="H32" s="293"/>
      <c r="I32" s="293"/>
    </row>
    <row r="33" spans="1:9" s="236" customFormat="1" x14ac:dyDescent="0.2">
      <c r="A33" s="306" t="s">
        <v>50</v>
      </c>
      <c r="B33" s="306" t="s">
        <v>427</v>
      </c>
      <c r="C33" s="306">
        <v>11</v>
      </c>
      <c r="D33" s="306">
        <v>1</v>
      </c>
      <c r="E33" s="306">
        <v>12</v>
      </c>
      <c r="F33" s="237"/>
      <c r="G33" s="293"/>
      <c r="H33" s="293"/>
      <c r="I33" s="293"/>
    </row>
    <row r="34" spans="1:9" x14ac:dyDescent="0.2">
      <c r="A34" s="306"/>
      <c r="B34" s="306"/>
      <c r="C34" s="306"/>
      <c r="D34" s="306"/>
      <c r="E34" s="306"/>
      <c r="F34" s="253"/>
      <c r="H34" s="160"/>
    </row>
    <row r="35" spans="1:9" x14ac:dyDescent="0.2">
      <c r="C35" s="253">
        <f>SUBTOTAL(9,C7:C33)</f>
        <v>98</v>
      </c>
      <c r="D35" s="253">
        <f>SUBTOTAL(9,D7:D33)</f>
        <v>93</v>
      </c>
      <c r="E35" s="253">
        <f>SUBTOTAL(9,E7:E33)</f>
        <v>191</v>
      </c>
      <c r="F35" s="253"/>
      <c r="H35" s="160"/>
    </row>
    <row r="36" spans="1:9" x14ac:dyDescent="0.2">
      <c r="C36" s="253"/>
      <c r="D36" s="253"/>
      <c r="E36" s="253"/>
      <c r="F36" s="253"/>
      <c r="I36" s="160"/>
    </row>
    <row r="37" spans="1:9" x14ac:dyDescent="0.2">
      <c r="C37" s="253"/>
      <c r="D37" s="253"/>
      <c r="E37" s="253"/>
      <c r="F37" s="253"/>
      <c r="I37" s="160"/>
    </row>
    <row r="38" spans="1:9" x14ac:dyDescent="0.2">
      <c r="A38" s="75" t="s">
        <v>395</v>
      </c>
      <c r="C38" s="253"/>
      <c r="D38" s="253"/>
      <c r="E38" s="253"/>
      <c r="F38" s="253"/>
    </row>
    <row r="39" spans="1:9" x14ac:dyDescent="0.2">
      <c r="C39" s="253"/>
      <c r="D39" s="253"/>
      <c r="E39" s="253"/>
      <c r="F39" s="253"/>
    </row>
    <row r="40" spans="1:9" x14ac:dyDescent="0.2">
      <c r="A40" s="196" t="s">
        <v>544</v>
      </c>
      <c r="C40" s="253"/>
      <c r="D40" s="253" t="s">
        <v>811</v>
      </c>
      <c r="E40" s="253"/>
      <c r="F40" s="253"/>
    </row>
    <row r="41" spans="1:9" ht="22.5" x14ac:dyDescent="0.2">
      <c r="A41" s="76" t="s">
        <v>456</v>
      </c>
      <c r="B41" s="77" t="s">
        <v>457</v>
      </c>
      <c r="C41" s="256" t="s">
        <v>596</v>
      </c>
      <c r="D41" s="256" t="s">
        <v>598</v>
      </c>
      <c r="E41" s="251" t="s">
        <v>458</v>
      </c>
      <c r="F41" s="253"/>
    </row>
    <row r="42" spans="1:9" s="236" customFormat="1" x14ac:dyDescent="0.2">
      <c r="A42" s="306" t="s">
        <v>91</v>
      </c>
      <c r="B42" s="306" t="s">
        <v>433</v>
      </c>
      <c r="C42" s="306">
        <v>5</v>
      </c>
      <c r="D42" s="306"/>
      <c r="E42" s="306">
        <v>5</v>
      </c>
      <c r="F42" s="237"/>
      <c r="H42" s="306"/>
    </row>
    <row r="43" spans="1:9" s="236" customFormat="1" x14ac:dyDescent="0.2">
      <c r="A43" s="306" t="s">
        <v>17</v>
      </c>
      <c r="B43" s="306" t="s">
        <v>419</v>
      </c>
      <c r="C43" s="306">
        <v>5</v>
      </c>
      <c r="D43" s="306"/>
      <c r="E43" s="306">
        <v>5</v>
      </c>
      <c r="F43" s="237"/>
      <c r="H43" s="306"/>
    </row>
    <row r="44" spans="1:9" s="236" customFormat="1" x14ac:dyDescent="0.2">
      <c r="A44" s="306" t="s">
        <v>89</v>
      </c>
      <c r="B44" s="306" t="s">
        <v>432</v>
      </c>
      <c r="C44" s="306">
        <v>6</v>
      </c>
      <c r="D44" s="306"/>
      <c r="E44" s="306">
        <v>6</v>
      </c>
      <c r="F44" s="237"/>
      <c r="H44" s="306"/>
    </row>
    <row r="45" spans="1:9" s="236" customFormat="1" x14ac:dyDescent="0.2">
      <c r="A45" s="306" t="s">
        <v>145</v>
      </c>
      <c r="B45" s="306" t="s">
        <v>439</v>
      </c>
      <c r="C45" s="306">
        <v>6</v>
      </c>
      <c r="D45" s="306"/>
      <c r="E45" s="306">
        <v>6</v>
      </c>
      <c r="F45" s="237"/>
      <c r="H45" s="306"/>
    </row>
    <row r="46" spans="1:9" s="236" customFormat="1" x14ac:dyDescent="0.2">
      <c r="A46" s="306" t="s">
        <v>34</v>
      </c>
      <c r="B46" s="306" t="s">
        <v>423</v>
      </c>
      <c r="C46" s="306">
        <v>5</v>
      </c>
      <c r="D46" s="306"/>
      <c r="E46" s="306">
        <v>5</v>
      </c>
      <c r="F46" s="237"/>
      <c r="H46" s="306"/>
    </row>
    <row r="47" spans="1:9" s="236" customFormat="1" x14ac:dyDescent="0.2">
      <c r="A47" s="306" t="s">
        <v>20</v>
      </c>
      <c r="B47" s="306" t="s">
        <v>552</v>
      </c>
      <c r="C47" s="306">
        <v>4</v>
      </c>
      <c r="D47" s="306">
        <v>3</v>
      </c>
      <c r="E47" s="306">
        <v>7</v>
      </c>
      <c r="F47" s="237"/>
      <c r="H47" s="306"/>
    </row>
    <row r="48" spans="1:9" s="236" customFormat="1" x14ac:dyDescent="0.2">
      <c r="A48" s="306" t="s">
        <v>40</v>
      </c>
      <c r="B48" s="306" t="s">
        <v>425</v>
      </c>
      <c r="C48" s="306">
        <v>9</v>
      </c>
      <c r="D48" s="306">
        <v>1</v>
      </c>
      <c r="E48" s="306">
        <v>10</v>
      </c>
      <c r="F48" s="237"/>
      <c r="H48" s="306"/>
    </row>
    <row r="49" spans="1:8" s="236" customFormat="1" x14ac:dyDescent="0.2">
      <c r="A49" s="306" t="s">
        <v>53</v>
      </c>
      <c r="B49" s="306" t="s">
        <v>428</v>
      </c>
      <c r="C49" s="306">
        <v>2</v>
      </c>
      <c r="D49" s="306"/>
      <c r="E49" s="306">
        <v>2</v>
      </c>
      <c r="F49" s="237"/>
      <c r="H49" s="306"/>
    </row>
    <row r="50" spans="1:8" s="236" customFormat="1" x14ac:dyDescent="0.2">
      <c r="A50" s="306" t="s">
        <v>186</v>
      </c>
      <c r="B50" s="306" t="s">
        <v>440</v>
      </c>
      <c r="C50" s="306">
        <v>2</v>
      </c>
      <c r="D50" s="306"/>
      <c r="E50" s="306">
        <v>2</v>
      </c>
      <c r="F50" s="237"/>
      <c r="H50" s="306"/>
    </row>
    <row r="51" spans="1:8" s="236" customFormat="1" x14ac:dyDescent="0.2">
      <c r="A51" s="306" t="s">
        <v>60</v>
      </c>
      <c r="B51" s="306" t="s">
        <v>429</v>
      </c>
      <c r="C51" s="306">
        <v>5</v>
      </c>
      <c r="D51" s="306">
        <v>3</v>
      </c>
      <c r="E51" s="306">
        <v>8</v>
      </c>
      <c r="F51" s="237"/>
      <c r="H51" s="306"/>
    </row>
    <row r="52" spans="1:8" s="236" customFormat="1" x14ac:dyDescent="0.2">
      <c r="A52" s="306" t="s">
        <v>8</v>
      </c>
      <c r="B52" s="306" t="s">
        <v>416</v>
      </c>
      <c r="C52" s="306">
        <v>7</v>
      </c>
      <c r="D52" s="306">
        <v>1</v>
      </c>
      <c r="E52" s="306">
        <v>8</v>
      </c>
      <c r="F52" s="237"/>
      <c r="H52" s="306"/>
    </row>
    <row r="53" spans="1:8" s="236" customFormat="1" x14ac:dyDescent="0.2">
      <c r="A53" s="306" t="s">
        <v>35</v>
      </c>
      <c r="B53" s="306" t="s">
        <v>424</v>
      </c>
      <c r="C53" s="306">
        <v>8</v>
      </c>
      <c r="D53" s="306"/>
      <c r="E53" s="306">
        <v>8</v>
      </c>
      <c r="F53" s="237"/>
      <c r="H53" s="306"/>
    </row>
    <row r="54" spans="1:8" s="236" customFormat="1" x14ac:dyDescent="0.2">
      <c r="A54" s="306" t="s">
        <v>65</v>
      </c>
      <c r="B54" s="306" t="s">
        <v>430</v>
      </c>
      <c r="C54" s="306">
        <v>7</v>
      </c>
      <c r="D54" s="306">
        <v>1</v>
      </c>
      <c r="E54" s="306">
        <v>8</v>
      </c>
      <c r="F54" s="237"/>
      <c r="H54" s="306"/>
    </row>
    <row r="55" spans="1:8" s="236" customFormat="1" x14ac:dyDescent="0.2">
      <c r="A55" s="306" t="s">
        <v>82</v>
      </c>
      <c r="B55" s="306" t="s">
        <v>431</v>
      </c>
      <c r="C55" s="306">
        <v>7</v>
      </c>
      <c r="D55" s="306"/>
      <c r="E55" s="306">
        <v>7</v>
      </c>
      <c r="F55" s="237"/>
      <c r="H55" s="306"/>
    </row>
    <row r="56" spans="1:8" s="236" customFormat="1" x14ac:dyDescent="0.2">
      <c r="A56" s="306" t="s">
        <v>28</v>
      </c>
      <c r="B56" s="306" t="s">
        <v>421</v>
      </c>
      <c r="C56" s="306">
        <v>7</v>
      </c>
      <c r="D56" s="306"/>
      <c r="E56" s="306">
        <v>7</v>
      </c>
      <c r="F56" s="237"/>
      <c r="H56" s="306"/>
    </row>
    <row r="57" spans="1:8" s="236" customFormat="1" x14ac:dyDescent="0.2">
      <c r="A57" s="306" t="s">
        <v>111</v>
      </c>
      <c r="B57" s="306" t="s">
        <v>435</v>
      </c>
      <c r="C57" s="306">
        <v>5</v>
      </c>
      <c r="D57" s="306">
        <v>2</v>
      </c>
      <c r="E57" s="306">
        <v>7</v>
      </c>
      <c r="F57" s="237"/>
      <c r="H57" s="306"/>
    </row>
    <row r="58" spans="1:8" s="236" customFormat="1" x14ac:dyDescent="0.2">
      <c r="A58" s="306" t="s">
        <v>114</v>
      </c>
      <c r="B58" s="306" t="s">
        <v>436</v>
      </c>
      <c r="C58" s="306">
        <v>8</v>
      </c>
      <c r="D58" s="306"/>
      <c r="E58" s="306">
        <v>8</v>
      </c>
      <c r="F58" s="237"/>
      <c r="H58" s="306"/>
    </row>
    <row r="59" spans="1:8" s="236" customFormat="1" x14ac:dyDescent="0.2">
      <c r="A59" s="306" t="s">
        <v>5</v>
      </c>
      <c r="B59" s="306" t="s">
        <v>415</v>
      </c>
      <c r="C59" s="306">
        <v>8</v>
      </c>
      <c r="D59" s="306"/>
      <c r="E59" s="306">
        <v>8</v>
      </c>
      <c r="F59" s="237"/>
      <c r="H59" s="306"/>
    </row>
    <row r="60" spans="1:8" s="236" customFormat="1" x14ac:dyDescent="0.2">
      <c r="A60" s="306" t="s">
        <v>25</v>
      </c>
      <c r="B60" s="306" t="s">
        <v>420</v>
      </c>
      <c r="C60" s="306">
        <v>3</v>
      </c>
      <c r="D60" s="306">
        <v>1</v>
      </c>
      <c r="E60" s="306">
        <v>4</v>
      </c>
      <c r="F60" s="237"/>
      <c r="H60" s="306"/>
    </row>
    <row r="61" spans="1:8" s="236" customFormat="1" x14ac:dyDescent="0.2">
      <c r="A61" s="306" t="s">
        <v>11</v>
      </c>
      <c r="B61" s="306" t="s">
        <v>417</v>
      </c>
      <c r="C61" s="306">
        <v>3</v>
      </c>
      <c r="D61" s="306">
        <v>1</v>
      </c>
      <c r="E61" s="306">
        <v>4</v>
      </c>
      <c r="F61" s="237"/>
      <c r="H61" s="306"/>
    </row>
    <row r="62" spans="1:8" s="236" customFormat="1" x14ac:dyDescent="0.2">
      <c r="A62" s="306" t="s">
        <v>123</v>
      </c>
      <c r="B62" s="306" t="s">
        <v>437</v>
      </c>
      <c r="C62" s="306">
        <v>5</v>
      </c>
      <c r="D62" s="306">
        <v>1</v>
      </c>
      <c r="E62" s="306">
        <v>6</v>
      </c>
      <c r="F62" s="237"/>
      <c r="H62" s="306"/>
    </row>
    <row r="63" spans="1:8" s="236" customFormat="1" x14ac:dyDescent="0.2">
      <c r="A63" s="306" t="s">
        <v>128</v>
      </c>
      <c r="B63" s="306" t="s">
        <v>438</v>
      </c>
      <c r="C63" s="306">
        <v>7</v>
      </c>
      <c r="D63" s="306"/>
      <c r="E63" s="306">
        <v>7</v>
      </c>
      <c r="F63" s="237"/>
      <c r="H63" s="306"/>
    </row>
    <row r="64" spans="1:8" s="236" customFormat="1" x14ac:dyDescent="0.2">
      <c r="A64" s="306" t="s">
        <v>47</v>
      </c>
      <c r="B64" s="306" t="s">
        <v>426</v>
      </c>
      <c r="C64" s="306">
        <v>6</v>
      </c>
      <c r="D64" s="306">
        <v>2</v>
      </c>
      <c r="E64" s="306">
        <v>8</v>
      </c>
      <c r="F64" s="237"/>
      <c r="H64" s="306"/>
    </row>
    <row r="65" spans="1:10" s="236" customFormat="1" x14ac:dyDescent="0.2">
      <c r="A65" s="306" t="s">
        <v>98</v>
      </c>
      <c r="B65" s="306" t="s">
        <v>434</v>
      </c>
      <c r="C65" s="306">
        <v>7</v>
      </c>
      <c r="D65" s="306">
        <v>2</v>
      </c>
      <c r="E65" s="306">
        <v>9</v>
      </c>
      <c r="F65" s="237"/>
      <c r="H65" s="306"/>
    </row>
    <row r="66" spans="1:10" s="236" customFormat="1" x14ac:dyDescent="0.2">
      <c r="A66" s="306" t="s">
        <v>31</v>
      </c>
      <c r="B66" s="306" t="s">
        <v>422</v>
      </c>
      <c r="C66" s="306">
        <v>11</v>
      </c>
      <c r="D66" s="306">
        <v>1</v>
      </c>
      <c r="E66" s="306">
        <v>12</v>
      </c>
      <c r="F66" s="237"/>
      <c r="H66" s="306"/>
    </row>
    <row r="67" spans="1:10" s="236" customFormat="1" x14ac:dyDescent="0.2">
      <c r="A67" s="306" t="s">
        <v>12</v>
      </c>
      <c r="B67" s="306" t="s">
        <v>418</v>
      </c>
      <c r="C67" s="306">
        <v>8</v>
      </c>
      <c r="D67" s="306">
        <v>4</v>
      </c>
      <c r="E67" s="306">
        <v>12</v>
      </c>
      <c r="F67" s="237"/>
      <c r="H67" s="306"/>
    </row>
    <row r="68" spans="1:10" s="236" customFormat="1" x14ac:dyDescent="0.2">
      <c r="A68" s="306" t="s">
        <v>50</v>
      </c>
      <c r="B68" s="306" t="s">
        <v>427</v>
      </c>
      <c r="C68" s="306">
        <v>8</v>
      </c>
      <c r="D68" s="306">
        <v>4</v>
      </c>
      <c r="E68" s="306">
        <v>12</v>
      </c>
      <c r="F68" s="237"/>
      <c r="H68" s="306"/>
    </row>
    <row r="69" spans="1:10" s="236" customFormat="1" x14ac:dyDescent="0.2">
      <c r="C69" s="237"/>
      <c r="D69" s="237"/>
      <c r="E69" s="237"/>
      <c r="F69" s="237"/>
    </row>
    <row r="70" spans="1:10" s="194" customFormat="1" ht="12" thickBot="1" x14ac:dyDescent="0.25">
      <c r="C70" s="249">
        <f>SUBTOTAL(9,C42:C68)</f>
        <v>164</v>
      </c>
      <c r="D70" s="249">
        <f t="shared" ref="D70:E70" si="0">SUBTOTAL(9,D42:D68)</f>
        <v>27</v>
      </c>
      <c r="E70" s="249">
        <f t="shared" si="0"/>
        <v>191</v>
      </c>
      <c r="F70" s="249"/>
    </row>
    <row r="71" spans="1:10" s="236" customFormat="1" x14ac:dyDescent="0.2">
      <c r="C71" s="237"/>
      <c r="D71" s="237"/>
      <c r="E71" s="237"/>
      <c r="F71" s="237"/>
      <c r="G71" s="158"/>
    </row>
    <row r="72" spans="1:10" x14ac:dyDescent="0.2">
      <c r="A72" s="231" t="s">
        <v>579</v>
      </c>
      <c r="C72" s="253"/>
      <c r="D72" s="253"/>
      <c r="E72" s="253"/>
      <c r="F72" s="253"/>
    </row>
    <row r="73" spans="1:10" x14ac:dyDescent="0.2">
      <c r="B73" s="253"/>
      <c r="C73" s="253"/>
      <c r="D73" s="253"/>
      <c r="E73" s="253"/>
      <c r="F73" s="253"/>
    </row>
    <row r="74" spans="1:10" x14ac:dyDescent="0.2">
      <c r="A74" s="75" t="s">
        <v>519</v>
      </c>
      <c r="B74" s="253"/>
      <c r="C74" s="253"/>
      <c r="D74" s="253"/>
      <c r="E74" s="253"/>
      <c r="F74" s="253"/>
    </row>
    <row r="75" spans="1:10" x14ac:dyDescent="0.2">
      <c r="A75" s="75"/>
      <c r="B75" s="253"/>
      <c r="C75" s="253"/>
      <c r="D75" s="253"/>
      <c r="E75" s="253"/>
      <c r="F75" s="253"/>
    </row>
    <row r="76" spans="1:10" x14ac:dyDescent="0.2">
      <c r="A76" s="196" t="s">
        <v>545</v>
      </c>
      <c r="B76" s="253"/>
      <c r="C76" s="253"/>
      <c r="D76" s="253" t="s">
        <v>811</v>
      </c>
      <c r="E76" s="253"/>
      <c r="F76" s="253"/>
    </row>
    <row r="77" spans="1:10" ht="22.5" x14ac:dyDescent="0.2">
      <c r="A77" s="76" t="s">
        <v>456</v>
      </c>
      <c r="B77" s="243" t="s">
        <v>457</v>
      </c>
      <c r="C77" s="256" t="s">
        <v>596</v>
      </c>
      <c r="D77" s="256" t="s">
        <v>598</v>
      </c>
      <c r="E77" s="251" t="s">
        <v>458</v>
      </c>
      <c r="F77" s="253"/>
    </row>
    <row r="78" spans="1:10" x14ac:dyDescent="0.2">
      <c r="A78" s="306" t="s">
        <v>53</v>
      </c>
      <c r="B78" s="306" t="s">
        <v>428</v>
      </c>
      <c r="C78" s="306">
        <v>2</v>
      </c>
      <c r="D78" s="306"/>
      <c r="E78" s="306">
        <v>2</v>
      </c>
      <c r="F78" s="253"/>
      <c r="G78" s="306"/>
      <c r="H78" s="306"/>
      <c r="I78" s="306"/>
      <c r="J78" s="306"/>
    </row>
    <row r="79" spans="1:10" x14ac:dyDescent="0.2">
      <c r="A79" s="306" t="s">
        <v>186</v>
      </c>
      <c r="B79" s="306" t="s">
        <v>440</v>
      </c>
      <c r="C79" s="306">
        <v>2</v>
      </c>
      <c r="D79" s="306"/>
      <c r="E79" s="306">
        <v>2</v>
      </c>
      <c r="F79" s="253"/>
      <c r="G79" s="306"/>
      <c r="H79" s="306"/>
      <c r="I79" s="306"/>
      <c r="J79" s="306"/>
    </row>
    <row r="80" spans="1:10" x14ac:dyDescent="0.2">
      <c r="A80" s="306" t="s">
        <v>25</v>
      </c>
      <c r="B80" s="306" t="s">
        <v>420</v>
      </c>
      <c r="C80" s="306">
        <v>4</v>
      </c>
      <c r="D80" s="306"/>
      <c r="E80" s="306">
        <v>4</v>
      </c>
      <c r="F80" s="253"/>
      <c r="G80" s="306"/>
      <c r="H80" s="306"/>
      <c r="I80" s="306"/>
      <c r="J80" s="306"/>
    </row>
    <row r="81" spans="1:10" x14ac:dyDescent="0.2">
      <c r="A81" s="306" t="s">
        <v>11</v>
      </c>
      <c r="B81" s="306" t="s">
        <v>417</v>
      </c>
      <c r="C81" s="306">
        <v>4</v>
      </c>
      <c r="D81" s="306"/>
      <c r="E81" s="306">
        <v>4</v>
      </c>
      <c r="F81" s="253"/>
      <c r="G81" s="306"/>
      <c r="H81" s="306"/>
      <c r="I81" s="306"/>
      <c r="J81" s="306"/>
    </row>
    <row r="82" spans="1:10" x14ac:dyDescent="0.2">
      <c r="A82" s="306" t="s">
        <v>17</v>
      </c>
      <c r="B82" s="306" t="s">
        <v>419</v>
      </c>
      <c r="C82" s="306">
        <v>4</v>
      </c>
      <c r="D82" s="306">
        <v>1</v>
      </c>
      <c r="E82" s="306">
        <v>5</v>
      </c>
      <c r="F82" s="253"/>
      <c r="G82" s="306"/>
      <c r="H82" s="306"/>
      <c r="I82" s="306"/>
      <c r="J82" s="306"/>
    </row>
    <row r="83" spans="1:10" x14ac:dyDescent="0.2">
      <c r="A83" s="306" t="s">
        <v>34</v>
      </c>
      <c r="B83" s="306" t="s">
        <v>423</v>
      </c>
      <c r="C83" s="306">
        <v>5</v>
      </c>
      <c r="D83" s="306"/>
      <c r="E83" s="306">
        <v>5</v>
      </c>
      <c r="F83" s="253"/>
      <c r="G83" s="306"/>
      <c r="H83" s="306"/>
      <c r="I83" s="306"/>
      <c r="J83" s="306"/>
    </row>
    <row r="84" spans="1:10" x14ac:dyDescent="0.2">
      <c r="A84" s="306" t="s">
        <v>91</v>
      </c>
      <c r="B84" s="306" t="s">
        <v>433</v>
      </c>
      <c r="C84" s="306">
        <v>5</v>
      </c>
      <c r="D84" s="306"/>
      <c r="E84" s="306">
        <v>5</v>
      </c>
      <c r="F84" s="253"/>
      <c r="G84" s="306"/>
      <c r="H84" s="306"/>
      <c r="I84" s="306"/>
      <c r="J84" s="306"/>
    </row>
    <row r="85" spans="1:10" x14ac:dyDescent="0.2">
      <c r="A85" s="306" t="s">
        <v>123</v>
      </c>
      <c r="B85" s="306" t="s">
        <v>437</v>
      </c>
      <c r="C85" s="306">
        <v>6</v>
      </c>
      <c r="D85" s="306"/>
      <c r="E85" s="306">
        <v>6</v>
      </c>
      <c r="F85" s="253"/>
      <c r="G85" s="306"/>
      <c r="H85" s="306"/>
      <c r="I85" s="306"/>
      <c r="J85" s="306"/>
    </row>
    <row r="86" spans="1:10" x14ac:dyDescent="0.2">
      <c r="A86" s="306" t="s">
        <v>89</v>
      </c>
      <c r="B86" s="306" t="s">
        <v>432</v>
      </c>
      <c r="C86" s="306">
        <v>6</v>
      </c>
      <c r="D86" s="306"/>
      <c r="E86" s="306">
        <v>6</v>
      </c>
      <c r="F86" s="253"/>
      <c r="G86" s="306"/>
      <c r="H86" s="306"/>
      <c r="I86" s="306"/>
      <c r="J86" s="306"/>
    </row>
    <row r="87" spans="1:10" x14ac:dyDescent="0.2">
      <c r="A87" s="306" t="s">
        <v>145</v>
      </c>
      <c r="B87" s="306" t="s">
        <v>439</v>
      </c>
      <c r="C87" s="306">
        <v>6</v>
      </c>
      <c r="D87" s="306"/>
      <c r="E87" s="306">
        <v>6</v>
      </c>
      <c r="F87" s="253"/>
      <c r="G87" s="306"/>
      <c r="H87" s="306"/>
      <c r="I87" s="306"/>
      <c r="J87" s="306"/>
    </row>
    <row r="88" spans="1:10" x14ac:dyDescent="0.2">
      <c r="A88" s="306" t="s">
        <v>128</v>
      </c>
      <c r="B88" s="306" t="s">
        <v>438</v>
      </c>
      <c r="C88" s="306">
        <v>6</v>
      </c>
      <c r="D88" s="306">
        <v>1</v>
      </c>
      <c r="E88" s="306">
        <v>7</v>
      </c>
      <c r="F88" s="253"/>
      <c r="G88" s="306"/>
      <c r="H88" s="306"/>
      <c r="I88" s="306"/>
      <c r="J88" s="306"/>
    </row>
    <row r="89" spans="1:10" x14ac:dyDescent="0.2">
      <c r="A89" s="306" t="s">
        <v>82</v>
      </c>
      <c r="B89" s="306" t="s">
        <v>431</v>
      </c>
      <c r="C89" s="306">
        <v>7</v>
      </c>
      <c r="D89" s="306"/>
      <c r="E89" s="306">
        <v>7</v>
      </c>
      <c r="F89" s="253"/>
      <c r="G89" s="306"/>
      <c r="H89" s="306"/>
      <c r="I89" s="306"/>
      <c r="J89" s="306"/>
    </row>
    <row r="90" spans="1:10" x14ac:dyDescent="0.2">
      <c r="A90" s="306" t="s">
        <v>20</v>
      </c>
      <c r="B90" s="306" t="s">
        <v>552</v>
      </c>
      <c r="C90" s="306">
        <v>7</v>
      </c>
      <c r="D90" s="306"/>
      <c r="E90" s="306">
        <v>7</v>
      </c>
      <c r="F90" s="253"/>
      <c r="G90" s="306"/>
      <c r="H90" s="306"/>
      <c r="I90" s="306"/>
      <c r="J90" s="306"/>
    </row>
    <row r="91" spans="1:10" x14ac:dyDescent="0.2">
      <c r="A91" s="306" t="s">
        <v>28</v>
      </c>
      <c r="B91" s="306" t="s">
        <v>421</v>
      </c>
      <c r="C91" s="306">
        <v>7</v>
      </c>
      <c r="D91" s="306"/>
      <c r="E91" s="306">
        <v>7</v>
      </c>
      <c r="F91" s="253"/>
      <c r="G91" s="306"/>
      <c r="H91" s="306"/>
      <c r="I91" s="306"/>
      <c r="J91" s="306"/>
    </row>
    <row r="92" spans="1:10" x14ac:dyDescent="0.2">
      <c r="A92" s="306" t="s">
        <v>111</v>
      </c>
      <c r="B92" s="306" t="s">
        <v>435</v>
      </c>
      <c r="C92" s="306">
        <v>7</v>
      </c>
      <c r="D92" s="306"/>
      <c r="E92" s="306">
        <v>7</v>
      </c>
      <c r="F92" s="253"/>
      <c r="G92" s="306"/>
      <c r="H92" s="306"/>
      <c r="I92" s="306"/>
      <c r="J92" s="306"/>
    </row>
    <row r="93" spans="1:10" x14ac:dyDescent="0.2">
      <c r="A93" s="306" t="s">
        <v>8</v>
      </c>
      <c r="B93" s="306" t="s">
        <v>416</v>
      </c>
      <c r="C93" s="306">
        <v>7</v>
      </c>
      <c r="D93" s="306">
        <v>1</v>
      </c>
      <c r="E93" s="306">
        <v>8</v>
      </c>
      <c r="F93" s="253"/>
      <c r="G93" s="306"/>
      <c r="H93" s="306"/>
      <c r="I93" s="306"/>
      <c r="J93" s="306"/>
    </row>
    <row r="94" spans="1:10" x14ac:dyDescent="0.2">
      <c r="A94" s="306" t="s">
        <v>47</v>
      </c>
      <c r="B94" s="306" t="s">
        <v>426</v>
      </c>
      <c r="C94" s="306">
        <v>7</v>
      </c>
      <c r="D94" s="306">
        <v>1</v>
      </c>
      <c r="E94" s="306">
        <v>8</v>
      </c>
      <c r="F94" s="253"/>
      <c r="G94" s="306"/>
      <c r="H94" s="306"/>
      <c r="I94" s="306"/>
      <c r="J94" s="306"/>
    </row>
    <row r="95" spans="1:10" x14ac:dyDescent="0.2">
      <c r="A95" s="306" t="s">
        <v>114</v>
      </c>
      <c r="B95" s="306" t="s">
        <v>436</v>
      </c>
      <c r="C95" s="306">
        <v>7</v>
      </c>
      <c r="D95" s="306">
        <v>1</v>
      </c>
      <c r="E95" s="306">
        <v>8</v>
      </c>
      <c r="F95" s="253"/>
      <c r="G95" s="306"/>
      <c r="H95" s="306"/>
      <c r="I95" s="306"/>
      <c r="J95" s="306"/>
    </row>
    <row r="96" spans="1:10" x14ac:dyDescent="0.2">
      <c r="A96" s="306" t="s">
        <v>65</v>
      </c>
      <c r="B96" s="306" t="s">
        <v>430</v>
      </c>
      <c r="C96" s="306">
        <v>7</v>
      </c>
      <c r="D96" s="306">
        <v>1</v>
      </c>
      <c r="E96" s="306">
        <v>8</v>
      </c>
      <c r="F96" s="253"/>
      <c r="G96" s="306"/>
      <c r="H96" s="306"/>
      <c r="I96" s="306"/>
      <c r="J96" s="306"/>
    </row>
    <row r="97" spans="1:10" x14ac:dyDescent="0.2">
      <c r="A97" s="306" t="s">
        <v>5</v>
      </c>
      <c r="B97" s="306" t="s">
        <v>415</v>
      </c>
      <c r="C97" s="306">
        <v>7</v>
      </c>
      <c r="D97" s="306">
        <v>1</v>
      </c>
      <c r="E97" s="306">
        <v>8</v>
      </c>
      <c r="F97" s="253"/>
      <c r="G97" s="306"/>
      <c r="H97" s="306"/>
      <c r="I97" s="306"/>
      <c r="J97" s="306"/>
    </row>
    <row r="98" spans="1:10" x14ac:dyDescent="0.2">
      <c r="A98" s="306" t="s">
        <v>60</v>
      </c>
      <c r="B98" s="306" t="s">
        <v>429</v>
      </c>
      <c r="C98" s="306">
        <v>8</v>
      </c>
      <c r="D98" s="306"/>
      <c r="E98" s="306">
        <v>8</v>
      </c>
      <c r="F98" s="253"/>
      <c r="G98" s="306"/>
      <c r="H98" s="306"/>
      <c r="I98" s="306"/>
      <c r="J98" s="306"/>
    </row>
    <row r="99" spans="1:10" x14ac:dyDescent="0.2">
      <c r="A99" s="306" t="s">
        <v>35</v>
      </c>
      <c r="B99" s="306" t="s">
        <v>424</v>
      </c>
      <c r="C99" s="306">
        <v>8</v>
      </c>
      <c r="D99" s="306"/>
      <c r="E99" s="306">
        <v>8</v>
      </c>
      <c r="F99" s="253"/>
      <c r="G99" s="306"/>
      <c r="H99" s="306"/>
      <c r="I99" s="306"/>
      <c r="J99" s="306"/>
    </row>
    <row r="100" spans="1:10" x14ac:dyDescent="0.2">
      <c r="A100" s="306" t="s">
        <v>98</v>
      </c>
      <c r="B100" s="306" t="s">
        <v>434</v>
      </c>
      <c r="C100" s="306">
        <v>9</v>
      </c>
      <c r="D100" s="306"/>
      <c r="E100" s="306">
        <v>9</v>
      </c>
      <c r="F100" s="253"/>
      <c r="G100" s="306"/>
      <c r="H100" s="306"/>
      <c r="I100" s="306"/>
      <c r="J100" s="306"/>
    </row>
    <row r="101" spans="1:10" x14ac:dyDescent="0.2">
      <c r="A101" s="306" t="s">
        <v>40</v>
      </c>
      <c r="B101" s="306" t="s">
        <v>425</v>
      </c>
      <c r="C101" s="306">
        <v>10</v>
      </c>
      <c r="D101" s="306"/>
      <c r="E101" s="306">
        <v>10</v>
      </c>
      <c r="F101" s="253"/>
      <c r="G101" s="306"/>
      <c r="H101" s="306"/>
      <c r="I101" s="306"/>
      <c r="J101" s="306"/>
    </row>
    <row r="102" spans="1:10" x14ac:dyDescent="0.2">
      <c r="A102" s="306" t="s">
        <v>12</v>
      </c>
      <c r="B102" s="306" t="s">
        <v>418</v>
      </c>
      <c r="C102" s="306">
        <v>12</v>
      </c>
      <c r="D102" s="306"/>
      <c r="E102" s="306">
        <v>12</v>
      </c>
      <c r="F102" s="253"/>
      <c r="G102" s="306"/>
      <c r="H102" s="306"/>
      <c r="I102" s="306"/>
      <c r="J102" s="306"/>
    </row>
    <row r="103" spans="1:10" x14ac:dyDescent="0.2">
      <c r="A103" s="306" t="s">
        <v>31</v>
      </c>
      <c r="B103" s="306" t="s">
        <v>422</v>
      </c>
      <c r="C103" s="306">
        <v>12</v>
      </c>
      <c r="D103" s="306"/>
      <c r="E103" s="306">
        <v>12</v>
      </c>
      <c r="F103" s="253"/>
      <c r="G103" s="306"/>
      <c r="H103" s="306"/>
      <c r="I103" s="306"/>
      <c r="J103" s="306"/>
    </row>
    <row r="104" spans="1:10" x14ac:dyDescent="0.2">
      <c r="A104" s="306" t="s">
        <v>50</v>
      </c>
      <c r="B104" s="306" t="s">
        <v>427</v>
      </c>
      <c r="C104" s="306">
        <v>12</v>
      </c>
      <c r="D104" s="306"/>
      <c r="E104" s="306">
        <v>12</v>
      </c>
      <c r="F104" s="253"/>
      <c r="G104" s="306"/>
      <c r="H104" s="306"/>
      <c r="I104" s="306"/>
      <c r="J104" s="306"/>
    </row>
    <row r="105" spans="1:10" x14ac:dyDescent="0.2">
      <c r="B105" s="253"/>
      <c r="C105" s="253"/>
      <c r="D105" s="253"/>
      <c r="E105" s="253"/>
      <c r="F105" s="253"/>
    </row>
    <row r="106" spans="1:10" x14ac:dyDescent="0.2">
      <c r="B106" s="253"/>
      <c r="C106" s="253">
        <f>SUBTOTAL(9,C78:C104)</f>
        <v>184</v>
      </c>
      <c r="D106" s="253">
        <f>SUBTOTAL(9,D78:D104)</f>
        <v>7</v>
      </c>
      <c r="E106" s="253">
        <f>SUBTOTAL(9,E78:E104)</f>
        <v>191</v>
      </c>
      <c r="F106" s="253"/>
    </row>
    <row r="110" spans="1:10" x14ac:dyDescent="0.2">
      <c r="A110" s="75" t="s">
        <v>396</v>
      </c>
    </row>
    <row r="111" spans="1:10" x14ac:dyDescent="0.2">
      <c r="A111" s="75"/>
      <c r="C111" s="327" t="s">
        <v>573</v>
      </c>
      <c r="D111" s="327" t="s">
        <v>572</v>
      </c>
      <c r="E111" s="327" t="s">
        <v>549</v>
      </c>
    </row>
    <row r="112" spans="1:10" x14ac:dyDescent="0.2">
      <c r="A112" s="196" t="s">
        <v>545</v>
      </c>
      <c r="D112" s="231" t="s">
        <v>811</v>
      </c>
    </row>
    <row r="113" spans="1:11" s="236" customFormat="1" ht="22.5" x14ac:dyDescent="0.2">
      <c r="A113" s="258" t="s">
        <v>456</v>
      </c>
      <c r="B113" s="259" t="s">
        <v>457</v>
      </c>
      <c r="C113" s="257" t="s">
        <v>602</v>
      </c>
      <c r="D113" s="257" t="s">
        <v>600</v>
      </c>
      <c r="E113" s="257" t="s">
        <v>601</v>
      </c>
      <c r="F113" s="260" t="s">
        <v>458</v>
      </c>
    </row>
    <row r="114" spans="1:11" x14ac:dyDescent="0.2">
      <c r="A114" s="306" t="s">
        <v>53</v>
      </c>
      <c r="B114" s="306" t="s">
        <v>428</v>
      </c>
      <c r="C114" s="306">
        <v>2</v>
      </c>
      <c r="D114" s="306"/>
      <c r="E114" s="306"/>
      <c r="F114" s="306">
        <v>2</v>
      </c>
      <c r="H114" s="285"/>
      <c r="I114" s="285"/>
      <c r="J114" s="285"/>
      <c r="K114" s="285"/>
    </row>
    <row r="115" spans="1:11" x14ac:dyDescent="0.2">
      <c r="A115" s="306" t="s">
        <v>186</v>
      </c>
      <c r="B115" s="306" t="s">
        <v>440</v>
      </c>
      <c r="C115" s="306">
        <v>2</v>
      </c>
      <c r="D115" s="306"/>
      <c r="E115" s="306"/>
      <c r="F115" s="306">
        <v>2</v>
      </c>
      <c r="H115" s="285"/>
      <c r="I115" s="285"/>
      <c r="J115" s="285"/>
      <c r="K115" s="285"/>
    </row>
    <row r="116" spans="1:11" x14ac:dyDescent="0.2">
      <c r="A116" s="306" t="s">
        <v>25</v>
      </c>
      <c r="B116" s="306" t="s">
        <v>420</v>
      </c>
      <c r="C116" s="306">
        <v>4</v>
      </c>
      <c r="D116" s="306"/>
      <c r="E116" s="306"/>
      <c r="F116" s="306">
        <v>4</v>
      </c>
      <c r="H116" s="285"/>
      <c r="I116" s="285"/>
      <c r="J116" s="285"/>
      <c r="K116" s="285"/>
    </row>
    <row r="117" spans="1:11" x14ac:dyDescent="0.2">
      <c r="A117" s="306" t="s">
        <v>11</v>
      </c>
      <c r="B117" s="306" t="s">
        <v>417</v>
      </c>
      <c r="C117" s="306">
        <v>4</v>
      </c>
      <c r="D117" s="306"/>
      <c r="E117" s="306"/>
      <c r="F117" s="306">
        <v>4</v>
      </c>
      <c r="H117" s="285"/>
      <c r="I117" s="285"/>
      <c r="J117" s="285"/>
      <c r="K117" s="285"/>
    </row>
    <row r="118" spans="1:11" x14ac:dyDescent="0.2">
      <c r="A118" s="306" t="s">
        <v>17</v>
      </c>
      <c r="B118" s="306" t="s">
        <v>419</v>
      </c>
      <c r="C118" s="306"/>
      <c r="D118" s="306">
        <v>5</v>
      </c>
      <c r="E118" s="306"/>
      <c r="F118" s="306">
        <v>5</v>
      </c>
      <c r="H118" s="285"/>
      <c r="I118" s="285"/>
      <c r="J118" s="285"/>
      <c r="K118" s="285"/>
    </row>
    <row r="119" spans="1:11" x14ac:dyDescent="0.2">
      <c r="A119" s="306" t="s">
        <v>34</v>
      </c>
      <c r="B119" s="306" t="s">
        <v>423</v>
      </c>
      <c r="C119" s="306">
        <v>1</v>
      </c>
      <c r="D119" s="306">
        <v>4</v>
      </c>
      <c r="E119" s="306"/>
      <c r="F119" s="306">
        <v>5</v>
      </c>
      <c r="H119" s="285"/>
      <c r="I119" s="285"/>
      <c r="J119" s="285"/>
      <c r="K119" s="285"/>
    </row>
    <row r="120" spans="1:11" x14ac:dyDescent="0.2">
      <c r="A120" s="306" t="s">
        <v>91</v>
      </c>
      <c r="B120" s="306" t="s">
        <v>433</v>
      </c>
      <c r="C120" s="306"/>
      <c r="D120" s="306">
        <v>2</v>
      </c>
      <c r="E120" s="306">
        <v>3</v>
      </c>
      <c r="F120" s="306">
        <v>5</v>
      </c>
      <c r="H120" s="285"/>
      <c r="I120" s="285"/>
      <c r="J120" s="285"/>
      <c r="K120" s="285"/>
    </row>
    <row r="121" spans="1:11" x14ac:dyDescent="0.2">
      <c r="A121" s="306" t="s">
        <v>123</v>
      </c>
      <c r="B121" s="306" t="s">
        <v>437</v>
      </c>
      <c r="C121" s="306">
        <v>5</v>
      </c>
      <c r="D121" s="306">
        <v>1</v>
      </c>
      <c r="E121" s="306"/>
      <c r="F121" s="306">
        <v>6</v>
      </c>
      <c r="H121" s="285"/>
      <c r="I121" s="285"/>
      <c r="J121" s="285"/>
      <c r="K121" s="285"/>
    </row>
    <row r="122" spans="1:11" x14ac:dyDescent="0.2">
      <c r="A122" s="306" t="s">
        <v>89</v>
      </c>
      <c r="B122" s="306" t="s">
        <v>432</v>
      </c>
      <c r="C122" s="306"/>
      <c r="D122" s="306">
        <v>5</v>
      </c>
      <c r="E122" s="306">
        <v>1</v>
      </c>
      <c r="F122" s="306">
        <v>6</v>
      </c>
      <c r="H122" s="285"/>
      <c r="I122" s="285"/>
      <c r="J122" s="285"/>
      <c r="K122" s="285"/>
    </row>
    <row r="123" spans="1:11" x14ac:dyDescent="0.2">
      <c r="A123" s="306" t="s">
        <v>145</v>
      </c>
      <c r="B123" s="306" t="s">
        <v>439</v>
      </c>
      <c r="C123" s="306"/>
      <c r="D123" s="306">
        <v>3</v>
      </c>
      <c r="E123" s="306">
        <v>3</v>
      </c>
      <c r="F123" s="306">
        <v>6</v>
      </c>
      <c r="H123" s="285"/>
      <c r="I123" s="285"/>
      <c r="J123" s="285"/>
      <c r="K123" s="285"/>
    </row>
    <row r="124" spans="1:11" x14ac:dyDescent="0.2">
      <c r="A124" s="306" t="s">
        <v>128</v>
      </c>
      <c r="B124" s="306" t="s">
        <v>438</v>
      </c>
      <c r="C124" s="306">
        <v>6</v>
      </c>
      <c r="D124" s="306">
        <v>1</v>
      </c>
      <c r="E124" s="306"/>
      <c r="F124" s="306">
        <v>7</v>
      </c>
      <c r="H124" s="285"/>
      <c r="I124" s="285"/>
      <c r="J124" s="285"/>
      <c r="K124" s="285"/>
    </row>
    <row r="125" spans="1:11" x14ac:dyDescent="0.2">
      <c r="A125" s="306" t="s">
        <v>82</v>
      </c>
      <c r="B125" s="306" t="s">
        <v>431</v>
      </c>
      <c r="C125" s="306">
        <v>3</v>
      </c>
      <c r="D125" s="306">
        <v>4</v>
      </c>
      <c r="E125" s="306"/>
      <c r="F125" s="306">
        <v>7</v>
      </c>
      <c r="H125" s="285"/>
      <c r="I125" s="285"/>
      <c r="J125" s="285"/>
      <c r="K125" s="285"/>
    </row>
    <row r="126" spans="1:11" x14ac:dyDescent="0.2">
      <c r="A126" s="306" t="s">
        <v>20</v>
      </c>
      <c r="B126" s="306" t="s">
        <v>552</v>
      </c>
      <c r="C126" s="306">
        <v>1</v>
      </c>
      <c r="D126" s="306">
        <v>6</v>
      </c>
      <c r="E126" s="306"/>
      <c r="F126" s="306">
        <v>7</v>
      </c>
      <c r="H126" s="285"/>
      <c r="I126" s="285"/>
      <c r="J126" s="285"/>
      <c r="K126" s="285"/>
    </row>
    <row r="127" spans="1:11" x14ac:dyDescent="0.2">
      <c r="A127" s="306" t="s">
        <v>28</v>
      </c>
      <c r="B127" s="306" t="s">
        <v>421</v>
      </c>
      <c r="C127" s="306">
        <v>3</v>
      </c>
      <c r="D127" s="306">
        <v>4</v>
      </c>
      <c r="E127" s="306"/>
      <c r="F127" s="306">
        <v>7</v>
      </c>
      <c r="H127" s="285"/>
      <c r="I127" s="285"/>
      <c r="J127" s="285"/>
      <c r="K127" s="285"/>
    </row>
    <row r="128" spans="1:11" x14ac:dyDescent="0.2">
      <c r="A128" s="306" t="s">
        <v>111</v>
      </c>
      <c r="B128" s="306" t="s">
        <v>435</v>
      </c>
      <c r="C128" s="306">
        <v>3</v>
      </c>
      <c r="D128" s="306">
        <v>4</v>
      </c>
      <c r="E128" s="306"/>
      <c r="F128" s="306">
        <v>7</v>
      </c>
      <c r="H128" s="285"/>
      <c r="I128" s="285"/>
      <c r="J128" s="285"/>
      <c r="K128" s="285"/>
    </row>
    <row r="129" spans="1:11" x14ac:dyDescent="0.2">
      <c r="A129" s="306" t="s">
        <v>8</v>
      </c>
      <c r="B129" s="306" t="s">
        <v>416</v>
      </c>
      <c r="C129" s="306">
        <v>2</v>
      </c>
      <c r="D129" s="306">
        <v>6</v>
      </c>
      <c r="E129" s="306"/>
      <c r="F129" s="306">
        <v>8</v>
      </c>
      <c r="H129" s="285"/>
      <c r="I129" s="285"/>
      <c r="J129" s="285"/>
      <c r="K129" s="285"/>
    </row>
    <row r="130" spans="1:11" x14ac:dyDescent="0.2">
      <c r="A130" s="306" t="s">
        <v>47</v>
      </c>
      <c r="B130" s="306" t="s">
        <v>426</v>
      </c>
      <c r="C130" s="306">
        <v>8</v>
      </c>
      <c r="D130" s="306"/>
      <c r="E130" s="306"/>
      <c r="F130" s="306">
        <v>8</v>
      </c>
      <c r="H130" s="285"/>
      <c r="I130" s="285"/>
      <c r="J130" s="285"/>
      <c r="K130" s="285"/>
    </row>
    <row r="131" spans="1:11" x14ac:dyDescent="0.2">
      <c r="A131" s="306" t="s">
        <v>114</v>
      </c>
      <c r="B131" s="306" t="s">
        <v>436</v>
      </c>
      <c r="C131" s="306">
        <v>3</v>
      </c>
      <c r="D131" s="306">
        <v>5</v>
      </c>
      <c r="E131" s="306"/>
      <c r="F131" s="306">
        <v>8</v>
      </c>
      <c r="H131" s="285"/>
      <c r="I131" s="285"/>
      <c r="J131" s="285"/>
      <c r="K131" s="285"/>
    </row>
    <row r="132" spans="1:11" x14ac:dyDescent="0.2">
      <c r="A132" s="306" t="s">
        <v>65</v>
      </c>
      <c r="B132" s="306" t="s">
        <v>430</v>
      </c>
      <c r="C132" s="306">
        <v>2</v>
      </c>
      <c r="D132" s="306">
        <v>6</v>
      </c>
      <c r="E132" s="306"/>
      <c r="F132" s="306">
        <v>8</v>
      </c>
      <c r="H132" s="285"/>
      <c r="I132" s="285"/>
      <c r="J132" s="285"/>
      <c r="K132" s="285"/>
    </row>
    <row r="133" spans="1:11" x14ac:dyDescent="0.2">
      <c r="A133" s="306" t="s">
        <v>5</v>
      </c>
      <c r="B133" s="306" t="s">
        <v>415</v>
      </c>
      <c r="C133" s="306">
        <v>3</v>
      </c>
      <c r="D133" s="306">
        <v>5</v>
      </c>
      <c r="E133" s="306"/>
      <c r="F133" s="306">
        <v>8</v>
      </c>
      <c r="H133" s="285"/>
      <c r="I133" s="285"/>
      <c r="J133" s="285"/>
      <c r="K133" s="285"/>
    </row>
    <row r="134" spans="1:11" x14ac:dyDescent="0.2">
      <c r="A134" s="306" t="s">
        <v>60</v>
      </c>
      <c r="B134" s="306" t="s">
        <v>429</v>
      </c>
      <c r="C134" s="306">
        <v>2</v>
      </c>
      <c r="D134" s="306">
        <v>6</v>
      </c>
      <c r="E134" s="306"/>
      <c r="F134" s="306">
        <v>8</v>
      </c>
      <c r="H134" s="285"/>
      <c r="I134" s="285"/>
      <c r="J134" s="285"/>
      <c r="K134" s="285"/>
    </row>
    <row r="135" spans="1:11" x14ac:dyDescent="0.2">
      <c r="A135" s="306" t="s">
        <v>35</v>
      </c>
      <c r="B135" s="306" t="s">
        <v>424</v>
      </c>
      <c r="C135" s="306">
        <v>2</v>
      </c>
      <c r="D135" s="306">
        <v>6</v>
      </c>
      <c r="E135" s="306"/>
      <c r="F135" s="306">
        <v>8</v>
      </c>
      <c r="H135" s="285"/>
      <c r="I135" s="285"/>
      <c r="J135" s="285"/>
      <c r="K135" s="285"/>
    </row>
    <row r="136" spans="1:11" x14ac:dyDescent="0.2">
      <c r="A136" s="306" t="s">
        <v>98</v>
      </c>
      <c r="B136" s="306" t="s">
        <v>434</v>
      </c>
      <c r="C136" s="306">
        <v>9</v>
      </c>
      <c r="D136" s="306"/>
      <c r="E136" s="306"/>
      <c r="F136" s="306">
        <v>9</v>
      </c>
      <c r="H136" s="285"/>
      <c r="I136" s="285"/>
      <c r="J136" s="285"/>
      <c r="K136" s="285"/>
    </row>
    <row r="137" spans="1:11" x14ac:dyDescent="0.2">
      <c r="A137" s="306" t="s">
        <v>40</v>
      </c>
      <c r="B137" s="306" t="s">
        <v>425</v>
      </c>
      <c r="C137" s="306">
        <v>1</v>
      </c>
      <c r="D137" s="306">
        <v>8</v>
      </c>
      <c r="E137" s="306">
        <v>1</v>
      </c>
      <c r="F137" s="306">
        <v>10</v>
      </c>
      <c r="H137" s="285"/>
      <c r="I137" s="285"/>
      <c r="J137" s="285"/>
      <c r="K137" s="285"/>
    </row>
    <row r="138" spans="1:11" x14ac:dyDescent="0.2">
      <c r="A138" s="306" t="s">
        <v>12</v>
      </c>
      <c r="B138" s="306" t="s">
        <v>418</v>
      </c>
      <c r="C138" s="306">
        <v>11</v>
      </c>
      <c r="D138" s="306">
        <v>1</v>
      </c>
      <c r="E138" s="306"/>
      <c r="F138" s="306">
        <v>12</v>
      </c>
      <c r="H138" s="285"/>
      <c r="I138" s="285"/>
      <c r="J138" s="285"/>
      <c r="K138" s="285"/>
    </row>
    <row r="139" spans="1:11" x14ac:dyDescent="0.2">
      <c r="A139" s="306" t="s">
        <v>31</v>
      </c>
      <c r="B139" s="306" t="s">
        <v>422</v>
      </c>
      <c r="C139" s="306">
        <v>10</v>
      </c>
      <c r="D139" s="306">
        <v>2</v>
      </c>
      <c r="E139" s="306"/>
      <c r="F139" s="306">
        <v>12</v>
      </c>
      <c r="H139" s="285"/>
      <c r="I139" s="285"/>
      <c r="J139" s="285"/>
      <c r="K139" s="285"/>
    </row>
    <row r="140" spans="1:11" x14ac:dyDescent="0.2">
      <c r="A140" s="306" t="s">
        <v>50</v>
      </c>
      <c r="B140" s="306" t="s">
        <v>427</v>
      </c>
      <c r="C140" s="306">
        <v>11</v>
      </c>
      <c r="D140" s="306">
        <v>1</v>
      </c>
      <c r="E140" s="306"/>
      <c r="F140" s="306">
        <v>12</v>
      </c>
      <c r="H140" s="285"/>
      <c r="I140" s="285"/>
      <c r="J140" s="285"/>
      <c r="K140" s="285"/>
    </row>
    <row r="141" spans="1:11" x14ac:dyDescent="0.2">
      <c r="A141" s="253"/>
      <c r="B141" s="253"/>
      <c r="C141" s="253"/>
      <c r="D141" s="253"/>
      <c r="E141" s="253"/>
      <c r="F141" s="253"/>
    </row>
    <row r="142" spans="1:11" x14ac:dyDescent="0.2">
      <c r="A142" s="253"/>
      <c r="B142" s="253"/>
      <c r="C142" s="253">
        <f>SUBTOTAL(9,C114:C140)</f>
        <v>98</v>
      </c>
      <c r="D142" s="253">
        <f>SUBTOTAL(9,D114:D140)</f>
        <v>85</v>
      </c>
      <c r="E142" s="253">
        <f>SUBTOTAL(9,E114:E140)</f>
        <v>8</v>
      </c>
      <c r="F142" s="253">
        <f>SUBTOTAL(9,F114:F140)</f>
        <v>191</v>
      </c>
    </row>
  </sheetData>
  <autoFilter ref="A77:K104"/>
  <sortState ref="A7:E33">
    <sortCondition ref="C7:C33"/>
    <sortCondition ref="D7:D33"/>
    <sortCondition ref="B7:B33"/>
  </sortState>
  <customSheetViews>
    <customSheetView guid="{460C675D-EB01-4F1F-8F6F-F3410AC9815E}" showAutoFilter="1">
      <selection activeCell="A2" sqref="A2"/>
      <pageMargins left="0.7" right="0.7" top="0.75" bottom="0.75" header="0.3" footer="0.3"/>
      <pageSetup paperSize="9" orientation="portrait" r:id="rId1"/>
      <autoFilter ref="A77:K104"/>
    </customSheetView>
    <customSheetView guid="{0B466410-FB7E-451A-AFD3-95886095C000}">
      <pane xSplit="2" ySplit="6" topLeftCell="C7" activePane="bottomRight" state="frozen"/>
      <selection pane="bottomRight" activeCell="H4" sqref="H4"/>
      <pageMargins left="0.7" right="0.7" top="0.75" bottom="0.75" header="0.3" footer="0.3"/>
      <pageSetup paperSize="9" orientation="portrait" r:id="rId2"/>
    </customSheetView>
  </customSheetViews>
  <pageMargins left="0.7" right="0.7" top="0.75" bottom="0.75" header="0.3" footer="0.3"/>
  <pageSetup paperSize="9" orientation="portrait"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E32"/>
  <sheetViews>
    <sheetView showGridLines="0" showRowColHeaders="0" zoomScale="80" zoomScaleNormal="80" workbookViewId="0"/>
  </sheetViews>
  <sheetFormatPr defaultRowHeight="11.25" x14ac:dyDescent="0.2"/>
  <sheetData>
    <row r="2" spans="1:5" ht="20.25" x14ac:dyDescent="0.3">
      <c r="A2" s="79"/>
      <c r="C2" s="80"/>
      <c r="D2" s="79"/>
      <c r="E2" s="79" t="s">
        <v>773</v>
      </c>
    </row>
    <row r="3" spans="1:5" ht="20.25" x14ac:dyDescent="0.2">
      <c r="D3" s="80"/>
    </row>
    <row r="32" spans="3:3" x14ac:dyDescent="0.2">
      <c r="C32" s="75"/>
    </row>
  </sheetData>
  <customSheetViews>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B1:AA227"/>
  <sheetViews>
    <sheetView topLeftCell="B1" workbookViewId="0">
      <pane xSplit="4" ySplit="2" topLeftCell="F3" activePane="bottomRight" state="frozen"/>
      <selection activeCell="B1" sqref="B1"/>
      <selection pane="topRight" activeCell="F1" sqref="F1"/>
      <selection pane="bottomLeft" activeCell="B3" sqref="B3"/>
      <selection pane="bottomRight"/>
    </sheetView>
  </sheetViews>
  <sheetFormatPr defaultColWidth="0" defaultRowHeight="11.25" x14ac:dyDescent="0.2"/>
  <cols>
    <col min="1" max="1" width="10.5" style="49" customWidth="1"/>
    <col min="2" max="2" width="38.6640625" style="49" customWidth="1"/>
    <col min="3" max="3" width="13.1640625" style="49" bestFit="1" customWidth="1"/>
    <col min="4" max="4" width="40.6640625" style="49" customWidth="1"/>
    <col min="5" max="5" width="15.5" style="49" customWidth="1"/>
    <col min="6" max="6" width="17.83203125" style="62" customWidth="1"/>
    <col min="7" max="7" width="13.33203125" style="107" customWidth="1"/>
    <col min="8" max="8" width="12.83203125" style="62" bestFit="1" customWidth="1"/>
    <col min="9" max="12" width="13.33203125" style="49" customWidth="1"/>
    <col min="13" max="13" width="13.83203125" style="49" customWidth="1"/>
    <col min="14" max="14" width="13.1640625" style="49" customWidth="1"/>
    <col min="15" max="15" width="13.33203125" style="49" customWidth="1"/>
    <col min="16" max="16" width="13.83203125" style="49" customWidth="1"/>
    <col min="17" max="17" width="13.33203125" style="49" customWidth="1"/>
    <col min="18" max="18" width="13" style="49" customWidth="1"/>
    <col min="19" max="19" width="13.6640625" style="49" customWidth="1"/>
    <col min="20" max="20" width="13.5" style="49" customWidth="1"/>
    <col min="21" max="21" width="13" style="49" customWidth="1"/>
    <col min="22" max="23" width="13.83203125" style="49" customWidth="1"/>
    <col min="24" max="24" width="13.33203125" style="49" bestFit="1" customWidth="1"/>
    <col min="25" max="25" width="13.5" style="49" customWidth="1"/>
    <col min="26" max="26" width="13.6640625" style="49" customWidth="1"/>
    <col min="27" max="191" width="10.6640625" style="49" customWidth="1"/>
    <col min="192" max="16384" width="0" style="49" hidden="1"/>
  </cols>
  <sheetData>
    <row r="1" spans="2:26" ht="22.5" x14ac:dyDescent="0.2">
      <c r="B1" s="142" t="s">
        <v>516</v>
      </c>
      <c r="C1" s="45"/>
      <c r="D1" s="126"/>
      <c r="E1" s="46"/>
      <c r="F1" s="148" t="s">
        <v>568</v>
      </c>
      <c r="G1" s="178" t="s">
        <v>414</v>
      </c>
      <c r="H1" s="48" t="s">
        <v>414</v>
      </c>
      <c r="I1" s="48" t="s">
        <v>414</v>
      </c>
      <c r="J1" s="48" t="s">
        <v>414</v>
      </c>
      <c r="K1" s="48" t="s">
        <v>414</v>
      </c>
      <c r="L1" s="48" t="s">
        <v>414</v>
      </c>
      <c r="M1" s="48" t="s">
        <v>414</v>
      </c>
      <c r="N1" s="48" t="s">
        <v>414</v>
      </c>
      <c r="O1" s="48" t="s">
        <v>414</v>
      </c>
      <c r="P1" s="48" t="s">
        <v>414</v>
      </c>
      <c r="Q1" s="48" t="s">
        <v>414</v>
      </c>
      <c r="R1" s="48" t="s">
        <v>414</v>
      </c>
      <c r="S1" s="48" t="s">
        <v>414</v>
      </c>
      <c r="T1" s="48" t="s">
        <v>414</v>
      </c>
      <c r="U1" s="48" t="s">
        <v>414</v>
      </c>
      <c r="V1" s="48" t="s">
        <v>414</v>
      </c>
      <c r="W1" s="48" t="s">
        <v>414</v>
      </c>
      <c r="X1" s="48" t="s">
        <v>414</v>
      </c>
      <c r="Y1" s="48" t="s">
        <v>414</v>
      </c>
      <c r="Z1" s="48" t="s">
        <v>414</v>
      </c>
    </row>
    <row r="2" spans="2:26" s="46" customFormat="1" ht="22.5" x14ac:dyDescent="0.2">
      <c r="B2" s="50" t="s">
        <v>455</v>
      </c>
      <c r="C2" s="83" t="s">
        <v>454</v>
      </c>
      <c r="D2" s="50" t="s">
        <v>0</v>
      </c>
      <c r="E2" s="50" t="s">
        <v>1</v>
      </c>
      <c r="F2" s="66" t="s">
        <v>451</v>
      </c>
      <c r="G2" s="179">
        <v>43191</v>
      </c>
      <c r="H2" s="52">
        <v>43221</v>
      </c>
      <c r="I2" s="52">
        <v>43252</v>
      </c>
      <c r="J2" s="52">
        <v>43282</v>
      </c>
      <c r="K2" s="52">
        <v>43313</v>
      </c>
      <c r="L2" s="52">
        <v>43344</v>
      </c>
      <c r="M2" s="52">
        <v>43374</v>
      </c>
      <c r="N2" s="52">
        <v>43405</v>
      </c>
      <c r="O2" s="52">
        <v>43435</v>
      </c>
      <c r="P2" s="52">
        <v>43466</v>
      </c>
      <c r="Q2" s="52">
        <v>43497</v>
      </c>
      <c r="R2" s="52">
        <v>43525</v>
      </c>
      <c r="S2" s="52">
        <v>43556</v>
      </c>
      <c r="T2" s="52">
        <v>43586</v>
      </c>
      <c r="U2" s="52">
        <v>43617</v>
      </c>
      <c r="V2" s="52">
        <v>43647</v>
      </c>
      <c r="W2" s="52">
        <v>43678</v>
      </c>
      <c r="X2" s="52">
        <v>43709</v>
      </c>
      <c r="Y2" s="52">
        <v>43739</v>
      </c>
      <c r="Z2" s="52">
        <v>43770</v>
      </c>
    </row>
    <row r="3" spans="2:26" x14ac:dyDescent="0.2">
      <c r="B3" s="5" t="s">
        <v>415</v>
      </c>
      <c r="C3" s="5" t="s">
        <v>5</v>
      </c>
      <c r="D3" s="117" t="s">
        <v>6</v>
      </c>
      <c r="E3" s="5" t="s">
        <v>7</v>
      </c>
      <c r="F3" s="159">
        <v>3779</v>
      </c>
      <c r="G3" s="188">
        <v>3119</v>
      </c>
      <c r="H3" s="280">
        <v>3053</v>
      </c>
      <c r="I3" s="143">
        <v>2970</v>
      </c>
      <c r="J3" s="143">
        <v>2912</v>
      </c>
      <c r="K3" s="143">
        <v>2882</v>
      </c>
      <c r="L3" s="155">
        <v>2812</v>
      </c>
      <c r="M3" s="155">
        <v>2767</v>
      </c>
      <c r="N3" s="143">
        <v>2734</v>
      </c>
      <c r="O3" s="143">
        <v>2675</v>
      </c>
      <c r="P3" s="143">
        <v>2593</v>
      </c>
      <c r="Q3" s="155">
        <v>2506</v>
      </c>
      <c r="R3" s="143">
        <v>2434</v>
      </c>
      <c r="S3" s="143">
        <v>2331</v>
      </c>
      <c r="T3" s="143">
        <v>2302</v>
      </c>
      <c r="U3" s="143">
        <v>2239</v>
      </c>
      <c r="V3" s="143">
        <v>2183</v>
      </c>
      <c r="W3" s="143">
        <v>2086</v>
      </c>
      <c r="X3" s="280">
        <v>2050</v>
      </c>
      <c r="Y3" s="143">
        <v>1990</v>
      </c>
      <c r="Z3" s="155">
        <v>1957</v>
      </c>
    </row>
    <row r="4" spans="2:26" x14ac:dyDescent="0.2">
      <c r="B4" s="5" t="s">
        <v>416</v>
      </c>
      <c r="C4" s="5" t="s">
        <v>8</v>
      </c>
      <c r="D4" s="117" t="s">
        <v>9</v>
      </c>
      <c r="E4" s="5" t="s">
        <v>10</v>
      </c>
      <c r="F4" s="159">
        <v>2285</v>
      </c>
      <c r="G4" s="188">
        <v>2931</v>
      </c>
      <c r="H4" s="280">
        <v>2815</v>
      </c>
      <c r="I4" s="143">
        <v>2739</v>
      </c>
      <c r="J4" s="143">
        <v>2681</v>
      </c>
      <c r="K4" s="143">
        <v>2639</v>
      </c>
      <c r="L4" s="155">
        <v>2558</v>
      </c>
      <c r="M4" s="155">
        <v>2497</v>
      </c>
      <c r="N4" s="143">
        <v>2450</v>
      </c>
      <c r="O4" s="143">
        <v>2406</v>
      </c>
      <c r="P4" s="143">
        <v>2362</v>
      </c>
      <c r="Q4" s="155">
        <v>2313</v>
      </c>
      <c r="R4" s="143">
        <v>2292</v>
      </c>
      <c r="S4" s="143">
        <v>2280</v>
      </c>
      <c r="T4" s="143">
        <v>2219</v>
      </c>
      <c r="U4" s="143">
        <v>2216</v>
      </c>
      <c r="V4" s="143">
        <v>2167</v>
      </c>
      <c r="W4" s="143">
        <v>2114</v>
      </c>
      <c r="X4" s="280">
        <v>2085</v>
      </c>
      <c r="Y4" s="143">
        <v>2038</v>
      </c>
      <c r="Z4" s="155">
        <v>1998</v>
      </c>
    </row>
    <row r="5" spans="2:26" x14ac:dyDescent="0.2">
      <c r="B5" s="5" t="s">
        <v>418</v>
      </c>
      <c r="C5" s="5" t="s">
        <v>12</v>
      </c>
      <c r="D5" s="117" t="s">
        <v>13</v>
      </c>
      <c r="E5" s="5" t="s">
        <v>14</v>
      </c>
      <c r="F5" s="159">
        <v>2014</v>
      </c>
      <c r="G5" s="188">
        <v>2026</v>
      </c>
      <c r="H5" s="280">
        <v>1935</v>
      </c>
      <c r="I5" s="143">
        <v>1894</v>
      </c>
      <c r="J5" s="143">
        <v>1832</v>
      </c>
      <c r="K5" s="143">
        <v>1770</v>
      </c>
      <c r="L5" s="155">
        <v>1729</v>
      </c>
      <c r="M5" s="155">
        <v>1691</v>
      </c>
      <c r="N5" s="143">
        <v>1645</v>
      </c>
      <c r="O5" s="143">
        <v>1624</v>
      </c>
      <c r="P5" s="143">
        <v>1604</v>
      </c>
      <c r="Q5" s="155">
        <v>1559</v>
      </c>
      <c r="R5" s="143">
        <v>1506</v>
      </c>
      <c r="S5" s="143">
        <v>1458</v>
      </c>
      <c r="T5" s="143">
        <v>1445</v>
      </c>
      <c r="U5" s="143">
        <v>1376</v>
      </c>
      <c r="V5" s="143">
        <v>1352</v>
      </c>
      <c r="W5" s="143">
        <v>1323</v>
      </c>
      <c r="X5" s="302">
        <v>1280</v>
      </c>
      <c r="Y5" s="143">
        <v>1259</v>
      </c>
      <c r="Z5" s="155">
        <v>1228</v>
      </c>
    </row>
    <row r="6" spans="2:26" x14ac:dyDescent="0.2">
      <c r="B6" s="5" t="s">
        <v>418</v>
      </c>
      <c r="C6" s="5" t="s">
        <v>12</v>
      </c>
      <c r="D6" s="117" t="s">
        <v>15</v>
      </c>
      <c r="E6" s="5" t="s">
        <v>16</v>
      </c>
      <c r="F6" s="159">
        <v>4141</v>
      </c>
      <c r="G6" s="188">
        <v>4455</v>
      </c>
      <c r="H6" s="280">
        <v>4288</v>
      </c>
      <c r="I6" s="143">
        <v>4225</v>
      </c>
      <c r="J6" s="143">
        <v>4099</v>
      </c>
      <c r="K6" s="143">
        <v>3928</v>
      </c>
      <c r="L6" s="155">
        <v>3827</v>
      </c>
      <c r="M6" s="155">
        <v>3763</v>
      </c>
      <c r="N6" s="143">
        <v>3777</v>
      </c>
      <c r="O6" s="143">
        <v>3706</v>
      </c>
      <c r="P6" s="143">
        <v>3639</v>
      </c>
      <c r="Q6" s="155">
        <v>3603</v>
      </c>
      <c r="R6" s="143">
        <v>3631</v>
      </c>
      <c r="S6" s="143">
        <v>3601</v>
      </c>
      <c r="T6" s="143">
        <v>3638</v>
      </c>
      <c r="U6" s="143">
        <v>3617</v>
      </c>
      <c r="V6" s="143">
        <v>3645</v>
      </c>
      <c r="W6" s="143">
        <v>3686</v>
      </c>
      <c r="X6" s="302">
        <v>3695</v>
      </c>
      <c r="Y6" s="143">
        <v>3741</v>
      </c>
      <c r="Z6" s="155">
        <v>3757</v>
      </c>
    </row>
    <row r="7" spans="2:26" x14ac:dyDescent="0.2">
      <c r="B7" s="5" t="s">
        <v>419</v>
      </c>
      <c r="C7" s="5" t="s">
        <v>17</v>
      </c>
      <c r="D7" s="117" t="s">
        <v>18</v>
      </c>
      <c r="E7" s="5" t="s">
        <v>19</v>
      </c>
      <c r="F7" s="159">
        <v>3379</v>
      </c>
      <c r="G7" s="188">
        <v>4277</v>
      </c>
      <c r="H7" s="280">
        <v>4193</v>
      </c>
      <c r="I7" s="143">
        <v>4076</v>
      </c>
      <c r="J7" s="143">
        <v>3985</v>
      </c>
      <c r="K7" s="143">
        <v>3957</v>
      </c>
      <c r="L7" s="155">
        <v>3833</v>
      </c>
      <c r="M7" s="155">
        <v>3775</v>
      </c>
      <c r="N7" s="143">
        <v>3719</v>
      </c>
      <c r="O7" s="143">
        <v>3686</v>
      </c>
      <c r="P7" s="143">
        <v>3659</v>
      </c>
      <c r="Q7" s="155">
        <v>3651</v>
      </c>
      <c r="R7" s="143">
        <v>3612</v>
      </c>
      <c r="S7" s="143">
        <v>3540</v>
      </c>
      <c r="T7" s="143">
        <v>3497</v>
      </c>
      <c r="U7" s="143">
        <v>3447</v>
      </c>
      <c r="V7" s="143">
        <v>3386</v>
      </c>
      <c r="W7" s="143">
        <v>3305</v>
      </c>
      <c r="X7" s="302">
        <v>3278</v>
      </c>
      <c r="Y7" s="143">
        <v>3231</v>
      </c>
      <c r="Z7" s="155">
        <v>3201</v>
      </c>
    </row>
    <row r="8" spans="2:26" x14ac:dyDescent="0.2">
      <c r="B8" s="5" t="s">
        <v>552</v>
      </c>
      <c r="C8" s="5" t="s">
        <v>20</v>
      </c>
      <c r="D8" s="117" t="s">
        <v>21</v>
      </c>
      <c r="E8" s="5" t="s">
        <v>22</v>
      </c>
      <c r="F8" s="159">
        <v>5367</v>
      </c>
      <c r="G8" s="188">
        <v>7172</v>
      </c>
      <c r="H8" s="280">
        <v>7076</v>
      </c>
      <c r="I8" s="143">
        <v>7058</v>
      </c>
      <c r="J8" s="143">
        <v>6917</v>
      </c>
      <c r="K8" s="143">
        <v>6821</v>
      </c>
      <c r="L8" s="155">
        <v>6640</v>
      </c>
      <c r="M8" s="155">
        <v>6516</v>
      </c>
      <c r="N8" s="143">
        <v>6390</v>
      </c>
      <c r="O8" s="143">
        <v>6322</v>
      </c>
      <c r="P8" s="143">
        <v>6092</v>
      </c>
      <c r="Q8" s="155">
        <v>5953</v>
      </c>
      <c r="R8" s="143">
        <v>5780</v>
      </c>
      <c r="S8" s="143">
        <v>5647</v>
      </c>
      <c r="T8" s="143">
        <v>5554</v>
      </c>
      <c r="U8" s="143">
        <v>5371</v>
      </c>
      <c r="V8" s="143">
        <v>5209</v>
      </c>
      <c r="W8" s="143">
        <v>5108</v>
      </c>
      <c r="X8" s="302">
        <v>5042</v>
      </c>
      <c r="Y8" s="143">
        <v>4947</v>
      </c>
      <c r="Z8" s="155">
        <v>4857</v>
      </c>
    </row>
    <row r="9" spans="2:26" x14ac:dyDescent="0.2">
      <c r="B9" s="5" t="s">
        <v>419</v>
      </c>
      <c r="C9" s="5" t="s">
        <v>17</v>
      </c>
      <c r="D9" s="117" t="s">
        <v>23</v>
      </c>
      <c r="E9" s="5" t="s">
        <v>24</v>
      </c>
      <c r="F9" s="159">
        <v>2031</v>
      </c>
      <c r="G9" s="188">
        <v>1899</v>
      </c>
      <c r="H9" s="280">
        <v>1832</v>
      </c>
      <c r="I9" s="143">
        <v>1805</v>
      </c>
      <c r="J9" s="143">
        <v>1751</v>
      </c>
      <c r="K9" s="143">
        <v>1726</v>
      </c>
      <c r="L9" s="155">
        <v>1685</v>
      </c>
      <c r="M9" s="155">
        <v>1668</v>
      </c>
      <c r="N9" s="143">
        <v>1655</v>
      </c>
      <c r="O9" s="143">
        <v>1661</v>
      </c>
      <c r="P9" s="143">
        <v>1627</v>
      </c>
      <c r="Q9" s="155">
        <v>1631</v>
      </c>
      <c r="R9" s="143">
        <v>1626</v>
      </c>
      <c r="S9" s="143">
        <v>1630</v>
      </c>
      <c r="T9" s="143">
        <v>1628</v>
      </c>
      <c r="U9" s="143">
        <v>1618</v>
      </c>
      <c r="V9" s="143">
        <v>1633</v>
      </c>
      <c r="W9" s="143">
        <v>1581</v>
      </c>
      <c r="X9" s="302">
        <v>1598</v>
      </c>
      <c r="Y9" s="143">
        <v>1580</v>
      </c>
      <c r="Z9" s="155">
        <v>1575</v>
      </c>
    </row>
    <row r="10" spans="2:26" x14ac:dyDescent="0.2">
      <c r="B10" s="5" t="s">
        <v>420</v>
      </c>
      <c r="C10" s="5" t="s">
        <v>25</v>
      </c>
      <c r="D10" s="117" t="s">
        <v>26</v>
      </c>
      <c r="E10" s="5" t="s">
        <v>27</v>
      </c>
      <c r="F10" s="159">
        <v>4078</v>
      </c>
      <c r="G10" s="188">
        <v>3580</v>
      </c>
      <c r="H10" s="280">
        <v>3480</v>
      </c>
      <c r="I10" s="143">
        <v>3362</v>
      </c>
      <c r="J10" s="143">
        <v>3294</v>
      </c>
      <c r="K10" s="143">
        <v>3189</v>
      </c>
      <c r="L10" s="155">
        <v>3166</v>
      </c>
      <c r="M10" s="155">
        <v>3133</v>
      </c>
      <c r="N10" s="143">
        <v>3078</v>
      </c>
      <c r="O10" s="143">
        <v>3043</v>
      </c>
      <c r="P10" s="143">
        <v>3021</v>
      </c>
      <c r="Q10" s="155">
        <v>2992</v>
      </c>
      <c r="R10" s="143">
        <v>2977</v>
      </c>
      <c r="S10" s="143">
        <v>2923</v>
      </c>
      <c r="T10" s="143">
        <v>2933</v>
      </c>
      <c r="U10" s="143">
        <v>2907</v>
      </c>
      <c r="V10" s="143">
        <v>2903</v>
      </c>
      <c r="W10" s="143">
        <v>2909</v>
      </c>
      <c r="X10" s="302">
        <v>2853</v>
      </c>
      <c r="Y10" s="143">
        <v>2817</v>
      </c>
      <c r="Z10" s="155">
        <v>2810</v>
      </c>
    </row>
    <row r="11" spans="2:26" x14ac:dyDescent="0.2">
      <c r="B11" s="5" t="s">
        <v>421</v>
      </c>
      <c r="C11" s="5" t="s">
        <v>28</v>
      </c>
      <c r="D11" s="117" t="s">
        <v>29</v>
      </c>
      <c r="E11" s="5" t="s">
        <v>30</v>
      </c>
      <c r="F11" s="159">
        <v>5426</v>
      </c>
      <c r="G11" s="188">
        <v>5033</v>
      </c>
      <c r="H11" s="280">
        <v>4910</v>
      </c>
      <c r="I11" s="143">
        <v>4776</v>
      </c>
      <c r="J11" s="143">
        <v>4672</v>
      </c>
      <c r="K11" s="143">
        <v>4573</v>
      </c>
      <c r="L11" s="155">
        <v>4480</v>
      </c>
      <c r="M11" s="155">
        <v>4364</v>
      </c>
      <c r="N11" s="143">
        <v>4287</v>
      </c>
      <c r="O11" s="143">
        <v>4256</v>
      </c>
      <c r="P11" s="143">
        <v>4200</v>
      </c>
      <c r="Q11" s="155">
        <v>4194</v>
      </c>
      <c r="R11" s="143">
        <v>4143</v>
      </c>
      <c r="S11" s="143">
        <v>4129</v>
      </c>
      <c r="T11" s="143">
        <v>4089</v>
      </c>
      <c r="U11" s="143">
        <v>4082</v>
      </c>
      <c r="V11" s="143">
        <v>4058</v>
      </c>
      <c r="W11" s="143">
        <v>4012</v>
      </c>
      <c r="X11" s="302">
        <v>3995</v>
      </c>
      <c r="Y11" s="143">
        <v>4010</v>
      </c>
      <c r="Z11" s="155">
        <v>4060</v>
      </c>
    </row>
    <row r="12" spans="2:26" x14ac:dyDescent="0.2">
      <c r="B12" s="5" t="s">
        <v>417</v>
      </c>
      <c r="C12" s="5" t="s">
        <v>11</v>
      </c>
      <c r="D12" s="5" t="s">
        <v>553</v>
      </c>
      <c r="E12" s="5" t="s">
        <v>554</v>
      </c>
      <c r="F12" s="159">
        <v>6725</v>
      </c>
      <c r="G12" s="188">
        <v>4983</v>
      </c>
      <c r="H12" s="280">
        <v>4796</v>
      </c>
      <c r="I12" s="143">
        <v>4600</v>
      </c>
      <c r="J12" s="143">
        <v>4445</v>
      </c>
      <c r="K12" s="143">
        <v>4331</v>
      </c>
      <c r="L12" s="155">
        <v>4241</v>
      </c>
      <c r="M12" s="155">
        <v>4223</v>
      </c>
      <c r="N12" s="143">
        <v>4140</v>
      </c>
      <c r="O12" s="143">
        <v>4064</v>
      </c>
      <c r="P12" s="143">
        <v>3990</v>
      </c>
      <c r="Q12" s="155">
        <v>3903</v>
      </c>
      <c r="R12" s="143">
        <v>3838</v>
      </c>
      <c r="S12" s="143">
        <v>3761</v>
      </c>
      <c r="T12" s="143">
        <v>3700</v>
      </c>
      <c r="U12" s="143">
        <v>3580</v>
      </c>
      <c r="V12" s="143">
        <v>3530</v>
      </c>
      <c r="W12" s="143">
        <v>3448</v>
      </c>
      <c r="X12" s="302">
        <v>3372</v>
      </c>
      <c r="Y12" s="143">
        <v>3297</v>
      </c>
      <c r="Z12" s="155">
        <v>3318</v>
      </c>
    </row>
    <row r="13" spans="2:26" x14ac:dyDescent="0.2">
      <c r="B13" s="5" t="s">
        <v>422</v>
      </c>
      <c r="C13" s="5" t="s">
        <v>31</v>
      </c>
      <c r="D13" s="117" t="s">
        <v>32</v>
      </c>
      <c r="E13" s="5" t="s">
        <v>33</v>
      </c>
      <c r="F13" s="159">
        <v>5167</v>
      </c>
      <c r="G13" s="188">
        <v>5767</v>
      </c>
      <c r="H13" s="280">
        <v>5762</v>
      </c>
      <c r="I13" s="143">
        <v>5568</v>
      </c>
      <c r="J13" s="143">
        <v>5442</v>
      </c>
      <c r="K13" s="143">
        <v>5316</v>
      </c>
      <c r="L13" s="155">
        <v>5116</v>
      </c>
      <c r="M13" s="155">
        <v>4956</v>
      </c>
      <c r="N13" s="143">
        <v>4789</v>
      </c>
      <c r="O13" s="143">
        <v>4648</v>
      </c>
      <c r="P13" s="143">
        <v>4504</v>
      </c>
      <c r="Q13" s="155">
        <v>4321</v>
      </c>
      <c r="R13" s="143">
        <v>4162</v>
      </c>
      <c r="S13" s="143">
        <v>4060</v>
      </c>
      <c r="T13" s="143">
        <v>3874</v>
      </c>
      <c r="U13" s="143">
        <v>3815</v>
      </c>
      <c r="V13" s="143">
        <v>3680</v>
      </c>
      <c r="W13" s="143">
        <v>3583</v>
      </c>
      <c r="X13" s="302">
        <v>3492</v>
      </c>
      <c r="Y13" s="143">
        <v>3374</v>
      </c>
      <c r="Z13" s="155">
        <v>3278</v>
      </c>
    </row>
    <row r="14" spans="2:26" x14ac:dyDescent="0.2">
      <c r="B14" s="5" t="s">
        <v>423</v>
      </c>
      <c r="C14" s="5" t="s">
        <v>34</v>
      </c>
      <c r="D14" s="5" t="s">
        <v>577</v>
      </c>
      <c r="E14" s="169" t="s">
        <v>555</v>
      </c>
      <c r="F14" s="159">
        <v>14008</v>
      </c>
      <c r="G14" s="188">
        <v>13187</v>
      </c>
      <c r="H14" s="280">
        <v>13041</v>
      </c>
      <c r="I14" s="143">
        <v>12785</v>
      </c>
      <c r="J14" s="143">
        <v>12502</v>
      </c>
      <c r="K14" s="143">
        <v>12371</v>
      </c>
      <c r="L14" s="155">
        <v>12176</v>
      </c>
      <c r="M14" s="155">
        <v>12040</v>
      </c>
      <c r="N14" s="143">
        <v>11937</v>
      </c>
      <c r="O14" s="143">
        <v>11880</v>
      </c>
      <c r="P14" s="143">
        <v>11747</v>
      </c>
      <c r="Q14" s="155">
        <v>11613</v>
      </c>
      <c r="R14" s="143">
        <v>11461</v>
      </c>
      <c r="S14" s="143">
        <v>11383</v>
      </c>
      <c r="T14" s="143">
        <v>11234</v>
      </c>
      <c r="U14" s="143">
        <v>11192</v>
      </c>
      <c r="V14" s="143">
        <v>11205</v>
      </c>
      <c r="W14" s="143">
        <v>11157</v>
      </c>
      <c r="X14" s="302">
        <v>11040</v>
      </c>
      <c r="Y14" s="143">
        <v>11036</v>
      </c>
      <c r="Z14" s="155">
        <v>10996</v>
      </c>
    </row>
    <row r="15" spans="2:26" x14ac:dyDescent="0.2">
      <c r="B15" s="5" t="s">
        <v>424</v>
      </c>
      <c r="C15" s="5" t="s">
        <v>35</v>
      </c>
      <c r="D15" s="117" t="s">
        <v>36</v>
      </c>
      <c r="E15" s="5" t="s">
        <v>37</v>
      </c>
      <c r="F15" s="159">
        <v>2445</v>
      </c>
      <c r="G15" s="188">
        <v>2045</v>
      </c>
      <c r="H15" s="280">
        <v>2023</v>
      </c>
      <c r="I15" s="143">
        <v>2017</v>
      </c>
      <c r="J15" s="143">
        <v>1980</v>
      </c>
      <c r="K15" s="143">
        <v>1975</v>
      </c>
      <c r="L15" s="155">
        <v>1972</v>
      </c>
      <c r="M15" s="155">
        <v>1926</v>
      </c>
      <c r="N15" s="143">
        <v>1900</v>
      </c>
      <c r="O15" s="143">
        <v>1873</v>
      </c>
      <c r="P15" s="143">
        <v>1854</v>
      </c>
      <c r="Q15" s="155">
        <v>1821</v>
      </c>
      <c r="R15" s="143">
        <v>1775</v>
      </c>
      <c r="S15" s="143">
        <v>1751</v>
      </c>
      <c r="T15" s="143">
        <v>1741</v>
      </c>
      <c r="U15" s="143">
        <v>1698</v>
      </c>
      <c r="V15" s="143">
        <v>1683</v>
      </c>
      <c r="W15" s="143">
        <v>1622</v>
      </c>
      <c r="X15" s="302">
        <v>1595</v>
      </c>
      <c r="Y15" s="143">
        <v>1578</v>
      </c>
      <c r="Z15" s="155">
        <v>1548</v>
      </c>
    </row>
    <row r="16" spans="2:26" x14ac:dyDescent="0.2">
      <c r="B16" s="5" t="s">
        <v>424</v>
      </c>
      <c r="C16" s="5" t="s">
        <v>35</v>
      </c>
      <c r="D16" s="117" t="s">
        <v>38</v>
      </c>
      <c r="E16" s="5" t="s">
        <v>39</v>
      </c>
      <c r="F16" s="159">
        <v>3623</v>
      </c>
      <c r="G16" s="188">
        <v>3521</v>
      </c>
      <c r="H16" s="280">
        <v>3426</v>
      </c>
      <c r="I16" s="143">
        <v>3355</v>
      </c>
      <c r="J16" s="143">
        <v>3274</v>
      </c>
      <c r="K16" s="143">
        <v>3168</v>
      </c>
      <c r="L16" s="155">
        <v>3093</v>
      </c>
      <c r="M16" s="155">
        <v>3046</v>
      </c>
      <c r="N16" s="143">
        <v>2961</v>
      </c>
      <c r="O16" s="143">
        <v>2896</v>
      </c>
      <c r="P16" s="143">
        <v>2831</v>
      </c>
      <c r="Q16" s="155">
        <v>2827</v>
      </c>
      <c r="R16" s="143">
        <v>2781</v>
      </c>
      <c r="S16" s="143">
        <v>2763</v>
      </c>
      <c r="T16" s="143">
        <v>2723</v>
      </c>
      <c r="U16" s="143">
        <v>2682</v>
      </c>
      <c r="V16" s="143">
        <v>2647</v>
      </c>
      <c r="W16" s="143">
        <v>2608</v>
      </c>
      <c r="X16" s="302">
        <v>2540</v>
      </c>
      <c r="Y16" s="143">
        <v>2487</v>
      </c>
      <c r="Z16" s="155">
        <v>2439</v>
      </c>
    </row>
    <row r="17" spans="2:26" x14ac:dyDescent="0.2">
      <c r="B17" s="5" t="s">
        <v>425</v>
      </c>
      <c r="C17" s="5" t="s">
        <v>40</v>
      </c>
      <c r="D17" s="117" t="s">
        <v>41</v>
      </c>
      <c r="E17" s="5" t="s">
        <v>42</v>
      </c>
      <c r="F17" s="159">
        <v>5028</v>
      </c>
      <c r="G17" s="188">
        <v>5893</v>
      </c>
      <c r="H17" s="280">
        <v>5859</v>
      </c>
      <c r="I17" s="143">
        <v>5750</v>
      </c>
      <c r="J17" s="143">
        <v>5602</v>
      </c>
      <c r="K17" s="143">
        <v>5544</v>
      </c>
      <c r="L17" s="155">
        <v>5433</v>
      </c>
      <c r="M17" s="155">
        <v>5329</v>
      </c>
      <c r="N17" s="143">
        <v>5232</v>
      </c>
      <c r="O17" s="143">
        <v>5155</v>
      </c>
      <c r="P17" s="143">
        <v>5024</v>
      </c>
      <c r="Q17" s="155">
        <v>4926</v>
      </c>
      <c r="R17" s="143">
        <v>4792</v>
      </c>
      <c r="S17" s="143">
        <v>4667</v>
      </c>
      <c r="T17" s="143">
        <v>4522</v>
      </c>
      <c r="U17" s="143">
        <v>4379</v>
      </c>
      <c r="V17" s="143">
        <v>4364</v>
      </c>
      <c r="W17" s="143">
        <v>4247</v>
      </c>
      <c r="X17" s="302">
        <v>4186</v>
      </c>
      <c r="Y17" s="143">
        <v>4097</v>
      </c>
      <c r="Z17" s="155">
        <v>3969</v>
      </c>
    </row>
    <row r="18" spans="2:26" x14ac:dyDescent="0.2">
      <c r="B18" s="5" t="s">
        <v>415</v>
      </c>
      <c r="C18" s="5" t="s">
        <v>5</v>
      </c>
      <c r="D18" s="117" t="s">
        <v>43</v>
      </c>
      <c r="E18" s="5" t="s">
        <v>44</v>
      </c>
      <c r="F18" s="159">
        <v>695</v>
      </c>
      <c r="G18" s="188">
        <v>980</v>
      </c>
      <c r="H18" s="280">
        <v>960</v>
      </c>
      <c r="I18" s="143">
        <v>957</v>
      </c>
      <c r="J18" s="143">
        <v>954</v>
      </c>
      <c r="K18" s="143">
        <v>963</v>
      </c>
      <c r="L18" s="155">
        <v>969</v>
      </c>
      <c r="M18" s="155">
        <v>983</v>
      </c>
      <c r="N18" s="143">
        <v>982</v>
      </c>
      <c r="O18" s="143">
        <v>978</v>
      </c>
      <c r="P18" s="143">
        <v>971</v>
      </c>
      <c r="Q18" s="155">
        <v>984</v>
      </c>
      <c r="R18" s="143">
        <v>966</v>
      </c>
      <c r="S18" s="143">
        <v>1049</v>
      </c>
      <c r="T18" s="143">
        <v>1052</v>
      </c>
      <c r="U18" s="143">
        <v>1027</v>
      </c>
      <c r="V18" s="143">
        <v>1007</v>
      </c>
      <c r="W18" s="143">
        <v>974</v>
      </c>
      <c r="X18" s="302">
        <v>941</v>
      </c>
      <c r="Y18" s="143">
        <v>925</v>
      </c>
      <c r="Z18" s="155">
        <v>907</v>
      </c>
    </row>
    <row r="19" spans="2:26" x14ac:dyDescent="0.2">
      <c r="B19" s="5" t="s">
        <v>415</v>
      </c>
      <c r="C19" s="5" t="s">
        <v>5</v>
      </c>
      <c r="D19" s="117" t="s">
        <v>45</v>
      </c>
      <c r="E19" s="5" t="s">
        <v>46</v>
      </c>
      <c r="F19" s="159">
        <v>5846</v>
      </c>
      <c r="G19" s="188">
        <v>6411</v>
      </c>
      <c r="H19" s="280">
        <v>6283</v>
      </c>
      <c r="I19" s="143">
        <v>6153</v>
      </c>
      <c r="J19" s="143">
        <v>6012</v>
      </c>
      <c r="K19" s="143">
        <v>5980</v>
      </c>
      <c r="L19" s="155">
        <v>5857</v>
      </c>
      <c r="M19" s="155">
        <v>5813</v>
      </c>
      <c r="N19" s="143">
        <v>5677</v>
      </c>
      <c r="O19" s="143">
        <v>5581</v>
      </c>
      <c r="P19" s="143">
        <v>5503</v>
      </c>
      <c r="Q19" s="155">
        <v>5468</v>
      </c>
      <c r="R19" s="143">
        <v>5441</v>
      </c>
      <c r="S19" s="143">
        <v>5264</v>
      </c>
      <c r="T19" s="143">
        <v>5250</v>
      </c>
      <c r="U19" s="143">
        <v>5154</v>
      </c>
      <c r="V19" s="143">
        <v>5114</v>
      </c>
      <c r="W19" s="143">
        <v>5034</v>
      </c>
      <c r="X19" s="302">
        <v>5017</v>
      </c>
      <c r="Y19" s="143">
        <v>4903</v>
      </c>
      <c r="Z19" s="155">
        <v>4868</v>
      </c>
    </row>
    <row r="20" spans="2:26" x14ac:dyDescent="0.2">
      <c r="B20" s="5" t="s">
        <v>426</v>
      </c>
      <c r="C20" s="5" t="s">
        <v>47</v>
      </c>
      <c r="D20" s="117" t="s">
        <v>48</v>
      </c>
      <c r="E20" s="5" t="s">
        <v>49</v>
      </c>
      <c r="F20" s="159">
        <v>2157</v>
      </c>
      <c r="G20" s="188">
        <v>1639</v>
      </c>
      <c r="H20" s="280">
        <v>1582</v>
      </c>
      <c r="I20" s="143">
        <v>1510</v>
      </c>
      <c r="J20" s="143">
        <v>1482</v>
      </c>
      <c r="K20" s="143">
        <v>1431</v>
      </c>
      <c r="L20" s="155">
        <v>1373</v>
      </c>
      <c r="M20" s="155">
        <v>1351</v>
      </c>
      <c r="N20" s="143">
        <v>1321</v>
      </c>
      <c r="O20" s="143">
        <v>1264</v>
      </c>
      <c r="P20" s="143">
        <v>1232</v>
      </c>
      <c r="Q20" s="155">
        <v>1220</v>
      </c>
      <c r="R20" s="143">
        <v>1218</v>
      </c>
      <c r="S20" s="143">
        <v>1215</v>
      </c>
      <c r="T20" s="143">
        <v>1197</v>
      </c>
      <c r="U20" s="143">
        <v>1190</v>
      </c>
      <c r="V20" s="143">
        <v>1184</v>
      </c>
      <c r="W20" s="143">
        <v>1183</v>
      </c>
      <c r="X20" s="302">
        <v>1200</v>
      </c>
      <c r="Y20" s="143">
        <v>1198</v>
      </c>
      <c r="Z20" s="155">
        <v>1216</v>
      </c>
    </row>
    <row r="21" spans="2:26" x14ac:dyDescent="0.2">
      <c r="B21" s="5" t="s">
        <v>427</v>
      </c>
      <c r="C21" s="5" t="s">
        <v>50</v>
      </c>
      <c r="D21" s="117" t="s">
        <v>51</v>
      </c>
      <c r="E21" s="5" t="s">
        <v>52</v>
      </c>
      <c r="F21" s="159">
        <v>4316</v>
      </c>
      <c r="G21" s="188">
        <v>3753</v>
      </c>
      <c r="H21" s="280">
        <v>3601</v>
      </c>
      <c r="I21" s="143">
        <v>3434</v>
      </c>
      <c r="J21" s="143">
        <v>3334</v>
      </c>
      <c r="K21" s="143">
        <v>3213</v>
      </c>
      <c r="L21" s="155">
        <v>3116</v>
      </c>
      <c r="M21" s="155">
        <v>3041</v>
      </c>
      <c r="N21" s="143">
        <v>3009</v>
      </c>
      <c r="O21" s="143">
        <v>2939</v>
      </c>
      <c r="P21" s="143">
        <v>2852</v>
      </c>
      <c r="Q21" s="155">
        <v>2783</v>
      </c>
      <c r="R21" s="143">
        <v>2724</v>
      </c>
      <c r="S21" s="143">
        <v>2652</v>
      </c>
      <c r="T21" s="143">
        <v>2607</v>
      </c>
      <c r="U21" s="143">
        <v>2560</v>
      </c>
      <c r="V21" s="143">
        <v>2521</v>
      </c>
      <c r="W21" s="143">
        <v>2489</v>
      </c>
      <c r="X21" s="302">
        <v>2444</v>
      </c>
      <c r="Y21" s="143">
        <v>2445</v>
      </c>
      <c r="Z21" s="155">
        <v>2403</v>
      </c>
    </row>
    <row r="22" spans="2:26" x14ac:dyDescent="0.2">
      <c r="B22" s="5" t="s">
        <v>428</v>
      </c>
      <c r="C22" s="5" t="s">
        <v>53</v>
      </c>
      <c r="D22" s="5" t="s">
        <v>578</v>
      </c>
      <c r="E22" s="5" t="s">
        <v>556</v>
      </c>
      <c r="F22" s="159">
        <v>19406</v>
      </c>
      <c r="G22" s="188">
        <v>19390</v>
      </c>
      <c r="H22" s="280">
        <v>18724</v>
      </c>
      <c r="I22" s="143">
        <v>17995</v>
      </c>
      <c r="J22" s="143">
        <v>17480</v>
      </c>
      <c r="K22" s="143">
        <v>16888</v>
      </c>
      <c r="L22" s="155">
        <v>16271</v>
      </c>
      <c r="M22" s="155">
        <v>15731</v>
      </c>
      <c r="N22" s="143">
        <v>15210</v>
      </c>
      <c r="O22" s="143">
        <v>14728</v>
      </c>
      <c r="P22" s="143">
        <v>14195</v>
      </c>
      <c r="Q22" s="155">
        <v>13677</v>
      </c>
      <c r="R22" s="143">
        <v>13268</v>
      </c>
      <c r="S22" s="143">
        <v>12850</v>
      </c>
      <c r="T22" s="143">
        <v>12532</v>
      </c>
      <c r="U22" s="143">
        <v>12175</v>
      </c>
      <c r="V22" s="143">
        <v>11817</v>
      </c>
      <c r="W22" s="143">
        <v>11632</v>
      </c>
      <c r="X22" s="302">
        <v>11455</v>
      </c>
      <c r="Y22" s="143">
        <v>11259</v>
      </c>
      <c r="Z22" s="155">
        <v>11033</v>
      </c>
    </row>
    <row r="23" spans="2:26" x14ac:dyDescent="0.2">
      <c r="B23" s="5" t="s">
        <v>422</v>
      </c>
      <c r="C23" s="5" t="s">
        <v>31</v>
      </c>
      <c r="D23" s="117" t="s">
        <v>54</v>
      </c>
      <c r="E23" s="5" t="s">
        <v>55</v>
      </c>
      <c r="F23" s="159">
        <v>5363</v>
      </c>
      <c r="G23" s="188">
        <v>3744</v>
      </c>
      <c r="H23" s="280">
        <v>3520</v>
      </c>
      <c r="I23" s="143">
        <v>3394</v>
      </c>
      <c r="J23" s="143">
        <v>3247</v>
      </c>
      <c r="K23" s="143">
        <v>3163</v>
      </c>
      <c r="L23" s="155">
        <v>3088</v>
      </c>
      <c r="M23" s="155">
        <v>3090</v>
      </c>
      <c r="N23" s="143">
        <v>3049</v>
      </c>
      <c r="O23" s="143">
        <v>3041</v>
      </c>
      <c r="P23" s="143">
        <v>3033</v>
      </c>
      <c r="Q23" s="155">
        <v>2997</v>
      </c>
      <c r="R23" s="143">
        <v>2950</v>
      </c>
      <c r="S23" s="143">
        <v>2912</v>
      </c>
      <c r="T23" s="143">
        <v>2894</v>
      </c>
      <c r="U23" s="143">
        <v>2838</v>
      </c>
      <c r="V23" s="143">
        <v>2864</v>
      </c>
      <c r="W23" s="143">
        <v>2855</v>
      </c>
      <c r="X23" s="302">
        <v>2847</v>
      </c>
      <c r="Y23" s="143">
        <v>2796</v>
      </c>
      <c r="Z23" s="155">
        <v>2769</v>
      </c>
    </row>
    <row r="24" spans="2:26" x14ac:dyDescent="0.2">
      <c r="B24" s="5" t="s">
        <v>417</v>
      </c>
      <c r="C24" s="5" t="s">
        <v>11</v>
      </c>
      <c r="D24" s="5" t="s">
        <v>557</v>
      </c>
      <c r="E24" s="5" t="s">
        <v>558</v>
      </c>
      <c r="F24" s="159">
        <v>10272</v>
      </c>
      <c r="G24" s="188">
        <v>7436</v>
      </c>
      <c r="H24" s="280">
        <v>7167</v>
      </c>
      <c r="I24" s="143">
        <v>6844</v>
      </c>
      <c r="J24" s="143">
        <v>6653</v>
      </c>
      <c r="K24" s="143">
        <v>6489</v>
      </c>
      <c r="L24" s="155">
        <v>6327</v>
      </c>
      <c r="M24" s="155">
        <v>6197</v>
      </c>
      <c r="N24" s="143">
        <v>6041</v>
      </c>
      <c r="O24" s="143">
        <v>5911</v>
      </c>
      <c r="P24" s="143">
        <v>5757</v>
      </c>
      <c r="Q24" s="155">
        <v>5672</v>
      </c>
      <c r="R24" s="143">
        <v>5537</v>
      </c>
      <c r="S24" s="143">
        <v>5451</v>
      </c>
      <c r="T24" s="143">
        <v>5341</v>
      </c>
      <c r="U24" s="143">
        <v>5328</v>
      </c>
      <c r="V24" s="143">
        <v>5289</v>
      </c>
      <c r="W24" s="143">
        <v>5223</v>
      </c>
      <c r="X24" s="302">
        <v>5247</v>
      </c>
      <c r="Y24" s="143">
        <v>5221</v>
      </c>
      <c r="Z24" s="155">
        <v>5206</v>
      </c>
    </row>
    <row r="25" spans="2:26" x14ac:dyDescent="0.2">
      <c r="B25" s="5" t="s">
        <v>425</v>
      </c>
      <c r="C25" s="5" t="s">
        <v>40</v>
      </c>
      <c r="D25" s="117" t="s">
        <v>56</v>
      </c>
      <c r="E25" s="5" t="s">
        <v>57</v>
      </c>
      <c r="F25" s="159">
        <v>3382</v>
      </c>
      <c r="G25" s="188">
        <v>2512</v>
      </c>
      <c r="H25" s="280">
        <v>2436</v>
      </c>
      <c r="I25" s="143">
        <v>2310</v>
      </c>
      <c r="J25" s="143">
        <v>2176</v>
      </c>
      <c r="K25" s="143">
        <v>2062</v>
      </c>
      <c r="L25" s="155">
        <v>2029</v>
      </c>
      <c r="M25" s="155">
        <v>1976</v>
      </c>
      <c r="N25" s="143">
        <v>1976</v>
      </c>
      <c r="O25" s="143">
        <v>1928</v>
      </c>
      <c r="P25" s="143">
        <v>1889</v>
      </c>
      <c r="Q25" s="155">
        <v>1870</v>
      </c>
      <c r="R25" s="143">
        <v>1861</v>
      </c>
      <c r="S25" s="143">
        <v>1828</v>
      </c>
      <c r="T25" s="143">
        <v>1801</v>
      </c>
      <c r="U25" s="143">
        <v>1792</v>
      </c>
      <c r="V25" s="143">
        <v>1778</v>
      </c>
      <c r="W25" s="143">
        <v>1784</v>
      </c>
      <c r="X25" s="302">
        <v>1784</v>
      </c>
      <c r="Y25" s="143">
        <v>1790</v>
      </c>
      <c r="Z25" s="155">
        <v>1757</v>
      </c>
    </row>
    <row r="26" spans="2:26" x14ac:dyDescent="0.2">
      <c r="B26" s="5" t="s">
        <v>415</v>
      </c>
      <c r="C26" s="5" t="s">
        <v>5</v>
      </c>
      <c r="D26" s="117" t="s">
        <v>58</v>
      </c>
      <c r="E26" s="5" t="s">
        <v>59</v>
      </c>
      <c r="F26" s="159">
        <v>3900</v>
      </c>
      <c r="G26" s="188">
        <v>4359</v>
      </c>
      <c r="H26" s="280">
        <v>4308</v>
      </c>
      <c r="I26" s="143">
        <v>4227</v>
      </c>
      <c r="J26" s="143">
        <v>4099</v>
      </c>
      <c r="K26" s="143">
        <v>4015</v>
      </c>
      <c r="L26" s="155">
        <v>3961</v>
      </c>
      <c r="M26" s="155">
        <v>3934</v>
      </c>
      <c r="N26" s="143">
        <v>3901</v>
      </c>
      <c r="O26" s="143">
        <v>3841</v>
      </c>
      <c r="P26" s="143">
        <v>3734</v>
      </c>
      <c r="Q26" s="155">
        <v>3609</v>
      </c>
      <c r="R26" s="143">
        <v>3509</v>
      </c>
      <c r="S26" s="143">
        <v>3419</v>
      </c>
      <c r="T26" s="143">
        <v>3363</v>
      </c>
      <c r="U26" s="143">
        <v>3308</v>
      </c>
      <c r="V26" s="143">
        <v>3290</v>
      </c>
      <c r="W26" s="143">
        <v>3255</v>
      </c>
      <c r="X26" s="302">
        <v>3233</v>
      </c>
      <c r="Y26" s="143">
        <v>3180</v>
      </c>
      <c r="Z26" s="155">
        <v>3145</v>
      </c>
    </row>
    <row r="27" spans="2:26" x14ac:dyDescent="0.2">
      <c r="B27" s="5" t="s">
        <v>429</v>
      </c>
      <c r="C27" s="5" t="s">
        <v>60</v>
      </c>
      <c r="D27" s="117" t="s">
        <v>61</v>
      </c>
      <c r="E27" s="5" t="s">
        <v>62</v>
      </c>
      <c r="F27" s="159">
        <v>16952</v>
      </c>
      <c r="G27" s="188">
        <v>19163</v>
      </c>
      <c r="H27" s="280">
        <v>18701</v>
      </c>
      <c r="I27" s="143">
        <v>18026</v>
      </c>
      <c r="J27" s="143">
        <v>17500</v>
      </c>
      <c r="K27" s="143">
        <v>17118</v>
      </c>
      <c r="L27" s="155">
        <v>16556</v>
      </c>
      <c r="M27" s="155">
        <v>16104</v>
      </c>
      <c r="N27" s="143">
        <v>15691</v>
      </c>
      <c r="O27" s="143">
        <v>15306</v>
      </c>
      <c r="P27" s="143">
        <v>14869</v>
      </c>
      <c r="Q27" s="155">
        <v>14530</v>
      </c>
      <c r="R27" s="143">
        <v>14107</v>
      </c>
      <c r="S27" s="143">
        <v>13644</v>
      </c>
      <c r="T27" s="143">
        <v>13276</v>
      </c>
      <c r="U27" s="143">
        <v>12998</v>
      </c>
      <c r="V27" s="143">
        <v>12673</v>
      </c>
      <c r="W27" s="143">
        <v>12334</v>
      </c>
      <c r="X27" s="302">
        <v>12046</v>
      </c>
      <c r="Y27" s="143">
        <v>11764</v>
      </c>
      <c r="Z27" s="155">
        <v>11528</v>
      </c>
    </row>
    <row r="28" spans="2:26" x14ac:dyDescent="0.2">
      <c r="B28" s="5" t="s">
        <v>418</v>
      </c>
      <c r="C28" s="5" t="s">
        <v>12</v>
      </c>
      <c r="D28" s="117" t="s">
        <v>63</v>
      </c>
      <c r="E28" s="5" t="s">
        <v>64</v>
      </c>
      <c r="F28" s="159">
        <v>1658</v>
      </c>
      <c r="G28" s="188">
        <v>1434</v>
      </c>
      <c r="H28" s="280">
        <v>1400</v>
      </c>
      <c r="I28" s="143">
        <v>1369</v>
      </c>
      <c r="J28" s="143">
        <v>1349</v>
      </c>
      <c r="K28" s="143">
        <v>1331</v>
      </c>
      <c r="L28" s="155">
        <v>1304</v>
      </c>
      <c r="M28" s="155">
        <v>1301</v>
      </c>
      <c r="N28" s="143">
        <v>1291</v>
      </c>
      <c r="O28" s="143">
        <v>1282</v>
      </c>
      <c r="P28" s="143">
        <v>1293</v>
      </c>
      <c r="Q28" s="155">
        <v>1272</v>
      </c>
      <c r="R28" s="143">
        <v>1254</v>
      </c>
      <c r="S28" s="143">
        <v>1256</v>
      </c>
      <c r="T28" s="143">
        <v>1247</v>
      </c>
      <c r="U28" s="143">
        <v>1244</v>
      </c>
      <c r="V28" s="143">
        <v>1218</v>
      </c>
      <c r="W28" s="143">
        <v>1220</v>
      </c>
      <c r="X28" s="302">
        <v>1219</v>
      </c>
      <c r="Y28" s="143">
        <v>1203</v>
      </c>
      <c r="Z28" s="155">
        <v>1200</v>
      </c>
    </row>
    <row r="29" spans="2:26" x14ac:dyDescent="0.2">
      <c r="B29" s="5" t="s">
        <v>430</v>
      </c>
      <c r="C29" s="5" t="s">
        <v>65</v>
      </c>
      <c r="D29" s="117" t="s">
        <v>66</v>
      </c>
      <c r="E29" s="5" t="s">
        <v>67</v>
      </c>
      <c r="F29" s="159">
        <v>3352</v>
      </c>
      <c r="G29" s="188">
        <v>3133</v>
      </c>
      <c r="H29" s="280">
        <v>3101</v>
      </c>
      <c r="I29" s="143">
        <v>3031</v>
      </c>
      <c r="J29" s="143">
        <v>2992</v>
      </c>
      <c r="K29" s="143">
        <v>2956</v>
      </c>
      <c r="L29" s="155">
        <v>2917</v>
      </c>
      <c r="M29" s="155">
        <v>2925</v>
      </c>
      <c r="N29" s="143">
        <v>2842</v>
      </c>
      <c r="O29" s="143">
        <v>2818</v>
      </c>
      <c r="P29" s="143">
        <v>2754</v>
      </c>
      <c r="Q29" s="155">
        <v>2745</v>
      </c>
      <c r="R29" s="143">
        <v>2711</v>
      </c>
      <c r="S29" s="143">
        <v>2663</v>
      </c>
      <c r="T29" s="143">
        <v>2653</v>
      </c>
      <c r="U29" s="143">
        <v>2623</v>
      </c>
      <c r="V29" s="143">
        <v>2611</v>
      </c>
      <c r="W29" s="143">
        <v>2578</v>
      </c>
      <c r="X29" s="302">
        <v>2539</v>
      </c>
      <c r="Y29" s="143">
        <v>2441</v>
      </c>
      <c r="Z29" s="155">
        <v>2448</v>
      </c>
    </row>
    <row r="30" spans="2:26" x14ac:dyDescent="0.2">
      <c r="B30" s="5" t="s">
        <v>416</v>
      </c>
      <c r="C30" s="5" t="s">
        <v>8</v>
      </c>
      <c r="D30" s="117" t="s">
        <v>68</v>
      </c>
      <c r="E30" s="5" t="s">
        <v>69</v>
      </c>
      <c r="F30" s="159">
        <v>5668</v>
      </c>
      <c r="G30" s="188">
        <v>4983</v>
      </c>
      <c r="H30" s="280">
        <v>4761</v>
      </c>
      <c r="I30" s="143">
        <v>4570</v>
      </c>
      <c r="J30" s="143">
        <v>4377</v>
      </c>
      <c r="K30" s="143">
        <v>4208</v>
      </c>
      <c r="L30" s="155">
        <v>4080</v>
      </c>
      <c r="M30" s="155">
        <v>3950</v>
      </c>
      <c r="N30" s="143">
        <v>3846</v>
      </c>
      <c r="O30" s="143">
        <v>3755</v>
      </c>
      <c r="P30" s="143">
        <v>3665</v>
      </c>
      <c r="Q30" s="155">
        <v>3588</v>
      </c>
      <c r="R30" s="143">
        <v>3511</v>
      </c>
      <c r="S30" s="143">
        <v>3421</v>
      </c>
      <c r="T30" s="143">
        <v>3377</v>
      </c>
      <c r="U30" s="143">
        <v>3322</v>
      </c>
      <c r="V30" s="143">
        <v>3308</v>
      </c>
      <c r="W30" s="143">
        <v>3245</v>
      </c>
      <c r="X30" s="302">
        <v>3159</v>
      </c>
      <c r="Y30" s="143">
        <v>3141</v>
      </c>
      <c r="Z30" s="155">
        <v>3135</v>
      </c>
    </row>
    <row r="31" spans="2:26" x14ac:dyDescent="0.2">
      <c r="B31" s="5" t="s">
        <v>552</v>
      </c>
      <c r="C31" s="5" t="s">
        <v>20</v>
      </c>
      <c r="D31" s="117" t="s">
        <v>70</v>
      </c>
      <c r="E31" s="5" t="s">
        <v>71</v>
      </c>
      <c r="F31" s="159">
        <v>3930</v>
      </c>
      <c r="G31" s="188">
        <v>4787</v>
      </c>
      <c r="H31" s="280">
        <v>4634</v>
      </c>
      <c r="I31" s="143">
        <v>4594</v>
      </c>
      <c r="J31" s="143">
        <v>4549</v>
      </c>
      <c r="K31" s="143">
        <v>4465</v>
      </c>
      <c r="L31" s="155">
        <v>4392</v>
      </c>
      <c r="M31" s="155">
        <v>4269</v>
      </c>
      <c r="N31" s="143">
        <v>4164</v>
      </c>
      <c r="O31" s="143">
        <v>4128</v>
      </c>
      <c r="P31" s="143">
        <v>4057</v>
      </c>
      <c r="Q31" s="155">
        <v>3998</v>
      </c>
      <c r="R31" s="143">
        <v>3832</v>
      </c>
      <c r="S31" s="143">
        <v>3742</v>
      </c>
      <c r="T31" s="143">
        <v>3706</v>
      </c>
      <c r="U31" s="143">
        <v>3573</v>
      </c>
      <c r="V31" s="143">
        <v>3493</v>
      </c>
      <c r="W31" s="143">
        <v>3441</v>
      </c>
      <c r="X31" s="302">
        <v>3334</v>
      </c>
      <c r="Y31" s="143">
        <v>3355</v>
      </c>
      <c r="Z31" s="155">
        <v>3326</v>
      </c>
    </row>
    <row r="32" spans="2:26" x14ac:dyDescent="0.2">
      <c r="B32" s="5" t="s">
        <v>426</v>
      </c>
      <c r="C32" s="5" t="s">
        <v>47</v>
      </c>
      <c r="D32" s="117" t="s">
        <v>72</v>
      </c>
      <c r="E32" s="5" t="s">
        <v>73</v>
      </c>
      <c r="F32" s="159">
        <v>1682</v>
      </c>
      <c r="G32" s="188">
        <v>1727</v>
      </c>
      <c r="H32" s="280">
        <v>1670</v>
      </c>
      <c r="I32" s="143">
        <v>1673</v>
      </c>
      <c r="J32" s="143">
        <v>1642</v>
      </c>
      <c r="K32" s="143">
        <v>1637</v>
      </c>
      <c r="L32" s="155">
        <v>1609</v>
      </c>
      <c r="M32" s="155">
        <v>1599</v>
      </c>
      <c r="N32" s="143">
        <v>1587</v>
      </c>
      <c r="O32" s="143">
        <v>1573</v>
      </c>
      <c r="P32" s="143">
        <v>1596</v>
      </c>
      <c r="Q32" s="155">
        <v>1576</v>
      </c>
      <c r="R32" s="143">
        <v>1554</v>
      </c>
      <c r="S32" s="143">
        <v>1544</v>
      </c>
      <c r="T32" s="143">
        <v>1527</v>
      </c>
      <c r="U32" s="143">
        <v>1458</v>
      </c>
      <c r="V32" s="143">
        <v>1448</v>
      </c>
      <c r="W32" s="143">
        <v>1411</v>
      </c>
      <c r="X32" s="302">
        <v>1368</v>
      </c>
      <c r="Y32" s="143">
        <v>1346</v>
      </c>
      <c r="Z32" s="155">
        <v>1332</v>
      </c>
    </row>
    <row r="33" spans="2:27" x14ac:dyDescent="0.2">
      <c r="B33" s="5" t="s">
        <v>424</v>
      </c>
      <c r="C33" s="5" t="s">
        <v>35</v>
      </c>
      <c r="D33" s="117" t="s">
        <v>74</v>
      </c>
      <c r="E33" s="5" t="s">
        <v>75</v>
      </c>
      <c r="F33" s="159">
        <v>3022</v>
      </c>
      <c r="G33" s="188">
        <v>3035</v>
      </c>
      <c r="H33" s="280">
        <v>2944</v>
      </c>
      <c r="I33" s="143">
        <v>2840</v>
      </c>
      <c r="J33" s="143">
        <v>2757</v>
      </c>
      <c r="K33" s="143">
        <v>2693</v>
      </c>
      <c r="L33" s="155">
        <v>2631</v>
      </c>
      <c r="M33" s="155">
        <v>2582</v>
      </c>
      <c r="N33" s="143">
        <v>2484</v>
      </c>
      <c r="O33" s="143">
        <v>2421</v>
      </c>
      <c r="P33" s="143">
        <v>2321</v>
      </c>
      <c r="Q33" s="155">
        <v>2276</v>
      </c>
      <c r="R33" s="143">
        <v>2176</v>
      </c>
      <c r="S33" s="143">
        <v>2130</v>
      </c>
      <c r="T33" s="143">
        <v>2068</v>
      </c>
      <c r="U33" s="143">
        <v>2038</v>
      </c>
      <c r="V33" s="143">
        <v>1998</v>
      </c>
      <c r="W33" s="143">
        <v>1956</v>
      </c>
      <c r="X33" s="302">
        <v>1927</v>
      </c>
      <c r="Y33" s="143">
        <v>1877</v>
      </c>
      <c r="Z33" s="155">
        <v>1865</v>
      </c>
    </row>
    <row r="34" spans="2:27" x14ac:dyDescent="0.2">
      <c r="B34" s="5" t="s">
        <v>418</v>
      </c>
      <c r="C34" s="5" t="s">
        <v>12</v>
      </c>
      <c r="D34" s="117" t="s">
        <v>76</v>
      </c>
      <c r="E34" s="5" t="s">
        <v>77</v>
      </c>
      <c r="F34" s="159">
        <v>984</v>
      </c>
      <c r="G34" s="188">
        <v>932</v>
      </c>
      <c r="H34" s="280">
        <v>909</v>
      </c>
      <c r="I34" s="143">
        <v>898</v>
      </c>
      <c r="J34" s="143">
        <v>879</v>
      </c>
      <c r="K34" s="143">
        <v>876</v>
      </c>
      <c r="L34" s="155">
        <v>861</v>
      </c>
      <c r="M34" s="155">
        <v>857</v>
      </c>
      <c r="N34" s="143">
        <v>837</v>
      </c>
      <c r="O34" s="143">
        <v>845</v>
      </c>
      <c r="P34" s="143">
        <v>820</v>
      </c>
      <c r="Q34" s="155">
        <v>822</v>
      </c>
      <c r="R34" s="143">
        <v>815</v>
      </c>
      <c r="S34" s="143">
        <v>805</v>
      </c>
      <c r="T34" s="143">
        <v>811</v>
      </c>
      <c r="U34" s="143">
        <v>804</v>
      </c>
      <c r="V34" s="143">
        <v>802</v>
      </c>
      <c r="W34" s="143">
        <v>799</v>
      </c>
      <c r="X34" s="302">
        <v>803</v>
      </c>
      <c r="Y34" s="143">
        <v>790</v>
      </c>
      <c r="Z34" s="155">
        <v>794</v>
      </c>
    </row>
    <row r="35" spans="2:27" x14ac:dyDescent="0.2">
      <c r="B35" s="5" t="s">
        <v>427</v>
      </c>
      <c r="C35" s="5" t="s">
        <v>50</v>
      </c>
      <c r="D35" s="117" t="s">
        <v>78</v>
      </c>
      <c r="E35" s="5" t="s">
        <v>79</v>
      </c>
      <c r="F35" s="159">
        <v>15317</v>
      </c>
      <c r="G35" s="188">
        <v>16894</v>
      </c>
      <c r="H35" s="280">
        <v>16515</v>
      </c>
      <c r="I35" s="143">
        <v>15992</v>
      </c>
      <c r="J35" s="143">
        <v>15575</v>
      </c>
      <c r="K35" s="143">
        <v>15142</v>
      </c>
      <c r="L35" s="155">
        <v>14828</v>
      </c>
      <c r="M35" s="155">
        <v>14754</v>
      </c>
      <c r="N35" s="143">
        <v>14521</v>
      </c>
      <c r="O35" s="143">
        <v>14288</v>
      </c>
      <c r="P35" s="143">
        <v>14196</v>
      </c>
      <c r="Q35" s="155">
        <v>14053</v>
      </c>
      <c r="R35" s="143">
        <v>13893</v>
      </c>
      <c r="S35" s="143">
        <v>13719</v>
      </c>
      <c r="T35" s="143">
        <v>13520</v>
      </c>
      <c r="U35" s="143">
        <v>13361</v>
      </c>
      <c r="V35" s="143">
        <v>13181</v>
      </c>
      <c r="W35" s="143">
        <v>13109</v>
      </c>
      <c r="X35" s="302">
        <v>12954</v>
      </c>
      <c r="Y35" s="143">
        <v>12869</v>
      </c>
      <c r="Z35" s="155">
        <v>12814</v>
      </c>
    </row>
    <row r="36" spans="2:27" x14ac:dyDescent="0.2">
      <c r="B36" s="5" t="s">
        <v>421</v>
      </c>
      <c r="C36" s="5" t="s">
        <v>28</v>
      </c>
      <c r="D36" s="117" t="s">
        <v>80</v>
      </c>
      <c r="E36" s="5" t="s">
        <v>81</v>
      </c>
      <c r="F36" s="159">
        <v>1079</v>
      </c>
      <c r="G36" s="188">
        <v>1233</v>
      </c>
      <c r="H36" s="280">
        <v>1219</v>
      </c>
      <c r="I36" s="143">
        <v>1206</v>
      </c>
      <c r="J36" s="143">
        <v>1215</v>
      </c>
      <c r="K36" s="143">
        <v>1201</v>
      </c>
      <c r="L36" s="155">
        <v>1201</v>
      </c>
      <c r="M36" s="155">
        <v>1196</v>
      </c>
      <c r="N36" s="143">
        <v>1172</v>
      </c>
      <c r="O36" s="143">
        <v>1159</v>
      </c>
      <c r="P36" s="143">
        <v>1138</v>
      </c>
      <c r="Q36" s="155">
        <v>1126</v>
      </c>
      <c r="R36" s="143">
        <v>1105</v>
      </c>
      <c r="S36" s="143">
        <v>1099</v>
      </c>
      <c r="T36" s="143">
        <v>1089</v>
      </c>
      <c r="U36" s="143">
        <v>1079</v>
      </c>
      <c r="V36" s="143">
        <v>1066</v>
      </c>
      <c r="W36" s="143">
        <v>1045</v>
      </c>
      <c r="X36" s="302">
        <v>1033</v>
      </c>
      <c r="Y36" s="143">
        <v>1025</v>
      </c>
      <c r="Z36" s="155">
        <v>1021</v>
      </c>
    </row>
    <row r="37" spans="2:27" x14ac:dyDescent="0.2">
      <c r="B37" s="5" t="s">
        <v>431</v>
      </c>
      <c r="C37" s="5" t="s">
        <v>82</v>
      </c>
      <c r="D37" s="117" t="s">
        <v>83</v>
      </c>
      <c r="E37" s="5" t="s">
        <v>84</v>
      </c>
      <c r="F37" s="159">
        <v>8009</v>
      </c>
      <c r="G37" s="188">
        <v>6240</v>
      </c>
      <c r="H37" s="280">
        <v>6083</v>
      </c>
      <c r="I37" s="143">
        <v>5860</v>
      </c>
      <c r="J37" s="143">
        <v>5672</v>
      </c>
      <c r="K37" s="143">
        <v>5501</v>
      </c>
      <c r="L37" s="155">
        <v>5343</v>
      </c>
      <c r="M37" s="155">
        <v>5261</v>
      </c>
      <c r="N37" s="143">
        <v>5106</v>
      </c>
      <c r="O37" s="143">
        <v>5009</v>
      </c>
      <c r="P37" s="143">
        <v>4890</v>
      </c>
      <c r="Q37" s="155">
        <v>4768</v>
      </c>
      <c r="R37" s="143">
        <v>4642</v>
      </c>
      <c r="S37" s="143">
        <v>4558</v>
      </c>
      <c r="T37" s="143">
        <v>4433</v>
      </c>
      <c r="U37" s="143">
        <v>4336</v>
      </c>
      <c r="V37" s="143">
        <v>4269</v>
      </c>
      <c r="W37" s="143">
        <v>4214</v>
      </c>
      <c r="X37" s="302">
        <v>4171</v>
      </c>
      <c r="Y37" s="143">
        <v>4082</v>
      </c>
      <c r="Z37" s="155">
        <v>3991</v>
      </c>
    </row>
    <row r="38" spans="2:27" x14ac:dyDescent="0.2">
      <c r="B38" s="5" t="s">
        <v>427</v>
      </c>
      <c r="C38" s="5" t="s">
        <v>50</v>
      </c>
      <c r="D38" s="117" t="s">
        <v>85</v>
      </c>
      <c r="E38" s="5" t="s">
        <v>86</v>
      </c>
      <c r="F38" s="159">
        <v>1533</v>
      </c>
      <c r="G38" s="188">
        <v>1947</v>
      </c>
      <c r="H38" s="280">
        <v>1913</v>
      </c>
      <c r="I38" s="143">
        <v>1895</v>
      </c>
      <c r="J38" s="143">
        <v>1883</v>
      </c>
      <c r="K38" s="143">
        <v>1858</v>
      </c>
      <c r="L38" s="155">
        <v>1836</v>
      </c>
      <c r="M38" s="155">
        <v>1817</v>
      </c>
      <c r="N38" s="143">
        <v>1812</v>
      </c>
      <c r="O38" s="143">
        <v>1771</v>
      </c>
      <c r="P38" s="143">
        <v>1744</v>
      </c>
      <c r="Q38" s="155">
        <v>1706</v>
      </c>
      <c r="R38" s="143">
        <v>1689</v>
      </c>
      <c r="S38" s="143">
        <v>1686</v>
      </c>
      <c r="T38" s="143">
        <v>1656</v>
      </c>
      <c r="U38" s="143">
        <v>1618</v>
      </c>
      <c r="V38" s="143">
        <v>1568</v>
      </c>
      <c r="W38" s="143">
        <v>1583</v>
      </c>
      <c r="X38" s="302">
        <v>1560</v>
      </c>
      <c r="Y38" s="143">
        <v>1540</v>
      </c>
      <c r="Z38" s="155">
        <v>1514</v>
      </c>
    </row>
    <row r="39" spans="2:27" x14ac:dyDescent="0.2">
      <c r="B39" s="5" t="s">
        <v>422</v>
      </c>
      <c r="C39" s="5" t="s">
        <v>31</v>
      </c>
      <c r="D39" s="117" t="s">
        <v>87</v>
      </c>
      <c r="E39" s="5" t="s">
        <v>88</v>
      </c>
      <c r="F39" s="159">
        <v>3850</v>
      </c>
      <c r="G39" s="188">
        <v>2484</v>
      </c>
      <c r="H39" s="280">
        <v>2369</v>
      </c>
      <c r="I39" s="143">
        <v>2294</v>
      </c>
      <c r="J39" s="143">
        <v>2260</v>
      </c>
      <c r="K39" s="143">
        <v>2272</v>
      </c>
      <c r="L39" s="155">
        <v>2318</v>
      </c>
      <c r="M39" s="155">
        <v>2313</v>
      </c>
      <c r="N39" s="143">
        <v>2326</v>
      </c>
      <c r="O39" s="143">
        <v>2336</v>
      </c>
      <c r="P39" s="143">
        <v>2305</v>
      </c>
      <c r="Q39" s="155">
        <v>2308</v>
      </c>
      <c r="R39" s="143">
        <v>2286</v>
      </c>
      <c r="S39" s="143">
        <v>2265</v>
      </c>
      <c r="T39" s="143">
        <v>2233</v>
      </c>
      <c r="U39" s="143">
        <v>2187</v>
      </c>
      <c r="V39" s="143">
        <v>2170</v>
      </c>
      <c r="W39" s="143">
        <v>2145</v>
      </c>
      <c r="X39" s="302">
        <v>2108</v>
      </c>
      <c r="Y39" s="143">
        <v>2094</v>
      </c>
      <c r="Z39" s="155">
        <v>2089</v>
      </c>
    </row>
    <row r="40" spans="2:27" x14ac:dyDescent="0.2">
      <c r="B40" s="5" t="s">
        <v>433</v>
      </c>
      <c r="C40" s="5" t="s">
        <v>91</v>
      </c>
      <c r="D40" s="117" t="s">
        <v>92</v>
      </c>
      <c r="E40" s="5" t="s">
        <v>93</v>
      </c>
      <c r="F40" s="159">
        <v>2460</v>
      </c>
      <c r="G40" s="188">
        <v>1917</v>
      </c>
      <c r="H40" s="280">
        <v>1815</v>
      </c>
      <c r="I40" s="143">
        <v>1743</v>
      </c>
      <c r="J40" s="143">
        <v>1682</v>
      </c>
      <c r="K40" s="143">
        <v>1595</v>
      </c>
      <c r="L40" s="155">
        <v>1537</v>
      </c>
      <c r="M40" s="155">
        <v>1487</v>
      </c>
      <c r="N40" s="143">
        <v>1433</v>
      </c>
      <c r="O40" s="143">
        <v>1404</v>
      </c>
      <c r="P40" s="143">
        <v>1367</v>
      </c>
      <c r="Q40" s="155">
        <v>1336</v>
      </c>
      <c r="R40" s="143">
        <v>1308</v>
      </c>
      <c r="S40" s="143">
        <v>1279</v>
      </c>
      <c r="T40" s="143">
        <v>1265</v>
      </c>
      <c r="U40" s="143">
        <v>1257</v>
      </c>
      <c r="V40" s="143">
        <v>1241</v>
      </c>
      <c r="W40" s="143">
        <v>1259</v>
      </c>
      <c r="X40" s="302">
        <v>1268</v>
      </c>
      <c r="Y40" s="143">
        <v>1249</v>
      </c>
      <c r="Z40" s="155">
        <v>1246</v>
      </c>
    </row>
    <row r="41" spans="2:27" x14ac:dyDescent="0.2">
      <c r="B41" s="5" t="s">
        <v>416</v>
      </c>
      <c r="C41" s="5" t="s">
        <v>8</v>
      </c>
      <c r="D41" s="117" t="s">
        <v>94</v>
      </c>
      <c r="E41" s="5" t="s">
        <v>95</v>
      </c>
      <c r="F41" s="159">
        <v>5424</v>
      </c>
      <c r="G41" s="188">
        <v>6567</v>
      </c>
      <c r="H41" s="280">
        <v>6519</v>
      </c>
      <c r="I41" s="143">
        <v>6375</v>
      </c>
      <c r="J41" s="143">
        <v>6268</v>
      </c>
      <c r="K41" s="143">
        <v>6123</v>
      </c>
      <c r="L41" s="155">
        <v>6000</v>
      </c>
      <c r="M41" s="155">
        <v>5859</v>
      </c>
      <c r="N41" s="143">
        <v>5729</v>
      </c>
      <c r="O41" s="143">
        <v>5655</v>
      </c>
      <c r="P41" s="143">
        <v>5526</v>
      </c>
      <c r="Q41" s="155">
        <v>5458</v>
      </c>
      <c r="R41" s="143">
        <v>5315</v>
      </c>
      <c r="S41" s="143">
        <v>5259</v>
      </c>
      <c r="T41" s="143">
        <v>5195</v>
      </c>
      <c r="U41" s="143">
        <v>5118</v>
      </c>
      <c r="V41" s="143">
        <v>5091</v>
      </c>
      <c r="W41" s="143">
        <v>5070</v>
      </c>
      <c r="X41" s="302">
        <v>5080</v>
      </c>
      <c r="Y41" s="143">
        <v>5119</v>
      </c>
      <c r="Z41" s="155">
        <v>5116</v>
      </c>
    </row>
    <row r="42" spans="2:27" s="62" customFormat="1" x14ac:dyDescent="0.2">
      <c r="B42" s="293" t="s">
        <v>438</v>
      </c>
      <c r="C42" s="293" t="s">
        <v>128</v>
      </c>
      <c r="D42" s="293" t="s">
        <v>700</v>
      </c>
      <c r="E42" s="293" t="s">
        <v>701</v>
      </c>
      <c r="F42" s="159">
        <v>14653</v>
      </c>
      <c r="G42" s="381">
        <v>11535</v>
      </c>
      <c r="H42" s="381">
        <v>11535</v>
      </c>
      <c r="I42" s="381">
        <v>11311</v>
      </c>
      <c r="J42" s="381">
        <v>11148</v>
      </c>
      <c r="K42" s="381">
        <v>11045</v>
      </c>
      <c r="L42" s="381">
        <v>10848</v>
      </c>
      <c r="M42" s="381">
        <v>10761</v>
      </c>
      <c r="N42" s="381">
        <v>10651</v>
      </c>
      <c r="O42" s="381">
        <v>10492</v>
      </c>
      <c r="P42" s="381">
        <v>10277</v>
      </c>
      <c r="Q42" s="381">
        <v>10159</v>
      </c>
      <c r="R42" s="381">
        <v>10041</v>
      </c>
      <c r="S42" s="143">
        <v>9832</v>
      </c>
      <c r="T42" s="143">
        <v>9641</v>
      </c>
      <c r="U42" s="143">
        <v>9532</v>
      </c>
      <c r="V42" s="143">
        <v>9435</v>
      </c>
      <c r="W42" s="143">
        <v>9291</v>
      </c>
      <c r="X42" s="326">
        <v>9221</v>
      </c>
      <c r="Y42" s="143">
        <v>9134</v>
      </c>
      <c r="Z42" s="155">
        <v>9048</v>
      </c>
      <c r="AA42" s="49"/>
    </row>
    <row r="43" spans="2:27" s="62" customFormat="1" x14ac:dyDescent="0.2">
      <c r="B43" s="293" t="s">
        <v>440</v>
      </c>
      <c r="C43" s="293" t="s">
        <v>186</v>
      </c>
      <c r="D43" s="293" t="s">
        <v>702</v>
      </c>
      <c r="E43" s="293" t="s">
        <v>703</v>
      </c>
      <c r="F43" s="159">
        <v>31869</v>
      </c>
      <c r="G43" s="381">
        <v>30898</v>
      </c>
      <c r="H43" s="381">
        <v>29935</v>
      </c>
      <c r="I43" s="381">
        <v>28927</v>
      </c>
      <c r="J43" s="381">
        <v>28159</v>
      </c>
      <c r="K43" s="381">
        <v>27557</v>
      </c>
      <c r="L43" s="381">
        <v>26872</v>
      </c>
      <c r="M43" s="381">
        <v>26448</v>
      </c>
      <c r="N43" s="381">
        <v>25969</v>
      </c>
      <c r="O43" s="381">
        <v>25566</v>
      </c>
      <c r="P43" s="381">
        <v>25171</v>
      </c>
      <c r="Q43" s="381">
        <v>24933</v>
      </c>
      <c r="R43" s="381">
        <v>24666</v>
      </c>
      <c r="S43" s="143">
        <v>24379</v>
      </c>
      <c r="T43" s="143">
        <v>24266</v>
      </c>
      <c r="U43" s="143">
        <v>23997</v>
      </c>
      <c r="V43" s="143">
        <v>23744</v>
      </c>
      <c r="W43" s="143">
        <v>23589</v>
      </c>
      <c r="X43" s="326">
        <v>23316</v>
      </c>
      <c r="Y43" s="143">
        <v>23078</v>
      </c>
      <c r="Z43" s="155">
        <v>22948</v>
      </c>
      <c r="AA43" s="49"/>
    </row>
    <row r="44" spans="2:27" x14ac:dyDescent="0.2">
      <c r="B44" s="5" t="s">
        <v>419</v>
      </c>
      <c r="C44" s="5" t="s">
        <v>17</v>
      </c>
      <c r="D44" s="117" t="s">
        <v>96</v>
      </c>
      <c r="E44" s="5" t="s">
        <v>97</v>
      </c>
      <c r="F44" s="159">
        <v>5798</v>
      </c>
      <c r="G44" s="188">
        <v>5443</v>
      </c>
      <c r="H44" s="280">
        <v>5290</v>
      </c>
      <c r="I44" s="143">
        <v>5171</v>
      </c>
      <c r="J44" s="143">
        <v>5066</v>
      </c>
      <c r="K44" s="143">
        <v>5002</v>
      </c>
      <c r="L44" s="155">
        <v>4913</v>
      </c>
      <c r="M44" s="155">
        <v>4837</v>
      </c>
      <c r="N44" s="143">
        <v>4808</v>
      </c>
      <c r="O44" s="143">
        <v>4726</v>
      </c>
      <c r="P44" s="143">
        <v>4678</v>
      </c>
      <c r="Q44" s="155">
        <v>4650</v>
      </c>
      <c r="R44" s="143">
        <v>4555</v>
      </c>
      <c r="S44" s="143">
        <v>4458</v>
      </c>
      <c r="T44" s="143">
        <v>4373</v>
      </c>
      <c r="U44" s="143">
        <v>4310</v>
      </c>
      <c r="V44" s="143">
        <v>4224</v>
      </c>
      <c r="W44" s="143">
        <v>4152</v>
      </c>
      <c r="X44" s="302">
        <v>4063</v>
      </c>
      <c r="Y44" s="143">
        <v>3973</v>
      </c>
      <c r="Z44" s="155">
        <v>3865</v>
      </c>
    </row>
    <row r="45" spans="2:27" x14ac:dyDescent="0.2">
      <c r="B45" s="5" t="s">
        <v>434</v>
      </c>
      <c r="C45" s="5" t="s">
        <v>98</v>
      </c>
      <c r="D45" s="117" t="s">
        <v>99</v>
      </c>
      <c r="E45" s="5" t="s">
        <v>100</v>
      </c>
      <c r="F45" s="159">
        <v>20260</v>
      </c>
      <c r="G45" s="188">
        <v>15736</v>
      </c>
      <c r="H45" s="280">
        <v>15038</v>
      </c>
      <c r="I45" s="143">
        <v>14370</v>
      </c>
      <c r="J45" s="143">
        <v>13816</v>
      </c>
      <c r="K45" s="143">
        <v>13491</v>
      </c>
      <c r="L45" s="155">
        <v>13127</v>
      </c>
      <c r="M45" s="155">
        <v>12954</v>
      </c>
      <c r="N45" s="143">
        <v>12725</v>
      </c>
      <c r="O45" s="143">
        <v>12547</v>
      </c>
      <c r="P45" s="143">
        <v>12404</v>
      </c>
      <c r="Q45" s="155">
        <v>12339</v>
      </c>
      <c r="R45" s="143">
        <v>12236</v>
      </c>
      <c r="S45" s="143">
        <v>12141</v>
      </c>
      <c r="T45" s="143">
        <v>12094</v>
      </c>
      <c r="U45" s="143">
        <v>12063</v>
      </c>
      <c r="V45" s="143">
        <v>12045</v>
      </c>
      <c r="W45" s="143">
        <v>11978</v>
      </c>
      <c r="X45" s="302">
        <v>12105</v>
      </c>
      <c r="Y45" s="143">
        <v>12124</v>
      </c>
      <c r="Z45" s="155">
        <v>12119</v>
      </c>
    </row>
    <row r="46" spans="2:27" x14ac:dyDescent="0.2">
      <c r="B46" s="5" t="s">
        <v>423</v>
      </c>
      <c r="C46" s="5" t="s">
        <v>34</v>
      </c>
      <c r="D46" s="117" t="s">
        <v>101</v>
      </c>
      <c r="E46" s="5" t="s">
        <v>102</v>
      </c>
      <c r="F46" s="159">
        <v>4662</v>
      </c>
      <c r="G46" s="188">
        <v>5310</v>
      </c>
      <c r="H46" s="280">
        <v>5279</v>
      </c>
      <c r="I46" s="143">
        <v>5275</v>
      </c>
      <c r="J46" s="143">
        <v>5263</v>
      </c>
      <c r="K46" s="143">
        <v>5258</v>
      </c>
      <c r="L46" s="155">
        <v>5218</v>
      </c>
      <c r="M46" s="155">
        <v>5166</v>
      </c>
      <c r="N46" s="143">
        <v>5111</v>
      </c>
      <c r="O46" s="143">
        <v>5088</v>
      </c>
      <c r="P46" s="143">
        <v>5048</v>
      </c>
      <c r="Q46" s="155">
        <v>4990</v>
      </c>
      <c r="R46" s="143">
        <v>4925</v>
      </c>
      <c r="S46" s="143">
        <v>4895</v>
      </c>
      <c r="T46" s="143">
        <v>4878</v>
      </c>
      <c r="U46" s="143">
        <v>4820</v>
      </c>
      <c r="V46" s="143">
        <v>4703</v>
      </c>
      <c r="W46" s="143">
        <v>4662</v>
      </c>
      <c r="X46" s="302">
        <v>4585</v>
      </c>
      <c r="Y46" s="143">
        <v>4527</v>
      </c>
      <c r="Z46" s="155">
        <v>4455</v>
      </c>
    </row>
    <row r="47" spans="2:27" x14ac:dyDescent="0.2">
      <c r="B47" s="5" t="s">
        <v>433</v>
      </c>
      <c r="C47" s="5" t="s">
        <v>91</v>
      </c>
      <c r="D47" s="117" t="s">
        <v>103</v>
      </c>
      <c r="E47" s="5" t="s">
        <v>104</v>
      </c>
      <c r="F47" s="159">
        <v>6689</v>
      </c>
      <c r="G47" s="188">
        <v>3759</v>
      </c>
      <c r="H47" s="280">
        <v>3605</v>
      </c>
      <c r="I47" s="143">
        <v>3421</v>
      </c>
      <c r="J47" s="143">
        <v>3302</v>
      </c>
      <c r="K47" s="143">
        <v>3183</v>
      </c>
      <c r="L47" s="155">
        <v>3102</v>
      </c>
      <c r="M47" s="155">
        <v>3080</v>
      </c>
      <c r="N47" s="143">
        <v>3047</v>
      </c>
      <c r="O47" s="143">
        <v>3041</v>
      </c>
      <c r="P47" s="143">
        <v>2995</v>
      </c>
      <c r="Q47" s="155">
        <v>2965</v>
      </c>
      <c r="R47" s="143">
        <v>2934</v>
      </c>
      <c r="S47" s="143">
        <v>2891</v>
      </c>
      <c r="T47" s="143">
        <v>2876</v>
      </c>
      <c r="U47" s="143">
        <v>2904</v>
      </c>
      <c r="V47" s="143">
        <v>2906</v>
      </c>
      <c r="W47" s="143">
        <v>2932</v>
      </c>
      <c r="X47" s="302">
        <v>2953</v>
      </c>
      <c r="Y47" s="143">
        <v>2973</v>
      </c>
      <c r="Z47" s="155">
        <v>2950</v>
      </c>
    </row>
    <row r="48" spans="2:27" x14ac:dyDescent="0.2">
      <c r="B48" s="5" t="s">
        <v>426</v>
      </c>
      <c r="C48" s="5" t="s">
        <v>47</v>
      </c>
      <c r="D48" s="117" t="s">
        <v>105</v>
      </c>
      <c r="E48" s="5" t="s">
        <v>106</v>
      </c>
      <c r="F48" s="159">
        <v>3273</v>
      </c>
      <c r="G48" s="188">
        <v>3404</v>
      </c>
      <c r="H48" s="280">
        <v>3268</v>
      </c>
      <c r="I48" s="143">
        <v>3182</v>
      </c>
      <c r="J48" s="143">
        <v>3139</v>
      </c>
      <c r="K48" s="143">
        <v>3112</v>
      </c>
      <c r="L48" s="155">
        <v>3062</v>
      </c>
      <c r="M48" s="155">
        <v>3012</v>
      </c>
      <c r="N48" s="143">
        <v>2975</v>
      </c>
      <c r="O48" s="143">
        <v>2953</v>
      </c>
      <c r="P48" s="143">
        <v>2957</v>
      </c>
      <c r="Q48" s="155">
        <v>2945</v>
      </c>
      <c r="R48" s="143">
        <v>2913</v>
      </c>
      <c r="S48" s="143">
        <v>2898</v>
      </c>
      <c r="T48" s="143">
        <v>2886</v>
      </c>
      <c r="U48" s="143">
        <v>2877</v>
      </c>
      <c r="V48" s="143">
        <v>2830</v>
      </c>
      <c r="W48" s="143">
        <v>2802</v>
      </c>
      <c r="X48" s="302">
        <v>2781</v>
      </c>
      <c r="Y48" s="143">
        <v>2753</v>
      </c>
      <c r="Z48" s="155">
        <v>2731</v>
      </c>
    </row>
    <row r="49" spans="2:26" x14ac:dyDescent="0.2">
      <c r="B49" s="5" t="s">
        <v>421</v>
      </c>
      <c r="C49" s="5" t="s">
        <v>28</v>
      </c>
      <c r="D49" s="117" t="s">
        <v>107</v>
      </c>
      <c r="E49" s="5" t="s">
        <v>108</v>
      </c>
      <c r="F49" s="159">
        <v>10676</v>
      </c>
      <c r="G49" s="188">
        <v>10986</v>
      </c>
      <c r="H49" s="280">
        <v>10565</v>
      </c>
      <c r="I49" s="143">
        <v>10120</v>
      </c>
      <c r="J49" s="143">
        <v>9715</v>
      </c>
      <c r="K49" s="143">
        <v>9368</v>
      </c>
      <c r="L49" s="155">
        <v>9003</v>
      </c>
      <c r="M49" s="155">
        <v>8797</v>
      </c>
      <c r="N49" s="143">
        <v>8537</v>
      </c>
      <c r="O49" s="143">
        <v>8367</v>
      </c>
      <c r="P49" s="143">
        <v>8071</v>
      </c>
      <c r="Q49" s="155">
        <v>7881</v>
      </c>
      <c r="R49" s="143">
        <v>7658</v>
      </c>
      <c r="S49" s="143">
        <v>7392</v>
      </c>
      <c r="T49" s="143">
        <v>7204</v>
      </c>
      <c r="U49" s="143">
        <v>7014</v>
      </c>
      <c r="V49" s="143">
        <v>6895</v>
      </c>
      <c r="W49" s="143">
        <v>6764</v>
      </c>
      <c r="X49" s="302">
        <v>6653</v>
      </c>
      <c r="Y49" s="143">
        <v>6526</v>
      </c>
      <c r="Z49" s="155">
        <v>6431</v>
      </c>
    </row>
    <row r="50" spans="2:26" x14ac:dyDescent="0.2">
      <c r="B50" s="5" t="s">
        <v>417</v>
      </c>
      <c r="C50" s="5" t="s">
        <v>11</v>
      </c>
      <c r="D50" s="5" t="s">
        <v>559</v>
      </c>
      <c r="E50" s="5" t="s">
        <v>560</v>
      </c>
      <c r="F50" s="159">
        <v>6137</v>
      </c>
      <c r="G50" s="188">
        <v>4940</v>
      </c>
      <c r="H50" s="280">
        <v>4915</v>
      </c>
      <c r="I50" s="143">
        <v>4830</v>
      </c>
      <c r="J50" s="143">
        <v>4768</v>
      </c>
      <c r="K50" s="143">
        <v>4727</v>
      </c>
      <c r="L50" s="155">
        <v>4660</v>
      </c>
      <c r="M50" s="155">
        <v>4572</v>
      </c>
      <c r="N50" s="143">
        <v>4482</v>
      </c>
      <c r="O50" s="143">
        <v>4416</v>
      </c>
      <c r="P50" s="143">
        <v>4341</v>
      </c>
      <c r="Q50" s="155">
        <v>4278</v>
      </c>
      <c r="R50" s="143">
        <v>4178</v>
      </c>
      <c r="S50" s="143">
        <v>4056</v>
      </c>
      <c r="T50" s="143">
        <v>3965</v>
      </c>
      <c r="U50" s="143">
        <v>3875</v>
      </c>
      <c r="V50" s="143">
        <v>3846</v>
      </c>
      <c r="W50" s="143">
        <v>3809</v>
      </c>
      <c r="X50" s="302">
        <v>3776</v>
      </c>
      <c r="Y50" s="143">
        <v>3754</v>
      </c>
      <c r="Z50" s="155">
        <v>3712</v>
      </c>
    </row>
    <row r="51" spans="2:26" x14ac:dyDescent="0.2">
      <c r="B51" s="5" t="s">
        <v>424</v>
      </c>
      <c r="C51" s="5" t="s">
        <v>35</v>
      </c>
      <c r="D51" s="117" t="s">
        <v>109</v>
      </c>
      <c r="E51" s="5" t="s">
        <v>110</v>
      </c>
      <c r="F51" s="159">
        <v>5807</v>
      </c>
      <c r="G51" s="188">
        <v>4561</v>
      </c>
      <c r="H51" s="280">
        <v>4411</v>
      </c>
      <c r="I51" s="143">
        <v>4282</v>
      </c>
      <c r="J51" s="143">
        <v>4206</v>
      </c>
      <c r="K51" s="143">
        <v>4163</v>
      </c>
      <c r="L51" s="155">
        <v>4058</v>
      </c>
      <c r="M51" s="155">
        <v>3984</v>
      </c>
      <c r="N51" s="143">
        <v>3953</v>
      </c>
      <c r="O51" s="143">
        <v>3915</v>
      </c>
      <c r="P51" s="143">
        <v>3890</v>
      </c>
      <c r="Q51" s="155">
        <v>3841</v>
      </c>
      <c r="R51" s="143">
        <v>3775</v>
      </c>
      <c r="S51" s="143">
        <v>3707</v>
      </c>
      <c r="T51" s="143">
        <v>3694</v>
      </c>
      <c r="U51" s="143">
        <v>3584</v>
      </c>
      <c r="V51" s="143">
        <v>3586</v>
      </c>
      <c r="W51" s="143">
        <v>3526</v>
      </c>
      <c r="X51" s="302">
        <v>3497</v>
      </c>
      <c r="Y51" s="143">
        <v>3497</v>
      </c>
      <c r="Z51" s="155">
        <v>3431</v>
      </c>
    </row>
    <row r="52" spans="2:26" x14ac:dyDescent="0.2">
      <c r="B52" s="5" t="s">
        <v>435</v>
      </c>
      <c r="C52" s="5" t="s">
        <v>111</v>
      </c>
      <c r="D52" s="117" t="s">
        <v>112</v>
      </c>
      <c r="E52" s="5" t="s">
        <v>113</v>
      </c>
      <c r="F52" s="159">
        <v>7985</v>
      </c>
      <c r="G52" s="188">
        <v>6689</v>
      </c>
      <c r="H52" s="280">
        <v>6442</v>
      </c>
      <c r="I52" s="143">
        <v>6283</v>
      </c>
      <c r="J52" s="143">
        <v>6115</v>
      </c>
      <c r="K52" s="143">
        <v>6039</v>
      </c>
      <c r="L52" s="155">
        <v>5947</v>
      </c>
      <c r="M52" s="155">
        <v>5865</v>
      </c>
      <c r="N52" s="143">
        <v>5777</v>
      </c>
      <c r="O52" s="143">
        <v>5745</v>
      </c>
      <c r="P52" s="143">
        <v>5688</v>
      </c>
      <c r="Q52" s="155">
        <v>5583</v>
      </c>
      <c r="R52" s="143">
        <v>5520</v>
      </c>
      <c r="S52" s="143">
        <v>5496</v>
      </c>
      <c r="T52" s="143">
        <v>5488</v>
      </c>
      <c r="U52" s="143">
        <v>5467</v>
      </c>
      <c r="V52" s="143">
        <v>5433</v>
      </c>
      <c r="W52" s="143">
        <v>5374</v>
      </c>
      <c r="X52" s="302">
        <v>5353</v>
      </c>
      <c r="Y52" s="143">
        <v>5330</v>
      </c>
      <c r="Z52" s="155">
        <v>5307</v>
      </c>
    </row>
    <row r="53" spans="2:26" x14ac:dyDescent="0.2">
      <c r="B53" s="5" t="s">
        <v>436</v>
      </c>
      <c r="C53" s="5" t="s">
        <v>114</v>
      </c>
      <c r="D53" s="117" t="s">
        <v>115</v>
      </c>
      <c r="E53" s="5" t="s">
        <v>116</v>
      </c>
      <c r="F53" s="159">
        <v>6589</v>
      </c>
      <c r="G53" s="188">
        <v>8252</v>
      </c>
      <c r="H53" s="280">
        <v>8029</v>
      </c>
      <c r="I53" s="143">
        <v>7780</v>
      </c>
      <c r="J53" s="143">
        <v>7540</v>
      </c>
      <c r="K53" s="143">
        <v>7346</v>
      </c>
      <c r="L53" s="155">
        <v>7173</v>
      </c>
      <c r="M53" s="155">
        <v>6974</v>
      </c>
      <c r="N53" s="143">
        <v>6779</v>
      </c>
      <c r="O53" s="143">
        <v>6584</v>
      </c>
      <c r="P53" s="143">
        <v>6416</v>
      </c>
      <c r="Q53" s="155">
        <v>6212</v>
      </c>
      <c r="R53" s="143">
        <v>6080</v>
      </c>
      <c r="S53" s="143">
        <v>6029</v>
      </c>
      <c r="T53" s="143">
        <v>5963</v>
      </c>
      <c r="U53" s="143">
        <v>5847</v>
      </c>
      <c r="V53" s="143">
        <v>5783</v>
      </c>
      <c r="W53" s="143">
        <v>5721</v>
      </c>
      <c r="X53" s="302">
        <v>5621</v>
      </c>
      <c r="Y53" s="143">
        <v>5568</v>
      </c>
      <c r="Z53" s="155">
        <v>5527</v>
      </c>
    </row>
    <row r="54" spans="2:26" x14ac:dyDescent="0.2">
      <c r="B54" s="5" t="s">
        <v>430</v>
      </c>
      <c r="C54" s="5" t="s">
        <v>65</v>
      </c>
      <c r="D54" s="117" t="s">
        <v>117</v>
      </c>
      <c r="E54" s="5" t="s">
        <v>118</v>
      </c>
      <c r="F54" s="159">
        <v>3254</v>
      </c>
      <c r="G54" s="188">
        <v>3599</v>
      </c>
      <c r="H54" s="280">
        <v>3494</v>
      </c>
      <c r="I54" s="143">
        <v>3432</v>
      </c>
      <c r="J54" s="143">
        <v>3385</v>
      </c>
      <c r="K54" s="143">
        <v>3305</v>
      </c>
      <c r="L54" s="155">
        <v>3189</v>
      </c>
      <c r="M54" s="155">
        <v>3113</v>
      </c>
      <c r="N54" s="143">
        <v>2988</v>
      </c>
      <c r="O54" s="143">
        <v>2936</v>
      </c>
      <c r="P54" s="143">
        <v>2836</v>
      </c>
      <c r="Q54" s="155">
        <v>2817</v>
      </c>
      <c r="R54" s="143">
        <v>2802</v>
      </c>
      <c r="S54" s="143">
        <v>2755</v>
      </c>
      <c r="T54" s="143">
        <v>2686</v>
      </c>
      <c r="U54" s="143">
        <v>2628</v>
      </c>
      <c r="V54" s="143">
        <v>2577</v>
      </c>
      <c r="W54" s="143">
        <v>2516</v>
      </c>
      <c r="X54" s="302">
        <v>2467</v>
      </c>
      <c r="Y54" s="143">
        <v>2434</v>
      </c>
      <c r="Z54" s="155">
        <v>2401</v>
      </c>
    </row>
    <row r="55" spans="2:26" x14ac:dyDescent="0.2">
      <c r="B55" s="5" t="s">
        <v>427</v>
      </c>
      <c r="C55" s="5" t="s">
        <v>50</v>
      </c>
      <c r="D55" s="117" t="s">
        <v>119</v>
      </c>
      <c r="E55" s="5" t="s">
        <v>120</v>
      </c>
      <c r="F55" s="159">
        <v>3434</v>
      </c>
      <c r="G55" s="188">
        <v>2761</v>
      </c>
      <c r="H55" s="280">
        <v>2649</v>
      </c>
      <c r="I55" s="143">
        <v>2553</v>
      </c>
      <c r="J55" s="143">
        <v>2448</v>
      </c>
      <c r="K55" s="143">
        <v>2370</v>
      </c>
      <c r="L55" s="155">
        <v>2298</v>
      </c>
      <c r="M55" s="155">
        <v>2274</v>
      </c>
      <c r="N55" s="143">
        <v>2228</v>
      </c>
      <c r="O55" s="143">
        <v>2218</v>
      </c>
      <c r="P55" s="143">
        <v>2190</v>
      </c>
      <c r="Q55" s="155">
        <v>2159</v>
      </c>
      <c r="R55" s="143">
        <v>2124</v>
      </c>
      <c r="S55" s="143">
        <v>2074</v>
      </c>
      <c r="T55" s="143">
        <v>2082</v>
      </c>
      <c r="U55" s="143">
        <v>2065</v>
      </c>
      <c r="V55" s="143">
        <v>2065</v>
      </c>
      <c r="W55" s="143">
        <v>2060</v>
      </c>
      <c r="X55" s="302">
        <v>2079</v>
      </c>
      <c r="Y55" s="143">
        <v>2051</v>
      </c>
      <c r="Z55" s="155">
        <v>2023</v>
      </c>
    </row>
    <row r="56" spans="2:26" x14ac:dyDescent="0.2">
      <c r="B56" s="5" t="s">
        <v>427</v>
      </c>
      <c r="C56" s="5" t="s">
        <v>50</v>
      </c>
      <c r="D56" s="117" t="s">
        <v>121</v>
      </c>
      <c r="E56" s="5" t="s">
        <v>122</v>
      </c>
      <c r="F56" s="159">
        <v>5125</v>
      </c>
      <c r="G56" s="188">
        <v>3622</v>
      </c>
      <c r="H56" s="280">
        <v>3480</v>
      </c>
      <c r="I56" s="143">
        <v>3372</v>
      </c>
      <c r="J56" s="143">
        <v>3293</v>
      </c>
      <c r="K56" s="143">
        <v>3237</v>
      </c>
      <c r="L56" s="155">
        <v>3228</v>
      </c>
      <c r="M56" s="155">
        <v>3179</v>
      </c>
      <c r="N56" s="143">
        <v>3165</v>
      </c>
      <c r="O56" s="143">
        <v>3175</v>
      </c>
      <c r="P56" s="143">
        <v>3149</v>
      </c>
      <c r="Q56" s="155">
        <v>3091</v>
      </c>
      <c r="R56" s="143">
        <v>3052</v>
      </c>
      <c r="S56" s="143">
        <v>3049</v>
      </c>
      <c r="T56" s="143">
        <v>3042</v>
      </c>
      <c r="U56" s="143">
        <v>2984</v>
      </c>
      <c r="V56" s="143">
        <v>3013</v>
      </c>
      <c r="W56" s="143">
        <v>3044</v>
      </c>
      <c r="X56" s="302">
        <v>3026</v>
      </c>
      <c r="Y56" s="143">
        <v>3011</v>
      </c>
      <c r="Z56" s="155">
        <v>3010</v>
      </c>
    </row>
    <row r="57" spans="2:26" x14ac:dyDescent="0.2">
      <c r="B57" s="5" t="s">
        <v>437</v>
      </c>
      <c r="C57" s="5" t="s">
        <v>123</v>
      </c>
      <c r="D57" s="117" t="s">
        <v>124</v>
      </c>
      <c r="E57" s="5" t="s">
        <v>125</v>
      </c>
      <c r="F57" s="159">
        <v>3425</v>
      </c>
      <c r="G57" s="188">
        <v>1957</v>
      </c>
      <c r="H57" s="280">
        <v>1866</v>
      </c>
      <c r="I57" s="143">
        <v>1745</v>
      </c>
      <c r="J57" s="143">
        <v>1666</v>
      </c>
      <c r="K57" s="143">
        <v>1618</v>
      </c>
      <c r="L57" s="155">
        <v>1537</v>
      </c>
      <c r="M57" s="155">
        <v>1508</v>
      </c>
      <c r="N57" s="143">
        <v>1478</v>
      </c>
      <c r="O57" s="143">
        <v>1474</v>
      </c>
      <c r="P57" s="143">
        <v>1463</v>
      </c>
      <c r="Q57" s="155">
        <v>1460</v>
      </c>
      <c r="R57" s="143">
        <v>1425</v>
      </c>
      <c r="S57" s="143">
        <v>1398</v>
      </c>
      <c r="T57" s="143">
        <v>1394</v>
      </c>
      <c r="U57" s="143">
        <v>1372</v>
      </c>
      <c r="V57" s="143">
        <v>1369</v>
      </c>
      <c r="W57" s="143">
        <v>1386</v>
      </c>
      <c r="X57" s="302">
        <v>1401</v>
      </c>
      <c r="Y57" s="143">
        <v>1394</v>
      </c>
      <c r="Z57" s="155">
        <v>1390</v>
      </c>
    </row>
    <row r="58" spans="2:26" x14ac:dyDescent="0.2">
      <c r="B58" s="5" t="s">
        <v>418</v>
      </c>
      <c r="C58" s="5" t="s">
        <v>12</v>
      </c>
      <c r="D58" s="117" t="s">
        <v>126</v>
      </c>
      <c r="E58" s="5" t="s">
        <v>127</v>
      </c>
      <c r="F58" s="159">
        <v>3653</v>
      </c>
      <c r="G58" s="188">
        <v>3538</v>
      </c>
      <c r="H58" s="280">
        <v>3378</v>
      </c>
      <c r="I58" s="143">
        <v>3262</v>
      </c>
      <c r="J58" s="143">
        <v>3195</v>
      </c>
      <c r="K58" s="143">
        <v>3075</v>
      </c>
      <c r="L58" s="155">
        <v>3012</v>
      </c>
      <c r="M58" s="155">
        <v>2914</v>
      </c>
      <c r="N58" s="143">
        <v>2803</v>
      </c>
      <c r="O58" s="143">
        <v>2774</v>
      </c>
      <c r="P58" s="143">
        <v>2718</v>
      </c>
      <c r="Q58" s="155">
        <v>2659</v>
      </c>
      <c r="R58" s="143">
        <v>2619</v>
      </c>
      <c r="S58" s="143">
        <v>2556</v>
      </c>
      <c r="T58" s="143">
        <v>2539</v>
      </c>
      <c r="U58" s="143">
        <v>2487</v>
      </c>
      <c r="V58" s="143">
        <v>2450</v>
      </c>
      <c r="W58" s="143">
        <v>2432</v>
      </c>
      <c r="X58" s="302">
        <v>2417</v>
      </c>
      <c r="Y58" s="143">
        <v>2422</v>
      </c>
      <c r="Z58" s="155">
        <v>2443</v>
      </c>
    </row>
    <row r="59" spans="2:26" x14ac:dyDescent="0.2">
      <c r="B59" s="5" t="s">
        <v>434</v>
      </c>
      <c r="C59" s="5" t="s">
        <v>98</v>
      </c>
      <c r="D59" s="117" t="s">
        <v>129</v>
      </c>
      <c r="E59" s="5" t="s">
        <v>130</v>
      </c>
      <c r="F59" s="159">
        <v>4782</v>
      </c>
      <c r="G59" s="188">
        <v>4017</v>
      </c>
      <c r="H59" s="280">
        <v>3802</v>
      </c>
      <c r="I59" s="143">
        <v>3627</v>
      </c>
      <c r="J59" s="143">
        <v>3483</v>
      </c>
      <c r="K59" s="143">
        <v>3294</v>
      </c>
      <c r="L59" s="155">
        <v>3190</v>
      </c>
      <c r="M59" s="155">
        <v>3099</v>
      </c>
      <c r="N59" s="143">
        <v>3035</v>
      </c>
      <c r="O59" s="143">
        <v>2997</v>
      </c>
      <c r="P59" s="143">
        <v>2959</v>
      </c>
      <c r="Q59" s="155">
        <v>2888</v>
      </c>
      <c r="R59" s="143">
        <v>2854</v>
      </c>
      <c r="S59" s="143">
        <v>2801</v>
      </c>
      <c r="T59" s="143">
        <v>2749</v>
      </c>
      <c r="U59" s="143">
        <v>2756</v>
      </c>
      <c r="V59" s="143">
        <v>2728</v>
      </c>
      <c r="W59" s="143">
        <v>2759</v>
      </c>
      <c r="X59" s="302">
        <v>2774</v>
      </c>
      <c r="Y59" s="143">
        <v>2800</v>
      </c>
      <c r="Z59" s="155">
        <v>2801</v>
      </c>
    </row>
    <row r="60" spans="2:26" x14ac:dyDescent="0.2">
      <c r="B60" s="5" t="s">
        <v>424</v>
      </c>
      <c r="C60" s="5" t="s">
        <v>35</v>
      </c>
      <c r="D60" s="117" t="s">
        <v>131</v>
      </c>
      <c r="E60" s="5" t="s">
        <v>132</v>
      </c>
      <c r="F60" s="159">
        <v>4229</v>
      </c>
      <c r="G60" s="188">
        <v>4319</v>
      </c>
      <c r="H60" s="280">
        <v>4266</v>
      </c>
      <c r="I60" s="143">
        <v>4170</v>
      </c>
      <c r="J60" s="143">
        <v>4125</v>
      </c>
      <c r="K60" s="143">
        <v>4085</v>
      </c>
      <c r="L60" s="155">
        <v>4038</v>
      </c>
      <c r="M60" s="155">
        <v>4006</v>
      </c>
      <c r="N60" s="143">
        <v>3996</v>
      </c>
      <c r="O60" s="143">
        <v>3944</v>
      </c>
      <c r="P60" s="143">
        <v>3886</v>
      </c>
      <c r="Q60" s="155">
        <v>3835</v>
      </c>
      <c r="R60" s="143">
        <v>3772</v>
      </c>
      <c r="S60" s="143">
        <v>3724</v>
      </c>
      <c r="T60" s="143">
        <v>3714</v>
      </c>
      <c r="U60" s="143">
        <v>3703</v>
      </c>
      <c r="V60" s="143">
        <v>3664</v>
      </c>
      <c r="W60" s="143">
        <v>3674</v>
      </c>
      <c r="X60" s="302">
        <v>3668</v>
      </c>
      <c r="Y60" s="143">
        <v>3620</v>
      </c>
      <c r="Z60" s="155">
        <v>3616</v>
      </c>
    </row>
    <row r="61" spans="2:26" x14ac:dyDescent="0.2">
      <c r="B61" s="5" t="s">
        <v>420</v>
      </c>
      <c r="C61" s="5" t="s">
        <v>25</v>
      </c>
      <c r="D61" s="117" t="s">
        <v>133</v>
      </c>
      <c r="E61" s="5" t="s">
        <v>134</v>
      </c>
      <c r="F61" s="159">
        <v>14353</v>
      </c>
      <c r="G61" s="188">
        <v>14670</v>
      </c>
      <c r="H61" s="280">
        <v>14085</v>
      </c>
      <c r="I61" s="143">
        <v>13620</v>
      </c>
      <c r="J61" s="143">
        <v>13298</v>
      </c>
      <c r="K61" s="143">
        <v>12951</v>
      </c>
      <c r="L61" s="155">
        <v>12570</v>
      </c>
      <c r="M61" s="155">
        <v>12353</v>
      </c>
      <c r="N61" s="143">
        <v>12077</v>
      </c>
      <c r="O61" s="143">
        <v>11892</v>
      </c>
      <c r="P61" s="143">
        <v>11603</v>
      </c>
      <c r="Q61" s="155">
        <v>11369</v>
      </c>
      <c r="R61" s="143">
        <v>11172</v>
      </c>
      <c r="S61" s="143">
        <v>10985</v>
      </c>
      <c r="T61" s="143">
        <v>10886</v>
      </c>
      <c r="U61" s="143">
        <v>10765</v>
      </c>
      <c r="V61" s="143">
        <v>10594</v>
      </c>
      <c r="W61" s="143">
        <v>10509</v>
      </c>
      <c r="X61" s="302">
        <v>10471</v>
      </c>
      <c r="Y61" s="143">
        <v>10381</v>
      </c>
      <c r="Z61" s="155">
        <v>10304</v>
      </c>
    </row>
    <row r="62" spans="2:26" x14ac:dyDescent="0.2">
      <c r="B62" s="5" t="s">
        <v>429</v>
      </c>
      <c r="C62" s="5" t="s">
        <v>60</v>
      </c>
      <c r="D62" s="117" t="s">
        <v>135</v>
      </c>
      <c r="E62" s="5" t="s">
        <v>136</v>
      </c>
      <c r="F62" s="159">
        <v>6635</v>
      </c>
      <c r="G62" s="188">
        <v>6437</v>
      </c>
      <c r="H62" s="280">
        <v>6241</v>
      </c>
      <c r="I62" s="143">
        <v>6083</v>
      </c>
      <c r="J62" s="143">
        <v>5918</v>
      </c>
      <c r="K62" s="143">
        <v>5774</v>
      </c>
      <c r="L62" s="155">
        <v>5648</v>
      </c>
      <c r="M62" s="155">
        <v>5478</v>
      </c>
      <c r="N62" s="143">
        <v>5324</v>
      </c>
      <c r="O62" s="143">
        <v>5195</v>
      </c>
      <c r="P62" s="143">
        <v>5001</v>
      </c>
      <c r="Q62" s="155">
        <v>4858</v>
      </c>
      <c r="R62" s="143">
        <v>4718</v>
      </c>
      <c r="S62" s="143">
        <v>4621</v>
      </c>
      <c r="T62" s="143">
        <v>4523</v>
      </c>
      <c r="U62" s="143">
        <v>4430</v>
      </c>
      <c r="V62" s="143">
        <v>4360</v>
      </c>
      <c r="W62" s="143">
        <v>4242</v>
      </c>
      <c r="X62" s="302">
        <v>4162</v>
      </c>
      <c r="Y62" s="143">
        <v>4137</v>
      </c>
      <c r="Z62" s="155">
        <v>4100</v>
      </c>
    </row>
    <row r="63" spans="2:26" x14ac:dyDescent="0.2">
      <c r="B63" s="5" t="s">
        <v>415</v>
      </c>
      <c r="C63" s="5" t="s">
        <v>5</v>
      </c>
      <c r="D63" s="117" t="s">
        <v>137</v>
      </c>
      <c r="E63" s="5" t="s">
        <v>138</v>
      </c>
      <c r="F63" s="159">
        <v>4480</v>
      </c>
      <c r="G63" s="188">
        <v>5441</v>
      </c>
      <c r="H63" s="280">
        <v>5333</v>
      </c>
      <c r="I63" s="143">
        <v>5226</v>
      </c>
      <c r="J63" s="143">
        <v>5172</v>
      </c>
      <c r="K63" s="143">
        <v>5137</v>
      </c>
      <c r="L63" s="155">
        <v>5119</v>
      </c>
      <c r="M63" s="155">
        <v>5081</v>
      </c>
      <c r="N63" s="143">
        <v>5008</v>
      </c>
      <c r="O63" s="143">
        <v>4980</v>
      </c>
      <c r="P63" s="143">
        <v>4941</v>
      </c>
      <c r="Q63" s="155">
        <v>4895</v>
      </c>
      <c r="R63" s="143">
        <v>4847</v>
      </c>
      <c r="S63" s="143">
        <v>4773</v>
      </c>
      <c r="T63" s="143">
        <v>4769</v>
      </c>
      <c r="U63" s="143">
        <v>4714</v>
      </c>
      <c r="V63" s="143">
        <v>4646</v>
      </c>
      <c r="W63" s="143">
        <v>4585</v>
      </c>
      <c r="X63" s="302">
        <v>4528</v>
      </c>
      <c r="Y63" s="143">
        <v>4424</v>
      </c>
      <c r="Z63" s="155">
        <v>4320</v>
      </c>
    </row>
    <row r="64" spans="2:26" x14ac:dyDescent="0.2">
      <c r="B64" s="5" t="s">
        <v>424</v>
      </c>
      <c r="C64" s="5" t="s">
        <v>35</v>
      </c>
      <c r="D64" s="117" t="s">
        <v>139</v>
      </c>
      <c r="E64" s="5" t="s">
        <v>140</v>
      </c>
      <c r="F64" s="159">
        <v>2834</v>
      </c>
      <c r="G64" s="188">
        <v>2859</v>
      </c>
      <c r="H64" s="280">
        <v>2807</v>
      </c>
      <c r="I64" s="143">
        <v>2749</v>
      </c>
      <c r="J64" s="143">
        <v>2703</v>
      </c>
      <c r="K64" s="143">
        <v>2716</v>
      </c>
      <c r="L64" s="155">
        <v>2640</v>
      </c>
      <c r="M64" s="155">
        <v>2606</v>
      </c>
      <c r="N64" s="143">
        <v>2584</v>
      </c>
      <c r="O64" s="143">
        <v>2580</v>
      </c>
      <c r="P64" s="143">
        <v>2525</v>
      </c>
      <c r="Q64" s="155">
        <v>2469</v>
      </c>
      <c r="R64" s="143">
        <v>2398</v>
      </c>
      <c r="S64" s="143">
        <v>2351</v>
      </c>
      <c r="T64" s="143">
        <v>2293</v>
      </c>
      <c r="U64" s="143">
        <v>2243</v>
      </c>
      <c r="V64" s="143">
        <v>2191</v>
      </c>
      <c r="W64" s="143">
        <v>2133</v>
      </c>
      <c r="X64" s="302">
        <v>2091</v>
      </c>
      <c r="Y64" s="143">
        <v>2047</v>
      </c>
      <c r="Z64" s="155">
        <v>2020</v>
      </c>
    </row>
    <row r="65" spans="2:26" x14ac:dyDescent="0.2">
      <c r="B65" s="5" t="s">
        <v>422</v>
      </c>
      <c r="C65" s="5" t="s">
        <v>31</v>
      </c>
      <c r="D65" s="117" t="s">
        <v>141</v>
      </c>
      <c r="E65" s="5" t="s">
        <v>142</v>
      </c>
      <c r="F65" s="159">
        <v>2399</v>
      </c>
      <c r="G65" s="188">
        <v>2023</v>
      </c>
      <c r="H65" s="280">
        <v>1903</v>
      </c>
      <c r="I65" s="143">
        <v>1845</v>
      </c>
      <c r="J65" s="143">
        <v>1807</v>
      </c>
      <c r="K65" s="143">
        <v>1772</v>
      </c>
      <c r="L65" s="155">
        <v>1725</v>
      </c>
      <c r="M65" s="155">
        <v>1698</v>
      </c>
      <c r="N65" s="143">
        <v>1673</v>
      </c>
      <c r="O65" s="143">
        <v>1605</v>
      </c>
      <c r="P65" s="143">
        <v>1571</v>
      </c>
      <c r="Q65" s="155">
        <v>1542</v>
      </c>
      <c r="R65" s="143">
        <v>1504</v>
      </c>
      <c r="S65" s="143">
        <v>1454</v>
      </c>
      <c r="T65" s="143">
        <v>1436</v>
      </c>
      <c r="U65" s="143">
        <v>1394</v>
      </c>
      <c r="V65" s="143">
        <v>1356</v>
      </c>
      <c r="W65" s="143">
        <v>1306</v>
      </c>
      <c r="X65" s="302">
        <v>1264</v>
      </c>
      <c r="Y65" s="143">
        <v>1237</v>
      </c>
      <c r="Z65" s="155">
        <v>1201</v>
      </c>
    </row>
    <row r="66" spans="2:26" x14ac:dyDescent="0.2">
      <c r="B66" s="5" t="s">
        <v>427</v>
      </c>
      <c r="C66" s="5" t="s">
        <v>50</v>
      </c>
      <c r="D66" s="117" t="s">
        <v>143</v>
      </c>
      <c r="E66" s="5" t="s">
        <v>144</v>
      </c>
      <c r="F66" s="159">
        <v>3778</v>
      </c>
      <c r="G66" s="188">
        <v>3463</v>
      </c>
      <c r="H66" s="280">
        <v>3346</v>
      </c>
      <c r="I66" s="143">
        <v>3241</v>
      </c>
      <c r="J66" s="143">
        <v>3147</v>
      </c>
      <c r="K66" s="143">
        <v>3043</v>
      </c>
      <c r="L66" s="155">
        <v>3010</v>
      </c>
      <c r="M66" s="155">
        <v>2964</v>
      </c>
      <c r="N66" s="143">
        <v>2909</v>
      </c>
      <c r="O66" s="143">
        <v>2872</v>
      </c>
      <c r="P66" s="143">
        <v>2802</v>
      </c>
      <c r="Q66" s="155">
        <v>2777</v>
      </c>
      <c r="R66" s="143">
        <v>2765</v>
      </c>
      <c r="S66" s="143">
        <v>2735</v>
      </c>
      <c r="T66" s="143">
        <v>2749</v>
      </c>
      <c r="U66" s="143">
        <v>2732</v>
      </c>
      <c r="V66" s="143">
        <v>2705</v>
      </c>
      <c r="W66" s="143">
        <v>2719</v>
      </c>
      <c r="X66" s="302">
        <v>2727</v>
      </c>
      <c r="Y66" s="143">
        <v>2731</v>
      </c>
      <c r="Z66" s="155">
        <v>2716</v>
      </c>
    </row>
    <row r="67" spans="2:26" x14ac:dyDescent="0.2">
      <c r="B67" s="5" t="s">
        <v>439</v>
      </c>
      <c r="C67" s="5" t="s">
        <v>145</v>
      </c>
      <c r="D67" s="117" t="s">
        <v>146</v>
      </c>
      <c r="E67" s="5" t="s">
        <v>147</v>
      </c>
      <c r="F67" s="159">
        <v>2629</v>
      </c>
      <c r="G67" s="188">
        <v>1938</v>
      </c>
      <c r="H67" s="280">
        <v>1875</v>
      </c>
      <c r="I67" s="143">
        <v>1793</v>
      </c>
      <c r="J67" s="143">
        <v>1730</v>
      </c>
      <c r="K67" s="143">
        <v>1677</v>
      </c>
      <c r="L67" s="155">
        <v>1610</v>
      </c>
      <c r="M67" s="155">
        <v>1595</v>
      </c>
      <c r="N67" s="143">
        <v>1542</v>
      </c>
      <c r="O67" s="143">
        <v>1510</v>
      </c>
      <c r="P67" s="143">
        <v>1482</v>
      </c>
      <c r="Q67" s="155">
        <v>1458</v>
      </c>
      <c r="R67" s="143">
        <v>1459</v>
      </c>
      <c r="S67" s="143">
        <v>1437</v>
      </c>
      <c r="T67" s="143">
        <v>1420</v>
      </c>
      <c r="U67" s="143">
        <v>1389</v>
      </c>
      <c r="V67" s="143">
        <v>1345</v>
      </c>
      <c r="W67" s="143">
        <v>1317</v>
      </c>
      <c r="X67" s="302">
        <v>1303</v>
      </c>
      <c r="Y67" s="143">
        <v>1298</v>
      </c>
      <c r="Z67" s="155">
        <v>1316</v>
      </c>
    </row>
    <row r="68" spans="2:26" x14ac:dyDescent="0.2">
      <c r="B68" s="5" t="s">
        <v>436</v>
      </c>
      <c r="C68" s="5" t="s">
        <v>114</v>
      </c>
      <c r="D68" s="117" t="s">
        <v>148</v>
      </c>
      <c r="E68" s="5" t="s">
        <v>149</v>
      </c>
      <c r="F68" s="159">
        <v>2948</v>
      </c>
      <c r="G68" s="188">
        <v>2124</v>
      </c>
      <c r="H68" s="280">
        <v>2112</v>
      </c>
      <c r="I68" s="143">
        <v>2066</v>
      </c>
      <c r="J68" s="143">
        <v>2045</v>
      </c>
      <c r="K68" s="143">
        <v>2011</v>
      </c>
      <c r="L68" s="155">
        <v>1989</v>
      </c>
      <c r="M68" s="155">
        <v>1959</v>
      </c>
      <c r="N68" s="143">
        <v>1948</v>
      </c>
      <c r="O68" s="143">
        <v>1956</v>
      </c>
      <c r="P68" s="143">
        <v>1938</v>
      </c>
      <c r="Q68" s="155">
        <v>1903</v>
      </c>
      <c r="R68" s="143">
        <v>1883</v>
      </c>
      <c r="S68" s="143">
        <v>1837</v>
      </c>
      <c r="T68" s="143">
        <v>1808</v>
      </c>
      <c r="U68" s="143">
        <v>1771</v>
      </c>
      <c r="V68" s="143">
        <v>1750</v>
      </c>
      <c r="W68" s="143">
        <v>1714</v>
      </c>
      <c r="X68" s="302">
        <v>1681</v>
      </c>
      <c r="Y68" s="143">
        <v>1661</v>
      </c>
      <c r="Z68" s="155">
        <v>1625</v>
      </c>
    </row>
    <row r="69" spans="2:26" x14ac:dyDescent="0.2">
      <c r="B69" s="5" t="s">
        <v>426</v>
      </c>
      <c r="C69" s="5" t="s">
        <v>47</v>
      </c>
      <c r="D69" s="117" t="s">
        <v>150</v>
      </c>
      <c r="E69" s="5" t="s">
        <v>151</v>
      </c>
      <c r="F69" s="159">
        <v>1637</v>
      </c>
      <c r="G69" s="188">
        <v>1209</v>
      </c>
      <c r="H69" s="280">
        <v>1191</v>
      </c>
      <c r="I69" s="143">
        <v>1170</v>
      </c>
      <c r="J69" s="143">
        <v>1150</v>
      </c>
      <c r="K69" s="143">
        <v>1141</v>
      </c>
      <c r="L69" s="155">
        <v>1140</v>
      </c>
      <c r="M69" s="155">
        <v>1149</v>
      </c>
      <c r="N69" s="143">
        <v>1127</v>
      </c>
      <c r="O69" s="143">
        <v>1122</v>
      </c>
      <c r="P69" s="143">
        <v>1121</v>
      </c>
      <c r="Q69" s="155">
        <v>1108</v>
      </c>
      <c r="R69" s="143">
        <v>1114</v>
      </c>
      <c r="S69" s="143">
        <v>1091</v>
      </c>
      <c r="T69" s="143">
        <v>1068</v>
      </c>
      <c r="U69" s="143">
        <v>1082</v>
      </c>
      <c r="V69" s="143">
        <v>1091</v>
      </c>
      <c r="W69" s="143">
        <v>1079</v>
      </c>
      <c r="X69" s="302">
        <v>1064</v>
      </c>
      <c r="Y69" s="143">
        <v>1060</v>
      </c>
      <c r="Z69" s="155">
        <v>1085</v>
      </c>
    </row>
    <row r="70" spans="2:26" x14ac:dyDescent="0.2">
      <c r="B70" s="5" t="s">
        <v>418</v>
      </c>
      <c r="C70" s="5" t="s">
        <v>12</v>
      </c>
      <c r="D70" s="117" t="s">
        <v>152</v>
      </c>
      <c r="E70" s="5" t="s">
        <v>153</v>
      </c>
      <c r="F70" s="159">
        <v>1854</v>
      </c>
      <c r="G70" s="188">
        <v>1623</v>
      </c>
      <c r="H70" s="280">
        <v>1574</v>
      </c>
      <c r="I70" s="143">
        <v>1557</v>
      </c>
      <c r="J70" s="143">
        <v>1494</v>
      </c>
      <c r="K70" s="143">
        <v>1491</v>
      </c>
      <c r="L70" s="155">
        <v>1489</v>
      </c>
      <c r="M70" s="155">
        <v>1455</v>
      </c>
      <c r="N70" s="143">
        <v>1422</v>
      </c>
      <c r="O70" s="143">
        <v>1375</v>
      </c>
      <c r="P70" s="143">
        <v>1338</v>
      </c>
      <c r="Q70" s="155">
        <v>1302</v>
      </c>
      <c r="R70" s="143">
        <v>1256</v>
      </c>
      <c r="S70" s="143">
        <v>1228</v>
      </c>
      <c r="T70" s="143">
        <v>1170</v>
      </c>
      <c r="U70" s="143">
        <v>1118</v>
      </c>
      <c r="V70" s="143">
        <v>1127</v>
      </c>
      <c r="W70" s="143">
        <v>1099</v>
      </c>
      <c r="X70" s="302">
        <v>1093</v>
      </c>
      <c r="Y70" s="143">
        <v>1070</v>
      </c>
      <c r="Z70" s="155">
        <v>1049</v>
      </c>
    </row>
    <row r="71" spans="2:26" x14ac:dyDescent="0.2">
      <c r="B71" s="5" t="s">
        <v>436</v>
      </c>
      <c r="C71" s="5" t="s">
        <v>114</v>
      </c>
      <c r="D71" s="117" t="s">
        <v>154</v>
      </c>
      <c r="E71" s="5" t="s">
        <v>155</v>
      </c>
      <c r="F71" s="159">
        <v>2799</v>
      </c>
      <c r="G71" s="188">
        <v>2635</v>
      </c>
      <c r="H71" s="280">
        <v>2515</v>
      </c>
      <c r="I71" s="143">
        <v>2448</v>
      </c>
      <c r="J71" s="143">
        <v>2373</v>
      </c>
      <c r="K71" s="143">
        <v>2305</v>
      </c>
      <c r="L71" s="155">
        <v>2229</v>
      </c>
      <c r="M71" s="155">
        <v>2196</v>
      </c>
      <c r="N71" s="143">
        <v>2134</v>
      </c>
      <c r="O71" s="143">
        <v>2060</v>
      </c>
      <c r="P71" s="143">
        <v>2024</v>
      </c>
      <c r="Q71" s="155">
        <v>1994</v>
      </c>
      <c r="R71" s="143">
        <v>1934</v>
      </c>
      <c r="S71" s="143">
        <v>1920</v>
      </c>
      <c r="T71" s="143">
        <v>1893</v>
      </c>
      <c r="U71" s="143">
        <v>1842</v>
      </c>
      <c r="V71" s="143">
        <v>1809</v>
      </c>
      <c r="W71" s="143">
        <v>1778</v>
      </c>
      <c r="X71" s="302">
        <v>1725</v>
      </c>
      <c r="Y71" s="143">
        <v>1663</v>
      </c>
      <c r="Z71" s="155">
        <v>1638</v>
      </c>
    </row>
    <row r="72" spans="2:26" x14ac:dyDescent="0.2">
      <c r="B72" s="5" t="s">
        <v>426</v>
      </c>
      <c r="C72" s="5" t="s">
        <v>47</v>
      </c>
      <c r="D72" s="117" t="s">
        <v>156</v>
      </c>
      <c r="E72" s="5" t="s">
        <v>157</v>
      </c>
      <c r="F72" s="159">
        <v>2736</v>
      </c>
      <c r="G72" s="188">
        <v>3355</v>
      </c>
      <c r="H72" s="280">
        <v>3224</v>
      </c>
      <c r="I72" s="143">
        <v>3105</v>
      </c>
      <c r="J72" s="143">
        <v>2997</v>
      </c>
      <c r="K72" s="143">
        <v>2903</v>
      </c>
      <c r="L72" s="155">
        <v>2801</v>
      </c>
      <c r="M72" s="155">
        <v>2722</v>
      </c>
      <c r="N72" s="143">
        <v>2643</v>
      </c>
      <c r="O72" s="143">
        <v>2511</v>
      </c>
      <c r="P72" s="143">
        <v>2445</v>
      </c>
      <c r="Q72" s="155">
        <v>2328</v>
      </c>
      <c r="R72" s="143">
        <v>2231</v>
      </c>
      <c r="S72" s="143">
        <v>2148</v>
      </c>
      <c r="T72" s="143">
        <v>2091</v>
      </c>
      <c r="U72" s="143">
        <v>2022</v>
      </c>
      <c r="V72" s="143">
        <v>2012</v>
      </c>
      <c r="W72" s="143">
        <v>2006</v>
      </c>
      <c r="X72" s="302">
        <v>2012</v>
      </c>
      <c r="Y72" s="143">
        <v>1986</v>
      </c>
      <c r="Z72" s="155">
        <v>1972</v>
      </c>
    </row>
    <row r="73" spans="2:26" x14ac:dyDescent="0.2">
      <c r="B73" s="5" t="s">
        <v>433</v>
      </c>
      <c r="C73" s="5" t="s">
        <v>91</v>
      </c>
      <c r="D73" s="117" t="s">
        <v>158</v>
      </c>
      <c r="E73" s="5" t="s">
        <v>159</v>
      </c>
      <c r="F73" s="159">
        <v>6230</v>
      </c>
      <c r="G73" s="188">
        <v>4829</v>
      </c>
      <c r="H73" s="280">
        <v>4566</v>
      </c>
      <c r="I73" s="143">
        <v>4403</v>
      </c>
      <c r="J73" s="143">
        <v>4344</v>
      </c>
      <c r="K73" s="143">
        <v>4307</v>
      </c>
      <c r="L73" s="155">
        <v>4192</v>
      </c>
      <c r="M73" s="155">
        <v>4128</v>
      </c>
      <c r="N73" s="143">
        <v>4076</v>
      </c>
      <c r="O73" s="143">
        <v>4022</v>
      </c>
      <c r="P73" s="143">
        <v>3953</v>
      </c>
      <c r="Q73" s="155">
        <v>3911</v>
      </c>
      <c r="R73" s="143">
        <v>3858</v>
      </c>
      <c r="S73" s="143">
        <v>3812</v>
      </c>
      <c r="T73" s="143">
        <v>3795</v>
      </c>
      <c r="U73" s="143">
        <v>3768</v>
      </c>
      <c r="V73" s="143">
        <v>3719</v>
      </c>
      <c r="W73" s="143">
        <v>3669</v>
      </c>
      <c r="X73" s="302">
        <v>3630</v>
      </c>
      <c r="Y73" s="143">
        <v>3616</v>
      </c>
      <c r="Z73" s="155">
        <v>3591</v>
      </c>
    </row>
    <row r="74" spans="2:26" x14ac:dyDescent="0.2">
      <c r="B74" s="5" t="s">
        <v>427</v>
      </c>
      <c r="C74" s="5" t="s">
        <v>50</v>
      </c>
      <c r="D74" s="117" t="s">
        <v>160</v>
      </c>
      <c r="E74" s="5" t="s">
        <v>161</v>
      </c>
      <c r="F74" s="159">
        <v>4309</v>
      </c>
      <c r="G74" s="188">
        <v>2604</v>
      </c>
      <c r="H74" s="280">
        <v>2477</v>
      </c>
      <c r="I74" s="143">
        <v>2394</v>
      </c>
      <c r="J74" s="143">
        <v>2368</v>
      </c>
      <c r="K74" s="143">
        <v>2320</v>
      </c>
      <c r="L74" s="155">
        <v>2318</v>
      </c>
      <c r="M74" s="155">
        <v>2281</v>
      </c>
      <c r="N74" s="143">
        <v>2276</v>
      </c>
      <c r="O74" s="143">
        <v>2258</v>
      </c>
      <c r="P74" s="143">
        <v>2276</v>
      </c>
      <c r="Q74" s="155">
        <v>2282</v>
      </c>
      <c r="R74" s="143">
        <v>2311</v>
      </c>
      <c r="S74" s="143">
        <v>2301</v>
      </c>
      <c r="T74" s="143">
        <v>2343</v>
      </c>
      <c r="U74" s="143">
        <v>2377</v>
      </c>
      <c r="V74" s="143">
        <v>2408</v>
      </c>
      <c r="W74" s="143">
        <v>2487</v>
      </c>
      <c r="X74" s="302">
        <v>2497</v>
      </c>
      <c r="Y74" s="143">
        <v>2514</v>
      </c>
      <c r="Z74" s="155">
        <v>2534</v>
      </c>
    </row>
    <row r="75" spans="2:26" x14ac:dyDescent="0.2">
      <c r="B75" s="5" t="s">
        <v>418</v>
      </c>
      <c r="C75" s="5" t="s">
        <v>12</v>
      </c>
      <c r="D75" s="117" t="s">
        <v>162</v>
      </c>
      <c r="E75" s="5" t="s">
        <v>163</v>
      </c>
      <c r="F75" s="159">
        <v>5482</v>
      </c>
      <c r="G75" s="188">
        <v>4782</v>
      </c>
      <c r="H75" s="280">
        <v>4520</v>
      </c>
      <c r="I75" s="143">
        <v>4336</v>
      </c>
      <c r="J75" s="143">
        <v>4161</v>
      </c>
      <c r="K75" s="143">
        <v>4015</v>
      </c>
      <c r="L75" s="155">
        <v>3944</v>
      </c>
      <c r="M75" s="155">
        <v>3832</v>
      </c>
      <c r="N75" s="143">
        <v>3751</v>
      </c>
      <c r="O75" s="143">
        <v>3610</v>
      </c>
      <c r="P75" s="143">
        <v>3467</v>
      </c>
      <c r="Q75" s="155">
        <v>3359</v>
      </c>
      <c r="R75" s="143">
        <v>3308</v>
      </c>
      <c r="S75" s="143">
        <v>3232</v>
      </c>
      <c r="T75" s="143">
        <v>3210</v>
      </c>
      <c r="U75" s="143">
        <v>3107</v>
      </c>
      <c r="V75" s="143">
        <v>3088</v>
      </c>
      <c r="W75" s="143">
        <v>3080</v>
      </c>
      <c r="X75" s="302">
        <v>2995</v>
      </c>
      <c r="Y75" s="143">
        <v>2968</v>
      </c>
      <c r="Z75" s="155">
        <v>2933</v>
      </c>
    </row>
    <row r="76" spans="2:26" x14ac:dyDescent="0.2">
      <c r="B76" s="5" t="s">
        <v>431</v>
      </c>
      <c r="C76" s="5" t="s">
        <v>82</v>
      </c>
      <c r="D76" s="117" t="s">
        <v>164</v>
      </c>
      <c r="E76" s="5" t="s">
        <v>165</v>
      </c>
      <c r="F76" s="159">
        <v>4486</v>
      </c>
      <c r="G76" s="188">
        <v>3622</v>
      </c>
      <c r="H76" s="280">
        <v>3569</v>
      </c>
      <c r="I76" s="143">
        <v>3489</v>
      </c>
      <c r="J76" s="143">
        <v>3426</v>
      </c>
      <c r="K76" s="143">
        <v>3377</v>
      </c>
      <c r="L76" s="155">
        <v>3303</v>
      </c>
      <c r="M76" s="155">
        <v>3224</v>
      </c>
      <c r="N76" s="143">
        <v>3173</v>
      </c>
      <c r="O76" s="143">
        <v>3114</v>
      </c>
      <c r="P76" s="143">
        <v>3051</v>
      </c>
      <c r="Q76" s="155">
        <v>3005</v>
      </c>
      <c r="R76" s="143">
        <v>3000</v>
      </c>
      <c r="S76" s="143">
        <v>2947</v>
      </c>
      <c r="T76" s="143">
        <v>2889</v>
      </c>
      <c r="U76" s="143">
        <v>2876</v>
      </c>
      <c r="V76" s="143">
        <v>2874</v>
      </c>
      <c r="W76" s="143">
        <v>2839</v>
      </c>
      <c r="X76" s="302">
        <v>2856</v>
      </c>
      <c r="Y76" s="143">
        <v>2898</v>
      </c>
      <c r="Z76" s="155">
        <v>2914</v>
      </c>
    </row>
    <row r="77" spans="2:26" x14ac:dyDescent="0.2">
      <c r="B77" s="5" t="s">
        <v>421</v>
      </c>
      <c r="C77" s="5" t="s">
        <v>28</v>
      </c>
      <c r="D77" s="117" t="s">
        <v>166</v>
      </c>
      <c r="E77" s="5" t="s">
        <v>167</v>
      </c>
      <c r="F77" s="159">
        <v>11305</v>
      </c>
      <c r="G77" s="188">
        <v>10520</v>
      </c>
      <c r="H77" s="280">
        <v>10199</v>
      </c>
      <c r="I77" s="143">
        <v>9951</v>
      </c>
      <c r="J77" s="143">
        <v>9763</v>
      </c>
      <c r="K77" s="143">
        <v>9594</v>
      </c>
      <c r="L77" s="155">
        <v>9449</v>
      </c>
      <c r="M77" s="155">
        <v>9393</v>
      </c>
      <c r="N77" s="143">
        <v>9271</v>
      </c>
      <c r="O77" s="143">
        <v>9195</v>
      </c>
      <c r="P77" s="143">
        <v>9125</v>
      </c>
      <c r="Q77" s="155">
        <v>9032</v>
      </c>
      <c r="R77" s="143">
        <v>8961</v>
      </c>
      <c r="S77" s="143">
        <v>8915</v>
      </c>
      <c r="T77" s="143">
        <v>8783</v>
      </c>
      <c r="U77" s="143">
        <v>8704</v>
      </c>
      <c r="V77" s="143">
        <v>8623</v>
      </c>
      <c r="W77" s="143">
        <v>8477</v>
      </c>
      <c r="X77" s="302">
        <v>8414</v>
      </c>
      <c r="Y77" s="143">
        <v>8332</v>
      </c>
      <c r="Z77" s="155">
        <v>8341</v>
      </c>
    </row>
    <row r="78" spans="2:26" x14ac:dyDescent="0.2">
      <c r="B78" s="5" t="s">
        <v>425</v>
      </c>
      <c r="C78" s="5" t="s">
        <v>40</v>
      </c>
      <c r="D78" s="117" t="s">
        <v>168</v>
      </c>
      <c r="E78" s="5" t="s">
        <v>169</v>
      </c>
      <c r="F78" s="159">
        <v>3753</v>
      </c>
      <c r="G78" s="188">
        <v>2323</v>
      </c>
      <c r="H78" s="280">
        <v>2133</v>
      </c>
      <c r="I78" s="143">
        <v>1955</v>
      </c>
      <c r="J78" s="143">
        <v>1792</v>
      </c>
      <c r="K78" s="143">
        <v>1673</v>
      </c>
      <c r="L78" s="155">
        <v>1589</v>
      </c>
      <c r="M78" s="155">
        <v>1516</v>
      </c>
      <c r="N78" s="143">
        <v>1483</v>
      </c>
      <c r="O78" s="143">
        <v>1444</v>
      </c>
      <c r="P78" s="143">
        <v>1398</v>
      </c>
      <c r="Q78" s="155">
        <v>1393</v>
      </c>
      <c r="R78" s="143">
        <v>1396</v>
      </c>
      <c r="S78" s="143">
        <v>1369</v>
      </c>
      <c r="T78" s="143">
        <v>1378</v>
      </c>
      <c r="U78" s="143">
        <v>1387</v>
      </c>
      <c r="V78" s="143">
        <v>1389</v>
      </c>
      <c r="W78" s="143">
        <v>1368</v>
      </c>
      <c r="X78" s="302">
        <v>1374</v>
      </c>
      <c r="Y78" s="143">
        <v>1370</v>
      </c>
      <c r="Z78" s="155">
        <v>1339</v>
      </c>
    </row>
    <row r="79" spans="2:26" x14ac:dyDescent="0.2">
      <c r="B79" s="5" t="s">
        <v>427</v>
      </c>
      <c r="C79" s="5" t="s">
        <v>50</v>
      </c>
      <c r="D79" s="117" t="s">
        <v>170</v>
      </c>
      <c r="E79" s="5" t="s">
        <v>171</v>
      </c>
      <c r="F79" s="159">
        <v>3949</v>
      </c>
      <c r="G79" s="188">
        <v>3911</v>
      </c>
      <c r="H79" s="280">
        <v>3863</v>
      </c>
      <c r="I79" s="143">
        <v>3744</v>
      </c>
      <c r="J79" s="143">
        <v>3645</v>
      </c>
      <c r="K79" s="143">
        <v>3592</v>
      </c>
      <c r="L79" s="155">
        <v>3539</v>
      </c>
      <c r="M79" s="155">
        <v>3557</v>
      </c>
      <c r="N79" s="143">
        <v>3540</v>
      </c>
      <c r="O79" s="143">
        <v>3537</v>
      </c>
      <c r="P79" s="143">
        <v>3481</v>
      </c>
      <c r="Q79" s="155">
        <v>3446</v>
      </c>
      <c r="R79" s="143">
        <v>3402</v>
      </c>
      <c r="S79" s="143">
        <v>3345</v>
      </c>
      <c r="T79" s="143">
        <v>3277</v>
      </c>
      <c r="U79" s="143">
        <v>3230</v>
      </c>
      <c r="V79" s="143">
        <v>3189</v>
      </c>
      <c r="W79" s="143">
        <v>3143</v>
      </c>
      <c r="X79" s="302">
        <v>3118</v>
      </c>
      <c r="Y79" s="143">
        <v>3086</v>
      </c>
      <c r="Z79" s="155">
        <v>3075</v>
      </c>
    </row>
    <row r="80" spans="2:26" x14ac:dyDescent="0.2">
      <c r="B80" s="5" t="s">
        <v>426</v>
      </c>
      <c r="C80" s="5" t="s">
        <v>47</v>
      </c>
      <c r="D80" s="117" t="s">
        <v>172</v>
      </c>
      <c r="E80" s="5" t="s">
        <v>173</v>
      </c>
      <c r="F80" s="159">
        <v>1484</v>
      </c>
      <c r="G80" s="188">
        <v>2264</v>
      </c>
      <c r="H80" s="280">
        <v>2242</v>
      </c>
      <c r="I80" s="143">
        <v>2204</v>
      </c>
      <c r="J80" s="143">
        <v>2153</v>
      </c>
      <c r="K80" s="143">
        <v>2106</v>
      </c>
      <c r="L80" s="155">
        <v>2096</v>
      </c>
      <c r="M80" s="155">
        <v>2048</v>
      </c>
      <c r="N80" s="143">
        <v>2001</v>
      </c>
      <c r="O80" s="143">
        <v>1968</v>
      </c>
      <c r="P80" s="143">
        <v>1925</v>
      </c>
      <c r="Q80" s="155">
        <v>1896</v>
      </c>
      <c r="R80" s="143">
        <v>1865</v>
      </c>
      <c r="S80" s="143">
        <v>1835</v>
      </c>
      <c r="T80" s="143">
        <v>1814</v>
      </c>
      <c r="U80" s="143">
        <v>1783</v>
      </c>
      <c r="V80" s="143">
        <v>1770</v>
      </c>
      <c r="W80" s="143">
        <v>1744</v>
      </c>
      <c r="X80" s="302">
        <v>1717</v>
      </c>
      <c r="Y80" s="143">
        <v>1697</v>
      </c>
      <c r="Z80" s="155">
        <v>1697</v>
      </c>
    </row>
    <row r="81" spans="2:26" x14ac:dyDescent="0.2">
      <c r="B81" s="5" t="s">
        <v>427</v>
      </c>
      <c r="C81" s="5" t="s">
        <v>50</v>
      </c>
      <c r="D81" s="117" t="s">
        <v>174</v>
      </c>
      <c r="E81" s="5" t="s">
        <v>175</v>
      </c>
      <c r="F81" s="159">
        <v>3677</v>
      </c>
      <c r="G81" s="188">
        <v>4355</v>
      </c>
      <c r="H81" s="280">
        <v>4257</v>
      </c>
      <c r="I81" s="143">
        <v>4129</v>
      </c>
      <c r="J81" s="143">
        <v>4081</v>
      </c>
      <c r="K81" s="143">
        <v>3977</v>
      </c>
      <c r="L81" s="155">
        <v>3923</v>
      </c>
      <c r="M81" s="155">
        <v>3897</v>
      </c>
      <c r="N81" s="143">
        <v>3860</v>
      </c>
      <c r="O81" s="143">
        <v>3812</v>
      </c>
      <c r="P81" s="143">
        <v>3746</v>
      </c>
      <c r="Q81" s="155">
        <v>3649</v>
      </c>
      <c r="R81" s="143">
        <v>3578</v>
      </c>
      <c r="S81" s="143">
        <v>3508</v>
      </c>
      <c r="T81" s="143">
        <v>3502</v>
      </c>
      <c r="U81" s="143">
        <v>3445</v>
      </c>
      <c r="V81" s="143">
        <v>3362</v>
      </c>
      <c r="W81" s="143">
        <v>3350</v>
      </c>
      <c r="X81" s="302">
        <v>3292</v>
      </c>
      <c r="Y81" s="143">
        <v>3273</v>
      </c>
      <c r="Z81" s="155">
        <v>3220</v>
      </c>
    </row>
    <row r="82" spans="2:26" x14ac:dyDescent="0.2">
      <c r="B82" s="5" t="s">
        <v>426</v>
      </c>
      <c r="C82" s="5" t="s">
        <v>47</v>
      </c>
      <c r="D82" s="117" t="s">
        <v>176</v>
      </c>
      <c r="E82" s="5" t="s">
        <v>177</v>
      </c>
      <c r="F82" s="159">
        <v>2718</v>
      </c>
      <c r="G82" s="188">
        <v>2157</v>
      </c>
      <c r="H82" s="280">
        <v>2035</v>
      </c>
      <c r="I82" s="143">
        <v>1919</v>
      </c>
      <c r="J82" s="143">
        <v>1847</v>
      </c>
      <c r="K82" s="143">
        <v>1787</v>
      </c>
      <c r="L82" s="155">
        <v>1736</v>
      </c>
      <c r="M82" s="155">
        <v>1716</v>
      </c>
      <c r="N82" s="143">
        <v>1665</v>
      </c>
      <c r="O82" s="143">
        <v>1681</v>
      </c>
      <c r="P82" s="143">
        <v>1652</v>
      </c>
      <c r="Q82" s="155">
        <v>1643</v>
      </c>
      <c r="R82" s="143">
        <v>1637</v>
      </c>
      <c r="S82" s="143">
        <v>1609</v>
      </c>
      <c r="T82" s="143">
        <v>1585</v>
      </c>
      <c r="U82" s="143">
        <v>1574</v>
      </c>
      <c r="V82" s="143">
        <v>1572</v>
      </c>
      <c r="W82" s="143">
        <v>1568</v>
      </c>
      <c r="X82" s="302">
        <v>1568</v>
      </c>
      <c r="Y82" s="143">
        <v>1537</v>
      </c>
      <c r="Z82" s="155">
        <v>1538</v>
      </c>
    </row>
    <row r="83" spans="2:26" x14ac:dyDescent="0.2">
      <c r="B83" s="5" t="s">
        <v>436</v>
      </c>
      <c r="C83" s="5" t="s">
        <v>114</v>
      </c>
      <c r="D83" s="117" t="s">
        <v>178</v>
      </c>
      <c r="E83" s="5" t="s">
        <v>179</v>
      </c>
      <c r="F83" s="159">
        <v>4752</v>
      </c>
      <c r="G83" s="188">
        <v>5450</v>
      </c>
      <c r="H83" s="280">
        <v>5323</v>
      </c>
      <c r="I83" s="143">
        <v>5137</v>
      </c>
      <c r="J83" s="143">
        <v>5006</v>
      </c>
      <c r="K83" s="143">
        <v>4904</v>
      </c>
      <c r="L83" s="155">
        <v>4806</v>
      </c>
      <c r="M83" s="155">
        <v>4730</v>
      </c>
      <c r="N83" s="143">
        <v>4591</v>
      </c>
      <c r="O83" s="143">
        <v>4493</v>
      </c>
      <c r="P83" s="143">
        <v>4364</v>
      </c>
      <c r="Q83" s="155">
        <v>4299</v>
      </c>
      <c r="R83" s="143">
        <v>4190</v>
      </c>
      <c r="S83" s="143">
        <v>4092</v>
      </c>
      <c r="T83" s="143">
        <v>4009</v>
      </c>
      <c r="U83" s="143">
        <v>3986</v>
      </c>
      <c r="V83" s="143">
        <v>3946</v>
      </c>
      <c r="W83" s="143">
        <v>3904</v>
      </c>
      <c r="X83" s="302">
        <v>3839</v>
      </c>
      <c r="Y83" s="143">
        <v>3776</v>
      </c>
      <c r="Z83" s="155">
        <v>3755</v>
      </c>
    </row>
    <row r="84" spans="2:26" x14ac:dyDescent="0.2">
      <c r="B84" s="5" t="s">
        <v>429</v>
      </c>
      <c r="C84" s="5" t="s">
        <v>60</v>
      </c>
      <c r="D84" s="117" t="s">
        <v>180</v>
      </c>
      <c r="E84" s="5" t="s">
        <v>181</v>
      </c>
      <c r="F84" s="159">
        <v>8964</v>
      </c>
      <c r="G84" s="188">
        <v>9488</v>
      </c>
      <c r="H84" s="280">
        <v>9153</v>
      </c>
      <c r="I84" s="143">
        <v>8880</v>
      </c>
      <c r="J84" s="143">
        <v>8687</v>
      </c>
      <c r="K84" s="143">
        <v>8576</v>
      </c>
      <c r="L84" s="155">
        <v>8405</v>
      </c>
      <c r="M84" s="155">
        <v>8282</v>
      </c>
      <c r="N84" s="143">
        <v>8163</v>
      </c>
      <c r="O84" s="143">
        <v>8071</v>
      </c>
      <c r="P84" s="143">
        <v>7959</v>
      </c>
      <c r="Q84" s="155">
        <v>7961</v>
      </c>
      <c r="R84" s="143">
        <v>7863</v>
      </c>
      <c r="S84" s="143">
        <v>7800</v>
      </c>
      <c r="T84" s="143">
        <v>7747</v>
      </c>
      <c r="U84" s="143">
        <v>7729</v>
      </c>
      <c r="V84" s="143">
        <v>7670</v>
      </c>
      <c r="W84" s="143">
        <v>7616</v>
      </c>
      <c r="X84" s="302">
        <v>7514</v>
      </c>
      <c r="Y84" s="143">
        <v>7483</v>
      </c>
      <c r="Z84" s="155">
        <v>7487</v>
      </c>
    </row>
    <row r="85" spans="2:26" x14ac:dyDescent="0.2">
      <c r="B85" s="5" t="s">
        <v>434</v>
      </c>
      <c r="C85" s="5" t="s">
        <v>98</v>
      </c>
      <c r="D85" s="117" t="s">
        <v>182</v>
      </c>
      <c r="E85" s="5" t="s">
        <v>183</v>
      </c>
      <c r="F85" s="159">
        <v>4082</v>
      </c>
      <c r="G85" s="188">
        <v>5123</v>
      </c>
      <c r="H85" s="280">
        <v>5077</v>
      </c>
      <c r="I85" s="143">
        <v>4943</v>
      </c>
      <c r="J85" s="143">
        <v>4841</v>
      </c>
      <c r="K85" s="143">
        <v>4775</v>
      </c>
      <c r="L85" s="155">
        <v>4688</v>
      </c>
      <c r="M85" s="155">
        <v>4619</v>
      </c>
      <c r="N85" s="143">
        <v>4549</v>
      </c>
      <c r="O85" s="143">
        <v>4527</v>
      </c>
      <c r="P85" s="143">
        <v>4419</v>
      </c>
      <c r="Q85" s="155">
        <v>4350</v>
      </c>
      <c r="R85" s="143">
        <v>4269</v>
      </c>
      <c r="S85" s="143">
        <v>4180</v>
      </c>
      <c r="T85" s="143">
        <v>4071</v>
      </c>
      <c r="U85" s="143">
        <v>4013</v>
      </c>
      <c r="V85" s="143">
        <v>3904</v>
      </c>
      <c r="W85" s="143">
        <v>3804</v>
      </c>
      <c r="X85" s="302">
        <v>3706</v>
      </c>
      <c r="Y85" s="143">
        <v>3626</v>
      </c>
      <c r="Z85" s="155">
        <v>3578</v>
      </c>
    </row>
    <row r="86" spans="2:26" x14ac:dyDescent="0.2">
      <c r="B86" s="5" t="s">
        <v>418</v>
      </c>
      <c r="C86" s="5" t="s">
        <v>12</v>
      </c>
      <c r="D86" s="117" t="s">
        <v>184</v>
      </c>
      <c r="E86" s="5" t="s">
        <v>185</v>
      </c>
      <c r="F86" s="159">
        <v>1266</v>
      </c>
      <c r="G86" s="188">
        <v>1095</v>
      </c>
      <c r="H86" s="280">
        <v>1042</v>
      </c>
      <c r="I86" s="143">
        <v>1016</v>
      </c>
      <c r="J86" s="143">
        <v>997</v>
      </c>
      <c r="K86" s="143">
        <v>981</v>
      </c>
      <c r="L86" s="155">
        <v>950</v>
      </c>
      <c r="M86" s="155">
        <v>936</v>
      </c>
      <c r="N86" s="143">
        <v>902</v>
      </c>
      <c r="O86" s="143">
        <v>895</v>
      </c>
      <c r="P86" s="143">
        <v>878</v>
      </c>
      <c r="Q86" s="155">
        <v>851</v>
      </c>
      <c r="R86" s="143">
        <v>836</v>
      </c>
      <c r="S86" s="143">
        <v>834</v>
      </c>
      <c r="T86" s="143">
        <v>836</v>
      </c>
      <c r="U86" s="143">
        <v>826</v>
      </c>
      <c r="V86" s="143">
        <v>823</v>
      </c>
      <c r="W86" s="143">
        <v>818</v>
      </c>
      <c r="X86" s="302">
        <v>813</v>
      </c>
      <c r="Y86" s="143">
        <v>821</v>
      </c>
      <c r="Z86" s="155">
        <v>823</v>
      </c>
    </row>
    <row r="87" spans="2:26" x14ac:dyDescent="0.2">
      <c r="B87" s="5" t="s">
        <v>440</v>
      </c>
      <c r="C87" s="5" t="s">
        <v>186</v>
      </c>
      <c r="D87" s="117" t="s">
        <v>187</v>
      </c>
      <c r="E87" s="5" t="s">
        <v>188</v>
      </c>
      <c r="F87" s="159">
        <v>13841</v>
      </c>
      <c r="G87" s="188">
        <v>12626</v>
      </c>
      <c r="H87" s="280">
        <v>12424</v>
      </c>
      <c r="I87" s="143">
        <v>12252</v>
      </c>
      <c r="J87" s="143">
        <v>12122</v>
      </c>
      <c r="K87" s="143">
        <v>12037</v>
      </c>
      <c r="L87" s="155">
        <v>11911</v>
      </c>
      <c r="M87" s="155">
        <v>11759</v>
      </c>
      <c r="N87" s="143">
        <v>11663</v>
      </c>
      <c r="O87" s="143">
        <v>11529</v>
      </c>
      <c r="P87" s="143">
        <v>11394</v>
      </c>
      <c r="Q87" s="155">
        <v>11319</v>
      </c>
      <c r="R87" s="143">
        <v>11255</v>
      </c>
      <c r="S87" s="143">
        <v>11219</v>
      </c>
      <c r="T87" s="143">
        <v>11142</v>
      </c>
      <c r="U87" s="143">
        <v>10997</v>
      </c>
      <c r="V87" s="143">
        <v>10925</v>
      </c>
      <c r="W87" s="143">
        <v>10797</v>
      </c>
      <c r="X87" s="302">
        <v>10683</v>
      </c>
      <c r="Y87" s="143">
        <v>10636</v>
      </c>
      <c r="Z87" s="155">
        <v>10549</v>
      </c>
    </row>
    <row r="88" spans="2:26" x14ac:dyDescent="0.2">
      <c r="B88" s="5" t="s">
        <v>422</v>
      </c>
      <c r="C88" s="5" t="s">
        <v>31</v>
      </c>
      <c r="D88" s="117" t="s">
        <v>189</v>
      </c>
      <c r="E88" s="5" t="s">
        <v>190</v>
      </c>
      <c r="F88" s="159">
        <v>2591</v>
      </c>
      <c r="G88" s="188">
        <v>2626</v>
      </c>
      <c r="H88" s="280">
        <v>2556</v>
      </c>
      <c r="I88" s="143">
        <v>2497</v>
      </c>
      <c r="J88" s="143">
        <v>2421</v>
      </c>
      <c r="K88" s="143">
        <v>2372</v>
      </c>
      <c r="L88" s="155">
        <v>2328</v>
      </c>
      <c r="M88" s="155">
        <v>2282</v>
      </c>
      <c r="N88" s="143">
        <v>2282</v>
      </c>
      <c r="O88" s="143">
        <v>2259</v>
      </c>
      <c r="P88" s="143">
        <v>2250</v>
      </c>
      <c r="Q88" s="155">
        <v>2191</v>
      </c>
      <c r="R88" s="143">
        <v>2175</v>
      </c>
      <c r="S88" s="143">
        <v>2112</v>
      </c>
      <c r="T88" s="143">
        <v>2085</v>
      </c>
      <c r="U88" s="143">
        <v>2041</v>
      </c>
      <c r="V88" s="143">
        <v>1980</v>
      </c>
      <c r="W88" s="143">
        <v>1954</v>
      </c>
      <c r="X88" s="302">
        <v>1928</v>
      </c>
      <c r="Y88" s="143">
        <v>1906</v>
      </c>
      <c r="Z88" s="155">
        <v>1843</v>
      </c>
    </row>
    <row r="89" spans="2:26" x14ac:dyDescent="0.2">
      <c r="B89" s="5" t="s">
        <v>439</v>
      </c>
      <c r="C89" s="5" t="s">
        <v>145</v>
      </c>
      <c r="D89" s="117" t="s">
        <v>191</v>
      </c>
      <c r="E89" s="5" t="s">
        <v>192</v>
      </c>
      <c r="F89" s="159">
        <v>2873</v>
      </c>
      <c r="G89" s="188">
        <v>2337</v>
      </c>
      <c r="H89" s="280">
        <v>2258</v>
      </c>
      <c r="I89" s="143">
        <v>2149</v>
      </c>
      <c r="J89" s="143">
        <v>2134</v>
      </c>
      <c r="K89" s="143">
        <v>2064</v>
      </c>
      <c r="L89" s="155">
        <v>2011</v>
      </c>
      <c r="M89" s="155">
        <v>1958</v>
      </c>
      <c r="N89" s="143">
        <v>1926</v>
      </c>
      <c r="O89" s="143">
        <v>1896</v>
      </c>
      <c r="P89" s="143">
        <v>1859</v>
      </c>
      <c r="Q89" s="155">
        <v>1846</v>
      </c>
      <c r="R89" s="143">
        <v>1819</v>
      </c>
      <c r="S89" s="143">
        <v>1822</v>
      </c>
      <c r="T89" s="143">
        <v>1805</v>
      </c>
      <c r="U89" s="143">
        <v>1804</v>
      </c>
      <c r="V89" s="143">
        <v>1746</v>
      </c>
      <c r="W89" s="143">
        <v>1729</v>
      </c>
      <c r="X89" s="302">
        <v>1693</v>
      </c>
      <c r="Y89" s="143">
        <v>1664</v>
      </c>
      <c r="Z89" s="155">
        <v>1677</v>
      </c>
    </row>
    <row r="90" spans="2:26" x14ac:dyDescent="0.2">
      <c r="B90" s="5" t="s">
        <v>422</v>
      </c>
      <c r="C90" s="5" t="s">
        <v>31</v>
      </c>
      <c r="D90" s="117" t="s">
        <v>193</v>
      </c>
      <c r="E90" s="5" t="s">
        <v>194</v>
      </c>
      <c r="F90" s="159">
        <v>2627</v>
      </c>
      <c r="G90" s="188">
        <v>2270</v>
      </c>
      <c r="H90" s="280">
        <v>2187</v>
      </c>
      <c r="I90" s="143">
        <v>2132</v>
      </c>
      <c r="J90" s="143">
        <v>2112</v>
      </c>
      <c r="K90" s="143">
        <v>2078</v>
      </c>
      <c r="L90" s="155">
        <v>2033</v>
      </c>
      <c r="M90" s="155">
        <v>2013</v>
      </c>
      <c r="N90" s="143">
        <v>1950</v>
      </c>
      <c r="O90" s="143">
        <v>1870</v>
      </c>
      <c r="P90" s="143">
        <v>1866</v>
      </c>
      <c r="Q90" s="155">
        <v>1821</v>
      </c>
      <c r="R90" s="143">
        <v>1792</v>
      </c>
      <c r="S90" s="143">
        <v>1722</v>
      </c>
      <c r="T90" s="143">
        <v>1702</v>
      </c>
      <c r="U90" s="143">
        <v>1681</v>
      </c>
      <c r="V90" s="143">
        <v>1631</v>
      </c>
      <c r="W90" s="143">
        <v>1607</v>
      </c>
      <c r="X90" s="302">
        <v>1561</v>
      </c>
      <c r="Y90" s="143">
        <v>1528</v>
      </c>
      <c r="Z90" s="155">
        <v>1525</v>
      </c>
    </row>
    <row r="91" spans="2:26" x14ac:dyDescent="0.2">
      <c r="B91" s="5" t="s">
        <v>415</v>
      </c>
      <c r="C91" s="5" t="s">
        <v>5</v>
      </c>
      <c r="D91" s="5" t="s">
        <v>561</v>
      </c>
      <c r="E91" s="5" t="s">
        <v>562</v>
      </c>
      <c r="F91" s="159">
        <v>9181</v>
      </c>
      <c r="G91" s="188">
        <v>6821</v>
      </c>
      <c r="H91" s="280">
        <v>6595</v>
      </c>
      <c r="I91" s="143">
        <v>6385</v>
      </c>
      <c r="J91" s="143">
        <v>6239</v>
      </c>
      <c r="K91" s="143">
        <v>6109</v>
      </c>
      <c r="L91" s="155">
        <v>5998</v>
      </c>
      <c r="M91" s="155">
        <v>5973</v>
      </c>
      <c r="N91" s="143">
        <v>6020</v>
      </c>
      <c r="O91" s="143">
        <v>6008</v>
      </c>
      <c r="P91" s="143">
        <v>6064</v>
      </c>
      <c r="Q91" s="155">
        <v>6144</v>
      </c>
      <c r="R91" s="143">
        <v>6200</v>
      </c>
      <c r="S91" s="143">
        <v>6181</v>
      </c>
      <c r="T91" s="143">
        <v>6238</v>
      </c>
      <c r="U91" s="143">
        <v>6211</v>
      </c>
      <c r="V91" s="143">
        <v>6176</v>
      </c>
      <c r="W91" s="143">
        <v>6147</v>
      </c>
      <c r="X91" s="302">
        <v>6040</v>
      </c>
      <c r="Y91" s="143">
        <v>5886</v>
      </c>
      <c r="Z91" s="155">
        <v>5729</v>
      </c>
    </row>
    <row r="92" spans="2:26" x14ac:dyDescent="0.2">
      <c r="B92" s="5" t="s">
        <v>435</v>
      </c>
      <c r="C92" s="5" t="s">
        <v>111</v>
      </c>
      <c r="D92" s="117" t="s">
        <v>196</v>
      </c>
      <c r="E92" s="5" t="s">
        <v>197</v>
      </c>
      <c r="F92" s="159">
        <v>4885</v>
      </c>
      <c r="G92" s="188">
        <v>4155</v>
      </c>
      <c r="H92" s="280">
        <v>3952</v>
      </c>
      <c r="I92" s="143">
        <v>3817</v>
      </c>
      <c r="J92" s="143">
        <v>3694</v>
      </c>
      <c r="K92" s="143">
        <v>3555</v>
      </c>
      <c r="L92" s="155">
        <v>3379</v>
      </c>
      <c r="M92" s="155">
        <v>3295</v>
      </c>
      <c r="N92" s="143">
        <v>3238</v>
      </c>
      <c r="O92" s="143">
        <v>3195</v>
      </c>
      <c r="P92" s="143">
        <v>3119</v>
      </c>
      <c r="Q92" s="155">
        <v>3039</v>
      </c>
      <c r="R92" s="143">
        <v>2949</v>
      </c>
      <c r="S92" s="143">
        <v>2905</v>
      </c>
      <c r="T92" s="143">
        <v>2889</v>
      </c>
      <c r="U92" s="143">
        <v>2848</v>
      </c>
      <c r="V92" s="143">
        <v>2813</v>
      </c>
      <c r="W92" s="143">
        <v>2787</v>
      </c>
      <c r="X92" s="302">
        <v>2815</v>
      </c>
      <c r="Y92" s="143">
        <v>2788</v>
      </c>
      <c r="Z92" s="155">
        <v>2741</v>
      </c>
    </row>
    <row r="93" spans="2:26" x14ac:dyDescent="0.2">
      <c r="B93" s="5" t="s">
        <v>422</v>
      </c>
      <c r="C93" s="5" t="s">
        <v>31</v>
      </c>
      <c r="D93" s="117" t="s">
        <v>198</v>
      </c>
      <c r="E93" s="5" t="s">
        <v>199</v>
      </c>
      <c r="F93" s="159">
        <v>1635</v>
      </c>
      <c r="G93" s="188">
        <v>2001</v>
      </c>
      <c r="H93" s="280">
        <v>1970</v>
      </c>
      <c r="I93" s="143">
        <v>1933</v>
      </c>
      <c r="J93" s="143">
        <v>1893</v>
      </c>
      <c r="K93" s="143">
        <v>1867</v>
      </c>
      <c r="L93" s="155">
        <v>1827</v>
      </c>
      <c r="M93" s="155">
        <v>1790</v>
      </c>
      <c r="N93" s="143">
        <v>1760</v>
      </c>
      <c r="O93" s="143">
        <v>1770</v>
      </c>
      <c r="P93" s="143">
        <v>1743</v>
      </c>
      <c r="Q93" s="155">
        <v>1710</v>
      </c>
      <c r="R93" s="143">
        <v>1667</v>
      </c>
      <c r="S93" s="143">
        <v>1631</v>
      </c>
      <c r="T93" s="143">
        <v>1601</v>
      </c>
      <c r="U93" s="143">
        <v>1571</v>
      </c>
      <c r="V93" s="143">
        <v>1532</v>
      </c>
      <c r="W93" s="143">
        <v>1493</v>
      </c>
      <c r="X93" s="302">
        <v>1458</v>
      </c>
      <c r="Y93" s="143">
        <v>1456</v>
      </c>
      <c r="Z93" s="155">
        <v>1441</v>
      </c>
    </row>
    <row r="94" spans="2:26" x14ac:dyDescent="0.2">
      <c r="B94" s="5" t="s">
        <v>435</v>
      </c>
      <c r="C94" s="5" t="s">
        <v>111</v>
      </c>
      <c r="D94" s="117" t="s">
        <v>200</v>
      </c>
      <c r="E94" s="5" t="s">
        <v>201</v>
      </c>
      <c r="F94" s="159">
        <v>7191</v>
      </c>
      <c r="G94" s="188">
        <v>9214</v>
      </c>
      <c r="H94" s="280">
        <v>9152</v>
      </c>
      <c r="I94" s="143">
        <v>8959</v>
      </c>
      <c r="J94" s="143">
        <v>8875</v>
      </c>
      <c r="K94" s="143">
        <v>8660</v>
      </c>
      <c r="L94" s="155">
        <v>8481</v>
      </c>
      <c r="M94" s="155">
        <v>8300</v>
      </c>
      <c r="N94" s="143">
        <v>8142</v>
      </c>
      <c r="O94" s="143">
        <v>8043</v>
      </c>
      <c r="P94" s="143">
        <v>7916</v>
      </c>
      <c r="Q94" s="155">
        <v>7730</v>
      </c>
      <c r="R94" s="143">
        <v>7556</v>
      </c>
      <c r="S94" s="143">
        <v>7453</v>
      </c>
      <c r="T94" s="143">
        <v>7376</v>
      </c>
      <c r="U94" s="143">
        <v>7257</v>
      </c>
      <c r="V94" s="143">
        <v>7131</v>
      </c>
      <c r="W94" s="143">
        <v>7047</v>
      </c>
      <c r="X94" s="302">
        <v>6880</v>
      </c>
      <c r="Y94" s="143">
        <v>6726</v>
      </c>
      <c r="Z94" s="155">
        <v>6581</v>
      </c>
    </row>
    <row r="95" spans="2:26" x14ac:dyDescent="0.2">
      <c r="B95" s="5" t="s">
        <v>435</v>
      </c>
      <c r="C95" s="5" t="s">
        <v>111</v>
      </c>
      <c r="D95" s="117" t="s">
        <v>202</v>
      </c>
      <c r="E95" s="5" t="s">
        <v>203</v>
      </c>
      <c r="F95" s="159">
        <v>5011</v>
      </c>
      <c r="G95" s="188">
        <v>5784</v>
      </c>
      <c r="H95" s="280">
        <v>5638</v>
      </c>
      <c r="I95" s="143">
        <v>5495</v>
      </c>
      <c r="J95" s="143">
        <v>5389</v>
      </c>
      <c r="K95" s="143">
        <v>5219</v>
      </c>
      <c r="L95" s="155">
        <v>5047</v>
      </c>
      <c r="M95" s="155">
        <v>4868</v>
      </c>
      <c r="N95" s="143">
        <v>4722</v>
      </c>
      <c r="O95" s="143">
        <v>4625</v>
      </c>
      <c r="P95" s="143">
        <v>4547</v>
      </c>
      <c r="Q95" s="155">
        <v>4518</v>
      </c>
      <c r="R95" s="143">
        <v>4461</v>
      </c>
      <c r="S95" s="143">
        <v>4447</v>
      </c>
      <c r="T95" s="143">
        <v>4455</v>
      </c>
      <c r="U95" s="143">
        <v>4414</v>
      </c>
      <c r="V95" s="143">
        <v>4354</v>
      </c>
      <c r="W95" s="143">
        <v>4300</v>
      </c>
      <c r="X95" s="302">
        <v>4298</v>
      </c>
      <c r="Y95" s="143">
        <v>4278</v>
      </c>
      <c r="Z95" s="155">
        <v>4281</v>
      </c>
    </row>
    <row r="96" spans="2:26" x14ac:dyDescent="0.2">
      <c r="B96" s="5" t="s">
        <v>439</v>
      </c>
      <c r="C96" s="5" t="s">
        <v>145</v>
      </c>
      <c r="D96" s="117" t="s">
        <v>204</v>
      </c>
      <c r="E96" s="5" t="s">
        <v>205</v>
      </c>
      <c r="F96" s="159">
        <v>6873</v>
      </c>
      <c r="G96" s="188">
        <v>5474</v>
      </c>
      <c r="H96" s="280">
        <v>5343</v>
      </c>
      <c r="I96" s="143">
        <v>5228</v>
      </c>
      <c r="J96" s="143">
        <v>5166</v>
      </c>
      <c r="K96" s="143">
        <v>5038</v>
      </c>
      <c r="L96" s="155">
        <v>4938</v>
      </c>
      <c r="M96" s="155">
        <v>4869</v>
      </c>
      <c r="N96" s="143">
        <v>4804</v>
      </c>
      <c r="O96" s="143">
        <v>4737</v>
      </c>
      <c r="P96" s="143">
        <v>4683</v>
      </c>
      <c r="Q96" s="155">
        <v>4621</v>
      </c>
      <c r="R96" s="143">
        <v>4585</v>
      </c>
      <c r="S96" s="143">
        <v>4564</v>
      </c>
      <c r="T96" s="143">
        <v>4585</v>
      </c>
      <c r="U96" s="143">
        <v>4529</v>
      </c>
      <c r="V96" s="143">
        <v>4449</v>
      </c>
      <c r="W96" s="143">
        <v>4390</v>
      </c>
      <c r="X96" s="302">
        <v>4341</v>
      </c>
      <c r="Y96" s="143">
        <v>4316</v>
      </c>
      <c r="Z96" s="155">
        <v>4267</v>
      </c>
    </row>
    <row r="97" spans="2:26" x14ac:dyDescent="0.2">
      <c r="B97" s="5" t="s">
        <v>421</v>
      </c>
      <c r="C97" s="5" t="s">
        <v>28</v>
      </c>
      <c r="D97" s="117" t="s">
        <v>206</v>
      </c>
      <c r="E97" s="5" t="s">
        <v>207</v>
      </c>
      <c r="F97" s="159">
        <v>2269</v>
      </c>
      <c r="G97" s="188">
        <v>2280</v>
      </c>
      <c r="H97" s="280">
        <v>2256</v>
      </c>
      <c r="I97" s="143">
        <v>2218</v>
      </c>
      <c r="J97" s="143">
        <v>2191</v>
      </c>
      <c r="K97" s="143">
        <v>2187</v>
      </c>
      <c r="L97" s="155">
        <v>2194</v>
      </c>
      <c r="M97" s="155">
        <v>2175</v>
      </c>
      <c r="N97" s="143">
        <v>2172</v>
      </c>
      <c r="O97" s="143">
        <v>2190</v>
      </c>
      <c r="P97" s="143">
        <v>2230</v>
      </c>
      <c r="Q97" s="155">
        <v>2206</v>
      </c>
      <c r="R97" s="143">
        <v>2203</v>
      </c>
      <c r="S97" s="143">
        <v>2223</v>
      </c>
      <c r="T97" s="143">
        <v>2222</v>
      </c>
      <c r="U97" s="143">
        <v>2218</v>
      </c>
      <c r="V97" s="143">
        <v>2191</v>
      </c>
      <c r="W97" s="143">
        <v>2180</v>
      </c>
      <c r="X97" s="302">
        <v>2142</v>
      </c>
      <c r="Y97" s="143">
        <v>2131</v>
      </c>
      <c r="Z97" s="155">
        <v>2088</v>
      </c>
    </row>
    <row r="98" spans="2:26" x14ac:dyDescent="0.2">
      <c r="B98" s="5" t="s">
        <v>425</v>
      </c>
      <c r="C98" s="5" t="s">
        <v>40</v>
      </c>
      <c r="D98" s="117" t="s">
        <v>503</v>
      </c>
      <c r="E98" s="5" t="s">
        <v>504</v>
      </c>
      <c r="F98" s="159">
        <v>6811</v>
      </c>
      <c r="G98" s="188">
        <v>7630</v>
      </c>
      <c r="H98" s="280">
        <v>7526</v>
      </c>
      <c r="I98" s="143">
        <v>7358</v>
      </c>
      <c r="J98" s="143">
        <v>7189</v>
      </c>
      <c r="K98" s="143">
        <v>7107</v>
      </c>
      <c r="L98" s="155">
        <v>7008</v>
      </c>
      <c r="M98" s="155">
        <v>6866</v>
      </c>
      <c r="N98" s="143">
        <v>6774</v>
      </c>
      <c r="O98" s="143">
        <v>6689</v>
      </c>
      <c r="P98" s="143">
        <v>6596</v>
      </c>
      <c r="Q98" s="155">
        <v>6509</v>
      </c>
      <c r="R98" s="143">
        <v>6413</v>
      </c>
      <c r="S98" s="143">
        <v>6258</v>
      </c>
      <c r="T98" s="143">
        <v>6175</v>
      </c>
      <c r="U98" s="143">
        <v>6014</v>
      </c>
      <c r="V98" s="143">
        <v>5954</v>
      </c>
      <c r="W98" s="143">
        <v>5875</v>
      </c>
      <c r="X98" s="302">
        <v>5749</v>
      </c>
      <c r="Y98" s="143">
        <v>5676</v>
      </c>
      <c r="Z98" s="155">
        <v>5626</v>
      </c>
    </row>
    <row r="99" spans="2:26" x14ac:dyDescent="0.2">
      <c r="B99" s="5" t="s">
        <v>438</v>
      </c>
      <c r="C99" s="5" t="s">
        <v>128</v>
      </c>
      <c r="D99" s="117" t="s">
        <v>208</v>
      </c>
      <c r="E99" s="5" t="s">
        <v>209</v>
      </c>
      <c r="F99" s="159">
        <v>2188</v>
      </c>
      <c r="G99" s="188">
        <v>2087</v>
      </c>
      <c r="H99" s="280">
        <v>2068</v>
      </c>
      <c r="I99" s="143">
        <v>2060</v>
      </c>
      <c r="J99" s="143">
        <v>2055</v>
      </c>
      <c r="K99" s="143">
        <v>2070</v>
      </c>
      <c r="L99" s="155">
        <v>2075</v>
      </c>
      <c r="M99" s="155">
        <v>2067</v>
      </c>
      <c r="N99" s="143">
        <v>2056</v>
      </c>
      <c r="O99" s="143">
        <v>2047</v>
      </c>
      <c r="P99" s="143">
        <v>2055</v>
      </c>
      <c r="Q99" s="155">
        <v>2074</v>
      </c>
      <c r="R99" s="143">
        <v>2041</v>
      </c>
      <c r="S99" s="143">
        <v>2036</v>
      </c>
      <c r="T99" s="143">
        <v>2027</v>
      </c>
      <c r="U99" s="143">
        <v>1998</v>
      </c>
      <c r="V99" s="143">
        <v>1993</v>
      </c>
      <c r="W99" s="143">
        <v>1951</v>
      </c>
      <c r="X99" s="302">
        <v>1958</v>
      </c>
      <c r="Y99" s="143">
        <v>1937</v>
      </c>
      <c r="Z99" s="155">
        <v>1915</v>
      </c>
    </row>
    <row r="100" spans="2:26" x14ac:dyDescent="0.2">
      <c r="B100" s="5" t="s">
        <v>416</v>
      </c>
      <c r="C100" s="5" t="s">
        <v>8</v>
      </c>
      <c r="D100" s="117" t="s">
        <v>210</v>
      </c>
      <c r="E100" s="5" t="s">
        <v>211</v>
      </c>
      <c r="F100" s="159">
        <v>3788</v>
      </c>
      <c r="G100" s="188">
        <v>5089</v>
      </c>
      <c r="H100" s="280">
        <v>5006</v>
      </c>
      <c r="I100" s="143">
        <v>4930</v>
      </c>
      <c r="J100" s="143">
        <v>4844</v>
      </c>
      <c r="K100" s="143">
        <v>4800</v>
      </c>
      <c r="L100" s="155">
        <v>4731</v>
      </c>
      <c r="M100" s="155">
        <v>4684</v>
      </c>
      <c r="N100" s="143">
        <v>4614</v>
      </c>
      <c r="O100" s="143">
        <v>4547</v>
      </c>
      <c r="P100" s="143">
        <v>4491</v>
      </c>
      <c r="Q100" s="155">
        <v>4436</v>
      </c>
      <c r="R100" s="143">
        <v>4362</v>
      </c>
      <c r="S100" s="143">
        <v>4312</v>
      </c>
      <c r="T100" s="143">
        <v>4276</v>
      </c>
      <c r="U100" s="143">
        <v>4224</v>
      </c>
      <c r="V100" s="143">
        <v>4228</v>
      </c>
      <c r="W100" s="143">
        <v>4107</v>
      </c>
      <c r="X100" s="302">
        <v>4109</v>
      </c>
      <c r="Y100" s="143">
        <v>4073</v>
      </c>
      <c r="Z100" s="155">
        <v>4086</v>
      </c>
    </row>
    <row r="101" spans="2:26" x14ac:dyDescent="0.2">
      <c r="B101" s="5" t="s">
        <v>422</v>
      </c>
      <c r="C101" s="5" t="s">
        <v>31</v>
      </c>
      <c r="D101" s="117" t="s">
        <v>212</v>
      </c>
      <c r="E101" s="5" t="s">
        <v>213</v>
      </c>
      <c r="F101" s="159">
        <v>2497</v>
      </c>
      <c r="G101" s="188">
        <v>2657</v>
      </c>
      <c r="H101" s="280">
        <v>2603</v>
      </c>
      <c r="I101" s="143">
        <v>2528</v>
      </c>
      <c r="J101" s="143">
        <v>2472</v>
      </c>
      <c r="K101" s="143">
        <v>2413</v>
      </c>
      <c r="L101" s="155">
        <v>2307</v>
      </c>
      <c r="M101" s="155">
        <v>2279</v>
      </c>
      <c r="N101" s="143">
        <v>2205</v>
      </c>
      <c r="O101" s="143">
        <v>2165</v>
      </c>
      <c r="P101" s="143">
        <v>2082</v>
      </c>
      <c r="Q101" s="155">
        <v>2051</v>
      </c>
      <c r="R101" s="143">
        <v>2020</v>
      </c>
      <c r="S101" s="143">
        <v>1998</v>
      </c>
      <c r="T101" s="143">
        <v>1975</v>
      </c>
      <c r="U101" s="143">
        <v>1962</v>
      </c>
      <c r="V101" s="143">
        <v>1952</v>
      </c>
      <c r="W101" s="143">
        <v>1936</v>
      </c>
      <c r="X101" s="302">
        <v>1919</v>
      </c>
      <c r="Y101" s="143">
        <v>1884</v>
      </c>
      <c r="Z101" s="155">
        <v>1849</v>
      </c>
    </row>
    <row r="102" spans="2:26" x14ac:dyDescent="0.2">
      <c r="B102" s="5" t="s">
        <v>552</v>
      </c>
      <c r="C102" s="5" t="s">
        <v>20</v>
      </c>
      <c r="D102" s="117" t="s">
        <v>214</v>
      </c>
      <c r="E102" s="5" t="s">
        <v>215</v>
      </c>
      <c r="F102" s="159">
        <v>7813</v>
      </c>
      <c r="G102" s="188">
        <v>9649</v>
      </c>
      <c r="H102" s="280">
        <v>9417</v>
      </c>
      <c r="I102" s="143">
        <v>9129</v>
      </c>
      <c r="J102" s="143">
        <v>8923</v>
      </c>
      <c r="K102" s="143">
        <v>8711</v>
      </c>
      <c r="L102" s="155">
        <v>8493</v>
      </c>
      <c r="M102" s="155">
        <v>8255</v>
      </c>
      <c r="N102" s="143">
        <v>8144</v>
      </c>
      <c r="O102" s="143">
        <v>8012</v>
      </c>
      <c r="P102" s="143">
        <v>7818</v>
      </c>
      <c r="Q102" s="155">
        <v>7656</v>
      </c>
      <c r="R102" s="143">
        <v>7515</v>
      </c>
      <c r="S102" s="143">
        <v>7321</v>
      </c>
      <c r="T102" s="143">
        <v>7159</v>
      </c>
      <c r="U102" s="143">
        <v>7008</v>
      </c>
      <c r="V102" s="143">
        <v>6927</v>
      </c>
      <c r="W102" s="143">
        <v>6778</v>
      </c>
      <c r="X102" s="302">
        <v>6744</v>
      </c>
      <c r="Y102" s="143">
        <v>6649</v>
      </c>
      <c r="Z102" s="155">
        <v>6521</v>
      </c>
    </row>
    <row r="103" spans="2:26" x14ac:dyDescent="0.2">
      <c r="B103" s="5" t="s">
        <v>421</v>
      </c>
      <c r="C103" s="5" t="s">
        <v>28</v>
      </c>
      <c r="D103" s="117" t="s">
        <v>216</v>
      </c>
      <c r="E103" s="5" t="s">
        <v>217</v>
      </c>
      <c r="F103" s="159">
        <v>3954</v>
      </c>
      <c r="G103" s="188">
        <v>3851</v>
      </c>
      <c r="H103" s="280">
        <v>3745</v>
      </c>
      <c r="I103" s="143">
        <v>3662</v>
      </c>
      <c r="J103" s="143">
        <v>3640</v>
      </c>
      <c r="K103" s="143">
        <v>3654</v>
      </c>
      <c r="L103" s="155">
        <v>3617</v>
      </c>
      <c r="M103" s="155">
        <v>3586</v>
      </c>
      <c r="N103" s="143">
        <v>3552</v>
      </c>
      <c r="O103" s="143">
        <v>3571</v>
      </c>
      <c r="P103" s="143">
        <v>3551</v>
      </c>
      <c r="Q103" s="155">
        <v>3534</v>
      </c>
      <c r="R103" s="143">
        <v>3471</v>
      </c>
      <c r="S103" s="143">
        <v>3425</v>
      </c>
      <c r="T103" s="143">
        <v>3416</v>
      </c>
      <c r="U103" s="143">
        <v>3327</v>
      </c>
      <c r="V103" s="143">
        <v>3244</v>
      </c>
      <c r="W103" s="143">
        <v>3171</v>
      </c>
      <c r="X103" s="302">
        <v>3108</v>
      </c>
      <c r="Y103" s="143">
        <v>3043</v>
      </c>
      <c r="Z103" s="155">
        <v>2969</v>
      </c>
    </row>
    <row r="104" spans="2:26" x14ac:dyDescent="0.2">
      <c r="B104" s="14" t="s">
        <v>424</v>
      </c>
      <c r="C104" s="14" t="s">
        <v>35</v>
      </c>
      <c r="D104" s="119" t="s">
        <v>505</v>
      </c>
      <c r="E104" s="14" t="s">
        <v>195</v>
      </c>
      <c r="F104" s="159">
        <v>6539</v>
      </c>
      <c r="G104" s="188">
        <v>5408</v>
      </c>
      <c r="H104" s="280">
        <v>5080</v>
      </c>
      <c r="I104" s="143">
        <v>4729</v>
      </c>
      <c r="J104" s="143">
        <v>4385</v>
      </c>
      <c r="K104" s="143">
        <v>4076</v>
      </c>
      <c r="L104" s="155">
        <v>3776</v>
      </c>
      <c r="M104" s="155">
        <v>3638</v>
      </c>
      <c r="N104" s="143">
        <v>3477</v>
      </c>
      <c r="O104" s="143">
        <v>3355</v>
      </c>
      <c r="P104" s="143">
        <v>3264</v>
      </c>
      <c r="Q104" s="155">
        <v>3192</v>
      </c>
      <c r="R104" s="143">
        <v>3108</v>
      </c>
      <c r="S104" s="143">
        <v>3009</v>
      </c>
      <c r="T104" s="143">
        <v>2956</v>
      </c>
      <c r="U104" s="143">
        <v>2923</v>
      </c>
      <c r="V104" s="143">
        <v>2878</v>
      </c>
      <c r="W104" s="143">
        <v>2841</v>
      </c>
      <c r="X104" s="302">
        <v>2839</v>
      </c>
      <c r="Y104" s="143">
        <v>2772</v>
      </c>
      <c r="Z104" s="155">
        <v>2743</v>
      </c>
    </row>
    <row r="105" spans="2:26" x14ac:dyDescent="0.2">
      <c r="B105" s="5" t="s">
        <v>421</v>
      </c>
      <c r="C105" s="5" t="s">
        <v>28</v>
      </c>
      <c r="D105" s="117" t="s">
        <v>218</v>
      </c>
      <c r="E105" s="5" t="s">
        <v>219</v>
      </c>
      <c r="F105" s="159">
        <v>12401</v>
      </c>
      <c r="G105" s="188">
        <v>12523</v>
      </c>
      <c r="H105" s="280">
        <v>12351</v>
      </c>
      <c r="I105" s="143">
        <v>12190</v>
      </c>
      <c r="J105" s="143">
        <v>12041</v>
      </c>
      <c r="K105" s="143">
        <v>11898</v>
      </c>
      <c r="L105" s="155">
        <v>11728</v>
      </c>
      <c r="M105" s="155">
        <v>11613</v>
      </c>
      <c r="N105" s="143">
        <v>11445</v>
      </c>
      <c r="O105" s="143">
        <v>11328</v>
      </c>
      <c r="P105" s="143">
        <v>11150</v>
      </c>
      <c r="Q105" s="155">
        <v>11012</v>
      </c>
      <c r="R105" s="143">
        <v>10826</v>
      </c>
      <c r="S105" s="143">
        <v>10549</v>
      </c>
      <c r="T105" s="143">
        <v>10288</v>
      </c>
      <c r="U105" s="143">
        <v>9941</v>
      </c>
      <c r="V105" s="143">
        <v>9704</v>
      </c>
      <c r="W105" s="143">
        <v>9486</v>
      </c>
      <c r="X105" s="302">
        <v>9252</v>
      </c>
      <c r="Y105" s="143">
        <v>9012</v>
      </c>
      <c r="Z105" s="155">
        <v>8709</v>
      </c>
    </row>
    <row r="106" spans="2:26" x14ac:dyDescent="0.2">
      <c r="B106" s="5" t="s">
        <v>438</v>
      </c>
      <c r="C106" s="5" t="s">
        <v>128</v>
      </c>
      <c r="D106" s="117" t="s">
        <v>220</v>
      </c>
      <c r="E106" s="5" t="s">
        <v>221</v>
      </c>
      <c r="F106" s="159">
        <v>1476</v>
      </c>
      <c r="G106" s="188">
        <v>1726</v>
      </c>
      <c r="H106" s="280">
        <v>1749</v>
      </c>
      <c r="I106" s="143">
        <v>1763</v>
      </c>
      <c r="J106" s="143">
        <v>1760</v>
      </c>
      <c r="K106" s="143">
        <v>1758</v>
      </c>
      <c r="L106" s="155">
        <v>1777</v>
      </c>
      <c r="M106" s="155">
        <v>1770</v>
      </c>
      <c r="N106" s="143">
        <v>1753</v>
      </c>
      <c r="O106" s="143">
        <v>1749</v>
      </c>
      <c r="P106" s="143">
        <v>1745</v>
      </c>
      <c r="Q106" s="155">
        <v>1735</v>
      </c>
      <c r="R106" s="143">
        <v>1723</v>
      </c>
      <c r="S106" s="143">
        <v>1711</v>
      </c>
      <c r="T106" s="143">
        <v>1687</v>
      </c>
      <c r="U106" s="143">
        <v>1641</v>
      </c>
      <c r="V106" s="143">
        <v>1618</v>
      </c>
      <c r="W106" s="143">
        <v>1609</v>
      </c>
      <c r="X106" s="302">
        <v>1580</v>
      </c>
      <c r="Y106" s="143">
        <v>1557</v>
      </c>
      <c r="Z106" s="155">
        <v>1534</v>
      </c>
    </row>
    <row r="107" spans="2:26" x14ac:dyDescent="0.2">
      <c r="B107" s="5" t="s">
        <v>432</v>
      </c>
      <c r="C107" s="5" t="s">
        <v>89</v>
      </c>
      <c r="D107" s="117" t="s">
        <v>222</v>
      </c>
      <c r="E107" s="5" t="s">
        <v>223</v>
      </c>
      <c r="F107" s="159">
        <v>9776</v>
      </c>
      <c r="G107" s="188">
        <v>7583</v>
      </c>
      <c r="H107" s="280">
        <v>7299</v>
      </c>
      <c r="I107" s="143">
        <v>7096</v>
      </c>
      <c r="J107" s="143">
        <v>6863</v>
      </c>
      <c r="K107" s="143">
        <v>6735</v>
      </c>
      <c r="L107" s="155">
        <v>6514</v>
      </c>
      <c r="M107" s="155">
        <v>6301</v>
      </c>
      <c r="N107" s="143">
        <v>6130</v>
      </c>
      <c r="O107" s="143">
        <v>6001</v>
      </c>
      <c r="P107" s="143">
        <v>5750</v>
      </c>
      <c r="Q107" s="155">
        <v>5576</v>
      </c>
      <c r="R107" s="143">
        <v>5376</v>
      </c>
      <c r="S107" s="143">
        <v>5170</v>
      </c>
      <c r="T107" s="143">
        <v>5077</v>
      </c>
      <c r="U107" s="143">
        <v>4979</v>
      </c>
      <c r="V107" s="143">
        <v>4928</v>
      </c>
      <c r="W107" s="143">
        <v>4873</v>
      </c>
      <c r="X107" s="302">
        <v>4852</v>
      </c>
      <c r="Y107" s="143">
        <v>4822</v>
      </c>
      <c r="Z107" s="155">
        <v>4787</v>
      </c>
    </row>
    <row r="108" spans="2:26" x14ac:dyDescent="0.2">
      <c r="B108" s="5" t="s">
        <v>418</v>
      </c>
      <c r="C108" s="5" t="s">
        <v>12</v>
      </c>
      <c r="D108" s="117" t="s">
        <v>224</v>
      </c>
      <c r="E108" s="5" t="s">
        <v>225</v>
      </c>
      <c r="F108" s="159">
        <v>2170</v>
      </c>
      <c r="G108" s="188">
        <v>1545</v>
      </c>
      <c r="H108" s="280">
        <v>1498</v>
      </c>
      <c r="I108" s="143">
        <v>1471</v>
      </c>
      <c r="J108" s="143">
        <v>1439</v>
      </c>
      <c r="K108" s="143">
        <v>1409</v>
      </c>
      <c r="L108" s="155">
        <v>1365</v>
      </c>
      <c r="M108" s="155">
        <v>1311</v>
      </c>
      <c r="N108" s="143">
        <v>1291</v>
      </c>
      <c r="O108" s="143">
        <v>1269</v>
      </c>
      <c r="P108" s="143">
        <v>1252</v>
      </c>
      <c r="Q108" s="155">
        <v>1202</v>
      </c>
      <c r="R108" s="143">
        <v>1189</v>
      </c>
      <c r="S108" s="143">
        <v>1175</v>
      </c>
      <c r="T108" s="143">
        <v>1125</v>
      </c>
      <c r="U108" s="143">
        <v>1070</v>
      </c>
      <c r="V108" s="143">
        <v>1058</v>
      </c>
      <c r="W108" s="143">
        <v>1049</v>
      </c>
      <c r="X108" s="302">
        <v>1036</v>
      </c>
      <c r="Y108" s="143">
        <v>1026</v>
      </c>
      <c r="Z108" s="155">
        <v>1001</v>
      </c>
    </row>
    <row r="109" spans="2:26" x14ac:dyDescent="0.2">
      <c r="B109" s="118" t="s">
        <v>432</v>
      </c>
      <c r="C109" s="118" t="s">
        <v>89</v>
      </c>
      <c r="D109" s="124" t="s">
        <v>509</v>
      </c>
      <c r="E109" s="14" t="s">
        <v>90</v>
      </c>
      <c r="F109" s="159">
        <v>7001</v>
      </c>
      <c r="G109" s="188">
        <v>4636</v>
      </c>
      <c r="H109" s="280">
        <v>4237</v>
      </c>
      <c r="I109" s="143">
        <v>3797</v>
      </c>
      <c r="J109" s="143">
        <v>3490</v>
      </c>
      <c r="K109" s="143">
        <v>3163</v>
      </c>
      <c r="L109" s="155">
        <v>2927</v>
      </c>
      <c r="M109" s="155">
        <v>2799</v>
      </c>
      <c r="N109" s="143">
        <v>2685</v>
      </c>
      <c r="O109" s="143">
        <v>2568</v>
      </c>
      <c r="P109" s="143">
        <v>2516</v>
      </c>
      <c r="Q109" s="155">
        <v>2472</v>
      </c>
      <c r="R109" s="143">
        <v>2451</v>
      </c>
      <c r="S109" s="143">
        <v>2454</v>
      </c>
      <c r="T109" s="143">
        <v>2443</v>
      </c>
      <c r="U109" s="143">
        <v>2451</v>
      </c>
      <c r="V109" s="143">
        <v>2451</v>
      </c>
      <c r="W109" s="143">
        <v>2481</v>
      </c>
      <c r="X109" s="302">
        <v>2541</v>
      </c>
      <c r="Y109" s="143">
        <v>2582</v>
      </c>
      <c r="Z109" s="155">
        <v>2634</v>
      </c>
    </row>
    <row r="110" spans="2:26" x14ac:dyDescent="0.2">
      <c r="B110" s="5" t="s">
        <v>433</v>
      </c>
      <c r="C110" s="5" t="s">
        <v>91</v>
      </c>
      <c r="D110" s="117" t="s">
        <v>226</v>
      </c>
      <c r="E110" s="5" t="s">
        <v>227</v>
      </c>
      <c r="F110" s="159">
        <v>5603</v>
      </c>
      <c r="G110" s="188">
        <v>3804</v>
      </c>
      <c r="H110" s="280">
        <v>3689</v>
      </c>
      <c r="I110" s="143">
        <v>3558</v>
      </c>
      <c r="J110" s="143">
        <v>3485</v>
      </c>
      <c r="K110" s="143">
        <v>3434</v>
      </c>
      <c r="L110" s="155">
        <v>3368</v>
      </c>
      <c r="M110" s="155">
        <v>3362</v>
      </c>
      <c r="N110" s="143">
        <v>3320</v>
      </c>
      <c r="O110" s="143">
        <v>3282</v>
      </c>
      <c r="P110" s="143">
        <v>3262</v>
      </c>
      <c r="Q110" s="155">
        <v>3220</v>
      </c>
      <c r="R110" s="143">
        <v>3167</v>
      </c>
      <c r="S110" s="143">
        <v>3135</v>
      </c>
      <c r="T110" s="143">
        <v>3101</v>
      </c>
      <c r="U110" s="143">
        <v>3050</v>
      </c>
      <c r="V110" s="143">
        <v>3034</v>
      </c>
      <c r="W110" s="143">
        <v>3009</v>
      </c>
      <c r="X110" s="302">
        <v>3004</v>
      </c>
      <c r="Y110" s="143">
        <v>2976</v>
      </c>
      <c r="Z110" s="155">
        <v>2990</v>
      </c>
    </row>
    <row r="111" spans="2:26" x14ac:dyDescent="0.2">
      <c r="B111" s="5" t="s">
        <v>552</v>
      </c>
      <c r="C111" s="5" t="s">
        <v>20</v>
      </c>
      <c r="D111" s="117" t="s">
        <v>228</v>
      </c>
      <c r="E111" s="5" t="s">
        <v>229</v>
      </c>
      <c r="F111" s="159">
        <v>7358</v>
      </c>
      <c r="G111" s="188">
        <v>8847</v>
      </c>
      <c r="H111" s="280">
        <v>8735</v>
      </c>
      <c r="I111" s="143">
        <v>8552</v>
      </c>
      <c r="J111" s="143">
        <v>8361</v>
      </c>
      <c r="K111" s="143">
        <v>8314</v>
      </c>
      <c r="L111" s="155">
        <v>8186</v>
      </c>
      <c r="M111" s="155">
        <v>8060</v>
      </c>
      <c r="N111" s="143">
        <v>7970</v>
      </c>
      <c r="O111" s="143">
        <v>7818</v>
      </c>
      <c r="P111" s="143">
        <v>7755</v>
      </c>
      <c r="Q111" s="155">
        <v>7601</v>
      </c>
      <c r="R111" s="143">
        <v>7531</v>
      </c>
      <c r="S111" s="143">
        <v>7520</v>
      </c>
      <c r="T111" s="143">
        <v>7454</v>
      </c>
      <c r="U111" s="143">
        <v>7361</v>
      </c>
      <c r="V111" s="143">
        <v>7307</v>
      </c>
      <c r="W111" s="143">
        <v>7185</v>
      </c>
      <c r="X111" s="302">
        <v>7135</v>
      </c>
      <c r="Y111" s="143">
        <v>7110</v>
      </c>
      <c r="Z111" s="155">
        <v>7045</v>
      </c>
    </row>
    <row r="112" spans="2:26" x14ac:dyDescent="0.2">
      <c r="B112" s="120" t="s">
        <v>434</v>
      </c>
      <c r="C112" s="120" t="s">
        <v>98</v>
      </c>
      <c r="D112" s="121" t="s">
        <v>230</v>
      </c>
      <c r="E112" s="5" t="s">
        <v>231</v>
      </c>
      <c r="F112" s="159">
        <v>3437</v>
      </c>
      <c r="G112" s="188">
        <v>3764</v>
      </c>
      <c r="H112" s="280">
        <v>3712</v>
      </c>
      <c r="I112" s="143">
        <v>3632</v>
      </c>
      <c r="J112" s="143">
        <v>3576</v>
      </c>
      <c r="K112" s="143">
        <v>3475</v>
      </c>
      <c r="L112" s="155">
        <v>3379</v>
      </c>
      <c r="M112" s="155">
        <v>3322</v>
      </c>
      <c r="N112" s="143">
        <v>3260</v>
      </c>
      <c r="O112" s="143">
        <v>3214</v>
      </c>
      <c r="P112" s="143">
        <v>3164</v>
      </c>
      <c r="Q112" s="155">
        <v>3110</v>
      </c>
      <c r="R112" s="143">
        <v>3052</v>
      </c>
      <c r="S112" s="143">
        <v>3031</v>
      </c>
      <c r="T112" s="143">
        <v>2964</v>
      </c>
      <c r="U112" s="143">
        <v>2914</v>
      </c>
      <c r="V112" s="143">
        <v>2881</v>
      </c>
      <c r="W112" s="143">
        <v>2851</v>
      </c>
      <c r="X112" s="302">
        <v>2843</v>
      </c>
      <c r="Y112" s="143">
        <v>2842</v>
      </c>
      <c r="Z112" s="155">
        <v>2803</v>
      </c>
    </row>
    <row r="113" spans="2:26" x14ac:dyDescent="0.2">
      <c r="B113" s="5" t="s">
        <v>436</v>
      </c>
      <c r="C113" s="5" t="s">
        <v>114</v>
      </c>
      <c r="D113" s="117" t="s">
        <v>232</v>
      </c>
      <c r="E113" s="5" t="s">
        <v>233</v>
      </c>
      <c r="F113" s="159">
        <v>4252</v>
      </c>
      <c r="G113" s="188">
        <v>5485</v>
      </c>
      <c r="H113" s="280">
        <v>5451</v>
      </c>
      <c r="I113" s="143">
        <v>5369</v>
      </c>
      <c r="J113" s="143">
        <v>5270</v>
      </c>
      <c r="K113" s="143">
        <v>5244</v>
      </c>
      <c r="L113" s="155">
        <v>5186</v>
      </c>
      <c r="M113" s="155">
        <v>5144</v>
      </c>
      <c r="N113" s="143">
        <v>5092</v>
      </c>
      <c r="O113" s="143">
        <v>4988</v>
      </c>
      <c r="P113" s="143">
        <v>4923</v>
      </c>
      <c r="Q113" s="155">
        <v>4805</v>
      </c>
      <c r="R113" s="143">
        <v>4665</v>
      </c>
      <c r="S113" s="143">
        <v>4581</v>
      </c>
      <c r="T113" s="143">
        <v>4548</v>
      </c>
      <c r="U113" s="143">
        <v>4462</v>
      </c>
      <c r="V113" s="143">
        <v>4394</v>
      </c>
      <c r="W113" s="143">
        <v>4296</v>
      </c>
      <c r="X113" s="302">
        <v>4170</v>
      </c>
      <c r="Y113" s="143">
        <v>4096</v>
      </c>
      <c r="Z113" s="155">
        <v>3998</v>
      </c>
    </row>
    <row r="114" spans="2:26" x14ac:dyDescent="0.2">
      <c r="B114" s="5" t="s">
        <v>434</v>
      </c>
      <c r="C114" s="5" t="s">
        <v>98</v>
      </c>
      <c r="D114" s="117" t="s">
        <v>234</v>
      </c>
      <c r="E114" s="5" t="s">
        <v>235</v>
      </c>
      <c r="F114" s="159">
        <v>3603</v>
      </c>
      <c r="G114" s="188">
        <v>3247</v>
      </c>
      <c r="H114" s="280">
        <v>3137</v>
      </c>
      <c r="I114" s="143">
        <v>3012</v>
      </c>
      <c r="J114" s="143">
        <v>2903</v>
      </c>
      <c r="K114" s="143">
        <v>2814</v>
      </c>
      <c r="L114" s="155">
        <v>2782</v>
      </c>
      <c r="M114" s="155">
        <v>2753</v>
      </c>
      <c r="N114" s="143">
        <v>2689</v>
      </c>
      <c r="O114" s="143">
        <v>2661</v>
      </c>
      <c r="P114" s="143">
        <v>2610</v>
      </c>
      <c r="Q114" s="155">
        <v>2573</v>
      </c>
      <c r="R114" s="143">
        <v>2536</v>
      </c>
      <c r="S114" s="143">
        <v>2450</v>
      </c>
      <c r="T114" s="143">
        <v>2422</v>
      </c>
      <c r="U114" s="143">
        <v>2376</v>
      </c>
      <c r="V114" s="143">
        <v>2363</v>
      </c>
      <c r="W114" s="143">
        <v>2331</v>
      </c>
      <c r="X114" s="302">
        <v>2310</v>
      </c>
      <c r="Y114" s="143">
        <v>2278</v>
      </c>
      <c r="Z114" s="155">
        <v>2300</v>
      </c>
    </row>
    <row r="115" spans="2:26" x14ac:dyDescent="0.2">
      <c r="B115" s="5" t="s">
        <v>415</v>
      </c>
      <c r="C115" s="5" t="s">
        <v>5</v>
      </c>
      <c r="D115" s="117" t="s">
        <v>236</v>
      </c>
      <c r="E115" s="5" t="s">
        <v>237</v>
      </c>
      <c r="F115" s="159">
        <v>3252</v>
      </c>
      <c r="G115" s="188">
        <v>3783</v>
      </c>
      <c r="H115" s="280">
        <v>3747</v>
      </c>
      <c r="I115" s="143">
        <v>3650</v>
      </c>
      <c r="J115" s="143">
        <v>3627</v>
      </c>
      <c r="K115" s="143">
        <v>3572</v>
      </c>
      <c r="L115" s="155">
        <v>3541</v>
      </c>
      <c r="M115" s="155">
        <v>3512</v>
      </c>
      <c r="N115" s="143">
        <v>3496</v>
      </c>
      <c r="O115" s="143">
        <v>3501</v>
      </c>
      <c r="P115" s="143">
        <v>3448</v>
      </c>
      <c r="Q115" s="155">
        <v>3403</v>
      </c>
      <c r="R115" s="143">
        <v>3388</v>
      </c>
      <c r="S115" s="143">
        <v>3325</v>
      </c>
      <c r="T115" s="143">
        <v>3326</v>
      </c>
      <c r="U115" s="143">
        <v>3273</v>
      </c>
      <c r="V115" s="143">
        <v>3202</v>
      </c>
      <c r="W115" s="143">
        <v>3162</v>
      </c>
      <c r="X115" s="302">
        <v>3107</v>
      </c>
      <c r="Y115" s="143">
        <v>3014</v>
      </c>
      <c r="Z115" s="155">
        <v>2967</v>
      </c>
    </row>
    <row r="116" spans="2:26" x14ac:dyDescent="0.2">
      <c r="B116" s="5" t="s">
        <v>436</v>
      </c>
      <c r="C116" s="5" t="s">
        <v>114</v>
      </c>
      <c r="D116" s="117" t="s">
        <v>238</v>
      </c>
      <c r="E116" s="5" t="s">
        <v>239</v>
      </c>
      <c r="F116" s="159">
        <v>2818</v>
      </c>
      <c r="G116" s="188">
        <v>3847</v>
      </c>
      <c r="H116" s="280">
        <v>3804</v>
      </c>
      <c r="I116" s="143">
        <v>3766</v>
      </c>
      <c r="J116" s="143">
        <v>3740</v>
      </c>
      <c r="K116" s="143">
        <v>3748</v>
      </c>
      <c r="L116" s="155">
        <v>3747</v>
      </c>
      <c r="M116" s="155">
        <v>3733</v>
      </c>
      <c r="N116" s="143">
        <v>3701</v>
      </c>
      <c r="O116" s="143">
        <v>3652</v>
      </c>
      <c r="P116" s="143">
        <v>3586</v>
      </c>
      <c r="Q116" s="155">
        <v>3514</v>
      </c>
      <c r="R116" s="143">
        <v>3439</v>
      </c>
      <c r="S116" s="143">
        <v>3379</v>
      </c>
      <c r="T116" s="143">
        <v>3360</v>
      </c>
      <c r="U116" s="143">
        <v>3319</v>
      </c>
      <c r="V116" s="143">
        <v>3249</v>
      </c>
      <c r="W116" s="143">
        <v>3181</v>
      </c>
      <c r="X116" s="302">
        <v>3112</v>
      </c>
      <c r="Y116" s="143">
        <v>3059</v>
      </c>
      <c r="Z116" s="155">
        <v>3001</v>
      </c>
    </row>
    <row r="117" spans="2:26" x14ac:dyDescent="0.2">
      <c r="B117" s="5" t="s">
        <v>429</v>
      </c>
      <c r="C117" s="5" t="s">
        <v>60</v>
      </c>
      <c r="D117" s="117" t="s">
        <v>240</v>
      </c>
      <c r="E117" s="5" t="s">
        <v>241</v>
      </c>
      <c r="F117" s="159">
        <v>5781</v>
      </c>
      <c r="G117" s="188">
        <v>6867</v>
      </c>
      <c r="H117" s="280">
        <v>6756</v>
      </c>
      <c r="I117" s="143">
        <v>6629</v>
      </c>
      <c r="J117" s="143">
        <v>6534</v>
      </c>
      <c r="K117" s="143">
        <v>6436</v>
      </c>
      <c r="L117" s="155">
        <v>6295</v>
      </c>
      <c r="M117" s="155">
        <v>6273</v>
      </c>
      <c r="N117" s="143">
        <v>6254</v>
      </c>
      <c r="O117" s="143">
        <v>6216</v>
      </c>
      <c r="P117" s="143">
        <v>6126</v>
      </c>
      <c r="Q117" s="155">
        <v>6022</v>
      </c>
      <c r="R117" s="143">
        <v>5913</v>
      </c>
      <c r="S117" s="143">
        <v>5864</v>
      </c>
      <c r="T117" s="143">
        <v>5845</v>
      </c>
      <c r="U117" s="143">
        <v>5794</v>
      </c>
      <c r="V117" s="143">
        <v>5748</v>
      </c>
      <c r="W117" s="143">
        <v>5670</v>
      </c>
      <c r="X117" s="302">
        <v>5658</v>
      </c>
      <c r="Y117" s="143">
        <v>5573</v>
      </c>
      <c r="Z117" s="155">
        <v>5475</v>
      </c>
    </row>
    <row r="118" spans="2:26" x14ac:dyDescent="0.2">
      <c r="B118" s="5" t="s">
        <v>430</v>
      </c>
      <c r="C118" s="5" t="s">
        <v>65</v>
      </c>
      <c r="D118" s="117" t="s">
        <v>242</v>
      </c>
      <c r="E118" s="5" t="s">
        <v>243</v>
      </c>
      <c r="F118" s="159">
        <v>5495</v>
      </c>
      <c r="G118" s="188">
        <v>6392</v>
      </c>
      <c r="H118" s="280">
        <v>6312</v>
      </c>
      <c r="I118" s="143">
        <v>6223</v>
      </c>
      <c r="J118" s="143">
        <v>6249</v>
      </c>
      <c r="K118" s="143">
        <v>6223</v>
      </c>
      <c r="L118" s="155">
        <v>6161</v>
      </c>
      <c r="M118" s="155">
        <v>6107</v>
      </c>
      <c r="N118" s="143">
        <v>6109</v>
      </c>
      <c r="O118" s="143">
        <v>6066</v>
      </c>
      <c r="P118" s="143">
        <v>6045</v>
      </c>
      <c r="Q118" s="155">
        <v>6033</v>
      </c>
      <c r="R118" s="143">
        <v>5931</v>
      </c>
      <c r="S118" s="143">
        <v>5936</v>
      </c>
      <c r="T118" s="143">
        <v>5906</v>
      </c>
      <c r="U118" s="143">
        <v>5846</v>
      </c>
      <c r="V118" s="143">
        <v>5780</v>
      </c>
      <c r="W118" s="143">
        <v>5727</v>
      </c>
      <c r="X118" s="302">
        <v>5774</v>
      </c>
      <c r="Y118" s="143">
        <v>5722</v>
      </c>
      <c r="Z118" s="155">
        <v>5626</v>
      </c>
    </row>
    <row r="119" spans="2:26" x14ac:dyDescent="0.2">
      <c r="B119" s="5" t="s">
        <v>432</v>
      </c>
      <c r="C119" s="5" t="s">
        <v>89</v>
      </c>
      <c r="D119" s="117" t="s">
        <v>244</v>
      </c>
      <c r="E119" s="5" t="s">
        <v>245</v>
      </c>
      <c r="F119" s="159">
        <v>5065</v>
      </c>
      <c r="G119" s="188">
        <v>4604</v>
      </c>
      <c r="H119" s="280">
        <v>4413</v>
      </c>
      <c r="I119" s="143">
        <v>4192</v>
      </c>
      <c r="J119" s="143">
        <v>4074</v>
      </c>
      <c r="K119" s="143">
        <v>3979</v>
      </c>
      <c r="L119" s="155">
        <v>3866</v>
      </c>
      <c r="M119" s="155">
        <v>3772</v>
      </c>
      <c r="N119" s="143">
        <v>3644</v>
      </c>
      <c r="O119" s="143">
        <v>3510</v>
      </c>
      <c r="P119" s="143">
        <v>3375</v>
      </c>
      <c r="Q119" s="155">
        <v>3289</v>
      </c>
      <c r="R119" s="143">
        <v>3185</v>
      </c>
      <c r="S119" s="143">
        <v>3079</v>
      </c>
      <c r="T119" s="143">
        <v>3012</v>
      </c>
      <c r="U119" s="143">
        <v>2964</v>
      </c>
      <c r="V119" s="143">
        <v>2891</v>
      </c>
      <c r="W119" s="143">
        <v>2861</v>
      </c>
      <c r="X119" s="302">
        <v>2864</v>
      </c>
      <c r="Y119" s="143">
        <v>2835</v>
      </c>
      <c r="Z119" s="155">
        <v>2828</v>
      </c>
    </row>
    <row r="120" spans="2:26" x14ac:dyDescent="0.2">
      <c r="B120" s="5" t="s">
        <v>427</v>
      </c>
      <c r="C120" s="5" t="s">
        <v>50</v>
      </c>
      <c r="D120" s="117" t="s">
        <v>246</v>
      </c>
      <c r="E120" s="5" t="s">
        <v>247</v>
      </c>
      <c r="F120" s="159">
        <v>4993</v>
      </c>
      <c r="G120" s="188">
        <v>3565</v>
      </c>
      <c r="H120" s="280">
        <v>3495</v>
      </c>
      <c r="I120" s="143">
        <v>3431</v>
      </c>
      <c r="J120" s="143">
        <v>3301</v>
      </c>
      <c r="K120" s="143">
        <v>3275</v>
      </c>
      <c r="L120" s="155">
        <v>3204</v>
      </c>
      <c r="M120" s="155">
        <v>3162</v>
      </c>
      <c r="N120" s="143">
        <v>3090</v>
      </c>
      <c r="O120" s="143">
        <v>3013</v>
      </c>
      <c r="P120" s="143">
        <v>2974</v>
      </c>
      <c r="Q120" s="155">
        <v>2969</v>
      </c>
      <c r="R120" s="143">
        <v>2969</v>
      </c>
      <c r="S120" s="143">
        <v>2925</v>
      </c>
      <c r="T120" s="143">
        <v>2885</v>
      </c>
      <c r="U120" s="143">
        <v>2838</v>
      </c>
      <c r="V120" s="143">
        <v>2846</v>
      </c>
      <c r="W120" s="143">
        <v>2818</v>
      </c>
      <c r="X120" s="302">
        <v>2849</v>
      </c>
      <c r="Y120" s="143">
        <v>2828</v>
      </c>
      <c r="Z120" s="155">
        <v>2850</v>
      </c>
    </row>
    <row r="121" spans="2:26" x14ac:dyDescent="0.2">
      <c r="B121" s="5" t="s">
        <v>432</v>
      </c>
      <c r="C121" s="5" t="s">
        <v>89</v>
      </c>
      <c r="D121" s="117" t="s">
        <v>248</v>
      </c>
      <c r="E121" s="5" t="s">
        <v>249</v>
      </c>
      <c r="F121" s="159">
        <v>7111</v>
      </c>
      <c r="G121" s="188">
        <v>6300</v>
      </c>
      <c r="H121" s="280">
        <v>6106</v>
      </c>
      <c r="I121" s="143">
        <v>5951</v>
      </c>
      <c r="J121" s="143">
        <v>5793</v>
      </c>
      <c r="K121" s="143">
        <v>5672</v>
      </c>
      <c r="L121" s="155">
        <v>5542</v>
      </c>
      <c r="M121" s="155">
        <v>5449</v>
      </c>
      <c r="N121" s="143">
        <v>5353</v>
      </c>
      <c r="O121" s="143">
        <v>5268</v>
      </c>
      <c r="P121" s="143">
        <v>5203</v>
      </c>
      <c r="Q121" s="155">
        <v>5087</v>
      </c>
      <c r="R121" s="143">
        <v>5011</v>
      </c>
      <c r="S121" s="143">
        <v>4934</v>
      </c>
      <c r="T121" s="143">
        <v>4846</v>
      </c>
      <c r="U121" s="143">
        <v>4723</v>
      </c>
      <c r="V121" s="143">
        <v>4666</v>
      </c>
      <c r="W121" s="143">
        <v>4590</v>
      </c>
      <c r="X121" s="302">
        <v>4543</v>
      </c>
      <c r="Y121" s="143">
        <v>4500</v>
      </c>
      <c r="Z121" s="155">
        <v>4443</v>
      </c>
    </row>
    <row r="122" spans="2:26" x14ac:dyDescent="0.2">
      <c r="B122" s="5" t="s">
        <v>429</v>
      </c>
      <c r="C122" s="5" t="s">
        <v>60</v>
      </c>
      <c r="D122" s="117" t="s">
        <v>250</v>
      </c>
      <c r="E122" s="5" t="s">
        <v>251</v>
      </c>
      <c r="F122" s="159">
        <v>4210</v>
      </c>
      <c r="G122" s="188">
        <v>5142</v>
      </c>
      <c r="H122" s="280">
        <v>5086</v>
      </c>
      <c r="I122" s="143">
        <v>5012</v>
      </c>
      <c r="J122" s="143">
        <v>4957</v>
      </c>
      <c r="K122" s="143">
        <v>4924</v>
      </c>
      <c r="L122" s="155">
        <v>4811</v>
      </c>
      <c r="M122" s="155">
        <v>4752</v>
      </c>
      <c r="N122" s="143">
        <v>4633</v>
      </c>
      <c r="O122" s="143">
        <v>4526</v>
      </c>
      <c r="P122" s="143">
        <v>4419</v>
      </c>
      <c r="Q122" s="155">
        <v>4378</v>
      </c>
      <c r="R122" s="143">
        <v>4305</v>
      </c>
      <c r="S122" s="143">
        <v>4261</v>
      </c>
      <c r="T122" s="143">
        <v>4125</v>
      </c>
      <c r="U122" s="143">
        <v>4069</v>
      </c>
      <c r="V122" s="143">
        <v>3992</v>
      </c>
      <c r="W122" s="143">
        <v>3912</v>
      </c>
      <c r="X122" s="302">
        <v>3917</v>
      </c>
      <c r="Y122" s="143">
        <v>3844</v>
      </c>
      <c r="Z122" s="155">
        <v>3842</v>
      </c>
    </row>
    <row r="123" spans="2:26" x14ac:dyDescent="0.2">
      <c r="B123" s="5" t="s">
        <v>438</v>
      </c>
      <c r="C123" s="5" t="s">
        <v>128</v>
      </c>
      <c r="D123" s="117" t="s">
        <v>252</v>
      </c>
      <c r="E123" s="5" t="s">
        <v>253</v>
      </c>
      <c r="F123" s="159">
        <v>2280</v>
      </c>
      <c r="G123" s="188">
        <v>1708</v>
      </c>
      <c r="H123" s="280">
        <v>1680</v>
      </c>
      <c r="I123" s="143">
        <v>1639</v>
      </c>
      <c r="J123" s="143">
        <v>1595</v>
      </c>
      <c r="K123" s="143">
        <v>1562</v>
      </c>
      <c r="L123" s="155">
        <v>1529</v>
      </c>
      <c r="M123" s="155">
        <v>1511</v>
      </c>
      <c r="N123" s="143">
        <v>1500</v>
      </c>
      <c r="O123" s="143">
        <v>1502</v>
      </c>
      <c r="P123" s="143">
        <v>1507</v>
      </c>
      <c r="Q123" s="155">
        <v>1494</v>
      </c>
      <c r="R123" s="143">
        <v>1485</v>
      </c>
      <c r="S123" s="143">
        <v>1475</v>
      </c>
      <c r="T123" s="143">
        <v>1467</v>
      </c>
      <c r="U123" s="143">
        <v>1459</v>
      </c>
      <c r="V123" s="143">
        <v>1455</v>
      </c>
      <c r="W123" s="143">
        <v>1454</v>
      </c>
      <c r="X123" s="302">
        <v>1417</v>
      </c>
      <c r="Y123" s="143">
        <v>1409</v>
      </c>
      <c r="Z123" s="155">
        <v>1390</v>
      </c>
    </row>
    <row r="124" spans="2:26" x14ac:dyDescent="0.2">
      <c r="B124" s="5" t="s">
        <v>438</v>
      </c>
      <c r="C124" s="5" t="s">
        <v>128</v>
      </c>
      <c r="D124" s="117" t="s">
        <v>254</v>
      </c>
      <c r="E124" s="5" t="s">
        <v>255</v>
      </c>
      <c r="F124" s="159">
        <v>1526</v>
      </c>
      <c r="G124" s="188">
        <v>892</v>
      </c>
      <c r="H124" s="280">
        <v>886</v>
      </c>
      <c r="I124" s="143">
        <v>869</v>
      </c>
      <c r="J124" s="143">
        <v>877</v>
      </c>
      <c r="K124" s="143">
        <v>884</v>
      </c>
      <c r="L124" s="155">
        <v>862</v>
      </c>
      <c r="M124" s="155">
        <v>856</v>
      </c>
      <c r="N124" s="143">
        <v>861</v>
      </c>
      <c r="O124" s="143">
        <v>877</v>
      </c>
      <c r="P124" s="143">
        <v>886</v>
      </c>
      <c r="Q124" s="155">
        <v>888</v>
      </c>
      <c r="R124" s="143">
        <v>897</v>
      </c>
      <c r="S124" s="143">
        <v>844</v>
      </c>
      <c r="T124" s="143">
        <v>843</v>
      </c>
      <c r="U124" s="143">
        <v>849</v>
      </c>
      <c r="V124" s="143">
        <v>851</v>
      </c>
      <c r="W124" s="143">
        <v>843</v>
      </c>
      <c r="X124" s="302">
        <v>860</v>
      </c>
      <c r="Y124" s="143">
        <v>880</v>
      </c>
      <c r="Z124" s="155">
        <v>903</v>
      </c>
    </row>
    <row r="125" spans="2:26" x14ac:dyDescent="0.2">
      <c r="B125" s="5" t="s">
        <v>438</v>
      </c>
      <c r="C125" s="5" t="s">
        <v>128</v>
      </c>
      <c r="D125" s="117" t="s">
        <v>256</v>
      </c>
      <c r="E125" s="5" t="s">
        <v>257</v>
      </c>
      <c r="F125" s="159">
        <v>1010</v>
      </c>
      <c r="G125" s="188">
        <v>729</v>
      </c>
      <c r="H125" s="280">
        <v>725</v>
      </c>
      <c r="I125" s="143">
        <v>713</v>
      </c>
      <c r="J125" s="143">
        <v>705</v>
      </c>
      <c r="K125" s="143">
        <v>685</v>
      </c>
      <c r="L125" s="155">
        <v>674</v>
      </c>
      <c r="M125" s="155">
        <v>683</v>
      </c>
      <c r="N125" s="143">
        <v>669</v>
      </c>
      <c r="O125" s="143">
        <v>658</v>
      </c>
      <c r="P125" s="143">
        <v>632</v>
      </c>
      <c r="Q125" s="155">
        <v>629</v>
      </c>
      <c r="R125" s="143">
        <v>600</v>
      </c>
      <c r="S125" s="143">
        <v>631</v>
      </c>
      <c r="T125" s="143">
        <v>601</v>
      </c>
      <c r="U125" s="143">
        <v>587</v>
      </c>
      <c r="V125" s="143">
        <v>584</v>
      </c>
      <c r="W125" s="143">
        <v>557</v>
      </c>
      <c r="X125" s="302">
        <v>545</v>
      </c>
      <c r="Y125" s="143">
        <v>525</v>
      </c>
      <c r="Z125" s="155">
        <v>535</v>
      </c>
    </row>
    <row r="126" spans="2:26" x14ac:dyDescent="0.2">
      <c r="B126" s="5" t="s">
        <v>425</v>
      </c>
      <c r="C126" s="5" t="s">
        <v>40</v>
      </c>
      <c r="D126" s="117" t="s">
        <v>258</v>
      </c>
      <c r="E126" s="5" t="s">
        <v>259</v>
      </c>
      <c r="F126" s="159">
        <v>5234</v>
      </c>
      <c r="G126" s="188">
        <v>4556</v>
      </c>
      <c r="H126" s="280">
        <v>4409</v>
      </c>
      <c r="I126" s="143">
        <v>4306</v>
      </c>
      <c r="J126" s="143">
        <v>4201</v>
      </c>
      <c r="K126" s="143">
        <v>4118</v>
      </c>
      <c r="L126" s="155">
        <v>4057</v>
      </c>
      <c r="M126" s="155">
        <v>4022</v>
      </c>
      <c r="N126" s="143">
        <v>3934</v>
      </c>
      <c r="O126" s="143">
        <v>3817</v>
      </c>
      <c r="P126" s="143">
        <v>3685</v>
      </c>
      <c r="Q126" s="155">
        <v>3630</v>
      </c>
      <c r="R126" s="143">
        <v>3534</v>
      </c>
      <c r="S126" s="143">
        <v>3488</v>
      </c>
      <c r="T126" s="143">
        <v>3441</v>
      </c>
      <c r="U126" s="143">
        <v>3335</v>
      </c>
      <c r="V126" s="143">
        <v>3234</v>
      </c>
      <c r="W126" s="143">
        <v>3151</v>
      </c>
      <c r="X126" s="302">
        <v>3085</v>
      </c>
      <c r="Y126" s="143">
        <v>3025</v>
      </c>
      <c r="Z126" s="155">
        <v>2962</v>
      </c>
    </row>
    <row r="127" spans="2:26" x14ac:dyDescent="0.2">
      <c r="B127" s="5" t="s">
        <v>417</v>
      </c>
      <c r="C127" s="5" t="s">
        <v>11</v>
      </c>
      <c r="D127" s="117" t="s">
        <v>260</v>
      </c>
      <c r="E127" s="5" t="s">
        <v>261</v>
      </c>
      <c r="F127" s="159">
        <v>13302</v>
      </c>
      <c r="G127" s="188">
        <v>13030</v>
      </c>
      <c r="H127" s="280">
        <v>12600</v>
      </c>
      <c r="I127" s="143">
        <v>11940</v>
      </c>
      <c r="J127" s="143">
        <v>11480</v>
      </c>
      <c r="K127" s="143">
        <v>11036</v>
      </c>
      <c r="L127" s="155">
        <v>10593</v>
      </c>
      <c r="M127" s="155">
        <v>10302</v>
      </c>
      <c r="N127" s="143">
        <v>10017</v>
      </c>
      <c r="O127" s="143">
        <v>9745</v>
      </c>
      <c r="P127" s="143">
        <v>9431</v>
      </c>
      <c r="Q127" s="155">
        <v>9192</v>
      </c>
      <c r="R127" s="143">
        <v>8947</v>
      </c>
      <c r="S127" s="143">
        <v>8681</v>
      </c>
      <c r="T127" s="143">
        <v>8420</v>
      </c>
      <c r="U127" s="143">
        <v>8278</v>
      </c>
      <c r="V127" s="143">
        <v>8175</v>
      </c>
      <c r="W127" s="143">
        <v>8085</v>
      </c>
      <c r="X127" s="302">
        <v>8096</v>
      </c>
      <c r="Y127" s="143">
        <v>8066</v>
      </c>
      <c r="Z127" s="155">
        <v>7981</v>
      </c>
    </row>
    <row r="128" spans="2:26" x14ac:dyDescent="0.2">
      <c r="B128" s="5" t="s">
        <v>434</v>
      </c>
      <c r="C128" s="5" t="s">
        <v>98</v>
      </c>
      <c r="D128" s="117" t="s">
        <v>262</v>
      </c>
      <c r="E128" s="5" t="s">
        <v>263</v>
      </c>
      <c r="F128" s="159">
        <v>4236</v>
      </c>
      <c r="G128" s="188">
        <v>4119</v>
      </c>
      <c r="H128" s="280">
        <v>3983</v>
      </c>
      <c r="I128" s="143">
        <v>3811</v>
      </c>
      <c r="J128" s="143">
        <v>3694</v>
      </c>
      <c r="K128" s="143">
        <v>3544</v>
      </c>
      <c r="L128" s="155">
        <v>3409</v>
      </c>
      <c r="M128" s="155">
        <v>3335</v>
      </c>
      <c r="N128" s="143">
        <v>3314</v>
      </c>
      <c r="O128" s="143">
        <v>3261</v>
      </c>
      <c r="P128" s="143">
        <v>3164</v>
      </c>
      <c r="Q128" s="155">
        <v>3103</v>
      </c>
      <c r="R128" s="143">
        <v>3044</v>
      </c>
      <c r="S128" s="143">
        <v>3009</v>
      </c>
      <c r="T128" s="143">
        <v>2964</v>
      </c>
      <c r="U128" s="143">
        <v>2902</v>
      </c>
      <c r="V128" s="143">
        <v>2859</v>
      </c>
      <c r="W128" s="143">
        <v>2830</v>
      </c>
      <c r="X128" s="302">
        <v>2800</v>
      </c>
      <c r="Y128" s="143">
        <v>2730</v>
      </c>
      <c r="Z128" s="155">
        <v>2648</v>
      </c>
    </row>
    <row r="129" spans="2:26" x14ac:dyDescent="0.2">
      <c r="B129" s="5" t="s">
        <v>418</v>
      </c>
      <c r="C129" s="5" t="s">
        <v>12</v>
      </c>
      <c r="D129" s="117" t="s">
        <v>264</v>
      </c>
      <c r="E129" s="5" t="s">
        <v>265</v>
      </c>
      <c r="F129" s="159">
        <v>3032</v>
      </c>
      <c r="G129" s="188">
        <v>3367</v>
      </c>
      <c r="H129" s="280">
        <v>3256</v>
      </c>
      <c r="I129" s="143">
        <v>3159</v>
      </c>
      <c r="J129" s="143">
        <v>3080</v>
      </c>
      <c r="K129" s="143">
        <v>2957</v>
      </c>
      <c r="L129" s="155">
        <v>2863</v>
      </c>
      <c r="M129" s="155">
        <v>2817</v>
      </c>
      <c r="N129" s="143">
        <v>2742</v>
      </c>
      <c r="O129" s="143">
        <v>2622</v>
      </c>
      <c r="P129" s="143">
        <v>2519</v>
      </c>
      <c r="Q129" s="155">
        <v>2424</v>
      </c>
      <c r="R129" s="143">
        <v>2317</v>
      </c>
      <c r="S129" s="143">
        <v>2250</v>
      </c>
      <c r="T129" s="143">
        <v>2236</v>
      </c>
      <c r="U129" s="143">
        <v>2170</v>
      </c>
      <c r="V129" s="143">
        <v>2146</v>
      </c>
      <c r="W129" s="143">
        <v>2141</v>
      </c>
      <c r="X129" s="302">
        <v>2121</v>
      </c>
      <c r="Y129" s="143">
        <v>2086</v>
      </c>
      <c r="Z129" s="155">
        <v>2086</v>
      </c>
    </row>
    <row r="130" spans="2:26" x14ac:dyDescent="0.2">
      <c r="B130" s="5" t="s">
        <v>431</v>
      </c>
      <c r="C130" s="5" t="s">
        <v>82</v>
      </c>
      <c r="D130" s="117" t="s">
        <v>266</v>
      </c>
      <c r="E130" s="5" t="s">
        <v>267</v>
      </c>
      <c r="F130" s="159">
        <v>4610</v>
      </c>
      <c r="G130" s="188">
        <v>3685</v>
      </c>
      <c r="H130" s="280">
        <v>3591</v>
      </c>
      <c r="I130" s="143">
        <v>3479</v>
      </c>
      <c r="J130" s="143">
        <v>3415</v>
      </c>
      <c r="K130" s="143">
        <v>3359</v>
      </c>
      <c r="L130" s="155">
        <v>3287</v>
      </c>
      <c r="M130" s="155">
        <v>3215</v>
      </c>
      <c r="N130" s="143">
        <v>3187</v>
      </c>
      <c r="O130" s="143">
        <v>3124</v>
      </c>
      <c r="P130" s="143">
        <v>3062</v>
      </c>
      <c r="Q130" s="155">
        <v>2981</v>
      </c>
      <c r="R130" s="143">
        <v>2914</v>
      </c>
      <c r="S130" s="143">
        <v>2889</v>
      </c>
      <c r="T130" s="143">
        <v>2831</v>
      </c>
      <c r="U130" s="143">
        <v>2806</v>
      </c>
      <c r="V130" s="143">
        <v>2760</v>
      </c>
      <c r="W130" s="143">
        <v>2776</v>
      </c>
      <c r="X130" s="302">
        <v>2738</v>
      </c>
      <c r="Y130" s="143">
        <v>2761</v>
      </c>
      <c r="Z130" s="155">
        <v>2752</v>
      </c>
    </row>
    <row r="131" spans="2:26" x14ac:dyDescent="0.2">
      <c r="B131" s="5" t="s">
        <v>422</v>
      </c>
      <c r="C131" s="5" t="s">
        <v>31</v>
      </c>
      <c r="D131" s="117" t="s">
        <v>268</v>
      </c>
      <c r="E131" s="5" t="s">
        <v>269</v>
      </c>
      <c r="F131" s="159">
        <v>2994</v>
      </c>
      <c r="G131" s="188">
        <v>3379</v>
      </c>
      <c r="H131" s="280">
        <v>3303</v>
      </c>
      <c r="I131" s="143">
        <v>3180</v>
      </c>
      <c r="J131" s="143">
        <v>3059</v>
      </c>
      <c r="K131" s="143">
        <v>2989</v>
      </c>
      <c r="L131" s="155">
        <v>2941</v>
      </c>
      <c r="M131" s="155">
        <v>2911</v>
      </c>
      <c r="N131" s="143">
        <v>2868</v>
      </c>
      <c r="O131" s="143">
        <v>2822</v>
      </c>
      <c r="P131" s="143">
        <v>2810</v>
      </c>
      <c r="Q131" s="155">
        <v>2790</v>
      </c>
      <c r="R131" s="143">
        <v>2762</v>
      </c>
      <c r="S131" s="143">
        <v>2714</v>
      </c>
      <c r="T131" s="143">
        <v>2628</v>
      </c>
      <c r="U131" s="143">
        <v>2577</v>
      </c>
      <c r="V131" s="143">
        <v>2531</v>
      </c>
      <c r="W131" s="143">
        <v>2497</v>
      </c>
      <c r="X131" s="302">
        <v>2466</v>
      </c>
      <c r="Y131" s="143">
        <v>2398</v>
      </c>
      <c r="Z131" s="155">
        <v>2363</v>
      </c>
    </row>
    <row r="132" spans="2:26" x14ac:dyDescent="0.2">
      <c r="B132" s="5" t="s">
        <v>419</v>
      </c>
      <c r="C132" s="5" t="s">
        <v>17</v>
      </c>
      <c r="D132" s="117" t="s">
        <v>270</v>
      </c>
      <c r="E132" s="5" t="s">
        <v>271</v>
      </c>
      <c r="F132" s="159">
        <v>2894</v>
      </c>
      <c r="G132" s="188">
        <v>3279</v>
      </c>
      <c r="H132" s="280">
        <v>3268</v>
      </c>
      <c r="I132" s="143">
        <v>3294</v>
      </c>
      <c r="J132" s="143">
        <v>3270</v>
      </c>
      <c r="K132" s="143">
        <v>3239</v>
      </c>
      <c r="L132" s="155">
        <v>3215</v>
      </c>
      <c r="M132" s="155">
        <v>3217</v>
      </c>
      <c r="N132" s="143">
        <v>3219</v>
      </c>
      <c r="O132" s="143">
        <v>3212</v>
      </c>
      <c r="P132" s="143">
        <v>3204</v>
      </c>
      <c r="Q132" s="155">
        <v>3220</v>
      </c>
      <c r="R132" s="143">
        <v>3195</v>
      </c>
      <c r="S132" s="143">
        <v>3163</v>
      </c>
      <c r="T132" s="143">
        <v>3131</v>
      </c>
      <c r="U132" s="143">
        <v>3078</v>
      </c>
      <c r="V132" s="143">
        <v>3073</v>
      </c>
      <c r="W132" s="143">
        <v>3057</v>
      </c>
      <c r="X132" s="302">
        <v>3045</v>
      </c>
      <c r="Y132" s="143">
        <v>3024</v>
      </c>
      <c r="Z132" s="155">
        <v>2992</v>
      </c>
    </row>
    <row r="133" spans="2:26" x14ac:dyDescent="0.2">
      <c r="B133" s="5" t="s">
        <v>438</v>
      </c>
      <c r="C133" s="5" t="s">
        <v>128</v>
      </c>
      <c r="D133" s="117" t="s">
        <v>272</v>
      </c>
      <c r="E133" s="5" t="s">
        <v>273</v>
      </c>
      <c r="F133" s="159">
        <v>1295</v>
      </c>
      <c r="G133" s="188">
        <v>999</v>
      </c>
      <c r="H133" s="280">
        <v>1002</v>
      </c>
      <c r="I133" s="143">
        <v>981</v>
      </c>
      <c r="J133" s="143">
        <v>965</v>
      </c>
      <c r="K133" s="143">
        <v>943</v>
      </c>
      <c r="L133" s="155">
        <v>934</v>
      </c>
      <c r="M133" s="155">
        <v>928</v>
      </c>
      <c r="N133" s="143">
        <v>911</v>
      </c>
      <c r="O133" s="143">
        <v>908</v>
      </c>
      <c r="P133" s="143">
        <v>909</v>
      </c>
      <c r="Q133" s="155">
        <v>909</v>
      </c>
      <c r="R133" s="143">
        <v>884</v>
      </c>
      <c r="S133" s="143">
        <v>872</v>
      </c>
      <c r="T133" s="143">
        <v>847</v>
      </c>
      <c r="U133" s="143">
        <v>828</v>
      </c>
      <c r="V133" s="143">
        <v>822</v>
      </c>
      <c r="W133" s="143">
        <v>795</v>
      </c>
      <c r="X133" s="302">
        <v>783</v>
      </c>
      <c r="Y133" s="143">
        <v>774</v>
      </c>
      <c r="Z133" s="155">
        <v>785</v>
      </c>
    </row>
    <row r="134" spans="2:26" x14ac:dyDescent="0.2">
      <c r="B134" s="5" t="s">
        <v>425</v>
      </c>
      <c r="C134" s="5" t="s">
        <v>40</v>
      </c>
      <c r="D134" s="117" t="s">
        <v>274</v>
      </c>
      <c r="E134" s="5" t="s">
        <v>275</v>
      </c>
      <c r="F134" s="159">
        <v>3819</v>
      </c>
      <c r="G134" s="188">
        <v>4415</v>
      </c>
      <c r="H134" s="280">
        <v>4316</v>
      </c>
      <c r="I134" s="143">
        <v>4196</v>
      </c>
      <c r="J134" s="143">
        <v>4113</v>
      </c>
      <c r="K134" s="143">
        <v>4012</v>
      </c>
      <c r="L134" s="155">
        <v>3843</v>
      </c>
      <c r="M134" s="155">
        <v>3759</v>
      </c>
      <c r="N134" s="143">
        <v>3642</v>
      </c>
      <c r="O134" s="143">
        <v>3513</v>
      </c>
      <c r="P134" s="143">
        <v>3419</v>
      </c>
      <c r="Q134" s="155">
        <v>3295</v>
      </c>
      <c r="R134" s="143">
        <v>3196</v>
      </c>
      <c r="S134" s="143">
        <v>3114</v>
      </c>
      <c r="T134" s="143">
        <v>3006</v>
      </c>
      <c r="U134" s="143">
        <v>2929</v>
      </c>
      <c r="V134" s="143">
        <v>2858</v>
      </c>
      <c r="W134" s="143">
        <v>2799</v>
      </c>
      <c r="X134" s="302">
        <v>2788</v>
      </c>
      <c r="Y134" s="143">
        <v>2739</v>
      </c>
      <c r="Z134" s="155">
        <v>2721</v>
      </c>
    </row>
    <row r="135" spans="2:26" x14ac:dyDescent="0.2">
      <c r="B135" s="5" t="s">
        <v>423</v>
      </c>
      <c r="C135" s="5" t="s">
        <v>34</v>
      </c>
      <c r="D135" s="117" t="s">
        <v>276</v>
      </c>
      <c r="E135" s="5" t="s">
        <v>277</v>
      </c>
      <c r="F135" s="159">
        <v>5539</v>
      </c>
      <c r="G135" s="188">
        <v>6150</v>
      </c>
      <c r="H135" s="280">
        <v>6045</v>
      </c>
      <c r="I135" s="143">
        <v>5908</v>
      </c>
      <c r="J135" s="143">
        <v>5848</v>
      </c>
      <c r="K135" s="143">
        <v>5785</v>
      </c>
      <c r="L135" s="155">
        <v>5670</v>
      </c>
      <c r="M135" s="155">
        <v>5601</v>
      </c>
      <c r="N135" s="143">
        <v>5498</v>
      </c>
      <c r="O135" s="143">
        <v>5433</v>
      </c>
      <c r="P135" s="143">
        <v>5340</v>
      </c>
      <c r="Q135" s="155">
        <v>5258</v>
      </c>
      <c r="R135" s="143">
        <v>5142</v>
      </c>
      <c r="S135" s="143">
        <v>5086</v>
      </c>
      <c r="T135" s="143">
        <v>5034</v>
      </c>
      <c r="U135" s="143">
        <v>4948</v>
      </c>
      <c r="V135" s="143">
        <v>4856</v>
      </c>
      <c r="W135" s="143">
        <v>4779</v>
      </c>
      <c r="X135" s="302">
        <v>4727</v>
      </c>
      <c r="Y135" s="143">
        <v>4600</v>
      </c>
      <c r="Z135" s="155">
        <v>4566</v>
      </c>
    </row>
    <row r="136" spans="2:26" x14ac:dyDescent="0.2">
      <c r="B136" s="5" t="s">
        <v>436</v>
      </c>
      <c r="C136" s="5" t="s">
        <v>114</v>
      </c>
      <c r="D136" s="117" t="s">
        <v>278</v>
      </c>
      <c r="E136" s="5" t="s">
        <v>279</v>
      </c>
      <c r="F136" s="159">
        <v>2999</v>
      </c>
      <c r="G136" s="188">
        <v>3485</v>
      </c>
      <c r="H136" s="280">
        <v>3408</v>
      </c>
      <c r="I136" s="143">
        <v>3337</v>
      </c>
      <c r="J136" s="143">
        <v>3266</v>
      </c>
      <c r="K136" s="143">
        <v>3173</v>
      </c>
      <c r="L136" s="155">
        <v>3101</v>
      </c>
      <c r="M136" s="155">
        <v>3014</v>
      </c>
      <c r="N136" s="143">
        <v>2968</v>
      </c>
      <c r="O136" s="143">
        <v>2923</v>
      </c>
      <c r="P136" s="143">
        <v>2884</v>
      </c>
      <c r="Q136" s="155">
        <v>2810</v>
      </c>
      <c r="R136" s="143">
        <v>2786</v>
      </c>
      <c r="S136" s="143">
        <v>2752</v>
      </c>
      <c r="T136" s="143">
        <v>2727</v>
      </c>
      <c r="U136" s="143">
        <v>2695</v>
      </c>
      <c r="V136" s="143">
        <v>2722</v>
      </c>
      <c r="W136" s="143">
        <v>2732</v>
      </c>
      <c r="X136" s="302">
        <v>2720</v>
      </c>
      <c r="Y136" s="143">
        <v>2691</v>
      </c>
      <c r="Z136" s="155">
        <v>2665</v>
      </c>
    </row>
    <row r="137" spans="2:26" x14ac:dyDescent="0.2">
      <c r="B137" s="5" t="s">
        <v>430</v>
      </c>
      <c r="C137" s="5" t="s">
        <v>65</v>
      </c>
      <c r="D137" s="117" t="s">
        <v>280</v>
      </c>
      <c r="E137" s="5" t="s">
        <v>281</v>
      </c>
      <c r="F137" s="159">
        <v>5468</v>
      </c>
      <c r="G137" s="188">
        <v>6205</v>
      </c>
      <c r="H137" s="280">
        <v>6157</v>
      </c>
      <c r="I137" s="143">
        <v>5978</v>
      </c>
      <c r="J137" s="143">
        <v>5916</v>
      </c>
      <c r="K137" s="143">
        <v>5778</v>
      </c>
      <c r="L137" s="155">
        <v>5734</v>
      </c>
      <c r="M137" s="155">
        <v>5646</v>
      </c>
      <c r="N137" s="143">
        <v>5429</v>
      </c>
      <c r="O137" s="143">
        <v>5289</v>
      </c>
      <c r="P137" s="143">
        <v>5073</v>
      </c>
      <c r="Q137" s="155">
        <v>4884</v>
      </c>
      <c r="R137" s="143">
        <v>4716</v>
      </c>
      <c r="S137" s="143">
        <v>4579</v>
      </c>
      <c r="T137" s="143">
        <v>4413</v>
      </c>
      <c r="U137" s="143">
        <v>4332</v>
      </c>
      <c r="V137" s="143">
        <v>4254</v>
      </c>
      <c r="W137" s="143">
        <v>4215</v>
      </c>
      <c r="X137" s="302">
        <v>4189</v>
      </c>
      <c r="Y137" s="143">
        <v>4119</v>
      </c>
      <c r="Z137" s="155">
        <v>4087</v>
      </c>
    </row>
    <row r="138" spans="2:26" x14ac:dyDescent="0.2">
      <c r="B138" s="5" t="s">
        <v>419</v>
      </c>
      <c r="C138" s="5" t="s">
        <v>17</v>
      </c>
      <c r="D138" s="117" t="s">
        <v>282</v>
      </c>
      <c r="E138" s="5" t="s">
        <v>283</v>
      </c>
      <c r="F138" s="159">
        <v>9571</v>
      </c>
      <c r="G138" s="188">
        <v>9308</v>
      </c>
      <c r="H138" s="280">
        <v>9065</v>
      </c>
      <c r="I138" s="143">
        <v>8733</v>
      </c>
      <c r="J138" s="143">
        <v>8485</v>
      </c>
      <c r="K138" s="143">
        <v>8242</v>
      </c>
      <c r="L138" s="155">
        <v>7960</v>
      </c>
      <c r="M138" s="155">
        <v>7695</v>
      </c>
      <c r="N138" s="143">
        <v>7456</v>
      </c>
      <c r="O138" s="143">
        <v>7227</v>
      </c>
      <c r="P138" s="143">
        <v>7014</v>
      </c>
      <c r="Q138" s="155">
        <v>6840</v>
      </c>
      <c r="R138" s="143">
        <v>6676</v>
      </c>
      <c r="S138" s="143">
        <v>6486</v>
      </c>
      <c r="T138" s="143">
        <v>6282</v>
      </c>
      <c r="U138" s="143">
        <v>6118</v>
      </c>
      <c r="V138" s="143">
        <v>5874</v>
      </c>
      <c r="W138" s="143">
        <v>5721</v>
      </c>
      <c r="X138" s="302">
        <v>5634</v>
      </c>
      <c r="Y138" s="143">
        <v>5569</v>
      </c>
      <c r="Z138" s="155">
        <v>5510</v>
      </c>
    </row>
    <row r="139" spans="2:26" x14ac:dyDescent="0.2">
      <c r="B139" s="5" t="s">
        <v>430</v>
      </c>
      <c r="C139" s="5" t="s">
        <v>65</v>
      </c>
      <c r="D139" s="117" t="s">
        <v>284</v>
      </c>
      <c r="E139" s="5" t="s">
        <v>285</v>
      </c>
      <c r="F139" s="159">
        <v>8600</v>
      </c>
      <c r="G139" s="188">
        <v>9564</v>
      </c>
      <c r="H139" s="280">
        <v>9395</v>
      </c>
      <c r="I139" s="143">
        <v>9178</v>
      </c>
      <c r="J139" s="143">
        <v>8896</v>
      </c>
      <c r="K139" s="143">
        <v>8709</v>
      </c>
      <c r="L139" s="155">
        <v>8393</v>
      </c>
      <c r="M139" s="155">
        <v>8110</v>
      </c>
      <c r="N139" s="143">
        <v>7844</v>
      </c>
      <c r="O139" s="143">
        <v>7580</v>
      </c>
      <c r="P139" s="143">
        <v>7303</v>
      </c>
      <c r="Q139" s="155">
        <v>7075</v>
      </c>
      <c r="R139" s="143">
        <v>6753</v>
      </c>
      <c r="S139" s="143">
        <v>6485</v>
      </c>
      <c r="T139" s="143">
        <v>6357</v>
      </c>
      <c r="U139" s="143">
        <v>6254</v>
      </c>
      <c r="V139" s="143">
        <v>6229</v>
      </c>
      <c r="W139" s="143">
        <v>6153</v>
      </c>
      <c r="X139" s="302">
        <v>6170</v>
      </c>
      <c r="Y139" s="143">
        <v>6162</v>
      </c>
      <c r="Z139" s="155">
        <v>6050</v>
      </c>
    </row>
    <row r="140" spans="2:26" x14ac:dyDescent="0.2">
      <c r="B140" s="5" t="s">
        <v>428</v>
      </c>
      <c r="C140" s="5" t="s">
        <v>53</v>
      </c>
      <c r="D140" s="117" t="s">
        <v>286</v>
      </c>
      <c r="E140" s="5" t="s">
        <v>287</v>
      </c>
      <c r="F140" s="159">
        <v>12426</v>
      </c>
      <c r="G140" s="188">
        <v>8040</v>
      </c>
      <c r="H140" s="280">
        <v>7560</v>
      </c>
      <c r="I140" s="143">
        <v>7108</v>
      </c>
      <c r="J140" s="143">
        <v>6710</v>
      </c>
      <c r="K140" s="143">
        <v>6306</v>
      </c>
      <c r="L140" s="155">
        <v>5927</v>
      </c>
      <c r="M140" s="155">
        <v>5622</v>
      </c>
      <c r="N140" s="143">
        <v>5348</v>
      </c>
      <c r="O140" s="143">
        <v>5191</v>
      </c>
      <c r="P140" s="143">
        <v>5144</v>
      </c>
      <c r="Q140" s="155">
        <v>5078</v>
      </c>
      <c r="R140" s="143">
        <v>4985</v>
      </c>
      <c r="S140" s="143">
        <v>4862</v>
      </c>
      <c r="T140" s="143">
        <v>4835</v>
      </c>
      <c r="U140" s="143">
        <v>4783</v>
      </c>
      <c r="V140" s="143">
        <v>4769</v>
      </c>
      <c r="W140" s="143">
        <v>4705</v>
      </c>
      <c r="X140" s="302">
        <v>4641</v>
      </c>
      <c r="Y140" s="143">
        <v>4558</v>
      </c>
      <c r="Z140" s="155">
        <v>4519</v>
      </c>
    </row>
    <row r="141" spans="2:26" x14ac:dyDescent="0.2">
      <c r="B141" s="5" t="s">
        <v>437</v>
      </c>
      <c r="C141" s="5" t="s">
        <v>123</v>
      </c>
      <c r="D141" s="117" t="s">
        <v>288</v>
      </c>
      <c r="E141" s="5" t="s">
        <v>289</v>
      </c>
      <c r="F141" s="159">
        <v>2847</v>
      </c>
      <c r="G141" s="188">
        <v>1906</v>
      </c>
      <c r="H141" s="280">
        <v>1789</v>
      </c>
      <c r="I141" s="143">
        <v>1716</v>
      </c>
      <c r="J141" s="143">
        <v>1663</v>
      </c>
      <c r="K141" s="143">
        <v>1587</v>
      </c>
      <c r="L141" s="155">
        <v>1545</v>
      </c>
      <c r="M141" s="155">
        <v>1536</v>
      </c>
      <c r="N141" s="143">
        <v>1512</v>
      </c>
      <c r="O141" s="143">
        <v>1500</v>
      </c>
      <c r="P141" s="143">
        <v>1450</v>
      </c>
      <c r="Q141" s="155">
        <v>1424</v>
      </c>
      <c r="R141" s="143">
        <v>1413</v>
      </c>
      <c r="S141" s="143">
        <v>1379</v>
      </c>
      <c r="T141" s="143">
        <v>1377</v>
      </c>
      <c r="U141" s="143">
        <v>1350</v>
      </c>
      <c r="V141" s="143">
        <v>1353</v>
      </c>
      <c r="W141" s="143">
        <v>1330</v>
      </c>
      <c r="X141" s="302">
        <v>1312</v>
      </c>
      <c r="Y141" s="143">
        <v>1275</v>
      </c>
      <c r="Z141" s="155">
        <v>1245</v>
      </c>
    </row>
    <row r="142" spans="2:26" x14ac:dyDescent="0.2">
      <c r="B142" s="5" t="s">
        <v>434</v>
      </c>
      <c r="C142" s="5" t="s">
        <v>98</v>
      </c>
      <c r="D142" s="117" t="s">
        <v>290</v>
      </c>
      <c r="E142" s="5" t="s">
        <v>291</v>
      </c>
      <c r="F142" s="159">
        <v>5196</v>
      </c>
      <c r="G142" s="188">
        <v>4144</v>
      </c>
      <c r="H142" s="280">
        <v>3953</v>
      </c>
      <c r="I142" s="143">
        <v>3653</v>
      </c>
      <c r="J142" s="143">
        <v>3501</v>
      </c>
      <c r="K142" s="143">
        <v>3336</v>
      </c>
      <c r="L142" s="155">
        <v>3213</v>
      </c>
      <c r="M142" s="155">
        <v>3155</v>
      </c>
      <c r="N142" s="143">
        <v>3082</v>
      </c>
      <c r="O142" s="143">
        <v>3079</v>
      </c>
      <c r="P142" s="143">
        <v>3069</v>
      </c>
      <c r="Q142" s="155">
        <v>3058</v>
      </c>
      <c r="R142" s="143">
        <v>3022</v>
      </c>
      <c r="S142" s="143">
        <v>3030</v>
      </c>
      <c r="T142" s="143">
        <v>2997</v>
      </c>
      <c r="U142" s="143">
        <v>2967</v>
      </c>
      <c r="V142" s="143">
        <v>2947</v>
      </c>
      <c r="W142" s="143">
        <v>2953</v>
      </c>
      <c r="X142" s="302">
        <v>2958</v>
      </c>
      <c r="Y142" s="143">
        <v>2940</v>
      </c>
      <c r="Z142" s="155">
        <v>2939</v>
      </c>
    </row>
    <row r="143" spans="2:26" x14ac:dyDescent="0.2">
      <c r="B143" s="5" t="s">
        <v>416</v>
      </c>
      <c r="C143" s="5" t="s">
        <v>8</v>
      </c>
      <c r="D143" s="117" t="s">
        <v>292</v>
      </c>
      <c r="E143" s="5" t="s">
        <v>293</v>
      </c>
      <c r="F143" s="159">
        <v>5102</v>
      </c>
      <c r="G143" s="188">
        <v>4948</v>
      </c>
      <c r="H143" s="280">
        <v>4824</v>
      </c>
      <c r="I143" s="143">
        <v>4688</v>
      </c>
      <c r="J143" s="143">
        <v>4601</v>
      </c>
      <c r="K143" s="143">
        <v>4490</v>
      </c>
      <c r="L143" s="155">
        <v>4406</v>
      </c>
      <c r="M143" s="155">
        <v>4323</v>
      </c>
      <c r="N143" s="143">
        <v>4220</v>
      </c>
      <c r="O143" s="143">
        <v>4191</v>
      </c>
      <c r="P143" s="143">
        <v>4104</v>
      </c>
      <c r="Q143" s="155">
        <v>4031</v>
      </c>
      <c r="R143" s="143">
        <v>3969</v>
      </c>
      <c r="S143" s="143">
        <v>3952</v>
      </c>
      <c r="T143" s="143">
        <v>3977</v>
      </c>
      <c r="U143" s="143">
        <v>3955</v>
      </c>
      <c r="V143" s="143">
        <v>3920</v>
      </c>
      <c r="W143" s="143">
        <v>3901</v>
      </c>
      <c r="X143" s="302">
        <v>3902</v>
      </c>
      <c r="Y143" s="143">
        <v>3875</v>
      </c>
      <c r="Z143" s="155">
        <v>3864</v>
      </c>
    </row>
    <row r="144" spans="2:26" x14ac:dyDescent="0.2">
      <c r="B144" s="5" t="s">
        <v>435</v>
      </c>
      <c r="C144" s="5" t="s">
        <v>111</v>
      </c>
      <c r="D144" s="117" t="s">
        <v>294</v>
      </c>
      <c r="E144" s="5" t="s">
        <v>295</v>
      </c>
      <c r="F144" s="159">
        <v>4371</v>
      </c>
      <c r="G144" s="188">
        <v>4719</v>
      </c>
      <c r="H144" s="280">
        <v>4525</v>
      </c>
      <c r="I144" s="143">
        <v>4315</v>
      </c>
      <c r="J144" s="143">
        <v>4133</v>
      </c>
      <c r="K144" s="143">
        <v>3952</v>
      </c>
      <c r="L144" s="155">
        <v>3749</v>
      </c>
      <c r="M144" s="155">
        <v>3602</v>
      </c>
      <c r="N144" s="143">
        <v>3490</v>
      </c>
      <c r="O144" s="143">
        <v>3378</v>
      </c>
      <c r="P144" s="143">
        <v>3308</v>
      </c>
      <c r="Q144" s="155">
        <v>3239</v>
      </c>
      <c r="R144" s="143">
        <v>3204</v>
      </c>
      <c r="S144" s="143">
        <v>3191</v>
      </c>
      <c r="T144" s="143">
        <v>3191</v>
      </c>
      <c r="U144" s="143">
        <v>3173</v>
      </c>
      <c r="V144" s="143">
        <v>3162</v>
      </c>
      <c r="W144" s="143">
        <v>3167</v>
      </c>
      <c r="X144" s="302">
        <v>3176</v>
      </c>
      <c r="Y144" s="143">
        <v>3189</v>
      </c>
      <c r="Z144" s="155">
        <v>3182</v>
      </c>
    </row>
    <row r="145" spans="2:26" x14ac:dyDescent="0.2">
      <c r="B145" s="5" t="s">
        <v>429</v>
      </c>
      <c r="C145" s="5" t="s">
        <v>60</v>
      </c>
      <c r="D145" s="117" t="s">
        <v>296</v>
      </c>
      <c r="E145" s="5" t="s">
        <v>297</v>
      </c>
      <c r="F145" s="159">
        <v>4533</v>
      </c>
      <c r="G145" s="188">
        <v>5952</v>
      </c>
      <c r="H145" s="280">
        <v>5926</v>
      </c>
      <c r="I145" s="143">
        <v>5806</v>
      </c>
      <c r="J145" s="143">
        <v>5706</v>
      </c>
      <c r="K145" s="143">
        <v>5596</v>
      </c>
      <c r="L145" s="155">
        <v>5468</v>
      </c>
      <c r="M145" s="155">
        <v>5317</v>
      </c>
      <c r="N145" s="143">
        <v>5276</v>
      </c>
      <c r="O145" s="143">
        <v>5103</v>
      </c>
      <c r="P145" s="143">
        <v>4937</v>
      </c>
      <c r="Q145" s="155">
        <v>4822</v>
      </c>
      <c r="R145" s="143">
        <v>4681</v>
      </c>
      <c r="S145" s="143">
        <v>4560</v>
      </c>
      <c r="T145" s="143">
        <v>4408</v>
      </c>
      <c r="U145" s="143">
        <v>4351</v>
      </c>
      <c r="V145" s="143">
        <v>4266</v>
      </c>
      <c r="W145" s="143">
        <v>4225</v>
      </c>
      <c r="X145" s="302">
        <v>4162</v>
      </c>
      <c r="Y145" s="143">
        <v>4099</v>
      </c>
      <c r="Z145" s="155">
        <v>3998</v>
      </c>
    </row>
    <row r="146" spans="2:26" x14ac:dyDescent="0.2">
      <c r="B146" s="5" t="s">
        <v>439</v>
      </c>
      <c r="C146" s="5" t="s">
        <v>145</v>
      </c>
      <c r="D146" s="117" t="s">
        <v>298</v>
      </c>
      <c r="E146" s="5" t="s">
        <v>299</v>
      </c>
      <c r="F146" s="159">
        <v>2043</v>
      </c>
      <c r="G146" s="188">
        <v>1709</v>
      </c>
      <c r="H146" s="280">
        <v>1683</v>
      </c>
      <c r="I146" s="143">
        <v>1606</v>
      </c>
      <c r="J146" s="143">
        <v>1540</v>
      </c>
      <c r="K146" s="143">
        <v>1471</v>
      </c>
      <c r="L146" s="155">
        <v>1421</v>
      </c>
      <c r="M146" s="155">
        <v>1380</v>
      </c>
      <c r="N146" s="143">
        <v>1353</v>
      </c>
      <c r="O146" s="143">
        <v>1343</v>
      </c>
      <c r="P146" s="143">
        <v>1306</v>
      </c>
      <c r="Q146" s="155">
        <v>1276</v>
      </c>
      <c r="R146" s="143">
        <v>1250</v>
      </c>
      <c r="S146" s="143">
        <v>1246</v>
      </c>
      <c r="T146" s="143">
        <v>1232</v>
      </c>
      <c r="U146" s="143">
        <v>1227</v>
      </c>
      <c r="V146" s="143">
        <v>1228</v>
      </c>
      <c r="W146" s="143">
        <v>1251</v>
      </c>
      <c r="X146" s="302">
        <v>1287</v>
      </c>
      <c r="Y146" s="143">
        <v>1299</v>
      </c>
      <c r="Z146" s="155">
        <v>1290</v>
      </c>
    </row>
    <row r="147" spans="2:26" x14ac:dyDescent="0.2">
      <c r="B147" s="5" t="s">
        <v>433</v>
      </c>
      <c r="C147" s="5" t="s">
        <v>91</v>
      </c>
      <c r="D147" s="117" t="s">
        <v>300</v>
      </c>
      <c r="E147" s="5" t="s">
        <v>301</v>
      </c>
      <c r="F147" s="159">
        <v>6258</v>
      </c>
      <c r="G147" s="188">
        <v>4930</v>
      </c>
      <c r="H147" s="280">
        <v>4739</v>
      </c>
      <c r="I147" s="143">
        <v>4637</v>
      </c>
      <c r="J147" s="143">
        <v>4538</v>
      </c>
      <c r="K147" s="143">
        <v>4468</v>
      </c>
      <c r="L147" s="155">
        <v>4368</v>
      </c>
      <c r="M147" s="155">
        <v>4356</v>
      </c>
      <c r="N147" s="143">
        <v>4308</v>
      </c>
      <c r="O147" s="143">
        <v>4249</v>
      </c>
      <c r="P147" s="143">
        <v>4188</v>
      </c>
      <c r="Q147" s="155">
        <v>4156</v>
      </c>
      <c r="R147" s="143">
        <v>4081</v>
      </c>
      <c r="S147" s="143">
        <v>4061</v>
      </c>
      <c r="T147" s="143">
        <v>4035</v>
      </c>
      <c r="U147" s="143">
        <v>3979</v>
      </c>
      <c r="V147" s="143">
        <v>3963</v>
      </c>
      <c r="W147" s="143">
        <v>3931</v>
      </c>
      <c r="X147" s="302">
        <v>3926</v>
      </c>
      <c r="Y147" s="143">
        <v>3831</v>
      </c>
      <c r="Z147" s="155">
        <v>3773</v>
      </c>
    </row>
    <row r="148" spans="2:26" x14ac:dyDescent="0.2">
      <c r="B148" s="5" t="s">
        <v>432</v>
      </c>
      <c r="C148" s="5" t="s">
        <v>89</v>
      </c>
      <c r="D148" s="117" t="s">
        <v>302</v>
      </c>
      <c r="E148" s="5" t="s">
        <v>303</v>
      </c>
      <c r="F148" s="159">
        <v>4262</v>
      </c>
      <c r="G148" s="188">
        <v>3875</v>
      </c>
      <c r="H148" s="280">
        <v>3673</v>
      </c>
      <c r="I148" s="143">
        <v>3466</v>
      </c>
      <c r="J148" s="143">
        <v>3372</v>
      </c>
      <c r="K148" s="143">
        <v>3252</v>
      </c>
      <c r="L148" s="155">
        <v>3203</v>
      </c>
      <c r="M148" s="155">
        <v>3089</v>
      </c>
      <c r="N148" s="143">
        <v>3078</v>
      </c>
      <c r="O148" s="143">
        <v>3046</v>
      </c>
      <c r="P148" s="143">
        <v>2988</v>
      </c>
      <c r="Q148" s="155">
        <v>2946</v>
      </c>
      <c r="R148" s="143">
        <v>2918</v>
      </c>
      <c r="S148" s="143">
        <v>2892</v>
      </c>
      <c r="T148" s="143">
        <v>2884</v>
      </c>
      <c r="U148" s="143">
        <v>2863</v>
      </c>
      <c r="V148" s="143">
        <v>2829</v>
      </c>
      <c r="W148" s="143">
        <v>2817</v>
      </c>
      <c r="X148" s="302">
        <v>2766</v>
      </c>
      <c r="Y148" s="143">
        <v>2791</v>
      </c>
      <c r="Z148" s="155">
        <v>2734</v>
      </c>
    </row>
    <row r="149" spans="2:26" x14ac:dyDescent="0.2">
      <c r="B149" s="5" t="s">
        <v>431</v>
      </c>
      <c r="C149" s="5" t="s">
        <v>82</v>
      </c>
      <c r="D149" s="117" t="s">
        <v>304</v>
      </c>
      <c r="E149" s="5" t="s">
        <v>305</v>
      </c>
      <c r="F149" s="159">
        <v>6203</v>
      </c>
      <c r="G149" s="188">
        <v>5923</v>
      </c>
      <c r="H149" s="280">
        <v>5906</v>
      </c>
      <c r="I149" s="143">
        <v>5818</v>
      </c>
      <c r="J149" s="143">
        <v>5820</v>
      </c>
      <c r="K149" s="143">
        <v>5822</v>
      </c>
      <c r="L149" s="155">
        <v>5780</v>
      </c>
      <c r="M149" s="155">
        <v>5728</v>
      </c>
      <c r="N149" s="143">
        <v>5682</v>
      </c>
      <c r="O149" s="143">
        <v>5646</v>
      </c>
      <c r="P149" s="143">
        <v>5583</v>
      </c>
      <c r="Q149" s="155">
        <v>5521</v>
      </c>
      <c r="R149" s="143">
        <v>5438</v>
      </c>
      <c r="S149" s="143">
        <v>5370</v>
      </c>
      <c r="T149" s="143">
        <v>5263</v>
      </c>
      <c r="U149" s="143">
        <v>5190</v>
      </c>
      <c r="V149" s="143">
        <v>5129</v>
      </c>
      <c r="W149" s="143">
        <v>5037</v>
      </c>
      <c r="X149" s="302">
        <v>4935</v>
      </c>
      <c r="Y149" s="143">
        <v>4846</v>
      </c>
      <c r="Z149" s="155">
        <v>4722</v>
      </c>
    </row>
    <row r="150" spans="2:26" x14ac:dyDescent="0.2">
      <c r="B150" s="5" t="s">
        <v>435</v>
      </c>
      <c r="C150" s="5" t="s">
        <v>111</v>
      </c>
      <c r="D150" s="117" t="s">
        <v>306</v>
      </c>
      <c r="E150" s="5" t="s">
        <v>307</v>
      </c>
      <c r="F150" s="159">
        <v>2680</v>
      </c>
      <c r="G150" s="188">
        <v>3110</v>
      </c>
      <c r="H150" s="280">
        <v>3012</v>
      </c>
      <c r="I150" s="143">
        <v>2838</v>
      </c>
      <c r="J150" s="143">
        <v>2717</v>
      </c>
      <c r="K150" s="143">
        <v>2605</v>
      </c>
      <c r="L150" s="155">
        <v>2448</v>
      </c>
      <c r="M150" s="155">
        <v>2318</v>
      </c>
      <c r="N150" s="143">
        <v>2199</v>
      </c>
      <c r="O150" s="143">
        <v>2158</v>
      </c>
      <c r="P150" s="143">
        <v>2160</v>
      </c>
      <c r="Q150" s="155">
        <v>2124</v>
      </c>
      <c r="R150" s="143">
        <v>2097</v>
      </c>
      <c r="S150" s="143">
        <v>2095</v>
      </c>
      <c r="T150" s="143">
        <v>2099</v>
      </c>
      <c r="U150" s="143">
        <v>2119</v>
      </c>
      <c r="V150" s="143">
        <v>2151</v>
      </c>
      <c r="W150" s="143">
        <v>2113</v>
      </c>
      <c r="X150" s="302">
        <v>2118</v>
      </c>
      <c r="Y150" s="143">
        <v>2153</v>
      </c>
      <c r="Z150" s="155">
        <v>2180</v>
      </c>
    </row>
    <row r="151" spans="2:26" x14ac:dyDescent="0.2">
      <c r="B151" s="5" t="s">
        <v>431</v>
      </c>
      <c r="C151" s="5" t="s">
        <v>82</v>
      </c>
      <c r="D151" s="117" t="s">
        <v>308</v>
      </c>
      <c r="E151" s="5" t="s">
        <v>309</v>
      </c>
      <c r="F151" s="159">
        <v>7847</v>
      </c>
      <c r="G151" s="188">
        <v>6229</v>
      </c>
      <c r="H151" s="280">
        <v>6027</v>
      </c>
      <c r="I151" s="143">
        <v>5881</v>
      </c>
      <c r="J151" s="143">
        <v>5806</v>
      </c>
      <c r="K151" s="143">
        <v>5691</v>
      </c>
      <c r="L151" s="155">
        <v>5671</v>
      </c>
      <c r="M151" s="155">
        <v>5695</v>
      </c>
      <c r="N151" s="143">
        <v>5647</v>
      </c>
      <c r="O151" s="143">
        <v>5656</v>
      </c>
      <c r="P151" s="143">
        <v>5638</v>
      </c>
      <c r="Q151" s="155">
        <v>5508</v>
      </c>
      <c r="R151" s="143">
        <v>5526</v>
      </c>
      <c r="S151" s="143">
        <v>5439</v>
      </c>
      <c r="T151" s="143">
        <v>5467</v>
      </c>
      <c r="U151" s="143">
        <v>5450</v>
      </c>
      <c r="V151" s="143">
        <v>5402</v>
      </c>
      <c r="W151" s="143">
        <v>5417</v>
      </c>
      <c r="X151" s="302">
        <v>5387</v>
      </c>
      <c r="Y151" s="143">
        <v>5336</v>
      </c>
      <c r="Z151" s="155">
        <v>5348</v>
      </c>
    </row>
    <row r="152" spans="2:26" x14ac:dyDescent="0.2">
      <c r="B152" s="5" t="s">
        <v>434</v>
      </c>
      <c r="C152" s="5" t="s">
        <v>98</v>
      </c>
      <c r="D152" s="117" t="s">
        <v>310</v>
      </c>
      <c r="E152" s="5" t="s">
        <v>311</v>
      </c>
      <c r="F152" s="159">
        <v>3135</v>
      </c>
      <c r="G152" s="188">
        <v>3549</v>
      </c>
      <c r="H152" s="280">
        <v>3414</v>
      </c>
      <c r="I152" s="143">
        <v>3293</v>
      </c>
      <c r="J152" s="143">
        <v>3154</v>
      </c>
      <c r="K152" s="143">
        <v>3103</v>
      </c>
      <c r="L152" s="155">
        <v>2978</v>
      </c>
      <c r="M152" s="155">
        <v>2894</v>
      </c>
      <c r="N152" s="143">
        <v>2833</v>
      </c>
      <c r="O152" s="143">
        <v>2694</v>
      </c>
      <c r="P152" s="143">
        <v>2648</v>
      </c>
      <c r="Q152" s="155">
        <v>2577</v>
      </c>
      <c r="R152" s="143">
        <v>2557</v>
      </c>
      <c r="S152" s="143">
        <v>2473</v>
      </c>
      <c r="T152" s="143">
        <v>2474</v>
      </c>
      <c r="U152" s="143">
        <v>2409</v>
      </c>
      <c r="V152" s="143">
        <v>2394</v>
      </c>
      <c r="W152" s="143">
        <v>2377</v>
      </c>
      <c r="X152" s="302">
        <v>2317</v>
      </c>
      <c r="Y152" s="143">
        <v>2290</v>
      </c>
      <c r="Z152" s="155">
        <v>2248</v>
      </c>
    </row>
    <row r="153" spans="2:26" x14ac:dyDescent="0.2">
      <c r="B153" s="5" t="s">
        <v>552</v>
      </c>
      <c r="C153" s="5" t="s">
        <v>20</v>
      </c>
      <c r="D153" s="117" t="s">
        <v>312</v>
      </c>
      <c r="E153" s="5" t="s">
        <v>313</v>
      </c>
      <c r="F153" s="159">
        <v>3609</v>
      </c>
      <c r="G153" s="188">
        <v>3167</v>
      </c>
      <c r="H153" s="280">
        <v>3125</v>
      </c>
      <c r="I153" s="143">
        <v>3088</v>
      </c>
      <c r="J153" s="143">
        <v>3056</v>
      </c>
      <c r="K153" s="143">
        <v>2977</v>
      </c>
      <c r="L153" s="155">
        <v>2903</v>
      </c>
      <c r="M153" s="155">
        <v>2859</v>
      </c>
      <c r="N153" s="143">
        <v>2773</v>
      </c>
      <c r="O153" s="143">
        <v>2729</v>
      </c>
      <c r="P153" s="143">
        <v>2648</v>
      </c>
      <c r="Q153" s="155">
        <v>2600</v>
      </c>
      <c r="R153" s="143">
        <v>2552</v>
      </c>
      <c r="S153" s="143">
        <v>2520</v>
      </c>
      <c r="T153" s="143">
        <v>2491</v>
      </c>
      <c r="U153" s="143">
        <v>2431</v>
      </c>
      <c r="V153" s="143">
        <v>2383</v>
      </c>
      <c r="W153" s="143">
        <v>2319</v>
      </c>
      <c r="X153" s="302">
        <v>2266</v>
      </c>
      <c r="Y153" s="143">
        <v>2237</v>
      </c>
      <c r="Z153" s="155">
        <v>2241</v>
      </c>
    </row>
    <row r="154" spans="2:26" x14ac:dyDescent="0.2">
      <c r="B154" s="5" t="s">
        <v>439</v>
      </c>
      <c r="C154" s="5" t="s">
        <v>145</v>
      </c>
      <c r="D154" s="117" t="s">
        <v>314</v>
      </c>
      <c r="E154" s="5" t="s">
        <v>315</v>
      </c>
      <c r="F154" s="159">
        <v>3329</v>
      </c>
      <c r="G154" s="188">
        <v>3033</v>
      </c>
      <c r="H154" s="280">
        <v>2950</v>
      </c>
      <c r="I154" s="143">
        <v>2883</v>
      </c>
      <c r="J154" s="143">
        <v>2797</v>
      </c>
      <c r="K154" s="143">
        <v>2750</v>
      </c>
      <c r="L154" s="155">
        <v>2702</v>
      </c>
      <c r="M154" s="155">
        <v>2642</v>
      </c>
      <c r="N154" s="143">
        <v>2572</v>
      </c>
      <c r="O154" s="143">
        <v>2513</v>
      </c>
      <c r="P154" s="143">
        <v>2439</v>
      </c>
      <c r="Q154" s="155">
        <v>2398</v>
      </c>
      <c r="R154" s="143">
        <v>2378</v>
      </c>
      <c r="S154" s="143">
        <v>2378</v>
      </c>
      <c r="T154" s="143">
        <v>2404</v>
      </c>
      <c r="U154" s="143">
        <v>2361</v>
      </c>
      <c r="V154" s="143">
        <v>2352</v>
      </c>
      <c r="W154" s="143">
        <v>2286</v>
      </c>
      <c r="X154" s="302">
        <v>2254</v>
      </c>
      <c r="Y154" s="143">
        <v>2260</v>
      </c>
      <c r="Z154" s="155">
        <v>2290</v>
      </c>
    </row>
    <row r="155" spans="2:26" x14ac:dyDescent="0.2">
      <c r="B155" s="5" t="s">
        <v>422</v>
      </c>
      <c r="C155" s="5" t="s">
        <v>31</v>
      </c>
      <c r="D155" s="117" t="s">
        <v>316</v>
      </c>
      <c r="E155" s="5" t="s">
        <v>317</v>
      </c>
      <c r="F155" s="159">
        <v>1806</v>
      </c>
      <c r="G155" s="188">
        <v>1419</v>
      </c>
      <c r="H155" s="280">
        <v>1352</v>
      </c>
      <c r="I155" s="143">
        <v>1319</v>
      </c>
      <c r="J155" s="143">
        <v>1358</v>
      </c>
      <c r="K155" s="143">
        <v>1356</v>
      </c>
      <c r="L155" s="155">
        <v>1347</v>
      </c>
      <c r="M155" s="155">
        <v>1382</v>
      </c>
      <c r="N155" s="143">
        <v>1383</v>
      </c>
      <c r="O155" s="143">
        <v>1380</v>
      </c>
      <c r="P155" s="143">
        <v>1365</v>
      </c>
      <c r="Q155" s="155">
        <v>1417</v>
      </c>
      <c r="R155" s="143">
        <v>1431</v>
      </c>
      <c r="S155" s="143">
        <v>1459</v>
      </c>
      <c r="T155" s="143">
        <v>1450</v>
      </c>
      <c r="U155" s="143">
        <v>1440</v>
      </c>
      <c r="V155" s="143">
        <v>1382</v>
      </c>
      <c r="W155" s="143">
        <v>1344</v>
      </c>
      <c r="X155" s="302">
        <v>1307</v>
      </c>
      <c r="Y155" s="143">
        <v>1242</v>
      </c>
      <c r="Z155" s="155">
        <v>1216</v>
      </c>
    </row>
    <row r="156" spans="2:26" x14ac:dyDescent="0.2">
      <c r="B156" s="5" t="s">
        <v>439</v>
      </c>
      <c r="C156" s="5" t="s">
        <v>145</v>
      </c>
      <c r="D156" s="117" t="s">
        <v>318</v>
      </c>
      <c r="E156" s="5" t="s">
        <v>319</v>
      </c>
      <c r="F156" s="159">
        <v>4981</v>
      </c>
      <c r="G156" s="188">
        <v>4229</v>
      </c>
      <c r="H156" s="280">
        <v>4094</v>
      </c>
      <c r="I156" s="143">
        <v>3876</v>
      </c>
      <c r="J156" s="143">
        <v>3698</v>
      </c>
      <c r="K156" s="143">
        <v>3523</v>
      </c>
      <c r="L156" s="155">
        <v>3369</v>
      </c>
      <c r="M156" s="155">
        <v>3238</v>
      </c>
      <c r="N156" s="143">
        <v>3133</v>
      </c>
      <c r="O156" s="143">
        <v>3043</v>
      </c>
      <c r="P156" s="143">
        <v>2974</v>
      </c>
      <c r="Q156" s="155">
        <v>2865</v>
      </c>
      <c r="R156" s="143">
        <v>2749</v>
      </c>
      <c r="S156" s="143">
        <v>2675</v>
      </c>
      <c r="T156" s="143">
        <v>2588</v>
      </c>
      <c r="U156" s="143">
        <v>2549</v>
      </c>
      <c r="V156" s="143">
        <v>2496</v>
      </c>
      <c r="W156" s="143">
        <v>2438</v>
      </c>
      <c r="X156" s="302">
        <v>2425</v>
      </c>
      <c r="Y156" s="143">
        <v>2391</v>
      </c>
      <c r="Z156" s="155">
        <v>2322</v>
      </c>
    </row>
    <row r="157" spans="2:26" x14ac:dyDescent="0.2">
      <c r="B157" s="5" t="s">
        <v>430</v>
      </c>
      <c r="C157" s="5" t="s">
        <v>65</v>
      </c>
      <c r="D157" s="117" t="s">
        <v>320</v>
      </c>
      <c r="E157" s="5" t="s">
        <v>321</v>
      </c>
      <c r="F157" s="159">
        <v>3833</v>
      </c>
      <c r="G157" s="188">
        <v>4024</v>
      </c>
      <c r="H157" s="280">
        <v>3924</v>
      </c>
      <c r="I157" s="143">
        <v>3851</v>
      </c>
      <c r="J157" s="143">
        <v>3818</v>
      </c>
      <c r="K157" s="143">
        <v>3728</v>
      </c>
      <c r="L157" s="155">
        <v>3633</v>
      </c>
      <c r="M157" s="155">
        <v>3563</v>
      </c>
      <c r="N157" s="143">
        <v>3484</v>
      </c>
      <c r="O157" s="143">
        <v>3436</v>
      </c>
      <c r="P157" s="143">
        <v>3338</v>
      </c>
      <c r="Q157" s="155">
        <v>3264</v>
      </c>
      <c r="R157" s="143">
        <v>3175</v>
      </c>
      <c r="S157" s="143">
        <v>3107</v>
      </c>
      <c r="T157" s="143">
        <v>3074</v>
      </c>
      <c r="U157" s="143">
        <v>2985</v>
      </c>
      <c r="V157" s="143">
        <v>2914</v>
      </c>
      <c r="W157" s="143">
        <v>2839</v>
      </c>
      <c r="X157" s="302">
        <v>2824</v>
      </c>
      <c r="Y157" s="143">
        <v>2828</v>
      </c>
      <c r="Z157" s="155">
        <v>2768</v>
      </c>
    </row>
    <row r="158" spans="2:26" x14ac:dyDescent="0.2">
      <c r="B158" s="5" t="s">
        <v>425</v>
      </c>
      <c r="C158" s="5" t="s">
        <v>40</v>
      </c>
      <c r="D158" s="117" t="s">
        <v>322</v>
      </c>
      <c r="E158" s="5" t="s">
        <v>323</v>
      </c>
      <c r="F158" s="159">
        <v>6114</v>
      </c>
      <c r="G158" s="188">
        <v>5634</v>
      </c>
      <c r="H158" s="280">
        <v>5472</v>
      </c>
      <c r="I158" s="143">
        <v>5260</v>
      </c>
      <c r="J158" s="143">
        <v>5097</v>
      </c>
      <c r="K158" s="143">
        <v>4968</v>
      </c>
      <c r="L158" s="155">
        <v>4840</v>
      </c>
      <c r="M158" s="155">
        <v>4696</v>
      </c>
      <c r="N158" s="143">
        <v>4595</v>
      </c>
      <c r="O158" s="143">
        <v>4467</v>
      </c>
      <c r="P158" s="143">
        <v>4342</v>
      </c>
      <c r="Q158" s="155">
        <v>4228</v>
      </c>
      <c r="R158" s="143">
        <v>4138</v>
      </c>
      <c r="S158" s="143">
        <v>4052</v>
      </c>
      <c r="T158" s="143">
        <v>4011</v>
      </c>
      <c r="U158" s="143">
        <v>3917</v>
      </c>
      <c r="V158" s="143">
        <v>3899</v>
      </c>
      <c r="W158" s="143">
        <v>3813</v>
      </c>
      <c r="X158" s="302">
        <v>3755</v>
      </c>
      <c r="Y158" s="143">
        <v>3745</v>
      </c>
      <c r="Z158" s="155">
        <v>3696</v>
      </c>
    </row>
    <row r="159" spans="2:26" x14ac:dyDescent="0.2">
      <c r="B159" s="5" t="s">
        <v>430</v>
      </c>
      <c r="C159" s="5" t="s">
        <v>65</v>
      </c>
      <c r="D159" s="117" t="s">
        <v>324</v>
      </c>
      <c r="E159" s="5" t="s">
        <v>325</v>
      </c>
      <c r="F159" s="159">
        <v>6008</v>
      </c>
      <c r="G159" s="188">
        <v>6773</v>
      </c>
      <c r="H159" s="280">
        <v>6718</v>
      </c>
      <c r="I159" s="143">
        <v>6642</v>
      </c>
      <c r="J159" s="143">
        <v>6548</v>
      </c>
      <c r="K159" s="143">
        <v>6503</v>
      </c>
      <c r="L159" s="155">
        <v>6361</v>
      </c>
      <c r="M159" s="155">
        <v>6345</v>
      </c>
      <c r="N159" s="143">
        <v>6271</v>
      </c>
      <c r="O159" s="143">
        <v>6183</v>
      </c>
      <c r="P159" s="143">
        <v>6117</v>
      </c>
      <c r="Q159" s="155">
        <v>6041</v>
      </c>
      <c r="R159" s="143">
        <v>5949</v>
      </c>
      <c r="S159" s="143">
        <v>5852</v>
      </c>
      <c r="T159" s="143">
        <v>5805</v>
      </c>
      <c r="U159" s="143">
        <v>5786</v>
      </c>
      <c r="V159" s="143">
        <v>5761</v>
      </c>
      <c r="W159" s="143">
        <v>5655</v>
      </c>
      <c r="X159" s="302">
        <v>5652</v>
      </c>
      <c r="Y159" s="143">
        <v>5587</v>
      </c>
      <c r="Z159" s="155">
        <v>5497</v>
      </c>
    </row>
    <row r="160" spans="2:26" x14ac:dyDescent="0.2">
      <c r="B160" s="5" t="s">
        <v>432</v>
      </c>
      <c r="C160" s="5" t="s">
        <v>89</v>
      </c>
      <c r="D160" s="117" t="s">
        <v>326</v>
      </c>
      <c r="E160" s="5" t="s">
        <v>327</v>
      </c>
      <c r="F160" s="159">
        <v>6719</v>
      </c>
      <c r="G160" s="188">
        <v>5829</v>
      </c>
      <c r="H160" s="280">
        <v>5610</v>
      </c>
      <c r="I160" s="143">
        <v>5467</v>
      </c>
      <c r="J160" s="143">
        <v>5322</v>
      </c>
      <c r="K160" s="143">
        <v>5180</v>
      </c>
      <c r="L160" s="155">
        <v>5098</v>
      </c>
      <c r="M160" s="155">
        <v>5018</v>
      </c>
      <c r="N160" s="143">
        <v>4953</v>
      </c>
      <c r="O160" s="143">
        <v>4869</v>
      </c>
      <c r="P160" s="143">
        <v>4787</v>
      </c>
      <c r="Q160" s="155">
        <v>4708</v>
      </c>
      <c r="R160" s="143">
        <v>4601</v>
      </c>
      <c r="S160" s="143">
        <v>4559</v>
      </c>
      <c r="T160" s="143">
        <v>4513</v>
      </c>
      <c r="U160" s="143">
        <v>4437</v>
      </c>
      <c r="V160" s="143">
        <v>4427</v>
      </c>
      <c r="W160" s="143">
        <v>4413</v>
      </c>
      <c r="X160" s="302">
        <v>4341</v>
      </c>
      <c r="Y160" s="143">
        <v>4227</v>
      </c>
      <c r="Z160" s="155">
        <v>4129</v>
      </c>
    </row>
    <row r="161" spans="2:26" x14ac:dyDescent="0.2">
      <c r="B161" s="5" t="s">
        <v>427</v>
      </c>
      <c r="C161" s="5" t="s">
        <v>50</v>
      </c>
      <c r="D161" s="117" t="s">
        <v>328</v>
      </c>
      <c r="E161" s="5" t="s">
        <v>329</v>
      </c>
      <c r="F161" s="159">
        <v>6194</v>
      </c>
      <c r="G161" s="188">
        <v>5373</v>
      </c>
      <c r="H161" s="280">
        <v>5149</v>
      </c>
      <c r="I161" s="143">
        <v>5010</v>
      </c>
      <c r="J161" s="143">
        <v>4936</v>
      </c>
      <c r="K161" s="143">
        <v>4791</v>
      </c>
      <c r="L161" s="155">
        <v>4683</v>
      </c>
      <c r="M161" s="155">
        <v>4602</v>
      </c>
      <c r="N161" s="143">
        <v>4514</v>
      </c>
      <c r="O161" s="143">
        <v>4454</v>
      </c>
      <c r="P161" s="143">
        <v>4390</v>
      </c>
      <c r="Q161" s="155">
        <v>4329</v>
      </c>
      <c r="R161" s="143">
        <v>4240</v>
      </c>
      <c r="S161" s="143">
        <v>4093</v>
      </c>
      <c r="T161" s="143">
        <v>4061</v>
      </c>
      <c r="U161" s="143">
        <v>4039</v>
      </c>
      <c r="V161" s="143">
        <v>3980</v>
      </c>
      <c r="W161" s="143">
        <v>3944</v>
      </c>
      <c r="X161" s="302">
        <v>3917</v>
      </c>
      <c r="Y161" s="143">
        <v>3909</v>
      </c>
      <c r="Z161" s="155">
        <v>3860</v>
      </c>
    </row>
    <row r="162" spans="2:26" x14ac:dyDescent="0.2">
      <c r="B162" s="5" t="s">
        <v>427</v>
      </c>
      <c r="C162" s="5" t="s">
        <v>50</v>
      </c>
      <c r="D162" s="117" t="s">
        <v>330</v>
      </c>
      <c r="E162" s="5" t="s">
        <v>331</v>
      </c>
      <c r="F162" s="159">
        <v>1688</v>
      </c>
      <c r="G162" s="188">
        <v>1824</v>
      </c>
      <c r="H162" s="280">
        <v>1795</v>
      </c>
      <c r="I162" s="143">
        <v>1749</v>
      </c>
      <c r="J162" s="143">
        <v>1730</v>
      </c>
      <c r="K162" s="143">
        <v>1694</v>
      </c>
      <c r="L162" s="155">
        <v>1671</v>
      </c>
      <c r="M162" s="155">
        <v>1661</v>
      </c>
      <c r="N162" s="143">
        <v>1636</v>
      </c>
      <c r="O162" s="143">
        <v>1600</v>
      </c>
      <c r="P162" s="143">
        <v>1544</v>
      </c>
      <c r="Q162" s="155">
        <v>1527</v>
      </c>
      <c r="R162" s="143">
        <v>1545</v>
      </c>
      <c r="S162" s="143">
        <v>1535</v>
      </c>
      <c r="T162" s="143">
        <v>1542</v>
      </c>
      <c r="U162" s="143">
        <v>1523</v>
      </c>
      <c r="V162" s="143">
        <v>1503</v>
      </c>
      <c r="W162" s="143">
        <v>1505</v>
      </c>
      <c r="X162" s="302">
        <v>1503</v>
      </c>
      <c r="Y162" s="143">
        <v>1505</v>
      </c>
      <c r="Z162" s="155">
        <v>1472</v>
      </c>
    </row>
    <row r="163" spans="2:26" x14ac:dyDescent="0.2">
      <c r="B163" s="5" t="s">
        <v>422</v>
      </c>
      <c r="C163" s="5" t="s">
        <v>31</v>
      </c>
      <c r="D163" s="117" t="s">
        <v>332</v>
      </c>
      <c r="E163" s="5" t="s">
        <v>333</v>
      </c>
      <c r="F163" s="159">
        <v>3478</v>
      </c>
      <c r="G163" s="188">
        <v>2782</v>
      </c>
      <c r="H163" s="280">
        <v>2725</v>
      </c>
      <c r="I163" s="143">
        <v>2668</v>
      </c>
      <c r="J163" s="143">
        <v>2622</v>
      </c>
      <c r="K163" s="143">
        <v>2567</v>
      </c>
      <c r="L163" s="155">
        <v>2492</v>
      </c>
      <c r="M163" s="155">
        <v>2442</v>
      </c>
      <c r="N163" s="143">
        <v>2371</v>
      </c>
      <c r="O163" s="143">
        <v>2347</v>
      </c>
      <c r="P163" s="143">
        <v>2325</v>
      </c>
      <c r="Q163" s="155">
        <v>2319</v>
      </c>
      <c r="R163" s="143">
        <v>2311</v>
      </c>
      <c r="S163" s="143">
        <v>2337</v>
      </c>
      <c r="T163" s="143">
        <v>2315</v>
      </c>
      <c r="U163" s="143">
        <v>2309</v>
      </c>
      <c r="V163" s="143">
        <v>2276</v>
      </c>
      <c r="W163" s="143">
        <v>2248</v>
      </c>
      <c r="X163" s="302">
        <v>2246</v>
      </c>
      <c r="Y163" s="143">
        <v>2225</v>
      </c>
      <c r="Z163" s="155">
        <v>2260</v>
      </c>
    </row>
    <row r="164" spans="2:26" x14ac:dyDescent="0.2">
      <c r="B164" s="5" t="s">
        <v>416</v>
      </c>
      <c r="C164" s="5" t="s">
        <v>8</v>
      </c>
      <c r="D164" s="117" t="s">
        <v>334</v>
      </c>
      <c r="E164" s="5" t="s">
        <v>335</v>
      </c>
      <c r="F164" s="159">
        <v>1837</v>
      </c>
      <c r="G164" s="188">
        <v>2142</v>
      </c>
      <c r="H164" s="280">
        <v>2091</v>
      </c>
      <c r="I164" s="143">
        <v>2064</v>
      </c>
      <c r="J164" s="143">
        <v>2071</v>
      </c>
      <c r="K164" s="143">
        <v>2047</v>
      </c>
      <c r="L164" s="155">
        <v>2012</v>
      </c>
      <c r="M164" s="155">
        <v>1997</v>
      </c>
      <c r="N164" s="143">
        <v>1995</v>
      </c>
      <c r="O164" s="143">
        <v>1959</v>
      </c>
      <c r="P164" s="143">
        <v>1955</v>
      </c>
      <c r="Q164" s="155">
        <v>1933</v>
      </c>
      <c r="R164" s="143">
        <v>1920</v>
      </c>
      <c r="S164" s="143">
        <v>1872</v>
      </c>
      <c r="T164" s="143">
        <v>1834</v>
      </c>
      <c r="U164" s="143">
        <v>1780</v>
      </c>
      <c r="V164" s="143">
        <v>1717</v>
      </c>
      <c r="W164" s="143">
        <v>1667</v>
      </c>
      <c r="X164" s="302">
        <v>1614</v>
      </c>
      <c r="Y164" s="143">
        <v>1560</v>
      </c>
      <c r="Z164" s="155">
        <v>1516</v>
      </c>
    </row>
    <row r="165" spans="2:26" x14ac:dyDescent="0.2">
      <c r="B165" s="5" t="s">
        <v>420</v>
      </c>
      <c r="C165" s="5" t="s">
        <v>25</v>
      </c>
      <c r="D165" s="117" t="s">
        <v>336</v>
      </c>
      <c r="E165" s="5" t="s">
        <v>337</v>
      </c>
      <c r="F165" s="159">
        <v>3998</v>
      </c>
      <c r="G165" s="188">
        <v>3893</v>
      </c>
      <c r="H165" s="280">
        <v>3795</v>
      </c>
      <c r="I165" s="143">
        <v>3661</v>
      </c>
      <c r="J165" s="143">
        <v>3560</v>
      </c>
      <c r="K165" s="143">
        <v>3512</v>
      </c>
      <c r="L165" s="155">
        <v>3413</v>
      </c>
      <c r="M165" s="155">
        <v>3369</v>
      </c>
      <c r="N165" s="143">
        <v>3266</v>
      </c>
      <c r="O165" s="143">
        <v>3200</v>
      </c>
      <c r="P165" s="143">
        <v>3123</v>
      </c>
      <c r="Q165" s="155">
        <v>3074</v>
      </c>
      <c r="R165" s="143">
        <v>2981</v>
      </c>
      <c r="S165" s="143">
        <v>2953</v>
      </c>
      <c r="T165" s="143">
        <v>2911</v>
      </c>
      <c r="U165" s="143">
        <v>2896</v>
      </c>
      <c r="V165" s="143">
        <v>2865</v>
      </c>
      <c r="W165" s="143">
        <v>2818</v>
      </c>
      <c r="X165" s="302">
        <v>2762</v>
      </c>
      <c r="Y165" s="143">
        <v>2714</v>
      </c>
      <c r="Z165" s="155">
        <v>2692</v>
      </c>
    </row>
    <row r="166" spans="2:26" x14ac:dyDescent="0.2">
      <c r="B166" s="5" t="s">
        <v>425</v>
      </c>
      <c r="C166" s="5" t="s">
        <v>40</v>
      </c>
      <c r="D166" s="117" t="s">
        <v>338</v>
      </c>
      <c r="E166" s="5" t="s">
        <v>339</v>
      </c>
      <c r="F166" s="159">
        <v>2174</v>
      </c>
      <c r="G166" s="188">
        <v>1697</v>
      </c>
      <c r="H166" s="280">
        <v>1654</v>
      </c>
      <c r="I166" s="143">
        <v>1625</v>
      </c>
      <c r="J166" s="143">
        <v>1635</v>
      </c>
      <c r="K166" s="143">
        <v>1613</v>
      </c>
      <c r="L166" s="155">
        <v>1577</v>
      </c>
      <c r="M166" s="155">
        <v>1596</v>
      </c>
      <c r="N166" s="143">
        <v>1586</v>
      </c>
      <c r="O166" s="143">
        <v>1638</v>
      </c>
      <c r="P166" s="143">
        <v>1623</v>
      </c>
      <c r="Q166" s="155">
        <v>1615</v>
      </c>
      <c r="R166" s="143">
        <v>1602</v>
      </c>
      <c r="S166" s="143">
        <v>1585</v>
      </c>
      <c r="T166" s="143">
        <v>1530</v>
      </c>
      <c r="U166" s="143">
        <v>1487</v>
      </c>
      <c r="V166" s="143">
        <v>1449</v>
      </c>
      <c r="W166" s="143">
        <v>1422</v>
      </c>
      <c r="X166" s="302">
        <v>1394</v>
      </c>
      <c r="Y166" s="143">
        <v>1364</v>
      </c>
      <c r="Z166" s="155">
        <v>1354</v>
      </c>
    </row>
    <row r="167" spans="2:26" x14ac:dyDescent="0.2">
      <c r="B167" s="5" t="s">
        <v>430</v>
      </c>
      <c r="C167" s="5" t="s">
        <v>65</v>
      </c>
      <c r="D167" s="117" t="s">
        <v>340</v>
      </c>
      <c r="E167" s="5" t="s">
        <v>341</v>
      </c>
      <c r="F167" s="159">
        <v>2846</v>
      </c>
      <c r="G167" s="188">
        <v>3248</v>
      </c>
      <c r="H167" s="280">
        <v>3251</v>
      </c>
      <c r="I167" s="143">
        <v>3215</v>
      </c>
      <c r="J167" s="143">
        <v>3164</v>
      </c>
      <c r="K167" s="143">
        <v>3112</v>
      </c>
      <c r="L167" s="155">
        <v>3031</v>
      </c>
      <c r="M167" s="155">
        <v>2945</v>
      </c>
      <c r="N167" s="143">
        <v>2812</v>
      </c>
      <c r="O167" s="143">
        <v>2747</v>
      </c>
      <c r="P167" s="143">
        <v>2658</v>
      </c>
      <c r="Q167" s="155">
        <v>2608</v>
      </c>
      <c r="R167" s="143">
        <v>2530</v>
      </c>
      <c r="S167" s="143">
        <v>2459</v>
      </c>
      <c r="T167" s="143">
        <v>2404</v>
      </c>
      <c r="U167" s="143">
        <v>2360</v>
      </c>
      <c r="V167" s="143">
        <v>2316</v>
      </c>
      <c r="W167" s="143">
        <v>2282</v>
      </c>
      <c r="X167" s="302">
        <v>2281</v>
      </c>
      <c r="Y167" s="143">
        <v>2298</v>
      </c>
      <c r="Z167" s="155">
        <v>2302</v>
      </c>
    </row>
    <row r="168" spans="2:26" x14ac:dyDescent="0.2">
      <c r="B168" s="5" t="s">
        <v>416</v>
      </c>
      <c r="C168" s="5" t="s">
        <v>8</v>
      </c>
      <c r="D168" s="117" t="s">
        <v>342</v>
      </c>
      <c r="E168" s="5" t="s">
        <v>343</v>
      </c>
      <c r="F168" s="159">
        <v>3285</v>
      </c>
      <c r="G168" s="188">
        <v>3160</v>
      </c>
      <c r="H168" s="280">
        <v>3103</v>
      </c>
      <c r="I168" s="143">
        <v>3073</v>
      </c>
      <c r="J168" s="143">
        <v>3017</v>
      </c>
      <c r="K168" s="143">
        <v>2955</v>
      </c>
      <c r="L168" s="155">
        <v>2895</v>
      </c>
      <c r="M168" s="155">
        <v>2857</v>
      </c>
      <c r="N168" s="143">
        <v>2776</v>
      </c>
      <c r="O168" s="143">
        <v>2754</v>
      </c>
      <c r="P168" s="143">
        <v>2728</v>
      </c>
      <c r="Q168" s="155">
        <v>2673</v>
      </c>
      <c r="R168" s="143">
        <v>2624</v>
      </c>
      <c r="S168" s="143">
        <v>2569</v>
      </c>
      <c r="T168" s="143">
        <v>2548</v>
      </c>
      <c r="U168" s="143">
        <v>2478</v>
      </c>
      <c r="V168" s="143">
        <v>2497</v>
      </c>
      <c r="W168" s="143">
        <v>2470</v>
      </c>
      <c r="X168" s="302">
        <v>2462</v>
      </c>
      <c r="Y168" s="143">
        <v>2409</v>
      </c>
      <c r="Z168" s="155">
        <v>2405</v>
      </c>
    </row>
    <row r="169" spans="2:26" x14ac:dyDescent="0.2">
      <c r="B169" s="5" t="s">
        <v>552</v>
      </c>
      <c r="C169" s="5" t="s">
        <v>20</v>
      </c>
      <c r="D169" s="117" t="s">
        <v>344</v>
      </c>
      <c r="E169" s="5" t="s">
        <v>345</v>
      </c>
      <c r="F169" s="159">
        <v>2512</v>
      </c>
      <c r="G169" s="188">
        <v>3175</v>
      </c>
      <c r="H169" s="280">
        <v>3104</v>
      </c>
      <c r="I169" s="143">
        <v>3066</v>
      </c>
      <c r="J169" s="143">
        <v>3027</v>
      </c>
      <c r="K169" s="143">
        <v>2973</v>
      </c>
      <c r="L169" s="155">
        <v>2865</v>
      </c>
      <c r="M169" s="155">
        <v>2760</v>
      </c>
      <c r="N169" s="143">
        <v>2677</v>
      </c>
      <c r="O169" s="143">
        <v>2582</v>
      </c>
      <c r="P169" s="143">
        <v>2524</v>
      </c>
      <c r="Q169" s="155">
        <v>2477</v>
      </c>
      <c r="R169" s="143">
        <v>2413</v>
      </c>
      <c r="S169" s="143">
        <v>2368</v>
      </c>
      <c r="T169" s="143">
        <v>2359</v>
      </c>
      <c r="U169" s="143">
        <v>2292</v>
      </c>
      <c r="V169" s="143">
        <v>2268</v>
      </c>
      <c r="W169" s="143">
        <v>2243</v>
      </c>
      <c r="X169" s="302">
        <v>2239</v>
      </c>
      <c r="Y169" s="143">
        <v>2240</v>
      </c>
      <c r="Z169" s="155">
        <v>2221</v>
      </c>
    </row>
    <row r="170" spans="2:26" x14ac:dyDescent="0.2">
      <c r="B170" s="5" t="s">
        <v>418</v>
      </c>
      <c r="C170" s="5" t="s">
        <v>12</v>
      </c>
      <c r="D170" s="117" t="s">
        <v>346</v>
      </c>
      <c r="E170" s="5" t="s">
        <v>347</v>
      </c>
      <c r="F170" s="159">
        <v>1961</v>
      </c>
      <c r="G170" s="188">
        <v>1952</v>
      </c>
      <c r="H170" s="280">
        <v>1894</v>
      </c>
      <c r="I170" s="143">
        <v>1839</v>
      </c>
      <c r="J170" s="143">
        <v>1792</v>
      </c>
      <c r="K170" s="143">
        <v>1761</v>
      </c>
      <c r="L170" s="155">
        <v>1713</v>
      </c>
      <c r="M170" s="155">
        <v>1683</v>
      </c>
      <c r="N170" s="143">
        <v>1665</v>
      </c>
      <c r="O170" s="143">
        <v>1648</v>
      </c>
      <c r="P170" s="143">
        <v>1640</v>
      </c>
      <c r="Q170" s="155">
        <v>1640</v>
      </c>
      <c r="R170" s="143">
        <v>1653</v>
      </c>
      <c r="S170" s="143">
        <v>1663</v>
      </c>
      <c r="T170" s="143">
        <v>1631</v>
      </c>
      <c r="U170" s="143">
        <v>1636</v>
      </c>
      <c r="V170" s="143">
        <v>1594</v>
      </c>
      <c r="W170" s="143">
        <v>1562</v>
      </c>
      <c r="X170" s="302">
        <v>1531</v>
      </c>
      <c r="Y170" s="143">
        <v>1535</v>
      </c>
      <c r="Z170" s="155">
        <v>1507</v>
      </c>
    </row>
    <row r="171" spans="2:26" x14ac:dyDescent="0.2">
      <c r="B171" s="5" t="s">
        <v>425</v>
      </c>
      <c r="C171" s="5" t="s">
        <v>40</v>
      </c>
      <c r="D171" s="117" t="s">
        <v>348</v>
      </c>
      <c r="E171" s="5" t="s">
        <v>349</v>
      </c>
      <c r="F171" s="159">
        <v>4199</v>
      </c>
      <c r="G171" s="188">
        <v>4168</v>
      </c>
      <c r="H171" s="280">
        <v>4006</v>
      </c>
      <c r="I171" s="143">
        <v>3820</v>
      </c>
      <c r="J171" s="143">
        <v>3694</v>
      </c>
      <c r="K171" s="143">
        <v>3554</v>
      </c>
      <c r="L171" s="155">
        <v>3403</v>
      </c>
      <c r="M171" s="155">
        <v>3245</v>
      </c>
      <c r="N171" s="143">
        <v>3089</v>
      </c>
      <c r="O171" s="143">
        <v>2929</v>
      </c>
      <c r="P171" s="143">
        <v>2796</v>
      </c>
      <c r="Q171" s="155">
        <v>2740</v>
      </c>
      <c r="R171" s="143">
        <v>2680</v>
      </c>
      <c r="S171" s="143">
        <v>2620</v>
      </c>
      <c r="T171" s="143">
        <v>2594</v>
      </c>
      <c r="U171" s="143">
        <v>2589</v>
      </c>
      <c r="V171" s="143">
        <v>2559</v>
      </c>
      <c r="W171" s="143">
        <v>2563</v>
      </c>
      <c r="X171" s="302">
        <v>2574</v>
      </c>
      <c r="Y171" s="143">
        <v>2601</v>
      </c>
      <c r="Z171" s="155">
        <v>2595</v>
      </c>
    </row>
    <row r="172" spans="2:26" x14ac:dyDescent="0.2">
      <c r="B172" s="5" t="s">
        <v>436</v>
      </c>
      <c r="C172" s="5" t="s">
        <v>114</v>
      </c>
      <c r="D172" s="117" t="s">
        <v>350</v>
      </c>
      <c r="E172" s="5" t="s">
        <v>351</v>
      </c>
      <c r="F172" s="159">
        <v>6075</v>
      </c>
      <c r="G172" s="188">
        <v>6006</v>
      </c>
      <c r="H172" s="280">
        <v>5764</v>
      </c>
      <c r="I172" s="143">
        <v>5601</v>
      </c>
      <c r="J172" s="143">
        <v>5468</v>
      </c>
      <c r="K172" s="143">
        <v>5370</v>
      </c>
      <c r="L172" s="155">
        <v>5218</v>
      </c>
      <c r="M172" s="155">
        <v>5178</v>
      </c>
      <c r="N172" s="143">
        <v>5158</v>
      </c>
      <c r="O172" s="143">
        <v>5176</v>
      </c>
      <c r="P172" s="143">
        <v>5093</v>
      </c>
      <c r="Q172" s="155">
        <v>5050</v>
      </c>
      <c r="R172" s="143">
        <v>4961</v>
      </c>
      <c r="S172" s="143">
        <v>4890</v>
      </c>
      <c r="T172" s="143">
        <v>4849</v>
      </c>
      <c r="U172" s="143">
        <v>4799</v>
      </c>
      <c r="V172" s="143">
        <v>4731</v>
      </c>
      <c r="W172" s="143">
        <v>4648</v>
      </c>
      <c r="X172" s="302">
        <v>4623</v>
      </c>
      <c r="Y172" s="143">
        <v>4545</v>
      </c>
      <c r="Z172" s="155">
        <v>4460</v>
      </c>
    </row>
    <row r="173" spans="2:26" x14ac:dyDescent="0.2">
      <c r="B173" s="5" t="s">
        <v>437</v>
      </c>
      <c r="C173" s="5" t="s">
        <v>123</v>
      </c>
      <c r="D173" s="117" t="s">
        <v>352</v>
      </c>
      <c r="E173" s="5" t="s">
        <v>353</v>
      </c>
      <c r="F173" s="159">
        <v>1754</v>
      </c>
      <c r="G173" s="188">
        <v>1091</v>
      </c>
      <c r="H173" s="280">
        <v>1030</v>
      </c>
      <c r="I173" s="143">
        <v>978</v>
      </c>
      <c r="J173" s="143">
        <v>941</v>
      </c>
      <c r="K173" s="143">
        <v>916</v>
      </c>
      <c r="L173" s="155">
        <v>914</v>
      </c>
      <c r="M173" s="155">
        <v>891</v>
      </c>
      <c r="N173" s="143">
        <v>879</v>
      </c>
      <c r="O173" s="143">
        <v>879</v>
      </c>
      <c r="P173" s="143">
        <v>900</v>
      </c>
      <c r="Q173" s="155">
        <v>893</v>
      </c>
      <c r="R173" s="143">
        <v>874</v>
      </c>
      <c r="S173" s="143">
        <v>888</v>
      </c>
      <c r="T173" s="143">
        <v>905</v>
      </c>
      <c r="U173" s="143">
        <v>910</v>
      </c>
      <c r="V173" s="143">
        <v>908</v>
      </c>
      <c r="W173" s="143">
        <v>903</v>
      </c>
      <c r="X173" s="302">
        <v>903</v>
      </c>
      <c r="Y173" s="143">
        <v>889</v>
      </c>
      <c r="Z173" s="155">
        <v>887</v>
      </c>
    </row>
    <row r="174" spans="2:26" x14ac:dyDescent="0.2">
      <c r="B174" s="5" t="s">
        <v>415</v>
      </c>
      <c r="C174" s="5" t="s">
        <v>5</v>
      </c>
      <c r="D174" s="117" t="s">
        <v>354</v>
      </c>
      <c r="E174" s="5" t="s">
        <v>355</v>
      </c>
      <c r="F174" s="159">
        <v>6780</v>
      </c>
      <c r="G174" s="188">
        <v>5829</v>
      </c>
      <c r="H174" s="280">
        <v>5676</v>
      </c>
      <c r="I174" s="143">
        <v>5561</v>
      </c>
      <c r="J174" s="143">
        <v>5463</v>
      </c>
      <c r="K174" s="143">
        <v>5385</v>
      </c>
      <c r="L174" s="155">
        <v>5255</v>
      </c>
      <c r="M174" s="155">
        <v>5159</v>
      </c>
      <c r="N174" s="143">
        <v>5130</v>
      </c>
      <c r="O174" s="143">
        <v>5104</v>
      </c>
      <c r="P174" s="143">
        <v>5099</v>
      </c>
      <c r="Q174" s="155">
        <v>5127</v>
      </c>
      <c r="R174" s="143">
        <v>5080</v>
      </c>
      <c r="S174" s="143">
        <v>5088</v>
      </c>
      <c r="T174" s="143">
        <v>5064</v>
      </c>
      <c r="U174" s="143">
        <v>5014</v>
      </c>
      <c r="V174" s="143">
        <v>4998</v>
      </c>
      <c r="W174" s="143">
        <v>4951</v>
      </c>
      <c r="X174" s="302">
        <v>4929</v>
      </c>
      <c r="Y174" s="143">
        <v>4873</v>
      </c>
      <c r="Z174" s="155">
        <v>4809</v>
      </c>
    </row>
    <row r="175" spans="2:26" x14ac:dyDescent="0.2">
      <c r="B175" s="5" t="s">
        <v>423</v>
      </c>
      <c r="C175" s="5" t="s">
        <v>34</v>
      </c>
      <c r="D175" s="117" t="s">
        <v>356</v>
      </c>
      <c r="E175" s="5" t="s">
        <v>357</v>
      </c>
      <c r="F175" s="159">
        <v>5382</v>
      </c>
      <c r="G175" s="188">
        <v>4242</v>
      </c>
      <c r="H175" s="280">
        <v>4107</v>
      </c>
      <c r="I175" s="143">
        <v>3986</v>
      </c>
      <c r="J175" s="143">
        <v>3860</v>
      </c>
      <c r="K175" s="143">
        <v>3746</v>
      </c>
      <c r="L175" s="155">
        <v>3577</v>
      </c>
      <c r="M175" s="155">
        <v>3437</v>
      </c>
      <c r="N175" s="143">
        <v>3336</v>
      </c>
      <c r="O175" s="143">
        <v>3249</v>
      </c>
      <c r="P175" s="143">
        <v>3147</v>
      </c>
      <c r="Q175" s="155">
        <v>3129</v>
      </c>
      <c r="R175" s="143">
        <v>3132</v>
      </c>
      <c r="S175" s="143">
        <v>3135</v>
      </c>
      <c r="T175" s="143">
        <v>3090</v>
      </c>
      <c r="U175" s="143">
        <v>3051</v>
      </c>
      <c r="V175" s="143">
        <v>3009</v>
      </c>
      <c r="W175" s="143">
        <v>2931</v>
      </c>
      <c r="X175" s="302">
        <v>2948</v>
      </c>
      <c r="Y175" s="143">
        <v>2923</v>
      </c>
      <c r="Z175" s="155">
        <v>2894</v>
      </c>
    </row>
    <row r="176" spans="2:26" x14ac:dyDescent="0.2">
      <c r="B176" s="5" t="s">
        <v>418</v>
      </c>
      <c r="C176" s="5" t="s">
        <v>12</v>
      </c>
      <c r="D176" s="117" t="s">
        <v>358</v>
      </c>
      <c r="E176" s="5" t="s">
        <v>359</v>
      </c>
      <c r="F176" s="159">
        <v>2102</v>
      </c>
      <c r="G176" s="188">
        <v>1598</v>
      </c>
      <c r="H176" s="280">
        <v>1490</v>
      </c>
      <c r="I176" s="143">
        <v>1413</v>
      </c>
      <c r="J176" s="143">
        <v>1342</v>
      </c>
      <c r="K176" s="143">
        <v>1305</v>
      </c>
      <c r="L176" s="155">
        <v>1244</v>
      </c>
      <c r="M176" s="155">
        <v>1235</v>
      </c>
      <c r="N176" s="143">
        <v>1240</v>
      </c>
      <c r="O176" s="143">
        <v>1214</v>
      </c>
      <c r="P176" s="143">
        <v>1211</v>
      </c>
      <c r="Q176" s="155">
        <v>1203</v>
      </c>
      <c r="R176" s="143">
        <v>1196</v>
      </c>
      <c r="S176" s="143">
        <v>1186</v>
      </c>
      <c r="T176" s="143">
        <v>1163</v>
      </c>
      <c r="U176" s="143">
        <v>1168</v>
      </c>
      <c r="V176" s="143">
        <v>1153</v>
      </c>
      <c r="W176" s="143">
        <v>1140</v>
      </c>
      <c r="X176" s="302">
        <v>1145</v>
      </c>
      <c r="Y176" s="143">
        <v>1129</v>
      </c>
      <c r="Z176" s="155">
        <v>1127</v>
      </c>
    </row>
    <row r="177" spans="2:26" x14ac:dyDescent="0.2">
      <c r="B177" s="5" t="s">
        <v>422</v>
      </c>
      <c r="C177" s="5" t="s">
        <v>31</v>
      </c>
      <c r="D177" s="117" t="s">
        <v>360</v>
      </c>
      <c r="E177" s="5" t="s">
        <v>361</v>
      </c>
      <c r="F177" s="159">
        <v>3102</v>
      </c>
      <c r="G177" s="188">
        <v>2186</v>
      </c>
      <c r="H177" s="280">
        <v>2108</v>
      </c>
      <c r="I177" s="143">
        <v>2044</v>
      </c>
      <c r="J177" s="143">
        <v>1998</v>
      </c>
      <c r="K177" s="143">
        <v>1989</v>
      </c>
      <c r="L177" s="155">
        <v>1963</v>
      </c>
      <c r="M177" s="155">
        <v>1954</v>
      </c>
      <c r="N177" s="143">
        <v>1931</v>
      </c>
      <c r="O177" s="143">
        <v>1905</v>
      </c>
      <c r="P177" s="143">
        <v>1910</v>
      </c>
      <c r="Q177" s="155">
        <v>1903</v>
      </c>
      <c r="R177" s="143">
        <v>1894</v>
      </c>
      <c r="S177" s="143">
        <v>1865</v>
      </c>
      <c r="T177" s="143">
        <v>1818</v>
      </c>
      <c r="U177" s="143">
        <v>1808</v>
      </c>
      <c r="V177" s="143">
        <v>1782</v>
      </c>
      <c r="W177" s="143">
        <v>1791</v>
      </c>
      <c r="X177" s="302">
        <v>1777</v>
      </c>
      <c r="Y177" s="143">
        <v>1762</v>
      </c>
      <c r="Z177" s="155">
        <v>1776</v>
      </c>
    </row>
    <row r="178" spans="2:26" x14ac:dyDescent="0.2">
      <c r="B178" s="5" t="s">
        <v>437</v>
      </c>
      <c r="C178" s="5" t="s">
        <v>123</v>
      </c>
      <c r="D178" s="117" t="s">
        <v>362</v>
      </c>
      <c r="E178" s="5" t="s">
        <v>363</v>
      </c>
      <c r="F178" s="159">
        <v>3945</v>
      </c>
      <c r="G178" s="188">
        <v>3097</v>
      </c>
      <c r="H178" s="280">
        <v>3046</v>
      </c>
      <c r="I178" s="143">
        <v>2996</v>
      </c>
      <c r="J178" s="143">
        <v>2923</v>
      </c>
      <c r="K178" s="143">
        <v>2883</v>
      </c>
      <c r="L178" s="155">
        <v>2820</v>
      </c>
      <c r="M178" s="155">
        <v>2780</v>
      </c>
      <c r="N178" s="143">
        <v>2749</v>
      </c>
      <c r="O178" s="143">
        <v>2708</v>
      </c>
      <c r="P178" s="143">
        <v>2652</v>
      </c>
      <c r="Q178" s="155">
        <v>2607</v>
      </c>
      <c r="R178" s="143">
        <v>2545</v>
      </c>
      <c r="S178" s="143">
        <v>2551</v>
      </c>
      <c r="T178" s="143">
        <v>2483</v>
      </c>
      <c r="U178" s="143">
        <v>2447</v>
      </c>
      <c r="V178" s="143">
        <v>2433</v>
      </c>
      <c r="W178" s="143">
        <v>2408</v>
      </c>
      <c r="X178" s="302">
        <v>2436</v>
      </c>
      <c r="Y178" s="143">
        <v>2424</v>
      </c>
      <c r="Z178" s="155">
        <v>2401</v>
      </c>
    </row>
    <row r="179" spans="2:26" x14ac:dyDescent="0.2">
      <c r="B179" s="5" t="s">
        <v>431</v>
      </c>
      <c r="C179" s="5" t="s">
        <v>82</v>
      </c>
      <c r="D179" s="117" t="s">
        <v>364</v>
      </c>
      <c r="E179" s="5" t="s">
        <v>365</v>
      </c>
      <c r="F179" s="159">
        <v>3846</v>
      </c>
      <c r="G179" s="188">
        <v>3919</v>
      </c>
      <c r="H179" s="280">
        <v>3866</v>
      </c>
      <c r="I179" s="143">
        <v>3784</v>
      </c>
      <c r="J179" s="143">
        <v>3718</v>
      </c>
      <c r="K179" s="143">
        <v>3676</v>
      </c>
      <c r="L179" s="155">
        <v>3624</v>
      </c>
      <c r="M179" s="155">
        <v>3547</v>
      </c>
      <c r="N179" s="143">
        <v>3472</v>
      </c>
      <c r="O179" s="143">
        <v>3418</v>
      </c>
      <c r="P179" s="143">
        <v>3333</v>
      </c>
      <c r="Q179" s="155">
        <v>3244</v>
      </c>
      <c r="R179" s="143">
        <v>3097</v>
      </c>
      <c r="S179" s="143">
        <v>3016</v>
      </c>
      <c r="T179" s="143">
        <v>2894</v>
      </c>
      <c r="U179" s="143">
        <v>2820</v>
      </c>
      <c r="V179" s="143">
        <v>2712</v>
      </c>
      <c r="W179" s="143">
        <v>2596</v>
      </c>
      <c r="X179" s="302">
        <v>2456</v>
      </c>
      <c r="Y179" s="143">
        <v>2364</v>
      </c>
      <c r="Z179" s="155">
        <v>2290</v>
      </c>
    </row>
    <row r="180" spans="2:26" x14ac:dyDescent="0.2">
      <c r="B180" s="5" t="s">
        <v>437</v>
      </c>
      <c r="C180" s="5" t="s">
        <v>123</v>
      </c>
      <c r="D180" s="117" t="s">
        <v>366</v>
      </c>
      <c r="E180" s="5" t="s">
        <v>367</v>
      </c>
      <c r="F180" s="159">
        <v>4423</v>
      </c>
      <c r="G180" s="188">
        <v>5022</v>
      </c>
      <c r="H180" s="280">
        <v>4943</v>
      </c>
      <c r="I180" s="143">
        <v>4848</v>
      </c>
      <c r="J180" s="143">
        <v>4796</v>
      </c>
      <c r="K180" s="143">
        <v>4749</v>
      </c>
      <c r="L180" s="155">
        <v>4633</v>
      </c>
      <c r="M180" s="155">
        <v>4639</v>
      </c>
      <c r="N180" s="143">
        <v>4539</v>
      </c>
      <c r="O180" s="143">
        <v>4481</v>
      </c>
      <c r="P180" s="143">
        <v>4403</v>
      </c>
      <c r="Q180" s="155">
        <v>4372</v>
      </c>
      <c r="R180" s="143">
        <v>4278</v>
      </c>
      <c r="S180" s="143">
        <v>4196</v>
      </c>
      <c r="T180" s="143">
        <v>4159</v>
      </c>
      <c r="U180" s="143">
        <v>4088</v>
      </c>
      <c r="V180" s="143">
        <v>4027</v>
      </c>
      <c r="W180" s="143">
        <v>3950</v>
      </c>
      <c r="X180" s="302">
        <v>3908</v>
      </c>
      <c r="Y180" s="143">
        <v>3853</v>
      </c>
      <c r="Z180" s="155">
        <v>3813</v>
      </c>
    </row>
    <row r="181" spans="2:26" x14ac:dyDescent="0.2">
      <c r="B181" s="5" t="s">
        <v>552</v>
      </c>
      <c r="C181" s="5" t="s">
        <v>20</v>
      </c>
      <c r="D181" s="117" t="s">
        <v>368</v>
      </c>
      <c r="E181" s="5" t="s">
        <v>369</v>
      </c>
      <c r="F181" s="159">
        <v>5489</v>
      </c>
      <c r="G181" s="188">
        <v>5136</v>
      </c>
      <c r="H181" s="280">
        <v>4946</v>
      </c>
      <c r="I181" s="143">
        <v>4756</v>
      </c>
      <c r="J181" s="143">
        <v>4621</v>
      </c>
      <c r="K181" s="143">
        <v>4499</v>
      </c>
      <c r="L181" s="155">
        <v>4386</v>
      </c>
      <c r="M181" s="155">
        <v>4261</v>
      </c>
      <c r="N181" s="143">
        <v>4192</v>
      </c>
      <c r="O181" s="143">
        <v>4144</v>
      </c>
      <c r="P181" s="143">
        <v>4072</v>
      </c>
      <c r="Q181" s="155">
        <v>4018</v>
      </c>
      <c r="R181" s="143">
        <v>3950</v>
      </c>
      <c r="S181" s="143">
        <v>3846</v>
      </c>
      <c r="T181" s="143">
        <v>3773</v>
      </c>
      <c r="U181" s="143">
        <v>3676</v>
      </c>
      <c r="V181" s="143">
        <v>3621</v>
      </c>
      <c r="W181" s="143">
        <v>3563</v>
      </c>
      <c r="X181" s="302">
        <v>3549</v>
      </c>
      <c r="Y181" s="143">
        <v>3533</v>
      </c>
      <c r="Z181" s="155">
        <v>3493</v>
      </c>
    </row>
    <row r="182" spans="2:26" x14ac:dyDescent="0.2">
      <c r="B182" s="5" t="s">
        <v>434</v>
      </c>
      <c r="C182" s="5" t="s">
        <v>98</v>
      </c>
      <c r="D182" s="117" t="s">
        <v>370</v>
      </c>
      <c r="E182" s="5" t="s">
        <v>371</v>
      </c>
      <c r="F182" s="159">
        <v>12044</v>
      </c>
      <c r="G182" s="188">
        <v>13132</v>
      </c>
      <c r="H182" s="280">
        <v>12934</v>
      </c>
      <c r="I182" s="143">
        <v>12718</v>
      </c>
      <c r="J182" s="143">
        <v>12475</v>
      </c>
      <c r="K182" s="143">
        <v>12339</v>
      </c>
      <c r="L182" s="155">
        <v>12098</v>
      </c>
      <c r="M182" s="155">
        <v>11936</v>
      </c>
      <c r="N182" s="143">
        <v>11790</v>
      </c>
      <c r="O182" s="143">
        <v>11662</v>
      </c>
      <c r="P182" s="143">
        <v>11456</v>
      </c>
      <c r="Q182" s="155">
        <v>11160</v>
      </c>
      <c r="R182" s="143">
        <v>11014</v>
      </c>
      <c r="S182" s="143">
        <v>10859</v>
      </c>
      <c r="T182" s="143">
        <v>10762</v>
      </c>
      <c r="U182" s="143">
        <v>10563</v>
      </c>
      <c r="V182" s="143">
        <v>10444</v>
      </c>
      <c r="W182" s="143">
        <v>10305</v>
      </c>
      <c r="X182" s="302">
        <v>10171</v>
      </c>
      <c r="Y182" s="143">
        <v>10127</v>
      </c>
      <c r="Z182" s="155">
        <v>10036</v>
      </c>
    </row>
    <row r="183" spans="2:26" x14ac:dyDescent="0.2">
      <c r="B183" s="5" t="s">
        <v>416</v>
      </c>
      <c r="C183" s="5" t="s">
        <v>8</v>
      </c>
      <c r="D183" s="117" t="s">
        <v>372</v>
      </c>
      <c r="E183" s="5" t="s">
        <v>373</v>
      </c>
      <c r="F183" s="159">
        <v>10885</v>
      </c>
      <c r="G183" s="188">
        <v>11653</v>
      </c>
      <c r="H183" s="280">
        <v>11227</v>
      </c>
      <c r="I183" s="143">
        <v>10838</v>
      </c>
      <c r="J183" s="143">
        <v>10474</v>
      </c>
      <c r="K183" s="143">
        <v>10235</v>
      </c>
      <c r="L183" s="155">
        <v>9929</v>
      </c>
      <c r="M183" s="155">
        <v>9728</v>
      </c>
      <c r="N183" s="143">
        <v>9523</v>
      </c>
      <c r="O183" s="143">
        <v>9363</v>
      </c>
      <c r="P183" s="143">
        <v>9248</v>
      </c>
      <c r="Q183" s="155">
        <v>9086</v>
      </c>
      <c r="R183" s="143">
        <v>8890</v>
      </c>
      <c r="S183" s="143">
        <v>8729</v>
      </c>
      <c r="T183" s="143">
        <v>8599</v>
      </c>
      <c r="U183" s="143">
        <v>8508</v>
      </c>
      <c r="V183" s="143">
        <v>8460</v>
      </c>
      <c r="W183" s="143">
        <v>8366</v>
      </c>
      <c r="X183" s="302">
        <v>8344</v>
      </c>
      <c r="Y183" s="143">
        <v>8281</v>
      </c>
      <c r="Z183" s="155">
        <v>8281</v>
      </c>
    </row>
    <row r="184" spans="2:26" x14ac:dyDescent="0.2">
      <c r="B184" s="5" t="s">
        <v>424</v>
      </c>
      <c r="C184" s="5" t="s">
        <v>35</v>
      </c>
      <c r="D184" s="117" t="s">
        <v>374</v>
      </c>
      <c r="E184" s="5" t="s">
        <v>375</v>
      </c>
      <c r="F184" s="159">
        <v>2087</v>
      </c>
      <c r="G184" s="188">
        <v>2591</v>
      </c>
      <c r="H184" s="280">
        <v>2564</v>
      </c>
      <c r="I184" s="143">
        <v>2518</v>
      </c>
      <c r="J184" s="143">
        <v>2499</v>
      </c>
      <c r="K184" s="143">
        <v>2475</v>
      </c>
      <c r="L184" s="155">
        <v>2434</v>
      </c>
      <c r="M184" s="155">
        <v>2450</v>
      </c>
      <c r="N184" s="143">
        <v>2412</v>
      </c>
      <c r="O184" s="143">
        <v>2402</v>
      </c>
      <c r="P184" s="143">
        <v>2414</v>
      </c>
      <c r="Q184" s="155">
        <v>2389</v>
      </c>
      <c r="R184" s="143">
        <v>2389</v>
      </c>
      <c r="S184" s="143">
        <v>2350</v>
      </c>
      <c r="T184" s="143">
        <v>2324</v>
      </c>
      <c r="U184" s="143">
        <v>2322</v>
      </c>
      <c r="V184" s="143">
        <v>2267</v>
      </c>
      <c r="W184" s="143">
        <v>2230</v>
      </c>
      <c r="X184" s="302">
        <v>2172</v>
      </c>
      <c r="Y184" s="143">
        <v>2093</v>
      </c>
      <c r="Z184" s="155">
        <v>2087</v>
      </c>
    </row>
    <row r="185" spans="2:26" x14ac:dyDescent="0.2">
      <c r="B185" s="5" t="s">
        <v>435</v>
      </c>
      <c r="C185" s="5" t="s">
        <v>111</v>
      </c>
      <c r="D185" s="117" t="s">
        <v>376</v>
      </c>
      <c r="E185" s="5" t="s">
        <v>377</v>
      </c>
      <c r="F185" s="159">
        <v>7844</v>
      </c>
      <c r="G185" s="188">
        <v>7276</v>
      </c>
      <c r="H185" s="280">
        <v>7025</v>
      </c>
      <c r="I185" s="143">
        <v>6820</v>
      </c>
      <c r="J185" s="143">
        <v>6691</v>
      </c>
      <c r="K185" s="143">
        <v>6600</v>
      </c>
      <c r="L185" s="155">
        <v>6444</v>
      </c>
      <c r="M185" s="155">
        <v>6335</v>
      </c>
      <c r="N185" s="143">
        <v>6236</v>
      </c>
      <c r="O185" s="143">
        <v>6102</v>
      </c>
      <c r="P185" s="143">
        <v>5999</v>
      </c>
      <c r="Q185" s="155">
        <v>5860</v>
      </c>
      <c r="R185" s="143">
        <v>5735</v>
      </c>
      <c r="S185" s="143">
        <v>5610</v>
      </c>
      <c r="T185" s="143">
        <v>5592</v>
      </c>
      <c r="U185" s="143">
        <v>5528</v>
      </c>
      <c r="V185" s="143">
        <v>5512</v>
      </c>
      <c r="W185" s="143">
        <v>5437</v>
      </c>
      <c r="X185" s="302">
        <v>5413</v>
      </c>
      <c r="Y185" s="143">
        <v>5349</v>
      </c>
      <c r="Z185" s="155">
        <v>5232</v>
      </c>
    </row>
    <row r="186" spans="2:26" x14ac:dyDescent="0.2">
      <c r="B186" s="5" t="s">
        <v>426</v>
      </c>
      <c r="C186" s="5" t="s">
        <v>47</v>
      </c>
      <c r="D186" s="117" t="s">
        <v>378</v>
      </c>
      <c r="E186" s="5" t="s">
        <v>379</v>
      </c>
      <c r="F186" s="159">
        <v>1875</v>
      </c>
      <c r="G186" s="188">
        <v>1875</v>
      </c>
      <c r="H186" s="280">
        <v>1807</v>
      </c>
      <c r="I186" s="143">
        <v>1799</v>
      </c>
      <c r="J186" s="143">
        <v>1757</v>
      </c>
      <c r="K186" s="143">
        <v>1701</v>
      </c>
      <c r="L186" s="155">
        <v>1675</v>
      </c>
      <c r="M186" s="155">
        <v>1653</v>
      </c>
      <c r="N186" s="143">
        <v>1610</v>
      </c>
      <c r="O186" s="143">
        <v>1619</v>
      </c>
      <c r="P186" s="143">
        <v>1602</v>
      </c>
      <c r="Q186" s="155">
        <v>1562</v>
      </c>
      <c r="R186" s="143">
        <v>1551</v>
      </c>
      <c r="S186" s="143">
        <v>1517</v>
      </c>
      <c r="T186" s="143">
        <v>1536</v>
      </c>
      <c r="U186" s="143">
        <v>1522</v>
      </c>
      <c r="V186" s="143">
        <v>1513</v>
      </c>
      <c r="W186" s="143">
        <v>1516</v>
      </c>
      <c r="X186" s="302">
        <v>1545</v>
      </c>
      <c r="Y186" s="143">
        <v>1559</v>
      </c>
      <c r="Z186" s="155">
        <v>1576</v>
      </c>
    </row>
    <row r="187" spans="2:26" x14ac:dyDescent="0.2">
      <c r="B187" s="5" t="s">
        <v>429</v>
      </c>
      <c r="C187" s="5" t="s">
        <v>60</v>
      </c>
      <c r="D187" s="117" t="s">
        <v>380</v>
      </c>
      <c r="E187" s="5" t="s">
        <v>381</v>
      </c>
      <c r="F187" s="159">
        <v>3749</v>
      </c>
      <c r="G187" s="188">
        <v>5323</v>
      </c>
      <c r="H187" s="280">
        <v>5288</v>
      </c>
      <c r="I187" s="143">
        <v>5274</v>
      </c>
      <c r="J187" s="143">
        <v>5148</v>
      </c>
      <c r="K187" s="143">
        <v>5062</v>
      </c>
      <c r="L187" s="155">
        <v>4955</v>
      </c>
      <c r="M187" s="155">
        <v>4812</v>
      </c>
      <c r="N187" s="143">
        <v>4688</v>
      </c>
      <c r="O187" s="143">
        <v>4572</v>
      </c>
      <c r="P187" s="143">
        <v>4387</v>
      </c>
      <c r="Q187" s="155">
        <v>4305</v>
      </c>
      <c r="R187" s="143">
        <v>4132</v>
      </c>
      <c r="S187" s="143">
        <v>4009</v>
      </c>
      <c r="T187" s="143">
        <v>3888</v>
      </c>
      <c r="U187" s="143">
        <v>3734</v>
      </c>
      <c r="V187" s="143">
        <v>3727</v>
      </c>
      <c r="W187" s="143">
        <v>3658</v>
      </c>
      <c r="X187" s="302">
        <v>3614</v>
      </c>
      <c r="Y187" s="143">
        <v>3567</v>
      </c>
      <c r="Z187" s="155">
        <v>3489</v>
      </c>
    </row>
    <row r="188" spans="2:26" x14ac:dyDescent="0.2">
      <c r="B188" s="5" t="s">
        <v>429</v>
      </c>
      <c r="C188" s="5" t="s">
        <v>60</v>
      </c>
      <c r="D188" s="117" t="s">
        <v>382</v>
      </c>
      <c r="E188" s="5" t="s">
        <v>383</v>
      </c>
      <c r="F188" s="159">
        <v>5217</v>
      </c>
      <c r="G188" s="188">
        <v>6461</v>
      </c>
      <c r="H188" s="280">
        <v>6256</v>
      </c>
      <c r="I188" s="143">
        <v>6046</v>
      </c>
      <c r="J188" s="143">
        <v>5824</v>
      </c>
      <c r="K188" s="143">
        <v>5623</v>
      </c>
      <c r="L188" s="155">
        <v>5396</v>
      </c>
      <c r="M188" s="155">
        <v>5199</v>
      </c>
      <c r="N188" s="143">
        <v>5030</v>
      </c>
      <c r="O188" s="143">
        <v>4918</v>
      </c>
      <c r="P188" s="143">
        <v>4762</v>
      </c>
      <c r="Q188" s="155">
        <v>4630</v>
      </c>
      <c r="R188" s="143">
        <v>4507</v>
      </c>
      <c r="S188" s="143">
        <v>4438</v>
      </c>
      <c r="T188" s="143">
        <v>4410</v>
      </c>
      <c r="U188" s="143">
        <v>4394</v>
      </c>
      <c r="V188" s="143">
        <v>4343</v>
      </c>
      <c r="W188" s="143">
        <v>4323</v>
      </c>
      <c r="X188" s="302">
        <v>4250</v>
      </c>
      <c r="Y188" s="143">
        <v>4177</v>
      </c>
      <c r="Z188" s="155">
        <v>4158</v>
      </c>
    </row>
    <row r="189" spans="2:26" x14ac:dyDescent="0.2">
      <c r="B189" s="5" t="s">
        <v>425</v>
      </c>
      <c r="C189" s="5" t="s">
        <v>40</v>
      </c>
      <c r="D189" s="117" t="s">
        <v>384</v>
      </c>
      <c r="E189" s="5" t="s">
        <v>385</v>
      </c>
      <c r="F189" s="159">
        <v>4613</v>
      </c>
      <c r="G189" s="188">
        <v>5183</v>
      </c>
      <c r="H189" s="280">
        <v>4960</v>
      </c>
      <c r="I189" s="143">
        <v>4779</v>
      </c>
      <c r="J189" s="143">
        <v>4589</v>
      </c>
      <c r="K189" s="143">
        <v>4490</v>
      </c>
      <c r="L189" s="155">
        <v>4403</v>
      </c>
      <c r="M189" s="155">
        <v>4343</v>
      </c>
      <c r="N189" s="143">
        <v>4311</v>
      </c>
      <c r="O189" s="143">
        <v>4254</v>
      </c>
      <c r="P189" s="143">
        <v>4180</v>
      </c>
      <c r="Q189" s="155">
        <v>4134</v>
      </c>
      <c r="R189" s="143">
        <v>4096</v>
      </c>
      <c r="S189" s="143">
        <v>4053</v>
      </c>
      <c r="T189" s="143">
        <v>4032</v>
      </c>
      <c r="U189" s="143">
        <v>3977</v>
      </c>
      <c r="V189" s="143">
        <v>3970</v>
      </c>
      <c r="W189" s="143">
        <v>3986</v>
      </c>
      <c r="X189" s="302">
        <v>3958</v>
      </c>
      <c r="Y189" s="143">
        <v>3900</v>
      </c>
      <c r="Z189" s="155">
        <v>3849</v>
      </c>
    </row>
    <row r="190" spans="2:26" x14ac:dyDescent="0.2">
      <c r="B190" s="5" t="s">
        <v>420</v>
      </c>
      <c r="C190" s="5" t="s">
        <v>25</v>
      </c>
      <c r="D190" s="117" t="s">
        <v>386</v>
      </c>
      <c r="E190" s="5" t="s">
        <v>387</v>
      </c>
      <c r="F190" s="159">
        <v>11561</v>
      </c>
      <c r="G190" s="188">
        <v>12184</v>
      </c>
      <c r="H190" s="280">
        <v>11802</v>
      </c>
      <c r="I190" s="143">
        <v>11294</v>
      </c>
      <c r="J190" s="143">
        <v>10883</v>
      </c>
      <c r="K190" s="143">
        <v>10474</v>
      </c>
      <c r="L190" s="155">
        <v>10048</v>
      </c>
      <c r="M190" s="155">
        <v>9802</v>
      </c>
      <c r="N190" s="143">
        <v>9591</v>
      </c>
      <c r="O190" s="143">
        <v>9423</v>
      </c>
      <c r="P190" s="143">
        <v>9400</v>
      </c>
      <c r="Q190" s="155">
        <v>9256</v>
      </c>
      <c r="R190" s="143">
        <v>9146</v>
      </c>
      <c r="S190" s="143">
        <v>9006</v>
      </c>
      <c r="T190" s="143">
        <v>8915</v>
      </c>
      <c r="U190" s="143">
        <v>8765</v>
      </c>
      <c r="V190" s="143">
        <v>8647</v>
      </c>
      <c r="W190" s="143">
        <v>8549</v>
      </c>
      <c r="X190" s="302">
        <v>8434</v>
      </c>
      <c r="Y190" s="143">
        <v>8230</v>
      </c>
      <c r="Z190" s="155">
        <v>8132</v>
      </c>
    </row>
    <row r="191" spans="2:26" x14ac:dyDescent="0.2">
      <c r="B191" s="5" t="s">
        <v>437</v>
      </c>
      <c r="C191" s="5" t="s">
        <v>123</v>
      </c>
      <c r="D191" s="117" t="s">
        <v>388</v>
      </c>
      <c r="E191" s="5" t="s">
        <v>389</v>
      </c>
      <c r="F191" s="159">
        <v>7358</v>
      </c>
      <c r="G191" s="188">
        <v>7338</v>
      </c>
      <c r="H191" s="280">
        <v>7249</v>
      </c>
      <c r="I191" s="143">
        <v>7156</v>
      </c>
      <c r="J191" s="143">
        <v>7051</v>
      </c>
      <c r="K191" s="143">
        <v>6960</v>
      </c>
      <c r="L191" s="155">
        <v>6819</v>
      </c>
      <c r="M191" s="155">
        <v>6796</v>
      </c>
      <c r="N191" s="143">
        <v>6730</v>
      </c>
      <c r="O191" s="143">
        <v>6683</v>
      </c>
      <c r="P191" s="143">
        <v>6677</v>
      </c>
      <c r="Q191" s="155">
        <v>6569</v>
      </c>
      <c r="R191" s="143">
        <v>6467</v>
      </c>
      <c r="S191" s="143">
        <v>6333</v>
      </c>
      <c r="T191" s="143">
        <v>6281</v>
      </c>
      <c r="U191" s="143">
        <v>6100</v>
      </c>
      <c r="V191" s="143">
        <v>6013</v>
      </c>
      <c r="W191" s="143">
        <v>5899</v>
      </c>
      <c r="X191" s="302">
        <v>5891</v>
      </c>
      <c r="Y191" s="143">
        <v>5762</v>
      </c>
      <c r="Z191" s="155">
        <v>5657</v>
      </c>
    </row>
    <row r="192" spans="2:26" x14ac:dyDescent="0.2">
      <c r="B192" s="5" t="s">
        <v>423</v>
      </c>
      <c r="C192" s="5" t="s">
        <v>34</v>
      </c>
      <c r="D192" s="117" t="s">
        <v>390</v>
      </c>
      <c r="E192" s="5" t="s">
        <v>391</v>
      </c>
      <c r="F192" s="159">
        <v>4855</v>
      </c>
      <c r="G192" s="188">
        <v>4463</v>
      </c>
      <c r="H192" s="280">
        <v>4333</v>
      </c>
      <c r="I192" s="143">
        <v>4189</v>
      </c>
      <c r="J192" s="143">
        <v>4106</v>
      </c>
      <c r="K192" s="143">
        <v>4059</v>
      </c>
      <c r="L192" s="155">
        <v>3970</v>
      </c>
      <c r="M192" s="155">
        <v>3905</v>
      </c>
      <c r="N192" s="143">
        <v>3792</v>
      </c>
      <c r="O192" s="143">
        <v>3669</v>
      </c>
      <c r="P192" s="143">
        <v>3539</v>
      </c>
      <c r="Q192" s="155">
        <v>3453</v>
      </c>
      <c r="R192" s="143">
        <v>3419</v>
      </c>
      <c r="S192" s="143">
        <v>3288</v>
      </c>
      <c r="T192" s="143">
        <v>3237</v>
      </c>
      <c r="U192" s="143">
        <v>3181</v>
      </c>
      <c r="V192" s="143">
        <v>3122</v>
      </c>
      <c r="W192" s="143">
        <v>3056</v>
      </c>
      <c r="X192" s="302">
        <v>3020</v>
      </c>
      <c r="Y192" s="143">
        <v>2974</v>
      </c>
      <c r="Z192" s="155">
        <v>2975</v>
      </c>
    </row>
    <row r="193" spans="2:26" x14ac:dyDescent="0.2">
      <c r="B193" s="5" t="s">
        <v>431</v>
      </c>
      <c r="C193" s="5" t="s">
        <v>82</v>
      </c>
      <c r="D193" s="117" t="s">
        <v>392</v>
      </c>
      <c r="E193" s="5" t="s">
        <v>393</v>
      </c>
      <c r="F193" s="159">
        <v>3472</v>
      </c>
      <c r="G193" s="188">
        <v>2805</v>
      </c>
      <c r="H193" s="280">
        <v>2693</v>
      </c>
      <c r="I193" s="143">
        <v>2590</v>
      </c>
      <c r="J193" s="143">
        <v>2549</v>
      </c>
      <c r="K193" s="143">
        <v>2503</v>
      </c>
      <c r="L193" s="155">
        <v>2441</v>
      </c>
      <c r="M193" s="155">
        <v>2397</v>
      </c>
      <c r="N193" s="143">
        <v>2368</v>
      </c>
      <c r="O193" s="143">
        <v>2368</v>
      </c>
      <c r="P193" s="143">
        <v>2336</v>
      </c>
      <c r="Q193" s="155">
        <v>2321</v>
      </c>
      <c r="R193" s="143">
        <v>2283</v>
      </c>
      <c r="S193" s="143">
        <v>2235</v>
      </c>
      <c r="T193" s="143">
        <v>2261</v>
      </c>
      <c r="U193" s="143">
        <v>2270</v>
      </c>
      <c r="V193" s="143">
        <v>2263</v>
      </c>
      <c r="W193" s="143">
        <v>2254</v>
      </c>
      <c r="X193" s="302">
        <v>2240</v>
      </c>
      <c r="Y193" s="143">
        <v>2252</v>
      </c>
      <c r="Z193" s="155">
        <v>2245</v>
      </c>
    </row>
    <row r="194" spans="2:26" x14ac:dyDescent="0.2">
      <c r="B194" s="54"/>
      <c r="C194" s="54"/>
      <c r="D194" s="54"/>
      <c r="E194" s="54"/>
      <c r="F194" s="55"/>
      <c r="W194" s="143"/>
    </row>
    <row r="195" spans="2:26" x14ac:dyDescent="0.2">
      <c r="B195" s="54"/>
      <c r="C195" s="54"/>
      <c r="D195" s="54"/>
      <c r="E195" s="54"/>
      <c r="F195" s="55"/>
      <c r="G195" s="188"/>
      <c r="H195" s="188"/>
      <c r="I195" s="188"/>
      <c r="J195" s="188"/>
    </row>
    <row r="196" spans="2:26" x14ac:dyDescent="0.2">
      <c r="B196" s="54"/>
      <c r="C196" s="54"/>
      <c r="D196" s="54"/>
      <c r="E196" s="54"/>
      <c r="F196" s="55"/>
    </row>
    <row r="197" spans="2:26" x14ac:dyDescent="0.2">
      <c r="B197" s="56"/>
      <c r="C197" s="56"/>
      <c r="D197" s="49" t="s">
        <v>585</v>
      </c>
      <c r="F197" s="57"/>
      <c r="G197" s="188">
        <f t="shared" ref="G197:Z197" si="0">SUBTOTAL(9,G3:G193)</f>
        <v>951669</v>
      </c>
      <c r="H197" s="188">
        <f t="shared" si="0"/>
        <v>925931</v>
      </c>
      <c r="I197" s="188">
        <f t="shared" si="0"/>
        <v>899131</v>
      </c>
      <c r="J197" s="188">
        <f t="shared" si="0"/>
        <v>877653</v>
      </c>
      <c r="K197" s="188">
        <f t="shared" si="0"/>
        <v>858937</v>
      </c>
      <c r="L197" s="188">
        <f t="shared" si="0"/>
        <v>838577</v>
      </c>
      <c r="M197" s="188">
        <f t="shared" si="0"/>
        <v>823868</v>
      </c>
      <c r="N197" s="188">
        <f t="shared" si="0"/>
        <v>808661</v>
      </c>
      <c r="O197" s="188">
        <f t="shared" si="0"/>
        <v>795775</v>
      </c>
      <c r="P197" s="188">
        <f t="shared" si="0"/>
        <v>781408</v>
      </c>
      <c r="Q197" s="188">
        <f t="shared" si="0"/>
        <v>768927</v>
      </c>
      <c r="R197" s="188">
        <f t="shared" si="0"/>
        <v>755712</v>
      </c>
      <c r="S197" s="188">
        <f t="shared" si="0"/>
        <v>743453</v>
      </c>
      <c r="T197" s="188">
        <f t="shared" si="0"/>
        <v>734136</v>
      </c>
      <c r="U197" s="188">
        <f t="shared" si="0"/>
        <v>723198</v>
      </c>
      <c r="V197" s="188">
        <f t="shared" si="0"/>
        <v>714570</v>
      </c>
      <c r="W197" s="188">
        <f t="shared" si="0"/>
        <v>705733</v>
      </c>
      <c r="X197" s="188">
        <f t="shared" si="0"/>
        <v>699004</v>
      </c>
      <c r="Y197" s="188">
        <f t="shared" si="0"/>
        <v>691263</v>
      </c>
      <c r="Z197" s="188">
        <f t="shared" si="0"/>
        <v>684405</v>
      </c>
    </row>
    <row r="198" spans="2:26" x14ac:dyDescent="0.2">
      <c r="B198" s="56"/>
      <c r="C198" s="56"/>
      <c r="F198" s="57"/>
    </row>
    <row r="200" spans="2:26" x14ac:dyDescent="0.2">
      <c r="B200" s="58" t="s">
        <v>447</v>
      </c>
      <c r="C200" s="58"/>
      <c r="D200" s="58" t="s">
        <v>448</v>
      </c>
      <c r="E200" s="58"/>
      <c r="F200" s="59"/>
      <c r="G200" s="182" t="str">
        <f t="shared" ref="G200:Z200" si="1">$F$1</f>
        <v>2018-2019</v>
      </c>
      <c r="H200" s="182" t="str">
        <f t="shared" si="1"/>
        <v>2018-2019</v>
      </c>
      <c r="I200" s="303" t="str">
        <f t="shared" si="1"/>
        <v>2018-2019</v>
      </c>
      <c r="J200" s="303" t="str">
        <f t="shared" si="1"/>
        <v>2018-2019</v>
      </c>
      <c r="K200" s="303" t="str">
        <f t="shared" si="1"/>
        <v>2018-2019</v>
      </c>
      <c r="L200" s="303" t="str">
        <f t="shared" si="1"/>
        <v>2018-2019</v>
      </c>
      <c r="M200" s="303" t="str">
        <f t="shared" si="1"/>
        <v>2018-2019</v>
      </c>
      <c r="N200" s="303" t="str">
        <f t="shared" si="1"/>
        <v>2018-2019</v>
      </c>
      <c r="O200" s="303" t="str">
        <f t="shared" si="1"/>
        <v>2018-2019</v>
      </c>
      <c r="P200" s="303" t="str">
        <f t="shared" si="1"/>
        <v>2018-2019</v>
      </c>
      <c r="Q200" s="303" t="str">
        <f t="shared" si="1"/>
        <v>2018-2019</v>
      </c>
      <c r="R200" s="303" t="str">
        <f t="shared" si="1"/>
        <v>2018-2019</v>
      </c>
      <c r="S200" s="303" t="str">
        <f t="shared" si="1"/>
        <v>2018-2019</v>
      </c>
      <c r="T200" s="303" t="str">
        <f t="shared" si="1"/>
        <v>2018-2019</v>
      </c>
      <c r="U200" s="303" t="str">
        <f t="shared" si="1"/>
        <v>2018-2019</v>
      </c>
      <c r="V200" s="303" t="str">
        <f t="shared" si="1"/>
        <v>2018-2019</v>
      </c>
      <c r="W200" s="303" t="str">
        <f t="shared" si="1"/>
        <v>2018-2019</v>
      </c>
      <c r="X200" s="303" t="str">
        <f t="shared" si="1"/>
        <v>2018-2019</v>
      </c>
      <c r="Y200" s="303" t="str">
        <f t="shared" si="1"/>
        <v>2018-2019</v>
      </c>
      <c r="Z200" s="303" t="str">
        <f t="shared" si="1"/>
        <v>2018-2019</v>
      </c>
    </row>
    <row r="201" spans="2:26" x14ac:dyDescent="0.2">
      <c r="B201" s="49" t="s">
        <v>449</v>
      </c>
      <c r="C201" s="54"/>
      <c r="D201" s="60" t="str">
        <f>'CCGchartData-Trim-presc(age70+)'!B1</f>
        <v>(All)</v>
      </c>
      <c r="E201" s="60"/>
      <c r="F201" s="61"/>
      <c r="G201" s="189" t="e">
        <f>VLOOKUP('CCG Data-Trimeth-presc(age70+)'!$D$201,$D$3:$F$193,3,FALSE)</f>
        <v>#N/A</v>
      </c>
      <c r="H201" s="189" t="e">
        <f>VLOOKUP('CCG Data-Trimeth-presc(age70+)'!$D$201,$D$3:$F$193,3,FALSE)</f>
        <v>#N/A</v>
      </c>
      <c r="I201" s="189" t="e">
        <f>VLOOKUP('CCG Data-Trimeth-presc(age70+)'!$D$201,$D$3:$F$193,3,FALSE)</f>
        <v>#N/A</v>
      </c>
      <c r="J201" s="189" t="e">
        <f>VLOOKUP('CCG Data-Trimeth-presc(age70+)'!$D$201,$D$3:$F$193,3,FALSE)</f>
        <v>#N/A</v>
      </c>
      <c r="K201" s="189" t="e">
        <f>VLOOKUP('CCG Data-Trimeth-presc(age70+)'!$D$201,$D$3:$F$193,3,FALSE)</f>
        <v>#N/A</v>
      </c>
      <c r="L201" s="189" t="e">
        <f>VLOOKUP('CCG Data-Trimeth-presc(age70+)'!$D$201,$D$3:$F$193,3,FALSE)</f>
        <v>#N/A</v>
      </c>
      <c r="M201" s="189" t="e">
        <f>VLOOKUP('CCG Data-Trimeth-presc(age70+)'!$D$201,$D$3:$F$193,3,FALSE)</f>
        <v>#N/A</v>
      </c>
      <c r="N201" s="189" t="e">
        <f>VLOOKUP('CCG Data-Trimeth-presc(age70+)'!$D$201,$D$3:$F$193,3,FALSE)</f>
        <v>#N/A</v>
      </c>
      <c r="O201" s="189" t="e">
        <f>VLOOKUP('CCG Data-Trimeth-presc(age70+)'!$D$201,$D$3:$F$193,3,FALSE)</f>
        <v>#N/A</v>
      </c>
      <c r="P201" s="189" t="e">
        <f>VLOOKUP('CCG Data-Trimeth-presc(age70+)'!$D$201,$D$3:$F$193,3,FALSE)</f>
        <v>#N/A</v>
      </c>
      <c r="Q201" s="189" t="e">
        <f>VLOOKUP('CCG Data-Trimeth-presc(age70+)'!$D$201,$D$3:$F$193,3,FALSE)</f>
        <v>#N/A</v>
      </c>
      <c r="R201" s="189" t="e">
        <f>VLOOKUP('CCG Data-Trimeth-presc(age70+)'!$D$201,$D$3:$F$193,3,FALSE)</f>
        <v>#N/A</v>
      </c>
      <c r="S201" s="189" t="e">
        <f>VLOOKUP('CCG Data-Trimeth-presc(age70+)'!$D$201,$D$3:$F$193,3,FALSE)</f>
        <v>#N/A</v>
      </c>
      <c r="T201" s="189" t="e">
        <f>VLOOKUP('CCG Data-Trimeth-presc(age70+)'!$D$201,$D$3:$F$193,3,FALSE)</f>
        <v>#N/A</v>
      </c>
      <c r="U201" s="189" t="e">
        <f>VLOOKUP('CCG Data-Trimeth-presc(age70+)'!$D$201,$D$3:$F$193,3,FALSE)</f>
        <v>#N/A</v>
      </c>
      <c r="V201" s="189" t="e">
        <f>VLOOKUP('CCG Data-Trimeth-presc(age70+)'!$D$201,$D$3:$F$193,3,FALSE)</f>
        <v>#N/A</v>
      </c>
      <c r="W201" s="189" t="e">
        <f>VLOOKUP('CCG Data-Trimeth-presc(age70+)'!$D$201,$D$3:$F$193,3,FALSE)</f>
        <v>#N/A</v>
      </c>
      <c r="X201" s="189" t="e">
        <f>VLOOKUP('CCG Data-Trimeth-presc(age70+)'!$D$201,$D$3:$F$193,3,FALSE)</f>
        <v>#N/A</v>
      </c>
      <c r="Y201" s="189" t="e">
        <f>VLOOKUP('CCG Data-Trimeth-presc(age70+)'!$D$201,$D$3:$F$193,3,FALSE)</f>
        <v>#N/A</v>
      </c>
      <c r="Z201" s="189" t="e">
        <f>VLOOKUP('CCG Data-Trimeth-presc(age70+)'!$D$201,$D$3:$F$193,3,FALSE)</f>
        <v>#N/A</v>
      </c>
    </row>
    <row r="202" spans="2:26" x14ac:dyDescent="0.2">
      <c r="C202" s="58"/>
      <c r="D202" s="60"/>
      <c r="E202" s="60"/>
      <c r="F202" s="61"/>
    </row>
    <row r="203" spans="2:26" x14ac:dyDescent="0.2">
      <c r="C203" s="58"/>
      <c r="D203" s="60"/>
      <c r="E203" s="60"/>
      <c r="F203" s="61"/>
    </row>
    <row r="204" spans="2:26" x14ac:dyDescent="0.2">
      <c r="C204" s="58"/>
      <c r="D204" s="60"/>
      <c r="E204" s="60"/>
      <c r="F204" s="61"/>
    </row>
    <row r="205" spans="2:26" x14ac:dyDescent="0.2">
      <c r="B205" s="5"/>
      <c r="C205" s="58"/>
      <c r="D205" s="60"/>
      <c r="E205" s="60"/>
      <c r="F205" s="61"/>
    </row>
    <row r="206" spans="2:26" x14ac:dyDescent="0.2">
      <c r="B206" s="5"/>
      <c r="C206" s="58"/>
      <c r="D206" s="60"/>
      <c r="E206" s="60"/>
      <c r="F206" s="61"/>
    </row>
    <row r="207" spans="2:26" x14ac:dyDescent="0.2">
      <c r="B207" s="5"/>
      <c r="C207" s="58"/>
      <c r="D207" s="60"/>
      <c r="E207" s="60"/>
      <c r="F207" s="61"/>
    </row>
    <row r="208" spans="2:26" x14ac:dyDescent="0.2">
      <c r="C208" s="58"/>
      <c r="D208" s="60"/>
      <c r="E208" s="60"/>
      <c r="F208" s="61"/>
    </row>
    <row r="209" spans="3:6" x14ac:dyDescent="0.2">
      <c r="C209" s="58"/>
      <c r="D209" s="60"/>
      <c r="E209" s="60"/>
      <c r="F209" s="61"/>
    </row>
    <row r="210" spans="3:6" x14ac:dyDescent="0.2">
      <c r="C210" s="58"/>
      <c r="D210" s="60"/>
      <c r="E210" s="60"/>
      <c r="F210" s="61"/>
    </row>
    <row r="211" spans="3:6" x14ac:dyDescent="0.2">
      <c r="D211" s="60"/>
    </row>
    <row r="212" spans="3:6" x14ac:dyDescent="0.2">
      <c r="D212" s="60"/>
    </row>
    <row r="213" spans="3:6" x14ac:dyDescent="0.2">
      <c r="D213" s="60"/>
    </row>
    <row r="214" spans="3:6" x14ac:dyDescent="0.2">
      <c r="D214" s="60"/>
    </row>
    <row r="215" spans="3:6" x14ac:dyDescent="0.2">
      <c r="D215" s="60"/>
    </row>
    <row r="216" spans="3:6" x14ac:dyDescent="0.2">
      <c r="D216" s="60"/>
    </row>
    <row r="217" spans="3:6" x14ac:dyDescent="0.2">
      <c r="D217" s="60"/>
    </row>
    <row r="218" spans="3:6" x14ac:dyDescent="0.2">
      <c r="D218" s="60"/>
    </row>
    <row r="219" spans="3:6" x14ac:dyDescent="0.2">
      <c r="D219" s="60"/>
    </row>
    <row r="220" spans="3:6" x14ac:dyDescent="0.2">
      <c r="D220" s="60"/>
    </row>
    <row r="221" spans="3:6" x14ac:dyDescent="0.2">
      <c r="D221" s="60"/>
    </row>
    <row r="222" spans="3:6" x14ac:dyDescent="0.2">
      <c r="D222" s="60"/>
    </row>
    <row r="223" spans="3:6" x14ac:dyDescent="0.2">
      <c r="D223" s="60"/>
    </row>
    <row r="224" spans="3:6" x14ac:dyDescent="0.2">
      <c r="D224" s="60"/>
    </row>
    <row r="225" spans="4:4" x14ac:dyDescent="0.2">
      <c r="D225" s="60"/>
    </row>
    <row r="226" spans="4:4" x14ac:dyDescent="0.2">
      <c r="D226" s="60"/>
    </row>
    <row r="227" spans="4:4" x14ac:dyDescent="0.2">
      <c r="D227" s="60"/>
    </row>
  </sheetData>
  <autoFilter ref="B2:AA193"/>
  <customSheetViews>
    <customSheetView guid="{460C675D-EB01-4F1F-8F6F-F3410AC9815E}" hiddenColumns="1" topLeftCell="B1">
      <pane xSplit="4" ySplit="2" topLeftCell="F3" activePane="bottomRight" state="frozen"/>
      <selection pane="bottomRight"/>
      <pageMargins left="0.75" right="0.75" top="1" bottom="1" header="0.5" footer="0.5"/>
      <pageSetup paperSize="9" orientation="portrait" r:id="rId1"/>
      <headerFooter alignWithMargins="0"/>
    </customSheetView>
  </customSheetViews>
  <conditionalFormatting sqref="D3:D41 D44:D112 D114:D193">
    <cfRule type="expression" dxfId="313" priority="10">
      <formula>$J3="yes"</formula>
    </cfRule>
    <cfRule type="expression" dxfId="312" priority="11">
      <formula>AND($J3="no",$M3="up")</formula>
    </cfRule>
  </conditionalFormatting>
  <conditionalFormatting sqref="D113">
    <cfRule type="expression" dxfId="311" priority="8">
      <formula>$J113="yes"</formula>
    </cfRule>
    <cfRule type="expression" dxfId="310" priority="9">
      <formula>AND($J113="no",$M113="up")</formula>
    </cfRule>
  </conditionalFormatting>
  <conditionalFormatting sqref="L3:L41 L44:M193 Q44:Q193">
    <cfRule type="expression" dxfId="309" priority="6">
      <formula>M3="yes"</formula>
    </cfRule>
  </conditionalFormatting>
  <conditionalFormatting sqref="M3:M41">
    <cfRule type="expression" dxfId="308" priority="5">
      <formula>N3="yes"</formula>
    </cfRule>
  </conditionalFormatting>
  <conditionalFormatting sqref="Q3:Q41">
    <cfRule type="expression" dxfId="307" priority="4">
      <formula>R3="yes"</formula>
    </cfRule>
  </conditionalFormatting>
  <conditionalFormatting sqref="D42:D43">
    <cfRule type="expression" dxfId="306" priority="2">
      <formula>#REF!="yes"</formula>
    </cfRule>
    <cfRule type="expression" dxfId="305" priority="3">
      <formula>AND(#REF!="no",$Q42="up")</formula>
    </cfRule>
  </conditionalFormatting>
  <conditionalFormatting sqref="Z3:Z193">
    <cfRule type="expression" dxfId="304" priority="1">
      <formula>AA3="yes"</formula>
    </cfRule>
  </conditionalFormatting>
  <dataValidations count="1">
    <dataValidation type="list" allowBlank="1" showInputMessage="1" showErrorMessage="1" sqref="D1:F1">
      <formula1>Quarters</formula1>
    </dataValidation>
  </dataValidations>
  <pageMargins left="0.75" right="0.75" top="1" bottom="1" header="0.5" footer="0.5"/>
  <pageSetup paperSize="9"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I204"/>
  <sheetViews>
    <sheetView workbookViewId="0">
      <selection activeCell="A2" sqref="A2"/>
    </sheetView>
  </sheetViews>
  <sheetFormatPr defaultRowHeight="11.25" x14ac:dyDescent="0.2"/>
  <cols>
    <col min="1" max="1" width="56" style="231" customWidth="1"/>
    <col min="2" max="2" width="20.1640625" style="253" customWidth="1"/>
    <col min="3" max="3" width="21.6640625" style="253" customWidth="1"/>
    <col min="4" max="4" width="23.83203125" style="253" customWidth="1"/>
    <col min="5" max="5" width="15.5" style="253" customWidth="1"/>
    <col min="6" max="7" width="9.33203125" style="231"/>
    <col min="8" max="8" width="13.33203125" style="231" bestFit="1" customWidth="1"/>
    <col min="9" max="16384" width="9.33203125" style="231"/>
  </cols>
  <sheetData>
    <row r="1" spans="1:8" x14ac:dyDescent="0.2">
      <c r="A1" s="350" t="s">
        <v>724</v>
      </c>
    </row>
    <row r="3" spans="1:8" x14ac:dyDescent="0.2">
      <c r="A3" s="75" t="s">
        <v>396</v>
      </c>
    </row>
    <row r="5" spans="1:8" x14ac:dyDescent="0.2">
      <c r="A5" s="196" t="s">
        <v>546</v>
      </c>
      <c r="D5" s="253" t="s">
        <v>811</v>
      </c>
      <c r="H5" s="160"/>
    </row>
    <row r="6" spans="1:8" ht="47.25" customHeight="1" x14ac:dyDescent="0.2">
      <c r="A6" s="77" t="s">
        <v>473</v>
      </c>
      <c r="B6" s="256" t="s">
        <v>597</v>
      </c>
      <c r="C6" s="240" t="s">
        <v>598</v>
      </c>
      <c r="D6" s="251" t="s">
        <v>458</v>
      </c>
      <c r="G6" s="293"/>
    </row>
    <row r="7" spans="1:8" s="236" customFormat="1" x14ac:dyDescent="0.2">
      <c r="A7" s="306" t="s">
        <v>482</v>
      </c>
      <c r="B7" s="306"/>
      <c r="C7" s="306">
        <v>1</v>
      </c>
      <c r="D7" s="306">
        <v>1</v>
      </c>
      <c r="E7" s="237"/>
      <c r="G7" s="293"/>
      <c r="H7" s="293"/>
    </row>
    <row r="8" spans="1:8" s="236" customFormat="1" x14ac:dyDescent="0.2">
      <c r="A8" s="306" t="s">
        <v>487</v>
      </c>
      <c r="B8" s="306"/>
      <c r="C8" s="306">
        <v>1</v>
      </c>
      <c r="D8" s="306">
        <v>1</v>
      </c>
      <c r="E8" s="237"/>
      <c r="F8" s="293"/>
      <c r="G8" s="293"/>
      <c r="H8" s="293"/>
    </row>
    <row r="9" spans="1:8" s="236" customFormat="1" x14ac:dyDescent="0.2">
      <c r="A9" s="306" t="s">
        <v>502</v>
      </c>
      <c r="B9" s="306"/>
      <c r="C9" s="306">
        <v>4</v>
      </c>
      <c r="D9" s="306">
        <v>4</v>
      </c>
      <c r="E9" s="237"/>
      <c r="F9" s="293"/>
      <c r="G9" s="293"/>
      <c r="H9" s="293"/>
    </row>
    <row r="10" spans="1:8" s="236" customFormat="1" x14ac:dyDescent="0.2">
      <c r="A10" s="306" t="s">
        <v>478</v>
      </c>
      <c r="B10" s="306"/>
      <c r="C10" s="306">
        <v>5</v>
      </c>
      <c r="D10" s="306">
        <v>5</v>
      </c>
      <c r="E10" s="237"/>
      <c r="F10" s="293"/>
      <c r="G10" s="293"/>
      <c r="H10" s="293"/>
    </row>
    <row r="11" spans="1:8" s="236" customFormat="1" x14ac:dyDescent="0.2">
      <c r="A11" s="306" t="s">
        <v>632</v>
      </c>
      <c r="B11" s="306"/>
      <c r="C11" s="306">
        <v>6</v>
      </c>
      <c r="D11" s="306">
        <v>6</v>
      </c>
      <c r="E11" s="237"/>
      <c r="F11" s="293"/>
      <c r="G11" s="293"/>
      <c r="H11" s="293"/>
    </row>
    <row r="12" spans="1:8" s="236" customFormat="1" x14ac:dyDescent="0.2">
      <c r="A12" s="306" t="s">
        <v>631</v>
      </c>
      <c r="B12" s="306">
        <v>1</v>
      </c>
      <c r="C12" s="306"/>
      <c r="D12" s="306">
        <v>1</v>
      </c>
      <c r="E12" s="237"/>
      <c r="F12" s="293"/>
      <c r="G12" s="293"/>
      <c r="H12" s="293"/>
    </row>
    <row r="13" spans="1:8" s="236" customFormat="1" x14ac:dyDescent="0.2">
      <c r="A13" s="306" t="s">
        <v>641</v>
      </c>
      <c r="B13" s="306">
        <v>1</v>
      </c>
      <c r="C13" s="306"/>
      <c r="D13" s="306">
        <v>1</v>
      </c>
      <c r="E13" s="237"/>
      <c r="F13" s="293"/>
      <c r="G13" s="293"/>
      <c r="H13" s="293"/>
    </row>
    <row r="14" spans="1:8" s="236" customFormat="1" x14ac:dyDescent="0.2">
      <c r="A14" s="306" t="s">
        <v>506</v>
      </c>
      <c r="B14" s="306">
        <v>1</v>
      </c>
      <c r="C14" s="306"/>
      <c r="D14" s="306">
        <v>1</v>
      </c>
      <c r="E14" s="237"/>
      <c r="F14" s="293"/>
      <c r="G14" s="293"/>
      <c r="H14" s="293"/>
    </row>
    <row r="15" spans="1:8" s="236" customFormat="1" x14ac:dyDescent="0.2">
      <c r="A15" s="306" t="s">
        <v>492</v>
      </c>
      <c r="B15" s="306">
        <v>1</v>
      </c>
      <c r="C15" s="306"/>
      <c r="D15" s="306">
        <v>1</v>
      </c>
      <c r="E15" s="237"/>
      <c r="F15" s="293"/>
      <c r="G15" s="293"/>
      <c r="H15" s="293"/>
    </row>
    <row r="16" spans="1:8" s="236" customFormat="1" x14ac:dyDescent="0.2">
      <c r="A16" s="306" t="s">
        <v>499</v>
      </c>
      <c r="B16" s="306">
        <v>1</v>
      </c>
      <c r="C16" s="306"/>
      <c r="D16" s="306">
        <v>1</v>
      </c>
      <c r="E16" s="237"/>
      <c r="F16" s="293"/>
      <c r="G16" s="293"/>
      <c r="H16" s="293"/>
    </row>
    <row r="17" spans="1:8" s="236" customFormat="1" x14ac:dyDescent="0.2">
      <c r="A17" s="306" t="s">
        <v>638</v>
      </c>
      <c r="B17" s="306">
        <v>1</v>
      </c>
      <c r="C17" s="306"/>
      <c r="D17" s="306">
        <v>1</v>
      </c>
      <c r="E17" s="237"/>
      <c r="F17" s="293"/>
      <c r="G17" s="293"/>
      <c r="H17" s="293"/>
    </row>
    <row r="18" spans="1:8" s="236" customFormat="1" x14ac:dyDescent="0.2">
      <c r="A18" s="306" t="s">
        <v>508</v>
      </c>
      <c r="B18" s="306">
        <v>1</v>
      </c>
      <c r="C18" s="306"/>
      <c r="D18" s="306">
        <v>1</v>
      </c>
      <c r="E18" s="237"/>
      <c r="F18" s="293"/>
      <c r="G18" s="293"/>
      <c r="H18" s="293"/>
    </row>
    <row r="19" spans="1:8" s="236" customFormat="1" x14ac:dyDescent="0.2">
      <c r="A19" s="306" t="s">
        <v>489</v>
      </c>
      <c r="B19" s="306">
        <v>1</v>
      </c>
      <c r="C19" s="306">
        <v>1</v>
      </c>
      <c r="D19" s="306">
        <v>2</v>
      </c>
      <c r="E19" s="237"/>
      <c r="F19" s="293"/>
      <c r="G19" s="293"/>
      <c r="H19" s="293"/>
    </row>
    <row r="20" spans="1:8" s="236" customFormat="1" x14ac:dyDescent="0.2">
      <c r="A20" s="306" t="s">
        <v>624</v>
      </c>
      <c r="B20" s="306">
        <v>1</v>
      </c>
      <c r="C20" s="306">
        <v>2</v>
      </c>
      <c r="D20" s="306">
        <v>3</v>
      </c>
      <c r="E20" s="237"/>
      <c r="F20" s="293"/>
      <c r="G20" s="293"/>
      <c r="H20" s="293"/>
    </row>
    <row r="21" spans="1:8" s="236" customFormat="1" x14ac:dyDescent="0.2">
      <c r="A21" s="306" t="s">
        <v>494</v>
      </c>
      <c r="B21" s="306">
        <v>1</v>
      </c>
      <c r="C21" s="306">
        <v>2</v>
      </c>
      <c r="D21" s="306">
        <v>3</v>
      </c>
      <c r="E21" s="237"/>
      <c r="F21" s="293"/>
      <c r="G21" s="293"/>
      <c r="H21" s="293"/>
    </row>
    <row r="22" spans="1:8" s="236" customFormat="1" x14ac:dyDescent="0.2">
      <c r="A22" s="306" t="s">
        <v>501</v>
      </c>
      <c r="B22" s="306">
        <v>1</v>
      </c>
      <c r="C22" s="306">
        <v>2</v>
      </c>
      <c r="D22" s="306">
        <v>3</v>
      </c>
      <c r="E22" s="237"/>
      <c r="F22" s="293"/>
      <c r="G22" s="293"/>
      <c r="H22" s="293"/>
    </row>
    <row r="23" spans="1:8" s="236" customFormat="1" x14ac:dyDescent="0.2">
      <c r="A23" s="306" t="s">
        <v>500</v>
      </c>
      <c r="B23" s="306">
        <v>1</v>
      </c>
      <c r="C23" s="306">
        <v>3</v>
      </c>
      <c r="D23" s="306">
        <v>4</v>
      </c>
      <c r="E23" s="237"/>
      <c r="F23" s="293"/>
      <c r="G23" s="293"/>
      <c r="H23" s="293"/>
    </row>
    <row r="24" spans="1:8" s="236" customFormat="1" x14ac:dyDescent="0.2">
      <c r="A24" s="306" t="s">
        <v>635</v>
      </c>
      <c r="B24" s="306">
        <v>1</v>
      </c>
      <c r="C24" s="306">
        <v>3</v>
      </c>
      <c r="D24" s="306">
        <v>4</v>
      </c>
      <c r="E24" s="237"/>
      <c r="F24" s="293"/>
      <c r="G24" s="293"/>
      <c r="H24" s="293"/>
    </row>
    <row r="25" spans="1:8" s="236" customFormat="1" x14ac:dyDescent="0.2">
      <c r="A25" s="306" t="s">
        <v>479</v>
      </c>
      <c r="B25" s="306">
        <v>1</v>
      </c>
      <c r="C25" s="306">
        <v>4</v>
      </c>
      <c r="D25" s="306">
        <v>5</v>
      </c>
      <c r="E25" s="237"/>
      <c r="F25" s="293"/>
      <c r="G25" s="293"/>
      <c r="H25" s="293"/>
    </row>
    <row r="26" spans="1:8" s="236" customFormat="1" x14ac:dyDescent="0.2">
      <c r="A26" s="306" t="s">
        <v>639</v>
      </c>
      <c r="B26" s="306">
        <v>1</v>
      </c>
      <c r="C26" s="306">
        <v>4</v>
      </c>
      <c r="D26" s="306">
        <v>5</v>
      </c>
      <c r="E26" s="237"/>
      <c r="F26" s="293"/>
      <c r="G26" s="293"/>
      <c r="H26" s="293"/>
    </row>
    <row r="27" spans="1:8" s="236" customFormat="1" x14ac:dyDescent="0.2">
      <c r="A27" s="306" t="s">
        <v>637</v>
      </c>
      <c r="B27" s="306">
        <v>1</v>
      </c>
      <c r="C27" s="306">
        <v>5</v>
      </c>
      <c r="D27" s="306">
        <v>6</v>
      </c>
      <c r="E27" s="237"/>
      <c r="F27" s="293"/>
      <c r="G27" s="293"/>
      <c r="H27" s="293"/>
    </row>
    <row r="28" spans="1:8" s="236" customFormat="1" x14ac:dyDescent="0.2">
      <c r="A28" s="306" t="s">
        <v>628</v>
      </c>
      <c r="B28" s="306">
        <v>1</v>
      </c>
      <c r="C28" s="306">
        <v>9</v>
      </c>
      <c r="D28" s="306">
        <v>10</v>
      </c>
      <c r="E28" s="237"/>
      <c r="F28" s="293"/>
      <c r="G28" s="293"/>
      <c r="H28" s="293"/>
    </row>
    <row r="29" spans="1:8" s="236" customFormat="1" x14ac:dyDescent="0.2">
      <c r="A29" s="306" t="s">
        <v>634</v>
      </c>
      <c r="B29" s="306">
        <v>1</v>
      </c>
      <c r="C29" s="306">
        <v>11</v>
      </c>
      <c r="D29" s="306">
        <v>12</v>
      </c>
      <c r="E29" s="237"/>
      <c r="F29" s="293"/>
      <c r="G29" s="293"/>
      <c r="H29" s="293"/>
    </row>
    <row r="30" spans="1:8" s="236" customFormat="1" x14ac:dyDescent="0.2">
      <c r="A30" s="306" t="s">
        <v>507</v>
      </c>
      <c r="B30" s="306">
        <v>2</v>
      </c>
      <c r="C30" s="306"/>
      <c r="D30" s="306">
        <v>2</v>
      </c>
      <c r="E30" s="237"/>
      <c r="F30" s="293"/>
      <c r="G30" s="293"/>
      <c r="H30" s="293"/>
    </row>
    <row r="31" spans="1:8" s="236" customFormat="1" x14ac:dyDescent="0.2">
      <c r="A31" s="306" t="s">
        <v>490</v>
      </c>
      <c r="B31" s="306">
        <v>2</v>
      </c>
      <c r="C31" s="306">
        <v>1</v>
      </c>
      <c r="D31" s="306">
        <v>3</v>
      </c>
      <c r="E31" s="237"/>
      <c r="F31" s="293"/>
      <c r="G31" s="293"/>
      <c r="H31" s="293"/>
    </row>
    <row r="32" spans="1:8" s="236" customFormat="1" x14ac:dyDescent="0.2">
      <c r="A32" s="306" t="s">
        <v>627</v>
      </c>
      <c r="B32" s="306">
        <v>2</v>
      </c>
      <c r="C32" s="306">
        <v>6</v>
      </c>
      <c r="D32" s="306">
        <v>8</v>
      </c>
      <c r="E32" s="237"/>
      <c r="F32" s="293"/>
      <c r="G32" s="293"/>
      <c r="H32" s="293"/>
    </row>
    <row r="33" spans="1:8" s="236" customFormat="1" x14ac:dyDescent="0.2">
      <c r="A33" s="306" t="s">
        <v>620</v>
      </c>
      <c r="B33" s="306">
        <v>2</v>
      </c>
      <c r="C33" s="306">
        <v>6</v>
      </c>
      <c r="D33" s="306">
        <v>8</v>
      </c>
      <c r="E33" s="237"/>
      <c r="F33" s="293"/>
      <c r="G33" s="293"/>
      <c r="H33" s="293"/>
    </row>
    <row r="34" spans="1:8" s="236" customFormat="1" x14ac:dyDescent="0.2">
      <c r="A34" s="306" t="s">
        <v>623</v>
      </c>
      <c r="B34" s="306">
        <v>3</v>
      </c>
      <c r="C34" s="306"/>
      <c r="D34" s="306">
        <v>3</v>
      </c>
      <c r="E34" s="237"/>
      <c r="F34" s="293"/>
      <c r="G34" s="293"/>
      <c r="H34" s="293"/>
    </row>
    <row r="35" spans="1:8" s="236" customFormat="1" x14ac:dyDescent="0.2">
      <c r="A35" s="306" t="s">
        <v>625</v>
      </c>
      <c r="B35" s="306">
        <v>3</v>
      </c>
      <c r="C35" s="306"/>
      <c r="D35" s="306">
        <v>3</v>
      </c>
      <c r="E35" s="237"/>
      <c r="F35" s="293"/>
      <c r="G35" s="293"/>
      <c r="H35" s="293"/>
    </row>
    <row r="36" spans="1:8" s="236" customFormat="1" x14ac:dyDescent="0.2">
      <c r="A36" s="306" t="s">
        <v>636</v>
      </c>
      <c r="B36" s="306">
        <v>3</v>
      </c>
      <c r="C36" s="306"/>
      <c r="D36" s="306">
        <v>3</v>
      </c>
      <c r="E36" s="237"/>
      <c r="F36" s="293"/>
      <c r="G36" s="293"/>
      <c r="H36" s="293"/>
    </row>
    <row r="37" spans="1:8" s="236" customFormat="1" x14ac:dyDescent="0.2">
      <c r="A37" s="306" t="s">
        <v>495</v>
      </c>
      <c r="B37" s="306">
        <v>3</v>
      </c>
      <c r="C37" s="306"/>
      <c r="D37" s="306">
        <v>3</v>
      </c>
      <c r="E37" s="237"/>
      <c r="F37" s="293"/>
      <c r="G37" s="293"/>
      <c r="H37" s="293"/>
    </row>
    <row r="38" spans="1:8" s="236" customFormat="1" x14ac:dyDescent="0.2">
      <c r="A38" s="306" t="s">
        <v>640</v>
      </c>
      <c r="B38" s="306">
        <v>3</v>
      </c>
      <c r="C38" s="306"/>
      <c r="D38" s="306">
        <v>3</v>
      </c>
      <c r="E38" s="237"/>
      <c r="F38" s="293"/>
      <c r="G38" s="293"/>
      <c r="H38" s="293"/>
    </row>
    <row r="39" spans="1:8" s="236" customFormat="1" x14ac:dyDescent="0.2">
      <c r="A39" s="306" t="s">
        <v>619</v>
      </c>
      <c r="B39" s="306">
        <v>4</v>
      </c>
      <c r="C39" s="306">
        <v>5</v>
      </c>
      <c r="D39" s="306">
        <v>9</v>
      </c>
      <c r="E39" s="237"/>
      <c r="F39" s="293"/>
      <c r="G39" s="293"/>
      <c r="H39" s="293"/>
    </row>
    <row r="40" spans="1:8" s="236" customFormat="1" x14ac:dyDescent="0.2">
      <c r="A40" s="306" t="s">
        <v>622</v>
      </c>
      <c r="B40" s="306">
        <v>5</v>
      </c>
      <c r="C40" s="306"/>
      <c r="D40" s="306">
        <v>5</v>
      </c>
      <c r="E40" s="237"/>
      <c r="F40" s="293"/>
      <c r="G40" s="293"/>
      <c r="H40" s="293"/>
    </row>
    <row r="41" spans="1:8" s="236" customFormat="1" x14ac:dyDescent="0.2">
      <c r="A41" s="306" t="s">
        <v>642</v>
      </c>
      <c r="B41" s="306">
        <v>5</v>
      </c>
      <c r="C41" s="306">
        <v>1</v>
      </c>
      <c r="D41" s="306">
        <v>6</v>
      </c>
      <c r="E41" s="237"/>
      <c r="F41" s="293"/>
      <c r="G41" s="293"/>
      <c r="H41" s="293"/>
    </row>
    <row r="42" spans="1:8" s="236" customFormat="1" x14ac:dyDescent="0.2">
      <c r="A42" s="306" t="s">
        <v>626</v>
      </c>
      <c r="B42" s="306">
        <v>5</v>
      </c>
      <c r="C42" s="306">
        <v>1</v>
      </c>
      <c r="D42" s="306">
        <v>6</v>
      </c>
      <c r="E42" s="237"/>
      <c r="F42" s="293"/>
      <c r="G42" s="293"/>
      <c r="H42" s="293"/>
    </row>
    <row r="43" spans="1:8" s="236" customFormat="1" x14ac:dyDescent="0.2">
      <c r="A43" s="306" t="s">
        <v>633</v>
      </c>
      <c r="B43" s="306">
        <v>5</v>
      </c>
      <c r="C43" s="306">
        <v>1</v>
      </c>
      <c r="D43" s="306">
        <v>6</v>
      </c>
      <c r="E43" s="237"/>
      <c r="F43" s="293"/>
      <c r="G43" s="293"/>
      <c r="H43" s="293"/>
    </row>
    <row r="44" spans="1:8" s="236" customFormat="1" x14ac:dyDescent="0.2">
      <c r="A44" s="306" t="s">
        <v>496</v>
      </c>
      <c r="B44" s="306">
        <v>5</v>
      </c>
      <c r="C44" s="306">
        <v>7</v>
      </c>
      <c r="D44" s="306">
        <v>12</v>
      </c>
      <c r="E44" s="237"/>
      <c r="F44" s="293"/>
      <c r="G44" s="293"/>
      <c r="H44" s="293"/>
    </row>
    <row r="45" spans="1:8" s="236" customFormat="1" x14ac:dyDescent="0.2">
      <c r="A45" s="306" t="s">
        <v>621</v>
      </c>
      <c r="B45" s="306">
        <v>6</v>
      </c>
      <c r="C45" s="306">
        <v>1</v>
      </c>
      <c r="D45" s="306">
        <v>7</v>
      </c>
      <c r="E45" s="237"/>
      <c r="F45" s="293"/>
      <c r="G45" s="293"/>
      <c r="H45" s="293"/>
    </row>
    <row r="46" spans="1:8" s="236" customFormat="1" x14ac:dyDescent="0.2">
      <c r="A46" s="306" t="s">
        <v>498</v>
      </c>
      <c r="B46" s="306">
        <v>7</v>
      </c>
      <c r="C46" s="306"/>
      <c r="D46" s="306">
        <v>7</v>
      </c>
      <c r="E46" s="237"/>
      <c r="F46" s="293"/>
      <c r="G46" s="293"/>
      <c r="H46" s="293"/>
    </row>
    <row r="47" spans="1:8" s="236" customFormat="1" x14ac:dyDescent="0.2">
      <c r="A47" s="306" t="s">
        <v>630</v>
      </c>
      <c r="B47" s="306">
        <v>7</v>
      </c>
      <c r="C47" s="306">
        <v>1</v>
      </c>
      <c r="D47" s="306">
        <v>8</v>
      </c>
      <c r="E47" s="237"/>
      <c r="F47" s="293"/>
      <c r="G47" s="293"/>
      <c r="H47" s="293"/>
    </row>
    <row r="48" spans="1:8" s="236" customFormat="1" x14ac:dyDescent="0.2">
      <c r="A48" s="306" t="s">
        <v>629</v>
      </c>
      <c r="B48" s="306">
        <v>8</v>
      </c>
      <c r="C48" s="306"/>
      <c r="D48" s="306">
        <v>8</v>
      </c>
      <c r="E48" s="237"/>
      <c r="F48" s="293"/>
      <c r="G48" s="293"/>
      <c r="H48" s="293"/>
    </row>
    <row r="49" spans="1:7" x14ac:dyDescent="0.2">
      <c r="F49" s="253"/>
      <c r="G49" s="236"/>
    </row>
    <row r="50" spans="1:7" x14ac:dyDescent="0.2">
      <c r="B50" s="253">
        <f>SUBTOTAL(9,B7:B48)</f>
        <v>98</v>
      </c>
      <c r="C50" s="253">
        <f>SUBTOTAL(9,C7:C48)</f>
        <v>93</v>
      </c>
      <c r="D50" s="253">
        <f>SUBTOTAL(9,D7:D48)</f>
        <v>191</v>
      </c>
      <c r="F50" s="253"/>
      <c r="G50" s="160"/>
    </row>
    <row r="51" spans="1:7" x14ac:dyDescent="0.2">
      <c r="F51" s="253"/>
    </row>
    <row r="52" spans="1:7" x14ac:dyDescent="0.2">
      <c r="F52" s="253"/>
    </row>
    <row r="53" spans="1:7" x14ac:dyDescent="0.2">
      <c r="F53" s="253"/>
    </row>
    <row r="54" spans="1:7" x14ac:dyDescent="0.2">
      <c r="A54" s="75" t="s">
        <v>395</v>
      </c>
      <c r="F54" s="253"/>
    </row>
    <row r="55" spans="1:7" x14ac:dyDescent="0.2">
      <c r="F55" s="253"/>
    </row>
    <row r="56" spans="1:7" x14ac:dyDescent="0.2">
      <c r="A56" s="196" t="s">
        <v>546</v>
      </c>
      <c r="D56" s="253" t="s">
        <v>811</v>
      </c>
      <c r="F56" s="253"/>
    </row>
    <row r="57" spans="1:7" ht="22.5" x14ac:dyDescent="0.2">
      <c r="A57" s="77" t="s">
        <v>473</v>
      </c>
      <c r="B57" s="256" t="s">
        <v>596</v>
      </c>
      <c r="C57" s="256" t="s">
        <v>598</v>
      </c>
      <c r="D57" s="251" t="s">
        <v>458</v>
      </c>
      <c r="F57" s="253"/>
    </row>
    <row r="58" spans="1:7" s="236" customFormat="1" x14ac:dyDescent="0.2">
      <c r="A58" s="306" t="s">
        <v>482</v>
      </c>
      <c r="B58" s="306">
        <v>1</v>
      </c>
      <c r="C58" s="306"/>
      <c r="D58" s="306">
        <v>1</v>
      </c>
      <c r="E58" s="237"/>
      <c r="F58" s="237"/>
    </row>
    <row r="59" spans="1:7" s="236" customFormat="1" x14ac:dyDescent="0.2">
      <c r="A59" s="306" t="s">
        <v>487</v>
      </c>
      <c r="B59" s="306"/>
      <c r="C59" s="306">
        <v>1</v>
      </c>
      <c r="D59" s="306">
        <v>1</v>
      </c>
      <c r="E59" s="237"/>
      <c r="F59" s="237"/>
    </row>
    <row r="60" spans="1:7" s="236" customFormat="1" x14ac:dyDescent="0.2">
      <c r="A60" s="306" t="s">
        <v>502</v>
      </c>
      <c r="B60" s="306">
        <v>2</v>
      </c>
      <c r="C60" s="306">
        <v>2</v>
      </c>
      <c r="D60" s="306">
        <v>4</v>
      </c>
      <c r="E60" s="237"/>
      <c r="F60" s="237"/>
    </row>
    <row r="61" spans="1:7" s="236" customFormat="1" x14ac:dyDescent="0.2">
      <c r="A61" s="306" t="s">
        <v>478</v>
      </c>
      <c r="B61" s="306">
        <v>5</v>
      </c>
      <c r="C61" s="306"/>
      <c r="D61" s="306">
        <v>5</v>
      </c>
      <c r="E61" s="237"/>
      <c r="F61" s="237"/>
    </row>
    <row r="62" spans="1:7" s="236" customFormat="1" x14ac:dyDescent="0.2">
      <c r="A62" s="306" t="s">
        <v>632</v>
      </c>
      <c r="B62" s="306">
        <v>5</v>
      </c>
      <c r="C62" s="306">
        <v>1</v>
      </c>
      <c r="D62" s="306">
        <v>6</v>
      </c>
      <c r="E62" s="237"/>
      <c r="F62" s="237"/>
    </row>
    <row r="63" spans="1:7" s="236" customFormat="1" x14ac:dyDescent="0.2">
      <c r="A63" s="306" t="s">
        <v>631</v>
      </c>
      <c r="B63" s="306">
        <v>1</v>
      </c>
      <c r="C63" s="306"/>
      <c r="D63" s="306">
        <v>1</v>
      </c>
      <c r="E63" s="237"/>
      <c r="F63" s="237"/>
    </row>
    <row r="64" spans="1:7" s="236" customFormat="1" x14ac:dyDescent="0.2">
      <c r="A64" s="306" t="s">
        <v>641</v>
      </c>
      <c r="B64" s="306">
        <v>1</v>
      </c>
      <c r="C64" s="306"/>
      <c r="D64" s="306">
        <v>1</v>
      </c>
      <c r="E64" s="237"/>
      <c r="F64" s="237"/>
    </row>
    <row r="65" spans="1:6" s="236" customFormat="1" x14ac:dyDescent="0.2">
      <c r="A65" s="306" t="s">
        <v>506</v>
      </c>
      <c r="B65" s="306">
        <v>1</v>
      </c>
      <c r="C65" s="306"/>
      <c r="D65" s="306">
        <v>1</v>
      </c>
      <c r="E65" s="237"/>
      <c r="F65" s="237"/>
    </row>
    <row r="66" spans="1:6" s="236" customFormat="1" x14ac:dyDescent="0.2">
      <c r="A66" s="306" t="s">
        <v>492</v>
      </c>
      <c r="B66" s="306">
        <v>1</v>
      </c>
      <c r="C66" s="306"/>
      <c r="D66" s="306">
        <v>1</v>
      </c>
      <c r="E66" s="237"/>
      <c r="F66" s="237"/>
    </row>
    <row r="67" spans="1:6" s="236" customFormat="1" x14ac:dyDescent="0.2">
      <c r="A67" s="306" t="s">
        <v>499</v>
      </c>
      <c r="B67" s="306">
        <v>1</v>
      </c>
      <c r="C67" s="306"/>
      <c r="D67" s="306">
        <v>1</v>
      </c>
      <c r="E67" s="237"/>
      <c r="F67" s="237"/>
    </row>
    <row r="68" spans="1:6" s="236" customFormat="1" x14ac:dyDescent="0.2">
      <c r="A68" s="306" t="s">
        <v>638</v>
      </c>
      <c r="B68" s="306">
        <v>1</v>
      </c>
      <c r="C68" s="306"/>
      <c r="D68" s="306">
        <v>1</v>
      </c>
      <c r="E68" s="237"/>
      <c r="F68" s="237"/>
    </row>
    <row r="69" spans="1:6" s="236" customFormat="1" x14ac:dyDescent="0.2">
      <c r="A69" s="306" t="s">
        <v>508</v>
      </c>
      <c r="B69" s="306">
        <v>1</v>
      </c>
      <c r="C69" s="306"/>
      <c r="D69" s="306">
        <v>1</v>
      </c>
      <c r="E69" s="237"/>
      <c r="F69" s="237"/>
    </row>
    <row r="70" spans="1:6" s="236" customFormat="1" x14ac:dyDescent="0.2">
      <c r="A70" s="306" t="s">
        <v>489</v>
      </c>
      <c r="B70" s="306">
        <v>2</v>
      </c>
      <c r="C70" s="306"/>
      <c r="D70" s="306">
        <v>2</v>
      </c>
      <c r="E70" s="237"/>
      <c r="F70" s="237"/>
    </row>
    <row r="71" spans="1:6" s="236" customFormat="1" x14ac:dyDescent="0.2">
      <c r="A71" s="306" t="s">
        <v>624</v>
      </c>
      <c r="B71" s="306">
        <v>3</v>
      </c>
      <c r="C71" s="306"/>
      <c r="D71" s="306">
        <v>3</v>
      </c>
      <c r="E71" s="237"/>
      <c r="F71" s="237"/>
    </row>
    <row r="72" spans="1:6" s="236" customFormat="1" x14ac:dyDescent="0.2">
      <c r="A72" s="306" t="s">
        <v>494</v>
      </c>
      <c r="B72" s="306">
        <v>3</v>
      </c>
      <c r="C72" s="306"/>
      <c r="D72" s="306">
        <v>3</v>
      </c>
      <c r="E72" s="237"/>
      <c r="F72" s="237"/>
    </row>
    <row r="73" spans="1:6" s="236" customFormat="1" x14ac:dyDescent="0.2">
      <c r="A73" s="306" t="s">
        <v>501</v>
      </c>
      <c r="B73" s="306">
        <v>2</v>
      </c>
      <c r="C73" s="306">
        <v>1</v>
      </c>
      <c r="D73" s="306">
        <v>3</v>
      </c>
      <c r="E73" s="237"/>
      <c r="F73" s="237"/>
    </row>
    <row r="74" spans="1:6" s="236" customFormat="1" x14ac:dyDescent="0.2">
      <c r="A74" s="306" t="s">
        <v>500</v>
      </c>
      <c r="B74" s="306">
        <v>4</v>
      </c>
      <c r="C74" s="306"/>
      <c r="D74" s="306">
        <v>4</v>
      </c>
      <c r="E74" s="237"/>
      <c r="F74" s="237"/>
    </row>
    <row r="75" spans="1:6" s="236" customFormat="1" x14ac:dyDescent="0.2">
      <c r="A75" s="306" t="s">
        <v>635</v>
      </c>
      <c r="B75" s="306">
        <v>4</v>
      </c>
      <c r="C75" s="306"/>
      <c r="D75" s="306">
        <v>4</v>
      </c>
      <c r="E75" s="237"/>
      <c r="F75" s="237"/>
    </row>
    <row r="76" spans="1:6" s="236" customFormat="1" x14ac:dyDescent="0.2">
      <c r="A76" s="306" t="s">
        <v>479</v>
      </c>
      <c r="B76" s="306">
        <v>3</v>
      </c>
      <c r="C76" s="306">
        <v>2</v>
      </c>
      <c r="D76" s="306">
        <v>5</v>
      </c>
      <c r="E76" s="237"/>
      <c r="F76" s="237"/>
    </row>
    <row r="77" spans="1:6" s="236" customFormat="1" x14ac:dyDescent="0.2">
      <c r="A77" s="306" t="s">
        <v>639</v>
      </c>
      <c r="B77" s="306">
        <v>3</v>
      </c>
      <c r="C77" s="306">
        <v>2</v>
      </c>
      <c r="D77" s="306">
        <v>5</v>
      </c>
      <c r="E77" s="237"/>
      <c r="F77" s="237"/>
    </row>
    <row r="78" spans="1:6" s="236" customFormat="1" x14ac:dyDescent="0.2">
      <c r="A78" s="306" t="s">
        <v>637</v>
      </c>
      <c r="B78" s="306">
        <v>6</v>
      </c>
      <c r="C78" s="306"/>
      <c r="D78" s="306">
        <v>6</v>
      </c>
      <c r="E78" s="237"/>
      <c r="F78" s="237"/>
    </row>
    <row r="79" spans="1:6" s="236" customFormat="1" x14ac:dyDescent="0.2">
      <c r="A79" s="306" t="s">
        <v>628</v>
      </c>
      <c r="B79" s="306">
        <v>9</v>
      </c>
      <c r="C79" s="306">
        <v>1</v>
      </c>
      <c r="D79" s="306">
        <v>10</v>
      </c>
      <c r="E79" s="237"/>
      <c r="F79" s="237"/>
    </row>
    <row r="80" spans="1:6" s="236" customFormat="1" x14ac:dyDescent="0.2">
      <c r="A80" s="306" t="s">
        <v>634</v>
      </c>
      <c r="B80" s="306">
        <v>12</v>
      </c>
      <c r="C80" s="306"/>
      <c r="D80" s="306">
        <v>12</v>
      </c>
      <c r="E80" s="237"/>
      <c r="F80" s="237"/>
    </row>
    <row r="81" spans="1:6" s="236" customFormat="1" x14ac:dyDescent="0.2">
      <c r="A81" s="306" t="s">
        <v>507</v>
      </c>
      <c r="B81" s="306">
        <v>2</v>
      </c>
      <c r="C81" s="306"/>
      <c r="D81" s="306">
        <v>2</v>
      </c>
      <c r="E81" s="237"/>
      <c r="F81" s="237"/>
    </row>
    <row r="82" spans="1:6" s="236" customFormat="1" x14ac:dyDescent="0.2">
      <c r="A82" s="306" t="s">
        <v>490</v>
      </c>
      <c r="B82" s="306">
        <v>3</v>
      </c>
      <c r="C82" s="306"/>
      <c r="D82" s="306">
        <v>3</v>
      </c>
      <c r="E82" s="237"/>
      <c r="F82" s="237"/>
    </row>
    <row r="83" spans="1:6" s="236" customFormat="1" x14ac:dyDescent="0.2">
      <c r="A83" s="306" t="s">
        <v>627</v>
      </c>
      <c r="B83" s="306">
        <v>8</v>
      </c>
      <c r="C83" s="306"/>
      <c r="D83" s="306">
        <v>8</v>
      </c>
      <c r="E83" s="237"/>
      <c r="F83" s="237"/>
    </row>
    <row r="84" spans="1:6" s="236" customFormat="1" x14ac:dyDescent="0.2">
      <c r="A84" s="306" t="s">
        <v>620</v>
      </c>
      <c r="B84" s="306">
        <v>7</v>
      </c>
      <c r="C84" s="306">
        <v>1</v>
      </c>
      <c r="D84" s="306">
        <v>8</v>
      </c>
      <c r="E84" s="237"/>
      <c r="F84" s="237"/>
    </row>
    <row r="85" spans="1:6" s="236" customFormat="1" x14ac:dyDescent="0.2">
      <c r="A85" s="306" t="s">
        <v>623</v>
      </c>
      <c r="B85" s="306">
        <v>2</v>
      </c>
      <c r="C85" s="306">
        <v>1</v>
      </c>
      <c r="D85" s="306">
        <v>3</v>
      </c>
      <c r="E85" s="237"/>
      <c r="F85" s="237"/>
    </row>
    <row r="86" spans="1:6" s="236" customFormat="1" x14ac:dyDescent="0.2">
      <c r="A86" s="306" t="s">
        <v>625</v>
      </c>
      <c r="B86" s="306">
        <v>2</v>
      </c>
      <c r="C86" s="306">
        <v>1</v>
      </c>
      <c r="D86" s="306">
        <v>3</v>
      </c>
      <c r="E86" s="237"/>
      <c r="F86" s="237"/>
    </row>
    <row r="87" spans="1:6" s="236" customFormat="1" x14ac:dyDescent="0.2">
      <c r="A87" s="306" t="s">
        <v>636</v>
      </c>
      <c r="B87" s="306">
        <v>3</v>
      </c>
      <c r="C87" s="306"/>
      <c r="D87" s="306">
        <v>3</v>
      </c>
      <c r="E87" s="237"/>
      <c r="F87" s="237"/>
    </row>
    <row r="88" spans="1:6" s="236" customFormat="1" x14ac:dyDescent="0.2">
      <c r="A88" s="306" t="s">
        <v>495</v>
      </c>
      <c r="B88" s="306">
        <v>3</v>
      </c>
      <c r="C88" s="306"/>
      <c r="D88" s="306">
        <v>3</v>
      </c>
      <c r="E88" s="237"/>
      <c r="F88" s="237"/>
    </row>
    <row r="89" spans="1:6" s="236" customFormat="1" x14ac:dyDescent="0.2">
      <c r="A89" s="306" t="s">
        <v>640</v>
      </c>
      <c r="B89" s="306">
        <v>3</v>
      </c>
      <c r="C89" s="306"/>
      <c r="D89" s="306">
        <v>3</v>
      </c>
      <c r="E89" s="237"/>
      <c r="F89" s="237"/>
    </row>
    <row r="90" spans="1:6" s="236" customFormat="1" x14ac:dyDescent="0.2">
      <c r="A90" s="306" t="s">
        <v>619</v>
      </c>
      <c r="B90" s="306">
        <v>9</v>
      </c>
      <c r="C90" s="306"/>
      <c r="D90" s="306">
        <v>9</v>
      </c>
      <c r="E90" s="237"/>
      <c r="F90" s="237"/>
    </row>
    <row r="91" spans="1:6" s="236" customFormat="1" x14ac:dyDescent="0.2">
      <c r="A91" s="306" t="s">
        <v>622</v>
      </c>
      <c r="B91" s="306">
        <v>2</v>
      </c>
      <c r="C91" s="306">
        <v>3</v>
      </c>
      <c r="D91" s="306">
        <v>5</v>
      </c>
      <c r="E91" s="237"/>
      <c r="F91" s="237"/>
    </row>
    <row r="92" spans="1:6" s="236" customFormat="1" x14ac:dyDescent="0.2">
      <c r="A92" s="306" t="s">
        <v>642</v>
      </c>
      <c r="B92" s="306">
        <v>6</v>
      </c>
      <c r="C92" s="306"/>
      <c r="D92" s="306">
        <v>6</v>
      </c>
      <c r="E92" s="237"/>
      <c r="F92" s="237"/>
    </row>
    <row r="93" spans="1:6" s="236" customFormat="1" x14ac:dyDescent="0.2">
      <c r="A93" s="306" t="s">
        <v>626</v>
      </c>
      <c r="B93" s="306">
        <v>6</v>
      </c>
      <c r="C93" s="306"/>
      <c r="D93" s="306">
        <v>6</v>
      </c>
      <c r="E93" s="237"/>
      <c r="F93" s="237"/>
    </row>
    <row r="94" spans="1:6" s="236" customFormat="1" x14ac:dyDescent="0.2">
      <c r="A94" s="306" t="s">
        <v>633</v>
      </c>
      <c r="B94" s="306">
        <v>5</v>
      </c>
      <c r="C94" s="306">
        <v>1</v>
      </c>
      <c r="D94" s="306">
        <v>6</v>
      </c>
      <c r="E94" s="237"/>
      <c r="F94" s="237"/>
    </row>
    <row r="95" spans="1:6" s="236" customFormat="1" x14ac:dyDescent="0.2">
      <c r="A95" s="306" t="s">
        <v>496</v>
      </c>
      <c r="B95" s="306">
        <v>11</v>
      </c>
      <c r="C95" s="306">
        <v>1</v>
      </c>
      <c r="D95" s="306">
        <v>12</v>
      </c>
      <c r="E95" s="237"/>
      <c r="F95" s="237"/>
    </row>
    <row r="96" spans="1:6" s="236" customFormat="1" x14ac:dyDescent="0.2">
      <c r="A96" s="306" t="s">
        <v>621</v>
      </c>
      <c r="B96" s="306">
        <v>6</v>
      </c>
      <c r="C96" s="306">
        <v>1</v>
      </c>
      <c r="D96" s="306">
        <v>7</v>
      </c>
      <c r="E96" s="237"/>
      <c r="F96" s="237"/>
    </row>
    <row r="97" spans="1:9" s="236" customFormat="1" x14ac:dyDescent="0.2">
      <c r="A97" s="306" t="s">
        <v>498</v>
      </c>
      <c r="B97" s="306">
        <v>5</v>
      </c>
      <c r="C97" s="306">
        <v>2</v>
      </c>
      <c r="D97" s="306">
        <v>7</v>
      </c>
      <c r="E97" s="237"/>
      <c r="F97" s="237"/>
    </row>
    <row r="98" spans="1:9" s="236" customFormat="1" x14ac:dyDescent="0.2">
      <c r="A98" s="306" t="s">
        <v>630</v>
      </c>
      <c r="B98" s="306">
        <v>4</v>
      </c>
      <c r="C98" s="306">
        <v>4</v>
      </c>
      <c r="D98" s="306">
        <v>8</v>
      </c>
      <c r="E98" s="237"/>
      <c r="F98" s="237"/>
    </row>
    <row r="99" spans="1:9" s="236" customFormat="1" x14ac:dyDescent="0.2">
      <c r="A99" s="306" t="s">
        <v>629</v>
      </c>
      <c r="B99" s="306">
        <v>6</v>
      </c>
      <c r="C99" s="306">
        <v>2</v>
      </c>
      <c r="D99" s="306">
        <v>8</v>
      </c>
      <c r="E99" s="237"/>
      <c r="F99" s="237"/>
    </row>
    <row r="100" spans="1:9" s="236" customFormat="1" x14ac:dyDescent="0.2">
      <c r="B100" s="237"/>
      <c r="C100" s="237"/>
      <c r="D100" s="237"/>
      <c r="E100" s="237"/>
      <c r="F100" s="237"/>
    </row>
    <row r="101" spans="1:9" s="236" customFormat="1" x14ac:dyDescent="0.2">
      <c r="B101" s="237">
        <f>SUBTOTAL(9,B58:B99)</f>
        <v>164</v>
      </c>
      <c r="C101" s="237">
        <f>SUBTOTAL(9,C58:C99)</f>
        <v>27</v>
      </c>
      <c r="D101" s="237">
        <f>SUBTOTAL(9,D58:D99)</f>
        <v>191</v>
      </c>
      <c r="E101" s="237"/>
      <c r="F101" s="237"/>
    </row>
    <row r="102" spans="1:9" s="195" customFormat="1" ht="12" thickBot="1" x14ac:dyDescent="0.25">
      <c r="B102" s="252"/>
      <c r="C102" s="252"/>
      <c r="D102" s="252"/>
      <c r="E102" s="252"/>
      <c r="F102" s="252"/>
    </row>
    <row r="103" spans="1:9" s="192" customFormat="1" x14ac:dyDescent="0.2">
      <c r="B103" s="254"/>
      <c r="C103" s="254"/>
      <c r="D103" s="254"/>
      <c r="E103" s="254"/>
      <c r="F103" s="254"/>
    </row>
    <row r="104" spans="1:9" s="192" customFormat="1" x14ac:dyDescent="0.2">
      <c r="A104" s="231" t="s">
        <v>579</v>
      </c>
      <c r="B104" s="254"/>
      <c r="C104" s="254"/>
      <c r="D104" s="254"/>
      <c r="E104" s="254"/>
      <c r="F104" s="254"/>
    </row>
    <row r="105" spans="1:9" x14ac:dyDescent="0.2">
      <c r="F105" s="253"/>
    </row>
    <row r="106" spans="1:9" x14ac:dyDescent="0.2">
      <c r="A106" s="75" t="s">
        <v>519</v>
      </c>
      <c r="F106" s="253"/>
    </row>
    <row r="107" spans="1:9" x14ac:dyDescent="0.2">
      <c r="F107" s="253"/>
    </row>
    <row r="108" spans="1:9" x14ac:dyDescent="0.2">
      <c r="A108" s="196" t="s">
        <v>547</v>
      </c>
      <c r="D108" s="253" t="s">
        <v>811</v>
      </c>
    </row>
    <row r="109" spans="1:9" ht="22.5" x14ac:dyDescent="0.2">
      <c r="A109" s="77" t="s">
        <v>473</v>
      </c>
      <c r="B109" s="256" t="s">
        <v>596</v>
      </c>
      <c r="C109" s="256" t="s">
        <v>598</v>
      </c>
      <c r="D109" s="251" t="s">
        <v>458</v>
      </c>
    </row>
    <row r="110" spans="1:9" x14ac:dyDescent="0.2">
      <c r="A110" s="306" t="s">
        <v>482</v>
      </c>
      <c r="B110" s="306">
        <v>1</v>
      </c>
      <c r="C110" s="306"/>
      <c r="D110" s="306">
        <v>1</v>
      </c>
      <c r="G110" s="285"/>
      <c r="H110" s="285"/>
      <c r="I110" s="285"/>
    </row>
    <row r="111" spans="1:9" x14ac:dyDescent="0.2">
      <c r="A111" s="306" t="s">
        <v>631</v>
      </c>
      <c r="B111" s="306">
        <v>1</v>
      </c>
      <c r="C111" s="306"/>
      <c r="D111" s="306">
        <v>1</v>
      </c>
      <c r="F111" s="285"/>
      <c r="G111" s="285"/>
      <c r="H111" s="285"/>
      <c r="I111" s="285"/>
    </row>
    <row r="112" spans="1:9" x14ac:dyDescent="0.2">
      <c r="A112" s="306" t="s">
        <v>487</v>
      </c>
      <c r="B112" s="306">
        <v>1</v>
      </c>
      <c r="C112" s="306"/>
      <c r="D112" s="306">
        <v>1</v>
      </c>
      <c r="F112" s="285"/>
      <c r="G112" s="285"/>
      <c r="H112" s="285"/>
      <c r="I112" s="285"/>
    </row>
    <row r="113" spans="1:9" x14ac:dyDescent="0.2">
      <c r="A113" s="306" t="s">
        <v>641</v>
      </c>
      <c r="B113" s="306">
        <v>1</v>
      </c>
      <c r="C113" s="306"/>
      <c r="D113" s="306">
        <v>1</v>
      </c>
      <c r="F113" s="285"/>
      <c r="G113" s="285"/>
      <c r="H113" s="285"/>
      <c r="I113" s="285"/>
    </row>
    <row r="114" spans="1:9" x14ac:dyDescent="0.2">
      <c r="A114" s="306" t="s">
        <v>506</v>
      </c>
      <c r="B114" s="306">
        <v>1</v>
      </c>
      <c r="C114" s="306"/>
      <c r="D114" s="306">
        <v>1</v>
      </c>
      <c r="F114" s="285"/>
      <c r="G114" s="285"/>
      <c r="H114" s="285"/>
      <c r="I114" s="285"/>
    </row>
    <row r="115" spans="1:9" x14ac:dyDescent="0.2">
      <c r="A115" s="306" t="s">
        <v>492</v>
      </c>
      <c r="B115" s="306">
        <v>1</v>
      </c>
      <c r="C115" s="306"/>
      <c r="D115" s="306">
        <v>1</v>
      </c>
      <c r="F115" s="285"/>
      <c r="G115" s="285"/>
      <c r="H115" s="285"/>
      <c r="I115" s="285"/>
    </row>
    <row r="116" spans="1:9" x14ac:dyDescent="0.2">
      <c r="A116" s="306" t="s">
        <v>499</v>
      </c>
      <c r="B116" s="306">
        <v>1</v>
      </c>
      <c r="C116" s="306"/>
      <c r="D116" s="306">
        <v>1</v>
      </c>
      <c r="F116" s="285"/>
      <c r="G116" s="285"/>
      <c r="H116" s="285"/>
      <c r="I116" s="285"/>
    </row>
    <row r="117" spans="1:9" x14ac:dyDescent="0.2">
      <c r="A117" s="306" t="s">
        <v>638</v>
      </c>
      <c r="B117" s="306">
        <v>1</v>
      </c>
      <c r="C117" s="306"/>
      <c r="D117" s="306">
        <v>1</v>
      </c>
      <c r="F117" s="285"/>
      <c r="G117" s="285"/>
      <c r="H117" s="285"/>
      <c r="I117" s="285"/>
    </row>
    <row r="118" spans="1:9" x14ac:dyDescent="0.2">
      <c r="A118" s="306" t="s">
        <v>508</v>
      </c>
      <c r="B118" s="306">
        <v>1</v>
      </c>
      <c r="C118" s="306"/>
      <c r="D118" s="306">
        <v>1</v>
      </c>
      <c r="F118" s="285"/>
      <c r="G118" s="285"/>
      <c r="H118" s="285"/>
      <c r="I118" s="285"/>
    </row>
    <row r="119" spans="1:9" x14ac:dyDescent="0.2">
      <c r="A119" s="306" t="s">
        <v>489</v>
      </c>
      <c r="B119" s="306">
        <v>2</v>
      </c>
      <c r="C119" s="306"/>
      <c r="D119" s="306">
        <v>2</v>
      </c>
      <c r="F119" s="285"/>
      <c r="G119" s="285"/>
      <c r="H119" s="285"/>
      <c r="I119" s="285"/>
    </row>
    <row r="120" spans="1:9" x14ac:dyDescent="0.2">
      <c r="A120" s="306" t="s">
        <v>507</v>
      </c>
      <c r="B120" s="306">
        <v>2</v>
      </c>
      <c r="C120" s="306"/>
      <c r="D120" s="306">
        <v>2</v>
      </c>
      <c r="F120" s="285"/>
      <c r="G120" s="285"/>
      <c r="H120" s="285"/>
      <c r="I120" s="285"/>
    </row>
    <row r="121" spans="1:9" x14ac:dyDescent="0.2">
      <c r="A121" s="306" t="s">
        <v>623</v>
      </c>
      <c r="B121" s="306">
        <v>3</v>
      </c>
      <c r="C121" s="306"/>
      <c r="D121" s="306">
        <v>3</v>
      </c>
      <c r="F121" s="285"/>
      <c r="G121" s="285"/>
      <c r="H121" s="285"/>
      <c r="I121" s="285"/>
    </row>
    <row r="122" spans="1:9" x14ac:dyDescent="0.2">
      <c r="A122" s="306" t="s">
        <v>624</v>
      </c>
      <c r="B122" s="306">
        <v>3</v>
      </c>
      <c r="C122" s="306"/>
      <c r="D122" s="306">
        <v>3</v>
      </c>
      <c r="F122" s="285"/>
      <c r="G122" s="285"/>
      <c r="H122" s="285"/>
      <c r="I122" s="285"/>
    </row>
    <row r="123" spans="1:9" x14ac:dyDescent="0.2">
      <c r="A123" s="306" t="s">
        <v>625</v>
      </c>
      <c r="B123" s="306">
        <v>3</v>
      </c>
      <c r="C123" s="306"/>
      <c r="D123" s="306">
        <v>3</v>
      </c>
      <c r="F123" s="285"/>
      <c r="G123" s="285"/>
      <c r="H123" s="285"/>
      <c r="I123" s="285"/>
    </row>
    <row r="124" spans="1:9" x14ac:dyDescent="0.2">
      <c r="A124" s="306" t="s">
        <v>490</v>
      </c>
      <c r="B124" s="306">
        <v>3</v>
      </c>
      <c r="C124" s="306"/>
      <c r="D124" s="306">
        <v>3</v>
      </c>
      <c r="F124" s="285"/>
      <c r="G124" s="285"/>
      <c r="H124" s="285"/>
      <c r="I124" s="285"/>
    </row>
    <row r="125" spans="1:9" x14ac:dyDescent="0.2">
      <c r="A125" s="306" t="s">
        <v>636</v>
      </c>
      <c r="B125" s="306">
        <v>3</v>
      </c>
      <c r="C125" s="306"/>
      <c r="D125" s="306">
        <v>3</v>
      </c>
      <c r="F125" s="285"/>
      <c r="G125" s="285"/>
      <c r="H125" s="285"/>
      <c r="I125" s="285"/>
    </row>
    <row r="126" spans="1:9" x14ac:dyDescent="0.2">
      <c r="A126" s="306" t="s">
        <v>494</v>
      </c>
      <c r="B126" s="306">
        <v>3</v>
      </c>
      <c r="C126" s="306"/>
      <c r="D126" s="306">
        <v>3</v>
      </c>
      <c r="F126" s="285"/>
      <c r="G126" s="285"/>
      <c r="H126" s="285"/>
      <c r="I126" s="285"/>
    </row>
    <row r="127" spans="1:9" x14ac:dyDescent="0.2">
      <c r="A127" s="306" t="s">
        <v>495</v>
      </c>
      <c r="B127" s="306">
        <v>3</v>
      </c>
      <c r="C127" s="306"/>
      <c r="D127" s="306">
        <v>3</v>
      </c>
      <c r="F127" s="285"/>
      <c r="G127" s="285"/>
      <c r="H127" s="285"/>
      <c r="I127" s="285"/>
    </row>
    <row r="128" spans="1:9" x14ac:dyDescent="0.2">
      <c r="A128" s="306" t="s">
        <v>501</v>
      </c>
      <c r="B128" s="306">
        <v>3</v>
      </c>
      <c r="C128" s="306"/>
      <c r="D128" s="306">
        <v>3</v>
      </c>
      <c r="F128" s="285"/>
      <c r="G128" s="285"/>
      <c r="H128" s="285"/>
      <c r="I128" s="285"/>
    </row>
    <row r="129" spans="1:9" x14ac:dyDescent="0.2">
      <c r="A129" s="306" t="s">
        <v>640</v>
      </c>
      <c r="B129" s="306">
        <v>3</v>
      </c>
      <c r="C129" s="306"/>
      <c r="D129" s="306">
        <v>3</v>
      </c>
      <c r="F129" s="285"/>
      <c r="G129" s="285"/>
      <c r="H129" s="285"/>
      <c r="I129" s="285"/>
    </row>
    <row r="130" spans="1:9" x14ac:dyDescent="0.2">
      <c r="A130" s="306" t="s">
        <v>500</v>
      </c>
      <c r="B130" s="306">
        <v>4</v>
      </c>
      <c r="C130" s="306"/>
      <c r="D130" s="306">
        <v>4</v>
      </c>
      <c r="F130" s="285"/>
      <c r="G130" s="285"/>
      <c r="H130" s="285"/>
      <c r="I130" s="285"/>
    </row>
    <row r="131" spans="1:9" x14ac:dyDescent="0.2">
      <c r="A131" s="306" t="s">
        <v>502</v>
      </c>
      <c r="B131" s="306">
        <v>4</v>
      </c>
      <c r="C131" s="306"/>
      <c r="D131" s="306">
        <v>4</v>
      </c>
      <c r="F131" s="285"/>
      <c r="G131" s="285"/>
      <c r="H131" s="285"/>
      <c r="I131" s="285"/>
    </row>
    <row r="132" spans="1:9" x14ac:dyDescent="0.2">
      <c r="A132" s="306" t="s">
        <v>635</v>
      </c>
      <c r="B132" s="306">
        <v>4</v>
      </c>
      <c r="C132" s="306"/>
      <c r="D132" s="306">
        <v>4</v>
      </c>
      <c r="F132" s="285"/>
      <c r="G132" s="285"/>
      <c r="H132" s="285"/>
      <c r="I132" s="285"/>
    </row>
    <row r="133" spans="1:9" x14ac:dyDescent="0.2">
      <c r="A133" s="306" t="s">
        <v>478</v>
      </c>
      <c r="B133" s="306">
        <v>4</v>
      </c>
      <c r="C133" s="306">
        <v>1</v>
      </c>
      <c r="D133" s="306">
        <v>5</v>
      </c>
      <c r="F133" s="285"/>
      <c r="G133" s="285"/>
      <c r="H133" s="285"/>
      <c r="I133" s="285"/>
    </row>
    <row r="134" spans="1:9" x14ac:dyDescent="0.2">
      <c r="A134" s="306" t="s">
        <v>479</v>
      </c>
      <c r="B134" s="306">
        <v>5</v>
      </c>
      <c r="C134" s="306"/>
      <c r="D134" s="306">
        <v>5</v>
      </c>
      <c r="F134" s="285"/>
      <c r="G134" s="285"/>
      <c r="H134" s="285"/>
      <c r="I134" s="285"/>
    </row>
    <row r="135" spans="1:9" x14ac:dyDescent="0.2">
      <c r="A135" s="306" t="s">
        <v>639</v>
      </c>
      <c r="B135" s="306">
        <v>5</v>
      </c>
      <c r="C135" s="306"/>
      <c r="D135" s="306">
        <v>5</v>
      </c>
      <c r="F135" s="285"/>
      <c r="G135" s="285"/>
      <c r="H135" s="285"/>
      <c r="I135" s="285"/>
    </row>
    <row r="136" spans="1:9" x14ac:dyDescent="0.2">
      <c r="A136" s="306" t="s">
        <v>622</v>
      </c>
      <c r="B136" s="306">
        <v>5</v>
      </c>
      <c r="C136" s="306"/>
      <c r="D136" s="306">
        <v>5</v>
      </c>
      <c r="F136" s="285"/>
      <c r="G136" s="285"/>
      <c r="H136" s="285"/>
      <c r="I136" s="285"/>
    </row>
    <row r="137" spans="1:9" x14ac:dyDescent="0.2">
      <c r="A137" s="306" t="s">
        <v>637</v>
      </c>
      <c r="B137" s="306">
        <v>5</v>
      </c>
      <c r="C137" s="306">
        <v>1</v>
      </c>
      <c r="D137" s="306">
        <v>6</v>
      </c>
      <c r="F137" s="285"/>
      <c r="G137" s="285"/>
      <c r="H137" s="285"/>
      <c r="I137" s="285"/>
    </row>
    <row r="138" spans="1:9" x14ac:dyDescent="0.2">
      <c r="A138" s="306" t="s">
        <v>642</v>
      </c>
      <c r="B138" s="306">
        <v>5</v>
      </c>
      <c r="C138" s="306">
        <v>1</v>
      </c>
      <c r="D138" s="306">
        <v>6</v>
      </c>
      <c r="F138" s="285"/>
      <c r="G138" s="285"/>
      <c r="H138" s="285"/>
      <c r="I138" s="285"/>
    </row>
    <row r="139" spans="1:9" x14ac:dyDescent="0.2">
      <c r="A139" s="306" t="s">
        <v>632</v>
      </c>
      <c r="B139" s="306">
        <v>5</v>
      </c>
      <c r="C139" s="306">
        <v>1</v>
      </c>
      <c r="D139" s="306">
        <v>6</v>
      </c>
      <c r="F139" s="285"/>
      <c r="G139" s="285"/>
      <c r="H139" s="285"/>
      <c r="I139" s="285"/>
    </row>
    <row r="140" spans="1:9" x14ac:dyDescent="0.2">
      <c r="A140" s="306" t="s">
        <v>626</v>
      </c>
      <c r="B140" s="306">
        <v>6</v>
      </c>
      <c r="C140" s="306"/>
      <c r="D140" s="306">
        <v>6</v>
      </c>
      <c r="F140" s="285"/>
      <c r="G140" s="285"/>
      <c r="H140" s="285"/>
      <c r="I140" s="285"/>
    </row>
    <row r="141" spans="1:9" x14ac:dyDescent="0.2">
      <c r="A141" s="306" t="s">
        <v>633</v>
      </c>
      <c r="B141" s="306">
        <v>6</v>
      </c>
      <c r="C141" s="306"/>
      <c r="D141" s="306">
        <v>6</v>
      </c>
      <c r="F141" s="285"/>
      <c r="G141" s="285"/>
      <c r="H141" s="285"/>
      <c r="I141" s="285"/>
    </row>
    <row r="142" spans="1:9" x14ac:dyDescent="0.2">
      <c r="A142" s="306" t="s">
        <v>621</v>
      </c>
      <c r="B142" s="306">
        <v>7</v>
      </c>
      <c r="C142" s="306"/>
      <c r="D142" s="306">
        <v>7</v>
      </c>
      <c r="F142" s="285"/>
      <c r="G142" s="285"/>
      <c r="H142" s="285"/>
      <c r="I142" s="285"/>
    </row>
    <row r="143" spans="1:9" x14ac:dyDescent="0.2">
      <c r="A143" s="306" t="s">
        <v>498</v>
      </c>
      <c r="B143" s="306">
        <v>7</v>
      </c>
      <c r="C143" s="306"/>
      <c r="D143" s="306">
        <v>7</v>
      </c>
      <c r="F143" s="285"/>
      <c r="G143" s="285"/>
      <c r="H143" s="285"/>
      <c r="I143" s="285"/>
    </row>
    <row r="144" spans="1:9" x14ac:dyDescent="0.2">
      <c r="A144" s="306" t="s">
        <v>620</v>
      </c>
      <c r="B144" s="306">
        <v>7</v>
      </c>
      <c r="C144" s="306">
        <v>1</v>
      </c>
      <c r="D144" s="306">
        <v>8</v>
      </c>
      <c r="F144" s="285"/>
      <c r="G144" s="285"/>
      <c r="H144" s="285"/>
      <c r="I144" s="285"/>
    </row>
    <row r="145" spans="1:9" x14ac:dyDescent="0.2">
      <c r="A145" s="306" t="s">
        <v>629</v>
      </c>
      <c r="B145" s="306">
        <v>7</v>
      </c>
      <c r="C145" s="306">
        <v>1</v>
      </c>
      <c r="D145" s="306">
        <v>8</v>
      </c>
      <c r="F145" s="285"/>
      <c r="G145" s="285"/>
      <c r="H145" s="285"/>
      <c r="I145" s="285"/>
    </row>
    <row r="146" spans="1:9" x14ac:dyDescent="0.2">
      <c r="A146" s="306" t="s">
        <v>627</v>
      </c>
      <c r="B146" s="306">
        <v>8</v>
      </c>
      <c r="C146" s="306"/>
      <c r="D146" s="306">
        <v>8</v>
      </c>
      <c r="F146" s="285"/>
      <c r="G146" s="285"/>
      <c r="H146" s="285"/>
      <c r="I146" s="285"/>
    </row>
    <row r="147" spans="1:9" x14ac:dyDescent="0.2">
      <c r="A147" s="306" t="s">
        <v>630</v>
      </c>
      <c r="B147" s="306">
        <v>8</v>
      </c>
      <c r="C147" s="306"/>
      <c r="D147" s="306">
        <v>8</v>
      </c>
      <c r="F147" s="285"/>
      <c r="G147" s="285"/>
      <c r="H147" s="285"/>
      <c r="I147" s="285"/>
    </row>
    <row r="148" spans="1:9" x14ac:dyDescent="0.2">
      <c r="A148" s="306" t="s">
        <v>619</v>
      </c>
      <c r="B148" s="306">
        <v>8</v>
      </c>
      <c r="C148" s="306">
        <v>1</v>
      </c>
      <c r="D148" s="306">
        <v>9</v>
      </c>
      <c r="F148" s="285"/>
      <c r="G148" s="285"/>
      <c r="H148" s="285"/>
      <c r="I148" s="285"/>
    </row>
    <row r="149" spans="1:9" x14ac:dyDescent="0.2">
      <c r="A149" s="306" t="s">
        <v>628</v>
      </c>
      <c r="B149" s="306">
        <v>10</v>
      </c>
      <c r="C149" s="306"/>
      <c r="D149" s="306">
        <v>10</v>
      </c>
      <c r="F149" s="285"/>
      <c r="G149" s="285"/>
      <c r="H149" s="285"/>
      <c r="I149" s="285"/>
    </row>
    <row r="150" spans="1:9" x14ac:dyDescent="0.2">
      <c r="A150" s="306" t="s">
        <v>496</v>
      </c>
      <c r="B150" s="306">
        <v>12</v>
      </c>
      <c r="C150" s="306"/>
      <c r="D150" s="306">
        <v>12</v>
      </c>
      <c r="F150" s="285"/>
      <c r="G150" s="285"/>
      <c r="H150" s="285"/>
      <c r="I150" s="285"/>
    </row>
    <row r="151" spans="1:9" x14ac:dyDescent="0.2">
      <c r="A151" s="306" t="s">
        <v>634</v>
      </c>
      <c r="B151" s="306">
        <v>12</v>
      </c>
      <c r="C151" s="306"/>
      <c r="D151" s="306">
        <v>12</v>
      </c>
      <c r="F151" s="285"/>
      <c r="G151" s="285"/>
      <c r="H151" s="285"/>
      <c r="I151" s="285"/>
    </row>
    <row r="152" spans="1:9" x14ac:dyDescent="0.2">
      <c r="F152" s="285"/>
      <c r="G152" s="285"/>
      <c r="H152" s="285"/>
      <c r="I152" s="285"/>
    </row>
    <row r="153" spans="1:9" x14ac:dyDescent="0.2">
      <c r="B153" s="253">
        <f>SUBTOTAL(9,B110:B151)</f>
        <v>184</v>
      </c>
      <c r="C153" s="253">
        <f>SUBTOTAL(9,C110:C151)</f>
        <v>7</v>
      </c>
      <c r="D153" s="253">
        <f>SUBTOTAL(9,D110:D151)</f>
        <v>191</v>
      </c>
      <c r="F153" s="285"/>
      <c r="G153" s="285"/>
      <c r="H153" s="285"/>
      <c r="I153" s="285"/>
    </row>
    <row r="157" spans="1:9" x14ac:dyDescent="0.2">
      <c r="A157" s="75" t="s">
        <v>396</v>
      </c>
    </row>
    <row r="158" spans="1:9" x14ac:dyDescent="0.2">
      <c r="B158" s="327" t="s">
        <v>573</v>
      </c>
      <c r="C158" s="327" t="s">
        <v>572</v>
      </c>
      <c r="D158" s="327" t="s">
        <v>549</v>
      </c>
    </row>
    <row r="159" spans="1:9" x14ac:dyDescent="0.2">
      <c r="A159" s="196" t="s">
        <v>547</v>
      </c>
      <c r="D159" s="253" t="s">
        <v>811</v>
      </c>
    </row>
    <row r="160" spans="1:9" s="236" customFormat="1" ht="22.5" x14ac:dyDescent="0.2">
      <c r="A160" s="259" t="s">
        <v>473</v>
      </c>
      <c r="B160" s="257" t="s">
        <v>599</v>
      </c>
      <c r="C160" s="257" t="s">
        <v>600</v>
      </c>
      <c r="D160" s="257" t="s">
        <v>601</v>
      </c>
      <c r="E160" s="239" t="s">
        <v>458</v>
      </c>
      <c r="H160" s="261"/>
      <c r="I160" s="261"/>
    </row>
    <row r="161" spans="1:9" x14ac:dyDescent="0.2">
      <c r="A161" s="306" t="s">
        <v>482</v>
      </c>
      <c r="B161" s="306"/>
      <c r="C161" s="306">
        <v>1</v>
      </c>
      <c r="D161" s="306"/>
      <c r="E161" s="306">
        <v>1</v>
      </c>
      <c r="H161" s="250"/>
      <c r="I161" s="250"/>
    </row>
    <row r="162" spans="1:9" x14ac:dyDescent="0.2">
      <c r="A162" s="306" t="s">
        <v>631</v>
      </c>
      <c r="B162" s="306">
        <v>1</v>
      </c>
      <c r="C162" s="306"/>
      <c r="D162" s="306"/>
      <c r="E162" s="306">
        <v>1</v>
      </c>
      <c r="H162" s="250"/>
      <c r="I162" s="250"/>
    </row>
    <row r="163" spans="1:9" x14ac:dyDescent="0.2">
      <c r="A163" s="306" t="s">
        <v>487</v>
      </c>
      <c r="B163" s="306"/>
      <c r="C163" s="306">
        <v>1</v>
      </c>
      <c r="D163" s="306"/>
      <c r="E163" s="306">
        <v>1</v>
      </c>
      <c r="H163" s="250"/>
      <c r="I163" s="250"/>
    </row>
    <row r="164" spans="1:9" x14ac:dyDescent="0.2">
      <c r="A164" s="306" t="s">
        <v>641</v>
      </c>
      <c r="B164" s="306">
        <v>1</v>
      </c>
      <c r="C164" s="306"/>
      <c r="D164" s="306"/>
      <c r="E164" s="306">
        <v>1</v>
      </c>
      <c r="H164" s="250"/>
      <c r="I164" s="250"/>
    </row>
    <row r="165" spans="1:9" x14ac:dyDescent="0.2">
      <c r="A165" s="306" t="s">
        <v>506</v>
      </c>
      <c r="B165" s="306">
        <v>1</v>
      </c>
      <c r="C165" s="306"/>
      <c r="D165" s="306"/>
      <c r="E165" s="306">
        <v>1</v>
      </c>
      <c r="H165" s="250"/>
      <c r="I165" s="250"/>
    </row>
    <row r="166" spans="1:9" x14ac:dyDescent="0.2">
      <c r="A166" s="306" t="s">
        <v>492</v>
      </c>
      <c r="B166" s="306">
        <v>1</v>
      </c>
      <c r="C166" s="306"/>
      <c r="D166" s="306"/>
      <c r="E166" s="306">
        <v>1</v>
      </c>
      <c r="H166" s="250"/>
      <c r="I166" s="250"/>
    </row>
    <row r="167" spans="1:9" x14ac:dyDescent="0.2">
      <c r="A167" s="306" t="s">
        <v>499</v>
      </c>
      <c r="B167" s="306">
        <v>1</v>
      </c>
      <c r="C167" s="306"/>
      <c r="D167" s="306"/>
      <c r="E167" s="306">
        <v>1</v>
      </c>
      <c r="H167" s="250"/>
      <c r="I167" s="250"/>
    </row>
    <row r="168" spans="1:9" x14ac:dyDescent="0.2">
      <c r="A168" s="306" t="s">
        <v>638</v>
      </c>
      <c r="B168" s="306">
        <v>1</v>
      </c>
      <c r="C168" s="306"/>
      <c r="D168" s="306"/>
      <c r="E168" s="306">
        <v>1</v>
      </c>
      <c r="H168" s="250"/>
      <c r="I168" s="250"/>
    </row>
    <row r="169" spans="1:9" x14ac:dyDescent="0.2">
      <c r="A169" s="306" t="s">
        <v>508</v>
      </c>
      <c r="B169" s="306">
        <v>1</v>
      </c>
      <c r="C169" s="306"/>
      <c r="D169" s="306"/>
      <c r="E169" s="306">
        <v>1</v>
      </c>
      <c r="H169" s="250"/>
      <c r="I169" s="250"/>
    </row>
    <row r="170" spans="1:9" x14ac:dyDescent="0.2">
      <c r="A170" s="306" t="s">
        <v>489</v>
      </c>
      <c r="B170" s="306">
        <v>1</v>
      </c>
      <c r="C170" s="306">
        <v>1</v>
      </c>
      <c r="D170" s="306"/>
      <c r="E170" s="306">
        <v>2</v>
      </c>
      <c r="H170" s="250"/>
      <c r="I170" s="250"/>
    </row>
    <row r="171" spans="1:9" x14ac:dyDescent="0.2">
      <c r="A171" s="306" t="s">
        <v>507</v>
      </c>
      <c r="B171" s="306">
        <v>2</v>
      </c>
      <c r="C171" s="306"/>
      <c r="D171" s="306"/>
      <c r="E171" s="306">
        <v>2</v>
      </c>
      <c r="H171" s="250"/>
      <c r="I171" s="250"/>
    </row>
    <row r="172" spans="1:9" x14ac:dyDescent="0.2">
      <c r="A172" s="306" t="s">
        <v>623</v>
      </c>
      <c r="B172" s="306">
        <v>3</v>
      </c>
      <c r="C172" s="306"/>
      <c r="D172" s="306"/>
      <c r="E172" s="306">
        <v>3</v>
      </c>
      <c r="H172" s="250"/>
      <c r="I172" s="250"/>
    </row>
    <row r="173" spans="1:9" x14ac:dyDescent="0.2">
      <c r="A173" s="306" t="s">
        <v>624</v>
      </c>
      <c r="B173" s="306">
        <v>1</v>
      </c>
      <c r="C173" s="306">
        <v>2</v>
      </c>
      <c r="D173" s="306"/>
      <c r="E173" s="306">
        <v>3</v>
      </c>
      <c r="H173" s="250"/>
      <c r="I173" s="250"/>
    </row>
    <row r="174" spans="1:9" x14ac:dyDescent="0.2">
      <c r="A174" s="306" t="s">
        <v>625</v>
      </c>
      <c r="B174" s="306">
        <v>3</v>
      </c>
      <c r="C174" s="306"/>
      <c r="D174" s="306"/>
      <c r="E174" s="306">
        <v>3</v>
      </c>
      <c r="H174" s="250"/>
      <c r="I174" s="250"/>
    </row>
    <row r="175" spans="1:9" x14ac:dyDescent="0.2">
      <c r="A175" s="306" t="s">
        <v>490</v>
      </c>
      <c r="B175" s="306">
        <v>2</v>
      </c>
      <c r="C175" s="306">
        <v>1</v>
      </c>
      <c r="D175" s="306"/>
      <c r="E175" s="306">
        <v>3</v>
      </c>
      <c r="H175" s="250"/>
      <c r="I175" s="250"/>
    </row>
    <row r="176" spans="1:9" x14ac:dyDescent="0.2">
      <c r="A176" s="306" t="s">
        <v>636</v>
      </c>
      <c r="B176" s="306">
        <v>3</v>
      </c>
      <c r="C176" s="306"/>
      <c r="D176" s="306"/>
      <c r="E176" s="306">
        <v>3</v>
      </c>
      <c r="H176" s="250"/>
      <c r="I176" s="250"/>
    </row>
    <row r="177" spans="1:9" x14ac:dyDescent="0.2">
      <c r="A177" s="306" t="s">
        <v>494</v>
      </c>
      <c r="B177" s="306">
        <v>1</v>
      </c>
      <c r="C177" s="306">
        <v>2</v>
      </c>
      <c r="D177" s="306"/>
      <c r="E177" s="306">
        <v>3</v>
      </c>
      <c r="H177" s="250"/>
      <c r="I177" s="250"/>
    </row>
    <row r="178" spans="1:9" x14ac:dyDescent="0.2">
      <c r="A178" s="306" t="s">
        <v>495</v>
      </c>
      <c r="B178" s="306">
        <v>3</v>
      </c>
      <c r="C178" s="306"/>
      <c r="D178" s="306"/>
      <c r="E178" s="306">
        <v>3</v>
      </c>
      <c r="H178" s="250"/>
      <c r="I178" s="250"/>
    </row>
    <row r="179" spans="1:9" x14ac:dyDescent="0.2">
      <c r="A179" s="306" t="s">
        <v>501</v>
      </c>
      <c r="B179" s="306">
        <v>1</v>
      </c>
      <c r="C179" s="306">
        <v>2</v>
      </c>
      <c r="D179" s="306"/>
      <c r="E179" s="306">
        <v>3</v>
      </c>
      <c r="H179" s="250"/>
      <c r="I179" s="250"/>
    </row>
    <row r="180" spans="1:9" x14ac:dyDescent="0.2">
      <c r="A180" s="306" t="s">
        <v>640</v>
      </c>
      <c r="B180" s="306">
        <v>3</v>
      </c>
      <c r="C180" s="306"/>
      <c r="D180" s="306"/>
      <c r="E180" s="306">
        <v>3</v>
      </c>
      <c r="H180" s="250"/>
      <c r="I180" s="250"/>
    </row>
    <row r="181" spans="1:9" x14ac:dyDescent="0.2">
      <c r="A181" s="306" t="s">
        <v>500</v>
      </c>
      <c r="B181" s="306">
        <v>1</v>
      </c>
      <c r="C181" s="306">
        <v>3</v>
      </c>
      <c r="D181" s="306"/>
      <c r="E181" s="306">
        <v>4</v>
      </c>
      <c r="H181" s="250"/>
      <c r="I181" s="250"/>
    </row>
    <row r="182" spans="1:9" x14ac:dyDescent="0.2">
      <c r="A182" s="306" t="s">
        <v>502</v>
      </c>
      <c r="B182" s="306"/>
      <c r="C182" s="306">
        <v>4</v>
      </c>
      <c r="D182" s="306"/>
      <c r="E182" s="306">
        <v>4</v>
      </c>
      <c r="H182" s="250"/>
      <c r="I182" s="250"/>
    </row>
    <row r="183" spans="1:9" x14ac:dyDescent="0.2">
      <c r="A183" s="306" t="s">
        <v>635</v>
      </c>
      <c r="B183" s="306">
        <v>1</v>
      </c>
      <c r="C183" s="306">
        <v>3</v>
      </c>
      <c r="D183" s="306"/>
      <c r="E183" s="306">
        <v>4</v>
      </c>
      <c r="H183" s="250"/>
      <c r="I183" s="250"/>
    </row>
    <row r="184" spans="1:9" x14ac:dyDescent="0.2">
      <c r="A184" s="306" t="s">
        <v>478</v>
      </c>
      <c r="B184" s="306"/>
      <c r="C184" s="306">
        <v>5</v>
      </c>
      <c r="D184" s="306"/>
      <c r="E184" s="306">
        <v>5</v>
      </c>
      <c r="H184" s="250"/>
      <c r="I184" s="250"/>
    </row>
    <row r="185" spans="1:9" x14ac:dyDescent="0.2">
      <c r="A185" s="306" t="s">
        <v>479</v>
      </c>
      <c r="B185" s="306">
        <v>1</v>
      </c>
      <c r="C185" s="306">
        <v>4</v>
      </c>
      <c r="D185" s="306"/>
      <c r="E185" s="306">
        <v>5</v>
      </c>
      <c r="H185" s="250"/>
      <c r="I185" s="250"/>
    </row>
    <row r="186" spans="1:9" x14ac:dyDescent="0.2">
      <c r="A186" s="306" t="s">
        <v>639</v>
      </c>
      <c r="B186" s="306">
        <v>1</v>
      </c>
      <c r="C186" s="306">
        <v>4</v>
      </c>
      <c r="D186" s="306"/>
      <c r="E186" s="306">
        <v>5</v>
      </c>
      <c r="H186" s="250"/>
      <c r="I186" s="250"/>
    </row>
    <row r="187" spans="1:9" x14ac:dyDescent="0.2">
      <c r="A187" s="306" t="s">
        <v>622</v>
      </c>
      <c r="B187" s="306">
        <v>5</v>
      </c>
      <c r="C187" s="306"/>
      <c r="D187" s="306"/>
      <c r="E187" s="306">
        <v>5</v>
      </c>
      <c r="H187" s="250"/>
      <c r="I187" s="250"/>
    </row>
    <row r="188" spans="1:9" x14ac:dyDescent="0.2">
      <c r="A188" s="306" t="s">
        <v>637</v>
      </c>
      <c r="B188" s="306">
        <v>1</v>
      </c>
      <c r="C188" s="306">
        <v>5</v>
      </c>
      <c r="D188" s="306"/>
      <c r="E188" s="306">
        <v>6</v>
      </c>
      <c r="H188" s="250"/>
      <c r="I188" s="250"/>
    </row>
    <row r="189" spans="1:9" x14ac:dyDescent="0.2">
      <c r="A189" s="306" t="s">
        <v>642</v>
      </c>
      <c r="B189" s="306">
        <v>5</v>
      </c>
      <c r="C189" s="306">
        <v>1</v>
      </c>
      <c r="D189" s="306"/>
      <c r="E189" s="306">
        <v>6</v>
      </c>
      <c r="H189" s="250"/>
      <c r="I189" s="250"/>
    </row>
    <row r="190" spans="1:9" x14ac:dyDescent="0.2">
      <c r="A190" s="306" t="s">
        <v>632</v>
      </c>
      <c r="B190" s="306"/>
      <c r="C190" s="306">
        <v>6</v>
      </c>
      <c r="D190" s="306"/>
      <c r="E190" s="306">
        <v>6</v>
      </c>
      <c r="H190" s="250"/>
      <c r="I190" s="250"/>
    </row>
    <row r="191" spans="1:9" x14ac:dyDescent="0.2">
      <c r="A191" s="306" t="s">
        <v>626</v>
      </c>
      <c r="B191" s="306">
        <v>5</v>
      </c>
      <c r="C191" s="306">
        <v>1</v>
      </c>
      <c r="D191" s="306"/>
      <c r="E191" s="306">
        <v>6</v>
      </c>
      <c r="H191" s="250"/>
      <c r="I191" s="250"/>
    </row>
    <row r="192" spans="1:9" x14ac:dyDescent="0.2">
      <c r="A192" s="306" t="s">
        <v>633</v>
      </c>
      <c r="B192" s="306">
        <v>5</v>
      </c>
      <c r="C192" s="306">
        <v>1</v>
      </c>
      <c r="D192" s="306"/>
      <c r="E192" s="306">
        <v>6</v>
      </c>
      <c r="H192" s="250"/>
      <c r="I192" s="250"/>
    </row>
    <row r="193" spans="1:9" x14ac:dyDescent="0.2">
      <c r="A193" s="306" t="s">
        <v>621</v>
      </c>
      <c r="B193" s="306">
        <v>6</v>
      </c>
      <c r="C193" s="306">
        <v>1</v>
      </c>
      <c r="D193" s="306"/>
      <c r="E193" s="306">
        <v>7</v>
      </c>
      <c r="H193" s="250"/>
      <c r="I193" s="250"/>
    </row>
    <row r="194" spans="1:9" x14ac:dyDescent="0.2">
      <c r="A194" s="306" t="s">
        <v>498</v>
      </c>
      <c r="B194" s="306">
        <v>7</v>
      </c>
      <c r="C194" s="306"/>
      <c r="D194" s="306"/>
      <c r="E194" s="306">
        <v>7</v>
      </c>
      <c r="H194" s="250"/>
      <c r="I194" s="250"/>
    </row>
    <row r="195" spans="1:9" x14ac:dyDescent="0.2">
      <c r="A195" s="306" t="s">
        <v>620</v>
      </c>
      <c r="B195" s="306">
        <v>2</v>
      </c>
      <c r="C195" s="306">
        <v>6</v>
      </c>
      <c r="D195" s="306"/>
      <c r="E195" s="306">
        <v>8</v>
      </c>
      <c r="H195" s="250"/>
      <c r="I195" s="250"/>
    </row>
    <row r="196" spans="1:9" x14ac:dyDescent="0.2">
      <c r="A196" s="306" t="s">
        <v>629</v>
      </c>
      <c r="B196" s="306">
        <v>8</v>
      </c>
      <c r="C196" s="306"/>
      <c r="D196" s="306"/>
      <c r="E196" s="306">
        <v>8</v>
      </c>
      <c r="H196" s="250"/>
      <c r="I196" s="250"/>
    </row>
    <row r="197" spans="1:9" x14ac:dyDescent="0.2">
      <c r="A197" s="306" t="s">
        <v>627</v>
      </c>
      <c r="B197" s="306">
        <v>2</v>
      </c>
      <c r="C197" s="306">
        <v>6</v>
      </c>
      <c r="D197" s="306"/>
      <c r="E197" s="306">
        <v>8</v>
      </c>
      <c r="H197" s="250"/>
      <c r="I197" s="250"/>
    </row>
    <row r="198" spans="1:9" x14ac:dyDescent="0.2">
      <c r="A198" s="306" t="s">
        <v>630</v>
      </c>
      <c r="B198" s="306">
        <v>7</v>
      </c>
      <c r="C198" s="306">
        <v>1</v>
      </c>
      <c r="D198" s="306"/>
      <c r="E198" s="306">
        <v>8</v>
      </c>
      <c r="H198" s="250"/>
      <c r="I198" s="250"/>
    </row>
    <row r="199" spans="1:9" x14ac:dyDescent="0.2">
      <c r="A199" s="306" t="s">
        <v>619</v>
      </c>
      <c r="B199" s="306">
        <v>4</v>
      </c>
      <c r="C199" s="306">
        <v>5</v>
      </c>
      <c r="D199" s="306"/>
      <c r="E199" s="306">
        <v>9</v>
      </c>
      <c r="H199" s="250"/>
      <c r="I199" s="250"/>
    </row>
    <row r="200" spans="1:9" x14ac:dyDescent="0.2">
      <c r="A200" s="306" t="s">
        <v>628</v>
      </c>
      <c r="B200" s="306">
        <v>1</v>
      </c>
      <c r="C200" s="306">
        <v>8</v>
      </c>
      <c r="D200" s="306">
        <v>1</v>
      </c>
      <c r="E200" s="306">
        <v>10</v>
      </c>
      <c r="H200" s="250"/>
      <c r="I200" s="250"/>
    </row>
    <row r="201" spans="1:9" x14ac:dyDescent="0.2">
      <c r="A201" s="306" t="s">
        <v>496</v>
      </c>
      <c r="B201" s="306">
        <v>5</v>
      </c>
      <c r="C201" s="306">
        <v>4</v>
      </c>
      <c r="D201" s="306">
        <v>3</v>
      </c>
      <c r="E201" s="306">
        <v>12</v>
      </c>
      <c r="H201" s="250"/>
      <c r="I201" s="250"/>
    </row>
    <row r="202" spans="1:9" x14ac:dyDescent="0.2">
      <c r="A202" s="306" t="s">
        <v>634</v>
      </c>
      <c r="B202" s="306">
        <v>1</v>
      </c>
      <c r="C202" s="306">
        <v>7</v>
      </c>
      <c r="D202" s="306">
        <v>4</v>
      </c>
      <c r="E202" s="306">
        <v>12</v>
      </c>
      <c r="H202" s="250"/>
      <c r="I202" s="250"/>
    </row>
    <row r="204" spans="1:9" x14ac:dyDescent="0.2">
      <c r="B204" s="253">
        <f>SUBTOTAL(9,B161:B202)</f>
        <v>98</v>
      </c>
      <c r="C204" s="253">
        <f>SUBTOTAL(9,C161:C202)</f>
        <v>85</v>
      </c>
      <c r="D204" s="253">
        <f>SUBTOTAL(9,D161:D202)</f>
        <v>8</v>
      </c>
      <c r="E204" s="253">
        <f>SUBTOTAL(9,E161:E202)</f>
        <v>191</v>
      </c>
    </row>
  </sheetData>
  <autoFilter ref="A160:I202"/>
  <sortState ref="A163:A206">
    <sortCondition ref="A163:A206"/>
  </sortState>
  <customSheetViews>
    <customSheetView guid="{460C675D-EB01-4F1F-8F6F-F3410AC9815E}" showAutoFilter="1">
      <selection activeCell="A2" sqref="A2"/>
      <pageMargins left="0.7" right="0.7" top="0.75" bottom="0.75" header="0.3" footer="0.3"/>
      <pageSetup paperSize="9" orientation="portrait" r:id="rId1"/>
      <autoFilter ref="A160:I202"/>
    </customSheetView>
  </customSheetView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C58"/>
  <sheetViews>
    <sheetView showRowColHeaders="0" zoomScale="70" zoomScaleNormal="70" workbookViewId="0"/>
  </sheetViews>
  <sheetFormatPr defaultColWidth="0" defaultRowHeight="12.75" customHeight="1" zeroHeight="1" x14ac:dyDescent="0.2"/>
  <cols>
    <col min="1" max="1" width="1.6640625" style="39" customWidth="1"/>
    <col min="2" max="6" width="10.83203125" style="39" customWidth="1"/>
    <col min="7" max="7" width="17.5" style="39" customWidth="1"/>
    <col min="8" max="26" width="9.83203125" style="39" customWidth="1"/>
    <col min="27" max="27" width="9.5" style="39" customWidth="1"/>
    <col min="28" max="28" width="10.83203125" style="39" customWidth="1"/>
    <col min="29" max="29" width="1.6640625" style="39" customWidth="1"/>
    <col min="30" max="16384" width="10.6640625" style="39" hidden="1"/>
  </cols>
  <sheetData>
    <row r="1" spans="1:29" ht="9.9499999999999993" customHeight="1" x14ac:dyDescent="0.2">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row>
    <row r="2" spans="1:29" ht="207" customHeight="1" x14ac:dyDescent="0.2">
      <c r="A2" s="38"/>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row>
    <row r="3" spans="1:29" ht="15" customHeight="1" x14ac:dyDescent="0.2">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row>
    <row r="4" spans="1:29" ht="15" customHeight="1" x14ac:dyDescent="0.2">
      <c r="A4" s="38"/>
      <c r="B4" s="432" t="s">
        <v>441</v>
      </c>
      <c r="C4" s="432"/>
      <c r="D4" s="432"/>
      <c r="E4" s="432"/>
      <c r="F4" s="432"/>
      <c r="G4" s="38"/>
      <c r="H4" s="38"/>
      <c r="I4" s="38"/>
      <c r="J4" s="38"/>
      <c r="K4" s="38"/>
      <c r="L4" s="38"/>
      <c r="M4" s="38"/>
      <c r="N4" s="38"/>
      <c r="O4" s="38"/>
      <c r="P4" s="38"/>
      <c r="Q4" s="38"/>
      <c r="R4" s="38"/>
      <c r="S4" s="38"/>
      <c r="T4" s="38"/>
      <c r="U4" s="38"/>
      <c r="V4" s="38"/>
      <c r="W4" s="38"/>
      <c r="X4" s="38"/>
      <c r="Y4" s="38"/>
      <c r="Z4" s="38"/>
      <c r="AA4" s="38"/>
      <c r="AB4" s="38"/>
      <c r="AC4" s="38"/>
    </row>
    <row r="5" spans="1:29" ht="15" customHeight="1" x14ac:dyDescent="0.2">
      <c r="A5" s="38"/>
      <c r="B5" s="432"/>
      <c r="C5" s="432"/>
      <c r="D5" s="432"/>
      <c r="E5" s="432"/>
      <c r="F5" s="432"/>
      <c r="G5" s="38"/>
      <c r="H5" s="38"/>
      <c r="I5" s="38"/>
      <c r="J5" s="38"/>
      <c r="K5" s="38"/>
      <c r="L5" s="38"/>
      <c r="M5" s="38"/>
      <c r="N5" s="38"/>
      <c r="O5" s="38"/>
      <c r="P5" s="38"/>
      <c r="Q5" s="38"/>
      <c r="R5" s="38"/>
      <c r="S5" s="38"/>
      <c r="T5" s="38"/>
      <c r="U5" s="38"/>
      <c r="V5" s="38"/>
      <c r="W5" s="38"/>
      <c r="X5" s="38"/>
      <c r="Y5" s="38"/>
      <c r="Z5" s="38"/>
      <c r="AA5" s="38"/>
      <c r="AB5" s="38"/>
      <c r="AC5" s="38"/>
    </row>
    <row r="6" spans="1:29" ht="15" customHeight="1" x14ac:dyDescent="0.2">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row>
    <row r="7" spans="1:29" ht="15" customHeight="1" x14ac:dyDescent="0.2">
      <c r="A7" s="38"/>
      <c r="B7" s="38"/>
      <c r="C7" s="38"/>
      <c r="D7" s="38"/>
      <c r="E7" s="38"/>
      <c r="F7" s="38"/>
      <c r="G7" s="38"/>
      <c r="H7" s="38"/>
      <c r="I7" s="38"/>
      <c r="J7" s="38"/>
      <c r="K7" s="38"/>
      <c r="L7" s="38"/>
      <c r="M7" s="38"/>
      <c r="N7" s="38"/>
      <c r="O7" s="38"/>
      <c r="P7" s="38"/>
      <c r="Q7" s="38"/>
      <c r="R7" s="38"/>
      <c r="S7" s="38"/>
      <c r="T7" s="38"/>
      <c r="U7" s="38"/>
      <c r="V7" s="40"/>
      <c r="W7" s="38"/>
      <c r="X7" s="38"/>
      <c r="Y7" s="38"/>
      <c r="Z7" s="38"/>
      <c r="AA7" s="38"/>
      <c r="AB7" s="38"/>
      <c r="AC7" s="38"/>
    </row>
    <row r="8" spans="1:29" ht="15" customHeight="1" x14ac:dyDescent="0.2">
      <c r="A8" s="38"/>
      <c r="B8" s="38"/>
      <c r="C8" s="38"/>
      <c r="D8" s="38"/>
      <c r="E8" s="38"/>
      <c r="F8" s="38"/>
      <c r="G8" s="38"/>
      <c r="H8" s="38"/>
      <c r="I8" s="38"/>
      <c r="J8" s="38"/>
      <c r="K8" s="38"/>
      <c r="L8" s="38"/>
      <c r="M8" s="38"/>
      <c r="N8" s="38"/>
      <c r="O8" s="38"/>
      <c r="P8" s="38"/>
      <c r="Q8" s="38"/>
      <c r="R8" s="38"/>
      <c r="S8" s="38"/>
      <c r="T8" s="38"/>
      <c r="U8" s="38"/>
      <c r="W8" s="38"/>
      <c r="X8" s="38"/>
      <c r="Y8" s="38"/>
      <c r="Z8" s="38"/>
      <c r="AA8" s="38"/>
      <c r="AB8" s="38"/>
      <c r="AC8" s="38"/>
    </row>
    <row r="9" spans="1:29" ht="15" customHeight="1" x14ac:dyDescent="0.2">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row>
    <row r="10" spans="1:29" ht="1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row>
    <row r="11" spans="1:29" ht="15" customHeight="1" x14ac:dyDescent="0.2">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row>
    <row r="12" spans="1:29"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row>
    <row r="13" spans="1:29" ht="15" customHeight="1" x14ac:dyDescent="0.2">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row>
    <row r="14" spans="1:29" ht="15" customHeight="1" x14ac:dyDescent="0.2">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row>
    <row r="15" spans="1:29" ht="15" customHeight="1" x14ac:dyDescent="0.2">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row>
    <row r="16" spans="1:29" ht="15" customHeight="1" x14ac:dyDescent="0.2">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row>
    <row r="17" spans="1:29" ht="15" customHeight="1" x14ac:dyDescent="0.2">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row>
    <row r="18" spans="1:29" ht="15" customHeight="1" x14ac:dyDescent="0.2">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row>
    <row r="19" spans="1:29" ht="15" customHeight="1" x14ac:dyDescent="0.2">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row>
    <row r="20" spans="1:29" ht="15" customHeight="1" x14ac:dyDescent="0.2">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row>
    <row r="21" spans="1:29" ht="15" customHeight="1" x14ac:dyDescent="0.2">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row>
    <row r="22" spans="1:29" ht="15" customHeight="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row>
    <row r="23" spans="1:29" ht="15" customHeight="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row>
    <row r="24" spans="1:29" ht="15" customHeight="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row>
    <row r="25" spans="1:29" ht="15" customHeight="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row>
    <row r="26" spans="1:29" ht="15" customHeight="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row>
    <row r="27" spans="1:29" ht="15" customHeight="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row>
    <row r="28" spans="1:29" ht="15" customHeight="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row>
    <row r="29" spans="1:29" ht="15" customHeight="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row>
    <row r="30" spans="1:29" ht="15" customHeight="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row>
    <row r="31" spans="1:29" ht="15" customHeight="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row>
    <row r="32" spans="1:29" ht="15" customHeight="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row>
    <row r="33" spans="1:29" ht="15" customHeight="1" x14ac:dyDescent="0.2">
      <c r="A33" s="38"/>
      <c r="B33" s="38"/>
      <c r="C33" s="38"/>
      <c r="D33" s="38"/>
      <c r="E33" s="38"/>
      <c r="F33" s="38"/>
      <c r="G33" s="38"/>
      <c r="H33" s="38"/>
      <c r="I33" s="38"/>
      <c r="J33" s="38"/>
      <c r="K33" s="41"/>
      <c r="L33" s="38"/>
      <c r="M33" s="38"/>
      <c r="N33" s="38"/>
      <c r="O33" s="38"/>
      <c r="P33" s="38"/>
      <c r="Q33" s="38"/>
      <c r="R33" s="38"/>
      <c r="S33" s="38"/>
      <c r="T33" s="38"/>
      <c r="U33" s="38"/>
      <c r="V33" s="38"/>
      <c r="W33" s="38"/>
      <c r="X33" s="38"/>
      <c r="Y33" s="38"/>
      <c r="Z33" s="38"/>
      <c r="AA33" s="38"/>
      <c r="AB33" s="38"/>
      <c r="AC33" s="40"/>
    </row>
    <row r="34" spans="1:29" ht="15" customHeight="1" x14ac:dyDescent="0.2">
      <c r="A34" s="38"/>
      <c r="B34" s="38"/>
      <c r="C34" s="38"/>
      <c r="D34" s="38"/>
      <c r="E34" s="38"/>
      <c r="F34" s="38"/>
      <c r="G34" s="63" t="s">
        <v>442</v>
      </c>
      <c r="H34" s="433" t="str">
        <f>'CCG chart Data-antibstarpu'!B1</f>
        <v>(All)</v>
      </c>
      <c r="I34" s="434"/>
      <c r="J34" s="434"/>
      <c r="K34" s="435"/>
      <c r="L34" s="38"/>
      <c r="M34" s="421" t="s">
        <v>721</v>
      </c>
      <c r="N34" s="451"/>
      <c r="O34" s="477" t="e">
        <f>VLOOKUP('CCG chart Data-antibstarpu'!$B$1,'CCG Data-antibstarpu'!$D$3:$I$193,5,FALSE)</f>
        <v>#N/A</v>
      </c>
      <c r="P34" s="478"/>
      <c r="Q34" s="38"/>
      <c r="R34" s="38"/>
      <c r="S34" s="38"/>
      <c r="T34" s="38"/>
      <c r="U34" s="38"/>
      <c r="V34" s="38"/>
      <c r="W34" s="38"/>
      <c r="X34" s="38"/>
      <c r="Y34" s="38"/>
      <c r="Z34" s="38"/>
      <c r="AA34" s="38"/>
      <c r="AB34" s="38"/>
    </row>
    <row r="35" spans="1:29" ht="15" customHeight="1" x14ac:dyDescent="0.2">
      <c r="A35" s="38"/>
      <c r="B35" s="38"/>
      <c r="C35" s="38"/>
      <c r="D35" s="38"/>
      <c r="E35" s="38"/>
      <c r="F35" s="38"/>
      <c r="G35" s="64"/>
      <c r="H35" s="436"/>
      <c r="I35" s="437"/>
      <c r="J35" s="437"/>
      <c r="K35" s="438"/>
      <c r="L35" s="38"/>
      <c r="M35" s="452"/>
      <c r="N35" s="451"/>
      <c r="O35" s="479"/>
      <c r="P35" s="480"/>
      <c r="Q35" s="38"/>
      <c r="R35" s="38"/>
      <c r="S35" s="38"/>
      <c r="T35" s="38"/>
      <c r="U35" s="38"/>
      <c r="V35" s="38"/>
      <c r="W35" s="38"/>
      <c r="X35" s="38"/>
      <c r="Y35" s="38"/>
      <c r="Z35" s="38"/>
      <c r="AA35" s="38"/>
      <c r="AB35" s="38"/>
    </row>
    <row r="36" spans="1:29" ht="15" customHeight="1" x14ac:dyDescent="0.2">
      <c r="A36" s="38"/>
      <c r="B36" s="38"/>
      <c r="C36" s="38"/>
      <c r="D36" s="38"/>
      <c r="E36" s="38"/>
      <c r="F36" s="38"/>
      <c r="G36" s="38"/>
      <c r="H36" s="38"/>
      <c r="I36" s="38"/>
      <c r="J36" s="38"/>
      <c r="K36" s="38"/>
      <c r="L36" s="38"/>
      <c r="M36" s="38"/>
      <c r="N36" s="42"/>
      <c r="O36" s="38"/>
      <c r="P36" s="38"/>
      <c r="Q36" s="38"/>
      <c r="R36" s="38"/>
      <c r="S36" s="38"/>
      <c r="T36" s="38"/>
      <c r="U36" s="38"/>
      <c r="V36" s="38"/>
      <c r="W36" s="38"/>
      <c r="X36" s="38"/>
      <c r="Y36" s="38"/>
      <c r="Z36" s="38"/>
      <c r="AA36" s="38"/>
      <c r="AB36" s="38"/>
      <c r="AC36" s="38"/>
    </row>
    <row r="37" spans="1:29" ht="15" customHeight="1" x14ac:dyDescent="0.2">
      <c r="A37" s="38"/>
      <c r="B37" s="38"/>
      <c r="C37" s="38"/>
      <c r="D37" s="38"/>
      <c r="E37" s="38"/>
      <c r="F37" s="38"/>
      <c r="G37" s="38"/>
      <c r="H37" s="43">
        <f>'CCG Data-antibstarpu'!J$2</f>
        <v>43191</v>
      </c>
      <c r="I37" s="43">
        <f>'CCG Data-antibstarpu'!K$2</f>
        <v>43221</v>
      </c>
      <c r="J37" s="43">
        <f>'CCG Data-antibstarpu'!L$2</f>
        <v>43252</v>
      </c>
      <c r="K37" s="43">
        <f>'CCG Data-antibstarpu'!M$2</f>
        <v>43282</v>
      </c>
      <c r="L37" s="43">
        <f>'CCG Data-antibstarpu'!N$2</f>
        <v>43313</v>
      </c>
      <c r="M37" s="43">
        <f>'CCG Data-antibstarpu'!O$2</f>
        <v>43344</v>
      </c>
      <c r="N37" s="43">
        <f>'CCG Data-antibstarpu'!P$2</f>
        <v>43374</v>
      </c>
      <c r="O37" s="43">
        <f>'CCG Data-antibstarpu'!Q$2</f>
        <v>43405</v>
      </c>
      <c r="P37" s="43">
        <f>'CCG Data-antibstarpu'!R$2</f>
        <v>43435</v>
      </c>
      <c r="Q37" s="43">
        <f>'CCG Data-antibstarpu'!S$2</f>
        <v>43466</v>
      </c>
      <c r="R37" s="43">
        <f>'CCG Data-antibstarpu'!T$2</f>
        <v>43497</v>
      </c>
      <c r="S37" s="43">
        <f>'CCG Data-antibstarpu'!U$2</f>
        <v>43525</v>
      </c>
      <c r="T37" s="43">
        <f>'CCG Data-antibstarpu'!V$2</f>
        <v>43556</v>
      </c>
      <c r="U37" s="43">
        <f>'CCG Data-antibstarpu'!W$2</f>
        <v>43586</v>
      </c>
      <c r="V37" s="43">
        <f>'CCG Data-antibstarpu'!X$2</f>
        <v>43617</v>
      </c>
      <c r="W37" s="43">
        <f>'CCG Data-antibstarpu'!Y$2</f>
        <v>43647</v>
      </c>
      <c r="X37" s="43">
        <f>'CCG Data-antibstarpu'!Z$2</f>
        <v>43678</v>
      </c>
      <c r="Y37" s="43">
        <f>'CCG Data-antibstarpu'!AA$2</f>
        <v>43709</v>
      </c>
      <c r="Z37" s="43">
        <f>'CCG Data-antibstarpu'!AB$2</f>
        <v>43739</v>
      </c>
      <c r="AA37" s="43">
        <f>'CCG Data-antibstarpu'!AC$2</f>
        <v>43770</v>
      </c>
      <c r="AB37" s="38"/>
    </row>
    <row r="38" spans="1:29" ht="15" customHeight="1" x14ac:dyDescent="0.2">
      <c r="A38" s="38"/>
      <c r="B38" s="38"/>
      <c r="C38" s="38"/>
      <c r="D38" s="38"/>
      <c r="E38" s="38"/>
      <c r="F38" s="38"/>
      <c r="G38" s="439" t="s">
        <v>443</v>
      </c>
      <c r="H38" s="443" t="e">
        <f>'CCG chart Data-antibstarpu'!A8</f>
        <v>#N/A</v>
      </c>
      <c r="I38" s="443" t="e">
        <f>'CCG chart Data-antibstarpu'!B8</f>
        <v>#N/A</v>
      </c>
      <c r="J38" s="443" t="e">
        <f>'CCG chart Data-antibstarpu'!C8</f>
        <v>#N/A</v>
      </c>
      <c r="K38" s="443" t="e">
        <f>'CCG chart Data-antibstarpu'!D8</f>
        <v>#N/A</v>
      </c>
      <c r="L38" s="443" t="e">
        <f>'CCG chart Data-antibstarpu'!E8</f>
        <v>#N/A</v>
      </c>
      <c r="M38" s="443" t="e">
        <f>'CCG chart Data-antibstarpu'!F8</f>
        <v>#N/A</v>
      </c>
      <c r="N38" s="443" t="e">
        <f>'CCG chart Data-antibstarpu'!G8</f>
        <v>#N/A</v>
      </c>
      <c r="O38" s="443" t="e">
        <f>'CCG chart Data-antibstarpu'!H8</f>
        <v>#N/A</v>
      </c>
      <c r="P38" s="443" t="e">
        <f>'CCG chart Data-antibstarpu'!I8</f>
        <v>#N/A</v>
      </c>
      <c r="Q38" s="443" t="e">
        <f>'CCG chart Data-antibstarpu'!J8</f>
        <v>#N/A</v>
      </c>
      <c r="R38" s="443" t="e">
        <f>'CCG chart Data-antibstarpu'!K8</f>
        <v>#N/A</v>
      </c>
      <c r="S38" s="443" t="e">
        <f>'CCG chart Data-antibstarpu'!L8</f>
        <v>#N/A</v>
      </c>
      <c r="T38" s="443" t="e">
        <f>'CCG chart Data-antibstarpu'!M8</f>
        <v>#N/A</v>
      </c>
      <c r="U38" s="443" t="e">
        <f>'CCG chart Data-antibstarpu'!N8</f>
        <v>#N/A</v>
      </c>
      <c r="V38" s="443" t="e">
        <f>'CCG chart Data-antibstarpu'!O8</f>
        <v>#N/A</v>
      </c>
      <c r="W38" s="443" t="e">
        <f>'CCG chart Data-antibstarpu'!P8</f>
        <v>#N/A</v>
      </c>
      <c r="X38" s="443" t="e">
        <f>'CCG chart Data-antibstarpu'!Q8</f>
        <v>#N/A</v>
      </c>
      <c r="Y38" s="443" t="e">
        <f>'CCG chart Data-antibstarpu'!R8</f>
        <v>#N/A</v>
      </c>
      <c r="Z38" s="443" t="e">
        <f>'CCG chart Data-antibstarpu'!S8</f>
        <v>#N/A</v>
      </c>
      <c r="AA38" s="443" t="e">
        <f>'CCG chart Data-antibstarpu'!T8</f>
        <v>#N/A</v>
      </c>
      <c r="AB38" s="38"/>
    </row>
    <row r="39" spans="1:29" ht="15" customHeight="1" x14ac:dyDescent="0.2">
      <c r="A39" s="38"/>
      <c r="B39" s="38"/>
      <c r="C39" s="38"/>
      <c r="D39" s="38"/>
      <c r="E39" s="38"/>
      <c r="F39" s="38"/>
      <c r="G39" s="422"/>
      <c r="H39" s="444"/>
      <c r="I39" s="444"/>
      <c r="J39" s="444"/>
      <c r="K39" s="444"/>
      <c r="L39" s="444"/>
      <c r="M39" s="444"/>
      <c r="N39" s="444"/>
      <c r="O39" s="444"/>
      <c r="P39" s="444"/>
      <c r="Q39" s="444"/>
      <c r="R39" s="444"/>
      <c r="S39" s="444"/>
      <c r="T39" s="444"/>
      <c r="U39" s="444"/>
      <c r="V39" s="444"/>
      <c r="W39" s="444"/>
      <c r="X39" s="444"/>
      <c r="Y39" s="444"/>
      <c r="Z39" s="444"/>
      <c r="AA39" s="444"/>
      <c r="AB39" s="38"/>
    </row>
    <row r="40" spans="1:29" ht="15" customHeight="1" x14ac:dyDescent="0.2">
      <c r="A40" s="38"/>
      <c r="B40" s="38"/>
      <c r="C40" s="38"/>
      <c r="D40" s="38"/>
      <c r="E40" s="38"/>
      <c r="F40" s="38"/>
      <c r="G40" s="38"/>
      <c r="H40" s="42"/>
      <c r="I40" s="38"/>
      <c r="J40" s="38"/>
      <c r="K40" s="38"/>
      <c r="L40" s="38"/>
      <c r="M40" s="38"/>
      <c r="N40" s="38"/>
      <c r="O40" s="38"/>
      <c r="P40" s="38"/>
      <c r="Q40" s="38"/>
      <c r="R40" s="38"/>
      <c r="S40" s="38"/>
      <c r="T40" s="38"/>
      <c r="U40" s="38"/>
      <c r="V40" s="38"/>
      <c r="W40" s="38"/>
      <c r="X40" s="38"/>
      <c r="Y40" s="38"/>
      <c r="Z40" s="38"/>
      <c r="AA40" s="38"/>
      <c r="AB40" s="38"/>
    </row>
    <row r="41" spans="1:29" ht="15" customHeight="1" x14ac:dyDescent="0.2">
      <c r="A41" s="38"/>
      <c r="B41" s="38"/>
      <c r="C41" s="38"/>
      <c r="D41" s="38"/>
      <c r="E41" s="38"/>
      <c r="F41" s="38"/>
      <c r="G41" s="439" t="s">
        <v>444</v>
      </c>
      <c r="H41" s="445">
        <f>'CCG Data-antibstarpu'!J$195</f>
        <v>1.05</v>
      </c>
      <c r="I41" s="445">
        <f>'CCG Data-antibstarpu'!K$195</f>
        <v>1.046</v>
      </c>
      <c r="J41" s="445">
        <f>'CCG Data-antibstarpu'!L$195</f>
        <v>1.04</v>
      </c>
      <c r="K41" s="445">
        <f>'CCG Data-antibstarpu'!M$195</f>
        <v>1.034</v>
      </c>
      <c r="L41" s="445">
        <f>'CCG Data-antibstarpu'!N$195</f>
        <v>1.0289999999999999</v>
      </c>
      <c r="M41" s="445">
        <f>'CCG Data-antibstarpu'!O$195</f>
        <v>1.02</v>
      </c>
      <c r="N41" s="445">
        <f>'CCG Data-antibstarpu'!P$195</f>
        <v>1.0189999999999999</v>
      </c>
      <c r="O41" s="445">
        <f>'CCG Data-antibstarpu'!Q$195</f>
        <v>1.0129999999999999</v>
      </c>
      <c r="P41" s="445">
        <f>'CCG Data-antibstarpu'!R$195</f>
        <v>1.0049999999999999</v>
      </c>
      <c r="Q41" s="445">
        <f>'CCG Data-antibstarpu'!S$195</f>
        <v>0.99099999999999999</v>
      </c>
      <c r="R41" s="445">
        <f>'CCG Data-antibstarpu'!T$195</f>
        <v>0.98399999999999999</v>
      </c>
      <c r="S41" s="445">
        <f>'CCG Data-antibstarpu'!U$195</f>
        <v>0.97499999999999998</v>
      </c>
      <c r="T41" s="445">
        <f>'CCG Data-antibstarpu'!V$195</f>
        <v>0.97499999999999998</v>
      </c>
      <c r="U41" s="445">
        <f>'CCG Data-antibstarpu'!W$195</f>
        <v>0.97</v>
      </c>
      <c r="V41" s="445">
        <f>'CCG Data-antibstarpu'!X$195</f>
        <v>0.96499999999999997</v>
      </c>
      <c r="W41" s="445">
        <f>'CCG Data-antibstarpu'!Y$195</f>
        <v>0.96699999999999997</v>
      </c>
      <c r="X41" s="445">
        <f>'CCG Data-antibstarpu'!Z$195</f>
        <v>0.96399999999999997</v>
      </c>
      <c r="Y41" s="445">
        <f>'CCG Data-antibstarpu'!AA$195</f>
        <v>0.96399999999999997</v>
      </c>
      <c r="Z41" s="445">
        <f>'CCG Data-antibstarpu'!AB$195</f>
        <v>0.96099999999999997</v>
      </c>
      <c r="AA41" s="445">
        <f>'CCG Data-antibstarpu'!AC$195</f>
        <v>0.95699999999999996</v>
      </c>
      <c r="AB41" s="38"/>
    </row>
    <row r="42" spans="1:29" ht="15" customHeight="1" x14ac:dyDescent="0.2">
      <c r="A42" s="38"/>
      <c r="B42" s="38"/>
      <c r="C42" s="38"/>
      <c r="D42" s="38"/>
      <c r="E42" s="38"/>
      <c r="F42" s="38"/>
      <c r="G42" s="440"/>
      <c r="H42" s="446"/>
      <c r="I42" s="446"/>
      <c r="J42" s="446"/>
      <c r="K42" s="446"/>
      <c r="L42" s="446"/>
      <c r="M42" s="446"/>
      <c r="N42" s="446"/>
      <c r="O42" s="446"/>
      <c r="P42" s="446"/>
      <c r="Q42" s="446"/>
      <c r="R42" s="446"/>
      <c r="S42" s="446"/>
      <c r="T42" s="446"/>
      <c r="U42" s="446"/>
      <c r="V42" s="446"/>
      <c r="W42" s="446"/>
      <c r="X42" s="446"/>
      <c r="Y42" s="446"/>
      <c r="Z42" s="446"/>
      <c r="AA42" s="446"/>
      <c r="AB42" s="38"/>
    </row>
    <row r="43" spans="1:29" ht="15" customHeight="1" x14ac:dyDescent="0.2">
      <c r="A43" s="38"/>
      <c r="B43" s="38"/>
      <c r="C43" s="38"/>
      <c r="D43" s="38"/>
      <c r="E43" s="38"/>
      <c r="F43" s="38"/>
      <c r="G43" s="42"/>
      <c r="H43" s="42"/>
      <c r="I43" s="42"/>
      <c r="J43" s="42"/>
      <c r="K43" s="42"/>
      <c r="L43" s="42"/>
      <c r="M43" s="42"/>
      <c r="N43" s="42"/>
      <c r="O43" s="42"/>
      <c r="P43" s="42"/>
      <c r="Q43" s="38"/>
      <c r="R43" s="38"/>
      <c r="S43" s="38"/>
      <c r="T43" s="38"/>
      <c r="U43" s="38"/>
      <c r="V43" s="38"/>
      <c r="W43" s="38"/>
      <c r="X43" s="38"/>
      <c r="Y43" s="38"/>
      <c r="Z43" s="38"/>
      <c r="AA43" s="38"/>
      <c r="AB43" s="38"/>
      <c r="AC43" s="38"/>
    </row>
    <row r="44" spans="1:29" ht="15" customHeight="1" x14ac:dyDescent="0.2">
      <c r="A44" s="38"/>
      <c r="B44" s="38"/>
      <c r="C44" s="38"/>
      <c r="D44" s="38"/>
      <c r="E44" s="38"/>
      <c r="F44" s="38"/>
      <c r="G44" s="42"/>
      <c r="H44" s="42"/>
      <c r="I44" s="42"/>
      <c r="J44" s="42"/>
      <c r="K44" s="42"/>
      <c r="L44" s="42"/>
      <c r="M44" s="42"/>
      <c r="N44" s="42"/>
      <c r="O44" s="42"/>
      <c r="P44" s="42"/>
      <c r="Q44" s="42"/>
      <c r="R44" s="38"/>
      <c r="S44" s="38"/>
      <c r="T44" s="38"/>
      <c r="U44" s="38"/>
      <c r="V44" s="38"/>
      <c r="W44" s="38"/>
      <c r="X44" s="38"/>
      <c r="Y44" s="38"/>
      <c r="Z44" s="38"/>
      <c r="AA44" s="38"/>
      <c r="AB44" s="38"/>
      <c r="AC44" s="38"/>
    </row>
    <row r="45" spans="1:29" ht="15" customHeight="1" x14ac:dyDescent="0.2">
      <c r="A45" s="38"/>
      <c r="B45" s="38"/>
      <c r="C45" s="38"/>
      <c r="D45" s="38"/>
      <c r="E45" s="38"/>
      <c r="F45" s="38"/>
      <c r="G45" s="42"/>
      <c r="H45" s="42"/>
      <c r="I45" s="42"/>
      <c r="J45" s="42"/>
      <c r="K45" s="42"/>
      <c r="L45" s="42"/>
      <c r="M45" s="42"/>
      <c r="N45" s="42"/>
      <c r="O45" s="42"/>
      <c r="P45" s="42"/>
      <c r="Q45" s="42"/>
      <c r="R45" s="38"/>
      <c r="S45" s="38"/>
      <c r="T45" s="38"/>
      <c r="U45" s="38"/>
      <c r="V45" s="38"/>
      <c r="W45" s="38"/>
      <c r="X45" s="38"/>
      <c r="Y45" s="38"/>
      <c r="Z45" s="38"/>
      <c r="AA45" s="38"/>
      <c r="AB45" s="38"/>
      <c r="AC45" s="38"/>
    </row>
    <row r="46" spans="1:29" ht="15" customHeight="1" x14ac:dyDescent="0.2">
      <c r="A46" s="38"/>
      <c r="B46" s="38"/>
      <c r="C46" s="38"/>
      <c r="D46" s="38"/>
      <c r="E46" s="38"/>
      <c r="F46" s="38"/>
      <c r="G46" s="42"/>
      <c r="H46" s="42"/>
      <c r="I46" s="42"/>
      <c r="J46" s="42"/>
      <c r="K46" s="42"/>
      <c r="L46" s="42"/>
      <c r="M46" s="42"/>
      <c r="N46" s="42"/>
      <c r="O46" s="42"/>
      <c r="P46" s="42"/>
      <c r="Q46" s="42"/>
      <c r="R46" s="38"/>
      <c r="S46" s="38"/>
      <c r="T46" s="38"/>
      <c r="U46" s="38"/>
      <c r="V46" s="38"/>
      <c r="W46" s="38"/>
      <c r="X46" s="38"/>
      <c r="Y46" s="38"/>
      <c r="Z46" s="38"/>
      <c r="AA46" s="38"/>
      <c r="AB46" s="38"/>
      <c r="AC46" s="38"/>
    </row>
    <row r="47" spans="1:29" ht="15" customHeight="1" x14ac:dyDescent="0.2">
      <c r="A47" s="38"/>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38"/>
    </row>
    <row r="48" spans="1:29" ht="15" customHeight="1" x14ac:dyDescent="0.2">
      <c r="A48" s="38"/>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spans="1:28" ht="15" customHeight="1" x14ac:dyDescent="0.2">
      <c r="A49" s="38"/>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spans="1:28" ht="15" customHeight="1" x14ac:dyDescent="0.2">
      <c r="A50" s="38"/>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spans="1:28" ht="15" customHeight="1" x14ac:dyDescent="0.2">
      <c r="A51" s="38"/>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spans="1:28" ht="15" customHeight="1" x14ac:dyDescent="0.2">
      <c r="A52" s="38"/>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row r="53" spans="1:28" ht="15" customHeight="1" x14ac:dyDescent="0.2">
      <c r="A53" s="38"/>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spans="1:28" ht="15" customHeight="1" x14ac:dyDescent="0.2">
      <c r="A54" s="38"/>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spans="1:28" ht="15" customHeight="1" x14ac:dyDescent="0.2">
      <c r="A55" s="38"/>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row>
    <row r="56" spans="1:28" hidden="1" x14ac:dyDescent="0.2"/>
    <row r="57" spans="1:28" hidden="1" x14ac:dyDescent="0.2"/>
    <row r="58" spans="1:28" ht="12.75" customHeight="1" x14ac:dyDescent="0.2"/>
  </sheetData>
  <customSheetViews>
    <customSheetView guid="{460C675D-EB01-4F1F-8F6F-F3410AC9815E}" scale="70" showRowCol="0" hiddenRows="1" hiddenColumns="1">
      <pageMargins left="0" right="0" top="0" bottom="0" header="0.51181102362204722" footer="0.51181102362204722"/>
      <pageSetup paperSize="9" scale="57" orientation="landscape" r:id="rId1"/>
      <headerFooter alignWithMargins="0"/>
    </customSheetView>
    <customSheetView guid="{0B466410-FB7E-451A-AFD3-95886095C000}" scale="70" showPageBreaks="1" printArea="1" hiddenRows="1" hiddenColumns="1" view="pageBreakPreview">
      <selection activeCell="T2" sqref="T2"/>
      <pageMargins left="0" right="0" top="0" bottom="0" header="0.51181102362204722" footer="0.51181102362204722"/>
      <pageSetup paperSize="9" scale="57" orientation="landscape" r:id="rId2"/>
      <headerFooter alignWithMargins="0"/>
    </customSheetView>
  </customSheetViews>
  <mergeCells count="46">
    <mergeCell ref="B4:F5"/>
    <mergeCell ref="H34:K35"/>
    <mergeCell ref="M34:N35"/>
    <mergeCell ref="O34:P35"/>
    <mergeCell ref="H41:H42"/>
    <mergeCell ref="G41:G42"/>
    <mergeCell ref="G38:G39"/>
    <mergeCell ref="H38:H39"/>
    <mergeCell ref="I38:I39"/>
    <mergeCell ref="J38:J39"/>
    <mergeCell ref="K38:K39"/>
    <mergeCell ref="L38:L39"/>
    <mergeCell ref="M38:M39"/>
    <mergeCell ref="N38:N39"/>
    <mergeCell ref="O38:O39"/>
    <mergeCell ref="P38:P39"/>
    <mergeCell ref="N41:N42"/>
    <mergeCell ref="O41:O42"/>
    <mergeCell ref="P41:P42"/>
    <mergeCell ref="I41:I42"/>
    <mergeCell ref="J41:J42"/>
    <mergeCell ref="K41:K42"/>
    <mergeCell ref="L41:L42"/>
    <mergeCell ref="M41:M42"/>
    <mergeCell ref="Q38:Q39"/>
    <mergeCell ref="R38:R39"/>
    <mergeCell ref="S38:S39"/>
    <mergeCell ref="T38:T39"/>
    <mergeCell ref="S41:S42"/>
    <mergeCell ref="T41:T42"/>
    <mergeCell ref="Q41:Q42"/>
    <mergeCell ref="R41:R42"/>
    <mergeCell ref="U38:U39"/>
    <mergeCell ref="V38:V39"/>
    <mergeCell ref="U41:U42"/>
    <mergeCell ref="V41:V42"/>
    <mergeCell ref="X38:X39"/>
    <mergeCell ref="X41:X42"/>
    <mergeCell ref="W38:W39"/>
    <mergeCell ref="W41:W42"/>
    <mergeCell ref="AA38:AA39"/>
    <mergeCell ref="AA41:AA42"/>
    <mergeCell ref="Z38:Z39"/>
    <mergeCell ref="Z41:Z42"/>
    <mergeCell ref="Y38:Y39"/>
    <mergeCell ref="Y41:Y42"/>
  </mergeCells>
  <conditionalFormatting sqref="H38:AA38 H41:AA41">
    <cfRule type="containsErrors" dxfId="22" priority="9">
      <formula>ISERROR(H38)</formula>
    </cfRule>
  </conditionalFormatting>
  <conditionalFormatting sqref="O34">
    <cfRule type="containsErrors" dxfId="21" priority="1">
      <formula>ISERROR(O34)</formula>
    </cfRule>
  </conditionalFormatting>
  <pageMargins left="0" right="0" top="0" bottom="0" header="0.51181102362204722" footer="0.51181102362204722"/>
  <pageSetup paperSize="9" scale="57" orientation="landscape" r:id="rId3"/>
  <headerFooter alignWithMargins="0"/>
  <drawing r:id="rId4"/>
  <extLst>
    <ext xmlns:x14="http://schemas.microsoft.com/office/spreadsheetml/2009/9/main" uri="{A8765BA9-456A-4dab-B4F3-ACF838C121DE}">
      <x14:slicerList>
        <x14:slicer r:id="rId5"/>
      </x14:slicerList>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T9"/>
  <sheetViews>
    <sheetView workbookViewId="0">
      <selection activeCell="A2" sqref="A2"/>
    </sheetView>
  </sheetViews>
  <sheetFormatPr defaultRowHeight="12.75" x14ac:dyDescent="0.2"/>
  <cols>
    <col min="1" max="1" width="14.33203125" style="39" customWidth="1"/>
    <col min="2" max="2" width="14.6640625" style="39" customWidth="1"/>
    <col min="3" max="3" width="14.33203125" style="39" customWidth="1"/>
    <col min="4" max="4" width="13.6640625" style="39" customWidth="1"/>
    <col min="5" max="5" width="14.6640625" style="39" customWidth="1"/>
    <col min="6" max="6" width="14.5" style="39" customWidth="1"/>
    <col min="7" max="7" width="14" style="39" customWidth="1"/>
    <col min="8" max="9" width="14.33203125" style="39" customWidth="1"/>
    <col min="10" max="10" width="14.1640625" style="39" customWidth="1"/>
    <col min="11" max="11" width="14.33203125" style="39" customWidth="1"/>
    <col min="12" max="12" width="14.5" style="39" customWidth="1"/>
    <col min="13" max="13" width="14.33203125" style="39" customWidth="1"/>
    <col min="14" max="14" width="14.6640625" style="39" customWidth="1"/>
    <col min="15" max="15" width="14.33203125" style="39" customWidth="1"/>
    <col min="16" max="16" width="13.6640625" style="39" customWidth="1"/>
    <col min="17" max="17" width="14.6640625" style="39" customWidth="1"/>
    <col min="18" max="18" width="14.5" style="39" customWidth="1"/>
    <col min="19" max="19" width="14" style="39" customWidth="1"/>
    <col min="20" max="20" width="14.33203125" style="39" customWidth="1"/>
    <col min="21" max="170" width="10.83203125" style="39" customWidth="1"/>
    <col min="171" max="171" width="13.6640625" style="39" customWidth="1"/>
    <col min="172" max="208" width="12.1640625" style="39" customWidth="1"/>
    <col min="209" max="209" width="13.6640625" style="39" customWidth="1"/>
    <col min="210" max="210" width="12.5" style="39" bestFit="1" customWidth="1"/>
    <col min="211" max="211" width="8.83203125" style="39" customWidth="1"/>
    <col min="212" max="212" width="12.5" style="39" bestFit="1" customWidth="1"/>
    <col min="213" max="213" width="8.83203125" style="39" customWidth="1"/>
    <col min="214" max="214" width="12.5" style="39" bestFit="1" customWidth="1"/>
    <col min="215" max="215" width="8.83203125" style="39" customWidth="1"/>
    <col min="216" max="216" width="12.5" style="39" bestFit="1" customWidth="1"/>
    <col min="217" max="218" width="8.83203125" style="39" customWidth="1"/>
    <col min="219" max="219" width="12.5" style="39" bestFit="1" customWidth="1"/>
    <col min="220" max="220" width="8.83203125" style="39" customWidth="1"/>
    <col min="221" max="221" width="12.5" style="39" bestFit="1" customWidth="1"/>
    <col min="222" max="222" width="8.83203125" style="39" customWidth="1"/>
    <col min="223" max="223" width="12.5" style="39" bestFit="1" customWidth="1"/>
    <col min="224" max="224" width="8.83203125" style="39" customWidth="1"/>
    <col min="225" max="225" width="12.5" style="39" bestFit="1" customWidth="1"/>
    <col min="226" max="226" width="8.83203125" style="39" customWidth="1"/>
    <col min="227" max="227" width="12.5" style="39" bestFit="1" customWidth="1"/>
    <col min="228" max="230" width="8.83203125" style="39" customWidth="1"/>
    <col min="231" max="231" width="12.5" style="39" bestFit="1" customWidth="1"/>
    <col min="232" max="233" width="8.83203125" style="39" customWidth="1"/>
    <col min="234" max="234" width="12.5" style="39" bestFit="1" customWidth="1"/>
    <col min="235" max="236" width="8.83203125" style="39" customWidth="1"/>
    <col min="237" max="237" width="12.5" style="39" bestFit="1" customWidth="1"/>
    <col min="238" max="238" width="8.83203125" style="39" customWidth="1"/>
    <col min="239" max="239" width="12.5" style="39" bestFit="1" customWidth="1"/>
    <col min="240" max="240" width="8.83203125" style="39" customWidth="1"/>
    <col min="241" max="241" width="12.5" style="39" bestFit="1" customWidth="1"/>
    <col min="242" max="244" width="8.83203125" style="39" customWidth="1"/>
    <col min="245" max="245" width="12.5" style="39" bestFit="1" customWidth="1"/>
    <col min="246" max="246" width="8.83203125" style="39" customWidth="1"/>
    <col min="247" max="247" width="12.5" style="39" bestFit="1" customWidth="1"/>
    <col min="248" max="253" width="8.83203125" style="39" customWidth="1"/>
    <col min="254" max="254" width="12.5" style="39" bestFit="1" customWidth="1"/>
    <col min="255" max="255" width="8.83203125" style="39" customWidth="1"/>
    <col min="256" max="256" width="12.5" style="39" bestFit="1" customWidth="1"/>
    <col min="257" max="257" width="8.83203125" style="39" customWidth="1"/>
    <col min="258" max="258" width="12.5" style="39" bestFit="1" customWidth="1"/>
    <col min="259" max="259" width="8.83203125" style="39" customWidth="1"/>
    <col min="260" max="260" width="12.5" style="39" bestFit="1" customWidth="1"/>
    <col min="261" max="261" width="8.83203125" style="39" customWidth="1"/>
    <col min="262" max="262" width="12.5" style="39" bestFit="1" customWidth="1"/>
    <col min="263" max="264" width="8.83203125" style="39" customWidth="1"/>
    <col min="265" max="265" width="12.5" style="39" bestFit="1" customWidth="1"/>
    <col min="266" max="267" width="8.83203125" style="39" customWidth="1"/>
    <col min="268" max="268" width="12.5" style="39" bestFit="1" customWidth="1"/>
    <col min="269" max="269" width="8.83203125" style="39" customWidth="1"/>
    <col min="270" max="270" width="12.5" style="39" bestFit="1" customWidth="1"/>
    <col min="271" max="271" width="8.83203125" style="39" customWidth="1"/>
    <col min="272" max="272" width="12.5" style="39" bestFit="1" customWidth="1"/>
    <col min="273" max="273" width="8.83203125" style="39" customWidth="1"/>
    <col min="274" max="274" width="12.5" style="39" bestFit="1" customWidth="1"/>
    <col min="275" max="276" width="8.83203125" style="39" customWidth="1"/>
    <col min="277" max="277" width="12.5" style="39" bestFit="1" customWidth="1"/>
    <col min="278" max="278" width="8.83203125" style="39" customWidth="1"/>
    <col min="279" max="279" width="12.5" style="39" bestFit="1" customWidth="1"/>
    <col min="280" max="280" width="8.83203125" style="39" customWidth="1"/>
    <col min="281" max="281" width="12.5" style="39" bestFit="1" customWidth="1"/>
    <col min="282" max="282" width="8.83203125" style="39" customWidth="1"/>
    <col min="283" max="283" width="12.5" style="39" bestFit="1" customWidth="1"/>
    <col min="284" max="284" width="8.83203125" style="39" customWidth="1"/>
    <col min="285" max="285" width="12.5" style="39" bestFit="1" customWidth="1"/>
    <col min="286" max="286" width="8.83203125" style="39" customWidth="1"/>
    <col min="287" max="287" width="12.5" style="39" bestFit="1" customWidth="1"/>
    <col min="288" max="288" width="8.83203125" style="39" customWidth="1"/>
    <col min="289" max="289" width="12.5" style="39" bestFit="1" customWidth="1"/>
    <col min="290" max="290" width="8.83203125" style="39" customWidth="1"/>
    <col min="291" max="291" width="12.5" style="39" bestFit="1" customWidth="1"/>
    <col min="292" max="292" width="8.83203125" style="39" customWidth="1"/>
    <col min="293" max="293" width="12.5" style="39" bestFit="1" customWidth="1"/>
    <col min="294" max="294" width="8.83203125" style="39" customWidth="1"/>
    <col min="295" max="295" width="12.5" style="39" bestFit="1" customWidth="1"/>
    <col min="296" max="296" width="8.83203125" style="39" customWidth="1"/>
    <col min="297" max="297" width="12.5" style="39" bestFit="1" customWidth="1"/>
    <col min="298" max="298" width="8.83203125" style="39" customWidth="1"/>
    <col min="299" max="299" width="12.5" style="39" bestFit="1" customWidth="1"/>
    <col min="300" max="301" width="8.83203125" style="39" customWidth="1"/>
    <col min="302" max="302" width="12.5" style="39" bestFit="1" customWidth="1"/>
    <col min="303" max="303" width="8.83203125" style="39" customWidth="1"/>
    <col min="304" max="304" width="12.5" style="39" bestFit="1" customWidth="1"/>
    <col min="305" max="305" width="8.83203125" style="39" customWidth="1"/>
    <col min="306" max="306" width="12.5" style="39" bestFit="1" customWidth="1"/>
    <col min="307" max="307" width="8.83203125" style="39" customWidth="1"/>
    <col min="308" max="308" width="12.5" style="39" bestFit="1" customWidth="1"/>
    <col min="309" max="309" width="8.83203125" style="39" customWidth="1"/>
    <col min="310" max="310" width="12.5" style="39" bestFit="1" customWidth="1"/>
    <col min="311" max="311" width="8.83203125" style="39" customWidth="1"/>
    <col min="312" max="312" width="12.5" style="39" bestFit="1" customWidth="1"/>
    <col min="313" max="313" width="8.83203125" style="39" customWidth="1"/>
    <col min="314" max="314" width="12.5" style="39" bestFit="1" customWidth="1"/>
    <col min="315" max="315" width="8.83203125" style="39" customWidth="1"/>
    <col min="316" max="316" width="12.5" style="39" bestFit="1" customWidth="1"/>
    <col min="317" max="317" width="8.83203125" style="39" customWidth="1"/>
    <col min="318" max="318" width="12.5" style="39" bestFit="1" customWidth="1"/>
    <col min="319" max="319" width="8.83203125" style="39" customWidth="1"/>
    <col min="320" max="320" width="12.5" style="39" bestFit="1" customWidth="1"/>
    <col min="321" max="322" width="8.83203125" style="39" customWidth="1"/>
    <col min="323" max="323" width="12.5" style="39" bestFit="1" customWidth="1"/>
    <col min="324" max="324" width="8.83203125" style="39" customWidth="1"/>
    <col min="325" max="325" width="12.5" style="39" bestFit="1" customWidth="1"/>
    <col min="326" max="326" width="8.83203125" style="39" customWidth="1"/>
    <col min="327" max="327" width="12.5" style="39" bestFit="1" customWidth="1"/>
    <col min="328" max="328" width="8.83203125" style="39" customWidth="1"/>
    <col min="329" max="329" width="12.5" style="39" bestFit="1" customWidth="1"/>
    <col min="330" max="330" width="8.83203125" style="39" customWidth="1"/>
    <col min="331" max="331" width="12.5" style="39" bestFit="1" customWidth="1"/>
    <col min="332" max="332" width="8.83203125" style="39" customWidth="1"/>
    <col min="333" max="333" width="12.5" style="39" bestFit="1" customWidth="1"/>
    <col min="334" max="334" width="8.83203125" style="39" customWidth="1"/>
    <col min="335" max="335" width="12.5" style="39" bestFit="1" customWidth="1"/>
    <col min="336" max="336" width="8.83203125" style="39" customWidth="1"/>
    <col min="337" max="337" width="12.5" style="39" bestFit="1" customWidth="1"/>
    <col min="338" max="338" width="8.83203125" style="39" customWidth="1"/>
    <col min="339" max="339" width="12.5" style="39" bestFit="1" customWidth="1"/>
    <col min="340" max="340" width="8.83203125" style="39" customWidth="1"/>
    <col min="341" max="341" width="12.5" style="39" bestFit="1" customWidth="1"/>
    <col min="342" max="342" width="8.83203125" style="39" customWidth="1"/>
    <col min="343" max="343" width="12.5" style="39" bestFit="1" customWidth="1"/>
    <col min="344" max="344" width="8.83203125" style="39" customWidth="1"/>
    <col min="345" max="345" width="12.5" style="39" bestFit="1" customWidth="1"/>
    <col min="346" max="346" width="8.83203125" style="39" customWidth="1"/>
    <col min="347" max="347" width="12.5" style="39" bestFit="1" customWidth="1"/>
    <col min="348" max="348" width="8.83203125" style="39" customWidth="1"/>
    <col min="349" max="349" width="12.5" style="39" bestFit="1" customWidth="1"/>
    <col min="350" max="350" width="8.83203125" style="39" customWidth="1"/>
    <col min="351" max="351" width="12.5" style="39" bestFit="1" customWidth="1"/>
    <col min="352" max="352" width="8.83203125" style="39" customWidth="1"/>
    <col min="353" max="353" width="12.5" style="39" bestFit="1" customWidth="1"/>
    <col min="354" max="354" width="8.83203125" style="39" customWidth="1"/>
    <col min="355" max="355" width="12.5" style="39" bestFit="1" customWidth="1"/>
    <col min="356" max="356" width="8.83203125" style="39" customWidth="1"/>
    <col min="357" max="357" width="12.5" style="39" bestFit="1" customWidth="1"/>
    <col min="358" max="358" width="8.83203125" style="39" customWidth="1"/>
    <col min="359" max="359" width="12.5" style="39" bestFit="1" customWidth="1"/>
    <col min="360" max="360" width="8.83203125" style="39" customWidth="1"/>
    <col min="361" max="361" width="12.5" style="39" bestFit="1" customWidth="1"/>
    <col min="362" max="362" width="8.83203125" style="39" customWidth="1"/>
    <col min="363" max="363" width="12.5" style="39" bestFit="1" customWidth="1"/>
    <col min="364" max="364" width="8.83203125" style="39" customWidth="1"/>
    <col min="365" max="365" width="12.5" style="39" bestFit="1" customWidth="1"/>
    <col min="366" max="366" width="8.83203125" style="39" customWidth="1"/>
    <col min="367" max="367" width="12.5" style="39" bestFit="1" customWidth="1"/>
    <col min="368" max="368" width="8.83203125" style="39" customWidth="1"/>
    <col min="369" max="369" width="12.5" style="39" bestFit="1" customWidth="1"/>
    <col min="370" max="370" width="8.83203125" style="39" customWidth="1"/>
    <col min="371" max="371" width="12.5" style="39" bestFit="1" customWidth="1"/>
    <col min="372" max="372" width="8.83203125" style="39" customWidth="1"/>
    <col min="373" max="373" width="12.5" style="39" bestFit="1" customWidth="1"/>
    <col min="374" max="374" width="8.83203125" style="39" customWidth="1"/>
    <col min="375" max="375" width="12.5" style="39" bestFit="1" customWidth="1"/>
    <col min="376" max="376" width="8.83203125" style="39" customWidth="1"/>
    <col min="377" max="377" width="12.5" style="39" bestFit="1" customWidth="1"/>
    <col min="378" max="378" width="13.6640625" style="39" bestFit="1" customWidth="1"/>
    <col min="379" max="16384" width="9.33203125" style="39"/>
  </cols>
  <sheetData>
    <row r="1" spans="1:20" x14ac:dyDescent="0.2">
      <c r="A1" s="309" t="s">
        <v>0</v>
      </c>
      <c r="B1" s="306" t="s">
        <v>665</v>
      </c>
    </row>
    <row r="3" spans="1:20" x14ac:dyDescent="0.2">
      <c r="A3" s="306" t="s">
        <v>567</v>
      </c>
      <c r="B3" s="306" t="s">
        <v>615</v>
      </c>
      <c r="C3" s="306" t="s">
        <v>618</v>
      </c>
      <c r="D3" s="306" t="s">
        <v>645</v>
      </c>
      <c r="E3" s="306" t="s">
        <v>649</v>
      </c>
      <c r="F3" s="306" t="s">
        <v>652</v>
      </c>
      <c r="G3" s="306" t="s">
        <v>660</v>
      </c>
      <c r="H3" s="306" t="s">
        <v>664</v>
      </c>
      <c r="I3" s="306" t="s">
        <v>669</v>
      </c>
      <c r="J3" s="306" t="s">
        <v>673</v>
      </c>
      <c r="K3" s="306" t="s">
        <v>677</v>
      </c>
      <c r="L3" s="306" t="s">
        <v>681</v>
      </c>
      <c r="M3" s="306" t="s">
        <v>720</v>
      </c>
      <c r="N3" s="306" t="s">
        <v>757</v>
      </c>
      <c r="O3" s="306" t="s">
        <v>758</v>
      </c>
      <c r="P3" s="306" t="s">
        <v>783</v>
      </c>
      <c r="Q3" s="306" t="s">
        <v>788</v>
      </c>
      <c r="R3" s="306" t="s">
        <v>794</v>
      </c>
      <c r="S3" s="306" t="s">
        <v>799</v>
      </c>
      <c r="T3" s="306" t="s">
        <v>812</v>
      </c>
    </row>
    <row r="4" spans="1:20" x14ac:dyDescent="0.2">
      <c r="A4" s="308">
        <v>197.37100000000001</v>
      </c>
      <c r="B4" s="308">
        <v>196.45699999999997</v>
      </c>
      <c r="C4" s="308">
        <v>195.33700000000005</v>
      </c>
      <c r="D4" s="308">
        <v>194.39200000000002</v>
      </c>
      <c r="E4" s="308">
        <v>193.31000000000006</v>
      </c>
      <c r="F4" s="308">
        <v>191.95799999999991</v>
      </c>
      <c r="G4" s="308">
        <v>191.56500000000003</v>
      </c>
      <c r="H4" s="308">
        <v>190.53699999999984</v>
      </c>
      <c r="I4" s="308">
        <v>188.66700000000006</v>
      </c>
      <c r="J4" s="308">
        <v>186.6239999999998</v>
      </c>
      <c r="K4" s="308">
        <v>185.62699999999992</v>
      </c>
      <c r="L4" s="308">
        <v>183.95200000000003</v>
      </c>
      <c r="M4" s="308">
        <v>183.33600000000004</v>
      </c>
      <c r="N4" s="308">
        <v>182.47499999999991</v>
      </c>
      <c r="O4" s="308">
        <v>181.48999999999998</v>
      </c>
      <c r="P4" s="308">
        <v>181.50600000000009</v>
      </c>
      <c r="Q4" s="308">
        <v>181.26200000000017</v>
      </c>
      <c r="R4" s="308">
        <v>181.05599999999995</v>
      </c>
      <c r="S4" s="308">
        <v>180.68400000000003</v>
      </c>
      <c r="T4" s="308">
        <v>180.71899999999999</v>
      </c>
    </row>
    <row r="5" spans="1:20" x14ac:dyDescent="0.2">
      <c r="A5"/>
      <c r="B5"/>
    </row>
    <row r="7" spans="1:20" x14ac:dyDescent="0.2">
      <c r="A7" s="100">
        <v>43191</v>
      </c>
      <c r="B7" s="100">
        <v>43221</v>
      </c>
      <c r="C7" s="100">
        <v>43252</v>
      </c>
      <c r="D7" s="100">
        <v>43282</v>
      </c>
      <c r="E7" s="100">
        <v>43313</v>
      </c>
      <c r="F7" s="100">
        <v>43344</v>
      </c>
      <c r="G7" s="100">
        <v>43374</v>
      </c>
      <c r="H7" s="100">
        <v>43405</v>
      </c>
      <c r="I7" s="100">
        <v>43435</v>
      </c>
      <c r="J7" s="100">
        <v>43466</v>
      </c>
      <c r="K7" s="100">
        <v>43497</v>
      </c>
      <c r="L7" s="100">
        <v>43525</v>
      </c>
      <c r="M7" s="100">
        <v>43556</v>
      </c>
      <c r="N7" s="100">
        <v>43586</v>
      </c>
      <c r="O7" s="100">
        <v>43617</v>
      </c>
      <c r="P7" s="100">
        <v>43647</v>
      </c>
      <c r="Q7" s="100">
        <v>43678</v>
      </c>
      <c r="R7" s="100">
        <v>43709</v>
      </c>
      <c r="S7" s="100">
        <v>43739</v>
      </c>
      <c r="T7" s="100">
        <v>43770</v>
      </c>
    </row>
    <row r="8" spans="1:20" x14ac:dyDescent="0.2">
      <c r="A8" s="101" t="e">
        <f>IF(GETPIVOTDATA("Sum of Apr-18",$A$3)=SUM('CCG Data-antibstarpu'!J3:J193),#N/A,GETPIVOTDATA("Sum of Apr-18",$A$3))</f>
        <v>#N/A</v>
      </c>
      <c r="B8" s="101" t="e">
        <f>IF(GETPIVOTDATA("Sum of May-18",$A$3)=SUM('CCG Data-antibstarpu'!K3:K193),#N/A,GETPIVOTDATA("Sum of May-18",$A$3))</f>
        <v>#N/A</v>
      </c>
      <c r="C8" s="101" t="e">
        <f>IF(GETPIVOTDATA("Sum of Jun-18",$A$3)=SUM('CCG Data-antibstarpu'!L3:L193),#N/A,GETPIVOTDATA("Sum of Jun-18",$A$3))</f>
        <v>#N/A</v>
      </c>
      <c r="D8" s="101" t="e">
        <f>IF(GETPIVOTDATA("Sum of Jul-18",$A$3)=SUM('CCG Data-antibstarpu'!M3:M193),#N/A,GETPIVOTDATA("Sum of Jul-18",$A$3))</f>
        <v>#N/A</v>
      </c>
      <c r="E8" s="101" t="e">
        <f>IF(GETPIVOTDATA("Sum of Aug-18",$A$3)=SUM('CCG Data-antibstarpu'!N3:N193),#N/A,GETPIVOTDATA("Sum of Aug-18",$A$3))</f>
        <v>#N/A</v>
      </c>
      <c r="F8" s="101" t="e">
        <f>IF(GETPIVOTDATA("Sum of Sep-18",$A$3)=SUM('CCG Data-antibstarpu'!O3:O193),#N/A,GETPIVOTDATA("Sum of Sep-18",$A$3))</f>
        <v>#N/A</v>
      </c>
      <c r="G8" s="101" t="e">
        <f>IF(GETPIVOTDATA("Sum of Oct-18",$A$3)=SUM('CCG Data-antibstarpu'!P3:P193),#N/A,GETPIVOTDATA("Sum of Oct-18",$A$3))</f>
        <v>#N/A</v>
      </c>
      <c r="H8" s="101" t="e">
        <f>IF(GETPIVOTDATA("Sum of Nov-18",$A$3)=SUM('CCG Data-antibstarpu'!Q3:Q193),#N/A,GETPIVOTDATA("Sum of Nov-18",$A$3))</f>
        <v>#N/A</v>
      </c>
      <c r="I8" s="101" t="e">
        <f>IF(GETPIVOTDATA("Sum of Dec-18",$A$3)=SUM('CCG Data-antibstarpu'!R3:R193),#N/A,GETPIVOTDATA("Sum of Dec-18",$A$3))</f>
        <v>#N/A</v>
      </c>
      <c r="J8" s="101" t="e">
        <f>IF(GETPIVOTDATA("Sum of Jan-19",$A$3)=SUM('CCG Data-antibstarpu'!S3:S193),#N/A,GETPIVOTDATA("Sum of Jan-19",$A$3))</f>
        <v>#N/A</v>
      </c>
      <c r="K8" s="101" t="e">
        <f>IF(GETPIVOTDATA("Sum of Feb-19",$A$3)=SUM('CCG Data-antibstarpu'!T3:T193),#N/A,GETPIVOTDATA("Sum of Feb-19",$A$3))</f>
        <v>#N/A</v>
      </c>
      <c r="L8" s="101" t="e">
        <f>IF(GETPIVOTDATA("Sum of Mar-19",$A$3)=SUM('CCG Data-antibstarpu'!U3:U193),#N/A,GETPIVOTDATA("Sum of Mar-19",$A$3))</f>
        <v>#N/A</v>
      </c>
      <c r="M8" s="101" t="e">
        <f>IF(GETPIVOTDATA("Sum of Apr-19",$A$3)=SUM('CCG Data-antibstarpu'!V3:V193),#N/A,GETPIVOTDATA("Sum of Apr-19",$A$3))</f>
        <v>#N/A</v>
      </c>
      <c r="N8" s="101" t="e">
        <f>IF(GETPIVOTDATA("Sum of May-19",$A$3)=SUM('CCG Data-antibstarpu'!W3:W193),#N/A,GETPIVOTDATA("Sum of May-19",$A$3))</f>
        <v>#N/A</v>
      </c>
      <c r="O8" s="101" t="e">
        <f>IF(GETPIVOTDATA("Sum of Jun-19",$A$3)=SUM('CCG Data-antibstarpu'!X3:X193),#N/A,GETPIVOTDATA("Sum of Jun-19",$A$3))</f>
        <v>#N/A</v>
      </c>
      <c r="P8" s="101" t="e">
        <f>IF(GETPIVOTDATA("Sum of Jul-19",$A$3)=SUM('CCG Data-antibstarpu'!Y3:Y193),#N/A,GETPIVOTDATA("Sum of Jul-19",$A$3))</f>
        <v>#N/A</v>
      </c>
      <c r="Q8" s="101" t="e">
        <f>IF(GETPIVOTDATA("Sum of Aug-19",$A$3)=SUM('CCG Data-antibstarpu'!Z3:Z193),#N/A,GETPIVOTDATA("Sum of Aug-19",$A$3))</f>
        <v>#N/A</v>
      </c>
      <c r="R8" s="101" t="e">
        <f>IF(GETPIVOTDATA("Sum of Sep-19",$A$3)=SUM('CCG Data-antibstarpu'!AA3:AA193),#N/A,GETPIVOTDATA("Sum of Sep-19",$A$3))</f>
        <v>#N/A</v>
      </c>
      <c r="S8" s="101" t="e">
        <f>IF(GETPIVOTDATA("Sum of Oct-19",$A$3)=SUM('CCG Data-antibstarpu'!AB3:AB193),#N/A,GETPIVOTDATA("Sum of Oct-19",$A$3))</f>
        <v>#N/A</v>
      </c>
      <c r="T8" s="101" t="e">
        <f>IF(GETPIVOTDATA("Sum of Nov-19",$A$3)=SUM('CCG Data-antibstarpu'!AC3:AC193),#N/A,GETPIVOTDATA("Sum of Nov-19",$A$3))</f>
        <v>#N/A</v>
      </c>
    </row>
    <row r="9" spans="1:20" x14ac:dyDescent="0.2">
      <c r="D9" s="108"/>
      <c r="E9" s="108"/>
      <c r="F9" s="108"/>
      <c r="G9" s="108"/>
      <c r="H9" s="108"/>
      <c r="I9" s="108"/>
      <c r="J9" s="108"/>
      <c r="K9" s="108"/>
      <c r="L9" s="108"/>
    </row>
  </sheetData>
  <customSheetViews>
    <customSheetView guid="{460C675D-EB01-4F1F-8F6F-F3410AC9815E}">
      <selection activeCell="A2" sqref="A2"/>
      <pageMargins left="0.7" right="0.7" top="0.75" bottom="0.75" header="0.3" footer="0.3"/>
      <pageSetup paperSize="9" orientation="portrait" r:id="rId2"/>
    </customSheetView>
    <customSheetView guid="{0B466410-FB7E-451A-AFD3-95886095C000}">
      <selection activeCell="B4" sqref="B4"/>
      <pageMargins left="0.7" right="0.7" top="0.75" bottom="0.75" header="0.3" footer="0.3"/>
    </customSheetView>
  </customSheetViews>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AC230"/>
  <sheetViews>
    <sheetView topLeftCell="B1" workbookViewId="0">
      <pane xSplit="4" ySplit="2" topLeftCell="F3" activePane="bottomRight" state="frozen"/>
      <selection activeCell="B1" sqref="B1"/>
      <selection pane="topRight" activeCell="F1" sqref="F1"/>
      <selection pane="bottomLeft" activeCell="B3" sqref="B3"/>
      <selection pane="bottomRight" activeCell="B1" sqref="B1"/>
    </sheetView>
  </sheetViews>
  <sheetFormatPr defaultColWidth="0" defaultRowHeight="11.25" x14ac:dyDescent="0.2"/>
  <cols>
    <col min="1" max="1" width="10.5" style="49" hidden="1" customWidth="1"/>
    <col min="2" max="2" width="38.6640625" style="49" customWidth="1"/>
    <col min="3" max="3" width="13.1640625" style="49" bestFit="1" customWidth="1"/>
    <col min="4" max="4" width="40.6640625" style="49" customWidth="1"/>
    <col min="5" max="5" width="15.5" style="49" customWidth="1"/>
    <col min="6" max="6" width="17.83203125" style="62" customWidth="1"/>
    <col min="7" max="9" width="15.5" style="62" customWidth="1"/>
    <col min="10" max="10" width="13.33203125" style="107" customWidth="1"/>
    <col min="11" max="11" width="12.83203125" style="62" customWidth="1"/>
    <col min="12" max="14" width="14" style="49" customWidth="1"/>
    <col min="15" max="15" width="13.6640625" style="49" customWidth="1"/>
    <col min="16" max="17" width="14.83203125" style="49" customWidth="1"/>
    <col min="18" max="19" width="13.1640625" style="49" customWidth="1"/>
    <col min="20" max="20" width="13.33203125" style="49" customWidth="1"/>
    <col min="21" max="22" width="15.83203125" style="49" customWidth="1"/>
    <col min="23" max="23" width="13.33203125" style="49" customWidth="1"/>
    <col min="24" max="24" width="13.1640625" style="49" customWidth="1"/>
    <col min="25" max="26" width="13.83203125" style="49" customWidth="1"/>
    <col min="27" max="28" width="13.6640625" style="49" customWidth="1"/>
    <col min="29" max="29" width="13.1640625" style="49" customWidth="1"/>
    <col min="30" max="211" width="10.6640625" style="49" customWidth="1"/>
    <col min="212" max="16384" width="0" style="49" hidden="1"/>
  </cols>
  <sheetData>
    <row r="1" spans="2:29" ht="22.5" x14ac:dyDescent="0.2">
      <c r="B1" s="65" t="s">
        <v>450</v>
      </c>
      <c r="C1" s="45"/>
      <c r="D1" s="126"/>
      <c r="E1" s="46"/>
      <c r="F1" s="47" t="s">
        <v>510</v>
      </c>
      <c r="G1" s="47"/>
      <c r="H1" s="47" t="s">
        <v>568</v>
      </c>
      <c r="I1" s="47"/>
      <c r="J1" s="178" t="s">
        <v>414</v>
      </c>
      <c r="K1" s="48" t="s">
        <v>414</v>
      </c>
      <c r="L1" s="48" t="s">
        <v>414</v>
      </c>
      <c r="M1" s="48" t="s">
        <v>414</v>
      </c>
      <c r="N1" s="48" t="s">
        <v>414</v>
      </c>
      <c r="O1" s="48" t="s">
        <v>414</v>
      </c>
      <c r="P1" s="48" t="s">
        <v>414</v>
      </c>
      <c r="Q1" s="48" t="s">
        <v>414</v>
      </c>
      <c r="R1" s="48" t="s">
        <v>414</v>
      </c>
      <c r="S1" s="48" t="s">
        <v>414</v>
      </c>
      <c r="T1" s="48" t="s">
        <v>414</v>
      </c>
      <c r="U1" s="48" t="s">
        <v>414</v>
      </c>
      <c r="V1" s="48" t="s">
        <v>414</v>
      </c>
      <c r="W1" s="48" t="s">
        <v>414</v>
      </c>
      <c r="X1" s="48" t="s">
        <v>414</v>
      </c>
      <c r="Y1" s="48" t="s">
        <v>414</v>
      </c>
      <c r="Z1" s="48" t="s">
        <v>414</v>
      </c>
      <c r="AA1" s="48" t="s">
        <v>414</v>
      </c>
      <c r="AB1" s="48" t="s">
        <v>414</v>
      </c>
      <c r="AC1" s="48" t="s">
        <v>414</v>
      </c>
    </row>
    <row r="2" spans="2:29" s="46" customFormat="1" ht="22.5" x14ac:dyDescent="0.2">
      <c r="B2" s="50" t="s">
        <v>455</v>
      </c>
      <c r="C2" s="83" t="s">
        <v>454</v>
      </c>
      <c r="D2" s="50" t="s">
        <v>0</v>
      </c>
      <c r="E2" s="50" t="s">
        <v>1</v>
      </c>
      <c r="F2" s="66" t="s">
        <v>574</v>
      </c>
      <c r="G2" s="106" t="s">
        <v>468</v>
      </c>
      <c r="H2" s="66" t="s">
        <v>575</v>
      </c>
      <c r="I2" s="106" t="s">
        <v>468</v>
      </c>
      <c r="J2" s="179">
        <v>43191</v>
      </c>
      <c r="K2" s="52">
        <v>43221</v>
      </c>
      <c r="L2" s="52">
        <v>43252</v>
      </c>
      <c r="M2" s="52">
        <v>43282</v>
      </c>
      <c r="N2" s="52">
        <v>43313</v>
      </c>
      <c r="O2" s="52">
        <v>43344</v>
      </c>
      <c r="P2" s="52">
        <v>43374</v>
      </c>
      <c r="Q2" s="52">
        <v>43405</v>
      </c>
      <c r="R2" s="52">
        <v>43435</v>
      </c>
      <c r="S2" s="52">
        <v>43466</v>
      </c>
      <c r="T2" s="52">
        <v>43497</v>
      </c>
      <c r="U2" s="52">
        <v>43525</v>
      </c>
      <c r="V2" s="52">
        <v>43556</v>
      </c>
      <c r="W2" s="52">
        <v>43586</v>
      </c>
      <c r="X2" s="52">
        <v>43617</v>
      </c>
      <c r="Y2" s="52">
        <v>43647</v>
      </c>
      <c r="Z2" s="52">
        <v>43678</v>
      </c>
      <c r="AA2" s="52">
        <v>43709</v>
      </c>
      <c r="AB2" s="52">
        <v>43739</v>
      </c>
      <c r="AC2" s="52">
        <v>43770</v>
      </c>
    </row>
    <row r="3" spans="2:29" x14ac:dyDescent="0.2">
      <c r="B3" s="5" t="s">
        <v>415</v>
      </c>
      <c r="C3" s="5" t="s">
        <v>5</v>
      </c>
      <c r="D3" s="117" t="s">
        <v>6</v>
      </c>
      <c r="E3" s="5" t="s">
        <v>7</v>
      </c>
      <c r="F3" s="67" t="s">
        <v>466</v>
      </c>
      <c r="G3" s="67">
        <v>1.161</v>
      </c>
      <c r="H3" s="67" t="s">
        <v>571</v>
      </c>
      <c r="I3" s="67">
        <v>0.96499999999999997</v>
      </c>
      <c r="J3" s="113">
        <v>0.99299999999999999</v>
      </c>
      <c r="K3" s="299">
        <v>0.98599999999999999</v>
      </c>
      <c r="L3" s="324">
        <v>0.97499999999999998</v>
      </c>
      <c r="M3" s="324">
        <v>0.97</v>
      </c>
      <c r="N3" s="324">
        <v>0.96799999999999997</v>
      </c>
      <c r="O3" s="299">
        <v>0.95899999999999996</v>
      </c>
      <c r="P3" s="337">
        <v>0.95699999999999996</v>
      </c>
      <c r="Q3" s="324">
        <v>0.95</v>
      </c>
      <c r="R3" s="324">
        <v>0.94199999999999995</v>
      </c>
      <c r="S3" s="324">
        <v>0.93300000000000005</v>
      </c>
      <c r="T3" s="299">
        <v>0.93300000000000005</v>
      </c>
      <c r="U3" s="324">
        <v>0.92900000000000005</v>
      </c>
      <c r="V3" s="337">
        <v>0.92500000000000004</v>
      </c>
      <c r="W3" s="337">
        <v>0.92</v>
      </c>
      <c r="X3" s="337">
        <v>0.91600000000000004</v>
      </c>
      <c r="Y3" s="337">
        <v>0.91600000000000004</v>
      </c>
      <c r="Z3" s="337">
        <v>0.91</v>
      </c>
      <c r="AA3" s="299">
        <v>0.91300000000000003</v>
      </c>
      <c r="AB3" s="324">
        <v>0.91200000000000003</v>
      </c>
      <c r="AC3" s="299">
        <v>0.91200000000000003</v>
      </c>
    </row>
    <row r="4" spans="2:29" x14ac:dyDescent="0.2">
      <c r="B4" s="5" t="s">
        <v>416</v>
      </c>
      <c r="C4" s="5" t="s">
        <v>8</v>
      </c>
      <c r="D4" s="117" t="s">
        <v>9</v>
      </c>
      <c r="E4" s="5" t="s">
        <v>10</v>
      </c>
      <c r="F4" s="67" t="s">
        <v>466</v>
      </c>
      <c r="G4" s="67">
        <v>1.161</v>
      </c>
      <c r="H4" s="67" t="s">
        <v>571</v>
      </c>
      <c r="I4" s="67">
        <v>0.96499999999999997</v>
      </c>
      <c r="J4" s="113">
        <v>1.139</v>
      </c>
      <c r="K4" s="299">
        <v>1.1419999999999999</v>
      </c>
      <c r="L4" s="324">
        <v>1.1459999999999999</v>
      </c>
      <c r="M4" s="324">
        <v>1.151</v>
      </c>
      <c r="N4" s="324">
        <v>1.155</v>
      </c>
      <c r="O4" s="299">
        <v>1.151</v>
      </c>
      <c r="P4" s="337">
        <v>1.1599999999999999</v>
      </c>
      <c r="Q4" s="324">
        <v>1.1639999999999999</v>
      </c>
      <c r="R4" s="324">
        <v>1.157</v>
      </c>
      <c r="S4" s="324">
        <v>1.1479999999999999</v>
      </c>
      <c r="T4" s="299">
        <v>1.1459999999999999</v>
      </c>
      <c r="U4" s="324">
        <v>1.1359999999999999</v>
      </c>
      <c r="V4" s="337">
        <v>1.137</v>
      </c>
      <c r="W4" s="337">
        <v>1.1279999999999999</v>
      </c>
      <c r="X4" s="337">
        <v>1.1259999999999999</v>
      </c>
      <c r="Y4" s="337">
        <v>1.123</v>
      </c>
      <c r="Z4" s="337">
        <v>1.117</v>
      </c>
      <c r="AA4" s="299">
        <v>1.1140000000000001</v>
      </c>
      <c r="AB4" s="324">
        <v>1.1020000000000001</v>
      </c>
      <c r="AC4" s="299">
        <v>1.1040000000000001</v>
      </c>
    </row>
    <row r="5" spans="2:29" x14ac:dyDescent="0.2">
      <c r="B5" s="5" t="s">
        <v>418</v>
      </c>
      <c r="C5" s="5" t="s">
        <v>12</v>
      </c>
      <c r="D5" s="117" t="s">
        <v>13</v>
      </c>
      <c r="E5" s="5" t="s">
        <v>14</v>
      </c>
      <c r="F5" s="67" t="s">
        <v>466</v>
      </c>
      <c r="G5" s="67">
        <v>1.161</v>
      </c>
      <c r="H5" s="67" t="s">
        <v>571</v>
      </c>
      <c r="I5" s="67">
        <v>0.96499999999999997</v>
      </c>
      <c r="J5" s="113">
        <v>0.93700000000000006</v>
      </c>
      <c r="K5" s="299">
        <v>0.93</v>
      </c>
      <c r="L5" s="324">
        <v>0.92200000000000004</v>
      </c>
      <c r="M5" s="324">
        <v>0.91600000000000004</v>
      </c>
      <c r="N5" s="324">
        <v>0.90900000000000003</v>
      </c>
      <c r="O5" s="299">
        <v>0.89900000000000002</v>
      </c>
      <c r="P5" s="337">
        <v>0.89200000000000002</v>
      </c>
      <c r="Q5" s="324">
        <v>0.88100000000000001</v>
      </c>
      <c r="R5" s="324">
        <v>0.873</v>
      </c>
      <c r="S5" s="324">
        <v>0.86</v>
      </c>
      <c r="T5" s="299">
        <v>0.85199999999999998</v>
      </c>
      <c r="U5" s="324">
        <v>0.84199999999999997</v>
      </c>
      <c r="V5" s="337">
        <v>0.84199999999999997</v>
      </c>
      <c r="W5" s="337">
        <v>0.83799999999999997</v>
      </c>
      <c r="X5" s="337">
        <v>0.83399999999999996</v>
      </c>
      <c r="Y5" s="337">
        <v>0.83399999999999996</v>
      </c>
      <c r="Z5" s="337">
        <v>0.83199999999999996</v>
      </c>
      <c r="AA5" s="299">
        <v>0.83099999999999996</v>
      </c>
      <c r="AB5" s="324">
        <v>0.83299999999999996</v>
      </c>
      <c r="AC5" s="299">
        <v>0.83399999999999996</v>
      </c>
    </row>
    <row r="6" spans="2:29" x14ac:dyDescent="0.2">
      <c r="B6" s="5" t="s">
        <v>418</v>
      </c>
      <c r="C6" s="5" t="s">
        <v>12</v>
      </c>
      <c r="D6" s="117" t="s">
        <v>15</v>
      </c>
      <c r="E6" s="5" t="s">
        <v>16</v>
      </c>
      <c r="F6" s="67" t="s">
        <v>466</v>
      </c>
      <c r="G6" s="67">
        <v>1.161</v>
      </c>
      <c r="H6" s="67" t="s">
        <v>571</v>
      </c>
      <c r="I6" s="67">
        <v>0.96499999999999997</v>
      </c>
      <c r="J6" s="113">
        <v>0.81299999999999994</v>
      </c>
      <c r="K6" s="299">
        <v>0.80800000000000005</v>
      </c>
      <c r="L6" s="324">
        <v>0.80700000000000005</v>
      </c>
      <c r="M6" s="324">
        <v>0.80700000000000005</v>
      </c>
      <c r="N6" s="324">
        <v>0.80300000000000005</v>
      </c>
      <c r="O6" s="299">
        <v>0.79600000000000004</v>
      </c>
      <c r="P6" s="337">
        <v>0.79500000000000004</v>
      </c>
      <c r="Q6" s="324">
        <v>0.79300000000000004</v>
      </c>
      <c r="R6" s="324">
        <v>0.78900000000000003</v>
      </c>
      <c r="S6" s="324">
        <v>0.78200000000000003</v>
      </c>
      <c r="T6" s="299">
        <v>0.78</v>
      </c>
      <c r="U6" s="324">
        <v>0.77700000000000002</v>
      </c>
      <c r="V6" s="337">
        <v>0.77600000000000002</v>
      </c>
      <c r="W6" s="337">
        <v>0.77400000000000002</v>
      </c>
      <c r="X6" s="337">
        <v>0.77100000000000002</v>
      </c>
      <c r="Y6" s="337">
        <v>0.77</v>
      </c>
      <c r="Z6" s="337">
        <v>0.76900000000000002</v>
      </c>
      <c r="AA6" s="299">
        <v>0.76900000000000002</v>
      </c>
      <c r="AB6" s="324">
        <v>0.76800000000000002</v>
      </c>
      <c r="AC6" s="299">
        <v>0.76900000000000002</v>
      </c>
    </row>
    <row r="7" spans="2:29" x14ac:dyDescent="0.2">
      <c r="B7" s="5" t="s">
        <v>419</v>
      </c>
      <c r="C7" s="5" t="s">
        <v>17</v>
      </c>
      <c r="D7" s="117" t="s">
        <v>18</v>
      </c>
      <c r="E7" s="5" t="s">
        <v>19</v>
      </c>
      <c r="F7" s="67" t="s">
        <v>466</v>
      </c>
      <c r="G7" s="67">
        <v>1.161</v>
      </c>
      <c r="H7" s="67" t="s">
        <v>571</v>
      </c>
      <c r="I7" s="67">
        <v>0.96499999999999997</v>
      </c>
      <c r="J7" s="113">
        <v>1.1259999999999999</v>
      </c>
      <c r="K7" s="299">
        <v>1.125</v>
      </c>
      <c r="L7" s="324">
        <v>1.119</v>
      </c>
      <c r="M7" s="324">
        <v>1.1160000000000001</v>
      </c>
      <c r="N7" s="324">
        <v>1.1140000000000001</v>
      </c>
      <c r="O7" s="299">
        <v>1.1040000000000001</v>
      </c>
      <c r="P7" s="337">
        <v>1.1020000000000001</v>
      </c>
      <c r="Q7" s="324">
        <v>1.099</v>
      </c>
      <c r="R7" s="324">
        <v>1.093</v>
      </c>
      <c r="S7" s="324">
        <v>1.0880000000000001</v>
      </c>
      <c r="T7" s="299">
        <v>1.083</v>
      </c>
      <c r="U7" s="324">
        <v>1.0720000000000001</v>
      </c>
      <c r="V7" s="337">
        <v>1.069</v>
      </c>
      <c r="W7" s="337">
        <v>1.0640000000000001</v>
      </c>
      <c r="X7" s="337">
        <v>1.0589999999999999</v>
      </c>
      <c r="Y7" s="337">
        <v>1.0609999999999999</v>
      </c>
      <c r="Z7" s="337">
        <v>1.06</v>
      </c>
      <c r="AA7" s="299">
        <v>1.0640000000000001</v>
      </c>
      <c r="AB7" s="324">
        <v>1.0640000000000001</v>
      </c>
      <c r="AC7" s="299">
        <v>1.0640000000000001</v>
      </c>
    </row>
    <row r="8" spans="2:29" x14ac:dyDescent="0.2">
      <c r="B8" s="5" t="s">
        <v>552</v>
      </c>
      <c r="C8" s="5" t="s">
        <v>20</v>
      </c>
      <c r="D8" s="117" t="s">
        <v>21</v>
      </c>
      <c r="E8" s="5" t="s">
        <v>22</v>
      </c>
      <c r="F8" s="67" t="s">
        <v>466</v>
      </c>
      <c r="G8" s="67">
        <v>1.161</v>
      </c>
      <c r="H8" s="67" t="s">
        <v>571</v>
      </c>
      <c r="I8" s="67">
        <v>0.96499999999999997</v>
      </c>
      <c r="J8" s="113">
        <v>1.1839999999999999</v>
      </c>
      <c r="K8" s="299">
        <v>1.18</v>
      </c>
      <c r="L8" s="324">
        <v>1.177</v>
      </c>
      <c r="M8" s="324">
        <v>1.1739999999999999</v>
      </c>
      <c r="N8" s="324">
        <v>1.167</v>
      </c>
      <c r="O8" s="299">
        <v>1.157</v>
      </c>
      <c r="P8" s="337">
        <v>1.151</v>
      </c>
      <c r="Q8" s="324">
        <v>1.143</v>
      </c>
      <c r="R8" s="324">
        <v>1.137</v>
      </c>
      <c r="S8" s="324">
        <v>1.1259999999999999</v>
      </c>
      <c r="T8" s="299">
        <v>1.123</v>
      </c>
      <c r="U8" s="324">
        <v>1.1100000000000001</v>
      </c>
      <c r="V8" s="337">
        <v>1.113</v>
      </c>
      <c r="W8" s="337">
        <v>1.1100000000000001</v>
      </c>
      <c r="X8" s="337">
        <v>1.103</v>
      </c>
      <c r="Y8" s="337">
        <v>1.103</v>
      </c>
      <c r="Z8" s="337">
        <v>1.1040000000000001</v>
      </c>
      <c r="AA8" s="299">
        <v>1.1040000000000001</v>
      </c>
      <c r="AB8" s="324">
        <v>1.1060000000000001</v>
      </c>
      <c r="AC8" s="299">
        <v>1.1120000000000001</v>
      </c>
    </row>
    <row r="9" spans="2:29" x14ac:dyDescent="0.2">
      <c r="B9" s="5" t="s">
        <v>419</v>
      </c>
      <c r="C9" s="5" t="s">
        <v>17</v>
      </c>
      <c r="D9" s="117" t="s">
        <v>23</v>
      </c>
      <c r="E9" s="5" t="s">
        <v>24</v>
      </c>
      <c r="F9" s="67" t="s">
        <v>466</v>
      </c>
      <c r="G9" s="67">
        <v>1.161</v>
      </c>
      <c r="H9" s="67" t="s">
        <v>571</v>
      </c>
      <c r="I9" s="67">
        <v>0.96499999999999997</v>
      </c>
      <c r="J9" s="113">
        <v>1.1040000000000001</v>
      </c>
      <c r="K9" s="299">
        <v>1.0920000000000001</v>
      </c>
      <c r="L9" s="324">
        <v>1.08</v>
      </c>
      <c r="M9" s="324">
        <v>1.071</v>
      </c>
      <c r="N9" s="324">
        <v>1.0589999999999999</v>
      </c>
      <c r="O9" s="299">
        <v>1.05</v>
      </c>
      <c r="P9" s="337">
        <v>1.0449999999999999</v>
      </c>
      <c r="Q9" s="324">
        <v>1.034</v>
      </c>
      <c r="R9" s="324">
        <v>1.018</v>
      </c>
      <c r="S9" s="324">
        <v>1.0049999999999999</v>
      </c>
      <c r="T9" s="299">
        <v>0.996</v>
      </c>
      <c r="U9" s="324">
        <v>0.98099999999999998</v>
      </c>
      <c r="V9" s="337">
        <v>0.97599999999999998</v>
      </c>
      <c r="W9" s="337">
        <v>0.97599999999999998</v>
      </c>
      <c r="X9" s="337">
        <v>0.97399999999999998</v>
      </c>
      <c r="Y9" s="337">
        <v>0.97699999999999998</v>
      </c>
      <c r="Z9" s="337">
        <v>0.97699999999999998</v>
      </c>
      <c r="AA9" s="299">
        <v>0.97799999999999998</v>
      </c>
      <c r="AB9" s="324">
        <v>0.97699999999999998</v>
      </c>
      <c r="AC9" s="299">
        <v>0.98</v>
      </c>
    </row>
    <row r="10" spans="2:29" x14ac:dyDescent="0.2">
      <c r="B10" s="5" t="s">
        <v>420</v>
      </c>
      <c r="C10" s="5" t="s">
        <v>25</v>
      </c>
      <c r="D10" s="117" t="s">
        <v>26</v>
      </c>
      <c r="E10" s="5" t="s">
        <v>27</v>
      </c>
      <c r="F10" s="67" t="s">
        <v>466</v>
      </c>
      <c r="G10" s="67">
        <v>1.161</v>
      </c>
      <c r="H10" s="67" t="s">
        <v>571</v>
      </c>
      <c r="I10" s="67">
        <v>0.96499999999999997</v>
      </c>
      <c r="J10" s="113">
        <v>0.85799999999999998</v>
      </c>
      <c r="K10" s="299">
        <v>0.85199999999999998</v>
      </c>
      <c r="L10" s="324">
        <v>0.84399999999999997</v>
      </c>
      <c r="M10" s="324">
        <v>0.84199999999999997</v>
      </c>
      <c r="N10" s="324">
        <v>0.83799999999999997</v>
      </c>
      <c r="O10" s="299">
        <v>0.83199999999999996</v>
      </c>
      <c r="P10" s="337">
        <v>0.82899999999999996</v>
      </c>
      <c r="Q10" s="324">
        <v>0.82099999999999995</v>
      </c>
      <c r="R10" s="324">
        <v>0.81299999999999994</v>
      </c>
      <c r="S10" s="324">
        <v>0.80500000000000005</v>
      </c>
      <c r="T10" s="299">
        <v>0.79800000000000004</v>
      </c>
      <c r="U10" s="324">
        <v>0.79300000000000004</v>
      </c>
      <c r="V10" s="337">
        <v>0.78800000000000003</v>
      </c>
      <c r="W10" s="337">
        <v>0.78600000000000003</v>
      </c>
      <c r="X10" s="337">
        <v>0.78100000000000003</v>
      </c>
      <c r="Y10" s="337">
        <v>0.77900000000000003</v>
      </c>
      <c r="Z10" s="337">
        <v>0.77900000000000003</v>
      </c>
      <c r="AA10" s="299">
        <v>0.77900000000000003</v>
      </c>
      <c r="AB10" s="324">
        <v>0.77900000000000003</v>
      </c>
      <c r="AC10" s="299">
        <v>0.78200000000000003</v>
      </c>
    </row>
    <row r="11" spans="2:29" x14ac:dyDescent="0.2">
      <c r="B11" s="5" t="s">
        <v>421</v>
      </c>
      <c r="C11" s="5" t="s">
        <v>28</v>
      </c>
      <c r="D11" s="117" t="s">
        <v>29</v>
      </c>
      <c r="E11" s="5" t="s">
        <v>30</v>
      </c>
      <c r="F11" s="67" t="s">
        <v>466</v>
      </c>
      <c r="G11" s="67">
        <v>1.161</v>
      </c>
      <c r="H11" s="67" t="s">
        <v>571</v>
      </c>
      <c r="I11" s="67">
        <v>0.96499999999999997</v>
      </c>
      <c r="J11" s="113">
        <v>1.0469999999999999</v>
      </c>
      <c r="K11" s="299">
        <v>1.044</v>
      </c>
      <c r="L11" s="324">
        <v>1.038</v>
      </c>
      <c r="M11" s="324">
        <v>1.0309999999999999</v>
      </c>
      <c r="N11" s="324">
        <v>1.022</v>
      </c>
      <c r="O11" s="299">
        <v>1.0149999999999999</v>
      </c>
      <c r="P11" s="337">
        <v>1.0089999999999999</v>
      </c>
      <c r="Q11" s="324">
        <v>1.0029999999999999</v>
      </c>
      <c r="R11" s="324">
        <v>0.995</v>
      </c>
      <c r="S11" s="324">
        <v>0.98399999999999999</v>
      </c>
      <c r="T11" s="299">
        <v>0.97599999999999998</v>
      </c>
      <c r="U11" s="324">
        <v>0.96199999999999997</v>
      </c>
      <c r="V11" s="337">
        <v>0.95799999999999996</v>
      </c>
      <c r="W11" s="337">
        <v>0.95099999999999996</v>
      </c>
      <c r="X11" s="337">
        <v>0.94699999999999995</v>
      </c>
      <c r="Y11" s="337">
        <v>0.94699999999999995</v>
      </c>
      <c r="Z11" s="337">
        <v>0.94699999999999995</v>
      </c>
      <c r="AA11" s="299">
        <v>0.94599999999999995</v>
      </c>
      <c r="AB11" s="324">
        <v>0.94599999999999995</v>
      </c>
      <c r="AC11" s="299">
        <v>0.94599999999999995</v>
      </c>
    </row>
    <row r="12" spans="2:29" x14ac:dyDescent="0.2">
      <c r="B12" s="5" t="s">
        <v>417</v>
      </c>
      <c r="C12" s="5" t="s">
        <v>11</v>
      </c>
      <c r="D12" s="2" t="s">
        <v>553</v>
      </c>
      <c r="E12" s="2" t="s">
        <v>554</v>
      </c>
      <c r="F12" s="67" t="s">
        <v>466</v>
      </c>
      <c r="G12" s="67">
        <v>1.161</v>
      </c>
      <c r="H12" s="67" t="s">
        <v>571</v>
      </c>
      <c r="I12" s="67">
        <v>0.96499999999999997</v>
      </c>
      <c r="J12" s="113">
        <v>0.89</v>
      </c>
      <c r="K12" s="299">
        <v>0.88800000000000001</v>
      </c>
      <c r="L12" s="324">
        <v>0.88200000000000001</v>
      </c>
      <c r="M12" s="324">
        <v>0.875</v>
      </c>
      <c r="N12" s="324">
        <v>0.86899999999999999</v>
      </c>
      <c r="O12" s="299">
        <v>0.86199999999999999</v>
      </c>
      <c r="P12" s="337">
        <v>0.86</v>
      </c>
      <c r="Q12" s="324">
        <v>0.85599999999999998</v>
      </c>
      <c r="R12" s="324">
        <v>0.84799999999999998</v>
      </c>
      <c r="S12" s="324">
        <v>0.83899999999999997</v>
      </c>
      <c r="T12" s="299">
        <v>0.83199999999999996</v>
      </c>
      <c r="U12" s="324">
        <v>0.82299999999999995</v>
      </c>
      <c r="V12" s="337">
        <v>0.81699999999999995</v>
      </c>
      <c r="W12" s="337">
        <v>0.81200000000000006</v>
      </c>
      <c r="X12" s="337">
        <v>0.80500000000000005</v>
      </c>
      <c r="Y12" s="337">
        <v>0.80400000000000005</v>
      </c>
      <c r="Z12" s="337">
        <v>0.79900000000000004</v>
      </c>
      <c r="AA12" s="299">
        <v>0.79900000000000004</v>
      </c>
      <c r="AB12" s="324">
        <v>0.79700000000000004</v>
      </c>
      <c r="AC12" s="299">
        <v>0.79800000000000004</v>
      </c>
    </row>
    <row r="13" spans="2:29" x14ac:dyDescent="0.2">
      <c r="B13" s="5" t="s">
        <v>422</v>
      </c>
      <c r="C13" s="5" t="s">
        <v>31</v>
      </c>
      <c r="D13" s="117" t="s">
        <v>32</v>
      </c>
      <c r="E13" s="5" t="s">
        <v>33</v>
      </c>
      <c r="F13" s="67" t="s">
        <v>466</v>
      </c>
      <c r="G13" s="67">
        <v>1.161</v>
      </c>
      <c r="H13" s="67" t="s">
        <v>571</v>
      </c>
      <c r="I13" s="67">
        <v>0.96499999999999997</v>
      </c>
      <c r="J13" s="113">
        <v>1.1579999999999999</v>
      </c>
      <c r="K13" s="299">
        <v>1.157</v>
      </c>
      <c r="L13" s="324">
        <v>1.149</v>
      </c>
      <c r="M13" s="324">
        <v>1.145</v>
      </c>
      <c r="N13" s="324">
        <v>1.1399999999999999</v>
      </c>
      <c r="O13" s="299">
        <v>1.131</v>
      </c>
      <c r="P13" s="337">
        <v>1.1279999999999999</v>
      </c>
      <c r="Q13" s="324">
        <v>1.1220000000000001</v>
      </c>
      <c r="R13" s="324">
        <v>1.1040000000000001</v>
      </c>
      <c r="S13" s="324">
        <v>1.0960000000000001</v>
      </c>
      <c r="T13" s="299">
        <v>1.0920000000000001</v>
      </c>
      <c r="U13" s="324">
        <v>1.079</v>
      </c>
      <c r="V13" s="337">
        <v>1.0780000000000001</v>
      </c>
      <c r="W13" s="337">
        <v>1.069</v>
      </c>
      <c r="X13" s="337">
        <v>1.0640000000000001</v>
      </c>
      <c r="Y13" s="337">
        <v>1.0620000000000001</v>
      </c>
      <c r="Z13" s="337">
        <v>1.06</v>
      </c>
      <c r="AA13" s="299">
        <v>1.0620000000000001</v>
      </c>
      <c r="AB13" s="324">
        <v>1.0620000000000001</v>
      </c>
      <c r="AC13" s="299">
        <v>1.0640000000000001</v>
      </c>
    </row>
    <row r="14" spans="2:29" x14ac:dyDescent="0.2">
      <c r="B14" s="5" t="s">
        <v>423</v>
      </c>
      <c r="C14" s="5" t="s">
        <v>34</v>
      </c>
      <c r="D14" s="2" t="s">
        <v>577</v>
      </c>
      <c r="E14" s="170" t="s">
        <v>555</v>
      </c>
      <c r="F14" s="67" t="s">
        <v>466</v>
      </c>
      <c r="G14" s="67">
        <v>1.161</v>
      </c>
      <c r="H14" s="67" t="s">
        <v>571</v>
      </c>
      <c r="I14" s="67">
        <v>0.96499999999999997</v>
      </c>
      <c r="J14" s="113">
        <v>1.0409999999999999</v>
      </c>
      <c r="K14" s="299">
        <v>1.036</v>
      </c>
      <c r="L14" s="324">
        <v>1.0309999999999999</v>
      </c>
      <c r="M14" s="324">
        <v>1.0249999999999999</v>
      </c>
      <c r="N14" s="324">
        <v>1.02</v>
      </c>
      <c r="O14" s="299">
        <v>1.012</v>
      </c>
      <c r="P14" s="337">
        <v>1.0089999999999999</v>
      </c>
      <c r="Q14" s="324">
        <v>1</v>
      </c>
      <c r="R14" s="324">
        <v>0.995</v>
      </c>
      <c r="S14" s="324">
        <v>0.98899999999999999</v>
      </c>
      <c r="T14" s="299">
        <v>0.98</v>
      </c>
      <c r="U14" s="324">
        <v>0.97299999999999998</v>
      </c>
      <c r="V14" s="337">
        <v>0.97499999999999998</v>
      </c>
      <c r="W14" s="337">
        <v>0.97</v>
      </c>
      <c r="X14" s="337">
        <v>0.96499999999999997</v>
      </c>
      <c r="Y14" s="337">
        <v>0.96799999999999997</v>
      </c>
      <c r="Z14" s="337">
        <v>0.97099999999999997</v>
      </c>
      <c r="AA14" s="299">
        <v>0.97299999999999998</v>
      </c>
      <c r="AB14" s="324">
        <v>0.97499999999999998</v>
      </c>
      <c r="AC14" s="299">
        <v>0.97899999999999998</v>
      </c>
    </row>
    <row r="15" spans="2:29" x14ac:dyDescent="0.2">
      <c r="B15" s="5" t="s">
        <v>424</v>
      </c>
      <c r="C15" s="5" t="s">
        <v>35</v>
      </c>
      <c r="D15" s="117" t="s">
        <v>36</v>
      </c>
      <c r="E15" s="5" t="s">
        <v>37</v>
      </c>
      <c r="F15" s="67" t="s">
        <v>466</v>
      </c>
      <c r="G15" s="67">
        <v>1.161</v>
      </c>
      <c r="H15" s="67" t="s">
        <v>571</v>
      </c>
      <c r="I15" s="67">
        <v>0.96499999999999997</v>
      </c>
      <c r="J15" s="113">
        <v>1.161</v>
      </c>
      <c r="K15" s="299">
        <v>1.1559999999999999</v>
      </c>
      <c r="L15" s="324">
        <v>1.151</v>
      </c>
      <c r="M15" s="324">
        <v>1.143</v>
      </c>
      <c r="N15" s="324">
        <v>1.1399999999999999</v>
      </c>
      <c r="O15" s="299">
        <v>1.1359999999999999</v>
      </c>
      <c r="P15" s="337">
        <v>1.1319999999999999</v>
      </c>
      <c r="Q15" s="324">
        <v>1.129</v>
      </c>
      <c r="R15" s="324">
        <v>1.1200000000000001</v>
      </c>
      <c r="S15" s="324">
        <v>1.113</v>
      </c>
      <c r="T15" s="299">
        <v>1.101</v>
      </c>
      <c r="U15" s="324">
        <v>1.0860000000000001</v>
      </c>
      <c r="V15" s="337">
        <v>1.087</v>
      </c>
      <c r="W15" s="337">
        <v>1.0840000000000001</v>
      </c>
      <c r="X15" s="337">
        <v>1.081</v>
      </c>
      <c r="Y15" s="337">
        <v>1.085</v>
      </c>
      <c r="Z15" s="337">
        <v>1.0820000000000001</v>
      </c>
      <c r="AA15" s="299">
        <v>1.079</v>
      </c>
      <c r="AB15" s="324">
        <v>1.075</v>
      </c>
      <c r="AC15" s="299">
        <v>1.0720000000000001</v>
      </c>
    </row>
    <row r="16" spans="2:29" x14ac:dyDescent="0.2">
      <c r="B16" s="5" t="s">
        <v>424</v>
      </c>
      <c r="C16" s="5" t="s">
        <v>35</v>
      </c>
      <c r="D16" s="117" t="s">
        <v>38</v>
      </c>
      <c r="E16" s="5" t="s">
        <v>39</v>
      </c>
      <c r="F16" s="67" t="s">
        <v>466</v>
      </c>
      <c r="G16" s="67">
        <v>1.161</v>
      </c>
      <c r="H16" s="67" t="s">
        <v>571</v>
      </c>
      <c r="I16" s="67">
        <v>0.96499999999999997</v>
      </c>
      <c r="J16" s="113">
        <v>1.224</v>
      </c>
      <c r="K16" s="299">
        <v>1.2230000000000001</v>
      </c>
      <c r="L16" s="324">
        <v>1.2130000000000001</v>
      </c>
      <c r="M16" s="324">
        <v>1.204</v>
      </c>
      <c r="N16" s="324">
        <v>1.1950000000000001</v>
      </c>
      <c r="O16" s="299">
        <v>1.1819999999999999</v>
      </c>
      <c r="P16" s="337">
        <v>1.173</v>
      </c>
      <c r="Q16" s="324">
        <v>1.163</v>
      </c>
      <c r="R16" s="324">
        <v>1.149</v>
      </c>
      <c r="S16" s="324">
        <v>1.141</v>
      </c>
      <c r="T16" s="299">
        <v>1.1359999999999999</v>
      </c>
      <c r="U16" s="324">
        <v>1.1220000000000001</v>
      </c>
      <c r="V16" s="337">
        <v>1.1200000000000001</v>
      </c>
      <c r="W16" s="337">
        <v>1.113</v>
      </c>
      <c r="X16" s="337">
        <v>1.1100000000000001</v>
      </c>
      <c r="Y16" s="337">
        <v>1.113</v>
      </c>
      <c r="Z16" s="337">
        <v>1.1200000000000001</v>
      </c>
      <c r="AA16" s="299">
        <v>1.1259999999999999</v>
      </c>
      <c r="AB16" s="324">
        <v>1.129</v>
      </c>
      <c r="AC16" s="299">
        <v>1.137</v>
      </c>
    </row>
    <row r="17" spans="2:29" x14ac:dyDescent="0.2">
      <c r="B17" s="5" t="s">
        <v>425</v>
      </c>
      <c r="C17" s="5" t="s">
        <v>40</v>
      </c>
      <c r="D17" s="117" t="s">
        <v>41</v>
      </c>
      <c r="E17" s="5" t="s">
        <v>42</v>
      </c>
      <c r="F17" s="67" t="s">
        <v>466</v>
      </c>
      <c r="G17" s="67">
        <v>1.161</v>
      </c>
      <c r="H17" s="67" t="s">
        <v>571</v>
      </c>
      <c r="I17" s="67">
        <v>0.96499999999999997</v>
      </c>
      <c r="J17" s="113">
        <v>1.1990000000000001</v>
      </c>
      <c r="K17" s="299">
        <v>1.1930000000000001</v>
      </c>
      <c r="L17" s="324">
        <v>1.1870000000000001</v>
      </c>
      <c r="M17" s="324">
        <v>1.1759999999999999</v>
      </c>
      <c r="N17" s="324">
        <v>1.1679999999999999</v>
      </c>
      <c r="O17" s="299">
        <v>1.161</v>
      </c>
      <c r="P17" s="337">
        <v>1.1579999999999999</v>
      </c>
      <c r="Q17" s="324">
        <v>1.1459999999999999</v>
      </c>
      <c r="R17" s="324">
        <v>1.127</v>
      </c>
      <c r="S17" s="324">
        <v>1.105</v>
      </c>
      <c r="T17" s="299">
        <v>1.091</v>
      </c>
      <c r="U17" s="324">
        <v>1.075</v>
      </c>
      <c r="V17" s="337">
        <v>1.07</v>
      </c>
      <c r="W17" s="337">
        <v>1.0660000000000001</v>
      </c>
      <c r="X17" s="337">
        <v>1.056</v>
      </c>
      <c r="Y17" s="337">
        <v>1.0549999999999999</v>
      </c>
      <c r="Z17" s="337">
        <v>1.052</v>
      </c>
      <c r="AA17" s="299">
        <v>1.048</v>
      </c>
      <c r="AB17" s="324">
        <v>1.0409999999999999</v>
      </c>
      <c r="AC17" s="299">
        <v>1.036</v>
      </c>
    </row>
    <row r="18" spans="2:29" x14ac:dyDescent="0.2">
      <c r="B18" s="5" t="s">
        <v>415</v>
      </c>
      <c r="C18" s="5" t="s">
        <v>5</v>
      </c>
      <c r="D18" s="117" t="s">
        <v>43</v>
      </c>
      <c r="E18" s="5" t="s">
        <v>44</v>
      </c>
      <c r="F18" s="67" t="s">
        <v>466</v>
      </c>
      <c r="G18" s="67">
        <v>1.161</v>
      </c>
      <c r="H18" s="67" t="s">
        <v>571</v>
      </c>
      <c r="I18" s="67">
        <v>0.96499999999999997</v>
      </c>
      <c r="J18" s="113">
        <v>1.0229999999999999</v>
      </c>
      <c r="K18" s="299">
        <v>1.0109999999999999</v>
      </c>
      <c r="L18" s="324">
        <v>1.004</v>
      </c>
      <c r="M18" s="324">
        <v>0.998</v>
      </c>
      <c r="N18" s="324">
        <v>0.99099999999999999</v>
      </c>
      <c r="O18" s="299">
        <v>0.98399999999999999</v>
      </c>
      <c r="P18" s="337">
        <v>0.98199999999999998</v>
      </c>
      <c r="Q18" s="324">
        <v>0.98499999999999999</v>
      </c>
      <c r="R18" s="324">
        <v>0.97899999999999998</v>
      </c>
      <c r="S18" s="324">
        <v>0.97</v>
      </c>
      <c r="T18" s="299">
        <v>0.96799999999999997</v>
      </c>
      <c r="U18" s="324">
        <v>0.97499999999999998</v>
      </c>
      <c r="V18" s="337">
        <v>0.97699999999999998</v>
      </c>
      <c r="W18" s="337">
        <v>0.97299999999999998</v>
      </c>
      <c r="X18" s="337">
        <v>0.96499999999999997</v>
      </c>
      <c r="Y18" s="337">
        <v>0.96199999999999997</v>
      </c>
      <c r="Z18" s="337">
        <v>0.95799999999999996</v>
      </c>
      <c r="AA18" s="299">
        <v>0.95499999999999996</v>
      </c>
      <c r="AB18" s="324">
        <v>0.95099999999999996</v>
      </c>
      <c r="AC18" s="299">
        <v>0.94</v>
      </c>
    </row>
    <row r="19" spans="2:29" x14ac:dyDescent="0.2">
      <c r="B19" s="5" t="s">
        <v>415</v>
      </c>
      <c r="C19" s="5" t="s">
        <v>5</v>
      </c>
      <c r="D19" s="117" t="s">
        <v>45</v>
      </c>
      <c r="E19" s="5" t="s">
        <v>46</v>
      </c>
      <c r="F19" s="67" t="s">
        <v>466</v>
      </c>
      <c r="G19" s="67">
        <v>1.161</v>
      </c>
      <c r="H19" s="67" t="s">
        <v>571</v>
      </c>
      <c r="I19" s="67">
        <v>0.96499999999999997</v>
      </c>
      <c r="J19" s="113">
        <v>1.115</v>
      </c>
      <c r="K19" s="299">
        <v>1.111</v>
      </c>
      <c r="L19" s="324">
        <v>1.1060000000000001</v>
      </c>
      <c r="M19" s="324">
        <v>1.101</v>
      </c>
      <c r="N19" s="324">
        <v>1.0980000000000001</v>
      </c>
      <c r="O19" s="299">
        <v>1.0920000000000001</v>
      </c>
      <c r="P19" s="337">
        <v>1.0880000000000001</v>
      </c>
      <c r="Q19" s="324">
        <v>1.0840000000000001</v>
      </c>
      <c r="R19" s="324">
        <v>1.077</v>
      </c>
      <c r="S19" s="324">
        <v>1.0669999999999999</v>
      </c>
      <c r="T19" s="299">
        <v>1.0620000000000001</v>
      </c>
      <c r="U19" s="324">
        <v>1.0640000000000001</v>
      </c>
      <c r="V19" s="337">
        <v>1.07</v>
      </c>
      <c r="W19" s="337">
        <v>1.0669999999999999</v>
      </c>
      <c r="X19" s="337">
        <v>1.0649999999999999</v>
      </c>
      <c r="Y19" s="337">
        <v>1.0669999999999999</v>
      </c>
      <c r="Z19" s="337">
        <v>1.0669999999999999</v>
      </c>
      <c r="AA19" s="299">
        <v>1.069</v>
      </c>
      <c r="AB19" s="324">
        <v>1.069</v>
      </c>
      <c r="AC19" s="299">
        <v>1.07</v>
      </c>
    </row>
    <row r="20" spans="2:29" x14ac:dyDescent="0.2">
      <c r="B20" s="5" t="s">
        <v>426</v>
      </c>
      <c r="C20" s="5" t="s">
        <v>47</v>
      </c>
      <c r="D20" s="117" t="s">
        <v>48</v>
      </c>
      <c r="E20" s="5" t="s">
        <v>49</v>
      </c>
      <c r="F20" s="67" t="s">
        <v>466</v>
      </c>
      <c r="G20" s="67">
        <v>1.161</v>
      </c>
      <c r="H20" s="67" t="s">
        <v>571</v>
      </c>
      <c r="I20" s="67">
        <v>0.96499999999999997</v>
      </c>
      <c r="J20" s="113">
        <v>0.75600000000000001</v>
      </c>
      <c r="K20" s="299">
        <v>0.75</v>
      </c>
      <c r="L20" s="324">
        <v>0.747</v>
      </c>
      <c r="M20" s="324">
        <v>0.74299999999999999</v>
      </c>
      <c r="N20" s="324">
        <v>0.73599999999999999</v>
      </c>
      <c r="O20" s="299">
        <v>0.73</v>
      </c>
      <c r="P20" s="337">
        <v>0.72399999999999998</v>
      </c>
      <c r="Q20" s="324">
        <v>0.71699999999999997</v>
      </c>
      <c r="R20" s="324">
        <v>0.70599999999999996</v>
      </c>
      <c r="S20" s="324">
        <v>0.69799999999999995</v>
      </c>
      <c r="T20" s="299">
        <v>0.69099999999999995</v>
      </c>
      <c r="U20" s="324">
        <v>0.68500000000000005</v>
      </c>
      <c r="V20" s="337">
        <v>0.68200000000000005</v>
      </c>
      <c r="W20" s="337">
        <v>0.67700000000000005</v>
      </c>
      <c r="X20" s="337">
        <v>0.67100000000000004</v>
      </c>
      <c r="Y20" s="337">
        <v>0.66800000000000004</v>
      </c>
      <c r="Z20" s="337">
        <v>0.66600000000000004</v>
      </c>
      <c r="AA20" s="299">
        <v>0.66300000000000003</v>
      </c>
      <c r="AB20" s="324">
        <v>0.66</v>
      </c>
      <c r="AC20" s="299">
        <v>0.65800000000000003</v>
      </c>
    </row>
    <row r="21" spans="2:29" x14ac:dyDescent="0.2">
      <c r="B21" s="5" t="s">
        <v>427</v>
      </c>
      <c r="C21" s="5" t="s">
        <v>50</v>
      </c>
      <c r="D21" s="117" t="s">
        <v>51</v>
      </c>
      <c r="E21" s="5" t="s">
        <v>52</v>
      </c>
      <c r="F21" s="67" t="s">
        <v>466</v>
      </c>
      <c r="G21" s="67">
        <v>1.161</v>
      </c>
      <c r="H21" s="67" t="s">
        <v>571</v>
      </c>
      <c r="I21" s="67">
        <v>0.96499999999999997</v>
      </c>
      <c r="J21" s="113">
        <v>0.80700000000000005</v>
      </c>
      <c r="K21" s="299">
        <v>0.80300000000000005</v>
      </c>
      <c r="L21" s="324">
        <v>0.79600000000000004</v>
      </c>
      <c r="M21" s="324">
        <v>0.79400000000000004</v>
      </c>
      <c r="N21" s="324">
        <v>0.79</v>
      </c>
      <c r="O21" s="299">
        <v>0.78700000000000003</v>
      </c>
      <c r="P21" s="337">
        <v>0.78600000000000003</v>
      </c>
      <c r="Q21" s="324">
        <v>0.78100000000000003</v>
      </c>
      <c r="R21" s="324">
        <v>0.77400000000000002</v>
      </c>
      <c r="S21" s="324">
        <v>0.76700000000000002</v>
      </c>
      <c r="T21" s="299">
        <v>0.76700000000000002</v>
      </c>
      <c r="U21" s="324">
        <v>0.76</v>
      </c>
      <c r="V21" s="337">
        <v>0.75700000000000001</v>
      </c>
      <c r="W21" s="337">
        <v>0.754</v>
      </c>
      <c r="X21" s="337">
        <v>0.752</v>
      </c>
      <c r="Y21" s="337">
        <v>0.752</v>
      </c>
      <c r="Z21" s="337">
        <v>0.752</v>
      </c>
      <c r="AA21" s="299">
        <v>0.75</v>
      </c>
      <c r="AB21" s="324">
        <v>0.748</v>
      </c>
      <c r="AC21" s="299">
        <v>0.747</v>
      </c>
    </row>
    <row r="22" spans="2:29" x14ac:dyDescent="0.2">
      <c r="B22" s="5" t="s">
        <v>428</v>
      </c>
      <c r="C22" s="5" t="s">
        <v>53</v>
      </c>
      <c r="D22" s="2" t="s">
        <v>578</v>
      </c>
      <c r="E22" s="2" t="s">
        <v>556</v>
      </c>
      <c r="F22" s="67" t="s">
        <v>466</v>
      </c>
      <c r="G22" s="67">
        <v>1.161</v>
      </c>
      <c r="H22" s="67" t="s">
        <v>571</v>
      </c>
      <c r="I22" s="67">
        <v>0.96499999999999997</v>
      </c>
      <c r="J22" s="113">
        <v>0.90700000000000003</v>
      </c>
      <c r="K22" s="299">
        <v>0.9</v>
      </c>
      <c r="L22" s="324">
        <v>0.89400000000000002</v>
      </c>
      <c r="M22" s="324">
        <v>0.88900000000000001</v>
      </c>
      <c r="N22" s="324">
        <v>0.88500000000000001</v>
      </c>
      <c r="O22" s="299">
        <v>0.878</v>
      </c>
      <c r="P22" s="337">
        <v>0.877</v>
      </c>
      <c r="Q22" s="324">
        <v>0.871</v>
      </c>
      <c r="R22" s="324">
        <v>0.86299999999999999</v>
      </c>
      <c r="S22" s="324">
        <v>0.85299999999999998</v>
      </c>
      <c r="T22" s="299">
        <v>0.84599999999999997</v>
      </c>
      <c r="U22" s="324">
        <v>0.84199999999999997</v>
      </c>
      <c r="V22" s="337">
        <v>0.83699999999999997</v>
      </c>
      <c r="W22" s="337">
        <v>0.83299999999999996</v>
      </c>
      <c r="X22" s="337">
        <v>0.82799999999999996</v>
      </c>
      <c r="Y22" s="337">
        <v>0.82399999999999995</v>
      </c>
      <c r="Z22" s="337">
        <v>0.82499999999999996</v>
      </c>
      <c r="AA22" s="299">
        <v>0.82099999999999995</v>
      </c>
      <c r="AB22" s="324">
        <v>0.81799999999999995</v>
      </c>
      <c r="AC22" s="299">
        <v>0.81699999999999995</v>
      </c>
    </row>
    <row r="23" spans="2:29" x14ac:dyDescent="0.2">
      <c r="B23" s="5" t="s">
        <v>422</v>
      </c>
      <c r="C23" s="5" t="s">
        <v>31</v>
      </c>
      <c r="D23" s="117" t="s">
        <v>54</v>
      </c>
      <c r="E23" s="5" t="s">
        <v>55</v>
      </c>
      <c r="F23" s="67" t="s">
        <v>466</v>
      </c>
      <c r="G23" s="67">
        <v>1.161</v>
      </c>
      <c r="H23" s="67" t="s">
        <v>571</v>
      </c>
      <c r="I23" s="67">
        <v>0.96499999999999997</v>
      </c>
      <c r="J23" s="113">
        <v>0.85399999999999998</v>
      </c>
      <c r="K23" s="299">
        <v>0.85099999999999998</v>
      </c>
      <c r="L23" s="324">
        <v>0.84799999999999998</v>
      </c>
      <c r="M23" s="324">
        <v>0.84799999999999998</v>
      </c>
      <c r="N23" s="324">
        <v>0.84299999999999997</v>
      </c>
      <c r="O23" s="299">
        <v>0.83599999999999997</v>
      </c>
      <c r="P23" s="337">
        <v>0.83699999999999997</v>
      </c>
      <c r="Q23" s="324">
        <v>0.83599999999999997</v>
      </c>
      <c r="R23" s="324">
        <v>0.83199999999999996</v>
      </c>
      <c r="S23" s="324">
        <v>0.82799999999999996</v>
      </c>
      <c r="T23" s="299">
        <v>0.82799999999999996</v>
      </c>
      <c r="U23" s="324">
        <v>0.82399999999999995</v>
      </c>
      <c r="V23" s="337">
        <v>0.82499999999999996</v>
      </c>
      <c r="W23" s="337">
        <v>0.82099999999999995</v>
      </c>
      <c r="X23" s="337">
        <v>0.81699999999999995</v>
      </c>
      <c r="Y23" s="337">
        <v>0.81899999999999995</v>
      </c>
      <c r="Z23" s="337">
        <v>0.81799999999999995</v>
      </c>
      <c r="AA23" s="299">
        <v>0.81899999999999995</v>
      </c>
      <c r="AB23" s="324">
        <v>0.81799999999999995</v>
      </c>
      <c r="AC23" s="299">
        <v>0.81899999999999995</v>
      </c>
    </row>
    <row r="24" spans="2:29" x14ac:dyDescent="0.2">
      <c r="B24" s="5" t="s">
        <v>417</v>
      </c>
      <c r="C24" s="5" t="s">
        <v>11</v>
      </c>
      <c r="D24" s="2" t="s">
        <v>557</v>
      </c>
      <c r="E24" s="2" t="s">
        <v>558</v>
      </c>
      <c r="F24" s="67" t="s">
        <v>466</v>
      </c>
      <c r="G24" s="67">
        <v>1.161</v>
      </c>
      <c r="H24" s="67" t="s">
        <v>571</v>
      </c>
      <c r="I24" s="67">
        <v>0.96499999999999997</v>
      </c>
      <c r="J24" s="113">
        <v>1.0389999999999999</v>
      </c>
      <c r="K24" s="299">
        <v>1.032</v>
      </c>
      <c r="L24" s="324">
        <v>1.0249999999999999</v>
      </c>
      <c r="M24" s="324">
        <v>1.02</v>
      </c>
      <c r="N24" s="324">
        <v>1.018</v>
      </c>
      <c r="O24" s="299">
        <v>1.0089999999999999</v>
      </c>
      <c r="P24" s="337">
        <v>1.0049999999999999</v>
      </c>
      <c r="Q24" s="324">
        <v>0.996</v>
      </c>
      <c r="R24" s="324">
        <v>0.98399999999999999</v>
      </c>
      <c r="S24" s="324">
        <v>0.97399999999999998</v>
      </c>
      <c r="T24" s="299">
        <v>0.96499999999999997</v>
      </c>
      <c r="U24" s="324">
        <v>0.95399999999999996</v>
      </c>
      <c r="V24" s="337">
        <v>0.94799999999999995</v>
      </c>
      <c r="W24" s="337">
        <v>0.94199999999999995</v>
      </c>
      <c r="X24" s="337">
        <v>0.93600000000000005</v>
      </c>
      <c r="Y24" s="337">
        <v>0.93600000000000005</v>
      </c>
      <c r="Z24" s="337">
        <v>0.93100000000000005</v>
      </c>
      <c r="AA24" s="299">
        <v>0.93</v>
      </c>
      <c r="AB24" s="324">
        <v>0.92700000000000005</v>
      </c>
      <c r="AC24" s="299">
        <v>0.92900000000000005</v>
      </c>
    </row>
    <row r="25" spans="2:29" x14ac:dyDescent="0.2">
      <c r="B25" s="5" t="s">
        <v>425</v>
      </c>
      <c r="C25" s="5" t="s">
        <v>40</v>
      </c>
      <c r="D25" s="117" t="s">
        <v>56</v>
      </c>
      <c r="E25" s="5" t="s">
        <v>57</v>
      </c>
      <c r="F25" s="67" t="s">
        <v>466</v>
      </c>
      <c r="G25" s="67">
        <v>1.161</v>
      </c>
      <c r="H25" s="67" t="s">
        <v>571</v>
      </c>
      <c r="I25" s="67">
        <v>0.96499999999999997</v>
      </c>
      <c r="J25" s="113">
        <v>1.1379999999999999</v>
      </c>
      <c r="K25" s="299">
        <v>1.139</v>
      </c>
      <c r="L25" s="324">
        <v>1.141</v>
      </c>
      <c r="M25" s="324">
        <v>1.139</v>
      </c>
      <c r="N25" s="324">
        <v>1.1379999999999999</v>
      </c>
      <c r="O25" s="299">
        <v>1.135</v>
      </c>
      <c r="P25" s="337">
        <v>1.137</v>
      </c>
      <c r="Q25" s="324">
        <v>1.1319999999999999</v>
      </c>
      <c r="R25" s="324">
        <v>1.123</v>
      </c>
      <c r="S25" s="324">
        <v>1.111</v>
      </c>
      <c r="T25" s="299">
        <v>1.107</v>
      </c>
      <c r="U25" s="324">
        <v>1.097</v>
      </c>
      <c r="V25" s="337">
        <v>1.095</v>
      </c>
      <c r="W25" s="337">
        <v>1.0920000000000001</v>
      </c>
      <c r="X25" s="337">
        <v>1.0860000000000001</v>
      </c>
      <c r="Y25" s="337">
        <v>1.0840000000000001</v>
      </c>
      <c r="Z25" s="337">
        <v>1.083</v>
      </c>
      <c r="AA25" s="299">
        <v>1.08</v>
      </c>
      <c r="AB25" s="324">
        <v>1.075</v>
      </c>
      <c r="AC25" s="299">
        <v>1.0720000000000001</v>
      </c>
    </row>
    <row r="26" spans="2:29" x14ac:dyDescent="0.2">
      <c r="B26" s="5" t="s">
        <v>415</v>
      </c>
      <c r="C26" s="5" t="s">
        <v>5</v>
      </c>
      <c r="D26" s="117" t="s">
        <v>58</v>
      </c>
      <c r="E26" s="5" t="s">
        <v>59</v>
      </c>
      <c r="F26" s="67" t="s">
        <v>466</v>
      </c>
      <c r="G26" s="67">
        <v>1.161</v>
      </c>
      <c r="H26" s="67" t="s">
        <v>571</v>
      </c>
      <c r="I26" s="67">
        <v>0.96499999999999997</v>
      </c>
      <c r="J26" s="113">
        <v>1.1579999999999999</v>
      </c>
      <c r="K26" s="299">
        <v>1.153</v>
      </c>
      <c r="L26" s="324">
        <v>1.1459999999999999</v>
      </c>
      <c r="M26" s="324">
        <v>1.137</v>
      </c>
      <c r="N26" s="324">
        <v>1.133</v>
      </c>
      <c r="O26" s="299">
        <v>1.127</v>
      </c>
      <c r="P26" s="337">
        <v>1.123</v>
      </c>
      <c r="Q26" s="324">
        <v>1.1200000000000001</v>
      </c>
      <c r="R26" s="324">
        <v>1.113</v>
      </c>
      <c r="S26" s="324">
        <v>1.1000000000000001</v>
      </c>
      <c r="T26" s="299">
        <v>1.0920000000000001</v>
      </c>
      <c r="U26" s="324">
        <v>1.085</v>
      </c>
      <c r="V26" s="337">
        <v>1.0860000000000001</v>
      </c>
      <c r="W26" s="337">
        <v>1.08</v>
      </c>
      <c r="X26" s="337">
        <v>1.0780000000000001</v>
      </c>
      <c r="Y26" s="337">
        <v>1.081</v>
      </c>
      <c r="Z26" s="337">
        <v>1.08</v>
      </c>
      <c r="AA26" s="299">
        <v>1.08</v>
      </c>
      <c r="AB26" s="324">
        <v>1.0840000000000001</v>
      </c>
      <c r="AC26" s="299">
        <v>1.0840000000000001</v>
      </c>
    </row>
    <row r="27" spans="2:29" x14ac:dyDescent="0.2">
      <c r="B27" s="5" t="s">
        <v>429</v>
      </c>
      <c r="C27" s="5" t="s">
        <v>60</v>
      </c>
      <c r="D27" s="117" t="s">
        <v>61</v>
      </c>
      <c r="E27" s="5" t="s">
        <v>62</v>
      </c>
      <c r="F27" s="67" t="s">
        <v>466</v>
      </c>
      <c r="G27" s="67">
        <v>1.161</v>
      </c>
      <c r="H27" s="67" t="s">
        <v>571</v>
      </c>
      <c r="I27" s="67">
        <v>0.96499999999999997</v>
      </c>
      <c r="J27" s="113">
        <v>1.079</v>
      </c>
      <c r="K27" s="299">
        <v>1.0740000000000001</v>
      </c>
      <c r="L27" s="324">
        <v>1.0680000000000001</v>
      </c>
      <c r="M27" s="324">
        <v>1.0629999999999999</v>
      </c>
      <c r="N27" s="324">
        <v>1.0589999999999999</v>
      </c>
      <c r="O27" s="299">
        <v>1.0529999999999999</v>
      </c>
      <c r="P27" s="337">
        <v>1.0509999999999999</v>
      </c>
      <c r="Q27" s="324">
        <v>1.0449999999999999</v>
      </c>
      <c r="R27" s="324">
        <v>1.034</v>
      </c>
      <c r="S27" s="324">
        <v>1.022</v>
      </c>
      <c r="T27" s="299">
        <v>1.018</v>
      </c>
      <c r="U27" s="324">
        <v>1.0049999999999999</v>
      </c>
      <c r="V27" s="337">
        <v>0.998</v>
      </c>
      <c r="W27" s="337">
        <v>0.99299999999999999</v>
      </c>
      <c r="X27" s="337">
        <v>0.98599999999999999</v>
      </c>
      <c r="Y27" s="337">
        <v>0.98699999999999999</v>
      </c>
      <c r="Z27" s="337">
        <v>0.98399999999999999</v>
      </c>
      <c r="AA27" s="299">
        <v>0.97899999999999998</v>
      </c>
      <c r="AB27" s="324">
        <v>0.97799999999999998</v>
      </c>
      <c r="AC27" s="299">
        <v>0.97599999999999998</v>
      </c>
    </row>
    <row r="28" spans="2:29" x14ac:dyDescent="0.2">
      <c r="B28" s="5" t="s">
        <v>418</v>
      </c>
      <c r="C28" s="5" t="s">
        <v>12</v>
      </c>
      <c r="D28" s="117" t="s">
        <v>63</v>
      </c>
      <c r="E28" s="5" t="s">
        <v>64</v>
      </c>
      <c r="F28" s="67" t="s">
        <v>466</v>
      </c>
      <c r="G28" s="67">
        <v>1.161</v>
      </c>
      <c r="H28" s="67" t="s">
        <v>571</v>
      </c>
      <c r="I28" s="67">
        <v>0.96499999999999997</v>
      </c>
      <c r="J28" s="113">
        <v>0.57499999999999996</v>
      </c>
      <c r="K28" s="299">
        <v>0.57299999999999995</v>
      </c>
      <c r="L28" s="324">
        <v>0.57199999999999995</v>
      </c>
      <c r="M28" s="324">
        <v>0.56699999999999995</v>
      </c>
      <c r="N28" s="324">
        <v>0.56000000000000005</v>
      </c>
      <c r="O28" s="299">
        <v>0.55700000000000005</v>
      </c>
      <c r="P28" s="337">
        <v>0.55400000000000005</v>
      </c>
      <c r="Q28" s="324">
        <v>0.55400000000000005</v>
      </c>
      <c r="R28" s="324">
        <v>0.54900000000000004</v>
      </c>
      <c r="S28" s="324">
        <v>0.54700000000000004</v>
      </c>
      <c r="T28" s="299">
        <v>0.54800000000000004</v>
      </c>
      <c r="U28" s="324">
        <v>0.54700000000000004</v>
      </c>
      <c r="V28" s="337">
        <v>0.54700000000000004</v>
      </c>
      <c r="W28" s="337">
        <v>0.54600000000000004</v>
      </c>
      <c r="X28" s="337">
        <v>0.54400000000000004</v>
      </c>
      <c r="Y28" s="337">
        <v>0.54700000000000004</v>
      </c>
      <c r="Z28" s="337">
        <v>0.54600000000000004</v>
      </c>
      <c r="AA28" s="299">
        <v>0.54600000000000004</v>
      </c>
      <c r="AB28" s="324">
        <v>0.54600000000000004</v>
      </c>
      <c r="AC28" s="299">
        <v>0.54700000000000004</v>
      </c>
    </row>
    <row r="29" spans="2:29" x14ac:dyDescent="0.2">
      <c r="B29" s="5" t="s">
        <v>430</v>
      </c>
      <c r="C29" s="5" t="s">
        <v>65</v>
      </c>
      <c r="D29" s="117" t="s">
        <v>66</v>
      </c>
      <c r="E29" s="5" t="s">
        <v>67</v>
      </c>
      <c r="F29" s="67" t="s">
        <v>466</v>
      </c>
      <c r="G29" s="67">
        <v>1.161</v>
      </c>
      <c r="H29" s="67" t="s">
        <v>571</v>
      </c>
      <c r="I29" s="67">
        <v>0.96499999999999997</v>
      </c>
      <c r="J29" s="113">
        <v>1.206</v>
      </c>
      <c r="K29" s="299">
        <v>1.198</v>
      </c>
      <c r="L29" s="324">
        <v>1.1910000000000001</v>
      </c>
      <c r="M29" s="324">
        <v>1.1859999999999999</v>
      </c>
      <c r="N29" s="324">
        <v>1.1779999999999999</v>
      </c>
      <c r="O29" s="299">
        <v>1.1739999999999999</v>
      </c>
      <c r="P29" s="337">
        <v>1.175</v>
      </c>
      <c r="Q29" s="324">
        <v>1.1639999999999999</v>
      </c>
      <c r="R29" s="324">
        <v>1.1519999999999999</v>
      </c>
      <c r="S29" s="324">
        <v>1.1379999999999999</v>
      </c>
      <c r="T29" s="299">
        <v>1.133</v>
      </c>
      <c r="U29" s="324">
        <v>1.125</v>
      </c>
      <c r="V29" s="337">
        <v>1.1200000000000001</v>
      </c>
      <c r="W29" s="337">
        <v>1.119</v>
      </c>
      <c r="X29" s="337">
        <v>1.1120000000000001</v>
      </c>
      <c r="Y29" s="337">
        <v>1.1080000000000001</v>
      </c>
      <c r="Z29" s="337">
        <v>1.1080000000000001</v>
      </c>
      <c r="AA29" s="299">
        <v>1.101</v>
      </c>
      <c r="AB29" s="324">
        <v>1.089</v>
      </c>
      <c r="AC29" s="299">
        <v>1.0840000000000001</v>
      </c>
    </row>
    <row r="30" spans="2:29" x14ac:dyDescent="0.2">
      <c r="B30" s="5" t="s">
        <v>416</v>
      </c>
      <c r="C30" s="5" t="s">
        <v>8</v>
      </c>
      <c r="D30" s="117" t="s">
        <v>68</v>
      </c>
      <c r="E30" s="5" t="s">
        <v>69</v>
      </c>
      <c r="F30" s="67" t="s">
        <v>466</v>
      </c>
      <c r="G30" s="67">
        <v>1.161</v>
      </c>
      <c r="H30" s="67" t="s">
        <v>571</v>
      </c>
      <c r="I30" s="67">
        <v>0.96499999999999997</v>
      </c>
      <c r="J30" s="113">
        <v>1.101</v>
      </c>
      <c r="K30" s="299">
        <v>1.0880000000000001</v>
      </c>
      <c r="L30" s="324">
        <v>1.073</v>
      </c>
      <c r="M30" s="324">
        <v>1.0620000000000001</v>
      </c>
      <c r="N30" s="324">
        <v>1.046</v>
      </c>
      <c r="O30" s="299">
        <v>1.03</v>
      </c>
      <c r="P30" s="337">
        <v>1.0189999999999999</v>
      </c>
      <c r="Q30" s="324">
        <v>1.0009999999999999</v>
      </c>
      <c r="R30" s="324">
        <v>0.98799999999999999</v>
      </c>
      <c r="S30" s="324">
        <v>0.97399999999999998</v>
      </c>
      <c r="T30" s="299">
        <v>0.97</v>
      </c>
      <c r="U30" s="324">
        <v>0.95799999999999996</v>
      </c>
      <c r="V30" s="337">
        <v>0.95199999999999996</v>
      </c>
      <c r="W30" s="337">
        <v>0.94599999999999995</v>
      </c>
      <c r="X30" s="337">
        <v>0.94199999999999995</v>
      </c>
      <c r="Y30" s="337">
        <v>0.94199999999999995</v>
      </c>
      <c r="Z30" s="337">
        <v>0.93899999999999995</v>
      </c>
      <c r="AA30" s="299">
        <v>0.93300000000000005</v>
      </c>
      <c r="AB30" s="324">
        <v>0.92500000000000004</v>
      </c>
      <c r="AC30" s="299">
        <v>0.93400000000000005</v>
      </c>
    </row>
    <row r="31" spans="2:29" x14ac:dyDescent="0.2">
      <c r="B31" s="5" t="s">
        <v>552</v>
      </c>
      <c r="C31" s="5" t="s">
        <v>20</v>
      </c>
      <c r="D31" s="117" t="s">
        <v>70</v>
      </c>
      <c r="E31" s="5" t="s">
        <v>71</v>
      </c>
      <c r="F31" s="67" t="s">
        <v>466</v>
      </c>
      <c r="G31" s="67">
        <v>1.161</v>
      </c>
      <c r="H31" s="67" t="s">
        <v>571</v>
      </c>
      <c r="I31" s="67">
        <v>0.96499999999999997</v>
      </c>
      <c r="J31" s="113">
        <v>1.0569999999999999</v>
      </c>
      <c r="K31" s="299">
        <v>1.0529999999999999</v>
      </c>
      <c r="L31" s="324">
        <v>1.046</v>
      </c>
      <c r="M31" s="324">
        <v>1.0449999999999999</v>
      </c>
      <c r="N31" s="324">
        <v>1.038</v>
      </c>
      <c r="O31" s="299">
        <v>1.032</v>
      </c>
      <c r="P31" s="337">
        <v>1.028</v>
      </c>
      <c r="Q31" s="324">
        <v>1.0229999999999999</v>
      </c>
      <c r="R31" s="324">
        <v>1.0089999999999999</v>
      </c>
      <c r="S31" s="324">
        <v>0.995</v>
      </c>
      <c r="T31" s="299">
        <v>0.99399999999999999</v>
      </c>
      <c r="U31" s="324">
        <v>0.98399999999999999</v>
      </c>
      <c r="V31" s="337">
        <v>0.97899999999999998</v>
      </c>
      <c r="W31" s="337">
        <v>0.97399999999999998</v>
      </c>
      <c r="X31" s="337">
        <v>0.96599999999999997</v>
      </c>
      <c r="Y31" s="337">
        <v>0.96399999999999997</v>
      </c>
      <c r="Z31" s="337">
        <v>0.96199999999999997</v>
      </c>
      <c r="AA31" s="299">
        <v>0.95799999999999996</v>
      </c>
      <c r="AB31" s="324">
        <v>0.95299999999999996</v>
      </c>
      <c r="AC31" s="299">
        <v>0.95199999999999996</v>
      </c>
    </row>
    <row r="32" spans="2:29" x14ac:dyDescent="0.2">
      <c r="B32" s="5" t="s">
        <v>426</v>
      </c>
      <c r="C32" s="5" t="s">
        <v>47</v>
      </c>
      <c r="D32" s="117" t="s">
        <v>72</v>
      </c>
      <c r="E32" s="5" t="s">
        <v>73</v>
      </c>
      <c r="F32" s="67" t="s">
        <v>466</v>
      </c>
      <c r="G32" s="67">
        <v>1.161</v>
      </c>
      <c r="H32" s="67" t="s">
        <v>571</v>
      </c>
      <c r="I32" s="67">
        <v>0.96499999999999997</v>
      </c>
      <c r="J32" s="113">
        <v>0.65700000000000003</v>
      </c>
      <c r="K32" s="299">
        <v>0.65200000000000002</v>
      </c>
      <c r="L32" s="324">
        <v>0.64800000000000002</v>
      </c>
      <c r="M32" s="324">
        <v>0.64500000000000002</v>
      </c>
      <c r="N32" s="324">
        <v>0.64100000000000001</v>
      </c>
      <c r="O32" s="299">
        <v>0.63600000000000001</v>
      </c>
      <c r="P32" s="337">
        <v>0.63400000000000001</v>
      </c>
      <c r="Q32" s="324">
        <v>0.63</v>
      </c>
      <c r="R32" s="324">
        <v>0.622</v>
      </c>
      <c r="S32" s="324">
        <v>0.61399999999999999</v>
      </c>
      <c r="T32" s="299">
        <v>0.60699999999999998</v>
      </c>
      <c r="U32" s="324">
        <v>0.60199999999999998</v>
      </c>
      <c r="V32" s="337">
        <v>0.59799999999999998</v>
      </c>
      <c r="W32" s="337">
        <v>0.59299999999999997</v>
      </c>
      <c r="X32" s="337">
        <v>0.58899999999999997</v>
      </c>
      <c r="Y32" s="337">
        <v>0.58699999999999997</v>
      </c>
      <c r="Z32" s="337">
        <v>0.58199999999999996</v>
      </c>
      <c r="AA32" s="299">
        <v>0.57599999999999996</v>
      </c>
      <c r="AB32" s="324">
        <v>0.56899999999999995</v>
      </c>
      <c r="AC32" s="299">
        <v>0.56599999999999995</v>
      </c>
    </row>
    <row r="33" spans="2:29" x14ac:dyDescent="0.2">
      <c r="B33" s="5" t="s">
        <v>424</v>
      </c>
      <c r="C33" s="5" t="s">
        <v>35</v>
      </c>
      <c r="D33" s="117" t="s">
        <v>74</v>
      </c>
      <c r="E33" s="5" t="s">
        <v>75</v>
      </c>
      <c r="F33" s="67" t="s">
        <v>466</v>
      </c>
      <c r="G33" s="67">
        <v>1.161</v>
      </c>
      <c r="H33" s="67" t="s">
        <v>571</v>
      </c>
      <c r="I33" s="67">
        <v>0.96499999999999997</v>
      </c>
      <c r="J33" s="113">
        <v>1.032</v>
      </c>
      <c r="K33" s="299">
        <v>1.0309999999999999</v>
      </c>
      <c r="L33" s="324">
        <v>1.022</v>
      </c>
      <c r="M33" s="324">
        <v>1.016</v>
      </c>
      <c r="N33" s="324">
        <v>1.012</v>
      </c>
      <c r="O33" s="299">
        <v>1.008</v>
      </c>
      <c r="P33" s="337">
        <v>1.014</v>
      </c>
      <c r="Q33" s="324">
        <v>1.0129999999999999</v>
      </c>
      <c r="R33" s="324">
        <v>1.0049999999999999</v>
      </c>
      <c r="S33" s="324">
        <v>1</v>
      </c>
      <c r="T33" s="299">
        <v>0.997</v>
      </c>
      <c r="U33" s="324">
        <v>0.98899999999999999</v>
      </c>
      <c r="V33" s="337">
        <v>0.98599999999999999</v>
      </c>
      <c r="W33" s="337">
        <v>0.98599999999999999</v>
      </c>
      <c r="X33" s="337">
        <v>0.98599999999999999</v>
      </c>
      <c r="Y33" s="337">
        <v>0.99099999999999999</v>
      </c>
      <c r="Z33" s="337">
        <v>0.99199999999999999</v>
      </c>
      <c r="AA33" s="299">
        <v>0.99399999999999999</v>
      </c>
      <c r="AB33" s="324">
        <v>0.99</v>
      </c>
      <c r="AC33" s="299">
        <v>0.98799999999999999</v>
      </c>
    </row>
    <row r="34" spans="2:29" x14ac:dyDescent="0.2">
      <c r="B34" s="5" t="s">
        <v>418</v>
      </c>
      <c r="C34" s="5" t="s">
        <v>12</v>
      </c>
      <c r="D34" s="117" t="s">
        <v>76</v>
      </c>
      <c r="E34" s="5" t="s">
        <v>77</v>
      </c>
      <c r="F34" s="67" t="s">
        <v>466</v>
      </c>
      <c r="G34" s="67">
        <v>1.161</v>
      </c>
      <c r="H34" s="67" t="s">
        <v>571</v>
      </c>
      <c r="I34" s="67">
        <v>0.96499999999999997</v>
      </c>
      <c r="J34" s="113">
        <v>0.68100000000000005</v>
      </c>
      <c r="K34" s="299">
        <v>0.67700000000000005</v>
      </c>
      <c r="L34" s="324">
        <v>0.67500000000000004</v>
      </c>
      <c r="M34" s="324">
        <v>0.67</v>
      </c>
      <c r="N34" s="324">
        <v>0.66800000000000004</v>
      </c>
      <c r="O34" s="299">
        <v>0.66300000000000003</v>
      </c>
      <c r="P34" s="337">
        <v>0.66100000000000003</v>
      </c>
      <c r="Q34" s="324">
        <v>0.65800000000000003</v>
      </c>
      <c r="R34" s="324">
        <v>0.65300000000000002</v>
      </c>
      <c r="S34" s="324">
        <v>0.65</v>
      </c>
      <c r="T34" s="299">
        <v>0.64800000000000002</v>
      </c>
      <c r="U34" s="324">
        <v>0.64300000000000002</v>
      </c>
      <c r="V34" s="337">
        <v>0.64100000000000001</v>
      </c>
      <c r="W34" s="337">
        <v>0.63700000000000001</v>
      </c>
      <c r="X34" s="337">
        <v>0.63</v>
      </c>
      <c r="Y34" s="337">
        <v>0.629</v>
      </c>
      <c r="Z34" s="337">
        <v>0.623</v>
      </c>
      <c r="AA34" s="299">
        <v>0.61799999999999999</v>
      </c>
      <c r="AB34" s="324">
        <v>0.61099999999999999</v>
      </c>
      <c r="AC34" s="299">
        <v>0.60599999999999998</v>
      </c>
    </row>
    <row r="35" spans="2:29" x14ac:dyDescent="0.2">
      <c r="B35" s="5" t="s">
        <v>427</v>
      </c>
      <c r="C35" s="5" t="s">
        <v>50</v>
      </c>
      <c r="D35" s="117" t="s">
        <v>78</v>
      </c>
      <c r="E35" s="5" t="s">
        <v>79</v>
      </c>
      <c r="F35" s="67" t="s">
        <v>466</v>
      </c>
      <c r="G35" s="67">
        <v>1.161</v>
      </c>
      <c r="H35" s="67" t="s">
        <v>571</v>
      </c>
      <c r="I35" s="67">
        <v>0.96499999999999997</v>
      </c>
      <c r="J35" s="113">
        <v>0.98399999999999999</v>
      </c>
      <c r="K35" s="299">
        <v>0.97899999999999998</v>
      </c>
      <c r="L35" s="324">
        <v>0.97099999999999997</v>
      </c>
      <c r="M35" s="324">
        <v>0.96599999999999997</v>
      </c>
      <c r="N35" s="324">
        <v>0.96199999999999997</v>
      </c>
      <c r="O35" s="299">
        <v>0.95499999999999996</v>
      </c>
      <c r="P35" s="337">
        <v>0.95599999999999996</v>
      </c>
      <c r="Q35" s="324">
        <v>0.95</v>
      </c>
      <c r="R35" s="324">
        <v>0.93899999999999995</v>
      </c>
      <c r="S35" s="324">
        <v>0.93100000000000005</v>
      </c>
      <c r="T35" s="299">
        <v>0.92700000000000005</v>
      </c>
      <c r="U35" s="324">
        <v>0.91500000000000004</v>
      </c>
      <c r="V35" s="337">
        <v>0.91100000000000003</v>
      </c>
      <c r="W35" s="337">
        <v>0.90700000000000003</v>
      </c>
      <c r="X35" s="337">
        <v>0.90300000000000002</v>
      </c>
      <c r="Y35" s="337">
        <v>0.90200000000000002</v>
      </c>
      <c r="Z35" s="337">
        <v>0.90200000000000002</v>
      </c>
      <c r="AA35" s="299">
        <v>0.9</v>
      </c>
      <c r="AB35" s="324">
        <v>0.90100000000000002</v>
      </c>
      <c r="AC35" s="299">
        <v>0.89900000000000002</v>
      </c>
    </row>
    <row r="36" spans="2:29" x14ac:dyDescent="0.2">
      <c r="B36" s="5" t="s">
        <v>421</v>
      </c>
      <c r="C36" s="5" t="s">
        <v>28</v>
      </c>
      <c r="D36" s="117" t="s">
        <v>80</v>
      </c>
      <c r="E36" s="5" t="s">
        <v>81</v>
      </c>
      <c r="F36" s="67" t="s">
        <v>466</v>
      </c>
      <c r="G36" s="67">
        <v>1.161</v>
      </c>
      <c r="H36" s="67" t="s">
        <v>571</v>
      </c>
      <c r="I36" s="67">
        <v>0.96499999999999997</v>
      </c>
      <c r="J36" s="113">
        <v>1.014</v>
      </c>
      <c r="K36" s="299">
        <v>1.008</v>
      </c>
      <c r="L36" s="324">
        <v>1.004</v>
      </c>
      <c r="M36" s="324">
        <v>1.0009999999999999</v>
      </c>
      <c r="N36" s="324">
        <v>0.997</v>
      </c>
      <c r="O36" s="299">
        <v>0.995</v>
      </c>
      <c r="P36" s="337">
        <v>0.997</v>
      </c>
      <c r="Q36" s="324">
        <v>1</v>
      </c>
      <c r="R36" s="324">
        <v>0.996</v>
      </c>
      <c r="S36" s="324">
        <v>0.98799999999999999</v>
      </c>
      <c r="T36" s="299">
        <v>0.97699999999999998</v>
      </c>
      <c r="U36" s="324">
        <v>0.96799999999999997</v>
      </c>
      <c r="V36" s="337">
        <v>0.96799999999999997</v>
      </c>
      <c r="W36" s="337">
        <v>0.96699999999999997</v>
      </c>
      <c r="X36" s="337">
        <v>0.96599999999999997</v>
      </c>
      <c r="Y36" s="337">
        <v>0.96899999999999997</v>
      </c>
      <c r="Z36" s="337">
        <v>0.96799999999999997</v>
      </c>
      <c r="AA36" s="299">
        <v>0.96699999999999997</v>
      </c>
      <c r="AB36" s="324">
        <v>0.96699999999999997</v>
      </c>
      <c r="AC36" s="299">
        <v>0.95699999999999996</v>
      </c>
    </row>
    <row r="37" spans="2:29" x14ac:dyDescent="0.2">
      <c r="B37" s="5" t="s">
        <v>431</v>
      </c>
      <c r="C37" s="5" t="s">
        <v>82</v>
      </c>
      <c r="D37" s="117" t="s">
        <v>83</v>
      </c>
      <c r="E37" s="5" t="s">
        <v>84</v>
      </c>
      <c r="F37" s="67" t="s">
        <v>466</v>
      </c>
      <c r="G37" s="67">
        <v>1.161</v>
      </c>
      <c r="H37" s="67" t="s">
        <v>571</v>
      </c>
      <c r="I37" s="67">
        <v>0.96499999999999997</v>
      </c>
      <c r="J37" s="113">
        <v>0.95699999999999996</v>
      </c>
      <c r="K37" s="299">
        <v>0.95299999999999996</v>
      </c>
      <c r="L37" s="324">
        <v>0.94899999999999995</v>
      </c>
      <c r="M37" s="324">
        <v>0.94399999999999995</v>
      </c>
      <c r="N37" s="324">
        <v>0.93700000000000006</v>
      </c>
      <c r="O37" s="299">
        <v>0.93</v>
      </c>
      <c r="P37" s="337">
        <v>0.92600000000000005</v>
      </c>
      <c r="Q37" s="324">
        <v>0.92100000000000004</v>
      </c>
      <c r="R37" s="324">
        <v>0.91700000000000004</v>
      </c>
      <c r="S37" s="324">
        <v>0.90600000000000003</v>
      </c>
      <c r="T37" s="299">
        <v>0.90100000000000002</v>
      </c>
      <c r="U37" s="324">
        <v>0.89600000000000002</v>
      </c>
      <c r="V37" s="337">
        <v>0.89500000000000002</v>
      </c>
      <c r="W37" s="337">
        <v>0.88900000000000001</v>
      </c>
      <c r="X37" s="337">
        <v>0.88400000000000001</v>
      </c>
      <c r="Y37" s="337">
        <v>0.88500000000000001</v>
      </c>
      <c r="Z37" s="337">
        <v>0.88900000000000001</v>
      </c>
      <c r="AA37" s="299">
        <v>0.89100000000000001</v>
      </c>
      <c r="AB37" s="324">
        <v>0.89100000000000001</v>
      </c>
      <c r="AC37" s="299">
        <v>0.89200000000000002</v>
      </c>
    </row>
    <row r="38" spans="2:29" x14ac:dyDescent="0.2">
      <c r="B38" s="5" t="s">
        <v>427</v>
      </c>
      <c r="C38" s="5" t="s">
        <v>50</v>
      </c>
      <c r="D38" s="117" t="s">
        <v>85</v>
      </c>
      <c r="E38" s="5" t="s">
        <v>86</v>
      </c>
      <c r="F38" s="67" t="s">
        <v>466</v>
      </c>
      <c r="G38" s="67">
        <v>1.161</v>
      </c>
      <c r="H38" s="67" t="s">
        <v>571</v>
      </c>
      <c r="I38" s="67">
        <v>0.96499999999999997</v>
      </c>
      <c r="J38" s="113">
        <v>0.91200000000000003</v>
      </c>
      <c r="K38" s="299">
        <v>0.91</v>
      </c>
      <c r="L38" s="324">
        <v>0.90600000000000003</v>
      </c>
      <c r="M38" s="324">
        <v>0.90200000000000002</v>
      </c>
      <c r="N38" s="324">
        <v>0.89500000000000002</v>
      </c>
      <c r="O38" s="299">
        <v>0.89</v>
      </c>
      <c r="P38" s="337">
        <v>0.89</v>
      </c>
      <c r="Q38" s="324">
        <v>0.88400000000000001</v>
      </c>
      <c r="R38" s="324">
        <v>0.873</v>
      </c>
      <c r="S38" s="324">
        <v>0.86099999999999999</v>
      </c>
      <c r="T38" s="299">
        <v>0.85599999999999998</v>
      </c>
      <c r="U38" s="324">
        <v>0.84699999999999998</v>
      </c>
      <c r="V38" s="337">
        <v>0.84599999999999997</v>
      </c>
      <c r="W38" s="337">
        <v>0.83899999999999997</v>
      </c>
      <c r="X38" s="337">
        <v>0.83299999999999996</v>
      </c>
      <c r="Y38" s="337">
        <v>0.83199999999999996</v>
      </c>
      <c r="Z38" s="337">
        <v>0.83299999999999996</v>
      </c>
      <c r="AA38" s="299">
        <v>0.82799999999999996</v>
      </c>
      <c r="AB38" s="324">
        <v>0.82399999999999995</v>
      </c>
      <c r="AC38" s="299">
        <v>0.82499999999999996</v>
      </c>
    </row>
    <row r="39" spans="2:29" x14ac:dyDescent="0.2">
      <c r="B39" s="5" t="s">
        <v>422</v>
      </c>
      <c r="C39" s="5" t="s">
        <v>31</v>
      </c>
      <c r="D39" s="117" t="s">
        <v>87</v>
      </c>
      <c r="E39" s="5" t="s">
        <v>88</v>
      </c>
      <c r="F39" s="67" t="s">
        <v>466</v>
      </c>
      <c r="G39" s="67">
        <v>1.161</v>
      </c>
      <c r="H39" s="67" t="s">
        <v>571</v>
      </c>
      <c r="I39" s="67">
        <v>0.96499999999999997</v>
      </c>
      <c r="J39" s="113">
        <v>0.88500000000000001</v>
      </c>
      <c r="K39" s="299">
        <v>0.88600000000000001</v>
      </c>
      <c r="L39" s="324">
        <v>0.88300000000000001</v>
      </c>
      <c r="M39" s="324">
        <v>0.88100000000000001</v>
      </c>
      <c r="N39" s="324">
        <v>0.876</v>
      </c>
      <c r="O39" s="299">
        <v>0.872</v>
      </c>
      <c r="P39" s="337">
        <v>0.871</v>
      </c>
      <c r="Q39" s="324">
        <v>0.86899999999999999</v>
      </c>
      <c r="R39" s="324">
        <v>0.86299999999999999</v>
      </c>
      <c r="S39" s="324">
        <v>0.85599999999999998</v>
      </c>
      <c r="T39" s="299">
        <v>0.85099999999999998</v>
      </c>
      <c r="U39" s="324">
        <v>0.84399999999999997</v>
      </c>
      <c r="V39" s="337">
        <v>0.84299999999999997</v>
      </c>
      <c r="W39" s="337">
        <v>0.83899999999999997</v>
      </c>
      <c r="X39" s="337">
        <v>0.83399999999999996</v>
      </c>
      <c r="Y39" s="337">
        <v>0.83399999999999996</v>
      </c>
      <c r="Z39" s="337">
        <v>0.83199999999999996</v>
      </c>
      <c r="AA39" s="299">
        <v>0.83099999999999996</v>
      </c>
      <c r="AB39" s="324">
        <v>0.82899999999999996</v>
      </c>
      <c r="AC39" s="299">
        <v>0.83</v>
      </c>
    </row>
    <row r="40" spans="2:29" x14ac:dyDescent="0.2">
      <c r="B40" s="5" t="s">
        <v>433</v>
      </c>
      <c r="C40" s="5" t="s">
        <v>91</v>
      </c>
      <c r="D40" s="117" t="s">
        <v>92</v>
      </c>
      <c r="E40" s="5" t="s">
        <v>93</v>
      </c>
      <c r="F40" s="67" t="s">
        <v>466</v>
      </c>
      <c r="G40" s="67">
        <v>1.161</v>
      </c>
      <c r="H40" s="67" t="s">
        <v>571</v>
      </c>
      <c r="I40" s="67">
        <v>0.96499999999999997</v>
      </c>
      <c r="J40" s="113">
        <v>1.226</v>
      </c>
      <c r="K40" s="299">
        <v>1.2190000000000001</v>
      </c>
      <c r="L40" s="324">
        <v>1.214</v>
      </c>
      <c r="M40" s="324">
        <v>1.206</v>
      </c>
      <c r="N40" s="324">
        <v>1.1990000000000001</v>
      </c>
      <c r="O40" s="299">
        <v>1.1919999999999999</v>
      </c>
      <c r="P40" s="337">
        <v>1.1919999999999999</v>
      </c>
      <c r="Q40" s="324">
        <v>1.1950000000000001</v>
      </c>
      <c r="R40" s="324">
        <v>1.1870000000000001</v>
      </c>
      <c r="S40" s="324">
        <v>1.18</v>
      </c>
      <c r="T40" s="299">
        <v>1.1850000000000001</v>
      </c>
      <c r="U40" s="324">
        <v>1.179</v>
      </c>
      <c r="V40" s="337">
        <v>1.169</v>
      </c>
      <c r="W40" s="337">
        <v>1.165</v>
      </c>
      <c r="X40" s="337">
        <v>1.1599999999999999</v>
      </c>
      <c r="Y40" s="337">
        <v>1.1619999999999999</v>
      </c>
      <c r="Z40" s="337">
        <v>1.161</v>
      </c>
      <c r="AA40" s="299">
        <v>1.163</v>
      </c>
      <c r="AB40" s="324">
        <v>1.163</v>
      </c>
      <c r="AC40" s="299">
        <v>1.1619999999999999</v>
      </c>
    </row>
    <row r="41" spans="2:29" x14ac:dyDescent="0.2">
      <c r="B41" s="5" t="s">
        <v>416</v>
      </c>
      <c r="C41" s="5" t="s">
        <v>8</v>
      </c>
      <c r="D41" s="117" t="s">
        <v>94</v>
      </c>
      <c r="E41" s="5" t="s">
        <v>95</v>
      </c>
      <c r="F41" s="67" t="s">
        <v>466</v>
      </c>
      <c r="G41" s="67">
        <v>1.161</v>
      </c>
      <c r="H41" s="67" t="s">
        <v>571</v>
      </c>
      <c r="I41" s="67">
        <v>0.96499999999999997</v>
      </c>
      <c r="J41" s="113">
        <v>1.1160000000000001</v>
      </c>
      <c r="K41" s="299">
        <v>1.1140000000000001</v>
      </c>
      <c r="L41" s="324">
        <v>1.1080000000000001</v>
      </c>
      <c r="M41" s="324">
        <v>1.103</v>
      </c>
      <c r="N41" s="324">
        <v>1.097</v>
      </c>
      <c r="O41" s="299">
        <v>1.093</v>
      </c>
      <c r="P41" s="337">
        <v>1.089</v>
      </c>
      <c r="Q41" s="324">
        <v>1.085</v>
      </c>
      <c r="R41" s="324">
        <v>1.0740000000000001</v>
      </c>
      <c r="S41" s="324">
        <v>1.0680000000000001</v>
      </c>
      <c r="T41" s="299">
        <v>1.07</v>
      </c>
      <c r="U41" s="324">
        <v>1.0589999999999999</v>
      </c>
      <c r="V41" s="337">
        <v>1.052</v>
      </c>
      <c r="W41" s="337">
        <v>1.0449999999999999</v>
      </c>
      <c r="X41" s="337">
        <v>1.04</v>
      </c>
      <c r="Y41" s="337">
        <v>1.0409999999999999</v>
      </c>
      <c r="Z41" s="337">
        <v>1.036</v>
      </c>
      <c r="AA41" s="299">
        <v>1.0309999999999999</v>
      </c>
      <c r="AB41" s="324">
        <v>1.03</v>
      </c>
      <c r="AC41" s="299">
        <v>1.0309999999999999</v>
      </c>
    </row>
    <row r="42" spans="2:29" s="62" customFormat="1" x14ac:dyDescent="0.2">
      <c r="B42" s="293" t="s">
        <v>438</v>
      </c>
      <c r="C42" s="293" t="s">
        <v>128</v>
      </c>
      <c r="D42" s="293" t="s">
        <v>700</v>
      </c>
      <c r="E42" s="293" t="s">
        <v>701</v>
      </c>
      <c r="F42" s="67" t="s">
        <v>466</v>
      </c>
      <c r="G42" s="67">
        <v>1.161</v>
      </c>
      <c r="H42" s="67" t="s">
        <v>571</v>
      </c>
      <c r="I42" s="67">
        <v>0.96499999999999997</v>
      </c>
      <c r="J42" s="222">
        <v>0.97799999999999998</v>
      </c>
      <c r="K42" s="299">
        <v>0.97499999999999998</v>
      </c>
      <c r="L42" s="324">
        <v>0.97</v>
      </c>
      <c r="M42" s="324">
        <v>0.96599999999999997</v>
      </c>
      <c r="N42" s="324">
        <v>0.96</v>
      </c>
      <c r="O42" s="299">
        <v>0.95499999999999996</v>
      </c>
      <c r="P42" s="337">
        <v>0.95299999999999996</v>
      </c>
      <c r="Q42" s="324">
        <v>0.95</v>
      </c>
      <c r="R42" s="324">
        <v>0.94199999999999995</v>
      </c>
      <c r="S42" s="324">
        <v>0.93400000000000005</v>
      </c>
      <c r="T42" s="299">
        <v>0.92700000000000005</v>
      </c>
      <c r="U42" s="324">
        <v>0.92200000000000004</v>
      </c>
      <c r="V42" s="337">
        <v>0.92</v>
      </c>
      <c r="W42" s="337">
        <v>0.91300000000000003</v>
      </c>
      <c r="X42" s="337">
        <v>0.90800000000000003</v>
      </c>
      <c r="Y42" s="337">
        <v>0.91100000000000003</v>
      </c>
      <c r="Z42" s="337">
        <v>0.91300000000000003</v>
      </c>
      <c r="AA42" s="299">
        <v>0.91600000000000004</v>
      </c>
      <c r="AB42" s="324">
        <v>0.91800000000000004</v>
      </c>
      <c r="AC42" s="299">
        <v>0.92100000000000004</v>
      </c>
    </row>
    <row r="43" spans="2:29" s="62" customFormat="1" x14ac:dyDescent="0.2">
      <c r="B43" s="293" t="s">
        <v>440</v>
      </c>
      <c r="C43" s="293" t="s">
        <v>186</v>
      </c>
      <c r="D43" s="293" t="s">
        <v>702</v>
      </c>
      <c r="E43" s="293" t="s">
        <v>703</v>
      </c>
      <c r="F43" s="67" t="s">
        <v>466</v>
      </c>
      <c r="G43" s="67">
        <v>1.161</v>
      </c>
      <c r="H43" s="67" t="s">
        <v>571</v>
      </c>
      <c r="I43" s="67">
        <v>0.96499999999999997</v>
      </c>
      <c r="J43" s="222">
        <v>1.0149999999999999</v>
      </c>
      <c r="K43" s="299">
        <v>1.01</v>
      </c>
      <c r="L43" s="324">
        <v>1.002</v>
      </c>
      <c r="M43" s="324">
        <v>0.998</v>
      </c>
      <c r="N43" s="324">
        <v>0.99199999999999999</v>
      </c>
      <c r="O43" s="299">
        <v>0.98499999999999999</v>
      </c>
      <c r="P43" s="337">
        <v>0.98499999999999999</v>
      </c>
      <c r="Q43" s="324">
        <v>0.98099999999999998</v>
      </c>
      <c r="R43" s="324">
        <v>0.97399999999999998</v>
      </c>
      <c r="S43" s="324">
        <v>0.96799999999999997</v>
      </c>
      <c r="T43" s="299">
        <v>0.96499999999999997</v>
      </c>
      <c r="U43" s="324">
        <v>0.95899999999999996</v>
      </c>
      <c r="V43" s="337">
        <v>0.95699999999999996</v>
      </c>
      <c r="W43" s="337">
        <v>0.95399999999999996</v>
      </c>
      <c r="X43" s="337">
        <v>0.95</v>
      </c>
      <c r="Y43" s="337">
        <v>0.94799999999999995</v>
      </c>
      <c r="Z43" s="337">
        <v>0.94699999999999995</v>
      </c>
      <c r="AA43" s="299">
        <v>0.94599999999999995</v>
      </c>
      <c r="AB43" s="324">
        <v>0.94199999999999995</v>
      </c>
      <c r="AC43" s="299">
        <v>0.94</v>
      </c>
    </row>
    <row r="44" spans="2:29" x14ac:dyDescent="0.2">
      <c r="B44" s="5" t="s">
        <v>419</v>
      </c>
      <c r="C44" s="5" t="s">
        <v>17</v>
      </c>
      <c r="D44" s="117" t="s">
        <v>96</v>
      </c>
      <c r="E44" s="5" t="s">
        <v>97</v>
      </c>
      <c r="F44" s="67" t="s">
        <v>466</v>
      </c>
      <c r="G44" s="67">
        <v>1.161</v>
      </c>
      <c r="H44" s="67" t="s">
        <v>571</v>
      </c>
      <c r="I44" s="67">
        <v>0.96499999999999997</v>
      </c>
      <c r="J44" s="113">
        <v>1.153</v>
      </c>
      <c r="K44" s="299">
        <v>1.149</v>
      </c>
      <c r="L44" s="324">
        <v>1.1439999999999999</v>
      </c>
      <c r="M44" s="324">
        <v>1.1379999999999999</v>
      </c>
      <c r="N44" s="324">
        <v>1.131</v>
      </c>
      <c r="O44" s="299">
        <v>1.123</v>
      </c>
      <c r="P44" s="337">
        <v>1.1180000000000001</v>
      </c>
      <c r="Q44" s="324">
        <v>1.115</v>
      </c>
      <c r="R44" s="324">
        <v>1.1060000000000001</v>
      </c>
      <c r="S44" s="324">
        <v>1.095</v>
      </c>
      <c r="T44" s="299">
        <v>1.0860000000000001</v>
      </c>
      <c r="U44" s="324">
        <v>1.0760000000000001</v>
      </c>
      <c r="V44" s="337">
        <v>1.073</v>
      </c>
      <c r="W44" s="337">
        <v>1.0680000000000001</v>
      </c>
      <c r="X44" s="337">
        <v>1.0589999999999999</v>
      </c>
      <c r="Y44" s="337">
        <v>1.0620000000000001</v>
      </c>
      <c r="Z44" s="337">
        <v>1.06</v>
      </c>
      <c r="AA44" s="299">
        <v>1.056</v>
      </c>
      <c r="AB44" s="324">
        <v>1.0549999999999999</v>
      </c>
      <c r="AC44" s="299">
        <v>1.054</v>
      </c>
    </row>
    <row r="45" spans="2:29" x14ac:dyDescent="0.2">
      <c r="B45" s="5" t="s">
        <v>434</v>
      </c>
      <c r="C45" s="5" t="s">
        <v>98</v>
      </c>
      <c r="D45" s="117" t="s">
        <v>99</v>
      </c>
      <c r="E45" s="5" t="s">
        <v>100</v>
      </c>
      <c r="F45" s="67" t="s">
        <v>466</v>
      </c>
      <c r="G45" s="67">
        <v>1.161</v>
      </c>
      <c r="H45" s="67" t="s">
        <v>571</v>
      </c>
      <c r="I45" s="67">
        <v>0.96499999999999997</v>
      </c>
      <c r="J45" s="113">
        <v>0.97199999999999998</v>
      </c>
      <c r="K45" s="299">
        <v>0.96599999999999997</v>
      </c>
      <c r="L45" s="324">
        <v>0.95899999999999996</v>
      </c>
      <c r="M45" s="324">
        <v>0.95499999999999996</v>
      </c>
      <c r="N45" s="324">
        <v>0.94799999999999995</v>
      </c>
      <c r="O45" s="299">
        <v>0.93799999999999994</v>
      </c>
      <c r="P45" s="337">
        <v>0.93500000000000005</v>
      </c>
      <c r="Q45" s="324">
        <v>0.92900000000000005</v>
      </c>
      <c r="R45" s="324">
        <v>0.91700000000000004</v>
      </c>
      <c r="S45" s="324">
        <v>0.90700000000000003</v>
      </c>
      <c r="T45" s="299">
        <v>0.90100000000000002</v>
      </c>
      <c r="U45" s="324">
        <v>0.89300000000000002</v>
      </c>
      <c r="V45" s="337">
        <v>0.89</v>
      </c>
      <c r="W45" s="337">
        <v>0.88800000000000001</v>
      </c>
      <c r="X45" s="337">
        <v>0.88600000000000001</v>
      </c>
      <c r="Y45" s="337">
        <v>0.88600000000000001</v>
      </c>
      <c r="Z45" s="337">
        <v>0.88500000000000001</v>
      </c>
      <c r="AA45" s="299">
        <v>0.88700000000000001</v>
      </c>
      <c r="AB45" s="324">
        <v>0.88700000000000001</v>
      </c>
      <c r="AC45" s="299">
        <v>0.88400000000000001</v>
      </c>
    </row>
    <row r="46" spans="2:29" x14ac:dyDescent="0.2">
      <c r="B46" s="5" t="s">
        <v>423</v>
      </c>
      <c r="C46" s="5" t="s">
        <v>34</v>
      </c>
      <c r="D46" s="117" t="s">
        <v>101</v>
      </c>
      <c r="E46" s="5" t="s">
        <v>102</v>
      </c>
      <c r="F46" s="67" t="s">
        <v>466</v>
      </c>
      <c r="G46" s="67">
        <v>1.161</v>
      </c>
      <c r="H46" s="67" t="s">
        <v>571</v>
      </c>
      <c r="I46" s="67">
        <v>0.96499999999999997</v>
      </c>
      <c r="J46" s="113">
        <v>1.0880000000000001</v>
      </c>
      <c r="K46" s="299">
        <v>1.0820000000000001</v>
      </c>
      <c r="L46" s="324">
        <v>1.077</v>
      </c>
      <c r="M46" s="324">
        <v>1.0760000000000001</v>
      </c>
      <c r="N46" s="324">
        <v>1.071</v>
      </c>
      <c r="O46" s="299">
        <v>1.0660000000000001</v>
      </c>
      <c r="P46" s="337">
        <v>1.0640000000000001</v>
      </c>
      <c r="Q46" s="324">
        <v>1.0620000000000001</v>
      </c>
      <c r="R46" s="324">
        <v>1.0569999999999999</v>
      </c>
      <c r="S46" s="324">
        <v>1.052</v>
      </c>
      <c r="T46" s="299">
        <v>1.044</v>
      </c>
      <c r="U46" s="324">
        <v>1.036</v>
      </c>
      <c r="V46" s="337">
        <v>1.0429999999999999</v>
      </c>
      <c r="W46" s="337">
        <v>1.04</v>
      </c>
      <c r="X46" s="337">
        <v>1.034</v>
      </c>
      <c r="Y46" s="337">
        <v>1.0329999999999999</v>
      </c>
      <c r="Z46" s="337">
        <v>1.038</v>
      </c>
      <c r="AA46" s="299">
        <v>1.0369999999999999</v>
      </c>
      <c r="AB46" s="324">
        <v>1.0389999999999999</v>
      </c>
      <c r="AC46" s="299">
        <v>1.0389999999999999</v>
      </c>
    </row>
    <row r="47" spans="2:29" x14ac:dyDescent="0.2">
      <c r="B47" s="5" t="s">
        <v>433</v>
      </c>
      <c r="C47" s="5" t="s">
        <v>91</v>
      </c>
      <c r="D47" s="117" t="s">
        <v>103</v>
      </c>
      <c r="E47" s="5" t="s">
        <v>104</v>
      </c>
      <c r="F47" s="67" t="s">
        <v>466</v>
      </c>
      <c r="G47" s="67">
        <v>1.161</v>
      </c>
      <c r="H47" s="67" t="s">
        <v>571</v>
      </c>
      <c r="I47" s="67">
        <v>0.96499999999999997</v>
      </c>
      <c r="J47" s="113">
        <v>1.2889999999999999</v>
      </c>
      <c r="K47" s="299">
        <v>1.286</v>
      </c>
      <c r="L47" s="324">
        <v>1.2809999999999999</v>
      </c>
      <c r="M47" s="324">
        <v>1.278</v>
      </c>
      <c r="N47" s="324">
        <v>1.2749999999999999</v>
      </c>
      <c r="O47" s="299">
        <v>1.2689999999999999</v>
      </c>
      <c r="P47" s="337">
        <v>1.2709999999999999</v>
      </c>
      <c r="Q47" s="324">
        <v>1.2649999999999999</v>
      </c>
      <c r="R47" s="324">
        <v>1.252</v>
      </c>
      <c r="S47" s="324">
        <v>1.234</v>
      </c>
      <c r="T47" s="299">
        <v>1.2330000000000001</v>
      </c>
      <c r="U47" s="324">
        <v>1.2270000000000001</v>
      </c>
      <c r="V47" s="337">
        <v>1.2250000000000001</v>
      </c>
      <c r="W47" s="337">
        <v>1.2210000000000001</v>
      </c>
      <c r="X47" s="337">
        <v>1.2130000000000001</v>
      </c>
      <c r="Y47" s="337">
        <v>1.2110000000000001</v>
      </c>
      <c r="Z47" s="337">
        <v>1.21</v>
      </c>
      <c r="AA47" s="299">
        <v>1.2070000000000001</v>
      </c>
      <c r="AB47" s="324">
        <v>1.204</v>
      </c>
      <c r="AC47" s="299">
        <v>1.206</v>
      </c>
    </row>
    <row r="48" spans="2:29" x14ac:dyDescent="0.2">
      <c r="B48" s="5" t="s">
        <v>426</v>
      </c>
      <c r="C48" s="5" t="s">
        <v>47</v>
      </c>
      <c r="D48" s="117" t="s">
        <v>105</v>
      </c>
      <c r="E48" s="5" t="s">
        <v>106</v>
      </c>
      <c r="F48" s="67" t="s">
        <v>466</v>
      </c>
      <c r="G48" s="67">
        <v>1.161</v>
      </c>
      <c r="H48" s="67" t="s">
        <v>571</v>
      </c>
      <c r="I48" s="67">
        <v>0.96499999999999997</v>
      </c>
      <c r="J48" s="113">
        <v>0.81200000000000006</v>
      </c>
      <c r="K48" s="299">
        <v>0.80900000000000005</v>
      </c>
      <c r="L48" s="324">
        <v>0.80700000000000005</v>
      </c>
      <c r="M48" s="324">
        <v>0.80400000000000005</v>
      </c>
      <c r="N48" s="324">
        <v>0.80100000000000005</v>
      </c>
      <c r="O48" s="299">
        <v>0.79500000000000004</v>
      </c>
      <c r="P48" s="337">
        <v>0.79400000000000004</v>
      </c>
      <c r="Q48" s="324">
        <v>0.79200000000000004</v>
      </c>
      <c r="R48" s="324">
        <v>0.78400000000000003</v>
      </c>
      <c r="S48" s="324">
        <v>0.77400000000000002</v>
      </c>
      <c r="T48" s="299">
        <v>0.77200000000000002</v>
      </c>
      <c r="U48" s="324">
        <v>0.76600000000000001</v>
      </c>
      <c r="V48" s="337">
        <v>0.76400000000000001</v>
      </c>
      <c r="W48" s="337">
        <v>0.76</v>
      </c>
      <c r="X48" s="337">
        <v>0.75600000000000001</v>
      </c>
      <c r="Y48" s="337">
        <v>0.754</v>
      </c>
      <c r="Z48" s="337">
        <v>0.752</v>
      </c>
      <c r="AA48" s="299">
        <v>0.751</v>
      </c>
      <c r="AB48" s="324">
        <v>0.749</v>
      </c>
      <c r="AC48" s="299">
        <v>0.749</v>
      </c>
    </row>
    <row r="49" spans="2:29" x14ac:dyDescent="0.2">
      <c r="B49" s="5" t="s">
        <v>421</v>
      </c>
      <c r="C49" s="5" t="s">
        <v>28</v>
      </c>
      <c r="D49" s="117" t="s">
        <v>107</v>
      </c>
      <c r="E49" s="5" t="s">
        <v>108</v>
      </c>
      <c r="F49" s="67" t="s">
        <v>466</v>
      </c>
      <c r="G49" s="67">
        <v>1.161</v>
      </c>
      <c r="H49" s="67" t="s">
        <v>571</v>
      </c>
      <c r="I49" s="67">
        <v>0.96499999999999997</v>
      </c>
      <c r="J49" s="113">
        <v>1.081</v>
      </c>
      <c r="K49" s="299">
        <v>1.0760000000000001</v>
      </c>
      <c r="L49" s="324">
        <v>1.069</v>
      </c>
      <c r="M49" s="324">
        <v>1.0660000000000001</v>
      </c>
      <c r="N49" s="324">
        <v>1.06</v>
      </c>
      <c r="O49" s="299">
        <v>1.05</v>
      </c>
      <c r="P49" s="337">
        <v>1.046</v>
      </c>
      <c r="Q49" s="324">
        <v>1.0409999999999999</v>
      </c>
      <c r="R49" s="324">
        <v>1.0309999999999999</v>
      </c>
      <c r="S49" s="324">
        <v>1.02</v>
      </c>
      <c r="T49" s="299">
        <v>1.0169999999999999</v>
      </c>
      <c r="U49" s="324">
        <v>1.002</v>
      </c>
      <c r="V49" s="337">
        <v>0.997</v>
      </c>
      <c r="W49" s="337">
        <v>0.99</v>
      </c>
      <c r="X49" s="337">
        <v>0.98399999999999999</v>
      </c>
      <c r="Y49" s="337">
        <v>0.98199999999999998</v>
      </c>
      <c r="Z49" s="337">
        <v>0.97799999999999998</v>
      </c>
      <c r="AA49" s="299">
        <v>0.97599999999999998</v>
      </c>
      <c r="AB49" s="324">
        <v>0.97299999999999998</v>
      </c>
      <c r="AC49" s="299">
        <v>0.97199999999999998</v>
      </c>
    </row>
    <row r="50" spans="2:29" x14ac:dyDescent="0.2">
      <c r="B50" s="5" t="s">
        <v>417</v>
      </c>
      <c r="C50" s="5" t="s">
        <v>11</v>
      </c>
      <c r="D50" s="2" t="s">
        <v>559</v>
      </c>
      <c r="E50" s="2" t="s">
        <v>560</v>
      </c>
      <c r="F50" s="67" t="s">
        <v>466</v>
      </c>
      <c r="G50" s="67">
        <v>1.161</v>
      </c>
      <c r="H50" s="67" t="s">
        <v>571</v>
      </c>
      <c r="I50" s="67">
        <v>0.96499999999999997</v>
      </c>
      <c r="J50" s="113">
        <v>1.0369999999999999</v>
      </c>
      <c r="K50" s="299">
        <v>1.0289999999999999</v>
      </c>
      <c r="L50" s="324">
        <v>1.0169999999999999</v>
      </c>
      <c r="M50" s="324">
        <v>1.0069999999999999</v>
      </c>
      <c r="N50" s="324">
        <v>0.997</v>
      </c>
      <c r="O50" s="299">
        <v>0.98699999999999999</v>
      </c>
      <c r="P50" s="337">
        <v>0.98199999999999998</v>
      </c>
      <c r="Q50" s="324">
        <v>0.97799999999999998</v>
      </c>
      <c r="R50" s="324">
        <v>0.96699999999999997</v>
      </c>
      <c r="S50" s="324">
        <v>0.95499999999999996</v>
      </c>
      <c r="T50" s="299">
        <v>0.94899999999999995</v>
      </c>
      <c r="U50" s="324">
        <v>0.93500000000000005</v>
      </c>
      <c r="V50" s="337">
        <v>0.93</v>
      </c>
      <c r="W50" s="337">
        <v>0.92400000000000004</v>
      </c>
      <c r="X50" s="337">
        <v>0.91900000000000004</v>
      </c>
      <c r="Y50" s="337">
        <v>0.91800000000000004</v>
      </c>
      <c r="Z50" s="337">
        <v>0.91800000000000004</v>
      </c>
      <c r="AA50" s="299">
        <v>0.91700000000000004</v>
      </c>
      <c r="AB50" s="324">
        <v>0.91900000000000004</v>
      </c>
      <c r="AC50" s="299">
        <v>0.91900000000000004</v>
      </c>
    </row>
    <row r="51" spans="2:29" x14ac:dyDescent="0.2">
      <c r="B51" s="5" t="s">
        <v>424</v>
      </c>
      <c r="C51" s="5" t="s">
        <v>35</v>
      </c>
      <c r="D51" s="117" t="s">
        <v>109</v>
      </c>
      <c r="E51" s="5" t="s">
        <v>110</v>
      </c>
      <c r="F51" s="67" t="s">
        <v>466</v>
      </c>
      <c r="G51" s="67">
        <v>1.161</v>
      </c>
      <c r="H51" s="67" t="s">
        <v>571</v>
      </c>
      <c r="I51" s="67">
        <v>0.96499999999999997</v>
      </c>
      <c r="J51" s="113">
        <v>1.131</v>
      </c>
      <c r="K51" s="299">
        <v>1.129</v>
      </c>
      <c r="L51" s="324">
        <v>1.123</v>
      </c>
      <c r="M51" s="324">
        <v>1.115</v>
      </c>
      <c r="N51" s="324">
        <v>1.1080000000000001</v>
      </c>
      <c r="O51" s="299">
        <v>1.1020000000000001</v>
      </c>
      <c r="P51" s="337">
        <v>1.1040000000000001</v>
      </c>
      <c r="Q51" s="324">
        <v>1.1020000000000001</v>
      </c>
      <c r="R51" s="324">
        <v>1.093</v>
      </c>
      <c r="S51" s="324">
        <v>1.0780000000000001</v>
      </c>
      <c r="T51" s="299">
        <v>1.0680000000000001</v>
      </c>
      <c r="U51" s="324">
        <v>1.0580000000000001</v>
      </c>
      <c r="V51" s="337">
        <v>1.0529999999999999</v>
      </c>
      <c r="W51" s="337">
        <v>1.048</v>
      </c>
      <c r="X51" s="337">
        <v>0.98799999999999999</v>
      </c>
      <c r="Y51" s="337">
        <v>0.99</v>
      </c>
      <c r="Z51" s="337">
        <v>0.98799999999999999</v>
      </c>
      <c r="AA51" s="299">
        <v>0.98799999999999999</v>
      </c>
      <c r="AB51" s="324">
        <v>0.98299999999999998</v>
      </c>
      <c r="AC51" s="299">
        <v>0.98299999999999998</v>
      </c>
    </row>
    <row r="52" spans="2:29" x14ac:dyDescent="0.2">
      <c r="B52" s="5" t="s">
        <v>435</v>
      </c>
      <c r="C52" s="5" t="s">
        <v>111</v>
      </c>
      <c r="D52" s="117" t="s">
        <v>112</v>
      </c>
      <c r="E52" s="5" t="s">
        <v>113</v>
      </c>
      <c r="F52" s="67" t="s">
        <v>466</v>
      </c>
      <c r="G52" s="67">
        <v>1.161</v>
      </c>
      <c r="H52" s="67" t="s">
        <v>571</v>
      </c>
      <c r="I52" s="67">
        <v>0.96499999999999997</v>
      </c>
      <c r="J52" s="113">
        <v>0.998</v>
      </c>
      <c r="K52" s="299">
        <v>0.99299999999999999</v>
      </c>
      <c r="L52" s="324">
        <v>0.98799999999999999</v>
      </c>
      <c r="M52" s="324">
        <v>0.98399999999999999</v>
      </c>
      <c r="N52" s="324">
        <v>0.98</v>
      </c>
      <c r="O52" s="299">
        <v>0.97499999999999998</v>
      </c>
      <c r="P52" s="337">
        <v>0.97399999999999998</v>
      </c>
      <c r="Q52" s="324">
        <v>0.97299999999999998</v>
      </c>
      <c r="R52" s="324">
        <v>0.96699999999999997</v>
      </c>
      <c r="S52" s="324">
        <v>0.95899999999999996</v>
      </c>
      <c r="T52" s="299">
        <v>0.95299999999999996</v>
      </c>
      <c r="U52" s="324">
        <v>0.94599999999999995</v>
      </c>
      <c r="V52" s="337">
        <v>0.94599999999999995</v>
      </c>
      <c r="W52" s="337">
        <v>0.94</v>
      </c>
      <c r="X52" s="337">
        <v>0.93400000000000005</v>
      </c>
      <c r="Y52" s="337">
        <v>0.93600000000000005</v>
      </c>
      <c r="Z52" s="337">
        <v>0.94</v>
      </c>
      <c r="AA52" s="299">
        <v>0.94199999999999995</v>
      </c>
      <c r="AB52" s="324">
        <v>0.94299999999999995</v>
      </c>
      <c r="AC52" s="299">
        <v>0.94299999999999995</v>
      </c>
    </row>
    <row r="53" spans="2:29" x14ac:dyDescent="0.2">
      <c r="B53" s="5" t="s">
        <v>436</v>
      </c>
      <c r="C53" s="5" t="s">
        <v>114</v>
      </c>
      <c r="D53" s="117" t="s">
        <v>115</v>
      </c>
      <c r="E53" s="5" t="s">
        <v>116</v>
      </c>
      <c r="F53" s="67" t="s">
        <v>466</v>
      </c>
      <c r="G53" s="67">
        <v>1.161</v>
      </c>
      <c r="H53" s="67" t="s">
        <v>571</v>
      </c>
      <c r="I53" s="67">
        <v>0.96499999999999997</v>
      </c>
      <c r="J53" s="113">
        <v>1.0780000000000001</v>
      </c>
      <c r="K53" s="299">
        <v>1.0649999999999999</v>
      </c>
      <c r="L53" s="324">
        <v>1.0549999999999999</v>
      </c>
      <c r="M53" s="324">
        <v>1.044</v>
      </c>
      <c r="N53" s="324">
        <v>1.036</v>
      </c>
      <c r="O53" s="299">
        <v>1.0269999999999999</v>
      </c>
      <c r="P53" s="337">
        <v>1.024</v>
      </c>
      <c r="Q53" s="324">
        <v>1.0209999999999999</v>
      </c>
      <c r="R53" s="324">
        <v>1.014</v>
      </c>
      <c r="S53" s="324">
        <v>1.002</v>
      </c>
      <c r="T53" s="299">
        <v>0.995</v>
      </c>
      <c r="U53" s="324">
        <v>0.98399999999999999</v>
      </c>
      <c r="V53" s="337">
        <v>0.98299999999999998</v>
      </c>
      <c r="W53" s="337">
        <v>0.98299999999999998</v>
      </c>
      <c r="X53" s="337">
        <v>0.98099999999999998</v>
      </c>
      <c r="Y53" s="337">
        <v>0.98299999999999998</v>
      </c>
      <c r="Z53" s="337">
        <v>0.98199999999999998</v>
      </c>
      <c r="AA53" s="299">
        <v>0.98299999999999998</v>
      </c>
      <c r="AB53" s="324">
        <v>0.98099999999999998</v>
      </c>
      <c r="AC53" s="299">
        <v>0.98099999999999998</v>
      </c>
    </row>
    <row r="54" spans="2:29" x14ac:dyDescent="0.2">
      <c r="B54" s="5" t="s">
        <v>430</v>
      </c>
      <c r="C54" s="5" t="s">
        <v>65</v>
      </c>
      <c r="D54" s="117" t="s">
        <v>117</v>
      </c>
      <c r="E54" s="5" t="s">
        <v>118</v>
      </c>
      <c r="F54" s="67" t="s">
        <v>466</v>
      </c>
      <c r="G54" s="67">
        <v>1.161</v>
      </c>
      <c r="H54" s="67" t="s">
        <v>571</v>
      </c>
      <c r="I54" s="67">
        <v>0.96499999999999997</v>
      </c>
      <c r="J54" s="113">
        <v>1.1459999999999999</v>
      </c>
      <c r="K54" s="299">
        <v>1.1379999999999999</v>
      </c>
      <c r="L54" s="324">
        <v>1.1359999999999999</v>
      </c>
      <c r="M54" s="324">
        <v>1.1279999999999999</v>
      </c>
      <c r="N54" s="324">
        <v>1.119</v>
      </c>
      <c r="O54" s="299">
        <v>1.1100000000000001</v>
      </c>
      <c r="P54" s="337">
        <v>1.103</v>
      </c>
      <c r="Q54" s="324">
        <v>1.095</v>
      </c>
      <c r="R54" s="324">
        <v>1.085</v>
      </c>
      <c r="S54" s="324">
        <v>1.069</v>
      </c>
      <c r="T54" s="299">
        <v>1.0580000000000001</v>
      </c>
      <c r="U54" s="324">
        <v>1.0529999999999999</v>
      </c>
      <c r="V54" s="337">
        <v>1.048</v>
      </c>
      <c r="W54" s="337">
        <v>1.0409999999999999</v>
      </c>
      <c r="X54" s="337">
        <v>1.0289999999999999</v>
      </c>
      <c r="Y54" s="337">
        <v>1.0389999999999999</v>
      </c>
      <c r="Z54" s="337">
        <v>1.04</v>
      </c>
      <c r="AA54" s="299">
        <v>1.0369999999999999</v>
      </c>
      <c r="AB54" s="324">
        <v>1.0329999999999999</v>
      </c>
      <c r="AC54" s="299">
        <v>1.0289999999999999</v>
      </c>
    </row>
    <row r="55" spans="2:29" x14ac:dyDescent="0.2">
      <c r="B55" s="5" t="s">
        <v>427</v>
      </c>
      <c r="C55" s="5" t="s">
        <v>50</v>
      </c>
      <c r="D55" s="117" t="s">
        <v>119</v>
      </c>
      <c r="E55" s="5" t="s">
        <v>120</v>
      </c>
      <c r="F55" s="67" t="s">
        <v>466</v>
      </c>
      <c r="G55" s="67">
        <v>1.161</v>
      </c>
      <c r="H55" s="67" t="s">
        <v>571</v>
      </c>
      <c r="I55" s="67">
        <v>0.96499999999999997</v>
      </c>
      <c r="J55" s="113">
        <v>0.97699999999999998</v>
      </c>
      <c r="K55" s="299">
        <v>0.97</v>
      </c>
      <c r="L55" s="324">
        <v>0.96299999999999997</v>
      </c>
      <c r="M55" s="324">
        <v>0.95599999999999996</v>
      </c>
      <c r="N55" s="324">
        <v>0.95</v>
      </c>
      <c r="O55" s="299">
        <v>0.94199999999999995</v>
      </c>
      <c r="P55" s="337">
        <v>0.93799999999999994</v>
      </c>
      <c r="Q55" s="324">
        <v>0.93100000000000005</v>
      </c>
      <c r="R55" s="324">
        <v>0.92500000000000004</v>
      </c>
      <c r="S55" s="324">
        <v>0.91600000000000004</v>
      </c>
      <c r="T55" s="299">
        <v>0.91100000000000003</v>
      </c>
      <c r="U55" s="324">
        <v>0.9</v>
      </c>
      <c r="V55" s="337">
        <v>0.89700000000000002</v>
      </c>
      <c r="W55" s="337">
        <v>0.89300000000000002</v>
      </c>
      <c r="X55" s="337">
        <v>0.88800000000000001</v>
      </c>
      <c r="Y55" s="337">
        <v>0.89200000000000002</v>
      </c>
      <c r="Z55" s="337">
        <v>0.88800000000000001</v>
      </c>
      <c r="AA55" s="299">
        <v>0.89</v>
      </c>
      <c r="AB55" s="324">
        <v>0.89100000000000001</v>
      </c>
      <c r="AC55" s="299">
        <v>0.88900000000000001</v>
      </c>
    </row>
    <row r="56" spans="2:29" x14ac:dyDescent="0.2">
      <c r="B56" s="5" t="s">
        <v>427</v>
      </c>
      <c r="C56" s="5" t="s">
        <v>50</v>
      </c>
      <c r="D56" s="117" t="s">
        <v>121</v>
      </c>
      <c r="E56" s="5" t="s">
        <v>122</v>
      </c>
      <c r="F56" s="67" t="s">
        <v>466</v>
      </c>
      <c r="G56" s="67">
        <v>1.161</v>
      </c>
      <c r="H56" s="67" t="s">
        <v>571</v>
      </c>
      <c r="I56" s="67">
        <v>0.96499999999999997</v>
      </c>
      <c r="J56" s="113">
        <v>1.0169999999999999</v>
      </c>
      <c r="K56" s="299">
        <v>1.012</v>
      </c>
      <c r="L56" s="324">
        <v>1.0069999999999999</v>
      </c>
      <c r="M56" s="324">
        <v>1.0029999999999999</v>
      </c>
      <c r="N56" s="324">
        <v>1.0009999999999999</v>
      </c>
      <c r="O56" s="299">
        <v>0.99099999999999999</v>
      </c>
      <c r="P56" s="337">
        <v>0.98799999999999999</v>
      </c>
      <c r="Q56" s="324">
        <v>0.98699999999999999</v>
      </c>
      <c r="R56" s="324">
        <v>0.96899999999999997</v>
      </c>
      <c r="S56" s="324">
        <v>0.95799999999999996</v>
      </c>
      <c r="T56" s="299">
        <v>0.95599999999999996</v>
      </c>
      <c r="U56" s="324">
        <v>0.94299999999999995</v>
      </c>
      <c r="V56" s="337">
        <v>0.94</v>
      </c>
      <c r="W56" s="337">
        <v>0.93799999999999994</v>
      </c>
      <c r="X56" s="337">
        <v>0.93200000000000005</v>
      </c>
      <c r="Y56" s="337">
        <v>0.93100000000000005</v>
      </c>
      <c r="Z56" s="337">
        <v>0.93100000000000005</v>
      </c>
      <c r="AA56" s="299">
        <v>0.93</v>
      </c>
      <c r="AB56" s="324">
        <v>0.93100000000000005</v>
      </c>
      <c r="AC56" s="299">
        <v>0.93400000000000005</v>
      </c>
    </row>
    <row r="57" spans="2:29" x14ac:dyDescent="0.2">
      <c r="B57" s="5" t="s">
        <v>437</v>
      </c>
      <c r="C57" s="5" t="s">
        <v>123</v>
      </c>
      <c r="D57" s="117" t="s">
        <v>124</v>
      </c>
      <c r="E57" s="5" t="s">
        <v>125</v>
      </c>
      <c r="F57" s="67" t="s">
        <v>466</v>
      </c>
      <c r="G57" s="67">
        <v>1.161</v>
      </c>
      <c r="H57" s="67" t="s">
        <v>571</v>
      </c>
      <c r="I57" s="67">
        <v>0.96499999999999997</v>
      </c>
      <c r="J57" s="113">
        <v>1.0029999999999999</v>
      </c>
      <c r="K57" s="299">
        <v>1</v>
      </c>
      <c r="L57" s="324">
        <v>0.996</v>
      </c>
      <c r="M57" s="324">
        <v>0.99399999999999999</v>
      </c>
      <c r="N57" s="324">
        <v>0.99</v>
      </c>
      <c r="O57" s="299">
        <v>0.98599999999999999</v>
      </c>
      <c r="P57" s="337">
        <v>0.98399999999999999</v>
      </c>
      <c r="Q57" s="324">
        <v>0.97399999999999998</v>
      </c>
      <c r="R57" s="324">
        <v>0.96199999999999997</v>
      </c>
      <c r="S57" s="324">
        <v>0.94899999999999995</v>
      </c>
      <c r="T57" s="299">
        <v>0.94399999999999995</v>
      </c>
      <c r="U57" s="324">
        <v>0.92800000000000005</v>
      </c>
      <c r="V57" s="337">
        <v>0.92</v>
      </c>
      <c r="W57" s="337">
        <v>0.91900000000000004</v>
      </c>
      <c r="X57" s="337">
        <v>0.91600000000000004</v>
      </c>
      <c r="Y57" s="337">
        <v>0.91800000000000004</v>
      </c>
      <c r="Z57" s="337">
        <v>0.92100000000000004</v>
      </c>
      <c r="AA57" s="299">
        <v>0.91900000000000004</v>
      </c>
      <c r="AB57" s="324">
        <v>0.91900000000000004</v>
      </c>
      <c r="AC57" s="299">
        <v>0.92700000000000005</v>
      </c>
    </row>
    <row r="58" spans="2:29" x14ac:dyDescent="0.2">
      <c r="B58" s="5" t="s">
        <v>418</v>
      </c>
      <c r="C58" s="5" t="s">
        <v>12</v>
      </c>
      <c r="D58" s="117" t="s">
        <v>126</v>
      </c>
      <c r="E58" s="5" t="s">
        <v>127</v>
      </c>
      <c r="F58" s="67" t="s">
        <v>466</v>
      </c>
      <c r="G58" s="67">
        <v>1.161</v>
      </c>
      <c r="H58" s="67" t="s">
        <v>571</v>
      </c>
      <c r="I58" s="67">
        <v>0.96499999999999997</v>
      </c>
      <c r="J58" s="113">
        <v>0.86299999999999999</v>
      </c>
      <c r="K58" s="299">
        <v>0.86</v>
      </c>
      <c r="L58" s="324">
        <v>0.85799999999999998</v>
      </c>
      <c r="M58" s="324">
        <v>0.85599999999999998</v>
      </c>
      <c r="N58" s="324">
        <v>0.84699999999999998</v>
      </c>
      <c r="O58" s="299">
        <v>0.84399999999999997</v>
      </c>
      <c r="P58" s="337">
        <v>0.84499999999999997</v>
      </c>
      <c r="Q58" s="324">
        <v>0.84399999999999997</v>
      </c>
      <c r="R58" s="324">
        <v>0.84399999999999997</v>
      </c>
      <c r="S58" s="324">
        <v>0.83899999999999997</v>
      </c>
      <c r="T58" s="299">
        <v>0.83599999999999997</v>
      </c>
      <c r="U58" s="324">
        <v>0.83199999999999996</v>
      </c>
      <c r="V58" s="337">
        <v>0.83199999999999996</v>
      </c>
      <c r="W58" s="337">
        <v>0.83199999999999996</v>
      </c>
      <c r="X58" s="337">
        <v>0.82899999999999996</v>
      </c>
      <c r="Y58" s="337">
        <v>0.82899999999999996</v>
      </c>
      <c r="Z58" s="337">
        <v>0.83299999999999996</v>
      </c>
      <c r="AA58" s="299">
        <v>0.82899999999999996</v>
      </c>
      <c r="AB58" s="324">
        <v>0.82599999999999996</v>
      </c>
      <c r="AC58" s="299">
        <v>0.82099999999999995</v>
      </c>
    </row>
    <row r="59" spans="2:29" x14ac:dyDescent="0.2">
      <c r="B59" s="5" t="s">
        <v>434</v>
      </c>
      <c r="C59" s="5" t="s">
        <v>98</v>
      </c>
      <c r="D59" s="117" t="s">
        <v>129</v>
      </c>
      <c r="E59" s="5" t="s">
        <v>130</v>
      </c>
      <c r="F59" s="67" t="s">
        <v>466</v>
      </c>
      <c r="G59" s="67">
        <v>1.161</v>
      </c>
      <c r="H59" s="67" t="s">
        <v>571</v>
      </c>
      <c r="I59" s="67">
        <v>0.96499999999999997</v>
      </c>
      <c r="J59" s="113">
        <v>0.90800000000000003</v>
      </c>
      <c r="K59" s="299">
        <v>0.90300000000000002</v>
      </c>
      <c r="L59" s="324">
        <v>0.89600000000000002</v>
      </c>
      <c r="M59" s="324">
        <v>0.89200000000000002</v>
      </c>
      <c r="N59" s="324">
        <v>0.88500000000000001</v>
      </c>
      <c r="O59" s="299">
        <v>0.876</v>
      </c>
      <c r="P59" s="337">
        <v>0.874</v>
      </c>
      <c r="Q59" s="324">
        <v>0.86899999999999999</v>
      </c>
      <c r="R59" s="324">
        <v>0.85799999999999998</v>
      </c>
      <c r="S59" s="324">
        <v>0.84699999999999998</v>
      </c>
      <c r="T59" s="299">
        <v>0.84799999999999998</v>
      </c>
      <c r="U59" s="324">
        <v>0.83899999999999997</v>
      </c>
      <c r="V59" s="337">
        <v>0.83499999999999996</v>
      </c>
      <c r="W59" s="337">
        <v>0.83099999999999996</v>
      </c>
      <c r="X59" s="337">
        <v>0.82799999999999996</v>
      </c>
      <c r="Y59" s="337">
        <v>0.82799999999999996</v>
      </c>
      <c r="Z59" s="337">
        <v>0.82799999999999996</v>
      </c>
      <c r="AA59" s="299">
        <v>0.82699999999999996</v>
      </c>
      <c r="AB59" s="324">
        <v>0.82499999999999996</v>
      </c>
      <c r="AC59" s="299">
        <v>0.82399999999999995</v>
      </c>
    </row>
    <row r="60" spans="2:29" x14ac:dyDescent="0.2">
      <c r="B60" s="5" t="s">
        <v>424</v>
      </c>
      <c r="C60" s="5" t="s">
        <v>35</v>
      </c>
      <c r="D60" s="117" t="s">
        <v>131</v>
      </c>
      <c r="E60" s="5" t="s">
        <v>132</v>
      </c>
      <c r="F60" s="67" t="s">
        <v>466</v>
      </c>
      <c r="G60" s="67">
        <v>1.161</v>
      </c>
      <c r="H60" s="67" t="s">
        <v>571</v>
      </c>
      <c r="I60" s="67">
        <v>0.96499999999999997</v>
      </c>
      <c r="J60" s="113">
        <v>1.103</v>
      </c>
      <c r="K60" s="299">
        <v>1.101</v>
      </c>
      <c r="L60" s="324">
        <v>1.1020000000000001</v>
      </c>
      <c r="M60" s="324">
        <v>1.097</v>
      </c>
      <c r="N60" s="324">
        <v>1.0960000000000001</v>
      </c>
      <c r="O60" s="299">
        <v>1.0960000000000001</v>
      </c>
      <c r="P60" s="337">
        <v>1.091</v>
      </c>
      <c r="Q60" s="324">
        <v>1.079</v>
      </c>
      <c r="R60" s="324">
        <v>1.0669999999999999</v>
      </c>
      <c r="S60" s="324">
        <v>1.0529999999999999</v>
      </c>
      <c r="T60" s="299">
        <v>1.0509999999999999</v>
      </c>
      <c r="U60" s="324">
        <v>1.038</v>
      </c>
      <c r="V60" s="337">
        <v>1.034</v>
      </c>
      <c r="W60" s="337">
        <v>1.03</v>
      </c>
      <c r="X60" s="337">
        <v>1.0249999999999999</v>
      </c>
      <c r="Y60" s="337">
        <v>1.0249999999999999</v>
      </c>
      <c r="Z60" s="337">
        <v>1.028</v>
      </c>
      <c r="AA60" s="299">
        <v>1.0309999999999999</v>
      </c>
      <c r="AB60" s="324">
        <v>1.036</v>
      </c>
      <c r="AC60" s="299">
        <v>1.046</v>
      </c>
    </row>
    <row r="61" spans="2:29" x14ac:dyDescent="0.2">
      <c r="B61" s="5" t="s">
        <v>420</v>
      </c>
      <c r="C61" s="5" t="s">
        <v>25</v>
      </c>
      <c r="D61" s="117" t="s">
        <v>133</v>
      </c>
      <c r="E61" s="5" t="s">
        <v>134</v>
      </c>
      <c r="F61" s="67" t="s">
        <v>466</v>
      </c>
      <c r="G61" s="67">
        <v>1.161</v>
      </c>
      <c r="H61" s="67" t="s">
        <v>571</v>
      </c>
      <c r="I61" s="67">
        <v>0.96499999999999997</v>
      </c>
      <c r="J61" s="113">
        <v>0.96599999999999997</v>
      </c>
      <c r="K61" s="299">
        <v>0.95899999999999996</v>
      </c>
      <c r="L61" s="324">
        <v>0.94799999999999995</v>
      </c>
      <c r="M61" s="324">
        <v>0.93899999999999995</v>
      </c>
      <c r="N61" s="324">
        <v>0.93100000000000005</v>
      </c>
      <c r="O61" s="299">
        <v>0.92100000000000004</v>
      </c>
      <c r="P61" s="337">
        <v>0.91500000000000004</v>
      </c>
      <c r="Q61" s="324">
        <v>0.90900000000000003</v>
      </c>
      <c r="R61" s="324">
        <v>0.89900000000000002</v>
      </c>
      <c r="S61" s="324">
        <v>0.88600000000000001</v>
      </c>
      <c r="T61" s="299">
        <v>0.877</v>
      </c>
      <c r="U61" s="324">
        <v>0.86799999999999999</v>
      </c>
      <c r="V61" s="337">
        <v>0.86299999999999999</v>
      </c>
      <c r="W61" s="337">
        <v>0.85799999999999998</v>
      </c>
      <c r="X61" s="337">
        <v>0.85499999999999998</v>
      </c>
      <c r="Y61" s="337">
        <v>0.85499999999999998</v>
      </c>
      <c r="Z61" s="337">
        <v>0.85299999999999998</v>
      </c>
      <c r="AA61" s="299">
        <v>0.85299999999999998</v>
      </c>
      <c r="AB61" s="324">
        <v>0.85199999999999998</v>
      </c>
      <c r="AC61" s="299">
        <v>0.85199999999999998</v>
      </c>
    </row>
    <row r="62" spans="2:29" x14ac:dyDescent="0.2">
      <c r="B62" s="5" t="s">
        <v>429</v>
      </c>
      <c r="C62" s="5" t="s">
        <v>60</v>
      </c>
      <c r="D62" s="117" t="s">
        <v>135</v>
      </c>
      <c r="E62" s="5" t="s">
        <v>136</v>
      </c>
      <c r="F62" s="67" t="s">
        <v>466</v>
      </c>
      <c r="G62" s="67">
        <v>1.161</v>
      </c>
      <c r="H62" s="67" t="s">
        <v>571</v>
      </c>
      <c r="I62" s="67">
        <v>0.96499999999999997</v>
      </c>
      <c r="J62" s="113">
        <v>1.0920000000000001</v>
      </c>
      <c r="K62" s="299">
        <v>1.0840000000000001</v>
      </c>
      <c r="L62" s="324">
        <v>1.073</v>
      </c>
      <c r="M62" s="324">
        <v>1.0660000000000001</v>
      </c>
      <c r="N62" s="324">
        <v>1.06</v>
      </c>
      <c r="O62" s="299">
        <v>1.0509999999999999</v>
      </c>
      <c r="P62" s="337">
        <v>1.048</v>
      </c>
      <c r="Q62" s="324">
        <v>1.038</v>
      </c>
      <c r="R62" s="324">
        <v>1.0249999999999999</v>
      </c>
      <c r="S62" s="324">
        <v>1.01</v>
      </c>
      <c r="T62" s="299">
        <v>1.01</v>
      </c>
      <c r="U62" s="324">
        <v>1.0029999999999999</v>
      </c>
      <c r="V62" s="337">
        <v>0.997</v>
      </c>
      <c r="W62" s="337">
        <v>0.99299999999999999</v>
      </c>
      <c r="X62" s="337">
        <v>0.98699999999999999</v>
      </c>
      <c r="Y62" s="337">
        <v>0.98399999999999999</v>
      </c>
      <c r="Z62" s="337">
        <v>0.97899999999999998</v>
      </c>
      <c r="AA62" s="299">
        <v>0.97499999999999998</v>
      </c>
      <c r="AB62" s="324">
        <v>0.97299999999999998</v>
      </c>
      <c r="AC62" s="299">
        <v>0.97599999999999998</v>
      </c>
    </row>
    <row r="63" spans="2:29" x14ac:dyDescent="0.2">
      <c r="B63" s="5" t="s">
        <v>415</v>
      </c>
      <c r="C63" s="5" t="s">
        <v>5</v>
      </c>
      <c r="D63" s="117" t="s">
        <v>137</v>
      </c>
      <c r="E63" s="5" t="s">
        <v>138</v>
      </c>
      <c r="F63" s="67" t="s">
        <v>466</v>
      </c>
      <c r="G63" s="67">
        <v>1.161</v>
      </c>
      <c r="H63" s="67" t="s">
        <v>571</v>
      </c>
      <c r="I63" s="67">
        <v>0.96499999999999997</v>
      </c>
      <c r="J63" s="113">
        <v>1.1619999999999999</v>
      </c>
      <c r="K63" s="299">
        <v>1.161</v>
      </c>
      <c r="L63" s="324">
        <v>1.1539999999999999</v>
      </c>
      <c r="M63" s="324">
        <v>1.149</v>
      </c>
      <c r="N63" s="324">
        <v>1.1399999999999999</v>
      </c>
      <c r="O63" s="299">
        <v>1.133</v>
      </c>
      <c r="P63" s="337">
        <v>1.1379999999999999</v>
      </c>
      <c r="Q63" s="324">
        <v>1.135</v>
      </c>
      <c r="R63" s="324">
        <v>1.1319999999999999</v>
      </c>
      <c r="S63" s="324">
        <v>1.1279999999999999</v>
      </c>
      <c r="T63" s="299">
        <v>1.123</v>
      </c>
      <c r="U63" s="324">
        <v>1.119</v>
      </c>
      <c r="V63" s="337">
        <v>1.117</v>
      </c>
      <c r="W63" s="337">
        <v>1.1120000000000001</v>
      </c>
      <c r="X63" s="337">
        <v>1.111</v>
      </c>
      <c r="Y63" s="337">
        <v>1.1160000000000001</v>
      </c>
      <c r="Z63" s="337">
        <v>1.1160000000000001</v>
      </c>
      <c r="AA63" s="299">
        <v>1.1160000000000001</v>
      </c>
      <c r="AB63" s="324">
        <v>1.109</v>
      </c>
      <c r="AC63" s="299">
        <v>1.1080000000000001</v>
      </c>
    </row>
    <row r="64" spans="2:29" x14ac:dyDescent="0.2">
      <c r="B64" s="5" t="s">
        <v>424</v>
      </c>
      <c r="C64" s="5" t="s">
        <v>35</v>
      </c>
      <c r="D64" s="117" t="s">
        <v>139</v>
      </c>
      <c r="E64" s="5" t="s">
        <v>140</v>
      </c>
      <c r="F64" s="67" t="s">
        <v>466</v>
      </c>
      <c r="G64" s="67">
        <v>1.161</v>
      </c>
      <c r="H64" s="67" t="s">
        <v>571</v>
      </c>
      <c r="I64" s="67">
        <v>0.96499999999999997</v>
      </c>
      <c r="J64" s="113">
        <v>1.1419999999999999</v>
      </c>
      <c r="K64" s="299">
        <v>1.141</v>
      </c>
      <c r="L64" s="324">
        <v>1.1319999999999999</v>
      </c>
      <c r="M64" s="324">
        <v>1.127</v>
      </c>
      <c r="N64" s="324">
        <v>1.125</v>
      </c>
      <c r="O64" s="299">
        <v>1.121</v>
      </c>
      <c r="P64" s="337">
        <v>1.121</v>
      </c>
      <c r="Q64" s="324">
        <v>1.119</v>
      </c>
      <c r="R64" s="324">
        <v>1.1060000000000001</v>
      </c>
      <c r="S64" s="324">
        <v>1.093</v>
      </c>
      <c r="T64" s="299">
        <v>1.0860000000000001</v>
      </c>
      <c r="U64" s="324">
        <v>1.075</v>
      </c>
      <c r="V64" s="337">
        <v>1.0660000000000001</v>
      </c>
      <c r="W64" s="337">
        <v>1.0620000000000001</v>
      </c>
      <c r="X64" s="337">
        <v>1.0640000000000001</v>
      </c>
      <c r="Y64" s="337">
        <v>1.07</v>
      </c>
      <c r="Z64" s="337">
        <v>1.071</v>
      </c>
      <c r="AA64" s="299">
        <v>1.0720000000000001</v>
      </c>
      <c r="AB64" s="324">
        <v>1.071</v>
      </c>
      <c r="AC64" s="299">
        <v>1.077</v>
      </c>
    </row>
    <row r="65" spans="2:29" x14ac:dyDescent="0.2">
      <c r="B65" s="5" t="s">
        <v>422</v>
      </c>
      <c r="C65" s="5" t="s">
        <v>31</v>
      </c>
      <c r="D65" s="117" t="s">
        <v>141</v>
      </c>
      <c r="E65" s="5" t="s">
        <v>142</v>
      </c>
      <c r="F65" s="67" t="s">
        <v>466</v>
      </c>
      <c r="G65" s="67">
        <v>1.161</v>
      </c>
      <c r="H65" s="67" t="s">
        <v>571</v>
      </c>
      <c r="I65" s="67">
        <v>0.96499999999999997</v>
      </c>
      <c r="J65" s="113">
        <v>0.86199999999999999</v>
      </c>
      <c r="K65" s="299">
        <v>0.85199999999999998</v>
      </c>
      <c r="L65" s="324">
        <v>0.84599999999999997</v>
      </c>
      <c r="M65" s="324">
        <v>0.84299999999999997</v>
      </c>
      <c r="N65" s="324">
        <v>0.83499999999999996</v>
      </c>
      <c r="O65" s="299">
        <v>0.82499999999999996</v>
      </c>
      <c r="P65" s="337">
        <v>0.82199999999999995</v>
      </c>
      <c r="Q65" s="324">
        <v>0.81899999999999995</v>
      </c>
      <c r="R65" s="324">
        <v>0.81</v>
      </c>
      <c r="S65" s="324">
        <v>0.79800000000000004</v>
      </c>
      <c r="T65" s="299">
        <v>0.79200000000000004</v>
      </c>
      <c r="U65" s="324">
        <v>0.78200000000000003</v>
      </c>
      <c r="V65" s="337">
        <v>0.77900000000000003</v>
      </c>
      <c r="W65" s="337">
        <v>0.77300000000000002</v>
      </c>
      <c r="X65" s="337">
        <v>0.76700000000000002</v>
      </c>
      <c r="Y65" s="337">
        <v>0.76400000000000001</v>
      </c>
      <c r="Z65" s="337">
        <v>0.76</v>
      </c>
      <c r="AA65" s="299">
        <v>0.75600000000000001</v>
      </c>
      <c r="AB65" s="324">
        <v>0.752</v>
      </c>
      <c r="AC65" s="299">
        <v>0.747</v>
      </c>
    </row>
    <row r="66" spans="2:29" x14ac:dyDescent="0.2">
      <c r="B66" s="5" t="s">
        <v>427</v>
      </c>
      <c r="C66" s="5" t="s">
        <v>50</v>
      </c>
      <c r="D66" s="117" t="s">
        <v>143</v>
      </c>
      <c r="E66" s="5" t="s">
        <v>144</v>
      </c>
      <c r="F66" s="67" t="s">
        <v>466</v>
      </c>
      <c r="G66" s="67">
        <v>1.161</v>
      </c>
      <c r="H66" s="67" t="s">
        <v>571</v>
      </c>
      <c r="I66" s="67">
        <v>0.96499999999999997</v>
      </c>
      <c r="J66" s="113">
        <v>0.876</v>
      </c>
      <c r="K66" s="299">
        <v>0.874</v>
      </c>
      <c r="L66" s="324">
        <v>0.86899999999999999</v>
      </c>
      <c r="M66" s="324">
        <v>0.86799999999999999</v>
      </c>
      <c r="N66" s="324">
        <v>0.86399999999999999</v>
      </c>
      <c r="O66" s="299">
        <v>0.85799999999999998</v>
      </c>
      <c r="P66" s="337">
        <v>0.85699999999999998</v>
      </c>
      <c r="Q66" s="324">
        <v>0.85699999999999998</v>
      </c>
      <c r="R66" s="324">
        <v>0.85399999999999998</v>
      </c>
      <c r="S66" s="324">
        <v>0.85299999999999998</v>
      </c>
      <c r="T66" s="299">
        <v>0.85399999999999998</v>
      </c>
      <c r="U66" s="324">
        <v>0.84799999999999998</v>
      </c>
      <c r="V66" s="337">
        <v>0.84499999999999997</v>
      </c>
      <c r="W66" s="337">
        <v>0.84099999999999997</v>
      </c>
      <c r="X66" s="337">
        <v>0.83799999999999997</v>
      </c>
      <c r="Y66" s="337">
        <v>0.84</v>
      </c>
      <c r="Z66" s="337">
        <v>0.84</v>
      </c>
      <c r="AA66" s="299">
        <v>0.84</v>
      </c>
      <c r="AB66" s="324">
        <v>0.83899999999999997</v>
      </c>
      <c r="AC66" s="299">
        <v>0.84099999999999997</v>
      </c>
    </row>
    <row r="67" spans="2:29" x14ac:dyDescent="0.2">
      <c r="B67" s="5" t="s">
        <v>439</v>
      </c>
      <c r="C67" s="5" t="s">
        <v>145</v>
      </c>
      <c r="D67" s="117" t="s">
        <v>146</v>
      </c>
      <c r="E67" s="5" t="s">
        <v>147</v>
      </c>
      <c r="F67" s="67" t="s">
        <v>466</v>
      </c>
      <c r="G67" s="67">
        <v>1.161</v>
      </c>
      <c r="H67" s="67" t="s">
        <v>571</v>
      </c>
      <c r="I67" s="67">
        <v>0.96499999999999997</v>
      </c>
      <c r="J67" s="113">
        <v>1.2829999999999999</v>
      </c>
      <c r="K67" s="299">
        <v>1.2809999999999999</v>
      </c>
      <c r="L67" s="324">
        <v>1.2689999999999999</v>
      </c>
      <c r="M67" s="324">
        <v>1.2589999999999999</v>
      </c>
      <c r="N67" s="324">
        <v>1.25</v>
      </c>
      <c r="O67" s="299">
        <v>1.244</v>
      </c>
      <c r="P67" s="337">
        <v>1.238</v>
      </c>
      <c r="Q67" s="324">
        <v>1.23</v>
      </c>
      <c r="R67" s="324">
        <v>1.2190000000000001</v>
      </c>
      <c r="S67" s="324">
        <v>1.2050000000000001</v>
      </c>
      <c r="T67" s="299">
        <v>1.2010000000000001</v>
      </c>
      <c r="U67" s="324">
        <v>1.1819999999999999</v>
      </c>
      <c r="V67" s="337">
        <v>1.169</v>
      </c>
      <c r="W67" s="337">
        <v>1.161</v>
      </c>
      <c r="X67" s="337">
        <v>1.1599999999999999</v>
      </c>
      <c r="Y67" s="337">
        <v>1.159</v>
      </c>
      <c r="Z67" s="337">
        <v>1.1579999999999999</v>
      </c>
      <c r="AA67" s="299">
        <v>1.1559999999999999</v>
      </c>
      <c r="AB67" s="324">
        <v>1.1519999999999999</v>
      </c>
      <c r="AC67" s="299">
        <v>1.1539999999999999</v>
      </c>
    </row>
    <row r="68" spans="2:29" x14ac:dyDescent="0.2">
      <c r="B68" s="5" t="s">
        <v>436</v>
      </c>
      <c r="C68" s="5" t="s">
        <v>114</v>
      </c>
      <c r="D68" s="117" t="s">
        <v>148</v>
      </c>
      <c r="E68" s="5" t="s">
        <v>149</v>
      </c>
      <c r="F68" s="67" t="s">
        <v>466</v>
      </c>
      <c r="G68" s="67">
        <v>1.161</v>
      </c>
      <c r="H68" s="67" t="s">
        <v>571</v>
      </c>
      <c r="I68" s="67">
        <v>0.96499999999999997</v>
      </c>
      <c r="J68" s="113">
        <v>0.95299999999999996</v>
      </c>
      <c r="K68" s="299">
        <v>0.94599999999999995</v>
      </c>
      <c r="L68" s="324">
        <v>0.93600000000000005</v>
      </c>
      <c r="M68" s="324">
        <v>0.93300000000000005</v>
      </c>
      <c r="N68" s="324">
        <v>0.93200000000000005</v>
      </c>
      <c r="O68" s="299">
        <v>0.92600000000000005</v>
      </c>
      <c r="P68" s="337">
        <v>0.92500000000000004</v>
      </c>
      <c r="Q68" s="324">
        <v>0.92400000000000004</v>
      </c>
      <c r="R68" s="324">
        <v>0.91300000000000003</v>
      </c>
      <c r="S68" s="324">
        <v>0.90900000000000003</v>
      </c>
      <c r="T68" s="299">
        <v>0.90800000000000003</v>
      </c>
      <c r="U68" s="324">
        <v>0.90400000000000003</v>
      </c>
      <c r="V68" s="337">
        <v>0.89800000000000002</v>
      </c>
      <c r="W68" s="337">
        <v>0.89300000000000002</v>
      </c>
      <c r="X68" s="337">
        <v>0.89</v>
      </c>
      <c r="Y68" s="337">
        <v>0.89</v>
      </c>
      <c r="Z68" s="337">
        <v>0.88500000000000001</v>
      </c>
      <c r="AA68" s="299">
        <v>0.88400000000000001</v>
      </c>
      <c r="AB68" s="324">
        <v>0.88100000000000001</v>
      </c>
      <c r="AC68" s="299">
        <v>0.88100000000000001</v>
      </c>
    </row>
    <row r="69" spans="2:29" x14ac:dyDescent="0.2">
      <c r="B69" s="5" t="s">
        <v>426</v>
      </c>
      <c r="C69" s="5" t="s">
        <v>47</v>
      </c>
      <c r="D69" s="117" t="s">
        <v>150</v>
      </c>
      <c r="E69" s="5" t="s">
        <v>151</v>
      </c>
      <c r="F69" s="67" t="s">
        <v>466</v>
      </c>
      <c r="G69" s="67">
        <v>1.161</v>
      </c>
      <c r="H69" s="67" t="s">
        <v>571</v>
      </c>
      <c r="I69" s="67">
        <v>0.96499999999999997</v>
      </c>
      <c r="J69" s="113">
        <v>0.78900000000000003</v>
      </c>
      <c r="K69" s="299">
        <v>0.78300000000000003</v>
      </c>
      <c r="L69" s="324">
        <v>0.77700000000000002</v>
      </c>
      <c r="M69" s="324">
        <v>0.77100000000000002</v>
      </c>
      <c r="N69" s="324">
        <v>0.77100000000000002</v>
      </c>
      <c r="O69" s="299">
        <v>0.76400000000000001</v>
      </c>
      <c r="P69" s="337">
        <v>0.76600000000000001</v>
      </c>
      <c r="Q69" s="324">
        <v>0.75800000000000001</v>
      </c>
      <c r="R69" s="324">
        <v>0.746</v>
      </c>
      <c r="S69" s="324">
        <v>0.73699999999999999</v>
      </c>
      <c r="T69" s="299">
        <v>0.72899999999999998</v>
      </c>
      <c r="U69" s="324">
        <v>0.72</v>
      </c>
      <c r="V69" s="337">
        <v>0.71599999999999997</v>
      </c>
      <c r="W69" s="337">
        <v>0.71</v>
      </c>
      <c r="X69" s="337">
        <v>0.70299999999999996</v>
      </c>
      <c r="Y69" s="337">
        <v>0.70099999999999996</v>
      </c>
      <c r="Z69" s="337">
        <v>0.69199999999999995</v>
      </c>
      <c r="AA69" s="299">
        <v>0.68600000000000005</v>
      </c>
      <c r="AB69" s="324">
        <v>0.67500000000000004</v>
      </c>
      <c r="AC69" s="299">
        <v>0.67400000000000004</v>
      </c>
    </row>
    <row r="70" spans="2:29" x14ac:dyDescent="0.2">
      <c r="B70" s="5" t="s">
        <v>418</v>
      </c>
      <c r="C70" s="5" t="s">
        <v>12</v>
      </c>
      <c r="D70" s="117" t="s">
        <v>152</v>
      </c>
      <c r="E70" s="5" t="s">
        <v>153</v>
      </c>
      <c r="F70" s="67" t="s">
        <v>466</v>
      </c>
      <c r="G70" s="67">
        <v>1.161</v>
      </c>
      <c r="H70" s="67" t="s">
        <v>571</v>
      </c>
      <c r="I70" s="67">
        <v>0.96499999999999997</v>
      </c>
      <c r="J70" s="113">
        <v>0.64700000000000002</v>
      </c>
      <c r="K70" s="299">
        <v>0.64500000000000002</v>
      </c>
      <c r="L70" s="324">
        <v>0.64400000000000002</v>
      </c>
      <c r="M70" s="324">
        <v>0.64500000000000002</v>
      </c>
      <c r="N70" s="324">
        <v>0.64100000000000001</v>
      </c>
      <c r="O70" s="299">
        <v>0.64</v>
      </c>
      <c r="P70" s="337">
        <v>0.63800000000000001</v>
      </c>
      <c r="Q70" s="324">
        <v>0.63700000000000001</v>
      </c>
      <c r="R70" s="324">
        <v>0.63400000000000001</v>
      </c>
      <c r="S70" s="324">
        <v>0.63</v>
      </c>
      <c r="T70" s="299">
        <v>0.628</v>
      </c>
      <c r="U70" s="324">
        <v>0.628</v>
      </c>
      <c r="V70" s="337">
        <v>0.629</v>
      </c>
      <c r="W70" s="337">
        <v>0.628</v>
      </c>
      <c r="X70" s="337">
        <v>0.626</v>
      </c>
      <c r="Y70" s="337">
        <v>0.627</v>
      </c>
      <c r="Z70" s="337">
        <v>0.628</v>
      </c>
      <c r="AA70" s="299">
        <v>0.627</v>
      </c>
      <c r="AB70" s="324">
        <v>0.624</v>
      </c>
      <c r="AC70" s="299">
        <v>0.625</v>
      </c>
    </row>
    <row r="71" spans="2:29" x14ac:dyDescent="0.2">
      <c r="B71" s="5" t="s">
        <v>436</v>
      </c>
      <c r="C71" s="5" t="s">
        <v>114</v>
      </c>
      <c r="D71" s="117" t="s">
        <v>154</v>
      </c>
      <c r="E71" s="5" t="s">
        <v>155</v>
      </c>
      <c r="F71" s="67" t="s">
        <v>466</v>
      </c>
      <c r="G71" s="67">
        <v>1.161</v>
      </c>
      <c r="H71" s="67" t="s">
        <v>571</v>
      </c>
      <c r="I71" s="67">
        <v>0.96499999999999997</v>
      </c>
      <c r="J71" s="113">
        <v>0.83699999999999997</v>
      </c>
      <c r="K71" s="299">
        <v>0.82899999999999996</v>
      </c>
      <c r="L71" s="324">
        <v>0.82099999999999995</v>
      </c>
      <c r="M71" s="324">
        <v>0.81699999999999995</v>
      </c>
      <c r="N71" s="324">
        <v>0.81399999999999995</v>
      </c>
      <c r="O71" s="299">
        <v>0.80600000000000005</v>
      </c>
      <c r="P71" s="337">
        <v>0.80400000000000005</v>
      </c>
      <c r="Q71" s="324">
        <v>0.8</v>
      </c>
      <c r="R71" s="324">
        <v>0.79500000000000004</v>
      </c>
      <c r="S71" s="324">
        <v>0.78800000000000003</v>
      </c>
      <c r="T71" s="299">
        <v>0.78600000000000003</v>
      </c>
      <c r="U71" s="324">
        <v>0.77900000000000003</v>
      </c>
      <c r="V71" s="337">
        <v>0.77700000000000002</v>
      </c>
      <c r="W71" s="337">
        <v>0.77500000000000002</v>
      </c>
      <c r="X71" s="337">
        <v>0.77200000000000002</v>
      </c>
      <c r="Y71" s="337">
        <v>0.77300000000000002</v>
      </c>
      <c r="Z71" s="337">
        <v>0.77100000000000002</v>
      </c>
      <c r="AA71" s="299">
        <v>0.77</v>
      </c>
      <c r="AB71" s="324">
        <v>0.77300000000000002</v>
      </c>
      <c r="AC71" s="299">
        <v>0.77900000000000003</v>
      </c>
    </row>
    <row r="72" spans="2:29" x14ac:dyDescent="0.2">
      <c r="B72" s="5" t="s">
        <v>426</v>
      </c>
      <c r="C72" s="5" t="s">
        <v>47</v>
      </c>
      <c r="D72" s="117" t="s">
        <v>156</v>
      </c>
      <c r="E72" s="5" t="s">
        <v>157</v>
      </c>
      <c r="F72" s="67" t="s">
        <v>466</v>
      </c>
      <c r="G72" s="67">
        <v>1.161</v>
      </c>
      <c r="H72" s="67" t="s">
        <v>571</v>
      </c>
      <c r="I72" s="67">
        <v>0.96499999999999997</v>
      </c>
      <c r="J72" s="113">
        <v>1.008</v>
      </c>
      <c r="K72" s="299">
        <v>1.004</v>
      </c>
      <c r="L72" s="324">
        <v>0.999</v>
      </c>
      <c r="M72" s="324">
        <v>0.99199999999999999</v>
      </c>
      <c r="N72" s="324">
        <v>0.98599999999999999</v>
      </c>
      <c r="O72" s="299">
        <v>0.97899999999999998</v>
      </c>
      <c r="P72" s="337">
        <v>0.97199999999999998</v>
      </c>
      <c r="Q72" s="324">
        <v>0.96299999999999997</v>
      </c>
      <c r="R72" s="324">
        <v>0.94699999999999995</v>
      </c>
      <c r="S72" s="324">
        <v>0.93600000000000005</v>
      </c>
      <c r="T72" s="299">
        <v>0.93100000000000005</v>
      </c>
      <c r="U72" s="324">
        <v>0.92200000000000004</v>
      </c>
      <c r="V72" s="337">
        <v>0.91700000000000004</v>
      </c>
      <c r="W72" s="337">
        <v>0.90800000000000003</v>
      </c>
      <c r="X72" s="337">
        <v>0.9</v>
      </c>
      <c r="Y72" s="337">
        <v>0.89500000000000002</v>
      </c>
      <c r="Z72" s="337">
        <v>0.89200000000000002</v>
      </c>
      <c r="AA72" s="299">
        <v>0.88800000000000001</v>
      </c>
      <c r="AB72" s="324">
        <v>0.88500000000000001</v>
      </c>
      <c r="AC72" s="299">
        <v>0.88300000000000001</v>
      </c>
    </row>
    <row r="73" spans="2:29" x14ac:dyDescent="0.2">
      <c r="B73" s="5" t="s">
        <v>433</v>
      </c>
      <c r="C73" s="5" t="s">
        <v>91</v>
      </c>
      <c r="D73" s="117" t="s">
        <v>158</v>
      </c>
      <c r="E73" s="5" t="s">
        <v>159</v>
      </c>
      <c r="F73" s="67" t="s">
        <v>466</v>
      </c>
      <c r="G73" s="67">
        <v>1.161</v>
      </c>
      <c r="H73" s="67" t="s">
        <v>571</v>
      </c>
      <c r="I73" s="67">
        <v>0.96499999999999997</v>
      </c>
      <c r="J73" s="113">
        <v>1.0980000000000001</v>
      </c>
      <c r="K73" s="299">
        <v>1.0900000000000001</v>
      </c>
      <c r="L73" s="324">
        <v>1.0820000000000001</v>
      </c>
      <c r="M73" s="324">
        <v>1.077</v>
      </c>
      <c r="N73" s="324">
        <v>1.073</v>
      </c>
      <c r="O73" s="299">
        <v>1.0660000000000001</v>
      </c>
      <c r="P73" s="337">
        <v>1.0680000000000001</v>
      </c>
      <c r="Q73" s="324">
        <v>1.0589999999999999</v>
      </c>
      <c r="R73" s="324">
        <v>1.042</v>
      </c>
      <c r="S73" s="324">
        <v>1.0329999999999999</v>
      </c>
      <c r="T73" s="299">
        <v>1.032</v>
      </c>
      <c r="U73" s="324">
        <v>1.026</v>
      </c>
      <c r="V73" s="337">
        <v>1.0229999999999999</v>
      </c>
      <c r="W73" s="337">
        <v>1.022</v>
      </c>
      <c r="X73" s="337">
        <v>1.016</v>
      </c>
      <c r="Y73" s="337">
        <v>1.0169999999999999</v>
      </c>
      <c r="Z73" s="337">
        <v>1.014</v>
      </c>
      <c r="AA73" s="299">
        <v>1.0129999999999999</v>
      </c>
      <c r="AB73" s="324">
        <v>1.008</v>
      </c>
      <c r="AC73" s="299">
        <v>1.008</v>
      </c>
    </row>
    <row r="74" spans="2:29" x14ac:dyDescent="0.2">
      <c r="B74" s="5" t="s">
        <v>427</v>
      </c>
      <c r="C74" s="5" t="s">
        <v>50</v>
      </c>
      <c r="D74" s="117" t="s">
        <v>160</v>
      </c>
      <c r="E74" s="5" t="s">
        <v>161</v>
      </c>
      <c r="F74" s="67" t="s">
        <v>466</v>
      </c>
      <c r="G74" s="67">
        <v>1.161</v>
      </c>
      <c r="H74" s="67" t="s">
        <v>571</v>
      </c>
      <c r="I74" s="67">
        <v>0.96499999999999997</v>
      </c>
      <c r="J74" s="113">
        <v>1.0900000000000001</v>
      </c>
      <c r="K74" s="299">
        <v>1.0840000000000001</v>
      </c>
      <c r="L74" s="324">
        <v>1.079</v>
      </c>
      <c r="M74" s="324">
        <v>1.0760000000000001</v>
      </c>
      <c r="N74" s="324">
        <v>1.071</v>
      </c>
      <c r="O74" s="299">
        <v>1.0649999999999999</v>
      </c>
      <c r="P74" s="337">
        <v>1.06</v>
      </c>
      <c r="Q74" s="324">
        <v>1.052</v>
      </c>
      <c r="R74" s="324">
        <v>1.032</v>
      </c>
      <c r="S74" s="324">
        <v>1.022</v>
      </c>
      <c r="T74" s="299">
        <v>1.012</v>
      </c>
      <c r="U74" s="324">
        <v>1</v>
      </c>
      <c r="V74" s="337">
        <v>0.99199999999999999</v>
      </c>
      <c r="W74" s="337">
        <v>0.98599999999999999</v>
      </c>
      <c r="X74" s="337">
        <v>0.98</v>
      </c>
      <c r="Y74" s="337">
        <v>0.98</v>
      </c>
      <c r="Z74" s="337">
        <v>0.98199999999999998</v>
      </c>
      <c r="AA74" s="299">
        <v>0.97399999999999998</v>
      </c>
      <c r="AB74" s="324">
        <v>0.97099999999999997</v>
      </c>
      <c r="AC74" s="299">
        <v>0.97199999999999998</v>
      </c>
    </row>
    <row r="75" spans="2:29" x14ac:dyDescent="0.2">
      <c r="B75" s="5" t="s">
        <v>418</v>
      </c>
      <c r="C75" s="5" t="s">
        <v>12</v>
      </c>
      <c r="D75" s="117" t="s">
        <v>162</v>
      </c>
      <c r="E75" s="5" t="s">
        <v>163</v>
      </c>
      <c r="F75" s="67" t="s">
        <v>466</v>
      </c>
      <c r="G75" s="67">
        <v>1.161</v>
      </c>
      <c r="H75" s="67" t="s">
        <v>571</v>
      </c>
      <c r="I75" s="67">
        <v>0.96499999999999997</v>
      </c>
      <c r="J75" s="113">
        <v>1.036</v>
      </c>
      <c r="K75" s="299">
        <v>1.036</v>
      </c>
      <c r="L75" s="324">
        <v>1.038</v>
      </c>
      <c r="M75" s="324">
        <v>1.04</v>
      </c>
      <c r="N75" s="324">
        <v>1.0389999999999999</v>
      </c>
      <c r="O75" s="299">
        <v>1.036</v>
      </c>
      <c r="P75" s="337">
        <v>1.034</v>
      </c>
      <c r="Q75" s="324">
        <v>1.0289999999999999</v>
      </c>
      <c r="R75" s="324">
        <v>1.0189999999999999</v>
      </c>
      <c r="S75" s="324">
        <v>1.0069999999999999</v>
      </c>
      <c r="T75" s="299">
        <v>1.0049999999999999</v>
      </c>
      <c r="U75" s="324">
        <v>0.995</v>
      </c>
      <c r="V75" s="337">
        <v>0.99099999999999999</v>
      </c>
      <c r="W75" s="337">
        <v>0.98699999999999999</v>
      </c>
      <c r="X75" s="337">
        <v>0.98</v>
      </c>
      <c r="Y75" s="337">
        <v>0.98</v>
      </c>
      <c r="Z75" s="337">
        <v>0.97599999999999998</v>
      </c>
      <c r="AA75" s="299">
        <v>0.97299999999999998</v>
      </c>
      <c r="AB75" s="324">
        <v>0.97699999999999998</v>
      </c>
      <c r="AC75" s="299">
        <v>0.98299999999999998</v>
      </c>
    </row>
    <row r="76" spans="2:29" x14ac:dyDescent="0.2">
      <c r="B76" s="5" t="s">
        <v>431</v>
      </c>
      <c r="C76" s="5" t="s">
        <v>82</v>
      </c>
      <c r="D76" s="117" t="s">
        <v>164</v>
      </c>
      <c r="E76" s="5" t="s">
        <v>165</v>
      </c>
      <c r="F76" s="67" t="s">
        <v>466</v>
      </c>
      <c r="G76" s="67">
        <v>1.161</v>
      </c>
      <c r="H76" s="67" t="s">
        <v>571</v>
      </c>
      <c r="I76" s="67">
        <v>0.96499999999999997</v>
      </c>
      <c r="J76" s="113">
        <v>0.98199999999999998</v>
      </c>
      <c r="K76" s="299">
        <v>0.97399999999999998</v>
      </c>
      <c r="L76" s="324">
        <v>0.96499999999999997</v>
      </c>
      <c r="M76" s="324">
        <v>0.95799999999999996</v>
      </c>
      <c r="N76" s="324">
        <v>0.95399999999999996</v>
      </c>
      <c r="O76" s="299">
        <v>0.94699999999999995</v>
      </c>
      <c r="P76" s="337">
        <v>0.95199999999999996</v>
      </c>
      <c r="Q76" s="324">
        <v>0.94799999999999995</v>
      </c>
      <c r="R76" s="324">
        <v>0.94</v>
      </c>
      <c r="S76" s="324">
        <v>0.92500000000000004</v>
      </c>
      <c r="T76" s="299">
        <v>0.91800000000000004</v>
      </c>
      <c r="U76" s="324">
        <v>0.91300000000000003</v>
      </c>
      <c r="V76" s="337">
        <v>0.91200000000000003</v>
      </c>
      <c r="W76" s="337">
        <v>0.90500000000000003</v>
      </c>
      <c r="X76" s="337">
        <v>0.90600000000000003</v>
      </c>
      <c r="Y76" s="337">
        <v>0.90900000000000003</v>
      </c>
      <c r="Z76" s="337">
        <v>0.90800000000000003</v>
      </c>
      <c r="AA76" s="299">
        <v>0.90700000000000003</v>
      </c>
      <c r="AB76" s="324">
        <v>0.90200000000000002</v>
      </c>
      <c r="AC76" s="299">
        <v>0.90200000000000002</v>
      </c>
    </row>
    <row r="77" spans="2:29" x14ac:dyDescent="0.2">
      <c r="B77" s="5" t="s">
        <v>421</v>
      </c>
      <c r="C77" s="5" t="s">
        <v>28</v>
      </c>
      <c r="D77" s="117" t="s">
        <v>166</v>
      </c>
      <c r="E77" s="5" t="s">
        <v>167</v>
      </c>
      <c r="F77" s="67" t="s">
        <v>466</v>
      </c>
      <c r="G77" s="67">
        <v>1.161</v>
      </c>
      <c r="H77" s="67" t="s">
        <v>571</v>
      </c>
      <c r="I77" s="67">
        <v>0.96499999999999997</v>
      </c>
      <c r="J77" s="113">
        <v>0.99299999999999999</v>
      </c>
      <c r="K77" s="299">
        <v>0.98599999999999999</v>
      </c>
      <c r="L77" s="324">
        <v>0.98</v>
      </c>
      <c r="M77" s="324">
        <v>0.97799999999999998</v>
      </c>
      <c r="N77" s="324">
        <v>0.97399999999999998</v>
      </c>
      <c r="O77" s="299">
        <v>0.96599999999999997</v>
      </c>
      <c r="P77" s="337">
        <v>0.96299999999999997</v>
      </c>
      <c r="Q77" s="324">
        <v>0.95499999999999996</v>
      </c>
      <c r="R77" s="324">
        <v>0.94799999999999995</v>
      </c>
      <c r="S77" s="324">
        <v>0.93899999999999995</v>
      </c>
      <c r="T77" s="299">
        <v>0.93500000000000005</v>
      </c>
      <c r="U77" s="324">
        <v>0.92800000000000005</v>
      </c>
      <c r="V77" s="337">
        <v>0.92600000000000005</v>
      </c>
      <c r="W77" s="337">
        <v>0.92200000000000004</v>
      </c>
      <c r="X77" s="337">
        <v>0.91600000000000004</v>
      </c>
      <c r="Y77" s="337">
        <v>0.91400000000000003</v>
      </c>
      <c r="Z77" s="337">
        <v>0.91100000000000003</v>
      </c>
      <c r="AA77" s="299">
        <v>0.90900000000000003</v>
      </c>
      <c r="AB77" s="324">
        <v>0.90900000000000003</v>
      </c>
      <c r="AC77" s="299">
        <v>0.91200000000000003</v>
      </c>
    </row>
    <row r="78" spans="2:29" x14ac:dyDescent="0.2">
      <c r="B78" s="5" t="s">
        <v>425</v>
      </c>
      <c r="C78" s="5" t="s">
        <v>40</v>
      </c>
      <c r="D78" s="117" t="s">
        <v>168</v>
      </c>
      <c r="E78" s="5" t="s">
        <v>169</v>
      </c>
      <c r="F78" s="67" t="s">
        <v>466</v>
      </c>
      <c r="G78" s="67">
        <v>1.161</v>
      </c>
      <c r="H78" s="67" t="s">
        <v>571</v>
      </c>
      <c r="I78" s="67">
        <v>0.96499999999999997</v>
      </c>
      <c r="J78" s="113">
        <v>1.202</v>
      </c>
      <c r="K78" s="299">
        <v>1.1930000000000001</v>
      </c>
      <c r="L78" s="324">
        <v>1.179</v>
      </c>
      <c r="M78" s="324">
        <v>1.1639999999999999</v>
      </c>
      <c r="N78" s="324">
        <v>1.1519999999999999</v>
      </c>
      <c r="O78" s="299">
        <v>1.1359999999999999</v>
      </c>
      <c r="P78" s="337">
        <v>1.1279999999999999</v>
      </c>
      <c r="Q78" s="324">
        <v>1.119</v>
      </c>
      <c r="R78" s="324">
        <v>1.0960000000000001</v>
      </c>
      <c r="S78" s="324">
        <v>1.0680000000000001</v>
      </c>
      <c r="T78" s="299">
        <v>1.0549999999999999</v>
      </c>
      <c r="U78" s="324">
        <v>1.04</v>
      </c>
      <c r="V78" s="337">
        <v>1.0289999999999999</v>
      </c>
      <c r="W78" s="337">
        <v>1.0169999999999999</v>
      </c>
      <c r="X78" s="337">
        <v>1.006</v>
      </c>
      <c r="Y78" s="337">
        <v>0.999</v>
      </c>
      <c r="Z78" s="337">
        <v>0.98899999999999999</v>
      </c>
      <c r="AA78" s="299">
        <v>0.98599999999999999</v>
      </c>
      <c r="AB78" s="324">
        <v>0.97899999999999998</v>
      </c>
      <c r="AC78" s="299">
        <v>0.97899999999999998</v>
      </c>
    </row>
    <row r="79" spans="2:29" x14ac:dyDescent="0.2">
      <c r="B79" s="5" t="s">
        <v>427</v>
      </c>
      <c r="C79" s="5" t="s">
        <v>50</v>
      </c>
      <c r="D79" s="117" t="s">
        <v>170</v>
      </c>
      <c r="E79" s="5" t="s">
        <v>171</v>
      </c>
      <c r="F79" s="67" t="s">
        <v>466</v>
      </c>
      <c r="G79" s="67">
        <v>1.161</v>
      </c>
      <c r="H79" s="67" t="s">
        <v>571</v>
      </c>
      <c r="I79" s="67">
        <v>0.96499999999999997</v>
      </c>
      <c r="J79" s="113">
        <v>0.99099999999999999</v>
      </c>
      <c r="K79" s="299">
        <v>0.98699999999999999</v>
      </c>
      <c r="L79" s="324">
        <v>0.98</v>
      </c>
      <c r="M79" s="324">
        <v>0.97699999999999998</v>
      </c>
      <c r="N79" s="324">
        <v>0.97199999999999998</v>
      </c>
      <c r="O79" s="299">
        <v>0.96599999999999997</v>
      </c>
      <c r="P79" s="337">
        <v>0.96399999999999997</v>
      </c>
      <c r="Q79" s="324">
        <v>0.96099999999999997</v>
      </c>
      <c r="R79" s="324">
        <v>0.94699999999999995</v>
      </c>
      <c r="S79" s="324">
        <v>0.93500000000000005</v>
      </c>
      <c r="T79" s="299">
        <v>0.93500000000000005</v>
      </c>
      <c r="U79" s="324">
        <v>0.92600000000000005</v>
      </c>
      <c r="V79" s="337">
        <v>0.92500000000000004</v>
      </c>
      <c r="W79" s="337">
        <v>0.92100000000000004</v>
      </c>
      <c r="X79" s="337">
        <v>0.91800000000000004</v>
      </c>
      <c r="Y79" s="337">
        <v>0.91500000000000004</v>
      </c>
      <c r="Z79" s="337">
        <v>0.91500000000000004</v>
      </c>
      <c r="AA79" s="299">
        <v>0.91400000000000003</v>
      </c>
      <c r="AB79" s="324">
        <v>0.91300000000000003</v>
      </c>
      <c r="AC79" s="299">
        <v>0.90900000000000003</v>
      </c>
    </row>
    <row r="80" spans="2:29" x14ac:dyDescent="0.2">
      <c r="B80" s="5" t="s">
        <v>426</v>
      </c>
      <c r="C80" s="5" t="s">
        <v>47</v>
      </c>
      <c r="D80" s="117" t="s">
        <v>172</v>
      </c>
      <c r="E80" s="5" t="s">
        <v>173</v>
      </c>
      <c r="F80" s="67" t="s">
        <v>466</v>
      </c>
      <c r="G80" s="67">
        <v>1.161</v>
      </c>
      <c r="H80" s="67" t="s">
        <v>571</v>
      </c>
      <c r="I80" s="67">
        <v>0.96499999999999997</v>
      </c>
      <c r="J80" s="113">
        <v>0.89700000000000002</v>
      </c>
      <c r="K80" s="299">
        <v>0.89</v>
      </c>
      <c r="L80" s="324">
        <v>0.88500000000000001</v>
      </c>
      <c r="M80" s="324">
        <v>0.88</v>
      </c>
      <c r="N80" s="324">
        <v>0.876</v>
      </c>
      <c r="O80" s="299">
        <v>0.86899999999999999</v>
      </c>
      <c r="P80" s="337">
        <v>0.86799999999999999</v>
      </c>
      <c r="Q80" s="324">
        <v>0.86299999999999999</v>
      </c>
      <c r="R80" s="324">
        <v>0.85699999999999998</v>
      </c>
      <c r="S80" s="324">
        <v>0.85</v>
      </c>
      <c r="T80" s="299">
        <v>0.84599999999999997</v>
      </c>
      <c r="U80" s="324">
        <v>0.84099999999999997</v>
      </c>
      <c r="V80" s="337">
        <v>0.84</v>
      </c>
      <c r="W80" s="337">
        <v>0.83599999999999997</v>
      </c>
      <c r="X80" s="337">
        <v>0.83099999999999996</v>
      </c>
      <c r="Y80" s="337">
        <v>0.83299999999999996</v>
      </c>
      <c r="Z80" s="337">
        <v>0.83</v>
      </c>
      <c r="AA80" s="299">
        <v>0.82899999999999996</v>
      </c>
      <c r="AB80" s="324">
        <v>0.82699999999999996</v>
      </c>
      <c r="AC80" s="299">
        <v>0.82799999999999996</v>
      </c>
    </row>
    <row r="81" spans="2:29" x14ac:dyDescent="0.2">
      <c r="B81" s="5" t="s">
        <v>427</v>
      </c>
      <c r="C81" s="5" t="s">
        <v>50</v>
      </c>
      <c r="D81" s="117" t="s">
        <v>174</v>
      </c>
      <c r="E81" s="5" t="s">
        <v>175</v>
      </c>
      <c r="F81" s="67" t="s">
        <v>466</v>
      </c>
      <c r="G81" s="67">
        <v>1.161</v>
      </c>
      <c r="H81" s="67" t="s">
        <v>571</v>
      </c>
      <c r="I81" s="67">
        <v>0.96499999999999997</v>
      </c>
      <c r="J81" s="113">
        <v>0.85199999999999998</v>
      </c>
      <c r="K81" s="299">
        <v>0.84899999999999998</v>
      </c>
      <c r="L81" s="324">
        <v>0.84499999999999997</v>
      </c>
      <c r="M81" s="324">
        <v>0.84399999999999997</v>
      </c>
      <c r="N81" s="324">
        <v>0.84</v>
      </c>
      <c r="O81" s="299">
        <v>0.83599999999999997</v>
      </c>
      <c r="P81" s="337">
        <v>0.83499999999999996</v>
      </c>
      <c r="Q81" s="324">
        <v>0.83299999999999996</v>
      </c>
      <c r="R81" s="324">
        <v>0.82499999999999996</v>
      </c>
      <c r="S81" s="324">
        <v>0.81599999999999995</v>
      </c>
      <c r="T81" s="299">
        <v>0.81399999999999995</v>
      </c>
      <c r="U81" s="324">
        <v>0.80400000000000005</v>
      </c>
      <c r="V81" s="337">
        <v>0.79900000000000004</v>
      </c>
      <c r="W81" s="337">
        <v>0.79500000000000004</v>
      </c>
      <c r="X81" s="337">
        <v>0.78900000000000003</v>
      </c>
      <c r="Y81" s="337">
        <v>0.78700000000000003</v>
      </c>
      <c r="Z81" s="337">
        <v>0.79</v>
      </c>
      <c r="AA81" s="299">
        <v>0.78600000000000003</v>
      </c>
      <c r="AB81" s="324">
        <v>0.78200000000000003</v>
      </c>
      <c r="AC81" s="299">
        <v>0.77900000000000003</v>
      </c>
    </row>
    <row r="82" spans="2:29" x14ac:dyDescent="0.2">
      <c r="B82" s="5" t="s">
        <v>426</v>
      </c>
      <c r="C82" s="5" t="s">
        <v>47</v>
      </c>
      <c r="D82" s="117" t="s">
        <v>176</v>
      </c>
      <c r="E82" s="5" t="s">
        <v>177</v>
      </c>
      <c r="F82" s="67" t="s">
        <v>466</v>
      </c>
      <c r="G82" s="67">
        <v>1.161</v>
      </c>
      <c r="H82" s="67" t="s">
        <v>571</v>
      </c>
      <c r="I82" s="67">
        <v>0.96499999999999997</v>
      </c>
      <c r="J82" s="113">
        <v>0.81200000000000006</v>
      </c>
      <c r="K82" s="299">
        <v>0.80700000000000005</v>
      </c>
      <c r="L82" s="324">
        <v>0.80400000000000005</v>
      </c>
      <c r="M82" s="324">
        <v>0.80200000000000005</v>
      </c>
      <c r="N82" s="324">
        <v>0.79600000000000004</v>
      </c>
      <c r="O82" s="299">
        <v>0.79</v>
      </c>
      <c r="P82" s="337">
        <v>0.78600000000000003</v>
      </c>
      <c r="Q82" s="324">
        <v>0.77900000000000003</v>
      </c>
      <c r="R82" s="324">
        <v>0.77</v>
      </c>
      <c r="S82" s="324">
        <v>0.76100000000000001</v>
      </c>
      <c r="T82" s="299">
        <v>0.75800000000000001</v>
      </c>
      <c r="U82" s="324">
        <v>0.749</v>
      </c>
      <c r="V82" s="337">
        <v>0.746</v>
      </c>
      <c r="W82" s="337">
        <v>0.74</v>
      </c>
      <c r="X82" s="337">
        <v>0.73499999999999999</v>
      </c>
      <c r="Y82" s="337">
        <v>0.73399999999999999</v>
      </c>
      <c r="Z82" s="337">
        <v>0.73299999999999998</v>
      </c>
      <c r="AA82" s="299">
        <v>0.72799999999999998</v>
      </c>
      <c r="AB82" s="324">
        <v>0.72499999999999998</v>
      </c>
      <c r="AC82" s="299">
        <v>0.72499999999999998</v>
      </c>
    </row>
    <row r="83" spans="2:29" x14ac:dyDescent="0.2">
      <c r="B83" s="5" t="s">
        <v>436</v>
      </c>
      <c r="C83" s="5" t="s">
        <v>114</v>
      </c>
      <c r="D83" s="117" t="s">
        <v>178</v>
      </c>
      <c r="E83" s="5" t="s">
        <v>179</v>
      </c>
      <c r="F83" s="67" t="s">
        <v>466</v>
      </c>
      <c r="G83" s="67">
        <v>1.161</v>
      </c>
      <c r="H83" s="67" t="s">
        <v>571</v>
      </c>
      <c r="I83" s="67">
        <v>0.96499999999999997</v>
      </c>
      <c r="J83" s="113">
        <v>1.137</v>
      </c>
      <c r="K83" s="299">
        <v>1.133</v>
      </c>
      <c r="L83" s="324">
        <v>1.1259999999999999</v>
      </c>
      <c r="M83" s="324">
        <v>1.1200000000000001</v>
      </c>
      <c r="N83" s="324">
        <v>1.1140000000000001</v>
      </c>
      <c r="O83" s="299">
        <v>1.1060000000000001</v>
      </c>
      <c r="P83" s="337">
        <v>1.101</v>
      </c>
      <c r="Q83" s="324">
        <v>1.0960000000000001</v>
      </c>
      <c r="R83" s="324">
        <v>1.0920000000000001</v>
      </c>
      <c r="S83" s="324">
        <v>1.085</v>
      </c>
      <c r="T83" s="299">
        <v>1.075</v>
      </c>
      <c r="U83" s="324">
        <v>1.0640000000000001</v>
      </c>
      <c r="V83" s="337">
        <v>1.056</v>
      </c>
      <c r="W83" s="337">
        <v>1.046</v>
      </c>
      <c r="X83" s="337">
        <v>1.036</v>
      </c>
      <c r="Y83" s="337">
        <v>1.036</v>
      </c>
      <c r="Z83" s="337">
        <v>1.0369999999999999</v>
      </c>
      <c r="AA83" s="299">
        <v>1.0369999999999999</v>
      </c>
      <c r="AB83" s="324">
        <v>1.0349999999999999</v>
      </c>
      <c r="AC83" s="299">
        <v>1.0389999999999999</v>
      </c>
    </row>
    <row r="84" spans="2:29" x14ac:dyDescent="0.2">
      <c r="B84" s="5" t="s">
        <v>429</v>
      </c>
      <c r="C84" s="5" t="s">
        <v>60</v>
      </c>
      <c r="D84" s="117" t="s">
        <v>180</v>
      </c>
      <c r="E84" s="5" t="s">
        <v>181</v>
      </c>
      <c r="F84" s="67" t="s">
        <v>466</v>
      </c>
      <c r="G84" s="67">
        <v>1.161</v>
      </c>
      <c r="H84" s="67" t="s">
        <v>571</v>
      </c>
      <c r="I84" s="67">
        <v>0.96499999999999997</v>
      </c>
      <c r="J84" s="113">
        <v>1.024</v>
      </c>
      <c r="K84" s="299">
        <v>1.0149999999999999</v>
      </c>
      <c r="L84" s="324">
        <v>1.0089999999999999</v>
      </c>
      <c r="M84" s="324">
        <v>1.0049999999999999</v>
      </c>
      <c r="N84" s="324">
        <v>1.002</v>
      </c>
      <c r="O84" s="299">
        <v>0.996</v>
      </c>
      <c r="P84" s="337">
        <v>0.995</v>
      </c>
      <c r="Q84" s="324">
        <v>0.98899999999999999</v>
      </c>
      <c r="R84" s="324">
        <v>0.97799999999999998</v>
      </c>
      <c r="S84" s="324">
        <v>0.97299999999999998</v>
      </c>
      <c r="T84" s="299">
        <v>0.97099999999999997</v>
      </c>
      <c r="U84" s="324">
        <v>0.96399999999999997</v>
      </c>
      <c r="V84" s="337">
        <v>0.96099999999999997</v>
      </c>
      <c r="W84" s="337">
        <v>0.95699999999999996</v>
      </c>
      <c r="X84" s="337">
        <v>0.95299999999999996</v>
      </c>
      <c r="Y84" s="337">
        <v>0.95399999999999996</v>
      </c>
      <c r="Z84" s="337">
        <v>0.95</v>
      </c>
      <c r="AA84" s="299">
        <v>0.94599999999999995</v>
      </c>
      <c r="AB84" s="324">
        <v>0.94499999999999995</v>
      </c>
      <c r="AC84" s="299">
        <v>0.94299999999999995</v>
      </c>
    </row>
    <row r="85" spans="2:29" x14ac:dyDescent="0.2">
      <c r="B85" s="5" t="s">
        <v>434</v>
      </c>
      <c r="C85" s="5" t="s">
        <v>98</v>
      </c>
      <c r="D85" s="117" t="s">
        <v>182</v>
      </c>
      <c r="E85" s="5" t="s">
        <v>183</v>
      </c>
      <c r="F85" s="67" t="s">
        <v>466</v>
      </c>
      <c r="G85" s="67">
        <v>1.161</v>
      </c>
      <c r="H85" s="67" t="s">
        <v>571</v>
      </c>
      <c r="I85" s="67">
        <v>0.96499999999999997</v>
      </c>
      <c r="J85" s="113">
        <v>1.0349999999999999</v>
      </c>
      <c r="K85" s="299">
        <v>1.0289999999999999</v>
      </c>
      <c r="L85" s="324">
        <v>1.0209999999999999</v>
      </c>
      <c r="M85" s="324">
        <v>1.0089999999999999</v>
      </c>
      <c r="N85" s="324">
        <v>1.0029999999999999</v>
      </c>
      <c r="O85" s="299">
        <v>0.998</v>
      </c>
      <c r="P85" s="337">
        <v>0.996</v>
      </c>
      <c r="Q85" s="324">
        <v>0.999</v>
      </c>
      <c r="R85" s="324">
        <v>0.98899999999999999</v>
      </c>
      <c r="S85" s="324">
        <v>0.97599999999999998</v>
      </c>
      <c r="T85" s="299">
        <v>0.97799999999999998</v>
      </c>
      <c r="U85" s="324">
        <v>0.97299999999999998</v>
      </c>
      <c r="V85" s="337">
        <v>0.96899999999999997</v>
      </c>
      <c r="W85" s="337">
        <v>0.96599999999999997</v>
      </c>
      <c r="X85" s="337">
        <v>0.96699999999999997</v>
      </c>
      <c r="Y85" s="337">
        <v>0.96699999999999997</v>
      </c>
      <c r="Z85" s="337">
        <v>0.96199999999999997</v>
      </c>
      <c r="AA85" s="299">
        <v>0.95599999999999996</v>
      </c>
      <c r="AB85" s="324">
        <v>0.95399999999999996</v>
      </c>
      <c r="AC85" s="299">
        <v>0.95</v>
      </c>
    </row>
    <row r="86" spans="2:29" x14ac:dyDescent="0.2">
      <c r="B86" s="5" t="s">
        <v>418</v>
      </c>
      <c r="C86" s="5" t="s">
        <v>12</v>
      </c>
      <c r="D86" s="117" t="s">
        <v>184</v>
      </c>
      <c r="E86" s="5" t="s">
        <v>185</v>
      </c>
      <c r="F86" s="67" t="s">
        <v>466</v>
      </c>
      <c r="G86" s="67">
        <v>1.161</v>
      </c>
      <c r="H86" s="67" t="s">
        <v>571</v>
      </c>
      <c r="I86" s="67">
        <v>0.96499999999999997</v>
      </c>
      <c r="J86" s="113">
        <v>0.75600000000000001</v>
      </c>
      <c r="K86" s="299">
        <v>0.752</v>
      </c>
      <c r="L86" s="324">
        <v>0.752</v>
      </c>
      <c r="M86" s="324">
        <v>0.751</v>
      </c>
      <c r="N86" s="324">
        <v>0.746</v>
      </c>
      <c r="O86" s="299">
        <v>0.73799999999999999</v>
      </c>
      <c r="P86" s="337">
        <v>0.73699999999999999</v>
      </c>
      <c r="Q86" s="324">
        <v>0.73199999999999998</v>
      </c>
      <c r="R86" s="324">
        <v>0.72399999999999998</v>
      </c>
      <c r="S86" s="324">
        <v>0.71599999999999997</v>
      </c>
      <c r="T86" s="299">
        <v>0.71099999999999997</v>
      </c>
      <c r="U86" s="324">
        <v>0.70499999999999996</v>
      </c>
      <c r="V86" s="337">
        <v>0.69899999999999995</v>
      </c>
      <c r="W86" s="337">
        <v>0.69799999999999995</v>
      </c>
      <c r="X86" s="337">
        <v>0.69299999999999995</v>
      </c>
      <c r="Y86" s="337">
        <v>0.68899999999999995</v>
      </c>
      <c r="Z86" s="337">
        <v>0.68500000000000005</v>
      </c>
      <c r="AA86" s="299">
        <v>0.68200000000000005</v>
      </c>
      <c r="AB86" s="324">
        <v>0.68</v>
      </c>
      <c r="AC86" s="299">
        <v>0.67700000000000005</v>
      </c>
    </row>
    <row r="87" spans="2:29" x14ac:dyDescent="0.2">
      <c r="B87" s="5" t="s">
        <v>440</v>
      </c>
      <c r="C87" s="5" t="s">
        <v>186</v>
      </c>
      <c r="D87" s="117" t="s">
        <v>187</v>
      </c>
      <c r="E87" s="5" t="s">
        <v>188</v>
      </c>
      <c r="F87" s="67" t="s">
        <v>466</v>
      </c>
      <c r="G87" s="67">
        <v>1.161</v>
      </c>
      <c r="H87" s="67" t="s">
        <v>571</v>
      </c>
      <c r="I87" s="67">
        <v>0.96499999999999997</v>
      </c>
      <c r="J87" s="113">
        <v>1.0249999999999999</v>
      </c>
      <c r="K87" s="299">
        <v>1.0169999999999999</v>
      </c>
      <c r="L87" s="324">
        <v>1.012</v>
      </c>
      <c r="M87" s="324">
        <v>1.0069999999999999</v>
      </c>
      <c r="N87" s="324">
        <v>1.0009999999999999</v>
      </c>
      <c r="O87" s="299">
        <v>0.99299999999999999</v>
      </c>
      <c r="P87" s="337">
        <v>0.99099999999999999</v>
      </c>
      <c r="Q87" s="324">
        <v>0.98399999999999999</v>
      </c>
      <c r="R87" s="324">
        <v>0.97</v>
      </c>
      <c r="S87" s="324">
        <v>0.95899999999999996</v>
      </c>
      <c r="T87" s="299">
        <v>0.95299999999999996</v>
      </c>
      <c r="U87" s="324">
        <v>0.94399999999999995</v>
      </c>
      <c r="V87" s="337">
        <v>0.94</v>
      </c>
      <c r="W87" s="337">
        <v>0.93500000000000005</v>
      </c>
      <c r="X87" s="337">
        <v>0.93</v>
      </c>
      <c r="Y87" s="337">
        <v>0.92900000000000005</v>
      </c>
      <c r="Z87" s="337">
        <v>0.92400000000000004</v>
      </c>
      <c r="AA87" s="299">
        <v>0.92100000000000004</v>
      </c>
      <c r="AB87" s="324">
        <v>0.91700000000000004</v>
      </c>
      <c r="AC87" s="299">
        <v>0.91700000000000004</v>
      </c>
    </row>
    <row r="88" spans="2:29" x14ac:dyDescent="0.2">
      <c r="B88" s="5" t="s">
        <v>422</v>
      </c>
      <c r="C88" s="5" t="s">
        <v>31</v>
      </c>
      <c r="D88" s="117" t="s">
        <v>189</v>
      </c>
      <c r="E88" s="5" t="s">
        <v>190</v>
      </c>
      <c r="F88" s="67" t="s">
        <v>466</v>
      </c>
      <c r="G88" s="67">
        <v>1.161</v>
      </c>
      <c r="H88" s="67" t="s">
        <v>571</v>
      </c>
      <c r="I88" s="67">
        <v>0.96499999999999997</v>
      </c>
      <c r="J88" s="113">
        <v>0.88</v>
      </c>
      <c r="K88" s="299">
        <v>0.873</v>
      </c>
      <c r="L88" s="324">
        <v>0.873</v>
      </c>
      <c r="M88" s="324">
        <v>0.872</v>
      </c>
      <c r="N88" s="324">
        <v>0.86599999999999999</v>
      </c>
      <c r="O88" s="299">
        <v>0.86199999999999999</v>
      </c>
      <c r="P88" s="337">
        <v>0.86</v>
      </c>
      <c r="Q88" s="324">
        <v>0.85299999999999998</v>
      </c>
      <c r="R88" s="324">
        <v>0.84199999999999997</v>
      </c>
      <c r="S88" s="324">
        <v>0.83599999999999997</v>
      </c>
      <c r="T88" s="299">
        <v>0.83199999999999996</v>
      </c>
      <c r="U88" s="324">
        <v>0.82199999999999995</v>
      </c>
      <c r="V88" s="337">
        <v>0.81699999999999995</v>
      </c>
      <c r="W88" s="337">
        <v>0.81299999999999994</v>
      </c>
      <c r="X88" s="337">
        <v>0.80400000000000005</v>
      </c>
      <c r="Y88" s="337">
        <v>0.80100000000000005</v>
      </c>
      <c r="Z88" s="337">
        <v>0.79900000000000004</v>
      </c>
      <c r="AA88" s="299">
        <v>0.79700000000000004</v>
      </c>
      <c r="AB88" s="324">
        <v>0.79700000000000004</v>
      </c>
      <c r="AC88" s="299">
        <v>0.79800000000000004</v>
      </c>
    </row>
    <row r="89" spans="2:29" x14ac:dyDescent="0.2">
      <c r="B89" s="5" t="s">
        <v>439</v>
      </c>
      <c r="C89" s="5" t="s">
        <v>145</v>
      </c>
      <c r="D89" s="117" t="s">
        <v>191</v>
      </c>
      <c r="E89" s="5" t="s">
        <v>192</v>
      </c>
      <c r="F89" s="67" t="s">
        <v>466</v>
      </c>
      <c r="G89" s="67">
        <v>1.161</v>
      </c>
      <c r="H89" s="67" t="s">
        <v>571</v>
      </c>
      <c r="I89" s="67">
        <v>0.96499999999999997</v>
      </c>
      <c r="J89" s="113">
        <v>1.3859999999999999</v>
      </c>
      <c r="K89" s="299">
        <v>1.3939999999999999</v>
      </c>
      <c r="L89" s="324">
        <v>1.391</v>
      </c>
      <c r="M89" s="324">
        <v>1.385</v>
      </c>
      <c r="N89" s="324">
        <v>1.381</v>
      </c>
      <c r="O89" s="299">
        <v>1.371</v>
      </c>
      <c r="P89" s="337">
        <v>1.3680000000000001</v>
      </c>
      <c r="Q89" s="324">
        <v>1.3620000000000001</v>
      </c>
      <c r="R89" s="324">
        <v>1.3480000000000001</v>
      </c>
      <c r="S89" s="324">
        <v>1.32</v>
      </c>
      <c r="T89" s="299">
        <v>1.304</v>
      </c>
      <c r="U89" s="324">
        <v>1.2769999999999999</v>
      </c>
      <c r="V89" s="337">
        <v>1.2709999999999999</v>
      </c>
      <c r="W89" s="337">
        <v>1.254</v>
      </c>
      <c r="X89" s="337">
        <v>1.244</v>
      </c>
      <c r="Y89" s="337">
        <v>1.24</v>
      </c>
      <c r="Z89" s="337">
        <v>1.228</v>
      </c>
      <c r="AA89" s="299">
        <v>1.22</v>
      </c>
      <c r="AB89" s="324">
        <v>1.202</v>
      </c>
      <c r="AC89" s="299">
        <v>1.19</v>
      </c>
    </row>
    <row r="90" spans="2:29" x14ac:dyDescent="0.2">
      <c r="B90" s="5" t="s">
        <v>422</v>
      </c>
      <c r="C90" s="5" t="s">
        <v>31</v>
      </c>
      <c r="D90" s="117" t="s">
        <v>193</v>
      </c>
      <c r="E90" s="5" t="s">
        <v>194</v>
      </c>
      <c r="F90" s="67" t="s">
        <v>466</v>
      </c>
      <c r="G90" s="67">
        <v>1.161</v>
      </c>
      <c r="H90" s="67" t="s">
        <v>571</v>
      </c>
      <c r="I90" s="67">
        <v>0.96499999999999997</v>
      </c>
      <c r="J90" s="113">
        <v>0.67500000000000004</v>
      </c>
      <c r="K90" s="299">
        <v>0.66900000000000004</v>
      </c>
      <c r="L90" s="324">
        <v>0.66200000000000003</v>
      </c>
      <c r="M90" s="324">
        <v>0.65700000000000003</v>
      </c>
      <c r="N90" s="324">
        <v>0.64900000000000002</v>
      </c>
      <c r="O90" s="299">
        <v>0.64200000000000002</v>
      </c>
      <c r="P90" s="337">
        <v>0.64100000000000001</v>
      </c>
      <c r="Q90" s="324">
        <v>0.63300000000000001</v>
      </c>
      <c r="R90" s="324">
        <v>0.626</v>
      </c>
      <c r="S90" s="324">
        <v>0.621</v>
      </c>
      <c r="T90" s="299">
        <v>0.62</v>
      </c>
      <c r="U90" s="324">
        <v>0.61399999999999999</v>
      </c>
      <c r="V90" s="337">
        <v>0.61199999999999999</v>
      </c>
      <c r="W90" s="337">
        <v>0.61099999999999999</v>
      </c>
      <c r="X90" s="337">
        <v>0.60899999999999999</v>
      </c>
      <c r="Y90" s="337">
        <v>0.61</v>
      </c>
      <c r="Z90" s="337">
        <v>0.61</v>
      </c>
      <c r="AA90" s="299">
        <v>0.61099999999999999</v>
      </c>
      <c r="AB90" s="324">
        <v>0.61</v>
      </c>
      <c r="AC90" s="299">
        <v>0.61199999999999999</v>
      </c>
    </row>
    <row r="91" spans="2:29" x14ac:dyDescent="0.2">
      <c r="B91" s="5" t="s">
        <v>415</v>
      </c>
      <c r="C91" s="5" t="s">
        <v>5</v>
      </c>
      <c r="D91" s="2" t="s">
        <v>561</v>
      </c>
      <c r="E91" s="2" t="s">
        <v>562</v>
      </c>
      <c r="F91" s="67" t="s">
        <v>466</v>
      </c>
      <c r="G91" s="67">
        <v>1.161</v>
      </c>
      <c r="H91" s="67" t="s">
        <v>571</v>
      </c>
      <c r="I91" s="67">
        <v>0.96499999999999997</v>
      </c>
      <c r="J91" s="113">
        <v>0.995</v>
      </c>
      <c r="K91" s="299">
        <v>0.98699999999999999</v>
      </c>
      <c r="L91" s="324">
        <v>0.98</v>
      </c>
      <c r="M91" s="324">
        <v>0.97399999999999998</v>
      </c>
      <c r="N91" s="324">
        <v>0.96799999999999997</v>
      </c>
      <c r="O91" s="299">
        <v>0.96199999999999997</v>
      </c>
      <c r="P91" s="337">
        <v>0.96</v>
      </c>
      <c r="Q91" s="324">
        <v>0.95599999999999996</v>
      </c>
      <c r="R91" s="324">
        <v>0.95099999999999996</v>
      </c>
      <c r="S91" s="324">
        <v>0.94299999999999995</v>
      </c>
      <c r="T91" s="299">
        <v>0.94</v>
      </c>
      <c r="U91" s="324">
        <v>0.93300000000000005</v>
      </c>
      <c r="V91" s="337">
        <v>0.92900000000000005</v>
      </c>
      <c r="W91" s="337">
        <v>0.92600000000000005</v>
      </c>
      <c r="X91" s="337">
        <v>0.92200000000000004</v>
      </c>
      <c r="Y91" s="337">
        <v>0.92300000000000004</v>
      </c>
      <c r="Z91" s="337">
        <v>0.92300000000000004</v>
      </c>
      <c r="AA91" s="299">
        <v>0.92300000000000004</v>
      </c>
      <c r="AB91" s="324">
        <v>0.92200000000000004</v>
      </c>
      <c r="AC91" s="299">
        <v>0.92300000000000004</v>
      </c>
    </row>
    <row r="92" spans="2:29" x14ac:dyDescent="0.2">
      <c r="B92" s="5" t="s">
        <v>435</v>
      </c>
      <c r="C92" s="5" t="s">
        <v>111</v>
      </c>
      <c r="D92" s="117" t="s">
        <v>196</v>
      </c>
      <c r="E92" s="5" t="s">
        <v>197</v>
      </c>
      <c r="F92" s="67" t="s">
        <v>466</v>
      </c>
      <c r="G92" s="67">
        <v>1.161</v>
      </c>
      <c r="H92" s="67" t="s">
        <v>571</v>
      </c>
      <c r="I92" s="67">
        <v>0.96499999999999997</v>
      </c>
      <c r="J92" s="113">
        <v>0.98399999999999999</v>
      </c>
      <c r="K92" s="299">
        <v>0.97699999999999998</v>
      </c>
      <c r="L92" s="324">
        <v>0.97</v>
      </c>
      <c r="M92" s="324">
        <v>0.95899999999999996</v>
      </c>
      <c r="N92" s="324">
        <v>0.95199999999999996</v>
      </c>
      <c r="O92" s="299">
        <v>0.93899999999999995</v>
      </c>
      <c r="P92" s="337">
        <v>0.93300000000000005</v>
      </c>
      <c r="Q92" s="324">
        <v>0.92600000000000005</v>
      </c>
      <c r="R92" s="324">
        <v>0.91700000000000004</v>
      </c>
      <c r="S92" s="324">
        <v>0.90300000000000002</v>
      </c>
      <c r="T92" s="299">
        <v>0.88800000000000001</v>
      </c>
      <c r="U92" s="324">
        <v>0.878</v>
      </c>
      <c r="V92" s="337">
        <v>0.875</v>
      </c>
      <c r="W92" s="337">
        <v>0.87</v>
      </c>
      <c r="X92" s="337">
        <v>0.86299999999999999</v>
      </c>
      <c r="Y92" s="337">
        <v>0.86599999999999999</v>
      </c>
      <c r="Z92" s="337">
        <v>0.86899999999999999</v>
      </c>
      <c r="AA92" s="299">
        <v>0.871</v>
      </c>
      <c r="AB92" s="324">
        <v>0.87</v>
      </c>
      <c r="AC92" s="299">
        <v>0.86799999999999999</v>
      </c>
    </row>
    <row r="93" spans="2:29" x14ac:dyDescent="0.2">
      <c r="B93" s="5" t="s">
        <v>422</v>
      </c>
      <c r="C93" s="5" t="s">
        <v>31</v>
      </c>
      <c r="D93" s="117" t="s">
        <v>198</v>
      </c>
      <c r="E93" s="5" t="s">
        <v>199</v>
      </c>
      <c r="F93" s="67" t="s">
        <v>466</v>
      </c>
      <c r="G93" s="67">
        <v>1.161</v>
      </c>
      <c r="H93" s="67" t="s">
        <v>571</v>
      </c>
      <c r="I93" s="67">
        <v>0.96499999999999997</v>
      </c>
      <c r="J93" s="113">
        <v>0.84499999999999997</v>
      </c>
      <c r="K93" s="299">
        <v>0.83499999999999996</v>
      </c>
      <c r="L93" s="324">
        <v>0.82599999999999996</v>
      </c>
      <c r="M93" s="324">
        <v>0.81599999999999995</v>
      </c>
      <c r="N93" s="324">
        <v>0.80400000000000005</v>
      </c>
      <c r="O93" s="299">
        <v>0.79200000000000004</v>
      </c>
      <c r="P93" s="337">
        <v>0.78800000000000003</v>
      </c>
      <c r="Q93" s="324">
        <v>0.78100000000000003</v>
      </c>
      <c r="R93" s="324">
        <v>0.77100000000000002</v>
      </c>
      <c r="S93" s="324">
        <v>0.76100000000000001</v>
      </c>
      <c r="T93" s="299">
        <v>0.752</v>
      </c>
      <c r="U93" s="324">
        <v>0.74</v>
      </c>
      <c r="V93" s="337">
        <v>0.73499999999999999</v>
      </c>
      <c r="W93" s="337">
        <v>0.72799999999999998</v>
      </c>
      <c r="X93" s="337">
        <v>0.72</v>
      </c>
      <c r="Y93" s="337">
        <v>0.71699999999999997</v>
      </c>
      <c r="Z93" s="337">
        <v>0.71099999999999997</v>
      </c>
      <c r="AA93" s="299">
        <v>0.70699999999999996</v>
      </c>
      <c r="AB93" s="324">
        <v>0.70099999999999996</v>
      </c>
      <c r="AC93" s="299">
        <v>0.69699999999999995</v>
      </c>
    </row>
    <row r="94" spans="2:29" x14ac:dyDescent="0.2">
      <c r="B94" s="5" t="s">
        <v>435</v>
      </c>
      <c r="C94" s="5" t="s">
        <v>111</v>
      </c>
      <c r="D94" s="117" t="s">
        <v>200</v>
      </c>
      <c r="E94" s="5" t="s">
        <v>201</v>
      </c>
      <c r="F94" s="67" t="s">
        <v>466</v>
      </c>
      <c r="G94" s="67">
        <v>1.161</v>
      </c>
      <c r="H94" s="67" t="s">
        <v>571</v>
      </c>
      <c r="I94" s="67">
        <v>0.96499999999999997</v>
      </c>
      <c r="J94" s="113">
        <v>1.1830000000000001</v>
      </c>
      <c r="K94" s="299">
        <v>1.1759999999999999</v>
      </c>
      <c r="L94" s="324">
        <v>1.167</v>
      </c>
      <c r="M94" s="324">
        <v>1.159</v>
      </c>
      <c r="N94" s="324">
        <v>1.149</v>
      </c>
      <c r="O94" s="299">
        <v>1.139</v>
      </c>
      <c r="P94" s="337">
        <v>1.135</v>
      </c>
      <c r="Q94" s="324">
        <v>1.1279999999999999</v>
      </c>
      <c r="R94" s="324">
        <v>1.1180000000000001</v>
      </c>
      <c r="S94" s="324">
        <v>1.1000000000000001</v>
      </c>
      <c r="T94" s="299">
        <v>1.089</v>
      </c>
      <c r="U94" s="324">
        <v>1.079</v>
      </c>
      <c r="V94" s="337">
        <v>1.075</v>
      </c>
      <c r="W94" s="337">
        <v>1.0720000000000001</v>
      </c>
      <c r="X94" s="337">
        <v>1.0660000000000001</v>
      </c>
      <c r="Y94" s="337">
        <v>1.0640000000000001</v>
      </c>
      <c r="Z94" s="337">
        <v>1.0640000000000001</v>
      </c>
      <c r="AA94" s="299">
        <v>1.0609999999999999</v>
      </c>
      <c r="AB94" s="324">
        <v>1.0580000000000001</v>
      </c>
      <c r="AC94" s="299">
        <v>1.0580000000000001</v>
      </c>
    </row>
    <row r="95" spans="2:29" x14ac:dyDescent="0.2">
      <c r="B95" s="5" t="s">
        <v>435</v>
      </c>
      <c r="C95" s="5" t="s">
        <v>111</v>
      </c>
      <c r="D95" s="117" t="s">
        <v>202</v>
      </c>
      <c r="E95" s="5" t="s">
        <v>203</v>
      </c>
      <c r="F95" s="67" t="s">
        <v>466</v>
      </c>
      <c r="G95" s="67">
        <v>1.161</v>
      </c>
      <c r="H95" s="67" t="s">
        <v>571</v>
      </c>
      <c r="I95" s="67">
        <v>0.96499999999999997</v>
      </c>
      <c r="J95" s="113">
        <v>1.0660000000000001</v>
      </c>
      <c r="K95" s="299">
        <v>1.0589999999999999</v>
      </c>
      <c r="L95" s="324">
        <v>1.0549999999999999</v>
      </c>
      <c r="M95" s="324">
        <v>1.052</v>
      </c>
      <c r="N95" s="324">
        <v>1.0449999999999999</v>
      </c>
      <c r="O95" s="299">
        <v>1.04</v>
      </c>
      <c r="P95" s="337">
        <v>1.0389999999999999</v>
      </c>
      <c r="Q95" s="324">
        <v>1.038</v>
      </c>
      <c r="R95" s="324">
        <v>1.0349999999999999</v>
      </c>
      <c r="S95" s="324">
        <v>1.0329999999999999</v>
      </c>
      <c r="T95" s="299">
        <v>1.034</v>
      </c>
      <c r="U95" s="324">
        <v>1.0309999999999999</v>
      </c>
      <c r="V95" s="337">
        <v>1.032</v>
      </c>
      <c r="W95" s="337">
        <v>1.036</v>
      </c>
      <c r="X95" s="337">
        <v>1.0349999999999999</v>
      </c>
      <c r="Y95" s="337">
        <v>1.0409999999999999</v>
      </c>
      <c r="Z95" s="337">
        <v>1.0449999999999999</v>
      </c>
      <c r="AA95" s="299">
        <v>1.0469999999999999</v>
      </c>
      <c r="AB95" s="324">
        <v>1.05</v>
      </c>
      <c r="AC95" s="299">
        <v>1.052</v>
      </c>
    </row>
    <row r="96" spans="2:29" x14ac:dyDescent="0.2">
      <c r="B96" s="5" t="s">
        <v>439</v>
      </c>
      <c r="C96" s="5" t="s">
        <v>145</v>
      </c>
      <c r="D96" s="117" t="s">
        <v>204</v>
      </c>
      <c r="E96" s="5" t="s">
        <v>205</v>
      </c>
      <c r="F96" s="67" t="s">
        <v>466</v>
      </c>
      <c r="G96" s="67">
        <v>1.161</v>
      </c>
      <c r="H96" s="67" t="s">
        <v>571</v>
      </c>
      <c r="I96" s="67">
        <v>0.96499999999999997</v>
      </c>
      <c r="J96" s="113">
        <v>1.113</v>
      </c>
      <c r="K96" s="299">
        <v>1.109</v>
      </c>
      <c r="L96" s="324">
        <v>1.101</v>
      </c>
      <c r="M96" s="324">
        <v>1.097</v>
      </c>
      <c r="N96" s="324">
        <v>1.089</v>
      </c>
      <c r="O96" s="299">
        <v>1.08</v>
      </c>
      <c r="P96" s="337">
        <v>1.0780000000000001</v>
      </c>
      <c r="Q96" s="324">
        <v>1.075</v>
      </c>
      <c r="R96" s="324">
        <v>1.0649999999999999</v>
      </c>
      <c r="S96" s="324">
        <v>1.052</v>
      </c>
      <c r="T96" s="299">
        <v>1.0449999999999999</v>
      </c>
      <c r="U96" s="324">
        <v>1.032</v>
      </c>
      <c r="V96" s="337">
        <v>1.0249999999999999</v>
      </c>
      <c r="W96" s="337">
        <v>1.022</v>
      </c>
      <c r="X96" s="337">
        <v>1.02</v>
      </c>
      <c r="Y96" s="337">
        <v>1.02</v>
      </c>
      <c r="Z96" s="337">
        <v>1.0209999999999999</v>
      </c>
      <c r="AA96" s="299">
        <v>1.02</v>
      </c>
      <c r="AB96" s="324">
        <v>1.0189999999999999</v>
      </c>
      <c r="AC96" s="299">
        <v>1.02</v>
      </c>
    </row>
    <row r="97" spans="2:29" x14ac:dyDescent="0.2">
      <c r="B97" s="5" t="s">
        <v>421</v>
      </c>
      <c r="C97" s="5" t="s">
        <v>28</v>
      </c>
      <c r="D97" s="117" t="s">
        <v>206</v>
      </c>
      <c r="E97" s="5" t="s">
        <v>207</v>
      </c>
      <c r="F97" s="67" t="s">
        <v>466</v>
      </c>
      <c r="G97" s="67">
        <v>1.161</v>
      </c>
      <c r="H97" s="67" t="s">
        <v>571</v>
      </c>
      <c r="I97" s="67">
        <v>0.96499999999999997</v>
      </c>
      <c r="J97" s="113">
        <v>1.169</v>
      </c>
      <c r="K97" s="299">
        <v>1.1659999999999999</v>
      </c>
      <c r="L97" s="324">
        <v>1.163</v>
      </c>
      <c r="M97" s="324">
        <v>1.157</v>
      </c>
      <c r="N97" s="324">
        <v>1.1459999999999999</v>
      </c>
      <c r="O97" s="299">
        <v>1.137</v>
      </c>
      <c r="P97" s="337">
        <v>1.1319999999999999</v>
      </c>
      <c r="Q97" s="324">
        <v>1.1259999999999999</v>
      </c>
      <c r="R97" s="324">
        <v>1.119</v>
      </c>
      <c r="S97" s="324">
        <v>1.1000000000000001</v>
      </c>
      <c r="T97" s="299">
        <v>1.0880000000000001</v>
      </c>
      <c r="U97" s="324">
        <v>1.0780000000000001</v>
      </c>
      <c r="V97" s="337">
        <v>1.073</v>
      </c>
      <c r="W97" s="337">
        <v>1.0669999999999999</v>
      </c>
      <c r="X97" s="337">
        <v>1.0620000000000001</v>
      </c>
      <c r="Y97" s="337">
        <v>1.0640000000000001</v>
      </c>
      <c r="Z97" s="337">
        <v>1.0629999999999999</v>
      </c>
      <c r="AA97" s="299">
        <v>1.0620000000000001</v>
      </c>
      <c r="AB97" s="324">
        <v>1.0629999999999999</v>
      </c>
      <c r="AC97" s="299">
        <v>1.0649999999999999</v>
      </c>
    </row>
    <row r="98" spans="2:29" x14ac:dyDescent="0.2">
      <c r="B98" s="5" t="s">
        <v>425</v>
      </c>
      <c r="C98" s="5" t="s">
        <v>40</v>
      </c>
      <c r="D98" s="117" t="s">
        <v>503</v>
      </c>
      <c r="E98" s="5" t="s">
        <v>504</v>
      </c>
      <c r="F98" s="67" t="s">
        <v>466</v>
      </c>
      <c r="G98" s="67">
        <v>1.161</v>
      </c>
      <c r="H98" s="67" t="s">
        <v>571</v>
      </c>
      <c r="I98" s="67">
        <v>0.96499999999999997</v>
      </c>
      <c r="J98" s="113">
        <v>1.125</v>
      </c>
      <c r="K98" s="299">
        <v>1.119</v>
      </c>
      <c r="L98" s="324">
        <v>1.1100000000000001</v>
      </c>
      <c r="M98" s="324">
        <v>1.1040000000000001</v>
      </c>
      <c r="N98" s="324">
        <v>1.099</v>
      </c>
      <c r="O98" s="299">
        <v>1.095</v>
      </c>
      <c r="P98" s="337">
        <v>1.093</v>
      </c>
      <c r="Q98" s="324">
        <v>1.0860000000000001</v>
      </c>
      <c r="R98" s="324">
        <v>1.0780000000000001</v>
      </c>
      <c r="S98" s="324">
        <v>1.07</v>
      </c>
      <c r="T98" s="299">
        <v>1.0649999999999999</v>
      </c>
      <c r="U98" s="324">
        <v>1.0569999999999999</v>
      </c>
      <c r="V98" s="337">
        <v>1.0529999999999999</v>
      </c>
      <c r="W98" s="337">
        <v>1.0509999999999999</v>
      </c>
      <c r="X98" s="337">
        <v>1.0509999999999999</v>
      </c>
      <c r="Y98" s="337">
        <v>1.052</v>
      </c>
      <c r="Z98" s="337">
        <v>1.054</v>
      </c>
      <c r="AA98" s="299">
        <v>1.052</v>
      </c>
      <c r="AB98" s="324">
        <v>1.0509999999999999</v>
      </c>
      <c r="AC98" s="299">
        <v>1.0549999999999999</v>
      </c>
    </row>
    <row r="99" spans="2:29" x14ac:dyDescent="0.2">
      <c r="B99" s="5" t="s">
        <v>438</v>
      </c>
      <c r="C99" s="5" t="s">
        <v>128</v>
      </c>
      <c r="D99" s="117" t="s">
        <v>208</v>
      </c>
      <c r="E99" s="5" t="s">
        <v>209</v>
      </c>
      <c r="F99" s="67" t="s">
        <v>466</v>
      </c>
      <c r="G99" s="67">
        <v>1.161</v>
      </c>
      <c r="H99" s="67" t="s">
        <v>571</v>
      </c>
      <c r="I99" s="67">
        <v>0.96499999999999997</v>
      </c>
      <c r="J99" s="113">
        <v>1.212</v>
      </c>
      <c r="K99" s="299">
        <v>1.21</v>
      </c>
      <c r="L99" s="324">
        <v>1.2</v>
      </c>
      <c r="M99" s="324">
        <v>1.1970000000000001</v>
      </c>
      <c r="N99" s="324">
        <v>1.1919999999999999</v>
      </c>
      <c r="O99" s="299">
        <v>1.1839999999999999</v>
      </c>
      <c r="P99" s="337">
        <v>1.18</v>
      </c>
      <c r="Q99" s="324">
        <v>1.167</v>
      </c>
      <c r="R99" s="324">
        <v>1.1519999999999999</v>
      </c>
      <c r="S99" s="324">
        <v>1.143</v>
      </c>
      <c r="T99" s="299">
        <v>1.1359999999999999</v>
      </c>
      <c r="U99" s="324">
        <v>1.129</v>
      </c>
      <c r="V99" s="337">
        <v>1.1259999999999999</v>
      </c>
      <c r="W99" s="337">
        <v>1.1180000000000001</v>
      </c>
      <c r="X99" s="337">
        <v>1.1140000000000001</v>
      </c>
      <c r="Y99" s="337">
        <v>1.115</v>
      </c>
      <c r="Z99" s="337">
        <v>1.1140000000000001</v>
      </c>
      <c r="AA99" s="299">
        <v>1.115</v>
      </c>
      <c r="AB99" s="324">
        <v>1.1180000000000001</v>
      </c>
      <c r="AC99" s="299">
        <v>1.121</v>
      </c>
    </row>
    <row r="100" spans="2:29" x14ac:dyDescent="0.2">
      <c r="B100" s="5" t="s">
        <v>416</v>
      </c>
      <c r="C100" s="5" t="s">
        <v>8</v>
      </c>
      <c r="D100" s="117" t="s">
        <v>210</v>
      </c>
      <c r="E100" s="5" t="s">
        <v>211</v>
      </c>
      <c r="F100" s="67" t="s">
        <v>466</v>
      </c>
      <c r="G100" s="67">
        <v>1.161</v>
      </c>
      <c r="H100" s="67" t="s">
        <v>571</v>
      </c>
      <c r="I100" s="67">
        <v>0.96499999999999997</v>
      </c>
      <c r="J100" s="113">
        <v>0.96199999999999997</v>
      </c>
      <c r="K100" s="299">
        <v>0.95699999999999996</v>
      </c>
      <c r="L100" s="324">
        <v>0.95199999999999996</v>
      </c>
      <c r="M100" s="324">
        <v>0.95099999999999996</v>
      </c>
      <c r="N100" s="324">
        <v>0.94699999999999995</v>
      </c>
      <c r="O100" s="299">
        <v>0.93899999999999995</v>
      </c>
      <c r="P100" s="337">
        <v>0.93600000000000005</v>
      </c>
      <c r="Q100" s="324">
        <v>0.93100000000000005</v>
      </c>
      <c r="R100" s="324">
        <v>0.91500000000000004</v>
      </c>
      <c r="S100" s="324">
        <v>0.90200000000000002</v>
      </c>
      <c r="T100" s="299">
        <v>0.90200000000000002</v>
      </c>
      <c r="U100" s="324">
        <v>0.89300000000000002</v>
      </c>
      <c r="V100" s="337">
        <v>0.88700000000000001</v>
      </c>
      <c r="W100" s="337">
        <v>0.88400000000000001</v>
      </c>
      <c r="X100" s="337">
        <v>0.88100000000000001</v>
      </c>
      <c r="Y100" s="337">
        <v>0.879</v>
      </c>
      <c r="Z100" s="337">
        <v>0.872</v>
      </c>
      <c r="AA100" s="299">
        <v>0.86899999999999999</v>
      </c>
      <c r="AB100" s="324">
        <v>0.86299999999999999</v>
      </c>
      <c r="AC100" s="299">
        <v>0.86399999999999999</v>
      </c>
    </row>
    <row r="101" spans="2:29" x14ac:dyDescent="0.2">
      <c r="B101" s="5" t="s">
        <v>422</v>
      </c>
      <c r="C101" s="5" t="s">
        <v>31</v>
      </c>
      <c r="D101" s="117" t="s">
        <v>212</v>
      </c>
      <c r="E101" s="5" t="s">
        <v>213</v>
      </c>
      <c r="F101" s="67" t="s">
        <v>466</v>
      </c>
      <c r="G101" s="67">
        <v>1.161</v>
      </c>
      <c r="H101" s="67" t="s">
        <v>571</v>
      </c>
      <c r="I101" s="67">
        <v>0.96499999999999997</v>
      </c>
      <c r="J101" s="113">
        <v>0.81699999999999995</v>
      </c>
      <c r="K101" s="299">
        <v>0.81299999999999994</v>
      </c>
      <c r="L101" s="324">
        <v>0.81299999999999994</v>
      </c>
      <c r="M101" s="324">
        <v>0.80700000000000005</v>
      </c>
      <c r="N101" s="324">
        <v>0.8</v>
      </c>
      <c r="O101" s="299">
        <v>0.79100000000000004</v>
      </c>
      <c r="P101" s="337">
        <v>0.78200000000000003</v>
      </c>
      <c r="Q101" s="324">
        <v>0.78</v>
      </c>
      <c r="R101" s="324">
        <v>0.77</v>
      </c>
      <c r="S101" s="324">
        <v>0.76100000000000001</v>
      </c>
      <c r="T101" s="299">
        <v>0.75700000000000001</v>
      </c>
      <c r="U101" s="324">
        <v>0.751</v>
      </c>
      <c r="V101" s="337">
        <v>0.753</v>
      </c>
      <c r="W101" s="337">
        <v>0.751</v>
      </c>
      <c r="X101" s="337">
        <v>0.747</v>
      </c>
      <c r="Y101" s="337">
        <v>0.75</v>
      </c>
      <c r="Z101" s="337">
        <v>0.752</v>
      </c>
      <c r="AA101" s="299">
        <v>0.754</v>
      </c>
      <c r="AB101" s="324">
        <v>0.75700000000000001</v>
      </c>
      <c r="AC101" s="299">
        <v>0.752</v>
      </c>
    </row>
    <row r="102" spans="2:29" x14ac:dyDescent="0.2">
      <c r="B102" s="5" t="s">
        <v>552</v>
      </c>
      <c r="C102" s="5" t="s">
        <v>20</v>
      </c>
      <c r="D102" s="117" t="s">
        <v>214</v>
      </c>
      <c r="E102" s="5" t="s">
        <v>215</v>
      </c>
      <c r="F102" s="67" t="s">
        <v>466</v>
      </c>
      <c r="G102" s="67">
        <v>1.161</v>
      </c>
      <c r="H102" s="67" t="s">
        <v>571</v>
      </c>
      <c r="I102" s="67">
        <v>0.96499999999999997</v>
      </c>
      <c r="J102" s="113">
        <v>1.1040000000000001</v>
      </c>
      <c r="K102" s="299">
        <v>1.101</v>
      </c>
      <c r="L102" s="324">
        <v>1.0980000000000001</v>
      </c>
      <c r="M102" s="324">
        <v>1.095</v>
      </c>
      <c r="N102" s="324">
        <v>1.083</v>
      </c>
      <c r="O102" s="299">
        <v>1.075</v>
      </c>
      <c r="P102" s="337">
        <v>1.071</v>
      </c>
      <c r="Q102" s="324">
        <v>1.0640000000000001</v>
      </c>
      <c r="R102" s="324">
        <v>1.048</v>
      </c>
      <c r="S102" s="324">
        <v>1.0329999999999999</v>
      </c>
      <c r="T102" s="299">
        <v>1.026</v>
      </c>
      <c r="U102" s="324">
        <v>1.014</v>
      </c>
      <c r="V102" s="337">
        <v>1.0069999999999999</v>
      </c>
      <c r="W102" s="337">
        <v>1</v>
      </c>
      <c r="X102" s="337">
        <v>0.99199999999999999</v>
      </c>
      <c r="Y102" s="337">
        <v>0.99299999999999999</v>
      </c>
      <c r="Z102" s="337">
        <v>0.99</v>
      </c>
      <c r="AA102" s="299">
        <v>0.98799999999999999</v>
      </c>
      <c r="AB102" s="324">
        <v>0.98399999999999999</v>
      </c>
      <c r="AC102" s="299">
        <v>0.98299999999999998</v>
      </c>
    </row>
    <row r="103" spans="2:29" x14ac:dyDescent="0.2">
      <c r="B103" s="5" t="s">
        <v>421</v>
      </c>
      <c r="C103" s="5" t="s">
        <v>28</v>
      </c>
      <c r="D103" s="117" t="s">
        <v>216</v>
      </c>
      <c r="E103" s="5" t="s">
        <v>217</v>
      </c>
      <c r="F103" s="67" t="s">
        <v>466</v>
      </c>
      <c r="G103" s="67">
        <v>1.161</v>
      </c>
      <c r="H103" s="67" t="s">
        <v>571</v>
      </c>
      <c r="I103" s="67">
        <v>0.96499999999999997</v>
      </c>
      <c r="J103" s="113">
        <v>1.1100000000000001</v>
      </c>
      <c r="K103" s="299">
        <v>1.105</v>
      </c>
      <c r="L103" s="324">
        <v>1.101</v>
      </c>
      <c r="M103" s="324">
        <v>1.0960000000000001</v>
      </c>
      <c r="N103" s="324">
        <v>1.091</v>
      </c>
      <c r="O103" s="299">
        <v>1.0860000000000001</v>
      </c>
      <c r="P103" s="337">
        <v>1.083</v>
      </c>
      <c r="Q103" s="324">
        <v>1.073</v>
      </c>
      <c r="R103" s="324">
        <v>1.06</v>
      </c>
      <c r="S103" s="324">
        <v>1.0489999999999999</v>
      </c>
      <c r="T103" s="299">
        <v>1.0409999999999999</v>
      </c>
      <c r="U103" s="324">
        <v>1.0249999999999999</v>
      </c>
      <c r="V103" s="337">
        <v>1.0209999999999999</v>
      </c>
      <c r="W103" s="337">
        <v>1.0149999999999999</v>
      </c>
      <c r="X103" s="337">
        <v>1.0069999999999999</v>
      </c>
      <c r="Y103" s="337">
        <v>1.0049999999999999</v>
      </c>
      <c r="Z103" s="337">
        <v>0.998</v>
      </c>
      <c r="AA103" s="299">
        <v>0.99299999999999999</v>
      </c>
      <c r="AB103" s="324">
        <v>0.98899999999999999</v>
      </c>
      <c r="AC103" s="299">
        <v>0.98799999999999999</v>
      </c>
    </row>
    <row r="104" spans="2:29" x14ac:dyDescent="0.2">
      <c r="B104" s="14" t="s">
        <v>424</v>
      </c>
      <c r="C104" s="14" t="s">
        <v>35</v>
      </c>
      <c r="D104" s="119" t="s">
        <v>505</v>
      </c>
      <c r="E104" s="14" t="s">
        <v>195</v>
      </c>
      <c r="F104" s="67" t="s">
        <v>466</v>
      </c>
      <c r="G104" s="67">
        <v>1.161</v>
      </c>
      <c r="H104" s="67" t="s">
        <v>571</v>
      </c>
      <c r="I104" s="67">
        <v>0.96499999999999997</v>
      </c>
      <c r="J104" s="113">
        <v>1.022</v>
      </c>
      <c r="K104" s="299">
        <v>1.02</v>
      </c>
      <c r="L104" s="324">
        <v>1.0129999999999999</v>
      </c>
      <c r="M104" s="324">
        <v>1.008</v>
      </c>
      <c r="N104" s="324">
        <v>1.004</v>
      </c>
      <c r="O104" s="299">
        <v>0.996</v>
      </c>
      <c r="P104" s="337">
        <v>0.996</v>
      </c>
      <c r="Q104" s="324">
        <v>0.99399999999999999</v>
      </c>
      <c r="R104" s="324">
        <v>0.98899999999999999</v>
      </c>
      <c r="S104" s="324">
        <v>0.98099999999999998</v>
      </c>
      <c r="T104" s="299">
        <v>0.97499999999999998</v>
      </c>
      <c r="U104" s="324">
        <v>0.96499999999999997</v>
      </c>
      <c r="V104" s="337">
        <v>0.96</v>
      </c>
      <c r="W104" s="337">
        <v>0.95499999999999996</v>
      </c>
      <c r="X104" s="337">
        <v>0.95099999999999996</v>
      </c>
      <c r="Y104" s="337">
        <v>0.95</v>
      </c>
      <c r="Z104" s="337">
        <v>0.94899999999999995</v>
      </c>
      <c r="AA104" s="299">
        <v>0.95099999999999996</v>
      </c>
      <c r="AB104" s="324">
        <v>0.95</v>
      </c>
      <c r="AC104" s="299">
        <v>0.95099999999999996</v>
      </c>
    </row>
    <row r="105" spans="2:29" x14ac:dyDescent="0.2">
      <c r="B105" s="5" t="s">
        <v>421</v>
      </c>
      <c r="C105" s="5" t="s">
        <v>28</v>
      </c>
      <c r="D105" s="117" t="s">
        <v>218</v>
      </c>
      <c r="E105" s="5" t="s">
        <v>219</v>
      </c>
      <c r="F105" s="67" t="s">
        <v>466</v>
      </c>
      <c r="G105" s="67">
        <v>1.161</v>
      </c>
      <c r="H105" s="67" t="s">
        <v>571</v>
      </c>
      <c r="I105" s="67">
        <v>0.96499999999999997</v>
      </c>
      <c r="J105" s="113">
        <v>1.1160000000000001</v>
      </c>
      <c r="K105" s="299">
        <v>1.111</v>
      </c>
      <c r="L105" s="324">
        <v>1.107</v>
      </c>
      <c r="M105" s="324">
        <v>1.103</v>
      </c>
      <c r="N105" s="324">
        <v>1.0980000000000001</v>
      </c>
      <c r="O105" s="299">
        <v>1.0900000000000001</v>
      </c>
      <c r="P105" s="337">
        <v>1.089</v>
      </c>
      <c r="Q105" s="324">
        <v>1.0820000000000001</v>
      </c>
      <c r="R105" s="324">
        <v>1.071</v>
      </c>
      <c r="S105" s="324">
        <v>1.0549999999999999</v>
      </c>
      <c r="T105" s="299">
        <v>1.048</v>
      </c>
      <c r="U105" s="324">
        <v>1.04</v>
      </c>
      <c r="V105" s="337">
        <v>1.036</v>
      </c>
      <c r="W105" s="337">
        <v>1.03</v>
      </c>
      <c r="X105" s="337">
        <v>1.022</v>
      </c>
      <c r="Y105" s="337">
        <v>1.02</v>
      </c>
      <c r="Z105" s="337">
        <v>1.018</v>
      </c>
      <c r="AA105" s="299">
        <v>1.0149999999999999</v>
      </c>
      <c r="AB105" s="324">
        <v>1.012</v>
      </c>
      <c r="AC105" s="299">
        <v>1.0089999999999999</v>
      </c>
    </row>
    <row r="106" spans="2:29" x14ac:dyDescent="0.2">
      <c r="B106" s="5" t="s">
        <v>438</v>
      </c>
      <c r="C106" s="5" t="s">
        <v>128</v>
      </c>
      <c r="D106" s="117" t="s">
        <v>220</v>
      </c>
      <c r="E106" s="5" t="s">
        <v>221</v>
      </c>
      <c r="F106" s="67" t="s">
        <v>466</v>
      </c>
      <c r="G106" s="67">
        <v>1.161</v>
      </c>
      <c r="H106" s="67" t="s">
        <v>571</v>
      </c>
      <c r="I106" s="67">
        <v>0.96499999999999997</v>
      </c>
      <c r="J106" s="113">
        <v>1.05</v>
      </c>
      <c r="K106" s="299">
        <v>1.0449999999999999</v>
      </c>
      <c r="L106" s="324">
        <v>1.04</v>
      </c>
      <c r="M106" s="324">
        <v>1.0329999999999999</v>
      </c>
      <c r="N106" s="324">
        <v>1.032</v>
      </c>
      <c r="O106" s="299">
        <v>1.026</v>
      </c>
      <c r="P106" s="337">
        <v>1.026</v>
      </c>
      <c r="Q106" s="324">
        <v>1.018</v>
      </c>
      <c r="R106" s="324">
        <v>1.0089999999999999</v>
      </c>
      <c r="S106" s="324">
        <v>0.997</v>
      </c>
      <c r="T106" s="299">
        <v>0.98899999999999999</v>
      </c>
      <c r="U106" s="324">
        <v>0.98199999999999998</v>
      </c>
      <c r="V106" s="337">
        <v>0.97899999999999998</v>
      </c>
      <c r="W106" s="337">
        <v>0.97199999999999998</v>
      </c>
      <c r="X106" s="337">
        <v>0.96299999999999997</v>
      </c>
      <c r="Y106" s="337">
        <v>0.96699999999999997</v>
      </c>
      <c r="Z106" s="337">
        <v>0.96399999999999997</v>
      </c>
      <c r="AA106" s="299">
        <v>0.96399999999999997</v>
      </c>
      <c r="AB106" s="324">
        <v>0.96199999999999997</v>
      </c>
      <c r="AC106" s="299">
        <v>0.96</v>
      </c>
    </row>
    <row r="107" spans="2:29" x14ac:dyDescent="0.2">
      <c r="B107" s="5" t="s">
        <v>432</v>
      </c>
      <c r="C107" s="5" t="s">
        <v>89</v>
      </c>
      <c r="D107" s="117" t="s">
        <v>222</v>
      </c>
      <c r="E107" s="5" t="s">
        <v>223</v>
      </c>
      <c r="F107" s="67" t="s">
        <v>466</v>
      </c>
      <c r="G107" s="67">
        <v>1.161</v>
      </c>
      <c r="H107" s="67" t="s">
        <v>571</v>
      </c>
      <c r="I107" s="67">
        <v>0.96499999999999997</v>
      </c>
      <c r="J107" s="113">
        <v>1.1479999999999999</v>
      </c>
      <c r="K107" s="299">
        <v>1.147</v>
      </c>
      <c r="L107" s="324">
        <v>1.141</v>
      </c>
      <c r="M107" s="324">
        <v>1.1359999999999999</v>
      </c>
      <c r="N107" s="324">
        <v>1.1339999999999999</v>
      </c>
      <c r="O107" s="299">
        <v>1.1259999999999999</v>
      </c>
      <c r="P107" s="337">
        <v>1.1200000000000001</v>
      </c>
      <c r="Q107" s="324">
        <v>1.1100000000000001</v>
      </c>
      <c r="R107" s="324">
        <v>1.1000000000000001</v>
      </c>
      <c r="S107" s="324">
        <v>1.089</v>
      </c>
      <c r="T107" s="299">
        <v>1.083</v>
      </c>
      <c r="U107" s="324">
        <v>1.0720000000000001</v>
      </c>
      <c r="V107" s="337">
        <v>1.0629999999999999</v>
      </c>
      <c r="W107" s="337">
        <v>1.0569999999999999</v>
      </c>
      <c r="X107" s="337">
        <v>1.0509999999999999</v>
      </c>
      <c r="Y107" s="337">
        <v>1.048</v>
      </c>
      <c r="Z107" s="337">
        <v>1.0429999999999999</v>
      </c>
      <c r="AA107" s="299">
        <v>1.042</v>
      </c>
      <c r="AB107" s="324">
        <v>1.0429999999999999</v>
      </c>
      <c r="AC107" s="299">
        <v>1.046</v>
      </c>
    </row>
    <row r="108" spans="2:29" x14ac:dyDescent="0.2">
      <c r="B108" s="5" t="s">
        <v>418</v>
      </c>
      <c r="C108" s="5" t="s">
        <v>12</v>
      </c>
      <c r="D108" s="117" t="s">
        <v>224</v>
      </c>
      <c r="E108" s="5" t="s">
        <v>225</v>
      </c>
      <c r="F108" s="67" t="s">
        <v>466</v>
      </c>
      <c r="G108" s="67">
        <v>1.161</v>
      </c>
      <c r="H108" s="67" t="s">
        <v>571</v>
      </c>
      <c r="I108" s="67">
        <v>0.96499999999999997</v>
      </c>
      <c r="J108" s="113">
        <v>0.89900000000000002</v>
      </c>
      <c r="K108" s="299">
        <v>0.89600000000000002</v>
      </c>
      <c r="L108" s="324">
        <v>0.89400000000000002</v>
      </c>
      <c r="M108" s="324">
        <v>0.88800000000000001</v>
      </c>
      <c r="N108" s="324">
        <v>0.88400000000000001</v>
      </c>
      <c r="O108" s="299">
        <v>0.878</v>
      </c>
      <c r="P108" s="337">
        <v>0.876</v>
      </c>
      <c r="Q108" s="324">
        <v>0.876</v>
      </c>
      <c r="R108" s="324">
        <v>0.877</v>
      </c>
      <c r="S108" s="324">
        <v>0.874</v>
      </c>
      <c r="T108" s="299">
        <v>0.872</v>
      </c>
      <c r="U108" s="324">
        <v>0.86599999999999999</v>
      </c>
      <c r="V108" s="337">
        <v>0.86599999999999999</v>
      </c>
      <c r="W108" s="337">
        <v>0.86499999999999999</v>
      </c>
      <c r="X108" s="337">
        <v>0.86099999999999999</v>
      </c>
      <c r="Y108" s="337">
        <v>0.86299999999999999</v>
      </c>
      <c r="Z108" s="337">
        <v>0.86199999999999999</v>
      </c>
      <c r="AA108" s="299">
        <v>0.85899999999999999</v>
      </c>
      <c r="AB108" s="324">
        <v>0.85599999999999998</v>
      </c>
      <c r="AC108" s="299">
        <v>0.85299999999999998</v>
      </c>
    </row>
    <row r="109" spans="2:29" x14ac:dyDescent="0.2">
      <c r="B109" s="118" t="s">
        <v>432</v>
      </c>
      <c r="C109" s="118" t="s">
        <v>89</v>
      </c>
      <c r="D109" s="124" t="s">
        <v>509</v>
      </c>
      <c r="E109" s="14" t="s">
        <v>90</v>
      </c>
      <c r="F109" s="67" t="s">
        <v>466</v>
      </c>
      <c r="G109" s="67">
        <v>1.161</v>
      </c>
      <c r="H109" s="67" t="s">
        <v>571</v>
      </c>
      <c r="I109" s="67">
        <v>0.96499999999999997</v>
      </c>
      <c r="J109" s="113">
        <v>1.19</v>
      </c>
      <c r="K109" s="299">
        <v>1.1879999999999999</v>
      </c>
      <c r="L109" s="324">
        <v>1.179</v>
      </c>
      <c r="M109" s="324">
        <v>1.1739999999999999</v>
      </c>
      <c r="N109" s="324">
        <v>1.167</v>
      </c>
      <c r="O109" s="299">
        <v>1.1579999999999999</v>
      </c>
      <c r="P109" s="337">
        <v>1.1559999999999999</v>
      </c>
      <c r="Q109" s="324">
        <v>1.1479999999999999</v>
      </c>
      <c r="R109" s="324">
        <v>1.1339999999999999</v>
      </c>
      <c r="S109" s="324">
        <v>1.1240000000000001</v>
      </c>
      <c r="T109" s="299">
        <v>1.1259999999999999</v>
      </c>
      <c r="U109" s="324">
        <v>1.1200000000000001</v>
      </c>
      <c r="V109" s="337">
        <v>1.111</v>
      </c>
      <c r="W109" s="337">
        <v>1.1080000000000001</v>
      </c>
      <c r="X109" s="337">
        <v>1.105</v>
      </c>
      <c r="Y109" s="337">
        <v>1.105</v>
      </c>
      <c r="Z109" s="337">
        <v>1.105</v>
      </c>
      <c r="AA109" s="299">
        <v>1.107</v>
      </c>
      <c r="AB109" s="324">
        <v>1.107</v>
      </c>
      <c r="AC109" s="299">
        <v>1.109</v>
      </c>
    </row>
    <row r="110" spans="2:29" x14ac:dyDescent="0.2">
      <c r="B110" s="5" t="s">
        <v>433</v>
      </c>
      <c r="C110" s="5" t="s">
        <v>91</v>
      </c>
      <c r="D110" s="117" t="s">
        <v>226</v>
      </c>
      <c r="E110" s="5" t="s">
        <v>227</v>
      </c>
      <c r="F110" s="67" t="s">
        <v>466</v>
      </c>
      <c r="G110" s="67">
        <v>1.161</v>
      </c>
      <c r="H110" s="67" t="s">
        <v>571</v>
      </c>
      <c r="I110" s="67">
        <v>0.96499999999999997</v>
      </c>
      <c r="J110" s="113">
        <v>1.171</v>
      </c>
      <c r="K110" s="299">
        <v>1.171</v>
      </c>
      <c r="L110" s="324">
        <v>1.1679999999999999</v>
      </c>
      <c r="M110" s="324">
        <v>1.165</v>
      </c>
      <c r="N110" s="324">
        <v>1.165</v>
      </c>
      <c r="O110" s="299">
        <v>1.1599999999999999</v>
      </c>
      <c r="P110" s="337">
        <v>1.159</v>
      </c>
      <c r="Q110" s="324">
        <v>1.1519999999999999</v>
      </c>
      <c r="R110" s="324">
        <v>1.1379999999999999</v>
      </c>
      <c r="S110" s="324">
        <v>1.1259999999999999</v>
      </c>
      <c r="T110" s="299">
        <v>1.121</v>
      </c>
      <c r="U110" s="324">
        <v>1.113</v>
      </c>
      <c r="V110" s="337">
        <v>1.1060000000000001</v>
      </c>
      <c r="W110" s="337">
        <v>1.1000000000000001</v>
      </c>
      <c r="X110" s="337">
        <v>1.091</v>
      </c>
      <c r="Y110" s="337">
        <v>1.0900000000000001</v>
      </c>
      <c r="Z110" s="337">
        <v>1.083</v>
      </c>
      <c r="AA110" s="299">
        <v>1.0820000000000001</v>
      </c>
      <c r="AB110" s="324">
        <v>1.079</v>
      </c>
      <c r="AC110" s="299">
        <v>1.0780000000000001</v>
      </c>
    </row>
    <row r="111" spans="2:29" x14ac:dyDescent="0.2">
      <c r="B111" s="5" t="s">
        <v>552</v>
      </c>
      <c r="C111" s="5" t="s">
        <v>20</v>
      </c>
      <c r="D111" s="117" t="s">
        <v>228</v>
      </c>
      <c r="E111" s="5" t="s">
        <v>229</v>
      </c>
      <c r="F111" s="67" t="s">
        <v>466</v>
      </c>
      <c r="G111" s="67">
        <v>1.161</v>
      </c>
      <c r="H111" s="67" t="s">
        <v>571</v>
      </c>
      <c r="I111" s="67">
        <v>0.96499999999999997</v>
      </c>
      <c r="J111" s="113">
        <v>1.2609999999999999</v>
      </c>
      <c r="K111" s="299">
        <v>1.258</v>
      </c>
      <c r="L111" s="324">
        <v>1.26</v>
      </c>
      <c r="M111" s="324">
        <v>1.254</v>
      </c>
      <c r="N111" s="324">
        <v>1.2450000000000001</v>
      </c>
      <c r="O111" s="299">
        <v>1.2390000000000001</v>
      </c>
      <c r="P111" s="337">
        <v>1.2350000000000001</v>
      </c>
      <c r="Q111" s="324">
        <v>1.2290000000000001</v>
      </c>
      <c r="R111" s="324">
        <v>1.216</v>
      </c>
      <c r="S111" s="324">
        <v>1.2050000000000001</v>
      </c>
      <c r="T111" s="299">
        <v>1.2030000000000001</v>
      </c>
      <c r="U111" s="324">
        <v>1.1950000000000001</v>
      </c>
      <c r="V111" s="337">
        <v>1.1919999999999999</v>
      </c>
      <c r="W111" s="337">
        <v>1.1859999999999999</v>
      </c>
      <c r="X111" s="337">
        <v>1.1779999999999999</v>
      </c>
      <c r="Y111" s="337">
        <v>1.177</v>
      </c>
      <c r="Z111" s="337">
        <v>1.171</v>
      </c>
      <c r="AA111" s="299">
        <v>1.167</v>
      </c>
      <c r="AB111" s="324">
        <v>1.161</v>
      </c>
      <c r="AC111" s="299">
        <v>1.155</v>
      </c>
    </row>
    <row r="112" spans="2:29" x14ac:dyDescent="0.2">
      <c r="B112" s="120" t="s">
        <v>434</v>
      </c>
      <c r="C112" s="120" t="s">
        <v>98</v>
      </c>
      <c r="D112" s="121" t="s">
        <v>230</v>
      </c>
      <c r="E112" s="5" t="s">
        <v>231</v>
      </c>
      <c r="F112" s="67" t="s">
        <v>466</v>
      </c>
      <c r="G112" s="67">
        <v>1.161</v>
      </c>
      <c r="H112" s="67" t="s">
        <v>571</v>
      </c>
      <c r="I112" s="67">
        <v>0.96499999999999997</v>
      </c>
      <c r="J112" s="113">
        <v>0.98599999999999999</v>
      </c>
      <c r="K112" s="299">
        <v>0.98599999999999999</v>
      </c>
      <c r="L112" s="324">
        <v>0.98199999999999998</v>
      </c>
      <c r="M112" s="324">
        <v>0.98199999999999998</v>
      </c>
      <c r="N112" s="324">
        <v>0.97599999999999998</v>
      </c>
      <c r="O112" s="299">
        <v>0.96899999999999997</v>
      </c>
      <c r="P112" s="337">
        <v>0.96499999999999997</v>
      </c>
      <c r="Q112" s="324">
        <v>0.95699999999999996</v>
      </c>
      <c r="R112" s="324">
        <v>0.94799999999999995</v>
      </c>
      <c r="S112" s="324">
        <v>0.93700000000000006</v>
      </c>
      <c r="T112" s="299">
        <v>0.93300000000000005</v>
      </c>
      <c r="U112" s="324">
        <v>0.92700000000000005</v>
      </c>
      <c r="V112" s="337">
        <v>0.92600000000000005</v>
      </c>
      <c r="W112" s="337">
        <v>0.91600000000000004</v>
      </c>
      <c r="X112" s="337">
        <v>0.90700000000000003</v>
      </c>
      <c r="Y112" s="337">
        <v>0.90500000000000003</v>
      </c>
      <c r="Z112" s="337">
        <v>0.90300000000000002</v>
      </c>
      <c r="AA112" s="299">
        <v>0.90300000000000002</v>
      </c>
      <c r="AB112" s="324">
        <v>0.90400000000000003</v>
      </c>
      <c r="AC112" s="299">
        <v>0.90600000000000003</v>
      </c>
    </row>
    <row r="113" spans="2:29" x14ac:dyDescent="0.2">
      <c r="B113" s="5" t="s">
        <v>436</v>
      </c>
      <c r="C113" s="5" t="s">
        <v>114</v>
      </c>
      <c r="D113" s="117" t="s">
        <v>232</v>
      </c>
      <c r="E113" s="5" t="s">
        <v>233</v>
      </c>
      <c r="F113" s="67" t="s">
        <v>466</v>
      </c>
      <c r="G113" s="67">
        <v>1.161</v>
      </c>
      <c r="H113" s="67" t="s">
        <v>571</v>
      </c>
      <c r="I113" s="67">
        <v>0.96499999999999997</v>
      </c>
      <c r="J113" s="113">
        <v>1.1220000000000001</v>
      </c>
      <c r="K113" s="299">
        <v>1.119</v>
      </c>
      <c r="L113" s="324">
        <v>1.1160000000000001</v>
      </c>
      <c r="M113" s="324">
        <v>1.1140000000000001</v>
      </c>
      <c r="N113" s="324">
        <v>1.107</v>
      </c>
      <c r="O113" s="299">
        <v>1.101</v>
      </c>
      <c r="P113" s="337">
        <v>1.1000000000000001</v>
      </c>
      <c r="Q113" s="324">
        <v>1.095</v>
      </c>
      <c r="R113" s="324">
        <v>1.085</v>
      </c>
      <c r="S113" s="324">
        <v>1.073</v>
      </c>
      <c r="T113" s="299">
        <v>1.0609999999999999</v>
      </c>
      <c r="U113" s="324">
        <v>1.0509999999999999</v>
      </c>
      <c r="V113" s="337">
        <v>1.048</v>
      </c>
      <c r="W113" s="337">
        <v>1.0429999999999999</v>
      </c>
      <c r="X113" s="337">
        <v>1.036</v>
      </c>
      <c r="Y113" s="337">
        <v>1.034</v>
      </c>
      <c r="Z113" s="337">
        <v>1.032</v>
      </c>
      <c r="AA113" s="299">
        <v>1.028</v>
      </c>
      <c r="AB113" s="324">
        <v>1.0269999999999999</v>
      </c>
      <c r="AC113" s="299">
        <v>1.026</v>
      </c>
    </row>
    <row r="114" spans="2:29" x14ac:dyDescent="0.2">
      <c r="B114" s="5" t="s">
        <v>434</v>
      </c>
      <c r="C114" s="5" t="s">
        <v>98</v>
      </c>
      <c r="D114" s="117" t="s">
        <v>234</v>
      </c>
      <c r="E114" s="5" t="s">
        <v>235</v>
      </c>
      <c r="F114" s="67" t="s">
        <v>466</v>
      </c>
      <c r="G114" s="67">
        <v>1.161</v>
      </c>
      <c r="H114" s="67" t="s">
        <v>571</v>
      </c>
      <c r="I114" s="67">
        <v>0.96499999999999997</v>
      </c>
      <c r="J114" s="113">
        <v>0.92900000000000005</v>
      </c>
      <c r="K114" s="299">
        <v>0.92700000000000005</v>
      </c>
      <c r="L114" s="324">
        <v>0.91800000000000004</v>
      </c>
      <c r="M114" s="324">
        <v>0.91200000000000003</v>
      </c>
      <c r="N114" s="324">
        <v>0.90300000000000002</v>
      </c>
      <c r="O114" s="299">
        <v>0.89400000000000002</v>
      </c>
      <c r="P114" s="337">
        <v>0.89</v>
      </c>
      <c r="Q114" s="324">
        <v>0.88400000000000001</v>
      </c>
      <c r="R114" s="324">
        <v>0.874</v>
      </c>
      <c r="S114" s="324">
        <v>0.86399999999999999</v>
      </c>
      <c r="T114" s="299">
        <v>0.85899999999999999</v>
      </c>
      <c r="U114" s="324">
        <v>0.84599999999999997</v>
      </c>
      <c r="V114" s="337">
        <v>0.83699999999999997</v>
      </c>
      <c r="W114" s="337">
        <v>0.82899999999999996</v>
      </c>
      <c r="X114" s="337">
        <v>0.82499999999999996</v>
      </c>
      <c r="Y114" s="337">
        <v>0.82199999999999995</v>
      </c>
      <c r="Z114" s="337">
        <v>0.82699999999999996</v>
      </c>
      <c r="AA114" s="299">
        <v>0.82699999999999996</v>
      </c>
      <c r="AB114" s="324">
        <v>0.83199999999999996</v>
      </c>
      <c r="AC114" s="299">
        <v>0.83399999999999996</v>
      </c>
    </row>
    <row r="115" spans="2:29" x14ac:dyDescent="0.2">
      <c r="B115" s="5" t="s">
        <v>415</v>
      </c>
      <c r="C115" s="5" t="s">
        <v>5</v>
      </c>
      <c r="D115" s="117" t="s">
        <v>236</v>
      </c>
      <c r="E115" s="5" t="s">
        <v>237</v>
      </c>
      <c r="F115" s="67" t="s">
        <v>466</v>
      </c>
      <c r="G115" s="67">
        <v>1.161</v>
      </c>
      <c r="H115" s="67" t="s">
        <v>571</v>
      </c>
      <c r="I115" s="67">
        <v>0.96499999999999997</v>
      </c>
      <c r="J115" s="113">
        <v>1.1970000000000001</v>
      </c>
      <c r="K115" s="299">
        <v>1.1930000000000001</v>
      </c>
      <c r="L115" s="324">
        <v>1.1890000000000001</v>
      </c>
      <c r="M115" s="324">
        <v>1.1859999999999999</v>
      </c>
      <c r="N115" s="324">
        <v>1.18</v>
      </c>
      <c r="O115" s="299">
        <v>1.1739999999999999</v>
      </c>
      <c r="P115" s="337">
        <v>1.175</v>
      </c>
      <c r="Q115" s="324">
        <v>1.1739999999999999</v>
      </c>
      <c r="R115" s="324">
        <v>1.1619999999999999</v>
      </c>
      <c r="S115" s="324">
        <v>1.1499999999999999</v>
      </c>
      <c r="T115" s="299">
        <v>1.139</v>
      </c>
      <c r="U115" s="324">
        <v>1.1299999999999999</v>
      </c>
      <c r="V115" s="337">
        <v>1.1319999999999999</v>
      </c>
      <c r="W115" s="337">
        <v>1.127</v>
      </c>
      <c r="X115" s="337">
        <v>1.1200000000000001</v>
      </c>
      <c r="Y115" s="337">
        <v>1.119</v>
      </c>
      <c r="Z115" s="337">
        <v>1.123</v>
      </c>
      <c r="AA115" s="299">
        <v>1.123</v>
      </c>
      <c r="AB115" s="324">
        <v>1.127</v>
      </c>
      <c r="AC115" s="299">
        <v>1.1279999999999999</v>
      </c>
    </row>
    <row r="116" spans="2:29" x14ac:dyDescent="0.2">
      <c r="B116" s="5" t="s">
        <v>436</v>
      </c>
      <c r="C116" s="5" t="s">
        <v>114</v>
      </c>
      <c r="D116" s="117" t="s">
        <v>238</v>
      </c>
      <c r="E116" s="5" t="s">
        <v>239</v>
      </c>
      <c r="F116" s="67" t="s">
        <v>466</v>
      </c>
      <c r="G116" s="67">
        <v>1.161</v>
      </c>
      <c r="H116" s="67" t="s">
        <v>571</v>
      </c>
      <c r="I116" s="67">
        <v>0.96499999999999997</v>
      </c>
      <c r="J116" s="113">
        <v>1.1459999999999999</v>
      </c>
      <c r="K116" s="299">
        <v>1.139</v>
      </c>
      <c r="L116" s="324">
        <v>1.1379999999999999</v>
      </c>
      <c r="M116" s="324">
        <v>1.1339999999999999</v>
      </c>
      <c r="N116" s="324">
        <v>1.131</v>
      </c>
      <c r="O116" s="299">
        <v>1.123</v>
      </c>
      <c r="P116" s="337">
        <v>1.1200000000000001</v>
      </c>
      <c r="Q116" s="324">
        <v>1.115</v>
      </c>
      <c r="R116" s="324">
        <v>1.1020000000000001</v>
      </c>
      <c r="S116" s="324">
        <v>1.0840000000000001</v>
      </c>
      <c r="T116" s="299">
        <v>1.07</v>
      </c>
      <c r="U116" s="324">
        <v>1.0529999999999999</v>
      </c>
      <c r="V116" s="337">
        <v>1.0389999999999999</v>
      </c>
      <c r="W116" s="337">
        <v>1.032</v>
      </c>
      <c r="X116" s="337">
        <v>1.0189999999999999</v>
      </c>
      <c r="Y116" s="337">
        <v>1.0149999999999999</v>
      </c>
      <c r="Z116" s="337">
        <v>1.012</v>
      </c>
      <c r="AA116" s="299">
        <v>1.01</v>
      </c>
      <c r="AB116" s="324">
        <v>1.0049999999999999</v>
      </c>
      <c r="AC116" s="299">
        <v>1.006</v>
      </c>
    </row>
    <row r="117" spans="2:29" x14ac:dyDescent="0.2">
      <c r="B117" s="5" t="s">
        <v>429</v>
      </c>
      <c r="C117" s="5" t="s">
        <v>60</v>
      </c>
      <c r="D117" s="117" t="s">
        <v>240</v>
      </c>
      <c r="E117" s="5" t="s">
        <v>241</v>
      </c>
      <c r="F117" s="67" t="s">
        <v>466</v>
      </c>
      <c r="G117" s="67">
        <v>1.161</v>
      </c>
      <c r="H117" s="67" t="s">
        <v>571</v>
      </c>
      <c r="I117" s="67">
        <v>0.96499999999999997</v>
      </c>
      <c r="J117" s="113">
        <v>1.0740000000000001</v>
      </c>
      <c r="K117" s="299">
        <v>1.071</v>
      </c>
      <c r="L117" s="324">
        <v>1.0629999999999999</v>
      </c>
      <c r="M117" s="324">
        <v>1.0589999999999999</v>
      </c>
      <c r="N117" s="324">
        <v>1.0529999999999999</v>
      </c>
      <c r="O117" s="299">
        <v>1.0449999999999999</v>
      </c>
      <c r="P117" s="337">
        <v>1.046</v>
      </c>
      <c r="Q117" s="324">
        <v>1.04</v>
      </c>
      <c r="R117" s="324">
        <v>1.03</v>
      </c>
      <c r="S117" s="324">
        <v>1.014</v>
      </c>
      <c r="T117" s="299">
        <v>1.01</v>
      </c>
      <c r="U117" s="324">
        <v>1.002</v>
      </c>
      <c r="V117" s="337">
        <v>1</v>
      </c>
      <c r="W117" s="337">
        <v>0.995</v>
      </c>
      <c r="X117" s="337">
        <v>0.99199999999999999</v>
      </c>
      <c r="Y117" s="337">
        <v>0.99</v>
      </c>
      <c r="Z117" s="337">
        <v>0.98699999999999999</v>
      </c>
      <c r="AA117" s="299">
        <v>0.98499999999999999</v>
      </c>
      <c r="AB117" s="324">
        <v>0.98299999999999998</v>
      </c>
      <c r="AC117" s="299">
        <v>0.98</v>
      </c>
    </row>
    <row r="118" spans="2:29" x14ac:dyDescent="0.2">
      <c r="B118" s="5" t="s">
        <v>430</v>
      </c>
      <c r="C118" s="5" t="s">
        <v>65</v>
      </c>
      <c r="D118" s="117" t="s">
        <v>242</v>
      </c>
      <c r="E118" s="5" t="s">
        <v>243</v>
      </c>
      <c r="F118" s="67" t="s">
        <v>466</v>
      </c>
      <c r="G118" s="67">
        <v>1.161</v>
      </c>
      <c r="H118" s="67" t="s">
        <v>571</v>
      </c>
      <c r="I118" s="67">
        <v>0.96499999999999997</v>
      </c>
      <c r="J118" s="113">
        <v>1.147</v>
      </c>
      <c r="K118" s="299">
        <v>1.1399999999999999</v>
      </c>
      <c r="L118" s="324">
        <v>1.1359999999999999</v>
      </c>
      <c r="M118" s="324">
        <v>1.135</v>
      </c>
      <c r="N118" s="324">
        <v>1.1299999999999999</v>
      </c>
      <c r="O118" s="299">
        <v>1.123</v>
      </c>
      <c r="P118" s="337">
        <v>1.125</v>
      </c>
      <c r="Q118" s="324">
        <v>1.121</v>
      </c>
      <c r="R118" s="324">
        <v>1.115</v>
      </c>
      <c r="S118" s="324">
        <v>1.101</v>
      </c>
      <c r="T118" s="299">
        <v>1.0940000000000001</v>
      </c>
      <c r="U118" s="324">
        <v>1.0860000000000001</v>
      </c>
      <c r="V118" s="337">
        <v>1.089</v>
      </c>
      <c r="W118" s="337">
        <v>1.0900000000000001</v>
      </c>
      <c r="X118" s="337">
        <v>1.089</v>
      </c>
      <c r="Y118" s="337">
        <v>1.0900000000000001</v>
      </c>
      <c r="Z118" s="337">
        <v>1.0900000000000001</v>
      </c>
      <c r="AA118" s="299">
        <v>1.101</v>
      </c>
      <c r="AB118" s="324">
        <v>1.1060000000000001</v>
      </c>
      <c r="AC118" s="299">
        <v>1.1140000000000001</v>
      </c>
    </row>
    <row r="119" spans="2:29" x14ac:dyDescent="0.2">
      <c r="B119" s="5" t="s">
        <v>432</v>
      </c>
      <c r="C119" s="5" t="s">
        <v>89</v>
      </c>
      <c r="D119" s="117" t="s">
        <v>244</v>
      </c>
      <c r="E119" s="5" t="s">
        <v>245</v>
      </c>
      <c r="F119" s="67" t="s">
        <v>466</v>
      </c>
      <c r="G119" s="67">
        <v>1.161</v>
      </c>
      <c r="H119" s="67" t="s">
        <v>571</v>
      </c>
      <c r="I119" s="67">
        <v>0.96499999999999997</v>
      </c>
      <c r="J119" s="113">
        <v>1.1679999999999999</v>
      </c>
      <c r="K119" s="299">
        <v>1.1599999999999999</v>
      </c>
      <c r="L119" s="324">
        <v>1.151</v>
      </c>
      <c r="M119" s="324">
        <v>1.1439999999999999</v>
      </c>
      <c r="N119" s="324">
        <v>1.137</v>
      </c>
      <c r="O119" s="299">
        <v>1.1299999999999999</v>
      </c>
      <c r="P119" s="337">
        <v>1.129</v>
      </c>
      <c r="Q119" s="324">
        <v>1.121</v>
      </c>
      <c r="R119" s="324">
        <v>1.107</v>
      </c>
      <c r="S119" s="324">
        <v>1.095</v>
      </c>
      <c r="T119" s="299">
        <v>1.091</v>
      </c>
      <c r="U119" s="324">
        <v>1.083</v>
      </c>
      <c r="V119" s="337">
        <v>1.081</v>
      </c>
      <c r="W119" s="337">
        <v>1.0760000000000001</v>
      </c>
      <c r="X119" s="337">
        <v>1.069</v>
      </c>
      <c r="Y119" s="337">
        <v>1.0660000000000001</v>
      </c>
      <c r="Z119" s="337">
        <v>1.0680000000000001</v>
      </c>
      <c r="AA119" s="299">
        <v>1.0680000000000001</v>
      </c>
      <c r="AB119" s="324">
        <v>1.0680000000000001</v>
      </c>
      <c r="AC119" s="299">
        <v>1.073</v>
      </c>
    </row>
    <row r="120" spans="2:29" x14ac:dyDescent="0.2">
      <c r="B120" s="5" t="s">
        <v>427</v>
      </c>
      <c r="C120" s="5" t="s">
        <v>50</v>
      </c>
      <c r="D120" s="117" t="s">
        <v>246</v>
      </c>
      <c r="E120" s="5" t="s">
        <v>247</v>
      </c>
      <c r="F120" s="67" t="s">
        <v>466</v>
      </c>
      <c r="G120" s="67">
        <v>1.161</v>
      </c>
      <c r="H120" s="67" t="s">
        <v>571</v>
      </c>
      <c r="I120" s="67">
        <v>0.96499999999999997</v>
      </c>
      <c r="J120" s="113">
        <v>0.97299999999999998</v>
      </c>
      <c r="K120" s="299">
        <v>0.97</v>
      </c>
      <c r="L120" s="324">
        <v>0.96799999999999997</v>
      </c>
      <c r="M120" s="324">
        <v>0.96399999999999997</v>
      </c>
      <c r="N120" s="324">
        <v>0.95799999999999996</v>
      </c>
      <c r="O120" s="299">
        <v>0.95099999999999996</v>
      </c>
      <c r="P120" s="337">
        <v>0.95199999999999996</v>
      </c>
      <c r="Q120" s="324">
        <v>0.94899999999999995</v>
      </c>
      <c r="R120" s="324">
        <v>0.93799999999999994</v>
      </c>
      <c r="S120" s="324">
        <v>0.92900000000000005</v>
      </c>
      <c r="T120" s="299">
        <v>0.92700000000000005</v>
      </c>
      <c r="U120" s="324">
        <v>0.92</v>
      </c>
      <c r="V120" s="337">
        <v>0.91600000000000004</v>
      </c>
      <c r="W120" s="337">
        <v>0.91300000000000003</v>
      </c>
      <c r="X120" s="337">
        <v>0.90900000000000003</v>
      </c>
      <c r="Y120" s="337">
        <v>0.90900000000000003</v>
      </c>
      <c r="Z120" s="337">
        <v>0.91</v>
      </c>
      <c r="AA120" s="299">
        <v>0.91100000000000003</v>
      </c>
      <c r="AB120" s="324">
        <v>0.90900000000000003</v>
      </c>
      <c r="AC120" s="299">
        <v>0.91100000000000003</v>
      </c>
    </row>
    <row r="121" spans="2:29" x14ac:dyDescent="0.2">
      <c r="B121" s="5" t="s">
        <v>432</v>
      </c>
      <c r="C121" s="5" t="s">
        <v>89</v>
      </c>
      <c r="D121" s="117" t="s">
        <v>248</v>
      </c>
      <c r="E121" s="5" t="s">
        <v>249</v>
      </c>
      <c r="F121" s="67" t="s">
        <v>466</v>
      </c>
      <c r="G121" s="67">
        <v>1.161</v>
      </c>
      <c r="H121" s="67" t="s">
        <v>571</v>
      </c>
      <c r="I121" s="67">
        <v>0.96499999999999997</v>
      </c>
      <c r="J121" s="113">
        <v>1.153</v>
      </c>
      <c r="K121" s="299">
        <v>1.1499999999999999</v>
      </c>
      <c r="L121" s="324">
        <v>1.1439999999999999</v>
      </c>
      <c r="M121" s="324">
        <v>1.1419999999999999</v>
      </c>
      <c r="N121" s="324">
        <v>1.139</v>
      </c>
      <c r="O121" s="299">
        <v>1.135</v>
      </c>
      <c r="P121" s="337">
        <v>1.135</v>
      </c>
      <c r="Q121" s="324">
        <v>1.131</v>
      </c>
      <c r="R121" s="324">
        <v>1.1220000000000001</v>
      </c>
      <c r="S121" s="324">
        <v>1.113</v>
      </c>
      <c r="T121" s="299">
        <v>1.111</v>
      </c>
      <c r="U121" s="324">
        <v>1.1040000000000001</v>
      </c>
      <c r="V121" s="337">
        <v>1.101</v>
      </c>
      <c r="W121" s="337">
        <v>1.099</v>
      </c>
      <c r="X121" s="337">
        <v>1.093</v>
      </c>
      <c r="Y121" s="337">
        <v>1.0940000000000001</v>
      </c>
      <c r="Z121" s="337">
        <v>1.0920000000000001</v>
      </c>
      <c r="AA121" s="299">
        <v>1.089</v>
      </c>
      <c r="AB121" s="324">
        <v>1.087</v>
      </c>
      <c r="AC121" s="299">
        <v>1.0900000000000001</v>
      </c>
    </row>
    <row r="122" spans="2:29" x14ac:dyDescent="0.2">
      <c r="B122" s="5" t="s">
        <v>429</v>
      </c>
      <c r="C122" s="5" t="s">
        <v>60</v>
      </c>
      <c r="D122" s="117" t="s">
        <v>250</v>
      </c>
      <c r="E122" s="5" t="s">
        <v>251</v>
      </c>
      <c r="F122" s="67" t="s">
        <v>466</v>
      </c>
      <c r="G122" s="67">
        <v>1.161</v>
      </c>
      <c r="H122" s="67" t="s">
        <v>571</v>
      </c>
      <c r="I122" s="67">
        <v>0.96499999999999997</v>
      </c>
      <c r="J122" s="113">
        <v>1.1279999999999999</v>
      </c>
      <c r="K122" s="299">
        <v>1.121</v>
      </c>
      <c r="L122" s="324">
        <v>1.115</v>
      </c>
      <c r="M122" s="324">
        <v>1.109</v>
      </c>
      <c r="N122" s="324">
        <v>1.105</v>
      </c>
      <c r="O122" s="299">
        <v>1.0980000000000001</v>
      </c>
      <c r="P122" s="337">
        <v>1.0940000000000001</v>
      </c>
      <c r="Q122" s="324">
        <v>1.0880000000000001</v>
      </c>
      <c r="R122" s="324">
        <v>1.0720000000000001</v>
      </c>
      <c r="S122" s="324">
        <v>1.0629999999999999</v>
      </c>
      <c r="T122" s="299">
        <v>1.06</v>
      </c>
      <c r="U122" s="324">
        <v>1.0509999999999999</v>
      </c>
      <c r="V122" s="337">
        <v>1.0489999999999999</v>
      </c>
      <c r="W122" s="337">
        <v>1.042</v>
      </c>
      <c r="X122" s="337">
        <v>1.0389999999999999</v>
      </c>
      <c r="Y122" s="337">
        <v>1.0389999999999999</v>
      </c>
      <c r="Z122" s="337">
        <v>1.04</v>
      </c>
      <c r="AA122" s="299">
        <v>1.042</v>
      </c>
      <c r="AB122" s="324">
        <v>1.042</v>
      </c>
      <c r="AC122" s="299">
        <v>1.042</v>
      </c>
    </row>
    <row r="123" spans="2:29" x14ac:dyDescent="0.2">
      <c r="B123" s="5" t="s">
        <v>438</v>
      </c>
      <c r="C123" s="5" t="s">
        <v>128</v>
      </c>
      <c r="D123" s="117" t="s">
        <v>252</v>
      </c>
      <c r="E123" s="5" t="s">
        <v>253</v>
      </c>
      <c r="F123" s="67" t="s">
        <v>466</v>
      </c>
      <c r="G123" s="67">
        <v>1.161</v>
      </c>
      <c r="H123" s="67" t="s">
        <v>571</v>
      </c>
      <c r="I123" s="67">
        <v>0.96499999999999997</v>
      </c>
      <c r="J123" s="113">
        <v>0.94499999999999995</v>
      </c>
      <c r="K123" s="299">
        <v>0.94399999999999995</v>
      </c>
      <c r="L123" s="324">
        <v>0.94199999999999995</v>
      </c>
      <c r="M123" s="324">
        <v>0.93799999999999994</v>
      </c>
      <c r="N123" s="324">
        <v>0.93300000000000005</v>
      </c>
      <c r="O123" s="299">
        <v>0.92800000000000005</v>
      </c>
      <c r="P123" s="337">
        <v>0.92400000000000004</v>
      </c>
      <c r="Q123" s="324">
        <v>0.91800000000000004</v>
      </c>
      <c r="R123" s="324">
        <v>0.90900000000000003</v>
      </c>
      <c r="S123" s="324">
        <v>0.90100000000000002</v>
      </c>
      <c r="T123" s="299">
        <v>0.89300000000000002</v>
      </c>
      <c r="U123" s="324">
        <v>0.88400000000000001</v>
      </c>
      <c r="V123" s="337">
        <v>0.878</v>
      </c>
      <c r="W123" s="337">
        <v>0.87</v>
      </c>
      <c r="X123" s="337">
        <v>0.86199999999999999</v>
      </c>
      <c r="Y123" s="337">
        <v>0.86199999999999999</v>
      </c>
      <c r="Z123" s="337">
        <v>0.86</v>
      </c>
      <c r="AA123" s="299">
        <v>0.85599999999999998</v>
      </c>
      <c r="AB123" s="324">
        <v>0.85199999999999998</v>
      </c>
      <c r="AC123" s="299">
        <v>0.85099999999999998</v>
      </c>
    </row>
    <row r="124" spans="2:29" x14ac:dyDescent="0.2">
      <c r="B124" s="5" t="s">
        <v>438</v>
      </c>
      <c r="C124" s="5" t="s">
        <v>128</v>
      </c>
      <c r="D124" s="117" t="s">
        <v>254</v>
      </c>
      <c r="E124" s="5" t="s">
        <v>255</v>
      </c>
      <c r="F124" s="67" t="s">
        <v>466</v>
      </c>
      <c r="G124" s="67">
        <v>1.161</v>
      </c>
      <c r="H124" s="67" t="s">
        <v>571</v>
      </c>
      <c r="I124" s="67">
        <v>0.96499999999999997</v>
      </c>
      <c r="J124" s="113">
        <v>1.008</v>
      </c>
      <c r="K124" s="299">
        <v>1.002</v>
      </c>
      <c r="L124" s="324">
        <v>0.995</v>
      </c>
      <c r="M124" s="324">
        <v>0.98899999999999999</v>
      </c>
      <c r="N124" s="324">
        <v>0.98499999999999999</v>
      </c>
      <c r="O124" s="299">
        <v>0.97699999999999998</v>
      </c>
      <c r="P124" s="337">
        <v>0.97699999999999998</v>
      </c>
      <c r="Q124" s="324">
        <v>0.97199999999999998</v>
      </c>
      <c r="R124" s="324">
        <v>0.95799999999999996</v>
      </c>
      <c r="S124" s="324">
        <v>0.94799999999999995</v>
      </c>
      <c r="T124" s="299">
        <v>0.94199999999999995</v>
      </c>
      <c r="U124" s="324">
        <v>0.93700000000000006</v>
      </c>
      <c r="V124" s="337">
        <v>0.93600000000000005</v>
      </c>
      <c r="W124" s="337">
        <v>0.93799999999999994</v>
      </c>
      <c r="X124" s="337">
        <v>0.93400000000000005</v>
      </c>
      <c r="Y124" s="337">
        <v>0.93600000000000005</v>
      </c>
      <c r="Z124" s="337">
        <v>0.93700000000000006</v>
      </c>
      <c r="AA124" s="299">
        <v>0.94699999999999995</v>
      </c>
      <c r="AB124" s="324">
        <v>0.94899999999999995</v>
      </c>
      <c r="AC124" s="299">
        <v>0.95199999999999996</v>
      </c>
    </row>
    <row r="125" spans="2:29" x14ac:dyDescent="0.2">
      <c r="B125" s="5" t="s">
        <v>438</v>
      </c>
      <c r="C125" s="5" t="s">
        <v>128</v>
      </c>
      <c r="D125" s="117" t="s">
        <v>256</v>
      </c>
      <c r="E125" s="5" t="s">
        <v>257</v>
      </c>
      <c r="F125" s="67" t="s">
        <v>466</v>
      </c>
      <c r="G125" s="67">
        <v>1.161</v>
      </c>
      <c r="H125" s="67" t="s">
        <v>571</v>
      </c>
      <c r="I125" s="67">
        <v>0.96499999999999997</v>
      </c>
      <c r="J125" s="113">
        <v>0.89100000000000001</v>
      </c>
      <c r="K125" s="299">
        <v>0.88400000000000001</v>
      </c>
      <c r="L125" s="324">
        <v>0.879</v>
      </c>
      <c r="M125" s="324">
        <v>0.878</v>
      </c>
      <c r="N125" s="324">
        <v>0.875</v>
      </c>
      <c r="O125" s="299">
        <v>0.872</v>
      </c>
      <c r="P125" s="337">
        <v>0.874</v>
      </c>
      <c r="Q125" s="324">
        <v>0.87</v>
      </c>
      <c r="R125" s="324">
        <v>0.86299999999999999</v>
      </c>
      <c r="S125" s="324">
        <v>0.85699999999999998</v>
      </c>
      <c r="T125" s="299">
        <v>0.85399999999999998</v>
      </c>
      <c r="U125" s="324">
        <v>0.84699999999999998</v>
      </c>
      <c r="V125" s="337">
        <v>0.85899999999999999</v>
      </c>
      <c r="W125" s="337">
        <v>0.85799999999999998</v>
      </c>
      <c r="X125" s="337">
        <v>0.85199999999999998</v>
      </c>
      <c r="Y125" s="337">
        <v>0.86099999999999999</v>
      </c>
      <c r="Z125" s="337">
        <v>0.85699999999999998</v>
      </c>
      <c r="AA125" s="299">
        <v>0.85899999999999999</v>
      </c>
      <c r="AB125" s="324">
        <v>0.85899999999999999</v>
      </c>
      <c r="AC125" s="299">
        <v>0.86099999999999999</v>
      </c>
    </row>
    <row r="126" spans="2:29" x14ac:dyDescent="0.2">
      <c r="B126" s="5" t="s">
        <v>425</v>
      </c>
      <c r="C126" s="5" t="s">
        <v>40</v>
      </c>
      <c r="D126" s="117" t="s">
        <v>258</v>
      </c>
      <c r="E126" s="5" t="s">
        <v>259</v>
      </c>
      <c r="F126" s="67" t="s">
        <v>466</v>
      </c>
      <c r="G126" s="67">
        <v>1.161</v>
      </c>
      <c r="H126" s="67" t="s">
        <v>571</v>
      </c>
      <c r="I126" s="67">
        <v>0.96499999999999997</v>
      </c>
      <c r="J126" s="113">
        <v>1.3460000000000001</v>
      </c>
      <c r="K126" s="299">
        <v>1.339</v>
      </c>
      <c r="L126" s="324">
        <v>1.3320000000000001</v>
      </c>
      <c r="M126" s="324">
        <v>1.32</v>
      </c>
      <c r="N126" s="324">
        <v>1.3069999999999999</v>
      </c>
      <c r="O126" s="299">
        <v>1.2969999999999999</v>
      </c>
      <c r="P126" s="337">
        <v>1.292</v>
      </c>
      <c r="Q126" s="324">
        <v>1.2789999999999999</v>
      </c>
      <c r="R126" s="324">
        <v>1.2569999999999999</v>
      </c>
      <c r="S126" s="324">
        <v>1.2490000000000001</v>
      </c>
      <c r="T126" s="299">
        <v>1.2390000000000001</v>
      </c>
      <c r="U126" s="324">
        <v>1.2290000000000001</v>
      </c>
      <c r="V126" s="337">
        <v>1.2290000000000001</v>
      </c>
      <c r="W126" s="337">
        <v>1.222</v>
      </c>
      <c r="X126" s="337">
        <v>1.214</v>
      </c>
      <c r="Y126" s="337">
        <v>1.2130000000000001</v>
      </c>
      <c r="Z126" s="337">
        <v>1.2130000000000001</v>
      </c>
      <c r="AA126" s="299">
        <v>1.2090000000000001</v>
      </c>
      <c r="AB126" s="324">
        <v>1.202</v>
      </c>
      <c r="AC126" s="299">
        <v>1.204</v>
      </c>
    </row>
    <row r="127" spans="2:29" x14ac:dyDescent="0.2">
      <c r="B127" s="5" t="s">
        <v>417</v>
      </c>
      <c r="C127" s="5" t="s">
        <v>11</v>
      </c>
      <c r="D127" s="117" t="s">
        <v>260</v>
      </c>
      <c r="E127" s="5" t="s">
        <v>261</v>
      </c>
      <c r="F127" s="67" t="s">
        <v>466</v>
      </c>
      <c r="G127" s="67">
        <v>1.161</v>
      </c>
      <c r="H127" s="67" t="s">
        <v>571</v>
      </c>
      <c r="I127" s="67">
        <v>0.96499999999999997</v>
      </c>
      <c r="J127" s="113">
        <v>0.85099999999999998</v>
      </c>
      <c r="K127" s="299">
        <v>0.84899999999999998</v>
      </c>
      <c r="L127" s="324">
        <v>0.84399999999999997</v>
      </c>
      <c r="M127" s="324">
        <v>0.84</v>
      </c>
      <c r="N127" s="324">
        <v>0.83599999999999997</v>
      </c>
      <c r="O127" s="299">
        <v>0.83</v>
      </c>
      <c r="P127" s="337">
        <v>0.82599999999999996</v>
      </c>
      <c r="Q127" s="324">
        <v>0.82</v>
      </c>
      <c r="R127" s="324">
        <v>0.81599999999999995</v>
      </c>
      <c r="S127" s="324">
        <v>0.80700000000000005</v>
      </c>
      <c r="T127" s="299">
        <v>0.80200000000000005</v>
      </c>
      <c r="U127" s="324">
        <v>0.79500000000000004</v>
      </c>
      <c r="V127" s="337">
        <v>0.78700000000000003</v>
      </c>
      <c r="W127" s="337">
        <v>0.78100000000000003</v>
      </c>
      <c r="X127" s="337">
        <v>0.77600000000000002</v>
      </c>
      <c r="Y127" s="337">
        <v>0.77500000000000002</v>
      </c>
      <c r="Z127" s="337">
        <v>0.77100000000000002</v>
      </c>
      <c r="AA127" s="299">
        <v>0.77</v>
      </c>
      <c r="AB127" s="324">
        <v>0.77</v>
      </c>
      <c r="AC127" s="299">
        <v>0.77100000000000002</v>
      </c>
    </row>
    <row r="128" spans="2:29" x14ac:dyDescent="0.2">
      <c r="B128" s="5" t="s">
        <v>434</v>
      </c>
      <c r="C128" s="5" t="s">
        <v>98</v>
      </c>
      <c r="D128" s="117" t="s">
        <v>262</v>
      </c>
      <c r="E128" s="5" t="s">
        <v>263</v>
      </c>
      <c r="F128" s="67" t="s">
        <v>466</v>
      </c>
      <c r="G128" s="67">
        <v>1.161</v>
      </c>
      <c r="H128" s="67" t="s">
        <v>571</v>
      </c>
      <c r="I128" s="67">
        <v>0.96499999999999997</v>
      </c>
      <c r="J128" s="113">
        <v>1.0529999999999999</v>
      </c>
      <c r="K128" s="299">
        <v>1.046</v>
      </c>
      <c r="L128" s="324">
        <v>1.0369999999999999</v>
      </c>
      <c r="M128" s="324">
        <v>1.0289999999999999</v>
      </c>
      <c r="N128" s="324">
        <v>1.02</v>
      </c>
      <c r="O128" s="299">
        <v>1.0129999999999999</v>
      </c>
      <c r="P128" s="337">
        <v>1.0049999999999999</v>
      </c>
      <c r="Q128" s="324">
        <v>1</v>
      </c>
      <c r="R128" s="324">
        <v>0.98099999999999998</v>
      </c>
      <c r="S128" s="324">
        <v>0.97199999999999998</v>
      </c>
      <c r="T128" s="299">
        <v>0.97199999999999998</v>
      </c>
      <c r="U128" s="324">
        <v>0.96499999999999997</v>
      </c>
      <c r="V128" s="337">
        <v>0.96199999999999997</v>
      </c>
      <c r="W128" s="337">
        <v>0.95799999999999996</v>
      </c>
      <c r="X128" s="337">
        <v>0.95099999999999996</v>
      </c>
      <c r="Y128" s="337">
        <v>0.94699999999999995</v>
      </c>
      <c r="Z128" s="337">
        <v>0.94599999999999995</v>
      </c>
      <c r="AA128" s="299">
        <v>0.94</v>
      </c>
      <c r="AB128" s="324">
        <v>0.93100000000000005</v>
      </c>
      <c r="AC128" s="299">
        <v>0.92200000000000004</v>
      </c>
    </row>
    <row r="129" spans="2:29" x14ac:dyDescent="0.2">
      <c r="B129" s="5" t="s">
        <v>418</v>
      </c>
      <c r="C129" s="5" t="s">
        <v>12</v>
      </c>
      <c r="D129" s="117" t="s">
        <v>264</v>
      </c>
      <c r="E129" s="5" t="s">
        <v>265</v>
      </c>
      <c r="F129" s="67" t="s">
        <v>466</v>
      </c>
      <c r="G129" s="67">
        <v>1.161</v>
      </c>
      <c r="H129" s="67" t="s">
        <v>571</v>
      </c>
      <c r="I129" s="67">
        <v>0.96499999999999997</v>
      </c>
      <c r="J129" s="113">
        <v>1</v>
      </c>
      <c r="K129" s="299">
        <v>0.99399999999999999</v>
      </c>
      <c r="L129" s="324">
        <v>0.98899999999999999</v>
      </c>
      <c r="M129" s="324">
        <v>0.98199999999999998</v>
      </c>
      <c r="N129" s="324">
        <v>0.97599999999999998</v>
      </c>
      <c r="O129" s="299">
        <v>0.96899999999999997</v>
      </c>
      <c r="P129" s="337">
        <v>0.96499999999999997</v>
      </c>
      <c r="Q129" s="324">
        <v>0.95799999999999996</v>
      </c>
      <c r="R129" s="324">
        <v>0.95199999999999996</v>
      </c>
      <c r="S129" s="324">
        <v>0.94499999999999995</v>
      </c>
      <c r="T129" s="299">
        <v>0.93899999999999995</v>
      </c>
      <c r="U129" s="324">
        <v>0.93300000000000005</v>
      </c>
      <c r="V129" s="337">
        <v>0.93200000000000005</v>
      </c>
      <c r="W129" s="337">
        <v>0.92900000000000005</v>
      </c>
      <c r="X129" s="337">
        <v>0.92400000000000004</v>
      </c>
      <c r="Y129" s="337">
        <v>0.92600000000000005</v>
      </c>
      <c r="Z129" s="337">
        <v>0.92600000000000005</v>
      </c>
      <c r="AA129" s="299">
        <v>0.92300000000000004</v>
      </c>
      <c r="AB129" s="324">
        <v>0.92200000000000004</v>
      </c>
      <c r="AC129" s="299">
        <v>0.92300000000000004</v>
      </c>
    </row>
    <row r="130" spans="2:29" x14ac:dyDescent="0.2">
      <c r="B130" s="5" t="s">
        <v>431</v>
      </c>
      <c r="C130" s="5" t="s">
        <v>82</v>
      </c>
      <c r="D130" s="117" t="s">
        <v>266</v>
      </c>
      <c r="E130" s="5" t="s">
        <v>267</v>
      </c>
      <c r="F130" s="67" t="s">
        <v>466</v>
      </c>
      <c r="G130" s="67">
        <v>1.161</v>
      </c>
      <c r="H130" s="67" t="s">
        <v>571</v>
      </c>
      <c r="I130" s="67">
        <v>0.96499999999999997</v>
      </c>
      <c r="J130" s="113">
        <v>1.2170000000000001</v>
      </c>
      <c r="K130" s="299">
        <v>1.216</v>
      </c>
      <c r="L130" s="324">
        <v>1.214</v>
      </c>
      <c r="M130" s="324">
        <v>1.208</v>
      </c>
      <c r="N130" s="324">
        <v>1.2</v>
      </c>
      <c r="O130" s="299">
        <v>1.1930000000000001</v>
      </c>
      <c r="P130" s="337">
        <v>1.1879999999999999</v>
      </c>
      <c r="Q130" s="324">
        <v>1.18</v>
      </c>
      <c r="R130" s="324">
        <v>1.1719999999999999</v>
      </c>
      <c r="S130" s="324">
        <v>1.157</v>
      </c>
      <c r="T130" s="299">
        <v>1.1479999999999999</v>
      </c>
      <c r="U130" s="324">
        <v>1.137</v>
      </c>
      <c r="V130" s="337">
        <v>1.1359999999999999</v>
      </c>
      <c r="W130" s="337">
        <v>1.1299999999999999</v>
      </c>
      <c r="X130" s="337">
        <v>1.125</v>
      </c>
      <c r="Y130" s="337">
        <v>1.119</v>
      </c>
      <c r="Z130" s="337">
        <v>1.125</v>
      </c>
      <c r="AA130" s="299">
        <v>1.1200000000000001</v>
      </c>
      <c r="AB130" s="324">
        <v>1.1200000000000001</v>
      </c>
      <c r="AC130" s="299">
        <v>1.119</v>
      </c>
    </row>
    <row r="131" spans="2:29" x14ac:dyDescent="0.2">
      <c r="B131" s="5" t="s">
        <v>422</v>
      </c>
      <c r="C131" s="5" t="s">
        <v>31</v>
      </c>
      <c r="D131" s="117" t="s">
        <v>268</v>
      </c>
      <c r="E131" s="5" t="s">
        <v>269</v>
      </c>
      <c r="F131" s="67" t="s">
        <v>466</v>
      </c>
      <c r="G131" s="67">
        <v>1.161</v>
      </c>
      <c r="H131" s="67" t="s">
        <v>571</v>
      </c>
      <c r="I131" s="67">
        <v>0.96499999999999997</v>
      </c>
      <c r="J131" s="113">
        <v>0.81799999999999995</v>
      </c>
      <c r="K131" s="299">
        <v>0.81499999999999995</v>
      </c>
      <c r="L131" s="324">
        <v>0.81100000000000005</v>
      </c>
      <c r="M131" s="324">
        <v>0.80500000000000005</v>
      </c>
      <c r="N131" s="324">
        <v>0.8</v>
      </c>
      <c r="O131" s="299">
        <v>0.79600000000000004</v>
      </c>
      <c r="P131" s="337">
        <v>0.79600000000000004</v>
      </c>
      <c r="Q131" s="324">
        <v>0.78900000000000003</v>
      </c>
      <c r="R131" s="324">
        <v>0.77700000000000002</v>
      </c>
      <c r="S131" s="324">
        <v>0.77100000000000002</v>
      </c>
      <c r="T131" s="299">
        <v>0.76800000000000002</v>
      </c>
      <c r="U131" s="324">
        <v>0.75700000000000001</v>
      </c>
      <c r="V131" s="337">
        <v>0.754</v>
      </c>
      <c r="W131" s="337">
        <v>0.75</v>
      </c>
      <c r="X131" s="337">
        <v>0.74199999999999999</v>
      </c>
      <c r="Y131" s="337">
        <v>0.74099999999999999</v>
      </c>
      <c r="Z131" s="337">
        <v>0.73899999999999999</v>
      </c>
      <c r="AA131" s="299">
        <v>0.73699999999999999</v>
      </c>
      <c r="AB131" s="324">
        <v>0.73199999999999998</v>
      </c>
      <c r="AC131" s="299">
        <v>0.73399999999999999</v>
      </c>
    </row>
    <row r="132" spans="2:29" x14ac:dyDescent="0.2">
      <c r="B132" s="5" t="s">
        <v>419</v>
      </c>
      <c r="C132" s="5" t="s">
        <v>17</v>
      </c>
      <c r="D132" s="117" t="s">
        <v>270</v>
      </c>
      <c r="E132" s="5" t="s">
        <v>271</v>
      </c>
      <c r="F132" s="67" t="s">
        <v>466</v>
      </c>
      <c r="G132" s="67">
        <v>1.161</v>
      </c>
      <c r="H132" s="67" t="s">
        <v>571</v>
      </c>
      <c r="I132" s="67">
        <v>0.96499999999999997</v>
      </c>
      <c r="J132" s="113">
        <v>1.1299999999999999</v>
      </c>
      <c r="K132" s="299">
        <v>1.111</v>
      </c>
      <c r="L132" s="324">
        <v>1.0940000000000001</v>
      </c>
      <c r="M132" s="324">
        <v>1.083</v>
      </c>
      <c r="N132" s="324">
        <v>1.0740000000000001</v>
      </c>
      <c r="O132" s="299">
        <v>1.0640000000000001</v>
      </c>
      <c r="P132" s="337">
        <v>1.0620000000000001</v>
      </c>
      <c r="Q132" s="324">
        <v>1.0580000000000001</v>
      </c>
      <c r="R132" s="324">
        <v>1.0509999999999999</v>
      </c>
      <c r="S132" s="324">
        <v>1.0449999999999999</v>
      </c>
      <c r="T132" s="299">
        <v>1.0409999999999999</v>
      </c>
      <c r="U132" s="324">
        <v>1.032</v>
      </c>
      <c r="V132" s="337">
        <v>1.0289999999999999</v>
      </c>
      <c r="W132" s="337">
        <v>1.026</v>
      </c>
      <c r="X132" s="337">
        <v>1.0209999999999999</v>
      </c>
      <c r="Y132" s="337">
        <v>1.02</v>
      </c>
      <c r="Z132" s="337">
        <v>1.018</v>
      </c>
      <c r="AA132" s="299">
        <v>1.0189999999999999</v>
      </c>
      <c r="AB132" s="324">
        <v>1.0189999999999999</v>
      </c>
      <c r="AC132" s="299">
        <v>1.022</v>
      </c>
    </row>
    <row r="133" spans="2:29" x14ac:dyDescent="0.2">
      <c r="B133" s="5" t="s">
        <v>438</v>
      </c>
      <c r="C133" s="5" t="s">
        <v>128</v>
      </c>
      <c r="D133" s="117" t="s">
        <v>272</v>
      </c>
      <c r="E133" s="5" t="s">
        <v>273</v>
      </c>
      <c r="F133" s="67" t="s">
        <v>466</v>
      </c>
      <c r="G133" s="67">
        <v>1.161</v>
      </c>
      <c r="H133" s="67" t="s">
        <v>571</v>
      </c>
      <c r="I133" s="67">
        <v>0.96499999999999997</v>
      </c>
      <c r="J133" s="113">
        <v>0.88600000000000001</v>
      </c>
      <c r="K133" s="299">
        <v>0.88</v>
      </c>
      <c r="L133" s="324">
        <v>0.875</v>
      </c>
      <c r="M133" s="324">
        <v>0.872</v>
      </c>
      <c r="N133" s="324">
        <v>0.86299999999999999</v>
      </c>
      <c r="O133" s="299">
        <v>0.85699999999999998</v>
      </c>
      <c r="P133" s="337">
        <v>0.85299999999999998</v>
      </c>
      <c r="Q133" s="324">
        <v>0.84599999999999997</v>
      </c>
      <c r="R133" s="324">
        <v>0.83699999999999997</v>
      </c>
      <c r="S133" s="324">
        <v>0.82899999999999996</v>
      </c>
      <c r="T133" s="299">
        <v>0.82199999999999995</v>
      </c>
      <c r="U133" s="324">
        <v>0.81100000000000005</v>
      </c>
      <c r="V133" s="337">
        <v>0.80600000000000005</v>
      </c>
      <c r="W133" s="337">
        <v>0.80300000000000005</v>
      </c>
      <c r="X133" s="337">
        <v>0.79800000000000004</v>
      </c>
      <c r="Y133" s="337">
        <v>0.80400000000000005</v>
      </c>
      <c r="Z133" s="337">
        <v>0.80700000000000005</v>
      </c>
      <c r="AA133" s="299">
        <v>0.80900000000000005</v>
      </c>
      <c r="AB133" s="324">
        <v>0.81399999999999995</v>
      </c>
      <c r="AC133" s="299">
        <v>0.81699999999999995</v>
      </c>
    </row>
    <row r="134" spans="2:29" x14ac:dyDescent="0.2">
      <c r="B134" s="5" t="s">
        <v>425</v>
      </c>
      <c r="C134" s="5" t="s">
        <v>40</v>
      </c>
      <c r="D134" s="117" t="s">
        <v>274</v>
      </c>
      <c r="E134" s="5" t="s">
        <v>275</v>
      </c>
      <c r="F134" s="67" t="s">
        <v>466</v>
      </c>
      <c r="G134" s="67">
        <v>1.161</v>
      </c>
      <c r="H134" s="67" t="s">
        <v>571</v>
      </c>
      <c r="I134" s="67">
        <v>0.96499999999999997</v>
      </c>
      <c r="J134" s="113">
        <v>1.1890000000000001</v>
      </c>
      <c r="K134" s="299">
        <v>1.1830000000000001</v>
      </c>
      <c r="L134" s="324">
        <v>1.175</v>
      </c>
      <c r="M134" s="324">
        <v>1.171</v>
      </c>
      <c r="N134" s="324">
        <v>1.1639999999999999</v>
      </c>
      <c r="O134" s="299">
        <v>1.1539999999999999</v>
      </c>
      <c r="P134" s="337">
        <v>1.1499999999999999</v>
      </c>
      <c r="Q134" s="324">
        <v>1.1359999999999999</v>
      </c>
      <c r="R134" s="324">
        <v>1.119</v>
      </c>
      <c r="S134" s="324">
        <v>1.1000000000000001</v>
      </c>
      <c r="T134" s="299">
        <v>1.0900000000000001</v>
      </c>
      <c r="U134" s="324">
        <v>1.079</v>
      </c>
      <c r="V134" s="337">
        <v>1.071</v>
      </c>
      <c r="W134" s="337">
        <v>1.0680000000000001</v>
      </c>
      <c r="X134" s="337">
        <v>1.0609999999999999</v>
      </c>
      <c r="Y134" s="337">
        <v>1.056</v>
      </c>
      <c r="Z134" s="337">
        <v>1.0529999999999999</v>
      </c>
      <c r="AA134" s="299">
        <v>1.05</v>
      </c>
      <c r="AB134" s="324">
        <v>1.0449999999999999</v>
      </c>
      <c r="AC134" s="299">
        <v>1.046</v>
      </c>
    </row>
    <row r="135" spans="2:29" x14ac:dyDescent="0.2">
      <c r="B135" s="5" t="s">
        <v>423</v>
      </c>
      <c r="C135" s="5" t="s">
        <v>34</v>
      </c>
      <c r="D135" s="117" t="s">
        <v>276</v>
      </c>
      <c r="E135" s="5" t="s">
        <v>277</v>
      </c>
      <c r="F135" s="67" t="s">
        <v>466</v>
      </c>
      <c r="G135" s="67">
        <v>1.161</v>
      </c>
      <c r="H135" s="67" t="s">
        <v>571</v>
      </c>
      <c r="I135" s="67">
        <v>0.96499999999999997</v>
      </c>
      <c r="J135" s="113">
        <v>1.056</v>
      </c>
      <c r="K135" s="299">
        <v>1.0509999999999999</v>
      </c>
      <c r="L135" s="324">
        <v>1.044</v>
      </c>
      <c r="M135" s="324">
        <v>1.0389999999999999</v>
      </c>
      <c r="N135" s="324">
        <v>1.0289999999999999</v>
      </c>
      <c r="O135" s="299">
        <v>1.018</v>
      </c>
      <c r="P135" s="337">
        <v>1.016</v>
      </c>
      <c r="Q135" s="324">
        <v>1.0049999999999999</v>
      </c>
      <c r="R135" s="324">
        <v>0.997</v>
      </c>
      <c r="S135" s="324">
        <v>0.98299999999999998</v>
      </c>
      <c r="T135" s="299">
        <v>0.97399999999999998</v>
      </c>
      <c r="U135" s="324">
        <v>0.96799999999999997</v>
      </c>
      <c r="V135" s="337">
        <v>0.97199999999999998</v>
      </c>
      <c r="W135" s="337">
        <v>0.96699999999999997</v>
      </c>
      <c r="X135" s="337">
        <v>0.96399999999999997</v>
      </c>
      <c r="Y135" s="337">
        <v>0.96699999999999997</v>
      </c>
      <c r="Z135" s="337">
        <v>0.96899999999999997</v>
      </c>
      <c r="AA135" s="299">
        <v>0.97199999999999998</v>
      </c>
      <c r="AB135" s="324">
        <v>0.97299999999999998</v>
      </c>
      <c r="AC135" s="299">
        <v>0.97299999999999998</v>
      </c>
    </row>
    <row r="136" spans="2:29" x14ac:dyDescent="0.2">
      <c r="B136" s="5" t="s">
        <v>436</v>
      </c>
      <c r="C136" s="5" t="s">
        <v>114</v>
      </c>
      <c r="D136" s="117" t="s">
        <v>278</v>
      </c>
      <c r="E136" s="5" t="s">
        <v>279</v>
      </c>
      <c r="F136" s="67" t="s">
        <v>466</v>
      </c>
      <c r="G136" s="67">
        <v>1.161</v>
      </c>
      <c r="H136" s="67" t="s">
        <v>571</v>
      </c>
      <c r="I136" s="67">
        <v>0.96499999999999997</v>
      </c>
      <c r="J136" s="113">
        <v>1.1559999999999999</v>
      </c>
      <c r="K136" s="299">
        <v>1.1439999999999999</v>
      </c>
      <c r="L136" s="324">
        <v>1.1359999999999999</v>
      </c>
      <c r="M136" s="324">
        <v>1.1259999999999999</v>
      </c>
      <c r="N136" s="324">
        <v>1.113</v>
      </c>
      <c r="O136" s="299">
        <v>1.105</v>
      </c>
      <c r="P136" s="337">
        <v>1.101</v>
      </c>
      <c r="Q136" s="324">
        <v>1.095</v>
      </c>
      <c r="R136" s="324">
        <v>1.091</v>
      </c>
      <c r="S136" s="324">
        <v>1.0840000000000001</v>
      </c>
      <c r="T136" s="299">
        <v>1.0820000000000001</v>
      </c>
      <c r="U136" s="324">
        <v>1.0780000000000001</v>
      </c>
      <c r="V136" s="337">
        <v>1.0720000000000001</v>
      </c>
      <c r="W136" s="337">
        <v>1.0669999999999999</v>
      </c>
      <c r="X136" s="337">
        <v>1.06</v>
      </c>
      <c r="Y136" s="337">
        <v>1.0609999999999999</v>
      </c>
      <c r="Z136" s="337">
        <v>1.0549999999999999</v>
      </c>
      <c r="AA136" s="299">
        <v>1.0569999999999999</v>
      </c>
      <c r="AB136" s="324">
        <v>1.054</v>
      </c>
      <c r="AC136" s="299">
        <v>1.054</v>
      </c>
    </row>
    <row r="137" spans="2:29" x14ac:dyDescent="0.2">
      <c r="B137" s="5" t="s">
        <v>430</v>
      </c>
      <c r="C137" s="5" t="s">
        <v>65</v>
      </c>
      <c r="D137" s="117" t="s">
        <v>280</v>
      </c>
      <c r="E137" s="5" t="s">
        <v>281</v>
      </c>
      <c r="F137" s="67" t="s">
        <v>466</v>
      </c>
      <c r="G137" s="67">
        <v>1.161</v>
      </c>
      <c r="H137" s="67" t="s">
        <v>571</v>
      </c>
      <c r="I137" s="67">
        <v>0.96499999999999997</v>
      </c>
      <c r="J137" s="113">
        <v>1.054</v>
      </c>
      <c r="K137" s="299">
        <v>1.0509999999999999</v>
      </c>
      <c r="L137" s="324">
        <v>1.0469999999999999</v>
      </c>
      <c r="M137" s="324">
        <v>1.0409999999999999</v>
      </c>
      <c r="N137" s="324">
        <v>1.0369999999999999</v>
      </c>
      <c r="O137" s="299">
        <v>1.03</v>
      </c>
      <c r="P137" s="337">
        <v>1.03</v>
      </c>
      <c r="Q137" s="324">
        <v>1.0269999999999999</v>
      </c>
      <c r="R137" s="324">
        <v>1.02</v>
      </c>
      <c r="S137" s="324">
        <v>1.0069999999999999</v>
      </c>
      <c r="T137" s="299">
        <v>1</v>
      </c>
      <c r="U137" s="324">
        <v>0.99399999999999999</v>
      </c>
      <c r="V137" s="337">
        <v>0.98899999999999999</v>
      </c>
      <c r="W137" s="337">
        <v>0.98299999999999998</v>
      </c>
      <c r="X137" s="337">
        <v>0.97499999999999998</v>
      </c>
      <c r="Y137" s="337">
        <v>0.97699999999999998</v>
      </c>
      <c r="Z137" s="337">
        <v>0.97599999999999998</v>
      </c>
      <c r="AA137" s="299">
        <v>0.97599999999999998</v>
      </c>
      <c r="AB137" s="324">
        <v>0.97099999999999997</v>
      </c>
      <c r="AC137" s="299">
        <v>0.96599999999999997</v>
      </c>
    </row>
    <row r="138" spans="2:29" x14ac:dyDescent="0.2">
      <c r="B138" s="5" t="s">
        <v>419</v>
      </c>
      <c r="C138" s="5" t="s">
        <v>17</v>
      </c>
      <c r="D138" s="117" t="s">
        <v>282</v>
      </c>
      <c r="E138" s="5" t="s">
        <v>283</v>
      </c>
      <c r="F138" s="67" t="s">
        <v>466</v>
      </c>
      <c r="G138" s="67">
        <v>1.161</v>
      </c>
      <c r="H138" s="67" t="s">
        <v>571</v>
      </c>
      <c r="I138" s="67">
        <v>0.96499999999999997</v>
      </c>
      <c r="J138" s="113">
        <v>1.06</v>
      </c>
      <c r="K138" s="299">
        <v>1.0529999999999999</v>
      </c>
      <c r="L138" s="324">
        <v>1.0449999999999999</v>
      </c>
      <c r="M138" s="324">
        <v>1.0389999999999999</v>
      </c>
      <c r="N138" s="324">
        <v>1.036</v>
      </c>
      <c r="O138" s="299">
        <v>1.0289999999999999</v>
      </c>
      <c r="P138" s="337">
        <v>1.0269999999999999</v>
      </c>
      <c r="Q138" s="324">
        <v>1.0229999999999999</v>
      </c>
      <c r="R138" s="324">
        <v>1.018</v>
      </c>
      <c r="S138" s="324">
        <v>1.012</v>
      </c>
      <c r="T138" s="299">
        <v>1.008</v>
      </c>
      <c r="U138" s="324">
        <v>1.004</v>
      </c>
      <c r="V138" s="337">
        <v>1.0009999999999999</v>
      </c>
      <c r="W138" s="337">
        <v>0.999</v>
      </c>
      <c r="X138" s="337">
        <v>0.99399999999999999</v>
      </c>
      <c r="Y138" s="337">
        <v>0.99099999999999999</v>
      </c>
      <c r="Z138" s="337">
        <v>0.98899999999999999</v>
      </c>
      <c r="AA138" s="299">
        <v>0.98799999999999999</v>
      </c>
      <c r="AB138" s="324">
        <v>0.98599999999999999</v>
      </c>
      <c r="AC138" s="299">
        <v>0.98799999999999999</v>
      </c>
    </row>
    <row r="139" spans="2:29" x14ac:dyDescent="0.2">
      <c r="B139" s="5" t="s">
        <v>430</v>
      </c>
      <c r="C139" s="5" t="s">
        <v>65</v>
      </c>
      <c r="D139" s="117" t="s">
        <v>284</v>
      </c>
      <c r="E139" s="5" t="s">
        <v>285</v>
      </c>
      <c r="F139" s="67" t="s">
        <v>466</v>
      </c>
      <c r="G139" s="67">
        <v>1.161</v>
      </c>
      <c r="H139" s="67" t="s">
        <v>571</v>
      </c>
      <c r="I139" s="67">
        <v>0.96499999999999997</v>
      </c>
      <c r="J139" s="113">
        <v>1.016</v>
      </c>
      <c r="K139" s="299">
        <v>1.014</v>
      </c>
      <c r="L139" s="324">
        <v>1.01</v>
      </c>
      <c r="M139" s="324">
        <v>1.006</v>
      </c>
      <c r="N139" s="324">
        <v>1.002</v>
      </c>
      <c r="O139" s="299">
        <v>0.995</v>
      </c>
      <c r="P139" s="337">
        <v>0.99399999999999999</v>
      </c>
      <c r="Q139" s="324">
        <v>0.99</v>
      </c>
      <c r="R139" s="324">
        <v>0.98799999999999999</v>
      </c>
      <c r="S139" s="324">
        <v>0.97399999999999998</v>
      </c>
      <c r="T139" s="299">
        <v>0.96899999999999997</v>
      </c>
      <c r="U139" s="324">
        <v>0.96</v>
      </c>
      <c r="V139" s="337">
        <v>0.95799999999999996</v>
      </c>
      <c r="W139" s="337">
        <v>0.95199999999999996</v>
      </c>
      <c r="X139" s="337">
        <v>0.94599999999999995</v>
      </c>
      <c r="Y139" s="337">
        <v>0.94799999999999995</v>
      </c>
      <c r="Z139" s="337">
        <v>0.94799999999999995</v>
      </c>
      <c r="AA139" s="299">
        <v>0.94799999999999995</v>
      </c>
      <c r="AB139" s="324">
        <v>0.94699999999999995</v>
      </c>
      <c r="AC139" s="299">
        <v>0.94899999999999995</v>
      </c>
    </row>
    <row r="140" spans="2:29" x14ac:dyDescent="0.2">
      <c r="B140" s="5" t="s">
        <v>428</v>
      </c>
      <c r="C140" s="5" t="s">
        <v>53</v>
      </c>
      <c r="D140" s="117" t="s">
        <v>286</v>
      </c>
      <c r="E140" s="5" t="s">
        <v>287</v>
      </c>
      <c r="F140" s="67" t="s">
        <v>466</v>
      </c>
      <c r="G140" s="67">
        <v>1.161</v>
      </c>
      <c r="H140" s="67" t="s">
        <v>571</v>
      </c>
      <c r="I140" s="67">
        <v>0.96499999999999997</v>
      </c>
      <c r="J140" s="113">
        <v>0.94599999999999995</v>
      </c>
      <c r="K140" s="299">
        <v>0.94099999999999995</v>
      </c>
      <c r="L140" s="324">
        <v>0.93400000000000005</v>
      </c>
      <c r="M140" s="324">
        <v>0.93100000000000005</v>
      </c>
      <c r="N140" s="324">
        <v>0.92500000000000004</v>
      </c>
      <c r="O140" s="299">
        <v>0.91800000000000004</v>
      </c>
      <c r="P140" s="337">
        <v>0.91800000000000004</v>
      </c>
      <c r="Q140" s="324">
        <v>0.91400000000000003</v>
      </c>
      <c r="R140" s="324">
        <v>0.90700000000000003</v>
      </c>
      <c r="S140" s="324">
        <v>0.90200000000000002</v>
      </c>
      <c r="T140" s="299">
        <v>0.89700000000000002</v>
      </c>
      <c r="U140" s="324">
        <v>0.89200000000000002</v>
      </c>
      <c r="V140" s="337">
        <v>0.88900000000000001</v>
      </c>
      <c r="W140" s="337">
        <v>0.88200000000000001</v>
      </c>
      <c r="X140" s="337">
        <v>0.879</v>
      </c>
      <c r="Y140" s="337">
        <v>0.876</v>
      </c>
      <c r="Z140" s="337">
        <v>0.872</v>
      </c>
      <c r="AA140" s="299">
        <v>0.86799999999999999</v>
      </c>
      <c r="AB140" s="324">
        <v>0.86499999999999999</v>
      </c>
      <c r="AC140" s="299">
        <v>0.86499999999999999</v>
      </c>
    </row>
    <row r="141" spans="2:29" x14ac:dyDescent="0.2">
      <c r="B141" s="5" t="s">
        <v>437</v>
      </c>
      <c r="C141" s="5" t="s">
        <v>123</v>
      </c>
      <c r="D141" s="117" t="s">
        <v>288</v>
      </c>
      <c r="E141" s="5" t="s">
        <v>289</v>
      </c>
      <c r="F141" s="67" t="s">
        <v>466</v>
      </c>
      <c r="G141" s="67">
        <v>1.161</v>
      </c>
      <c r="H141" s="67" t="s">
        <v>571</v>
      </c>
      <c r="I141" s="67">
        <v>0.96499999999999997</v>
      </c>
      <c r="J141" s="113">
        <v>1.0529999999999999</v>
      </c>
      <c r="K141" s="299">
        <v>1.046</v>
      </c>
      <c r="L141" s="324">
        <v>1.0409999999999999</v>
      </c>
      <c r="M141" s="324">
        <v>1.036</v>
      </c>
      <c r="N141" s="324">
        <v>1.0269999999999999</v>
      </c>
      <c r="O141" s="299">
        <v>1.02</v>
      </c>
      <c r="P141" s="337">
        <v>1.02</v>
      </c>
      <c r="Q141" s="324">
        <v>1.0149999999999999</v>
      </c>
      <c r="R141" s="324">
        <v>1.0069999999999999</v>
      </c>
      <c r="S141" s="324">
        <v>0.99099999999999999</v>
      </c>
      <c r="T141" s="299">
        <v>0.98399999999999999</v>
      </c>
      <c r="U141" s="324">
        <v>0.96899999999999997</v>
      </c>
      <c r="V141" s="337">
        <v>0.96099999999999997</v>
      </c>
      <c r="W141" s="337">
        <v>0.95799999999999996</v>
      </c>
      <c r="X141" s="337">
        <v>0.95499999999999996</v>
      </c>
      <c r="Y141" s="337">
        <v>0.96</v>
      </c>
      <c r="Z141" s="337">
        <v>0.95899999999999996</v>
      </c>
      <c r="AA141" s="299">
        <v>0.96</v>
      </c>
      <c r="AB141" s="324">
        <v>0.95899999999999996</v>
      </c>
      <c r="AC141" s="299">
        <v>0.96199999999999997</v>
      </c>
    </row>
    <row r="142" spans="2:29" x14ac:dyDescent="0.2">
      <c r="B142" s="5" t="s">
        <v>434</v>
      </c>
      <c r="C142" s="5" t="s">
        <v>98</v>
      </c>
      <c r="D142" s="117" t="s">
        <v>290</v>
      </c>
      <c r="E142" s="5" t="s">
        <v>291</v>
      </c>
      <c r="F142" s="67" t="s">
        <v>466</v>
      </c>
      <c r="G142" s="67">
        <v>1.161</v>
      </c>
      <c r="H142" s="67" t="s">
        <v>571</v>
      </c>
      <c r="I142" s="67">
        <v>0.96499999999999997</v>
      </c>
      <c r="J142" s="113">
        <v>0.91</v>
      </c>
      <c r="K142" s="299">
        <v>0.90800000000000003</v>
      </c>
      <c r="L142" s="324">
        <v>0.90200000000000002</v>
      </c>
      <c r="M142" s="324">
        <v>0.89800000000000002</v>
      </c>
      <c r="N142" s="324">
        <v>0.89100000000000001</v>
      </c>
      <c r="O142" s="299">
        <v>0.88500000000000001</v>
      </c>
      <c r="P142" s="337">
        <v>0.88500000000000001</v>
      </c>
      <c r="Q142" s="324">
        <v>0.88100000000000001</v>
      </c>
      <c r="R142" s="324">
        <v>0.87</v>
      </c>
      <c r="S142" s="324">
        <v>0.86199999999999999</v>
      </c>
      <c r="T142" s="299">
        <v>0.86199999999999999</v>
      </c>
      <c r="U142" s="324">
        <v>0.85499999999999998</v>
      </c>
      <c r="V142" s="337">
        <v>0.85299999999999998</v>
      </c>
      <c r="W142" s="337">
        <v>0.85099999999999998</v>
      </c>
      <c r="X142" s="337">
        <v>0.84699999999999998</v>
      </c>
      <c r="Y142" s="337">
        <v>0.84899999999999998</v>
      </c>
      <c r="Z142" s="337">
        <v>0.84799999999999998</v>
      </c>
      <c r="AA142" s="299">
        <v>0.85</v>
      </c>
      <c r="AB142" s="324">
        <v>0.84899999999999998</v>
      </c>
      <c r="AC142" s="299">
        <v>0.85099999999999998</v>
      </c>
    </row>
    <row r="143" spans="2:29" x14ac:dyDescent="0.2">
      <c r="B143" s="5" t="s">
        <v>416</v>
      </c>
      <c r="C143" s="5" t="s">
        <v>8</v>
      </c>
      <c r="D143" s="117" t="s">
        <v>292</v>
      </c>
      <c r="E143" s="5" t="s">
        <v>293</v>
      </c>
      <c r="F143" s="67" t="s">
        <v>466</v>
      </c>
      <c r="G143" s="67">
        <v>1.161</v>
      </c>
      <c r="H143" s="67" t="s">
        <v>571</v>
      </c>
      <c r="I143" s="67">
        <v>0.96499999999999997</v>
      </c>
      <c r="J143" s="113">
        <v>1.125</v>
      </c>
      <c r="K143" s="299">
        <v>1.1200000000000001</v>
      </c>
      <c r="L143" s="324">
        <v>1.1160000000000001</v>
      </c>
      <c r="M143" s="324">
        <v>1.115</v>
      </c>
      <c r="N143" s="324">
        <v>1.1080000000000001</v>
      </c>
      <c r="O143" s="299">
        <v>1.1000000000000001</v>
      </c>
      <c r="P143" s="337">
        <v>1.1000000000000001</v>
      </c>
      <c r="Q143" s="324">
        <v>1.0980000000000001</v>
      </c>
      <c r="R143" s="324">
        <v>1.091</v>
      </c>
      <c r="S143" s="324">
        <v>1.083</v>
      </c>
      <c r="T143" s="299">
        <v>1.0820000000000001</v>
      </c>
      <c r="U143" s="324">
        <v>1.077</v>
      </c>
      <c r="V143" s="337">
        <v>1.079</v>
      </c>
      <c r="W143" s="337">
        <v>1.075</v>
      </c>
      <c r="X143" s="337">
        <v>1.071</v>
      </c>
      <c r="Y143" s="337">
        <v>1.071</v>
      </c>
      <c r="Z143" s="337">
        <v>1.0680000000000001</v>
      </c>
      <c r="AA143" s="299">
        <v>1.0660000000000001</v>
      </c>
      <c r="AB143" s="324">
        <v>1.0620000000000001</v>
      </c>
      <c r="AC143" s="299">
        <v>1.0640000000000001</v>
      </c>
    </row>
    <row r="144" spans="2:29" x14ac:dyDescent="0.2">
      <c r="B144" s="5" t="s">
        <v>435</v>
      </c>
      <c r="C144" s="5" t="s">
        <v>111</v>
      </c>
      <c r="D144" s="117" t="s">
        <v>294</v>
      </c>
      <c r="E144" s="5" t="s">
        <v>295</v>
      </c>
      <c r="F144" s="67" t="s">
        <v>466</v>
      </c>
      <c r="G144" s="67">
        <v>1.161</v>
      </c>
      <c r="H144" s="67" t="s">
        <v>571</v>
      </c>
      <c r="I144" s="67">
        <v>0.96499999999999997</v>
      </c>
      <c r="J144" s="113">
        <v>1.157</v>
      </c>
      <c r="K144" s="299">
        <v>1.1479999999999999</v>
      </c>
      <c r="L144" s="324">
        <v>1.1359999999999999</v>
      </c>
      <c r="M144" s="324">
        <v>1.1240000000000001</v>
      </c>
      <c r="N144" s="324">
        <v>1.111</v>
      </c>
      <c r="O144" s="299">
        <v>1.1000000000000001</v>
      </c>
      <c r="P144" s="337">
        <v>1.095</v>
      </c>
      <c r="Q144" s="324">
        <v>1.0880000000000001</v>
      </c>
      <c r="R144" s="324">
        <v>1.079</v>
      </c>
      <c r="S144" s="324">
        <v>1.07</v>
      </c>
      <c r="T144" s="299">
        <v>1.0640000000000001</v>
      </c>
      <c r="U144" s="324">
        <v>1.06</v>
      </c>
      <c r="V144" s="337">
        <v>1.06</v>
      </c>
      <c r="W144" s="337">
        <v>1.0580000000000001</v>
      </c>
      <c r="X144" s="337">
        <v>1.0569999999999999</v>
      </c>
      <c r="Y144" s="337">
        <v>1.0629999999999999</v>
      </c>
      <c r="Z144" s="337">
        <v>1.0669999999999999</v>
      </c>
      <c r="AA144" s="299">
        <v>1.0620000000000001</v>
      </c>
      <c r="AB144" s="324">
        <v>1.071</v>
      </c>
      <c r="AC144" s="299">
        <v>1.0740000000000001</v>
      </c>
    </row>
    <row r="145" spans="2:29" x14ac:dyDescent="0.2">
      <c r="B145" s="5" t="s">
        <v>429</v>
      </c>
      <c r="C145" s="5" t="s">
        <v>60</v>
      </c>
      <c r="D145" s="117" t="s">
        <v>296</v>
      </c>
      <c r="E145" s="5" t="s">
        <v>297</v>
      </c>
      <c r="F145" s="67" t="s">
        <v>466</v>
      </c>
      <c r="G145" s="67">
        <v>1.161</v>
      </c>
      <c r="H145" s="67" t="s">
        <v>571</v>
      </c>
      <c r="I145" s="67">
        <v>0.96499999999999997</v>
      </c>
      <c r="J145" s="113">
        <v>0.99199999999999999</v>
      </c>
      <c r="K145" s="299">
        <v>0.98699999999999999</v>
      </c>
      <c r="L145" s="324">
        <v>0.98399999999999999</v>
      </c>
      <c r="M145" s="324">
        <v>0.97499999999999998</v>
      </c>
      <c r="N145" s="324">
        <v>0.97099999999999997</v>
      </c>
      <c r="O145" s="299">
        <v>0.96499999999999997</v>
      </c>
      <c r="P145" s="337">
        <v>0.96299999999999997</v>
      </c>
      <c r="Q145" s="324">
        <v>0.95399999999999996</v>
      </c>
      <c r="R145" s="324">
        <v>0.93899999999999995</v>
      </c>
      <c r="S145" s="324">
        <v>0.92</v>
      </c>
      <c r="T145" s="299">
        <v>0.91600000000000004</v>
      </c>
      <c r="U145" s="324">
        <v>0.90900000000000003</v>
      </c>
      <c r="V145" s="337">
        <v>0.91</v>
      </c>
      <c r="W145" s="337">
        <v>0.90400000000000003</v>
      </c>
      <c r="X145" s="337">
        <v>0.90400000000000003</v>
      </c>
      <c r="Y145" s="337">
        <v>0.90400000000000003</v>
      </c>
      <c r="Z145" s="337">
        <v>0.9</v>
      </c>
      <c r="AA145" s="299">
        <v>0.89700000000000002</v>
      </c>
      <c r="AB145" s="324">
        <v>0.89200000000000002</v>
      </c>
      <c r="AC145" s="299">
        <v>0.89100000000000001</v>
      </c>
    </row>
    <row r="146" spans="2:29" x14ac:dyDescent="0.2">
      <c r="B146" s="5" t="s">
        <v>439</v>
      </c>
      <c r="C146" s="5" t="s">
        <v>145</v>
      </c>
      <c r="D146" s="117" t="s">
        <v>298</v>
      </c>
      <c r="E146" s="5" t="s">
        <v>299</v>
      </c>
      <c r="F146" s="67" t="s">
        <v>466</v>
      </c>
      <c r="G146" s="67">
        <v>1.161</v>
      </c>
      <c r="H146" s="67" t="s">
        <v>571</v>
      </c>
      <c r="I146" s="67">
        <v>0.96499999999999997</v>
      </c>
      <c r="J146" s="113">
        <v>1.196</v>
      </c>
      <c r="K146" s="299">
        <v>1.2</v>
      </c>
      <c r="L146" s="324">
        <v>1.194</v>
      </c>
      <c r="M146" s="324">
        <v>1.1930000000000001</v>
      </c>
      <c r="N146" s="324">
        <v>1.1919999999999999</v>
      </c>
      <c r="O146" s="299">
        <v>1.1850000000000001</v>
      </c>
      <c r="P146" s="337">
        <v>1.1870000000000001</v>
      </c>
      <c r="Q146" s="324">
        <v>1.1859999999999999</v>
      </c>
      <c r="R146" s="324">
        <v>1.179</v>
      </c>
      <c r="S146" s="324">
        <v>1.169</v>
      </c>
      <c r="T146" s="299">
        <v>1.163</v>
      </c>
      <c r="U146" s="324">
        <v>1.151</v>
      </c>
      <c r="V146" s="337">
        <v>1.1499999999999999</v>
      </c>
      <c r="W146" s="337">
        <v>1.1459999999999999</v>
      </c>
      <c r="X146" s="337">
        <v>1.153</v>
      </c>
      <c r="Y146" s="337">
        <v>1.159</v>
      </c>
      <c r="Z146" s="337">
        <v>1.159</v>
      </c>
      <c r="AA146" s="299">
        <v>1.161</v>
      </c>
      <c r="AB146" s="324">
        <v>1.161</v>
      </c>
      <c r="AC146" s="299">
        <v>1.167</v>
      </c>
    </row>
    <row r="147" spans="2:29" x14ac:dyDescent="0.2">
      <c r="B147" s="5" t="s">
        <v>433</v>
      </c>
      <c r="C147" s="5" t="s">
        <v>91</v>
      </c>
      <c r="D147" s="117" t="s">
        <v>300</v>
      </c>
      <c r="E147" s="5" t="s">
        <v>301</v>
      </c>
      <c r="F147" s="67" t="s">
        <v>466</v>
      </c>
      <c r="G147" s="67">
        <v>1.161</v>
      </c>
      <c r="H147" s="67" t="s">
        <v>571</v>
      </c>
      <c r="I147" s="67">
        <v>0.96499999999999997</v>
      </c>
      <c r="J147" s="113">
        <v>1.276</v>
      </c>
      <c r="K147" s="299">
        <v>1.274</v>
      </c>
      <c r="L147" s="324">
        <v>1.272</v>
      </c>
      <c r="M147" s="324">
        <v>1.2709999999999999</v>
      </c>
      <c r="N147" s="324">
        <v>1.266</v>
      </c>
      <c r="O147" s="299">
        <v>1.2609999999999999</v>
      </c>
      <c r="P147" s="337">
        <v>1.264</v>
      </c>
      <c r="Q147" s="324">
        <v>1.258</v>
      </c>
      <c r="R147" s="324">
        <v>1.2390000000000001</v>
      </c>
      <c r="S147" s="324">
        <v>1.2250000000000001</v>
      </c>
      <c r="T147" s="299">
        <v>1.2250000000000001</v>
      </c>
      <c r="U147" s="324">
        <v>1.2190000000000001</v>
      </c>
      <c r="V147" s="337">
        <v>1.2170000000000001</v>
      </c>
      <c r="W147" s="337">
        <v>1.2130000000000001</v>
      </c>
      <c r="X147" s="337">
        <v>1.204</v>
      </c>
      <c r="Y147" s="337">
        <v>1.2</v>
      </c>
      <c r="Z147" s="337">
        <v>1.1990000000000001</v>
      </c>
      <c r="AA147" s="299">
        <v>1.194</v>
      </c>
      <c r="AB147" s="324">
        <v>1.1830000000000001</v>
      </c>
      <c r="AC147" s="299">
        <v>1.1759999999999999</v>
      </c>
    </row>
    <row r="148" spans="2:29" x14ac:dyDescent="0.2">
      <c r="B148" s="5" t="s">
        <v>432</v>
      </c>
      <c r="C148" s="5" t="s">
        <v>89</v>
      </c>
      <c r="D148" s="117" t="s">
        <v>302</v>
      </c>
      <c r="E148" s="5" t="s">
        <v>303</v>
      </c>
      <c r="F148" s="67" t="s">
        <v>466</v>
      </c>
      <c r="G148" s="67">
        <v>1.161</v>
      </c>
      <c r="H148" s="67" t="s">
        <v>571</v>
      </c>
      <c r="I148" s="67">
        <v>0.96499999999999997</v>
      </c>
      <c r="J148" s="113">
        <v>1.177</v>
      </c>
      <c r="K148" s="299">
        <v>1.17</v>
      </c>
      <c r="L148" s="324">
        <v>1.1599999999999999</v>
      </c>
      <c r="M148" s="324">
        <v>1.155</v>
      </c>
      <c r="N148" s="324">
        <v>1.1459999999999999</v>
      </c>
      <c r="O148" s="299">
        <v>1.141</v>
      </c>
      <c r="P148" s="337">
        <v>1.1399999999999999</v>
      </c>
      <c r="Q148" s="324">
        <v>1.1339999999999999</v>
      </c>
      <c r="R148" s="324">
        <v>1.1180000000000001</v>
      </c>
      <c r="S148" s="324">
        <v>1.1040000000000001</v>
      </c>
      <c r="T148" s="299">
        <v>1.0900000000000001</v>
      </c>
      <c r="U148" s="324">
        <v>1.0780000000000001</v>
      </c>
      <c r="V148" s="337">
        <v>1.069</v>
      </c>
      <c r="W148" s="337">
        <v>1.06</v>
      </c>
      <c r="X148" s="337">
        <v>1.052</v>
      </c>
      <c r="Y148" s="337">
        <v>1.048</v>
      </c>
      <c r="Z148" s="337">
        <v>1.044</v>
      </c>
      <c r="AA148" s="299">
        <v>1.0389999999999999</v>
      </c>
      <c r="AB148" s="324">
        <v>1.0389999999999999</v>
      </c>
      <c r="AC148" s="299">
        <v>1.036</v>
      </c>
    </row>
    <row r="149" spans="2:29" x14ac:dyDescent="0.2">
      <c r="B149" s="5" t="s">
        <v>431</v>
      </c>
      <c r="C149" s="5" t="s">
        <v>82</v>
      </c>
      <c r="D149" s="117" t="s">
        <v>304</v>
      </c>
      <c r="E149" s="5" t="s">
        <v>305</v>
      </c>
      <c r="F149" s="67" t="s">
        <v>466</v>
      </c>
      <c r="G149" s="67">
        <v>1.161</v>
      </c>
      <c r="H149" s="67" t="s">
        <v>571</v>
      </c>
      <c r="I149" s="67">
        <v>0.96499999999999997</v>
      </c>
      <c r="J149" s="113">
        <v>1.0109999999999999</v>
      </c>
      <c r="K149" s="299">
        <v>1.0069999999999999</v>
      </c>
      <c r="L149" s="324">
        <v>1.0009999999999999</v>
      </c>
      <c r="M149" s="324">
        <v>0.995</v>
      </c>
      <c r="N149" s="324">
        <v>0.98799999999999999</v>
      </c>
      <c r="O149" s="299">
        <v>0.98</v>
      </c>
      <c r="P149" s="337">
        <v>0.97799999999999998</v>
      </c>
      <c r="Q149" s="324">
        <v>0.97199999999999998</v>
      </c>
      <c r="R149" s="324">
        <v>0.96299999999999997</v>
      </c>
      <c r="S149" s="324">
        <v>0.95299999999999996</v>
      </c>
      <c r="T149" s="299">
        <v>0.94799999999999995</v>
      </c>
      <c r="U149" s="324">
        <v>0.94199999999999995</v>
      </c>
      <c r="V149" s="337">
        <v>0.94199999999999995</v>
      </c>
      <c r="W149" s="337">
        <v>0.93799999999999994</v>
      </c>
      <c r="X149" s="337">
        <v>0.93300000000000005</v>
      </c>
      <c r="Y149" s="337">
        <v>0.93500000000000005</v>
      </c>
      <c r="Z149" s="337">
        <v>0.93600000000000005</v>
      </c>
      <c r="AA149" s="299">
        <v>0.93700000000000006</v>
      </c>
      <c r="AB149" s="324">
        <v>0.93300000000000005</v>
      </c>
      <c r="AC149" s="299">
        <v>0.93100000000000005</v>
      </c>
    </row>
    <row r="150" spans="2:29" x14ac:dyDescent="0.2">
      <c r="B150" s="5" t="s">
        <v>435</v>
      </c>
      <c r="C150" s="5" t="s">
        <v>111</v>
      </c>
      <c r="D150" s="117" t="s">
        <v>306</v>
      </c>
      <c r="E150" s="5" t="s">
        <v>307</v>
      </c>
      <c r="F150" s="67" t="s">
        <v>466</v>
      </c>
      <c r="G150" s="67">
        <v>1.161</v>
      </c>
      <c r="H150" s="67" t="s">
        <v>571</v>
      </c>
      <c r="I150" s="67">
        <v>0.96499999999999997</v>
      </c>
      <c r="J150" s="113">
        <v>1.054</v>
      </c>
      <c r="K150" s="299">
        <v>1.05</v>
      </c>
      <c r="L150" s="324">
        <v>1.044</v>
      </c>
      <c r="M150" s="324">
        <v>1.042</v>
      </c>
      <c r="N150" s="324">
        <v>1.0369999999999999</v>
      </c>
      <c r="O150" s="299">
        <v>1.0289999999999999</v>
      </c>
      <c r="P150" s="337">
        <v>1.0309999999999999</v>
      </c>
      <c r="Q150" s="324">
        <v>1.034</v>
      </c>
      <c r="R150" s="324">
        <v>1.034</v>
      </c>
      <c r="S150" s="324">
        <v>1.0289999999999999</v>
      </c>
      <c r="T150" s="299">
        <v>1.0289999999999999</v>
      </c>
      <c r="U150" s="324">
        <v>1.026</v>
      </c>
      <c r="V150" s="337">
        <v>1.0289999999999999</v>
      </c>
      <c r="W150" s="337">
        <v>1.03</v>
      </c>
      <c r="X150" s="337">
        <v>1.0229999999999999</v>
      </c>
      <c r="Y150" s="337">
        <v>1.028</v>
      </c>
      <c r="Z150" s="337">
        <v>1.0309999999999999</v>
      </c>
      <c r="AA150" s="299">
        <v>1.0369999999999999</v>
      </c>
      <c r="AB150" s="324">
        <v>1.042</v>
      </c>
      <c r="AC150" s="299">
        <v>1.046</v>
      </c>
    </row>
    <row r="151" spans="2:29" x14ac:dyDescent="0.2">
      <c r="B151" s="5" t="s">
        <v>431</v>
      </c>
      <c r="C151" s="5" t="s">
        <v>82</v>
      </c>
      <c r="D151" s="117" t="s">
        <v>308</v>
      </c>
      <c r="E151" s="5" t="s">
        <v>309</v>
      </c>
      <c r="F151" s="67" t="s">
        <v>466</v>
      </c>
      <c r="G151" s="67">
        <v>1.161</v>
      </c>
      <c r="H151" s="67" t="s">
        <v>571</v>
      </c>
      <c r="I151" s="67">
        <v>0.96499999999999997</v>
      </c>
      <c r="J151" s="113">
        <v>1.0920000000000001</v>
      </c>
      <c r="K151" s="299">
        <v>1.087</v>
      </c>
      <c r="L151" s="324">
        <v>1.079</v>
      </c>
      <c r="M151" s="324">
        <v>1.0740000000000001</v>
      </c>
      <c r="N151" s="324">
        <v>1.0680000000000001</v>
      </c>
      <c r="O151" s="299">
        <v>1.0589999999999999</v>
      </c>
      <c r="P151" s="337">
        <v>1.0629999999999999</v>
      </c>
      <c r="Q151" s="324">
        <v>1.056</v>
      </c>
      <c r="R151" s="324">
        <v>1.0509999999999999</v>
      </c>
      <c r="S151" s="324">
        <v>1.0449999999999999</v>
      </c>
      <c r="T151" s="299">
        <v>1.038</v>
      </c>
      <c r="U151" s="324">
        <v>1.034</v>
      </c>
      <c r="V151" s="337">
        <v>1.0329999999999999</v>
      </c>
      <c r="W151" s="337">
        <v>1.0289999999999999</v>
      </c>
      <c r="X151" s="337">
        <v>1.0249999999999999</v>
      </c>
      <c r="Y151" s="337">
        <v>1.0249999999999999</v>
      </c>
      <c r="Z151" s="337">
        <v>1.028</v>
      </c>
      <c r="AA151" s="299">
        <v>1.03</v>
      </c>
      <c r="AB151" s="324">
        <v>1.0249999999999999</v>
      </c>
      <c r="AC151" s="299">
        <v>1.0249999999999999</v>
      </c>
    </row>
    <row r="152" spans="2:29" x14ac:dyDescent="0.2">
      <c r="B152" s="5" t="s">
        <v>434</v>
      </c>
      <c r="C152" s="5" t="s">
        <v>98</v>
      </c>
      <c r="D152" s="117" t="s">
        <v>310</v>
      </c>
      <c r="E152" s="5" t="s">
        <v>311</v>
      </c>
      <c r="F152" s="67" t="s">
        <v>466</v>
      </c>
      <c r="G152" s="67">
        <v>1.161</v>
      </c>
      <c r="H152" s="67" t="s">
        <v>571</v>
      </c>
      <c r="I152" s="67">
        <v>0.96499999999999997</v>
      </c>
      <c r="J152" s="113">
        <v>0.92300000000000004</v>
      </c>
      <c r="K152" s="299">
        <v>0.91500000000000004</v>
      </c>
      <c r="L152" s="324">
        <v>0.90700000000000003</v>
      </c>
      <c r="M152" s="324">
        <v>0.89800000000000002</v>
      </c>
      <c r="N152" s="324">
        <v>0.89</v>
      </c>
      <c r="O152" s="299">
        <v>0.88</v>
      </c>
      <c r="P152" s="337">
        <v>0.872</v>
      </c>
      <c r="Q152" s="324">
        <v>0.86199999999999999</v>
      </c>
      <c r="R152" s="324">
        <v>0.84499999999999997</v>
      </c>
      <c r="S152" s="324">
        <v>0.83299999999999996</v>
      </c>
      <c r="T152" s="299">
        <v>0.83199999999999996</v>
      </c>
      <c r="U152" s="324">
        <v>0.82399999999999995</v>
      </c>
      <c r="V152" s="337">
        <v>0.82</v>
      </c>
      <c r="W152" s="337">
        <v>0.81599999999999995</v>
      </c>
      <c r="X152" s="337">
        <v>0.81299999999999994</v>
      </c>
      <c r="Y152" s="337">
        <v>0.81499999999999995</v>
      </c>
      <c r="Z152" s="337">
        <v>0.81699999999999995</v>
      </c>
      <c r="AA152" s="299">
        <v>0.81699999999999995</v>
      </c>
      <c r="AB152" s="324">
        <v>0.81499999999999995</v>
      </c>
      <c r="AC152" s="299">
        <v>0.81699999999999995</v>
      </c>
    </row>
    <row r="153" spans="2:29" x14ac:dyDescent="0.2">
      <c r="B153" s="5" t="s">
        <v>552</v>
      </c>
      <c r="C153" s="5" t="s">
        <v>20</v>
      </c>
      <c r="D153" s="117" t="s">
        <v>312</v>
      </c>
      <c r="E153" s="5" t="s">
        <v>313</v>
      </c>
      <c r="F153" s="67" t="s">
        <v>466</v>
      </c>
      <c r="G153" s="67">
        <v>1.161</v>
      </c>
      <c r="H153" s="67" t="s">
        <v>571</v>
      </c>
      <c r="I153" s="67">
        <v>0.96499999999999997</v>
      </c>
      <c r="J153" s="113">
        <v>1.117</v>
      </c>
      <c r="K153" s="299">
        <v>1.119</v>
      </c>
      <c r="L153" s="324">
        <v>1.1200000000000001</v>
      </c>
      <c r="M153" s="324">
        <v>1.1240000000000001</v>
      </c>
      <c r="N153" s="324">
        <v>1.1259999999999999</v>
      </c>
      <c r="O153" s="299">
        <v>1.123</v>
      </c>
      <c r="P153" s="337">
        <v>1.125</v>
      </c>
      <c r="Q153" s="324">
        <v>1.121</v>
      </c>
      <c r="R153" s="324">
        <v>1.109</v>
      </c>
      <c r="S153" s="324">
        <v>1.093</v>
      </c>
      <c r="T153" s="299">
        <v>1.0940000000000001</v>
      </c>
      <c r="U153" s="324">
        <v>1.087</v>
      </c>
      <c r="V153" s="337">
        <v>1.0820000000000001</v>
      </c>
      <c r="W153" s="337">
        <v>1.075</v>
      </c>
      <c r="X153" s="337">
        <v>1.07</v>
      </c>
      <c r="Y153" s="337">
        <v>1.0680000000000001</v>
      </c>
      <c r="Z153" s="337">
        <v>1.0620000000000001</v>
      </c>
      <c r="AA153" s="299">
        <v>1.054</v>
      </c>
      <c r="AB153" s="324">
        <v>1.056</v>
      </c>
      <c r="AC153" s="299">
        <v>1.0569999999999999</v>
      </c>
    </row>
    <row r="154" spans="2:29" x14ac:dyDescent="0.2">
      <c r="B154" s="5" t="s">
        <v>439</v>
      </c>
      <c r="C154" s="5" t="s">
        <v>145</v>
      </c>
      <c r="D154" s="117" t="s">
        <v>314</v>
      </c>
      <c r="E154" s="5" t="s">
        <v>315</v>
      </c>
      <c r="F154" s="67" t="s">
        <v>466</v>
      </c>
      <c r="G154" s="67">
        <v>1.161</v>
      </c>
      <c r="H154" s="67" t="s">
        <v>571</v>
      </c>
      <c r="I154" s="67">
        <v>0.96499999999999997</v>
      </c>
      <c r="J154" s="113">
        <v>1.101</v>
      </c>
      <c r="K154" s="299">
        <v>1.099</v>
      </c>
      <c r="L154" s="324">
        <v>1.0920000000000001</v>
      </c>
      <c r="M154" s="324">
        <v>1.091</v>
      </c>
      <c r="N154" s="324">
        <v>1.0900000000000001</v>
      </c>
      <c r="O154" s="299">
        <v>1.0860000000000001</v>
      </c>
      <c r="P154" s="337">
        <v>1.091</v>
      </c>
      <c r="Q154" s="324">
        <v>1.087</v>
      </c>
      <c r="R154" s="324">
        <v>1.0820000000000001</v>
      </c>
      <c r="S154" s="324">
        <v>1.0760000000000001</v>
      </c>
      <c r="T154" s="299">
        <v>1.069</v>
      </c>
      <c r="U154" s="324">
        <v>1.0569999999999999</v>
      </c>
      <c r="V154" s="337">
        <v>1.0580000000000001</v>
      </c>
      <c r="W154" s="337">
        <v>1.0589999999999999</v>
      </c>
      <c r="X154" s="337">
        <v>1.0580000000000001</v>
      </c>
      <c r="Y154" s="337">
        <v>1.06</v>
      </c>
      <c r="Z154" s="337">
        <v>1.056</v>
      </c>
      <c r="AA154" s="299">
        <v>1.0589999999999999</v>
      </c>
      <c r="AB154" s="324">
        <v>1.0569999999999999</v>
      </c>
      <c r="AC154" s="299">
        <v>1.0609999999999999</v>
      </c>
    </row>
    <row r="155" spans="2:29" x14ac:dyDescent="0.2">
      <c r="B155" s="5" t="s">
        <v>422</v>
      </c>
      <c r="C155" s="5" t="s">
        <v>31</v>
      </c>
      <c r="D155" s="117" t="s">
        <v>316</v>
      </c>
      <c r="E155" s="5" t="s">
        <v>317</v>
      </c>
      <c r="F155" s="67" t="s">
        <v>466</v>
      </c>
      <c r="G155" s="67">
        <v>1.161</v>
      </c>
      <c r="H155" s="67" t="s">
        <v>571</v>
      </c>
      <c r="I155" s="67">
        <v>0.96499999999999997</v>
      </c>
      <c r="J155" s="113">
        <v>0.68500000000000005</v>
      </c>
      <c r="K155" s="299">
        <v>0.67600000000000005</v>
      </c>
      <c r="L155" s="324">
        <v>0.67100000000000004</v>
      </c>
      <c r="M155" s="324">
        <v>0.66400000000000003</v>
      </c>
      <c r="N155" s="324">
        <v>0.65500000000000003</v>
      </c>
      <c r="O155" s="299">
        <v>0.64800000000000002</v>
      </c>
      <c r="P155" s="337">
        <v>0.64300000000000002</v>
      </c>
      <c r="Q155" s="324">
        <v>0.63800000000000001</v>
      </c>
      <c r="R155" s="324">
        <v>0.629</v>
      </c>
      <c r="S155" s="324">
        <v>0.623</v>
      </c>
      <c r="T155" s="299">
        <v>0.621</v>
      </c>
      <c r="U155" s="324">
        <v>0.62</v>
      </c>
      <c r="V155" s="337">
        <v>0.621</v>
      </c>
      <c r="W155" s="337">
        <v>0.61899999999999999</v>
      </c>
      <c r="X155" s="337">
        <v>0.61499999999999999</v>
      </c>
      <c r="Y155" s="337">
        <v>0.61499999999999999</v>
      </c>
      <c r="Z155" s="337">
        <v>0.61499999999999999</v>
      </c>
      <c r="AA155" s="299">
        <v>0.61299999999999999</v>
      </c>
      <c r="AB155" s="324">
        <v>0.61199999999999999</v>
      </c>
      <c r="AC155" s="299">
        <v>0.61199999999999999</v>
      </c>
    </row>
    <row r="156" spans="2:29" x14ac:dyDescent="0.2">
      <c r="B156" s="5" t="s">
        <v>439</v>
      </c>
      <c r="C156" s="5" t="s">
        <v>145</v>
      </c>
      <c r="D156" s="117" t="s">
        <v>318</v>
      </c>
      <c r="E156" s="5" t="s">
        <v>319</v>
      </c>
      <c r="F156" s="67" t="s">
        <v>466</v>
      </c>
      <c r="G156" s="67">
        <v>1.161</v>
      </c>
      <c r="H156" s="67" t="s">
        <v>571</v>
      </c>
      <c r="I156" s="67">
        <v>0.96499999999999997</v>
      </c>
      <c r="J156" s="113">
        <v>1.355</v>
      </c>
      <c r="K156" s="299">
        <v>1.351</v>
      </c>
      <c r="L156" s="324">
        <v>1.339</v>
      </c>
      <c r="M156" s="324">
        <v>1.3260000000000001</v>
      </c>
      <c r="N156" s="324">
        <v>1.319</v>
      </c>
      <c r="O156" s="299">
        <v>1.31</v>
      </c>
      <c r="P156" s="337">
        <v>1.3029999999999999</v>
      </c>
      <c r="Q156" s="324">
        <v>1.294</v>
      </c>
      <c r="R156" s="324">
        <v>1.2809999999999999</v>
      </c>
      <c r="S156" s="324">
        <v>1.2689999999999999</v>
      </c>
      <c r="T156" s="299">
        <v>1.262</v>
      </c>
      <c r="U156" s="324">
        <v>1.238</v>
      </c>
      <c r="V156" s="337">
        <v>1.232</v>
      </c>
      <c r="W156" s="337">
        <v>1.226</v>
      </c>
      <c r="X156" s="337">
        <v>1.2250000000000001</v>
      </c>
      <c r="Y156" s="337">
        <v>1.23</v>
      </c>
      <c r="Z156" s="337">
        <v>1.23</v>
      </c>
      <c r="AA156" s="299">
        <v>1.2330000000000001</v>
      </c>
      <c r="AB156" s="324">
        <v>1.2350000000000001</v>
      </c>
      <c r="AC156" s="299">
        <v>1.24</v>
      </c>
    </row>
    <row r="157" spans="2:29" x14ac:dyDescent="0.2">
      <c r="B157" s="5" t="s">
        <v>430</v>
      </c>
      <c r="C157" s="5" t="s">
        <v>65</v>
      </c>
      <c r="D157" s="117" t="s">
        <v>320</v>
      </c>
      <c r="E157" s="5" t="s">
        <v>321</v>
      </c>
      <c r="F157" s="67" t="s">
        <v>466</v>
      </c>
      <c r="G157" s="67">
        <v>1.161</v>
      </c>
      <c r="H157" s="67" t="s">
        <v>571</v>
      </c>
      <c r="I157" s="67">
        <v>0.96499999999999997</v>
      </c>
      <c r="J157" s="113">
        <v>1.1319999999999999</v>
      </c>
      <c r="K157" s="299">
        <v>1.1259999999999999</v>
      </c>
      <c r="L157" s="324">
        <v>1.1180000000000001</v>
      </c>
      <c r="M157" s="324">
        <v>1.111</v>
      </c>
      <c r="N157" s="324">
        <v>1.101</v>
      </c>
      <c r="O157" s="299">
        <v>1.089</v>
      </c>
      <c r="P157" s="337">
        <v>1.081</v>
      </c>
      <c r="Q157" s="324">
        <v>1.071</v>
      </c>
      <c r="R157" s="324">
        <v>1.0589999999999999</v>
      </c>
      <c r="S157" s="324">
        <v>1.0369999999999999</v>
      </c>
      <c r="T157" s="299">
        <v>1.0229999999999999</v>
      </c>
      <c r="U157" s="324">
        <v>1.0109999999999999</v>
      </c>
      <c r="V157" s="337">
        <v>1.0049999999999999</v>
      </c>
      <c r="W157" s="337">
        <v>0.997</v>
      </c>
      <c r="X157" s="337">
        <v>0.99199999999999999</v>
      </c>
      <c r="Y157" s="337">
        <v>0.98899999999999999</v>
      </c>
      <c r="Z157" s="337">
        <v>0.99</v>
      </c>
      <c r="AA157" s="299">
        <v>0.98699999999999999</v>
      </c>
      <c r="AB157" s="324">
        <v>0.98399999999999999</v>
      </c>
      <c r="AC157" s="299">
        <v>0.98199999999999998</v>
      </c>
    </row>
    <row r="158" spans="2:29" x14ac:dyDescent="0.2">
      <c r="B158" s="5" t="s">
        <v>425</v>
      </c>
      <c r="C158" s="5" t="s">
        <v>40</v>
      </c>
      <c r="D158" s="117" t="s">
        <v>322</v>
      </c>
      <c r="E158" s="5" t="s">
        <v>323</v>
      </c>
      <c r="F158" s="67" t="s">
        <v>466</v>
      </c>
      <c r="G158" s="67">
        <v>1.161</v>
      </c>
      <c r="H158" s="67" t="s">
        <v>571</v>
      </c>
      <c r="I158" s="67">
        <v>0.96499999999999997</v>
      </c>
      <c r="J158" s="113">
        <v>1.171</v>
      </c>
      <c r="K158" s="299">
        <v>1.163</v>
      </c>
      <c r="L158" s="324">
        <v>1.1539999999999999</v>
      </c>
      <c r="M158" s="324">
        <v>1.1419999999999999</v>
      </c>
      <c r="N158" s="324">
        <v>1.1319999999999999</v>
      </c>
      <c r="O158" s="299">
        <v>1.125</v>
      </c>
      <c r="P158" s="337">
        <v>1.121</v>
      </c>
      <c r="Q158" s="324">
        <v>1.111</v>
      </c>
      <c r="R158" s="324">
        <v>1.097</v>
      </c>
      <c r="S158" s="324">
        <v>1.083</v>
      </c>
      <c r="T158" s="299">
        <v>1.073</v>
      </c>
      <c r="U158" s="324">
        <v>1.056</v>
      </c>
      <c r="V158" s="337">
        <v>1.0469999999999999</v>
      </c>
      <c r="W158" s="337">
        <v>1.0409999999999999</v>
      </c>
      <c r="X158" s="337">
        <v>1.034</v>
      </c>
      <c r="Y158" s="337">
        <v>1.0329999999999999</v>
      </c>
      <c r="Z158" s="337">
        <v>1.0329999999999999</v>
      </c>
      <c r="AA158" s="299">
        <v>1.034</v>
      </c>
      <c r="AB158" s="324">
        <v>1.028</v>
      </c>
      <c r="AC158" s="299">
        <v>1.0329999999999999</v>
      </c>
    </row>
    <row r="159" spans="2:29" x14ac:dyDescent="0.2">
      <c r="B159" s="5" t="s">
        <v>430</v>
      </c>
      <c r="C159" s="5" t="s">
        <v>65</v>
      </c>
      <c r="D159" s="117" t="s">
        <v>324</v>
      </c>
      <c r="E159" s="5" t="s">
        <v>325</v>
      </c>
      <c r="F159" s="67" t="s">
        <v>466</v>
      </c>
      <c r="G159" s="67">
        <v>1.161</v>
      </c>
      <c r="H159" s="67" t="s">
        <v>571</v>
      </c>
      <c r="I159" s="67">
        <v>0.96499999999999997</v>
      </c>
      <c r="J159" s="113">
        <v>1.147</v>
      </c>
      <c r="K159" s="299">
        <v>1.1379999999999999</v>
      </c>
      <c r="L159" s="324">
        <v>1.1279999999999999</v>
      </c>
      <c r="M159" s="324">
        <v>1.1220000000000001</v>
      </c>
      <c r="N159" s="324">
        <v>1.115</v>
      </c>
      <c r="O159" s="299">
        <v>1.1020000000000001</v>
      </c>
      <c r="P159" s="337">
        <v>1.1020000000000001</v>
      </c>
      <c r="Q159" s="324">
        <v>1.0980000000000001</v>
      </c>
      <c r="R159" s="324">
        <v>1.097</v>
      </c>
      <c r="S159" s="324">
        <v>1.079</v>
      </c>
      <c r="T159" s="299">
        <v>1.071</v>
      </c>
      <c r="U159" s="324">
        <v>1.0669999999999999</v>
      </c>
      <c r="V159" s="337">
        <v>1.0660000000000001</v>
      </c>
      <c r="W159" s="337">
        <v>1.0660000000000001</v>
      </c>
      <c r="X159" s="337">
        <v>1.069</v>
      </c>
      <c r="Y159" s="337">
        <v>1.071</v>
      </c>
      <c r="Z159" s="337">
        <v>1.07</v>
      </c>
      <c r="AA159" s="299">
        <v>1.073</v>
      </c>
      <c r="AB159" s="324">
        <v>1.0720000000000001</v>
      </c>
      <c r="AC159" s="299">
        <v>1.069</v>
      </c>
    </row>
    <row r="160" spans="2:29" x14ac:dyDescent="0.2">
      <c r="B160" s="5" t="s">
        <v>432</v>
      </c>
      <c r="C160" s="5" t="s">
        <v>89</v>
      </c>
      <c r="D160" s="117" t="s">
        <v>326</v>
      </c>
      <c r="E160" s="5" t="s">
        <v>327</v>
      </c>
      <c r="F160" s="67" t="s">
        <v>466</v>
      </c>
      <c r="G160" s="67">
        <v>1.161</v>
      </c>
      <c r="H160" s="67" t="s">
        <v>571</v>
      </c>
      <c r="I160" s="67">
        <v>0.96499999999999997</v>
      </c>
      <c r="J160" s="113">
        <v>1.284</v>
      </c>
      <c r="K160" s="299">
        <v>1.28</v>
      </c>
      <c r="L160" s="324">
        <v>1.2729999999999999</v>
      </c>
      <c r="M160" s="324">
        <v>1.27</v>
      </c>
      <c r="N160" s="324">
        <v>1.2669999999999999</v>
      </c>
      <c r="O160" s="299">
        <v>1.262</v>
      </c>
      <c r="P160" s="337">
        <v>1.2609999999999999</v>
      </c>
      <c r="Q160" s="324">
        <v>1.2549999999999999</v>
      </c>
      <c r="R160" s="324">
        <v>1.242</v>
      </c>
      <c r="S160" s="324">
        <v>1.2310000000000001</v>
      </c>
      <c r="T160" s="299">
        <v>1.224</v>
      </c>
      <c r="U160" s="324">
        <v>1.2150000000000001</v>
      </c>
      <c r="V160" s="337">
        <v>1.21</v>
      </c>
      <c r="W160" s="337">
        <v>1.2050000000000001</v>
      </c>
      <c r="X160" s="337">
        <v>1.1970000000000001</v>
      </c>
      <c r="Y160" s="337">
        <v>1.1950000000000001</v>
      </c>
      <c r="Z160" s="337">
        <v>1.1879999999999999</v>
      </c>
      <c r="AA160" s="299">
        <v>1.1839999999999999</v>
      </c>
      <c r="AB160" s="324">
        <v>1.18</v>
      </c>
      <c r="AC160" s="299">
        <v>1.177</v>
      </c>
    </row>
    <row r="161" spans="2:29" x14ac:dyDescent="0.2">
      <c r="B161" s="5" t="s">
        <v>427</v>
      </c>
      <c r="C161" s="5" t="s">
        <v>50</v>
      </c>
      <c r="D161" s="117" t="s">
        <v>328</v>
      </c>
      <c r="E161" s="5" t="s">
        <v>329</v>
      </c>
      <c r="F161" s="67" t="s">
        <v>466</v>
      </c>
      <c r="G161" s="67">
        <v>1.161</v>
      </c>
      <c r="H161" s="67" t="s">
        <v>571</v>
      </c>
      <c r="I161" s="67">
        <v>0.96499999999999997</v>
      </c>
      <c r="J161" s="113">
        <v>0.98599999999999999</v>
      </c>
      <c r="K161" s="299">
        <v>0.98199999999999998</v>
      </c>
      <c r="L161" s="324">
        <v>0.97499999999999998</v>
      </c>
      <c r="M161" s="324">
        <v>0.97099999999999997</v>
      </c>
      <c r="N161" s="324">
        <v>0.96499999999999997</v>
      </c>
      <c r="O161" s="299">
        <v>0.96</v>
      </c>
      <c r="P161" s="337">
        <v>0.95399999999999996</v>
      </c>
      <c r="Q161" s="324">
        <v>0.94599999999999995</v>
      </c>
      <c r="R161" s="324">
        <v>0.93600000000000005</v>
      </c>
      <c r="S161" s="324">
        <v>0.92600000000000005</v>
      </c>
      <c r="T161" s="299">
        <v>0.91900000000000004</v>
      </c>
      <c r="U161" s="324">
        <v>0.90600000000000003</v>
      </c>
      <c r="V161" s="337">
        <v>0.90100000000000002</v>
      </c>
      <c r="W161" s="337">
        <v>0.89800000000000002</v>
      </c>
      <c r="X161" s="337">
        <v>0.89500000000000002</v>
      </c>
      <c r="Y161" s="337">
        <v>0.89500000000000002</v>
      </c>
      <c r="Z161" s="337">
        <v>0.89200000000000002</v>
      </c>
      <c r="AA161" s="299">
        <v>0.88900000000000001</v>
      </c>
      <c r="AB161" s="324">
        <v>0.88700000000000001</v>
      </c>
      <c r="AC161" s="299">
        <v>0.88700000000000001</v>
      </c>
    </row>
    <row r="162" spans="2:29" x14ac:dyDescent="0.2">
      <c r="B162" s="5" t="s">
        <v>427</v>
      </c>
      <c r="C162" s="5" t="s">
        <v>50</v>
      </c>
      <c r="D162" s="117" t="s">
        <v>330</v>
      </c>
      <c r="E162" s="5" t="s">
        <v>331</v>
      </c>
      <c r="F162" s="67" t="s">
        <v>466</v>
      </c>
      <c r="G162" s="67">
        <v>1.161</v>
      </c>
      <c r="H162" s="67" t="s">
        <v>571</v>
      </c>
      <c r="I162" s="67">
        <v>0.96499999999999997</v>
      </c>
      <c r="J162" s="113">
        <v>0.97399999999999998</v>
      </c>
      <c r="K162" s="299">
        <v>0.97</v>
      </c>
      <c r="L162" s="324">
        <v>0.96699999999999997</v>
      </c>
      <c r="M162" s="324">
        <v>0.96299999999999997</v>
      </c>
      <c r="N162" s="324">
        <v>0.95699999999999996</v>
      </c>
      <c r="O162" s="299">
        <v>0.94499999999999995</v>
      </c>
      <c r="P162" s="337">
        <v>0.94</v>
      </c>
      <c r="Q162" s="324">
        <v>0.93300000000000005</v>
      </c>
      <c r="R162" s="324">
        <v>0.91900000000000004</v>
      </c>
      <c r="S162" s="324">
        <v>0.90400000000000003</v>
      </c>
      <c r="T162" s="299">
        <v>0.89700000000000002</v>
      </c>
      <c r="U162" s="324">
        <v>0.89100000000000001</v>
      </c>
      <c r="V162" s="337">
        <v>0.88400000000000001</v>
      </c>
      <c r="W162" s="337">
        <v>0.88</v>
      </c>
      <c r="X162" s="337">
        <v>0.871</v>
      </c>
      <c r="Y162" s="337">
        <v>0.86599999999999999</v>
      </c>
      <c r="Z162" s="337">
        <v>0.872</v>
      </c>
      <c r="AA162" s="299">
        <v>0.876</v>
      </c>
      <c r="AB162" s="324">
        <v>0.876</v>
      </c>
      <c r="AC162" s="299">
        <v>0.875</v>
      </c>
    </row>
    <row r="163" spans="2:29" x14ac:dyDescent="0.2">
      <c r="B163" s="5" t="s">
        <v>422</v>
      </c>
      <c r="C163" s="5" t="s">
        <v>31</v>
      </c>
      <c r="D163" s="117" t="s">
        <v>332</v>
      </c>
      <c r="E163" s="5" t="s">
        <v>333</v>
      </c>
      <c r="F163" s="67" t="s">
        <v>466</v>
      </c>
      <c r="G163" s="67">
        <v>1.161</v>
      </c>
      <c r="H163" s="67" t="s">
        <v>571</v>
      </c>
      <c r="I163" s="67">
        <v>0.96499999999999997</v>
      </c>
      <c r="J163" s="113">
        <v>1.069</v>
      </c>
      <c r="K163" s="299">
        <v>1.0669999999999999</v>
      </c>
      <c r="L163" s="324">
        <v>1.0640000000000001</v>
      </c>
      <c r="M163" s="324">
        <v>1.0640000000000001</v>
      </c>
      <c r="N163" s="324">
        <v>1.0629999999999999</v>
      </c>
      <c r="O163" s="299">
        <v>1.0620000000000001</v>
      </c>
      <c r="P163" s="337">
        <v>1.0629999999999999</v>
      </c>
      <c r="Q163" s="324">
        <v>1.0569999999999999</v>
      </c>
      <c r="R163" s="324">
        <v>1.044</v>
      </c>
      <c r="S163" s="324">
        <v>1.0349999999999999</v>
      </c>
      <c r="T163" s="299">
        <v>1.0309999999999999</v>
      </c>
      <c r="U163" s="324">
        <v>1.0189999999999999</v>
      </c>
      <c r="V163" s="337">
        <v>1.02</v>
      </c>
      <c r="W163" s="337">
        <v>1.014</v>
      </c>
      <c r="X163" s="337">
        <v>1.008</v>
      </c>
      <c r="Y163" s="337">
        <v>1.008</v>
      </c>
      <c r="Z163" s="337">
        <v>1.002</v>
      </c>
      <c r="AA163" s="299">
        <v>0.998</v>
      </c>
      <c r="AB163" s="324">
        <v>0.996</v>
      </c>
      <c r="AC163" s="299">
        <v>1</v>
      </c>
    </row>
    <row r="164" spans="2:29" x14ac:dyDescent="0.2">
      <c r="B164" s="5" t="s">
        <v>416</v>
      </c>
      <c r="C164" s="5" t="s">
        <v>8</v>
      </c>
      <c r="D164" s="117" t="s">
        <v>334</v>
      </c>
      <c r="E164" s="5" t="s">
        <v>335</v>
      </c>
      <c r="F164" s="67" t="s">
        <v>466</v>
      </c>
      <c r="G164" s="67">
        <v>1.161</v>
      </c>
      <c r="H164" s="67" t="s">
        <v>571</v>
      </c>
      <c r="I164" s="67">
        <v>0.96499999999999997</v>
      </c>
      <c r="J164" s="113">
        <v>1.161</v>
      </c>
      <c r="K164" s="299">
        <v>1.1499999999999999</v>
      </c>
      <c r="L164" s="324">
        <v>1.143</v>
      </c>
      <c r="M164" s="324">
        <v>1.135</v>
      </c>
      <c r="N164" s="324">
        <v>1.127</v>
      </c>
      <c r="O164" s="299">
        <v>1.1120000000000001</v>
      </c>
      <c r="P164" s="337">
        <v>1.111</v>
      </c>
      <c r="Q164" s="324">
        <v>1.107</v>
      </c>
      <c r="R164" s="324">
        <v>1.085</v>
      </c>
      <c r="S164" s="324">
        <v>1.0740000000000001</v>
      </c>
      <c r="T164" s="299">
        <v>1.077</v>
      </c>
      <c r="U164" s="324">
        <v>1.073</v>
      </c>
      <c r="V164" s="337">
        <v>1.069</v>
      </c>
      <c r="W164" s="337">
        <v>1.0660000000000001</v>
      </c>
      <c r="X164" s="337">
        <v>1.0640000000000001</v>
      </c>
      <c r="Y164" s="337">
        <v>1.0669999999999999</v>
      </c>
      <c r="Z164" s="337">
        <v>1.0680000000000001</v>
      </c>
      <c r="AA164" s="299">
        <v>1.07</v>
      </c>
      <c r="AB164" s="324">
        <v>1.07</v>
      </c>
      <c r="AC164" s="299">
        <v>1.0740000000000001</v>
      </c>
    </row>
    <row r="165" spans="2:29" x14ac:dyDescent="0.2">
      <c r="B165" s="5" t="s">
        <v>420</v>
      </c>
      <c r="C165" s="5" t="s">
        <v>25</v>
      </c>
      <c r="D165" s="117" t="s">
        <v>336</v>
      </c>
      <c r="E165" s="5" t="s">
        <v>337</v>
      </c>
      <c r="F165" s="67" t="s">
        <v>466</v>
      </c>
      <c r="G165" s="67">
        <v>1.161</v>
      </c>
      <c r="H165" s="67" t="s">
        <v>571</v>
      </c>
      <c r="I165" s="67">
        <v>0.96499999999999997</v>
      </c>
      <c r="J165" s="113">
        <v>0.98099999999999998</v>
      </c>
      <c r="K165" s="299">
        <v>0.97699999999999998</v>
      </c>
      <c r="L165" s="324">
        <v>0.96899999999999997</v>
      </c>
      <c r="M165" s="324">
        <v>0.96399999999999997</v>
      </c>
      <c r="N165" s="324">
        <v>0.95899999999999996</v>
      </c>
      <c r="O165" s="299">
        <v>0.95199999999999996</v>
      </c>
      <c r="P165" s="337">
        <v>0.95299999999999996</v>
      </c>
      <c r="Q165" s="324">
        <v>0.94399999999999995</v>
      </c>
      <c r="R165" s="324">
        <v>0.93500000000000005</v>
      </c>
      <c r="S165" s="324">
        <v>0.92800000000000005</v>
      </c>
      <c r="T165" s="299">
        <v>0.92400000000000004</v>
      </c>
      <c r="U165" s="324">
        <v>0.92100000000000004</v>
      </c>
      <c r="V165" s="337">
        <v>0.93</v>
      </c>
      <c r="W165" s="337">
        <v>0.93100000000000005</v>
      </c>
      <c r="X165" s="337">
        <v>0.93100000000000005</v>
      </c>
      <c r="Y165" s="337">
        <v>0.93100000000000005</v>
      </c>
      <c r="Z165" s="337">
        <v>0.93400000000000005</v>
      </c>
      <c r="AA165" s="299">
        <v>0.93700000000000006</v>
      </c>
      <c r="AB165" s="324">
        <v>0.93799999999999994</v>
      </c>
      <c r="AC165" s="299">
        <v>0.94599999999999995</v>
      </c>
    </row>
    <row r="166" spans="2:29" x14ac:dyDescent="0.2">
      <c r="B166" s="5" t="s">
        <v>425</v>
      </c>
      <c r="C166" s="5" t="s">
        <v>40</v>
      </c>
      <c r="D166" s="117" t="s">
        <v>338</v>
      </c>
      <c r="E166" s="5" t="s">
        <v>339</v>
      </c>
      <c r="F166" s="67" t="s">
        <v>466</v>
      </c>
      <c r="G166" s="67">
        <v>1.161</v>
      </c>
      <c r="H166" s="67" t="s">
        <v>571</v>
      </c>
      <c r="I166" s="67">
        <v>0.96499999999999997</v>
      </c>
      <c r="J166" s="113">
        <v>1.097</v>
      </c>
      <c r="K166" s="299">
        <v>1.0940000000000001</v>
      </c>
      <c r="L166" s="324">
        <v>1.0900000000000001</v>
      </c>
      <c r="M166" s="324">
        <v>1.081</v>
      </c>
      <c r="N166" s="324">
        <v>1.079</v>
      </c>
      <c r="O166" s="299">
        <v>1.073</v>
      </c>
      <c r="P166" s="337">
        <v>1.07</v>
      </c>
      <c r="Q166" s="324">
        <v>1.0649999999999999</v>
      </c>
      <c r="R166" s="324">
        <v>1.056</v>
      </c>
      <c r="S166" s="324">
        <v>1.046</v>
      </c>
      <c r="T166" s="299">
        <v>1.0349999999999999</v>
      </c>
      <c r="U166" s="324">
        <v>1.03</v>
      </c>
      <c r="V166" s="337">
        <v>1.024</v>
      </c>
      <c r="W166" s="337">
        <v>1.01</v>
      </c>
      <c r="X166" s="337">
        <v>0.998</v>
      </c>
      <c r="Y166" s="337">
        <v>0.99099999999999999</v>
      </c>
      <c r="Z166" s="337">
        <v>0.98099999999999998</v>
      </c>
      <c r="AA166" s="299">
        <v>0.97199999999999998</v>
      </c>
      <c r="AB166" s="324">
        <v>0.96099999999999997</v>
      </c>
      <c r="AC166" s="299">
        <v>0.95399999999999996</v>
      </c>
    </row>
    <row r="167" spans="2:29" x14ac:dyDescent="0.2">
      <c r="B167" s="5" t="s">
        <v>430</v>
      </c>
      <c r="C167" s="5" t="s">
        <v>65</v>
      </c>
      <c r="D167" s="117" t="s">
        <v>340</v>
      </c>
      <c r="E167" s="5" t="s">
        <v>341</v>
      </c>
      <c r="F167" s="67" t="s">
        <v>466</v>
      </c>
      <c r="G167" s="67">
        <v>1.161</v>
      </c>
      <c r="H167" s="67" t="s">
        <v>571</v>
      </c>
      <c r="I167" s="67">
        <v>0.96499999999999997</v>
      </c>
      <c r="J167" s="113">
        <v>0.94299999999999995</v>
      </c>
      <c r="K167" s="299">
        <v>0.93799999999999994</v>
      </c>
      <c r="L167" s="324">
        <v>0.93</v>
      </c>
      <c r="M167" s="324">
        <v>0.92600000000000005</v>
      </c>
      <c r="N167" s="324">
        <v>0.92</v>
      </c>
      <c r="O167" s="299">
        <v>0.91500000000000004</v>
      </c>
      <c r="P167" s="337">
        <v>0.91600000000000004</v>
      </c>
      <c r="Q167" s="324">
        <v>0.91200000000000003</v>
      </c>
      <c r="R167" s="324">
        <v>0.90900000000000003</v>
      </c>
      <c r="S167" s="324">
        <v>0.89800000000000002</v>
      </c>
      <c r="T167" s="299">
        <v>0.89300000000000002</v>
      </c>
      <c r="U167" s="324">
        <v>0.88</v>
      </c>
      <c r="V167" s="337">
        <v>0.877</v>
      </c>
      <c r="W167" s="337">
        <v>0.874</v>
      </c>
      <c r="X167" s="337">
        <v>0.86799999999999999</v>
      </c>
      <c r="Y167" s="337">
        <v>0.86499999999999999</v>
      </c>
      <c r="Z167" s="337">
        <v>0.86399999999999999</v>
      </c>
      <c r="AA167" s="299">
        <v>0.86299999999999999</v>
      </c>
      <c r="AB167" s="324">
        <v>0.86399999999999999</v>
      </c>
      <c r="AC167" s="299">
        <v>0.86199999999999999</v>
      </c>
    </row>
    <row r="168" spans="2:29" x14ac:dyDescent="0.2">
      <c r="B168" s="5" t="s">
        <v>416</v>
      </c>
      <c r="C168" s="5" t="s">
        <v>8</v>
      </c>
      <c r="D168" s="117" t="s">
        <v>342</v>
      </c>
      <c r="E168" s="5" t="s">
        <v>343</v>
      </c>
      <c r="F168" s="67" t="s">
        <v>466</v>
      </c>
      <c r="G168" s="67">
        <v>1.161</v>
      </c>
      <c r="H168" s="67" t="s">
        <v>571</v>
      </c>
      <c r="I168" s="67">
        <v>0.96499999999999997</v>
      </c>
      <c r="J168" s="113">
        <v>1.119</v>
      </c>
      <c r="K168" s="299">
        <v>1.113</v>
      </c>
      <c r="L168" s="324">
        <v>1.1140000000000001</v>
      </c>
      <c r="M168" s="324">
        <v>1.111</v>
      </c>
      <c r="N168" s="324">
        <v>1.107</v>
      </c>
      <c r="O168" s="299">
        <v>1.103</v>
      </c>
      <c r="P168" s="337">
        <v>1.1020000000000001</v>
      </c>
      <c r="Q168" s="324">
        <v>1.099</v>
      </c>
      <c r="R168" s="324">
        <v>1.085</v>
      </c>
      <c r="S168" s="324">
        <v>1.0629999999999999</v>
      </c>
      <c r="T168" s="299">
        <v>1.054</v>
      </c>
      <c r="U168" s="324">
        <v>1.046</v>
      </c>
      <c r="V168" s="337">
        <v>1.0409999999999999</v>
      </c>
      <c r="W168" s="337">
        <v>1.0329999999999999</v>
      </c>
      <c r="X168" s="337">
        <v>1.024</v>
      </c>
      <c r="Y168" s="337">
        <v>1.024</v>
      </c>
      <c r="Z168" s="337">
        <v>1.018</v>
      </c>
      <c r="AA168" s="299">
        <v>1.0169999999999999</v>
      </c>
      <c r="AB168" s="324">
        <v>1.01</v>
      </c>
      <c r="AC168" s="299">
        <v>1.0069999999999999</v>
      </c>
    </row>
    <row r="169" spans="2:29" x14ac:dyDescent="0.2">
      <c r="B169" s="5" t="s">
        <v>552</v>
      </c>
      <c r="C169" s="5" t="s">
        <v>20</v>
      </c>
      <c r="D169" s="117" t="s">
        <v>344</v>
      </c>
      <c r="E169" s="5" t="s">
        <v>345</v>
      </c>
      <c r="F169" s="67" t="s">
        <v>466</v>
      </c>
      <c r="G169" s="67">
        <v>1.161</v>
      </c>
      <c r="H169" s="67" t="s">
        <v>571</v>
      </c>
      <c r="I169" s="67">
        <v>0.96499999999999997</v>
      </c>
      <c r="J169" s="113">
        <v>1.1200000000000001</v>
      </c>
      <c r="K169" s="299">
        <v>1.113</v>
      </c>
      <c r="L169" s="324">
        <v>1.109</v>
      </c>
      <c r="M169" s="324">
        <v>1.1100000000000001</v>
      </c>
      <c r="N169" s="324">
        <v>1.1080000000000001</v>
      </c>
      <c r="O169" s="299">
        <v>1.101</v>
      </c>
      <c r="P169" s="337">
        <v>1.103</v>
      </c>
      <c r="Q169" s="324">
        <v>1.097</v>
      </c>
      <c r="R169" s="324">
        <v>1.083</v>
      </c>
      <c r="S169" s="324">
        <v>1.0589999999999999</v>
      </c>
      <c r="T169" s="299">
        <v>1.0529999999999999</v>
      </c>
      <c r="U169" s="324">
        <v>1.04</v>
      </c>
      <c r="V169" s="337">
        <v>1.0349999999999999</v>
      </c>
      <c r="W169" s="337">
        <v>1.0269999999999999</v>
      </c>
      <c r="X169" s="337">
        <v>1.0169999999999999</v>
      </c>
      <c r="Y169" s="337">
        <v>1.01</v>
      </c>
      <c r="Z169" s="337">
        <v>1.004</v>
      </c>
      <c r="AA169" s="299">
        <v>1</v>
      </c>
      <c r="AB169" s="324">
        <v>0.996</v>
      </c>
      <c r="AC169" s="299">
        <v>0.99299999999999999</v>
      </c>
    </row>
    <row r="170" spans="2:29" x14ac:dyDescent="0.2">
      <c r="B170" s="5" t="s">
        <v>418</v>
      </c>
      <c r="C170" s="5" t="s">
        <v>12</v>
      </c>
      <c r="D170" s="117" t="s">
        <v>346</v>
      </c>
      <c r="E170" s="5" t="s">
        <v>347</v>
      </c>
      <c r="F170" s="67" t="s">
        <v>466</v>
      </c>
      <c r="G170" s="67">
        <v>1.161</v>
      </c>
      <c r="H170" s="67" t="s">
        <v>571</v>
      </c>
      <c r="I170" s="67">
        <v>0.96499999999999997</v>
      </c>
      <c r="J170" s="113">
        <v>0.81699999999999995</v>
      </c>
      <c r="K170" s="299">
        <v>0.81200000000000006</v>
      </c>
      <c r="L170" s="324">
        <v>0.80800000000000005</v>
      </c>
      <c r="M170" s="324">
        <v>0.80300000000000005</v>
      </c>
      <c r="N170" s="324">
        <v>0.79800000000000004</v>
      </c>
      <c r="O170" s="299">
        <v>0.79200000000000004</v>
      </c>
      <c r="P170" s="337">
        <v>0.78900000000000003</v>
      </c>
      <c r="Q170" s="324">
        <v>0.78200000000000003</v>
      </c>
      <c r="R170" s="324">
        <v>0.77600000000000002</v>
      </c>
      <c r="S170" s="324">
        <v>0.76900000000000002</v>
      </c>
      <c r="T170" s="299">
        <v>0.76500000000000001</v>
      </c>
      <c r="U170" s="324">
        <v>0.75900000000000001</v>
      </c>
      <c r="V170" s="337">
        <v>0.755</v>
      </c>
      <c r="W170" s="337">
        <v>0.749</v>
      </c>
      <c r="X170" s="337">
        <v>0.74299999999999999</v>
      </c>
      <c r="Y170" s="337">
        <v>0.74</v>
      </c>
      <c r="Z170" s="337">
        <v>0.73899999999999999</v>
      </c>
      <c r="AA170" s="299">
        <v>0.73899999999999999</v>
      </c>
      <c r="AB170" s="324">
        <v>0.73499999999999999</v>
      </c>
      <c r="AC170" s="299">
        <v>0.73399999999999999</v>
      </c>
    </row>
    <row r="171" spans="2:29" x14ac:dyDescent="0.2">
      <c r="B171" s="5" t="s">
        <v>425</v>
      </c>
      <c r="C171" s="5" t="s">
        <v>40</v>
      </c>
      <c r="D171" s="117" t="s">
        <v>348</v>
      </c>
      <c r="E171" s="5" t="s">
        <v>349</v>
      </c>
      <c r="F171" s="67" t="s">
        <v>466</v>
      </c>
      <c r="G171" s="67">
        <v>1.161</v>
      </c>
      <c r="H171" s="67" t="s">
        <v>571</v>
      </c>
      <c r="I171" s="67">
        <v>0.96499999999999997</v>
      </c>
      <c r="J171" s="113">
        <v>1.0569999999999999</v>
      </c>
      <c r="K171" s="299">
        <v>1.0469999999999999</v>
      </c>
      <c r="L171" s="324">
        <v>1.04</v>
      </c>
      <c r="M171" s="324">
        <v>1.034</v>
      </c>
      <c r="N171" s="324">
        <v>1.032</v>
      </c>
      <c r="O171" s="299">
        <v>1.028</v>
      </c>
      <c r="P171" s="337">
        <v>1.0289999999999999</v>
      </c>
      <c r="Q171" s="324">
        <v>1.02</v>
      </c>
      <c r="R171" s="324">
        <v>1.01</v>
      </c>
      <c r="S171" s="324">
        <v>0.997</v>
      </c>
      <c r="T171" s="299">
        <v>0.99099999999999999</v>
      </c>
      <c r="U171" s="324">
        <v>0.97799999999999998</v>
      </c>
      <c r="V171" s="337">
        <v>0.97799999999999998</v>
      </c>
      <c r="W171" s="337">
        <v>0.98099999999999998</v>
      </c>
      <c r="X171" s="337">
        <v>0.98</v>
      </c>
      <c r="Y171" s="337">
        <v>0.98299999999999998</v>
      </c>
      <c r="Z171" s="337">
        <v>0.98299999999999998</v>
      </c>
      <c r="AA171" s="299">
        <v>0.98799999999999999</v>
      </c>
      <c r="AB171" s="324">
        <v>0.98699999999999999</v>
      </c>
      <c r="AC171" s="299">
        <v>0.99199999999999999</v>
      </c>
    </row>
    <row r="172" spans="2:29" x14ac:dyDescent="0.2">
      <c r="B172" s="5" t="s">
        <v>436</v>
      </c>
      <c r="C172" s="5" t="s">
        <v>114</v>
      </c>
      <c r="D172" s="117" t="s">
        <v>350</v>
      </c>
      <c r="E172" s="5" t="s">
        <v>351</v>
      </c>
      <c r="F172" s="67" t="s">
        <v>466</v>
      </c>
      <c r="G172" s="67">
        <v>1.161</v>
      </c>
      <c r="H172" s="67" t="s">
        <v>571</v>
      </c>
      <c r="I172" s="67">
        <v>0.96499999999999997</v>
      </c>
      <c r="J172" s="113">
        <v>0.93899999999999995</v>
      </c>
      <c r="K172" s="299">
        <v>0.93400000000000005</v>
      </c>
      <c r="L172" s="324">
        <v>0.92900000000000005</v>
      </c>
      <c r="M172" s="324">
        <v>0.92400000000000004</v>
      </c>
      <c r="N172" s="324">
        <v>0.91800000000000004</v>
      </c>
      <c r="O172" s="299">
        <v>0.91</v>
      </c>
      <c r="P172" s="337">
        <v>0.90900000000000003</v>
      </c>
      <c r="Q172" s="324">
        <v>0.90300000000000002</v>
      </c>
      <c r="R172" s="324">
        <v>0.89</v>
      </c>
      <c r="S172" s="324">
        <v>0.876</v>
      </c>
      <c r="T172" s="299">
        <v>0.86799999999999999</v>
      </c>
      <c r="U172" s="324">
        <v>0.85899999999999999</v>
      </c>
      <c r="V172" s="337">
        <v>0.85199999999999998</v>
      </c>
      <c r="W172" s="337">
        <v>0.84699999999999998</v>
      </c>
      <c r="X172" s="337">
        <v>0.84</v>
      </c>
      <c r="Y172" s="337">
        <v>0.83899999999999997</v>
      </c>
      <c r="Z172" s="337">
        <v>0.83699999999999997</v>
      </c>
      <c r="AA172" s="299">
        <v>0.83499999999999996</v>
      </c>
      <c r="AB172" s="324">
        <v>0.83499999999999996</v>
      </c>
      <c r="AC172" s="299">
        <v>0.83299999999999996</v>
      </c>
    </row>
    <row r="173" spans="2:29" x14ac:dyDescent="0.2">
      <c r="B173" s="5" t="s">
        <v>437</v>
      </c>
      <c r="C173" s="5" t="s">
        <v>123</v>
      </c>
      <c r="D173" s="117" t="s">
        <v>352</v>
      </c>
      <c r="E173" s="5" t="s">
        <v>353</v>
      </c>
      <c r="F173" s="67" t="s">
        <v>466</v>
      </c>
      <c r="G173" s="67">
        <v>1.161</v>
      </c>
      <c r="H173" s="67" t="s">
        <v>571</v>
      </c>
      <c r="I173" s="67">
        <v>0.96499999999999997</v>
      </c>
      <c r="J173" s="113">
        <v>0.94099999999999995</v>
      </c>
      <c r="K173" s="299">
        <v>0.93700000000000006</v>
      </c>
      <c r="L173" s="324">
        <v>0.93200000000000005</v>
      </c>
      <c r="M173" s="324">
        <v>0.92900000000000005</v>
      </c>
      <c r="N173" s="324">
        <v>0.92</v>
      </c>
      <c r="O173" s="299">
        <v>0.91100000000000003</v>
      </c>
      <c r="P173" s="337">
        <v>0.91400000000000003</v>
      </c>
      <c r="Q173" s="324">
        <v>0.90700000000000003</v>
      </c>
      <c r="R173" s="324">
        <v>0.9</v>
      </c>
      <c r="S173" s="324">
        <v>0.89800000000000002</v>
      </c>
      <c r="T173" s="299">
        <v>0.89900000000000002</v>
      </c>
      <c r="U173" s="324">
        <v>0.89</v>
      </c>
      <c r="V173" s="337">
        <v>0.88900000000000001</v>
      </c>
      <c r="W173" s="337">
        <v>0.88700000000000001</v>
      </c>
      <c r="X173" s="337">
        <v>0.88300000000000001</v>
      </c>
      <c r="Y173" s="337">
        <v>0.88500000000000001</v>
      </c>
      <c r="Z173" s="337">
        <v>0.89</v>
      </c>
      <c r="AA173" s="299">
        <v>0.89600000000000002</v>
      </c>
      <c r="AB173" s="324">
        <v>0.89600000000000002</v>
      </c>
      <c r="AC173" s="299">
        <v>0.90300000000000002</v>
      </c>
    </row>
    <row r="174" spans="2:29" x14ac:dyDescent="0.2">
      <c r="B174" s="5" t="s">
        <v>415</v>
      </c>
      <c r="C174" s="5" t="s">
        <v>5</v>
      </c>
      <c r="D174" s="117" t="s">
        <v>354</v>
      </c>
      <c r="E174" s="5" t="s">
        <v>355</v>
      </c>
      <c r="F174" s="67" t="s">
        <v>466</v>
      </c>
      <c r="G174" s="67">
        <v>1.161</v>
      </c>
      <c r="H174" s="67" t="s">
        <v>571</v>
      </c>
      <c r="I174" s="67">
        <v>0.96499999999999997</v>
      </c>
      <c r="J174" s="113">
        <v>1.1819999999999999</v>
      </c>
      <c r="K174" s="299">
        <v>1.177</v>
      </c>
      <c r="L174" s="324">
        <v>1.175</v>
      </c>
      <c r="M174" s="324">
        <v>1.173</v>
      </c>
      <c r="N174" s="324">
        <v>1.1679999999999999</v>
      </c>
      <c r="O174" s="299">
        <v>1.163</v>
      </c>
      <c r="P174" s="337">
        <v>1.1619999999999999</v>
      </c>
      <c r="Q174" s="324">
        <v>1.1579999999999999</v>
      </c>
      <c r="R174" s="324">
        <v>1.149</v>
      </c>
      <c r="S174" s="324">
        <v>1.1379999999999999</v>
      </c>
      <c r="T174" s="299">
        <v>1.1339999999999999</v>
      </c>
      <c r="U174" s="324">
        <v>1.1240000000000001</v>
      </c>
      <c r="V174" s="337">
        <v>1.1160000000000001</v>
      </c>
      <c r="W174" s="337">
        <v>1.109</v>
      </c>
      <c r="X174" s="337">
        <v>1.101</v>
      </c>
      <c r="Y174" s="337">
        <v>1.095</v>
      </c>
      <c r="Z174" s="337">
        <v>1.0900000000000001</v>
      </c>
      <c r="AA174" s="299">
        <v>1.0860000000000001</v>
      </c>
      <c r="AB174" s="324">
        <v>1.0820000000000001</v>
      </c>
      <c r="AC174" s="299">
        <v>1.08</v>
      </c>
    </row>
    <row r="175" spans="2:29" x14ac:dyDescent="0.2">
      <c r="B175" s="5" t="s">
        <v>423</v>
      </c>
      <c r="C175" s="5" t="s">
        <v>34</v>
      </c>
      <c r="D175" s="117" t="s">
        <v>356</v>
      </c>
      <c r="E175" s="5" t="s">
        <v>357</v>
      </c>
      <c r="F175" s="67" t="s">
        <v>466</v>
      </c>
      <c r="G175" s="67">
        <v>1.161</v>
      </c>
      <c r="H175" s="67" t="s">
        <v>571</v>
      </c>
      <c r="I175" s="67">
        <v>0.96499999999999997</v>
      </c>
      <c r="J175" s="113">
        <v>1.2</v>
      </c>
      <c r="K175" s="299">
        <v>1.1910000000000001</v>
      </c>
      <c r="L175" s="324">
        <v>1.1879999999999999</v>
      </c>
      <c r="M175" s="324">
        <v>1.181</v>
      </c>
      <c r="N175" s="324">
        <v>1.173</v>
      </c>
      <c r="O175" s="299">
        <v>1.1679999999999999</v>
      </c>
      <c r="P175" s="337">
        <v>1.167</v>
      </c>
      <c r="Q175" s="324">
        <v>1.1579999999999999</v>
      </c>
      <c r="R175" s="324">
        <v>1.1519999999999999</v>
      </c>
      <c r="S175" s="324">
        <v>1.1419999999999999</v>
      </c>
      <c r="T175" s="299">
        <v>1.135</v>
      </c>
      <c r="U175" s="324">
        <v>1.131</v>
      </c>
      <c r="V175" s="337">
        <v>1.1339999999999999</v>
      </c>
      <c r="W175" s="337">
        <v>1.129</v>
      </c>
      <c r="X175" s="337">
        <v>1.1200000000000001</v>
      </c>
      <c r="Y175" s="337">
        <v>1.117</v>
      </c>
      <c r="Z175" s="337">
        <v>1.1160000000000001</v>
      </c>
      <c r="AA175" s="299">
        <v>1.115</v>
      </c>
      <c r="AB175" s="324">
        <v>1.1120000000000001</v>
      </c>
      <c r="AC175" s="299">
        <v>1.111</v>
      </c>
    </row>
    <row r="176" spans="2:29" x14ac:dyDescent="0.2">
      <c r="B176" s="5" t="s">
        <v>418</v>
      </c>
      <c r="C176" s="5" t="s">
        <v>12</v>
      </c>
      <c r="D176" s="117" t="s">
        <v>358</v>
      </c>
      <c r="E176" s="5" t="s">
        <v>359</v>
      </c>
      <c r="F176" s="67" t="s">
        <v>466</v>
      </c>
      <c r="G176" s="67">
        <v>1.161</v>
      </c>
      <c r="H176" s="67" t="s">
        <v>571</v>
      </c>
      <c r="I176" s="67">
        <v>0.96499999999999997</v>
      </c>
      <c r="J176" s="113">
        <v>0.86499999999999999</v>
      </c>
      <c r="K176" s="299">
        <v>0.85799999999999998</v>
      </c>
      <c r="L176" s="324">
        <v>0.85099999999999998</v>
      </c>
      <c r="M176" s="324">
        <v>0.84299999999999997</v>
      </c>
      <c r="N176" s="324">
        <v>0.83699999999999997</v>
      </c>
      <c r="O176" s="299">
        <v>0.83099999999999996</v>
      </c>
      <c r="P176" s="337">
        <v>0.82499999999999996</v>
      </c>
      <c r="Q176" s="324">
        <v>0.82</v>
      </c>
      <c r="R176" s="324">
        <v>0.81200000000000006</v>
      </c>
      <c r="S176" s="324">
        <v>0.80300000000000005</v>
      </c>
      <c r="T176" s="299">
        <v>0.79200000000000004</v>
      </c>
      <c r="U176" s="324">
        <v>0.78400000000000003</v>
      </c>
      <c r="V176" s="337">
        <v>0.78400000000000003</v>
      </c>
      <c r="W176" s="337">
        <v>0.78</v>
      </c>
      <c r="X176" s="337">
        <v>0.77400000000000002</v>
      </c>
      <c r="Y176" s="337">
        <v>0.77500000000000002</v>
      </c>
      <c r="Z176" s="337">
        <v>0.77200000000000002</v>
      </c>
      <c r="AA176" s="299">
        <v>0.76800000000000002</v>
      </c>
      <c r="AB176" s="324">
        <v>0.76600000000000001</v>
      </c>
      <c r="AC176" s="299">
        <v>0.76800000000000002</v>
      </c>
    </row>
    <row r="177" spans="2:29" x14ac:dyDescent="0.2">
      <c r="B177" s="5" t="s">
        <v>422</v>
      </c>
      <c r="C177" s="5" t="s">
        <v>31</v>
      </c>
      <c r="D177" s="117" t="s">
        <v>360</v>
      </c>
      <c r="E177" s="5" t="s">
        <v>361</v>
      </c>
      <c r="F177" s="67" t="s">
        <v>466</v>
      </c>
      <c r="G177" s="67">
        <v>1.161</v>
      </c>
      <c r="H177" s="67" t="s">
        <v>571</v>
      </c>
      <c r="I177" s="67">
        <v>0.96499999999999997</v>
      </c>
      <c r="J177" s="113">
        <v>0.83599999999999997</v>
      </c>
      <c r="K177" s="299">
        <v>0.83099999999999996</v>
      </c>
      <c r="L177" s="324">
        <v>0.82499999999999996</v>
      </c>
      <c r="M177" s="324">
        <v>0.82</v>
      </c>
      <c r="N177" s="324">
        <v>0.81299999999999994</v>
      </c>
      <c r="O177" s="299">
        <v>0.80600000000000005</v>
      </c>
      <c r="P177" s="337">
        <v>0.80200000000000005</v>
      </c>
      <c r="Q177" s="324">
        <v>0.79800000000000004</v>
      </c>
      <c r="R177" s="324">
        <v>0.79200000000000004</v>
      </c>
      <c r="S177" s="324">
        <v>0.78700000000000003</v>
      </c>
      <c r="T177" s="299">
        <v>0.78400000000000003</v>
      </c>
      <c r="U177" s="324">
        <v>0.77600000000000002</v>
      </c>
      <c r="V177" s="337">
        <v>0.77400000000000002</v>
      </c>
      <c r="W177" s="337">
        <v>0.77100000000000002</v>
      </c>
      <c r="X177" s="337">
        <v>0.76700000000000002</v>
      </c>
      <c r="Y177" s="337">
        <v>0.76900000000000002</v>
      </c>
      <c r="Z177" s="337">
        <v>0.76400000000000001</v>
      </c>
      <c r="AA177" s="299">
        <v>0.76500000000000001</v>
      </c>
      <c r="AB177" s="324">
        <v>0.76300000000000001</v>
      </c>
      <c r="AC177" s="299">
        <v>0.76300000000000001</v>
      </c>
    </row>
    <row r="178" spans="2:29" x14ac:dyDescent="0.2">
      <c r="B178" s="5" t="s">
        <v>437</v>
      </c>
      <c r="C178" s="5" t="s">
        <v>123</v>
      </c>
      <c r="D178" s="117" t="s">
        <v>362</v>
      </c>
      <c r="E178" s="5" t="s">
        <v>363</v>
      </c>
      <c r="F178" s="67" t="s">
        <v>466</v>
      </c>
      <c r="G178" s="67">
        <v>1.161</v>
      </c>
      <c r="H178" s="67" t="s">
        <v>571</v>
      </c>
      <c r="I178" s="67">
        <v>0.96499999999999997</v>
      </c>
      <c r="J178" s="113">
        <v>1.03</v>
      </c>
      <c r="K178" s="299">
        <v>1.0289999999999999</v>
      </c>
      <c r="L178" s="324">
        <v>1.022</v>
      </c>
      <c r="M178" s="324">
        <v>1.0189999999999999</v>
      </c>
      <c r="N178" s="324">
        <v>1.0109999999999999</v>
      </c>
      <c r="O178" s="299">
        <v>1.0029999999999999</v>
      </c>
      <c r="P178" s="337">
        <v>1.0049999999999999</v>
      </c>
      <c r="Q178" s="324">
        <v>0.997</v>
      </c>
      <c r="R178" s="324">
        <v>0.98099999999999998</v>
      </c>
      <c r="S178" s="324">
        <v>0.96399999999999997</v>
      </c>
      <c r="T178" s="299">
        <v>0.96</v>
      </c>
      <c r="U178" s="324">
        <v>0.94499999999999995</v>
      </c>
      <c r="V178" s="337">
        <v>0.94199999999999995</v>
      </c>
      <c r="W178" s="337">
        <v>0.93700000000000006</v>
      </c>
      <c r="X178" s="337">
        <v>0.93799999999999994</v>
      </c>
      <c r="Y178" s="337">
        <v>0.93899999999999995</v>
      </c>
      <c r="Z178" s="337">
        <v>0.94</v>
      </c>
      <c r="AA178" s="299">
        <v>0.94399999999999995</v>
      </c>
      <c r="AB178" s="324">
        <v>0.94099999999999995</v>
      </c>
      <c r="AC178" s="299">
        <v>0.94199999999999995</v>
      </c>
    </row>
    <row r="179" spans="2:29" x14ac:dyDescent="0.2">
      <c r="B179" s="5" t="s">
        <v>431</v>
      </c>
      <c r="C179" s="5" t="s">
        <v>82</v>
      </c>
      <c r="D179" s="117" t="s">
        <v>364</v>
      </c>
      <c r="E179" s="5" t="s">
        <v>365</v>
      </c>
      <c r="F179" s="67" t="s">
        <v>466</v>
      </c>
      <c r="G179" s="67">
        <v>1.161</v>
      </c>
      <c r="H179" s="67" t="s">
        <v>571</v>
      </c>
      <c r="I179" s="67">
        <v>0.96499999999999997</v>
      </c>
      <c r="J179" s="113">
        <v>1.1259999999999999</v>
      </c>
      <c r="K179" s="299">
        <v>1.1200000000000001</v>
      </c>
      <c r="L179" s="324">
        <v>1.113</v>
      </c>
      <c r="M179" s="324">
        <v>1.1060000000000001</v>
      </c>
      <c r="N179" s="324">
        <v>1.0980000000000001</v>
      </c>
      <c r="O179" s="299">
        <v>1.0880000000000001</v>
      </c>
      <c r="P179" s="337">
        <v>1.085</v>
      </c>
      <c r="Q179" s="324">
        <v>1.0760000000000001</v>
      </c>
      <c r="R179" s="324">
        <v>1.0640000000000001</v>
      </c>
      <c r="S179" s="324">
        <v>1.0449999999999999</v>
      </c>
      <c r="T179" s="299">
        <v>1.0309999999999999</v>
      </c>
      <c r="U179" s="324">
        <v>1.018</v>
      </c>
      <c r="V179" s="337">
        <v>1.014</v>
      </c>
      <c r="W179" s="337">
        <v>1.0029999999999999</v>
      </c>
      <c r="X179" s="337">
        <v>0.997</v>
      </c>
      <c r="Y179" s="337">
        <v>0.995</v>
      </c>
      <c r="Z179" s="337">
        <v>0.998</v>
      </c>
      <c r="AA179" s="299">
        <v>0.996</v>
      </c>
      <c r="AB179" s="324">
        <v>0.99</v>
      </c>
      <c r="AC179" s="299">
        <v>0.98899999999999999</v>
      </c>
    </row>
    <row r="180" spans="2:29" x14ac:dyDescent="0.2">
      <c r="B180" s="5" t="s">
        <v>437</v>
      </c>
      <c r="C180" s="5" t="s">
        <v>123</v>
      </c>
      <c r="D180" s="117" t="s">
        <v>366</v>
      </c>
      <c r="E180" s="5" t="s">
        <v>367</v>
      </c>
      <c r="F180" s="67" t="s">
        <v>466</v>
      </c>
      <c r="G180" s="67">
        <v>1.161</v>
      </c>
      <c r="H180" s="67" t="s">
        <v>571</v>
      </c>
      <c r="I180" s="67">
        <v>0.96499999999999997</v>
      </c>
      <c r="J180" s="113">
        <v>1.05</v>
      </c>
      <c r="K180" s="299">
        <v>1.05</v>
      </c>
      <c r="L180" s="324">
        <v>1.0449999999999999</v>
      </c>
      <c r="M180" s="324">
        <v>1.0389999999999999</v>
      </c>
      <c r="N180" s="324">
        <v>1.0369999999999999</v>
      </c>
      <c r="O180" s="299">
        <v>1.0269999999999999</v>
      </c>
      <c r="P180" s="337">
        <v>1.024</v>
      </c>
      <c r="Q180" s="324">
        <v>1.0189999999999999</v>
      </c>
      <c r="R180" s="324">
        <v>1.0069999999999999</v>
      </c>
      <c r="S180" s="324">
        <v>0.998</v>
      </c>
      <c r="T180" s="299">
        <v>0.99199999999999999</v>
      </c>
      <c r="U180" s="324">
        <v>0.97499999999999998</v>
      </c>
      <c r="V180" s="337">
        <v>0.96399999999999997</v>
      </c>
      <c r="W180" s="337">
        <v>0.95699999999999996</v>
      </c>
      <c r="X180" s="337">
        <v>0.95299999999999996</v>
      </c>
      <c r="Y180" s="337">
        <v>0.95699999999999996</v>
      </c>
      <c r="Z180" s="337">
        <v>0.95399999999999996</v>
      </c>
      <c r="AA180" s="299">
        <v>0.95399999999999996</v>
      </c>
      <c r="AB180" s="324">
        <v>0.95199999999999996</v>
      </c>
      <c r="AC180" s="299">
        <v>0.95199999999999996</v>
      </c>
    </row>
    <row r="181" spans="2:29" x14ac:dyDescent="0.2">
      <c r="B181" s="5" t="s">
        <v>552</v>
      </c>
      <c r="C181" s="5" t="s">
        <v>20</v>
      </c>
      <c r="D181" s="117" t="s">
        <v>368</v>
      </c>
      <c r="E181" s="5" t="s">
        <v>369</v>
      </c>
      <c r="F181" s="67" t="s">
        <v>466</v>
      </c>
      <c r="G181" s="67">
        <v>1.161</v>
      </c>
      <c r="H181" s="67" t="s">
        <v>571</v>
      </c>
      <c r="I181" s="67">
        <v>0.96499999999999997</v>
      </c>
      <c r="J181" s="113">
        <v>1.137</v>
      </c>
      <c r="K181" s="299">
        <v>1.1319999999999999</v>
      </c>
      <c r="L181" s="324">
        <v>1.1259999999999999</v>
      </c>
      <c r="M181" s="324">
        <v>1.1220000000000001</v>
      </c>
      <c r="N181" s="324">
        <v>1.1160000000000001</v>
      </c>
      <c r="O181" s="299">
        <v>1.1080000000000001</v>
      </c>
      <c r="P181" s="337">
        <v>1.107</v>
      </c>
      <c r="Q181" s="324">
        <v>1.103</v>
      </c>
      <c r="R181" s="324">
        <v>1.0980000000000001</v>
      </c>
      <c r="S181" s="324">
        <v>1.091</v>
      </c>
      <c r="T181" s="299">
        <v>1.089</v>
      </c>
      <c r="U181" s="324">
        <v>1.08</v>
      </c>
      <c r="V181" s="337">
        <v>1.075</v>
      </c>
      <c r="W181" s="337">
        <v>1.0680000000000001</v>
      </c>
      <c r="X181" s="337">
        <v>1.0609999999999999</v>
      </c>
      <c r="Y181" s="337">
        <v>1.0589999999999999</v>
      </c>
      <c r="Z181" s="337">
        <v>1.056</v>
      </c>
      <c r="AA181" s="299">
        <v>1.0529999999999999</v>
      </c>
      <c r="AB181" s="324">
        <v>1.0489999999999999</v>
      </c>
      <c r="AC181" s="299">
        <v>1.0469999999999999</v>
      </c>
    </row>
    <row r="182" spans="2:29" x14ac:dyDescent="0.2">
      <c r="B182" s="5" t="s">
        <v>434</v>
      </c>
      <c r="C182" s="5" t="s">
        <v>98</v>
      </c>
      <c r="D182" s="117" t="s">
        <v>370</v>
      </c>
      <c r="E182" s="5" t="s">
        <v>371</v>
      </c>
      <c r="F182" s="67" t="s">
        <v>466</v>
      </c>
      <c r="G182" s="67">
        <v>1.161</v>
      </c>
      <c r="H182" s="67" t="s">
        <v>571</v>
      </c>
      <c r="I182" s="67">
        <v>0.96499999999999997</v>
      </c>
      <c r="J182" s="113">
        <v>0.93899999999999995</v>
      </c>
      <c r="K182" s="299">
        <v>0.93500000000000005</v>
      </c>
      <c r="L182" s="324">
        <v>0.92900000000000005</v>
      </c>
      <c r="M182" s="324">
        <v>0.92500000000000004</v>
      </c>
      <c r="N182" s="324">
        <v>0.91800000000000004</v>
      </c>
      <c r="O182" s="299">
        <v>0.91</v>
      </c>
      <c r="P182" s="337">
        <v>0.90600000000000003</v>
      </c>
      <c r="Q182" s="324">
        <v>0.89800000000000002</v>
      </c>
      <c r="R182" s="324">
        <v>0.88200000000000001</v>
      </c>
      <c r="S182" s="324">
        <v>0.86799999999999999</v>
      </c>
      <c r="T182" s="299">
        <v>0.86399999999999999</v>
      </c>
      <c r="U182" s="324">
        <v>0.85599999999999998</v>
      </c>
      <c r="V182" s="337">
        <v>0.85199999999999998</v>
      </c>
      <c r="W182" s="337">
        <v>0.84599999999999997</v>
      </c>
      <c r="X182" s="337">
        <v>0.84</v>
      </c>
      <c r="Y182" s="337">
        <v>0.83599999999999997</v>
      </c>
      <c r="Z182" s="337">
        <v>0.83299999999999996</v>
      </c>
      <c r="AA182" s="299">
        <v>0.83</v>
      </c>
      <c r="AB182" s="324">
        <v>0.82899999999999996</v>
      </c>
      <c r="AC182" s="299">
        <v>0.82899999999999996</v>
      </c>
    </row>
    <row r="183" spans="2:29" x14ac:dyDescent="0.2">
      <c r="B183" s="5" t="s">
        <v>416</v>
      </c>
      <c r="C183" s="5" t="s">
        <v>8</v>
      </c>
      <c r="D183" s="117" t="s">
        <v>372</v>
      </c>
      <c r="E183" s="5" t="s">
        <v>373</v>
      </c>
      <c r="F183" s="67" t="s">
        <v>466</v>
      </c>
      <c r="G183" s="67">
        <v>1.161</v>
      </c>
      <c r="H183" s="67" t="s">
        <v>571</v>
      </c>
      <c r="I183" s="67">
        <v>0.96499999999999997</v>
      </c>
      <c r="J183" s="113">
        <v>1.0720000000000001</v>
      </c>
      <c r="K183" s="299">
        <v>1.0669999999999999</v>
      </c>
      <c r="L183" s="324">
        <v>1.0580000000000001</v>
      </c>
      <c r="M183" s="324">
        <v>1.0529999999999999</v>
      </c>
      <c r="N183" s="324">
        <v>1.0489999999999999</v>
      </c>
      <c r="O183" s="299">
        <v>1.04</v>
      </c>
      <c r="P183" s="337">
        <v>1.036</v>
      </c>
      <c r="Q183" s="324">
        <v>1.0329999999999999</v>
      </c>
      <c r="R183" s="324">
        <v>1.0189999999999999</v>
      </c>
      <c r="S183" s="324">
        <v>1.008</v>
      </c>
      <c r="T183" s="299">
        <v>1.0049999999999999</v>
      </c>
      <c r="U183" s="324">
        <v>0.995</v>
      </c>
      <c r="V183" s="337">
        <v>0.99199999999999999</v>
      </c>
      <c r="W183" s="337">
        <v>0.98699999999999999</v>
      </c>
      <c r="X183" s="337">
        <v>0.98199999999999998</v>
      </c>
      <c r="Y183" s="337">
        <v>0.98399999999999999</v>
      </c>
      <c r="Z183" s="337">
        <v>0.98299999999999998</v>
      </c>
      <c r="AA183" s="299">
        <v>0.98099999999999998</v>
      </c>
      <c r="AB183" s="324">
        <v>0.97499999999999998</v>
      </c>
      <c r="AC183" s="299">
        <v>0.97599999999999998</v>
      </c>
    </row>
    <row r="184" spans="2:29" x14ac:dyDescent="0.2">
      <c r="B184" s="5" t="s">
        <v>424</v>
      </c>
      <c r="C184" s="5" t="s">
        <v>35</v>
      </c>
      <c r="D184" s="117" t="s">
        <v>374</v>
      </c>
      <c r="E184" s="5" t="s">
        <v>375</v>
      </c>
      <c r="F184" s="67" t="s">
        <v>466</v>
      </c>
      <c r="G184" s="67">
        <v>1.161</v>
      </c>
      <c r="H184" s="67" t="s">
        <v>571</v>
      </c>
      <c r="I184" s="67">
        <v>0.96499999999999997</v>
      </c>
      <c r="J184" s="113">
        <v>0.91600000000000004</v>
      </c>
      <c r="K184" s="299">
        <v>0.90600000000000003</v>
      </c>
      <c r="L184" s="324">
        <v>0.88900000000000001</v>
      </c>
      <c r="M184" s="324">
        <v>0.88200000000000001</v>
      </c>
      <c r="N184" s="324">
        <v>0.876</v>
      </c>
      <c r="O184" s="299">
        <v>0.87</v>
      </c>
      <c r="P184" s="337">
        <v>0.87</v>
      </c>
      <c r="Q184" s="324">
        <v>0.86799999999999999</v>
      </c>
      <c r="R184" s="324">
        <v>0.85699999999999998</v>
      </c>
      <c r="S184" s="324">
        <v>0.84299999999999997</v>
      </c>
      <c r="T184" s="299">
        <v>0.83899999999999997</v>
      </c>
      <c r="U184" s="324">
        <v>0.83</v>
      </c>
      <c r="V184" s="337">
        <v>0.82899999999999996</v>
      </c>
      <c r="W184" s="337">
        <v>0.83099999999999996</v>
      </c>
      <c r="X184" s="337">
        <v>0.83499999999999996</v>
      </c>
      <c r="Y184" s="337">
        <v>0.83899999999999997</v>
      </c>
      <c r="Z184" s="337">
        <v>0.84099999999999997</v>
      </c>
      <c r="AA184" s="299">
        <v>0.84199999999999997</v>
      </c>
      <c r="AB184" s="324">
        <v>0.84399999999999997</v>
      </c>
      <c r="AC184" s="299">
        <v>0.84499999999999997</v>
      </c>
    </row>
    <row r="185" spans="2:29" x14ac:dyDescent="0.2">
      <c r="B185" s="5" t="s">
        <v>435</v>
      </c>
      <c r="C185" s="5" t="s">
        <v>111</v>
      </c>
      <c r="D185" s="117" t="s">
        <v>376</v>
      </c>
      <c r="E185" s="5" t="s">
        <v>377</v>
      </c>
      <c r="F185" s="67" t="s">
        <v>466</v>
      </c>
      <c r="G185" s="67">
        <v>1.161</v>
      </c>
      <c r="H185" s="67" t="s">
        <v>571</v>
      </c>
      <c r="I185" s="67">
        <v>0.96499999999999997</v>
      </c>
      <c r="J185" s="113">
        <v>1.032</v>
      </c>
      <c r="K185" s="299">
        <v>1.03</v>
      </c>
      <c r="L185" s="324">
        <v>1.026</v>
      </c>
      <c r="M185" s="324">
        <v>1.0209999999999999</v>
      </c>
      <c r="N185" s="324">
        <v>1.0169999999999999</v>
      </c>
      <c r="O185" s="299">
        <v>1.008</v>
      </c>
      <c r="P185" s="337">
        <v>1.0009999999999999</v>
      </c>
      <c r="Q185" s="324">
        <v>0.995</v>
      </c>
      <c r="R185" s="324">
        <v>0.98899999999999999</v>
      </c>
      <c r="S185" s="324">
        <v>0.97399999999999998</v>
      </c>
      <c r="T185" s="299">
        <v>0.96199999999999997</v>
      </c>
      <c r="U185" s="324">
        <v>0.95399999999999996</v>
      </c>
      <c r="V185" s="337">
        <v>0.94799999999999995</v>
      </c>
      <c r="W185" s="337">
        <v>0.94099999999999995</v>
      </c>
      <c r="X185" s="337">
        <v>0.93400000000000005</v>
      </c>
      <c r="Y185" s="337">
        <v>0.93799999999999994</v>
      </c>
      <c r="Z185" s="337">
        <v>0.94199999999999995</v>
      </c>
      <c r="AA185" s="299">
        <v>0.94399999999999995</v>
      </c>
      <c r="AB185" s="324">
        <v>0.94299999999999995</v>
      </c>
      <c r="AC185" s="299">
        <v>0.94199999999999995</v>
      </c>
    </row>
    <row r="186" spans="2:29" x14ac:dyDescent="0.2">
      <c r="B186" s="5" t="s">
        <v>426</v>
      </c>
      <c r="C186" s="5" t="s">
        <v>47</v>
      </c>
      <c r="D186" s="117" t="s">
        <v>378</v>
      </c>
      <c r="E186" s="5" t="s">
        <v>379</v>
      </c>
      <c r="F186" s="67" t="s">
        <v>466</v>
      </c>
      <c r="G186" s="67">
        <v>1.161</v>
      </c>
      <c r="H186" s="67" t="s">
        <v>571</v>
      </c>
      <c r="I186" s="67">
        <v>0.96499999999999997</v>
      </c>
      <c r="J186" s="113">
        <v>0.64200000000000002</v>
      </c>
      <c r="K186" s="299">
        <v>0.63300000000000001</v>
      </c>
      <c r="L186" s="324">
        <v>0.627</v>
      </c>
      <c r="M186" s="324">
        <v>0.621</v>
      </c>
      <c r="N186" s="324">
        <v>0.61599999999999999</v>
      </c>
      <c r="O186" s="299">
        <v>0.60899999999999999</v>
      </c>
      <c r="P186" s="337">
        <v>0.60199999999999998</v>
      </c>
      <c r="Q186" s="324">
        <v>0.59799999999999998</v>
      </c>
      <c r="R186" s="324">
        <v>0.59</v>
      </c>
      <c r="S186" s="324">
        <v>0.58099999999999996</v>
      </c>
      <c r="T186" s="299">
        <v>0.57499999999999996</v>
      </c>
      <c r="U186" s="324">
        <v>0.56799999999999995</v>
      </c>
      <c r="V186" s="337">
        <v>0.56499999999999995</v>
      </c>
      <c r="W186" s="337">
        <v>0.56100000000000005</v>
      </c>
      <c r="X186" s="337">
        <v>0.55800000000000005</v>
      </c>
      <c r="Y186" s="337">
        <v>0.55600000000000005</v>
      </c>
      <c r="Z186" s="337">
        <v>0.55300000000000005</v>
      </c>
      <c r="AA186" s="299">
        <v>0.55100000000000005</v>
      </c>
      <c r="AB186" s="324">
        <v>0.55300000000000005</v>
      </c>
      <c r="AC186" s="299">
        <v>0.55200000000000005</v>
      </c>
    </row>
    <row r="187" spans="2:29" x14ac:dyDescent="0.2">
      <c r="B187" s="5" t="s">
        <v>429</v>
      </c>
      <c r="C187" s="5" t="s">
        <v>60</v>
      </c>
      <c r="D187" s="117" t="s">
        <v>380</v>
      </c>
      <c r="E187" s="5" t="s">
        <v>381</v>
      </c>
      <c r="F187" s="67" t="s">
        <v>466</v>
      </c>
      <c r="G187" s="67">
        <v>1.161</v>
      </c>
      <c r="H187" s="67" t="s">
        <v>571</v>
      </c>
      <c r="I187" s="67">
        <v>0.96499999999999997</v>
      </c>
      <c r="J187" s="113">
        <v>1.1910000000000001</v>
      </c>
      <c r="K187" s="299">
        <v>1.1859999999999999</v>
      </c>
      <c r="L187" s="324">
        <v>1.18</v>
      </c>
      <c r="M187" s="324">
        <v>1.17</v>
      </c>
      <c r="N187" s="324">
        <v>1.165</v>
      </c>
      <c r="O187" s="299">
        <v>1.1539999999999999</v>
      </c>
      <c r="P187" s="337">
        <v>1.151</v>
      </c>
      <c r="Q187" s="324">
        <v>1.1459999999999999</v>
      </c>
      <c r="R187" s="324">
        <v>1.1299999999999999</v>
      </c>
      <c r="S187" s="324">
        <v>1.111</v>
      </c>
      <c r="T187" s="299">
        <v>1.107</v>
      </c>
      <c r="U187" s="324">
        <v>1.097</v>
      </c>
      <c r="V187" s="337">
        <v>1.091</v>
      </c>
      <c r="W187" s="337">
        <v>1.0860000000000001</v>
      </c>
      <c r="X187" s="337">
        <v>1.081</v>
      </c>
      <c r="Y187" s="337">
        <v>1.087</v>
      </c>
      <c r="Z187" s="337">
        <v>1.0840000000000001</v>
      </c>
      <c r="AA187" s="299">
        <v>1.0840000000000001</v>
      </c>
      <c r="AB187" s="324">
        <v>1.085</v>
      </c>
      <c r="AC187" s="299">
        <v>1.0860000000000001</v>
      </c>
    </row>
    <row r="188" spans="2:29" x14ac:dyDescent="0.2">
      <c r="B188" s="5" t="s">
        <v>429</v>
      </c>
      <c r="C188" s="5" t="s">
        <v>60</v>
      </c>
      <c r="D188" s="117" t="s">
        <v>382</v>
      </c>
      <c r="E188" s="5" t="s">
        <v>383</v>
      </c>
      <c r="F188" s="67" t="s">
        <v>466</v>
      </c>
      <c r="G188" s="67">
        <v>1.161</v>
      </c>
      <c r="H188" s="67" t="s">
        <v>571</v>
      </c>
      <c r="I188" s="67">
        <v>0.96499999999999997</v>
      </c>
      <c r="J188" s="113">
        <v>1.1379999999999999</v>
      </c>
      <c r="K188" s="299">
        <v>1.1359999999999999</v>
      </c>
      <c r="L188" s="324">
        <v>1.131</v>
      </c>
      <c r="M188" s="324">
        <v>1.127</v>
      </c>
      <c r="N188" s="324">
        <v>1.1220000000000001</v>
      </c>
      <c r="O188" s="299">
        <v>1.115</v>
      </c>
      <c r="P188" s="337">
        <v>1.117</v>
      </c>
      <c r="Q188" s="324">
        <v>1.1140000000000001</v>
      </c>
      <c r="R188" s="324">
        <v>1.1040000000000001</v>
      </c>
      <c r="S188" s="324">
        <v>1.089</v>
      </c>
      <c r="T188" s="299">
        <v>1.079</v>
      </c>
      <c r="U188" s="324">
        <v>1.069</v>
      </c>
      <c r="V188" s="337">
        <v>1.0609999999999999</v>
      </c>
      <c r="W188" s="337">
        <v>1.056</v>
      </c>
      <c r="X188" s="337">
        <v>1.054</v>
      </c>
      <c r="Y188" s="337">
        <v>1.0549999999999999</v>
      </c>
      <c r="Z188" s="337">
        <v>1.0569999999999999</v>
      </c>
      <c r="AA188" s="299">
        <v>1.0549999999999999</v>
      </c>
      <c r="AB188" s="324">
        <v>1.0489999999999999</v>
      </c>
      <c r="AC188" s="299">
        <v>1.046</v>
      </c>
    </row>
    <row r="189" spans="2:29" x14ac:dyDescent="0.2">
      <c r="B189" s="5" t="s">
        <v>425</v>
      </c>
      <c r="C189" s="5" t="s">
        <v>40</v>
      </c>
      <c r="D189" s="117" t="s">
        <v>384</v>
      </c>
      <c r="E189" s="5" t="s">
        <v>385</v>
      </c>
      <c r="F189" s="67" t="s">
        <v>466</v>
      </c>
      <c r="G189" s="67">
        <v>1.161</v>
      </c>
      <c r="H189" s="67" t="s">
        <v>571</v>
      </c>
      <c r="I189" s="67">
        <v>0.96499999999999997</v>
      </c>
      <c r="J189" s="113">
        <v>1.1379999999999999</v>
      </c>
      <c r="K189" s="299">
        <v>1.137</v>
      </c>
      <c r="L189" s="324">
        <v>1.1299999999999999</v>
      </c>
      <c r="M189" s="324">
        <v>1.123</v>
      </c>
      <c r="N189" s="324">
        <v>1.1220000000000001</v>
      </c>
      <c r="O189" s="299">
        <v>1.119</v>
      </c>
      <c r="P189" s="337">
        <v>1.1240000000000001</v>
      </c>
      <c r="Q189" s="324">
        <v>1.1240000000000001</v>
      </c>
      <c r="R189" s="324">
        <v>1.113</v>
      </c>
      <c r="S189" s="324">
        <v>1.1020000000000001</v>
      </c>
      <c r="T189" s="299">
        <v>1.0960000000000001</v>
      </c>
      <c r="U189" s="324">
        <v>1.0900000000000001</v>
      </c>
      <c r="V189" s="337">
        <v>1.0860000000000001</v>
      </c>
      <c r="W189" s="337">
        <v>1.0840000000000001</v>
      </c>
      <c r="X189" s="337">
        <v>1.083</v>
      </c>
      <c r="Y189" s="337">
        <v>1.0880000000000001</v>
      </c>
      <c r="Z189" s="337">
        <v>1.089</v>
      </c>
      <c r="AA189" s="299">
        <v>1.087</v>
      </c>
      <c r="AB189" s="324">
        <v>1.085</v>
      </c>
      <c r="AC189" s="299">
        <v>1.083</v>
      </c>
    </row>
    <row r="190" spans="2:29" x14ac:dyDescent="0.2">
      <c r="B190" s="5" t="s">
        <v>420</v>
      </c>
      <c r="C190" s="5" t="s">
        <v>25</v>
      </c>
      <c r="D190" s="117" t="s">
        <v>386</v>
      </c>
      <c r="E190" s="5" t="s">
        <v>387</v>
      </c>
      <c r="F190" s="67" t="s">
        <v>466</v>
      </c>
      <c r="G190" s="67">
        <v>1.161</v>
      </c>
      <c r="H190" s="67" t="s">
        <v>571</v>
      </c>
      <c r="I190" s="67">
        <v>0.96499999999999997</v>
      </c>
      <c r="J190" s="113">
        <v>1.0209999999999999</v>
      </c>
      <c r="K190" s="299">
        <v>1.0209999999999999</v>
      </c>
      <c r="L190" s="324">
        <v>1.0149999999999999</v>
      </c>
      <c r="M190" s="324">
        <v>1.01</v>
      </c>
      <c r="N190" s="324">
        <v>1.002</v>
      </c>
      <c r="O190" s="299">
        <v>0.99099999999999999</v>
      </c>
      <c r="P190" s="337">
        <v>0.98899999999999999</v>
      </c>
      <c r="Q190" s="324">
        <v>0.98199999999999998</v>
      </c>
      <c r="R190" s="324">
        <v>0.96799999999999997</v>
      </c>
      <c r="S190" s="324">
        <v>0.95299999999999996</v>
      </c>
      <c r="T190" s="299">
        <v>0.94699999999999995</v>
      </c>
      <c r="U190" s="324">
        <v>0.93400000000000005</v>
      </c>
      <c r="V190" s="337">
        <v>0.92400000000000004</v>
      </c>
      <c r="W190" s="337">
        <v>0.91100000000000003</v>
      </c>
      <c r="X190" s="337">
        <v>0.90100000000000002</v>
      </c>
      <c r="Y190" s="337">
        <v>0.89300000000000002</v>
      </c>
      <c r="Z190" s="337">
        <v>0.88800000000000001</v>
      </c>
      <c r="AA190" s="299">
        <v>0.88500000000000001</v>
      </c>
      <c r="AB190" s="324">
        <v>0.879</v>
      </c>
      <c r="AC190" s="299">
        <v>0.876</v>
      </c>
    </row>
    <row r="191" spans="2:29" x14ac:dyDescent="0.2">
      <c r="B191" s="5" t="s">
        <v>437</v>
      </c>
      <c r="C191" s="5" t="s">
        <v>123</v>
      </c>
      <c r="D191" s="117" t="s">
        <v>388</v>
      </c>
      <c r="E191" s="5" t="s">
        <v>389</v>
      </c>
      <c r="F191" s="67" t="s">
        <v>466</v>
      </c>
      <c r="G191" s="67">
        <v>1.161</v>
      </c>
      <c r="H191" s="67" t="s">
        <v>571</v>
      </c>
      <c r="I191" s="67">
        <v>0.96499999999999997</v>
      </c>
      <c r="J191" s="113">
        <v>1.1559999999999999</v>
      </c>
      <c r="K191" s="299">
        <v>1.1539999999999999</v>
      </c>
      <c r="L191" s="324">
        <v>1.1459999999999999</v>
      </c>
      <c r="M191" s="324">
        <v>1.143</v>
      </c>
      <c r="N191" s="324">
        <v>1.1399999999999999</v>
      </c>
      <c r="O191" s="299">
        <v>1.135</v>
      </c>
      <c r="P191" s="337">
        <v>1.139</v>
      </c>
      <c r="Q191" s="324">
        <v>1.1399999999999999</v>
      </c>
      <c r="R191" s="324">
        <v>1.135</v>
      </c>
      <c r="S191" s="324">
        <v>1.1279999999999999</v>
      </c>
      <c r="T191" s="299">
        <v>1.1220000000000001</v>
      </c>
      <c r="U191" s="324">
        <v>1.1100000000000001</v>
      </c>
      <c r="V191" s="337">
        <v>1.105</v>
      </c>
      <c r="W191" s="337">
        <v>1.103</v>
      </c>
      <c r="X191" s="337">
        <v>1.1000000000000001</v>
      </c>
      <c r="Y191" s="337">
        <v>1.103</v>
      </c>
      <c r="Z191" s="337">
        <v>1.103</v>
      </c>
      <c r="AA191" s="299">
        <v>1.105</v>
      </c>
      <c r="AB191" s="324">
        <v>1.103</v>
      </c>
      <c r="AC191" s="299">
        <v>1.1040000000000001</v>
      </c>
    </row>
    <row r="192" spans="2:29" x14ac:dyDescent="0.2">
      <c r="B192" s="5" t="s">
        <v>423</v>
      </c>
      <c r="C192" s="5" t="s">
        <v>34</v>
      </c>
      <c r="D192" s="117" t="s">
        <v>390</v>
      </c>
      <c r="E192" s="5" t="s">
        <v>391</v>
      </c>
      <c r="F192" s="67" t="s">
        <v>466</v>
      </c>
      <c r="G192" s="67">
        <v>1.161</v>
      </c>
      <c r="H192" s="67" t="s">
        <v>571</v>
      </c>
      <c r="I192" s="67">
        <v>0.96499999999999997</v>
      </c>
      <c r="J192" s="113">
        <v>0.998</v>
      </c>
      <c r="K192" s="299">
        <v>0.99399999999999999</v>
      </c>
      <c r="L192" s="324">
        <v>0.98399999999999999</v>
      </c>
      <c r="M192" s="324">
        <v>0.97499999999999998</v>
      </c>
      <c r="N192" s="324">
        <v>0.96899999999999997</v>
      </c>
      <c r="O192" s="299">
        <v>0.96099999999999997</v>
      </c>
      <c r="P192" s="337">
        <v>0.95399999999999996</v>
      </c>
      <c r="Q192" s="324">
        <v>0.94399999999999995</v>
      </c>
      <c r="R192" s="324">
        <v>0.92900000000000005</v>
      </c>
      <c r="S192" s="324">
        <v>0.91200000000000003</v>
      </c>
      <c r="T192" s="299">
        <v>0.90400000000000003</v>
      </c>
      <c r="U192" s="324">
        <v>0.89100000000000001</v>
      </c>
      <c r="V192" s="337">
        <v>0.89</v>
      </c>
      <c r="W192" s="337">
        <v>0.88600000000000001</v>
      </c>
      <c r="X192" s="337">
        <v>0.88300000000000001</v>
      </c>
      <c r="Y192" s="337">
        <v>0.88900000000000001</v>
      </c>
      <c r="Z192" s="337">
        <v>0.89200000000000002</v>
      </c>
      <c r="AA192" s="299">
        <v>0.89</v>
      </c>
      <c r="AB192" s="324">
        <v>0.88900000000000001</v>
      </c>
      <c r="AC192" s="299">
        <v>0.89100000000000001</v>
      </c>
    </row>
    <row r="193" spans="2:29" x14ac:dyDescent="0.2">
      <c r="B193" s="5" t="s">
        <v>431</v>
      </c>
      <c r="C193" s="5" t="s">
        <v>82</v>
      </c>
      <c r="D193" s="117" t="s">
        <v>392</v>
      </c>
      <c r="E193" s="5" t="s">
        <v>393</v>
      </c>
      <c r="F193" s="67" t="s">
        <v>466</v>
      </c>
      <c r="G193" s="67">
        <v>1.161</v>
      </c>
      <c r="H193" s="67" t="s">
        <v>571</v>
      </c>
      <c r="I193" s="67">
        <v>0.96499999999999997</v>
      </c>
      <c r="J193" s="113">
        <v>1.0629999999999999</v>
      </c>
      <c r="K193" s="299">
        <v>1.0620000000000001</v>
      </c>
      <c r="L193" s="324">
        <v>1.056</v>
      </c>
      <c r="M193" s="324">
        <v>1.0549999999999999</v>
      </c>
      <c r="N193" s="324">
        <v>1.0509999999999999</v>
      </c>
      <c r="O193" s="299">
        <v>1.0449999999999999</v>
      </c>
      <c r="P193" s="337">
        <v>1.0449999999999999</v>
      </c>
      <c r="Q193" s="324">
        <v>1.0449999999999999</v>
      </c>
      <c r="R193" s="324">
        <v>1.0449999999999999</v>
      </c>
      <c r="S193" s="324">
        <v>1.036</v>
      </c>
      <c r="T193" s="299">
        <v>1.0389999999999999</v>
      </c>
      <c r="U193" s="324">
        <v>1.0309999999999999</v>
      </c>
      <c r="V193" s="337">
        <v>1.028</v>
      </c>
      <c r="W193" s="337">
        <v>1.0249999999999999</v>
      </c>
      <c r="X193" s="337">
        <v>1.0209999999999999</v>
      </c>
      <c r="Y193" s="337">
        <v>1.024</v>
      </c>
      <c r="Z193" s="337">
        <v>1.0229999999999999</v>
      </c>
      <c r="AA193" s="299">
        <v>1.0209999999999999</v>
      </c>
      <c r="AB193" s="324">
        <v>1.018</v>
      </c>
      <c r="AC193" s="299">
        <v>1.0169999999999999</v>
      </c>
    </row>
    <row r="194" spans="2:29" x14ac:dyDescent="0.2">
      <c r="B194" s="54"/>
      <c r="C194" s="54"/>
      <c r="D194" s="54"/>
      <c r="E194" s="54"/>
      <c r="F194" s="55"/>
      <c r="G194" s="55"/>
      <c r="H194" s="55"/>
      <c r="I194" s="55"/>
    </row>
    <row r="195" spans="2:29" x14ac:dyDescent="0.2">
      <c r="B195" s="54"/>
      <c r="C195" s="54"/>
      <c r="D195" s="54" t="s">
        <v>444</v>
      </c>
      <c r="E195" s="54"/>
      <c r="F195" s="55"/>
      <c r="G195" s="55"/>
      <c r="H195" s="55"/>
      <c r="I195" s="55"/>
      <c r="J195" s="185">
        <f t="shared" ref="J195:AC195" si="0">MEDIAN(J3:J193)</f>
        <v>1.05</v>
      </c>
      <c r="K195" s="297">
        <f t="shared" si="0"/>
        <v>1.046</v>
      </c>
      <c r="L195" s="297">
        <f t="shared" si="0"/>
        <v>1.04</v>
      </c>
      <c r="M195" s="297">
        <f t="shared" si="0"/>
        <v>1.034</v>
      </c>
      <c r="N195" s="297">
        <f t="shared" si="0"/>
        <v>1.0289999999999999</v>
      </c>
      <c r="O195" s="297">
        <f t="shared" si="0"/>
        <v>1.02</v>
      </c>
      <c r="P195" s="297">
        <f t="shared" si="0"/>
        <v>1.0189999999999999</v>
      </c>
      <c r="Q195" s="297">
        <f t="shared" si="0"/>
        <v>1.0129999999999999</v>
      </c>
      <c r="R195" s="297">
        <f t="shared" si="0"/>
        <v>1.0049999999999999</v>
      </c>
      <c r="S195" s="297">
        <f t="shared" si="0"/>
        <v>0.99099999999999999</v>
      </c>
      <c r="T195" s="297">
        <f t="shared" si="0"/>
        <v>0.98399999999999999</v>
      </c>
      <c r="U195" s="297">
        <f t="shared" si="0"/>
        <v>0.97499999999999998</v>
      </c>
      <c r="V195" s="297">
        <f t="shared" si="0"/>
        <v>0.97499999999999998</v>
      </c>
      <c r="W195" s="297">
        <f t="shared" si="0"/>
        <v>0.97</v>
      </c>
      <c r="X195" s="297">
        <f t="shared" si="0"/>
        <v>0.96499999999999997</v>
      </c>
      <c r="Y195" s="297">
        <f t="shared" si="0"/>
        <v>0.96699999999999997</v>
      </c>
      <c r="Z195" s="297">
        <f t="shared" si="0"/>
        <v>0.96399999999999997</v>
      </c>
      <c r="AA195" s="297">
        <f t="shared" si="0"/>
        <v>0.96399999999999997</v>
      </c>
      <c r="AB195" s="297">
        <f t="shared" si="0"/>
        <v>0.96099999999999997</v>
      </c>
      <c r="AC195" s="297">
        <f t="shared" si="0"/>
        <v>0.95699999999999996</v>
      </c>
    </row>
    <row r="196" spans="2:29" x14ac:dyDescent="0.2">
      <c r="B196" s="54"/>
      <c r="C196" s="54"/>
      <c r="D196" s="54"/>
      <c r="E196" s="54"/>
      <c r="F196" s="55"/>
      <c r="G196" s="55"/>
      <c r="H196" s="55"/>
      <c r="I196" s="55"/>
    </row>
    <row r="197" spans="2:29" s="62" customFormat="1" x14ac:dyDescent="0.2">
      <c r="B197" s="57"/>
      <c r="C197" s="57"/>
      <c r="E197" s="57"/>
      <c r="F197" s="57"/>
      <c r="G197" s="57"/>
      <c r="H197" s="57"/>
      <c r="I197" s="57"/>
      <c r="J197" s="351"/>
      <c r="K197" s="351"/>
      <c r="L197" s="351"/>
      <c r="M197" s="351"/>
      <c r="N197" s="351"/>
      <c r="O197" s="351"/>
      <c r="P197" s="351"/>
      <c r="Q197" s="351"/>
      <c r="R197" s="351"/>
      <c r="S197" s="351"/>
      <c r="T197" s="351"/>
      <c r="U197" s="351"/>
      <c r="V197" s="351"/>
    </row>
    <row r="198" spans="2:29" x14ac:dyDescent="0.2">
      <c r="B198" s="56"/>
      <c r="C198" s="56"/>
      <c r="D198" s="56"/>
      <c r="E198" s="56"/>
      <c r="F198" s="57"/>
      <c r="G198" s="57"/>
      <c r="H198" s="57"/>
      <c r="I198" s="57"/>
    </row>
    <row r="200" spans="2:29" x14ac:dyDescent="0.2">
      <c r="B200" s="58" t="s">
        <v>447</v>
      </c>
      <c r="C200" s="58"/>
      <c r="D200" s="58" t="s">
        <v>448</v>
      </c>
      <c r="E200" s="58"/>
      <c r="F200" s="59"/>
      <c r="G200" s="59"/>
      <c r="H200" s="59"/>
      <c r="I200" s="59"/>
      <c r="J200" s="182" t="str">
        <f t="shared" ref="J200:AC200" si="1">$F$1</f>
        <v>2017-2018</v>
      </c>
      <c r="K200" s="296" t="str">
        <f t="shared" si="1"/>
        <v>2017-2018</v>
      </c>
      <c r="L200" s="303" t="str">
        <f t="shared" si="1"/>
        <v>2017-2018</v>
      </c>
      <c r="M200" s="303" t="str">
        <f t="shared" si="1"/>
        <v>2017-2018</v>
      </c>
      <c r="N200" s="303" t="str">
        <f t="shared" si="1"/>
        <v>2017-2018</v>
      </c>
      <c r="O200" s="303" t="str">
        <f t="shared" si="1"/>
        <v>2017-2018</v>
      </c>
      <c r="P200" s="303" t="str">
        <f t="shared" si="1"/>
        <v>2017-2018</v>
      </c>
      <c r="Q200" s="303" t="str">
        <f t="shared" si="1"/>
        <v>2017-2018</v>
      </c>
      <c r="R200" s="303" t="str">
        <f t="shared" si="1"/>
        <v>2017-2018</v>
      </c>
      <c r="S200" s="303" t="str">
        <f t="shared" si="1"/>
        <v>2017-2018</v>
      </c>
      <c r="T200" s="303" t="str">
        <f t="shared" si="1"/>
        <v>2017-2018</v>
      </c>
      <c r="U200" s="303" t="str">
        <f t="shared" si="1"/>
        <v>2017-2018</v>
      </c>
      <c r="V200" s="303" t="str">
        <f t="shared" si="1"/>
        <v>2017-2018</v>
      </c>
      <c r="W200" s="303" t="str">
        <f t="shared" si="1"/>
        <v>2017-2018</v>
      </c>
      <c r="X200" s="303" t="str">
        <f t="shared" si="1"/>
        <v>2017-2018</v>
      </c>
      <c r="Y200" s="303" t="str">
        <f t="shared" si="1"/>
        <v>2017-2018</v>
      </c>
      <c r="Z200" s="303" t="str">
        <f t="shared" si="1"/>
        <v>2017-2018</v>
      </c>
      <c r="AA200" s="303" t="str">
        <f t="shared" si="1"/>
        <v>2017-2018</v>
      </c>
      <c r="AB200" s="303" t="str">
        <f t="shared" si="1"/>
        <v>2017-2018</v>
      </c>
      <c r="AC200" s="303" t="str">
        <f t="shared" si="1"/>
        <v>2017-2018</v>
      </c>
    </row>
    <row r="201" spans="2:29" x14ac:dyDescent="0.2">
      <c r="B201" s="49" t="s">
        <v>449</v>
      </c>
      <c r="C201" s="54"/>
      <c r="D201" s="60" t="str">
        <f>'CCG chart Data-antibstarpu'!B1</f>
        <v>(All)</v>
      </c>
      <c r="E201" s="60"/>
      <c r="F201" s="61"/>
      <c r="G201" s="61"/>
      <c r="H201" s="61"/>
      <c r="I201" s="61"/>
      <c r="J201" s="186" t="e">
        <f>VLOOKUP('CCG Data-antibstarpu'!$D$201,$D$3:$G$193,4,FALSE)</f>
        <v>#N/A</v>
      </c>
      <c r="K201" s="298" t="e">
        <f>VLOOKUP('CCG Data-antibstarpu'!$D$201,$D$3:$G$193,4,FALSE)</f>
        <v>#N/A</v>
      </c>
      <c r="L201" s="298" t="e">
        <f>VLOOKUP('CCG Data-antibstarpu'!$D$201,$D$3:$G$193,4,FALSE)</f>
        <v>#N/A</v>
      </c>
      <c r="M201" s="298" t="e">
        <f>VLOOKUP('CCG Data-antibstarpu'!$D$201,$D$3:$G$193,4,FALSE)</f>
        <v>#N/A</v>
      </c>
      <c r="N201" s="298" t="e">
        <f>VLOOKUP('CCG Data-antibstarpu'!$D$201,$D$3:$G$193,4,FALSE)</f>
        <v>#N/A</v>
      </c>
      <c r="O201" s="298" t="e">
        <f>VLOOKUP('CCG Data-antibstarpu'!$D$201,$D$3:$G$193,4,FALSE)</f>
        <v>#N/A</v>
      </c>
      <c r="P201" s="298" t="e">
        <f>VLOOKUP('CCG Data-antibstarpu'!$D$201,$D$3:$G$193,4,FALSE)</f>
        <v>#N/A</v>
      </c>
      <c r="Q201" s="298" t="e">
        <f>VLOOKUP('CCG Data-antibstarpu'!$D$201,$D$3:$G$193,4,FALSE)</f>
        <v>#N/A</v>
      </c>
      <c r="R201" s="298" t="e">
        <f>VLOOKUP('CCG Data-antibstarpu'!$D$201,$D$3:$G$193,4,FALSE)</f>
        <v>#N/A</v>
      </c>
      <c r="S201" s="298" t="e">
        <f>VLOOKUP('CCG Data-antibstarpu'!$D$201,$D$3:$G$193,4,FALSE)</f>
        <v>#N/A</v>
      </c>
      <c r="T201" s="298" t="e">
        <f>VLOOKUP('CCG Data-antibstarpu'!$D$201,$D$3:$G$193,4,FALSE)</f>
        <v>#N/A</v>
      </c>
      <c r="U201" s="298" t="e">
        <f>VLOOKUP('CCG Data-antibstarpu'!$D$201,$D$3:$G$193,4,FALSE)</f>
        <v>#N/A</v>
      </c>
      <c r="V201" s="298" t="e">
        <f>VLOOKUP('CCG Data-antibstarpu'!$D$201,$D$3:$G$193,4,FALSE)</f>
        <v>#N/A</v>
      </c>
      <c r="W201" s="298" t="e">
        <f>VLOOKUP('CCG Data-antibstarpu'!$D$201,$D$3:$G$193,4,FALSE)</f>
        <v>#N/A</v>
      </c>
      <c r="X201" s="298" t="e">
        <f>VLOOKUP('CCG Data-antibstarpu'!$D$201,$D$3:$G$193,4,FALSE)</f>
        <v>#N/A</v>
      </c>
      <c r="Y201" s="298" t="e">
        <f>VLOOKUP('CCG Data-antibstarpu'!$D$201,$D$3:$G$193,4,FALSE)</f>
        <v>#N/A</v>
      </c>
      <c r="Z201" s="298" t="e">
        <f>VLOOKUP('CCG Data-antibstarpu'!$D$201,$D$3:$G$193,4,FALSE)</f>
        <v>#N/A</v>
      </c>
      <c r="AA201" s="298" t="e">
        <f>VLOOKUP('CCG Data-antibstarpu'!$D$201,$D$3:$G$193,4,FALSE)</f>
        <v>#N/A</v>
      </c>
      <c r="AB201" s="298" t="e">
        <f>VLOOKUP('CCG Data-antibstarpu'!$D$201,$D$3:$G$193,4,FALSE)</f>
        <v>#N/A</v>
      </c>
      <c r="AC201" s="298" t="e">
        <f>VLOOKUP('CCG Data-antibstarpu'!$D$201,$D$3:$G$193,4,FALSE)</f>
        <v>#N/A</v>
      </c>
    </row>
    <row r="202" spans="2:29" x14ac:dyDescent="0.2">
      <c r="C202" s="58"/>
      <c r="D202" s="60"/>
      <c r="E202" s="60"/>
      <c r="F202" s="61"/>
      <c r="G202" s="61"/>
      <c r="H202" s="61"/>
      <c r="I202" s="61"/>
    </row>
    <row r="203" spans="2:29" x14ac:dyDescent="0.2">
      <c r="B203" s="58" t="s">
        <v>447</v>
      </c>
      <c r="C203" s="58"/>
      <c r="D203" s="58" t="s">
        <v>448</v>
      </c>
      <c r="E203" s="60"/>
      <c r="F203" s="61"/>
      <c r="G203" s="61"/>
      <c r="H203" s="61"/>
      <c r="I203" s="61"/>
      <c r="J203" s="107" t="str">
        <f t="shared" ref="J203:AC203" si="2">$H$1</f>
        <v>2018-2019</v>
      </c>
      <c r="K203" s="295" t="str">
        <f t="shared" si="2"/>
        <v>2018-2019</v>
      </c>
      <c r="L203" s="295" t="str">
        <f t="shared" si="2"/>
        <v>2018-2019</v>
      </c>
      <c r="M203" s="295" t="str">
        <f t="shared" si="2"/>
        <v>2018-2019</v>
      </c>
      <c r="N203" s="295" t="str">
        <f t="shared" si="2"/>
        <v>2018-2019</v>
      </c>
      <c r="O203" s="295" t="str">
        <f t="shared" si="2"/>
        <v>2018-2019</v>
      </c>
      <c r="P203" s="295" t="str">
        <f t="shared" si="2"/>
        <v>2018-2019</v>
      </c>
      <c r="Q203" s="295" t="str">
        <f t="shared" si="2"/>
        <v>2018-2019</v>
      </c>
      <c r="R203" s="295" t="str">
        <f t="shared" si="2"/>
        <v>2018-2019</v>
      </c>
      <c r="S203" s="295" t="str">
        <f t="shared" si="2"/>
        <v>2018-2019</v>
      </c>
      <c r="T203" s="295" t="str">
        <f t="shared" si="2"/>
        <v>2018-2019</v>
      </c>
      <c r="U203" s="295" t="str">
        <f t="shared" si="2"/>
        <v>2018-2019</v>
      </c>
      <c r="V203" s="295" t="str">
        <f t="shared" si="2"/>
        <v>2018-2019</v>
      </c>
      <c r="W203" s="295" t="str">
        <f t="shared" si="2"/>
        <v>2018-2019</v>
      </c>
      <c r="X203" s="295" t="str">
        <f t="shared" si="2"/>
        <v>2018-2019</v>
      </c>
      <c r="Y203" s="295" t="str">
        <f t="shared" si="2"/>
        <v>2018-2019</v>
      </c>
      <c r="Z203" s="295" t="str">
        <f t="shared" si="2"/>
        <v>2018-2019</v>
      </c>
      <c r="AA203" s="295" t="str">
        <f t="shared" si="2"/>
        <v>2018-2019</v>
      </c>
      <c r="AB203" s="295" t="str">
        <f t="shared" si="2"/>
        <v>2018-2019</v>
      </c>
      <c r="AC203" s="295" t="str">
        <f t="shared" si="2"/>
        <v>2018-2019</v>
      </c>
    </row>
    <row r="204" spans="2:29" x14ac:dyDescent="0.2">
      <c r="B204" s="49" t="s">
        <v>449</v>
      </c>
      <c r="C204" s="58"/>
      <c r="D204" s="60" t="str">
        <f>'CCG chart Data-antibstarpu'!B1</f>
        <v>(All)</v>
      </c>
      <c r="E204" s="60"/>
      <c r="F204" s="61"/>
      <c r="G204" s="61"/>
      <c r="H204" s="61"/>
      <c r="I204" s="61"/>
      <c r="J204" s="107" t="e">
        <f t="shared" ref="J204:AC204" si="3">VLOOKUP($D$204,$D$3:$I$193,6,FALSE)</f>
        <v>#N/A</v>
      </c>
      <c r="K204" s="295" t="e">
        <f t="shared" si="3"/>
        <v>#N/A</v>
      </c>
      <c r="L204" s="295" t="e">
        <f t="shared" si="3"/>
        <v>#N/A</v>
      </c>
      <c r="M204" s="295" t="e">
        <f t="shared" si="3"/>
        <v>#N/A</v>
      </c>
      <c r="N204" s="295" t="e">
        <f t="shared" si="3"/>
        <v>#N/A</v>
      </c>
      <c r="O204" s="295" t="e">
        <f t="shared" si="3"/>
        <v>#N/A</v>
      </c>
      <c r="P204" s="295" t="e">
        <f t="shared" si="3"/>
        <v>#N/A</v>
      </c>
      <c r="Q204" s="295" t="e">
        <f t="shared" si="3"/>
        <v>#N/A</v>
      </c>
      <c r="R204" s="295" t="e">
        <f t="shared" si="3"/>
        <v>#N/A</v>
      </c>
      <c r="S204" s="295" t="e">
        <f t="shared" si="3"/>
        <v>#N/A</v>
      </c>
      <c r="T204" s="295" t="e">
        <f t="shared" si="3"/>
        <v>#N/A</v>
      </c>
      <c r="U204" s="295" t="e">
        <f t="shared" si="3"/>
        <v>#N/A</v>
      </c>
      <c r="V204" s="295" t="e">
        <f t="shared" si="3"/>
        <v>#N/A</v>
      </c>
      <c r="W204" s="295" t="e">
        <f t="shared" si="3"/>
        <v>#N/A</v>
      </c>
      <c r="X204" s="295" t="e">
        <f t="shared" si="3"/>
        <v>#N/A</v>
      </c>
      <c r="Y204" s="295" t="e">
        <f t="shared" si="3"/>
        <v>#N/A</v>
      </c>
      <c r="Z204" s="295" t="e">
        <f t="shared" si="3"/>
        <v>#N/A</v>
      </c>
      <c r="AA204" s="295" t="e">
        <f t="shared" si="3"/>
        <v>#N/A</v>
      </c>
      <c r="AB204" s="295" t="e">
        <f t="shared" si="3"/>
        <v>#N/A</v>
      </c>
      <c r="AC204" s="295" t="e">
        <f t="shared" si="3"/>
        <v>#N/A</v>
      </c>
    </row>
    <row r="205" spans="2:29" x14ac:dyDescent="0.2">
      <c r="C205" s="58"/>
      <c r="D205" s="60"/>
      <c r="E205" s="60"/>
      <c r="F205" s="61"/>
      <c r="G205" s="61"/>
      <c r="H205" s="61"/>
      <c r="I205" s="61"/>
    </row>
    <row r="206" spans="2:29" x14ac:dyDescent="0.2">
      <c r="C206" s="58"/>
      <c r="D206" s="60"/>
      <c r="E206" s="60"/>
      <c r="F206" s="61"/>
      <c r="G206" s="61"/>
      <c r="H206" s="61"/>
      <c r="I206" s="61"/>
    </row>
    <row r="207" spans="2:29" x14ac:dyDescent="0.2">
      <c r="C207" s="58"/>
      <c r="D207" s="60"/>
      <c r="E207" s="60"/>
      <c r="F207" s="61"/>
      <c r="G207" s="61"/>
      <c r="H207" s="61"/>
      <c r="I207" s="61"/>
    </row>
    <row r="208" spans="2:29" x14ac:dyDescent="0.2">
      <c r="B208" s="5" t="s">
        <v>719</v>
      </c>
      <c r="C208" s="58"/>
      <c r="D208" s="60"/>
      <c r="E208" s="60"/>
      <c r="F208" s="61"/>
      <c r="G208" s="61"/>
      <c r="H208" s="61"/>
      <c r="I208" s="61"/>
    </row>
    <row r="209" spans="2:9" x14ac:dyDescent="0.2">
      <c r="B209" s="5" t="s">
        <v>742</v>
      </c>
      <c r="C209" s="58"/>
      <c r="D209" s="60"/>
      <c r="E209" s="60"/>
      <c r="F209" s="61"/>
      <c r="G209" s="61"/>
      <c r="H209" s="61"/>
      <c r="I209" s="61"/>
    </row>
    <row r="210" spans="2:9" x14ac:dyDescent="0.2">
      <c r="B210" s="5"/>
      <c r="C210" s="58"/>
      <c r="D210" s="60"/>
      <c r="E210" s="60"/>
      <c r="F210" s="61"/>
      <c r="G210" s="61"/>
      <c r="H210" s="61"/>
      <c r="I210" s="61"/>
    </row>
    <row r="211" spans="2:9" x14ac:dyDescent="0.2">
      <c r="B211" s="5"/>
      <c r="C211" s="58"/>
      <c r="D211" s="60"/>
      <c r="E211" s="60"/>
      <c r="F211" s="61"/>
      <c r="G211" s="61"/>
      <c r="H211" s="61"/>
      <c r="I211" s="61"/>
    </row>
    <row r="212" spans="2:9" x14ac:dyDescent="0.2">
      <c r="C212" s="58"/>
      <c r="D212" s="60"/>
      <c r="E212" s="60"/>
      <c r="F212" s="61"/>
      <c r="G212" s="61"/>
      <c r="H212" s="61"/>
      <c r="I212" s="61"/>
    </row>
    <row r="213" spans="2:9" x14ac:dyDescent="0.2">
      <c r="C213" s="58"/>
      <c r="D213" s="60"/>
      <c r="E213" s="60"/>
      <c r="F213" s="61"/>
      <c r="G213" s="61"/>
      <c r="H213" s="61"/>
      <c r="I213" s="61"/>
    </row>
    <row r="214" spans="2:9" x14ac:dyDescent="0.2">
      <c r="D214" s="60"/>
    </row>
    <row r="215" spans="2:9" x14ac:dyDescent="0.2">
      <c r="D215" s="60"/>
    </row>
    <row r="216" spans="2:9" x14ac:dyDescent="0.2">
      <c r="D216" s="60"/>
    </row>
    <row r="217" spans="2:9" x14ac:dyDescent="0.2">
      <c r="D217" s="60"/>
    </row>
    <row r="218" spans="2:9" x14ac:dyDescent="0.2">
      <c r="D218" s="60"/>
    </row>
    <row r="219" spans="2:9" x14ac:dyDescent="0.2">
      <c r="D219" s="60"/>
    </row>
    <row r="220" spans="2:9" x14ac:dyDescent="0.2">
      <c r="D220" s="60"/>
    </row>
    <row r="221" spans="2:9" x14ac:dyDescent="0.2">
      <c r="D221" s="60"/>
    </row>
    <row r="222" spans="2:9" x14ac:dyDescent="0.2">
      <c r="D222" s="60"/>
    </row>
    <row r="223" spans="2:9" x14ac:dyDescent="0.2">
      <c r="D223" s="60"/>
    </row>
    <row r="224" spans="2:9" x14ac:dyDescent="0.2">
      <c r="D224" s="60"/>
    </row>
    <row r="225" spans="4:4" x14ac:dyDescent="0.2">
      <c r="D225" s="60"/>
    </row>
    <row r="226" spans="4:4" x14ac:dyDescent="0.2">
      <c r="D226" s="60"/>
    </row>
    <row r="227" spans="4:4" x14ac:dyDescent="0.2">
      <c r="D227" s="60"/>
    </row>
    <row r="228" spans="4:4" x14ac:dyDescent="0.2">
      <c r="D228" s="60"/>
    </row>
    <row r="229" spans="4:4" x14ac:dyDescent="0.2">
      <c r="D229" s="60"/>
    </row>
    <row r="230" spans="4:4" x14ac:dyDescent="0.2">
      <c r="D230" s="60"/>
    </row>
  </sheetData>
  <autoFilter ref="B2:AB193"/>
  <customSheetViews>
    <customSheetView guid="{460C675D-EB01-4F1F-8F6F-F3410AC9815E}" hiddenColumns="1" topLeftCell="B1">
      <pane xSplit="4" ySplit="2" topLeftCell="F3" activePane="bottomRight" state="frozen"/>
      <selection pane="bottomRight" activeCell="B1" sqref="B1"/>
      <pageMargins left="0.75" right="0.75" top="1" bottom="1" header="0.5" footer="0.5"/>
      <pageSetup paperSize="9" orientation="portrait" r:id="rId1"/>
      <headerFooter alignWithMargins="0"/>
    </customSheetView>
    <customSheetView guid="{0B466410-FB7E-451A-AFD3-95886095C000}" showAutoFilter="1" hiddenColumns="1">
      <pane xSplit="2" ySplit="2" topLeftCell="C3" activePane="bottomRight" state="frozen"/>
      <selection pane="bottomRight" activeCell="B2" sqref="B2"/>
      <pageMargins left="0.75" right="0.75" top="1" bottom="1" header="0.5" footer="0.5"/>
      <pageSetup paperSize="9" orientation="portrait" r:id="rId2"/>
      <headerFooter alignWithMargins="0"/>
      <autoFilter ref="B2:IX211"/>
    </customSheetView>
  </customSheetViews>
  <conditionalFormatting sqref="J3:J193">
    <cfRule type="expression" dxfId="20" priority="11">
      <formula>K3="yes"</formula>
    </cfRule>
  </conditionalFormatting>
  <conditionalFormatting sqref="O3:O193 T3:T193">
    <cfRule type="expression" dxfId="19" priority="6">
      <formula>P3="yes"</formula>
    </cfRule>
  </conditionalFormatting>
  <conditionalFormatting sqref="D42:D43">
    <cfRule type="expression" dxfId="18" priority="3">
      <formula>#REF!="yes"</formula>
    </cfRule>
    <cfRule type="expression" dxfId="17" priority="4">
      <formula>AND(#REF!="no",$Q42="up")</formula>
    </cfRule>
  </conditionalFormatting>
  <conditionalFormatting sqref="AA3:AA193">
    <cfRule type="expression" dxfId="16" priority="2">
      <formula>AB3="yes"</formula>
    </cfRule>
  </conditionalFormatting>
  <conditionalFormatting sqref="AC3:AC193">
    <cfRule type="expression" dxfId="15" priority="1">
      <formula>AD3="yes"</formula>
    </cfRule>
  </conditionalFormatting>
  <dataValidations count="1">
    <dataValidation type="list" allowBlank="1" showInputMessage="1" showErrorMessage="1" sqref="D1:I1">
      <formula1>Quarters</formula1>
    </dataValidation>
  </dataValidations>
  <pageMargins left="0.75" right="0.75" top="1" bottom="1" header="0.5" footer="0.5"/>
  <pageSetup paperSize="9" orientation="portrait" r:id="rId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C58"/>
  <sheetViews>
    <sheetView showRowColHeaders="0" zoomScale="70" zoomScaleNormal="70" workbookViewId="0"/>
  </sheetViews>
  <sheetFormatPr defaultColWidth="0" defaultRowHeight="12.75" customHeight="1" zeroHeight="1" x14ac:dyDescent="0.2"/>
  <cols>
    <col min="1" max="1" width="1.6640625" style="39" customWidth="1"/>
    <col min="2" max="6" width="10.83203125" style="39" customWidth="1"/>
    <col min="7" max="7" width="22.1640625" style="39" customWidth="1"/>
    <col min="8" max="26" width="9.83203125" style="39" customWidth="1"/>
    <col min="27" max="27" width="11" style="39" customWidth="1"/>
    <col min="28" max="28" width="10.83203125" style="39" customWidth="1"/>
    <col min="29" max="29" width="1.6640625" style="39" customWidth="1"/>
    <col min="30" max="16384" width="10.6640625" style="39" hidden="1"/>
  </cols>
  <sheetData>
    <row r="1" spans="1:29" ht="9.9499999999999993" customHeight="1" x14ac:dyDescent="0.2">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row>
    <row r="2" spans="1:29" ht="207" customHeight="1" x14ac:dyDescent="0.2">
      <c r="A2" s="38"/>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row>
    <row r="3" spans="1:29" ht="15" customHeight="1" x14ac:dyDescent="0.2">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row>
    <row r="4" spans="1:29" ht="15" customHeight="1" x14ac:dyDescent="0.2">
      <c r="A4" s="38"/>
      <c r="B4" s="432" t="s">
        <v>441</v>
      </c>
      <c r="C4" s="432"/>
      <c r="D4" s="432"/>
      <c r="E4" s="432"/>
      <c r="F4" s="432"/>
      <c r="G4" s="38"/>
      <c r="H4" s="38"/>
      <c r="I4" s="38"/>
      <c r="J4" s="38"/>
      <c r="K4" s="38"/>
      <c r="L4" s="38"/>
      <c r="M4" s="38"/>
      <c r="N4" s="38"/>
      <c r="O4" s="38"/>
      <c r="P4" s="38"/>
      <c r="Q4" s="38"/>
      <c r="R4" s="38"/>
      <c r="S4" s="38"/>
      <c r="T4" s="38"/>
      <c r="U4" s="38"/>
      <c r="V4" s="38"/>
      <c r="W4" s="38"/>
      <c r="X4" s="38"/>
      <c r="Y4" s="38"/>
      <c r="Z4" s="38"/>
      <c r="AA4" s="38"/>
      <c r="AB4" s="38"/>
      <c r="AC4" s="38"/>
    </row>
    <row r="5" spans="1:29" ht="15" customHeight="1" x14ac:dyDescent="0.2">
      <c r="A5" s="38"/>
      <c r="B5" s="432"/>
      <c r="C5" s="432"/>
      <c r="D5" s="432"/>
      <c r="E5" s="432"/>
      <c r="F5" s="432"/>
      <c r="G5" s="38"/>
      <c r="H5" s="38"/>
      <c r="I5" s="38"/>
      <c r="J5" s="38"/>
      <c r="K5" s="38"/>
      <c r="L5" s="38"/>
      <c r="M5" s="38"/>
      <c r="N5" s="38"/>
      <c r="O5" s="38"/>
      <c r="P5" s="38"/>
      <c r="Q5" s="38"/>
      <c r="R5" s="38"/>
      <c r="S5" s="38"/>
      <c r="T5" s="38"/>
      <c r="U5" s="38"/>
      <c r="V5" s="38"/>
      <c r="W5" s="38"/>
      <c r="X5" s="38"/>
      <c r="Y5" s="38"/>
      <c r="Z5" s="38"/>
      <c r="AA5" s="38"/>
      <c r="AB5" s="38"/>
      <c r="AC5" s="38"/>
    </row>
    <row r="6" spans="1:29" ht="15" customHeight="1" x14ac:dyDescent="0.2">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row>
    <row r="7" spans="1:29" ht="15" customHeight="1" x14ac:dyDescent="0.2">
      <c r="A7" s="38"/>
      <c r="B7" s="38"/>
      <c r="C7" s="38"/>
      <c r="D7" s="38"/>
      <c r="E7" s="38"/>
      <c r="F7" s="38"/>
      <c r="G7" s="38"/>
      <c r="H7" s="38"/>
      <c r="I7" s="38"/>
      <c r="J7" s="38"/>
      <c r="K7" s="38"/>
      <c r="L7" s="38"/>
      <c r="M7" s="38"/>
      <c r="N7" s="38"/>
      <c r="O7" s="38"/>
      <c r="P7" s="38"/>
      <c r="Q7" s="38"/>
      <c r="R7" s="38"/>
      <c r="S7" s="38"/>
      <c r="T7" s="38"/>
      <c r="U7" s="38"/>
      <c r="V7" s="40"/>
      <c r="W7" s="38"/>
      <c r="X7" s="38"/>
      <c r="Y7" s="38"/>
      <c r="Z7" s="38"/>
      <c r="AA7" s="38"/>
      <c r="AB7" s="38"/>
      <c r="AC7" s="38"/>
    </row>
    <row r="8" spans="1:29" ht="15" customHeight="1" x14ac:dyDescent="0.2">
      <c r="A8" s="38"/>
      <c r="B8" s="38"/>
      <c r="C8" s="38"/>
      <c r="D8" s="38"/>
      <c r="E8" s="38"/>
      <c r="F8" s="38"/>
      <c r="G8" s="38"/>
      <c r="H8" s="38"/>
      <c r="I8" s="38"/>
      <c r="J8" s="38"/>
      <c r="K8" s="38"/>
      <c r="L8" s="38"/>
      <c r="M8" s="38"/>
      <c r="N8" s="38"/>
      <c r="O8" s="38"/>
      <c r="P8" s="38"/>
      <c r="Q8" s="38"/>
      <c r="R8" s="38"/>
      <c r="S8" s="38"/>
      <c r="T8" s="38"/>
      <c r="U8" s="38"/>
      <c r="W8" s="38"/>
      <c r="X8" s="38"/>
      <c r="Y8" s="38"/>
      <c r="Z8" s="38"/>
      <c r="AA8" s="38"/>
      <c r="AB8" s="38"/>
      <c r="AC8" s="38"/>
    </row>
    <row r="9" spans="1:29" ht="15" customHeight="1" x14ac:dyDescent="0.2">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row>
    <row r="10" spans="1:29" ht="1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row>
    <row r="11" spans="1:29" ht="15" customHeight="1" x14ac:dyDescent="0.2">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row>
    <row r="12" spans="1:29"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row>
    <row r="13" spans="1:29" ht="15" customHeight="1" x14ac:dyDescent="0.2">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row>
    <row r="14" spans="1:29" ht="15" customHeight="1" x14ac:dyDescent="0.2">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row>
    <row r="15" spans="1:29" ht="15" customHeight="1" x14ac:dyDescent="0.2">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row>
    <row r="16" spans="1:29" ht="15" customHeight="1" x14ac:dyDescent="0.2">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row>
    <row r="17" spans="1:29" ht="15" customHeight="1" x14ac:dyDescent="0.2">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row>
    <row r="18" spans="1:29" ht="15" customHeight="1" x14ac:dyDescent="0.2">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row>
    <row r="19" spans="1:29" ht="15" customHeight="1" x14ac:dyDescent="0.2">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row>
    <row r="20" spans="1:29" ht="15" customHeight="1" x14ac:dyDescent="0.2">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row>
    <row r="21" spans="1:29" ht="15" customHeight="1" x14ac:dyDescent="0.2">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row>
    <row r="22" spans="1:29" ht="15" customHeight="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row>
    <row r="23" spans="1:29" ht="15" customHeight="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row>
    <row r="24" spans="1:29" ht="15" customHeight="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row>
    <row r="25" spans="1:29" ht="15" customHeight="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row>
    <row r="26" spans="1:29" ht="15" customHeight="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row>
    <row r="27" spans="1:29" ht="15" customHeight="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row>
    <row r="28" spans="1:29" ht="15" customHeight="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row>
    <row r="29" spans="1:29" ht="15" customHeight="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row>
    <row r="30" spans="1:29" ht="15" customHeight="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row>
    <row r="31" spans="1:29" ht="15" customHeight="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row>
    <row r="32" spans="1:29" ht="15" customHeight="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row>
    <row r="33" spans="1:29" ht="15" customHeight="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40"/>
    </row>
    <row r="34" spans="1:29" ht="15" customHeight="1" x14ac:dyDescent="0.2">
      <c r="A34" s="38"/>
      <c r="B34" s="38"/>
      <c r="C34" s="38"/>
      <c r="D34" s="38"/>
      <c r="E34" s="38"/>
      <c r="F34" s="38"/>
      <c r="G34" s="485" t="s">
        <v>442</v>
      </c>
      <c r="H34" s="433" t="str">
        <f>'CCGChart Data (Co-amoxiclavetc)'!B1</f>
        <v>(All)</v>
      </c>
      <c r="I34" s="487"/>
      <c r="J34" s="487"/>
      <c r="K34" s="488"/>
      <c r="L34" s="38"/>
      <c r="M34" s="421" t="s">
        <v>721</v>
      </c>
      <c r="N34" s="493"/>
      <c r="O34" s="495" t="e">
        <f>VLOOKUP('CCGChart Data (Co-amoxiclavetc)'!$B$1,'CCG Data - Co-amoxiclav etc'!$D$3:$F$193,3,FALSE)</f>
        <v>#N/A</v>
      </c>
      <c r="P34" s="496"/>
      <c r="Q34" s="38"/>
      <c r="R34" s="38"/>
      <c r="S34" s="38"/>
      <c r="T34" s="38"/>
      <c r="U34" s="38"/>
      <c r="V34" s="38"/>
      <c r="W34" s="38"/>
      <c r="X34" s="38"/>
      <c r="Y34" s="38"/>
      <c r="Z34" s="38"/>
      <c r="AA34" s="38"/>
      <c r="AB34" s="38"/>
      <c r="AC34" s="38"/>
    </row>
    <row r="35" spans="1:29" ht="15" customHeight="1" x14ac:dyDescent="0.2">
      <c r="A35" s="38"/>
      <c r="B35" s="38"/>
      <c r="C35" s="38"/>
      <c r="D35" s="38"/>
      <c r="E35" s="38"/>
      <c r="F35" s="38"/>
      <c r="G35" s="486"/>
      <c r="H35" s="489"/>
      <c r="I35" s="490"/>
      <c r="J35" s="490"/>
      <c r="K35" s="491"/>
      <c r="L35" s="38"/>
      <c r="M35" s="494"/>
      <c r="N35" s="493"/>
      <c r="O35" s="497"/>
      <c r="P35" s="498"/>
      <c r="Q35" s="38"/>
      <c r="R35" s="38"/>
      <c r="S35" s="38"/>
      <c r="T35" s="38"/>
      <c r="U35" s="38"/>
      <c r="V35" s="38"/>
      <c r="W35" s="38"/>
      <c r="X35" s="38"/>
      <c r="Y35" s="38"/>
      <c r="Z35" s="38"/>
      <c r="AA35" s="38"/>
      <c r="AB35" s="38"/>
      <c r="AC35" s="38"/>
    </row>
    <row r="36" spans="1:29" ht="15" customHeight="1" x14ac:dyDescent="0.2">
      <c r="A36" s="38"/>
      <c r="B36" s="38"/>
      <c r="C36" s="38"/>
      <c r="D36" s="38"/>
      <c r="E36" s="38"/>
      <c r="F36" s="38"/>
      <c r="G36" s="38"/>
      <c r="H36" s="38"/>
      <c r="I36" s="38"/>
      <c r="J36" s="38"/>
      <c r="K36" s="38"/>
      <c r="L36" s="38"/>
      <c r="M36" s="38"/>
      <c r="N36" s="38"/>
      <c r="O36" s="38"/>
      <c r="P36" s="42"/>
      <c r="Q36" s="38"/>
      <c r="R36" s="38"/>
      <c r="S36" s="38"/>
      <c r="T36" s="38"/>
      <c r="U36" s="38"/>
      <c r="V36" s="38"/>
      <c r="W36" s="38"/>
      <c r="X36" s="38"/>
      <c r="Y36" s="38"/>
      <c r="Z36" s="38"/>
      <c r="AA36" s="38"/>
      <c r="AB36" s="38"/>
      <c r="AC36" s="38"/>
    </row>
    <row r="37" spans="1:29" ht="15" customHeight="1" x14ac:dyDescent="0.2">
      <c r="A37" s="38"/>
      <c r="B37" s="38"/>
      <c r="C37" s="38"/>
      <c r="D37" s="38"/>
      <c r="E37" s="38"/>
      <c r="F37" s="38"/>
      <c r="G37" s="38"/>
      <c r="H37" s="43">
        <f>'CCG Data - Co-amoxiclav etc'!H2</f>
        <v>43191</v>
      </c>
      <c r="I37" s="43">
        <f>'CCG Data - Co-amoxiclav etc'!I2</f>
        <v>43221</v>
      </c>
      <c r="J37" s="43">
        <f>'CCG Data - Co-amoxiclav etc'!J2</f>
        <v>43252</v>
      </c>
      <c r="K37" s="43">
        <f>'CCG Data - Co-amoxiclav etc'!K2</f>
        <v>43282</v>
      </c>
      <c r="L37" s="43">
        <f>'CCG Data - Co-amoxiclav etc'!L2</f>
        <v>43313</v>
      </c>
      <c r="M37" s="43">
        <f>'CCG Data - Co-amoxiclav etc'!M2</f>
        <v>43344</v>
      </c>
      <c r="N37" s="43">
        <f>'CCG Data - Co-amoxiclav etc'!N2</f>
        <v>43374</v>
      </c>
      <c r="O37" s="43">
        <f>'CCG Data - Co-amoxiclav etc'!O2</f>
        <v>43405</v>
      </c>
      <c r="P37" s="43">
        <f>'CCG Data - Co-amoxiclav etc'!P2</f>
        <v>43435</v>
      </c>
      <c r="Q37" s="43">
        <f>'CCG Data - Co-amoxiclav etc'!Q2</f>
        <v>43466</v>
      </c>
      <c r="R37" s="43">
        <f>'CCG Data - Co-amoxiclav etc'!R2</f>
        <v>43497</v>
      </c>
      <c r="S37" s="43">
        <f>'CCG Data - Co-amoxiclav etc'!S2</f>
        <v>43525</v>
      </c>
      <c r="T37" s="43">
        <f>'CCG Data - Co-amoxiclav etc'!T2</f>
        <v>43556</v>
      </c>
      <c r="U37" s="43">
        <f>'CCG Data - Co-amoxiclav etc'!U2</f>
        <v>43586</v>
      </c>
      <c r="V37" s="43">
        <f>'CCG Data - Co-amoxiclav etc'!V2</f>
        <v>43617</v>
      </c>
      <c r="W37" s="43">
        <f>'CCG Data - Co-amoxiclav etc'!W2</f>
        <v>43647</v>
      </c>
      <c r="X37" s="43">
        <f>'CCG Data - Co-amoxiclav etc'!X2</f>
        <v>43678</v>
      </c>
      <c r="Y37" s="43">
        <f>'CCG Data - Co-amoxiclav etc'!Y2</f>
        <v>43709</v>
      </c>
      <c r="Z37" s="43">
        <f>'CCG Data - Co-amoxiclav etc'!Z2</f>
        <v>43739</v>
      </c>
      <c r="AA37" s="43">
        <f>'CCG Data - Co-amoxiclav etc'!AA2</f>
        <v>43770</v>
      </c>
      <c r="AB37" s="38"/>
    </row>
    <row r="38" spans="1:29" ht="15" customHeight="1" x14ac:dyDescent="0.2">
      <c r="A38" s="38"/>
      <c r="B38" s="38"/>
      <c r="C38" s="38"/>
      <c r="D38" s="38"/>
      <c r="E38" s="38"/>
      <c r="F38" s="38"/>
      <c r="G38" s="439" t="s">
        <v>443</v>
      </c>
      <c r="H38" s="481" t="e">
        <f>'CCGChart Data (Co-amoxiclavetc)'!A8</f>
        <v>#N/A</v>
      </c>
      <c r="I38" s="481" t="e">
        <f>'CCGChart Data (Co-amoxiclavetc)'!B8</f>
        <v>#N/A</v>
      </c>
      <c r="J38" s="481" t="e">
        <f>'CCGChart Data (Co-amoxiclavetc)'!C8</f>
        <v>#N/A</v>
      </c>
      <c r="K38" s="481" t="e">
        <f>'CCGChart Data (Co-amoxiclavetc)'!D8</f>
        <v>#N/A</v>
      </c>
      <c r="L38" s="481" t="e">
        <f>'CCGChart Data (Co-amoxiclavetc)'!E8</f>
        <v>#N/A</v>
      </c>
      <c r="M38" s="481" t="e">
        <f>'CCGChart Data (Co-amoxiclavetc)'!F8</f>
        <v>#N/A</v>
      </c>
      <c r="N38" s="481" t="e">
        <f>'CCGChart Data (Co-amoxiclavetc)'!G8</f>
        <v>#N/A</v>
      </c>
      <c r="O38" s="481" t="e">
        <f>'CCGChart Data (Co-amoxiclavetc)'!H8</f>
        <v>#N/A</v>
      </c>
      <c r="P38" s="481" t="e">
        <f>'CCGChart Data (Co-amoxiclavetc)'!I8</f>
        <v>#N/A</v>
      </c>
      <c r="Q38" s="481" t="e">
        <f>'CCGChart Data (Co-amoxiclavetc)'!J8</f>
        <v>#N/A</v>
      </c>
      <c r="R38" s="481" t="e">
        <f>'CCGChart Data (Co-amoxiclavetc)'!K8</f>
        <v>#N/A</v>
      </c>
      <c r="S38" s="481" t="e">
        <f>'CCGChart Data (Co-amoxiclavetc)'!L8</f>
        <v>#N/A</v>
      </c>
      <c r="T38" s="481" t="e">
        <f>'CCGChart Data (Co-amoxiclavetc)'!M8</f>
        <v>#N/A</v>
      </c>
      <c r="U38" s="481" t="e">
        <f>'CCGChart Data (Co-amoxiclavetc)'!N8</f>
        <v>#N/A</v>
      </c>
      <c r="V38" s="481" t="e">
        <f>'CCGChart Data (Co-amoxiclavetc)'!O8</f>
        <v>#N/A</v>
      </c>
      <c r="W38" s="481" t="e">
        <f>'CCGChart Data (Co-amoxiclavetc)'!P8</f>
        <v>#N/A</v>
      </c>
      <c r="X38" s="481" t="e">
        <f>'CCGChart Data (Co-amoxiclavetc)'!Q8</f>
        <v>#N/A</v>
      </c>
      <c r="Y38" s="481" t="e">
        <f>'CCGChart Data (Co-amoxiclavetc)'!R8</f>
        <v>#N/A</v>
      </c>
      <c r="Z38" s="481" t="e">
        <f>'CCGChart Data (Co-amoxiclavetc)'!S8</f>
        <v>#N/A</v>
      </c>
      <c r="AA38" s="481" t="e">
        <f>'CCGChart Data (Co-amoxiclavetc)'!T8</f>
        <v>#N/A</v>
      </c>
      <c r="AB38" s="38"/>
    </row>
    <row r="39" spans="1:29" ht="15" customHeight="1" x14ac:dyDescent="0.2">
      <c r="A39" s="38"/>
      <c r="B39" s="38"/>
      <c r="C39" s="38"/>
      <c r="D39" s="38"/>
      <c r="E39" s="38"/>
      <c r="F39" s="38"/>
      <c r="G39" s="492"/>
      <c r="H39" s="482"/>
      <c r="I39" s="482"/>
      <c r="J39" s="482"/>
      <c r="K39" s="482"/>
      <c r="L39" s="482"/>
      <c r="M39" s="482"/>
      <c r="N39" s="482"/>
      <c r="O39" s="482"/>
      <c r="P39" s="482"/>
      <c r="Q39" s="482"/>
      <c r="R39" s="482"/>
      <c r="S39" s="482"/>
      <c r="T39" s="482"/>
      <c r="U39" s="482"/>
      <c r="V39" s="482"/>
      <c r="W39" s="482"/>
      <c r="X39" s="482"/>
      <c r="Y39" s="482"/>
      <c r="Z39" s="482"/>
      <c r="AA39" s="482"/>
      <c r="AB39" s="38"/>
    </row>
    <row r="40" spans="1:29" ht="15" customHeight="1" x14ac:dyDescent="0.2">
      <c r="A40" s="38"/>
      <c r="B40" s="38"/>
      <c r="C40" s="38"/>
      <c r="D40" s="38"/>
      <c r="E40" s="38"/>
      <c r="F40" s="38"/>
      <c r="G40" s="38"/>
      <c r="H40" s="42"/>
      <c r="I40" s="38"/>
      <c r="J40" s="38"/>
      <c r="K40" s="38"/>
      <c r="L40" s="38"/>
      <c r="M40" s="38"/>
      <c r="N40" s="38"/>
      <c r="O40" s="38"/>
      <c r="P40" s="38"/>
      <c r="Q40" s="38"/>
      <c r="R40" s="38"/>
      <c r="S40" s="38"/>
      <c r="T40" s="38"/>
      <c r="U40" s="38"/>
      <c r="V40" s="38"/>
      <c r="W40" s="38"/>
      <c r="X40" s="38"/>
      <c r="Y40" s="38"/>
      <c r="Z40" s="38"/>
      <c r="AA40" s="38"/>
      <c r="AB40" s="38"/>
    </row>
    <row r="41" spans="1:29" ht="15" customHeight="1" x14ac:dyDescent="0.2">
      <c r="A41" s="38"/>
      <c r="B41" s="38"/>
      <c r="C41" s="38"/>
      <c r="D41" s="38"/>
      <c r="E41" s="38"/>
      <c r="F41" s="38"/>
      <c r="G41" s="485" t="s">
        <v>444</v>
      </c>
      <c r="H41" s="483">
        <f>'CCG Data - Co-amoxiclav etc'!H195</f>
        <v>8.6999999999999993</v>
      </c>
      <c r="I41" s="483">
        <f>'CCG Data - Co-amoxiclav etc'!I195</f>
        <v>8.6999999999999993</v>
      </c>
      <c r="J41" s="483">
        <f>'CCG Data - Co-amoxiclav etc'!J195</f>
        <v>8.6</v>
      </c>
      <c r="K41" s="483">
        <f>'CCG Data - Co-amoxiclav etc'!K195</f>
        <v>8.6999999999999993</v>
      </c>
      <c r="L41" s="483">
        <f>'CCG Data - Co-amoxiclav etc'!L195</f>
        <v>8.6999999999999993</v>
      </c>
      <c r="M41" s="483">
        <f>'CCG Data - Co-amoxiclav etc'!M195</f>
        <v>8.6999999999999993</v>
      </c>
      <c r="N41" s="483">
        <f>'CCG Data - Co-amoxiclav etc'!N195</f>
        <v>8.6999999999999993</v>
      </c>
      <c r="O41" s="483">
        <f>'CCG Data - Co-amoxiclav etc'!O195</f>
        <v>8.8000000000000007</v>
      </c>
      <c r="P41" s="483">
        <f>'CCG Data - Co-amoxiclav etc'!P195</f>
        <v>8.8000000000000007</v>
      </c>
      <c r="Q41" s="483">
        <f>'CCG Data - Co-amoxiclav etc'!Q195</f>
        <v>8.9</v>
      </c>
      <c r="R41" s="483">
        <f>'CCG Data - Co-amoxiclav etc'!R195</f>
        <v>8.9</v>
      </c>
      <c r="S41" s="483">
        <f>'CCG Data - Co-amoxiclav etc'!S195</f>
        <v>8.9</v>
      </c>
      <c r="T41" s="483">
        <f>'CCG Data - Co-amoxiclav etc'!T195</f>
        <v>8.9</v>
      </c>
      <c r="U41" s="483">
        <f>'CCG Data - Co-amoxiclav etc'!U195</f>
        <v>8.9</v>
      </c>
      <c r="V41" s="483">
        <f>'CCG Data - Co-amoxiclav etc'!V195</f>
        <v>8.9</v>
      </c>
      <c r="W41" s="483">
        <f>'CCG Data - Co-amoxiclav etc'!W195</f>
        <v>8.8000000000000007</v>
      </c>
      <c r="X41" s="483">
        <f>'CCG Data - Co-amoxiclav etc'!X195</f>
        <v>8.8000000000000007</v>
      </c>
      <c r="Y41" s="483">
        <f>'CCG Data - Co-amoxiclav etc'!Y195</f>
        <v>8.6999999999999993</v>
      </c>
      <c r="Z41" s="483">
        <f>'CCG Data - Co-amoxiclav etc'!Z195</f>
        <v>8.6999999999999993</v>
      </c>
      <c r="AA41" s="483">
        <f>'CCG Data - Co-amoxiclav etc'!AA195</f>
        <v>8.6999999999999993</v>
      </c>
      <c r="AB41" s="38"/>
    </row>
    <row r="42" spans="1:29" ht="15" customHeight="1" x14ac:dyDescent="0.2">
      <c r="A42" s="38"/>
      <c r="B42" s="38"/>
      <c r="C42" s="38"/>
      <c r="D42" s="38"/>
      <c r="E42" s="38"/>
      <c r="F42" s="38"/>
      <c r="G42" s="486"/>
      <c r="H42" s="484"/>
      <c r="I42" s="484"/>
      <c r="J42" s="484"/>
      <c r="K42" s="484"/>
      <c r="L42" s="484"/>
      <c r="M42" s="484"/>
      <c r="N42" s="484"/>
      <c r="O42" s="484"/>
      <c r="P42" s="484"/>
      <c r="Q42" s="484"/>
      <c r="R42" s="484"/>
      <c r="S42" s="484"/>
      <c r="T42" s="484"/>
      <c r="U42" s="484"/>
      <c r="V42" s="484"/>
      <c r="W42" s="484"/>
      <c r="X42" s="484"/>
      <c r="Y42" s="484"/>
      <c r="Z42" s="484"/>
      <c r="AA42" s="484"/>
      <c r="AB42" s="38"/>
    </row>
    <row r="43" spans="1:29" ht="15" customHeight="1" x14ac:dyDescent="0.2">
      <c r="A43" s="38"/>
      <c r="B43" s="38"/>
      <c r="C43" s="38"/>
      <c r="D43" s="38"/>
      <c r="E43" s="38"/>
      <c r="F43" s="38"/>
      <c r="G43" s="42"/>
      <c r="H43" s="42"/>
      <c r="I43" s="42"/>
      <c r="J43" s="42"/>
      <c r="K43" s="42"/>
      <c r="L43" s="42"/>
      <c r="M43" s="42"/>
      <c r="N43" s="42"/>
      <c r="O43" s="42"/>
      <c r="P43" s="42"/>
      <c r="Q43" s="38"/>
      <c r="R43" s="38"/>
      <c r="S43" s="38"/>
      <c r="T43" s="38"/>
      <c r="U43" s="38"/>
      <c r="V43" s="38"/>
      <c r="W43" s="38"/>
      <c r="X43" s="38"/>
      <c r="Y43" s="38"/>
      <c r="Z43" s="38"/>
      <c r="AA43" s="38"/>
      <c r="AB43" s="38"/>
      <c r="AC43" s="38"/>
    </row>
    <row r="44" spans="1:29" ht="15" customHeight="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row>
    <row r="45" spans="1:29" ht="15" customHeight="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row>
    <row r="46" spans="1:29" ht="15" customHeight="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row>
    <row r="47" spans="1:29" ht="15" customHeight="1" x14ac:dyDescent="0.2">
      <c r="A47" s="38"/>
      <c r="B47" s="42"/>
      <c r="C47" s="42"/>
      <c r="D47" s="42"/>
      <c r="E47" s="42"/>
      <c r="F47" s="38"/>
      <c r="G47" s="38"/>
      <c r="H47" s="38"/>
      <c r="I47" s="38"/>
      <c r="J47" s="38"/>
      <c r="K47" s="38"/>
      <c r="L47" s="38"/>
      <c r="M47" s="38"/>
      <c r="N47" s="38"/>
      <c r="O47" s="38"/>
      <c r="P47" s="38"/>
      <c r="Q47" s="38"/>
      <c r="R47" s="38"/>
      <c r="S47" s="42"/>
      <c r="T47" s="42"/>
      <c r="U47" s="42"/>
      <c r="V47" s="42"/>
      <c r="W47" s="42"/>
      <c r="X47" s="42"/>
      <c r="Y47" s="42"/>
      <c r="Z47" s="42"/>
      <c r="AA47" s="42"/>
      <c r="AB47" s="42"/>
      <c r="AC47" s="38"/>
    </row>
    <row r="48" spans="1:29" ht="15" customHeight="1" x14ac:dyDescent="0.2">
      <c r="A48" s="38"/>
      <c r="B48" s="42"/>
      <c r="C48" s="42"/>
      <c r="D48" s="42"/>
      <c r="E48" s="42"/>
      <c r="F48" s="38"/>
      <c r="G48" s="38"/>
      <c r="H48" s="38"/>
      <c r="I48" s="38"/>
      <c r="J48" s="38"/>
      <c r="K48" s="38"/>
      <c r="L48" s="38"/>
      <c r="M48" s="38"/>
      <c r="N48" s="38"/>
      <c r="O48" s="38"/>
      <c r="P48" s="38"/>
      <c r="Q48" s="38"/>
      <c r="R48" s="38"/>
      <c r="S48" s="42"/>
      <c r="T48" s="42"/>
      <c r="U48" s="42"/>
      <c r="V48" s="42"/>
      <c r="W48" s="42"/>
      <c r="X48" s="42"/>
      <c r="Y48" s="42"/>
      <c r="Z48" s="42"/>
      <c r="AA48" s="42"/>
      <c r="AB48" s="42"/>
    </row>
    <row r="49" spans="1:28" ht="15" customHeight="1" x14ac:dyDescent="0.2">
      <c r="A49" s="38"/>
      <c r="B49" s="42"/>
      <c r="C49" s="42"/>
      <c r="D49" s="42"/>
      <c r="E49" s="42"/>
      <c r="F49" s="38"/>
      <c r="G49" s="38"/>
      <c r="H49" s="38"/>
      <c r="I49" s="38"/>
      <c r="J49" s="38"/>
      <c r="K49" s="38"/>
      <c r="L49" s="38"/>
      <c r="M49" s="38"/>
      <c r="N49" s="38"/>
      <c r="O49" s="38"/>
      <c r="P49" s="38"/>
      <c r="Q49" s="38"/>
      <c r="R49" s="38"/>
      <c r="S49" s="44"/>
      <c r="T49" s="44"/>
      <c r="U49" s="44"/>
      <c r="V49" s="44"/>
      <c r="W49" s="44"/>
      <c r="X49" s="44"/>
      <c r="Y49" s="44"/>
      <c r="Z49" s="44"/>
      <c r="AA49" s="42"/>
      <c r="AB49" s="42"/>
    </row>
    <row r="50" spans="1:28" ht="15" customHeight="1" x14ac:dyDescent="0.2">
      <c r="A50" s="38"/>
      <c r="B50" s="42"/>
      <c r="C50" s="42"/>
      <c r="D50" s="42"/>
      <c r="E50" s="42"/>
      <c r="F50" s="38"/>
      <c r="G50" s="38"/>
      <c r="H50" s="38"/>
      <c r="I50" s="38"/>
      <c r="J50" s="38"/>
      <c r="K50" s="38"/>
      <c r="L50" s="38"/>
      <c r="M50" s="38"/>
      <c r="N50" s="38"/>
      <c r="O50" s="38"/>
      <c r="P50" s="38"/>
      <c r="Q50" s="38"/>
      <c r="R50" s="38"/>
      <c r="S50" s="44"/>
      <c r="T50" s="44"/>
      <c r="U50" s="44"/>
      <c r="V50" s="44"/>
      <c r="W50" s="44"/>
      <c r="X50" s="44"/>
      <c r="Y50" s="44"/>
      <c r="Z50" s="44"/>
      <c r="AA50" s="42"/>
      <c r="AB50" s="42"/>
    </row>
    <row r="51" spans="1:28" ht="15" customHeight="1" x14ac:dyDescent="0.2">
      <c r="A51" s="38"/>
      <c r="B51" s="42"/>
      <c r="C51" s="42"/>
      <c r="D51" s="42"/>
      <c r="E51" s="42"/>
      <c r="F51" s="38"/>
      <c r="G51" s="38"/>
      <c r="H51" s="38"/>
      <c r="I51" s="38"/>
      <c r="J51" s="38"/>
      <c r="K51" s="38"/>
      <c r="L51" s="38"/>
      <c r="M51" s="38"/>
      <c r="N51" s="38"/>
      <c r="O51" s="38"/>
      <c r="P51" s="38"/>
      <c r="Q51" s="38"/>
      <c r="R51" s="38"/>
      <c r="S51" s="42"/>
      <c r="T51" s="42"/>
      <c r="U51" s="42"/>
      <c r="V51" s="42"/>
      <c r="W51" s="42"/>
      <c r="X51" s="42"/>
      <c r="Y51" s="42"/>
      <c r="Z51" s="42"/>
      <c r="AA51" s="42"/>
      <c r="AB51" s="42"/>
    </row>
    <row r="52" spans="1:28" ht="15" customHeight="1" x14ac:dyDescent="0.2">
      <c r="A52" s="38"/>
      <c r="B52" s="42"/>
      <c r="C52" s="42"/>
      <c r="D52" s="42"/>
      <c r="E52" s="42"/>
      <c r="F52" s="38"/>
      <c r="G52" s="38"/>
      <c r="H52" s="38"/>
      <c r="I52" s="38"/>
      <c r="J52" s="38"/>
      <c r="K52" s="38"/>
      <c r="L52" s="38"/>
      <c r="M52" s="38"/>
      <c r="N52" s="38"/>
      <c r="O52" s="38"/>
      <c r="P52" s="38"/>
      <c r="Q52" s="38"/>
      <c r="R52" s="38"/>
      <c r="S52" s="44"/>
      <c r="T52" s="44"/>
      <c r="U52" s="44"/>
      <c r="V52" s="44"/>
      <c r="W52" s="42"/>
      <c r="X52" s="42"/>
      <c r="Y52" s="42"/>
      <c r="Z52" s="42"/>
      <c r="AA52" s="42"/>
      <c r="AB52" s="42"/>
    </row>
    <row r="53" spans="1:28" ht="15" customHeight="1" x14ac:dyDescent="0.2">
      <c r="A53" s="38"/>
      <c r="B53" s="42"/>
      <c r="C53" s="42"/>
      <c r="D53" s="42"/>
      <c r="E53" s="42"/>
      <c r="F53" s="38"/>
      <c r="G53" s="38"/>
      <c r="H53" s="38"/>
      <c r="I53" s="38"/>
      <c r="J53" s="38"/>
      <c r="K53" s="38"/>
      <c r="L53" s="38"/>
      <c r="M53" s="38"/>
      <c r="N53" s="38"/>
      <c r="O53" s="38"/>
      <c r="P53" s="38"/>
      <c r="Q53" s="38"/>
      <c r="R53" s="38"/>
      <c r="S53" s="44"/>
      <c r="T53" s="44"/>
      <c r="U53" s="44"/>
      <c r="V53" s="44"/>
      <c r="W53" s="42"/>
      <c r="X53" s="42"/>
      <c r="Y53" s="42"/>
      <c r="Z53" s="42"/>
      <c r="AA53" s="42"/>
      <c r="AB53" s="42"/>
    </row>
    <row r="54" spans="1:28" ht="15" customHeight="1" x14ac:dyDescent="0.2">
      <c r="A54" s="38"/>
      <c r="B54" s="42"/>
      <c r="C54" s="42"/>
      <c r="D54" s="42"/>
      <c r="E54" s="42"/>
      <c r="F54" s="38"/>
      <c r="G54" s="38"/>
      <c r="H54" s="38"/>
      <c r="I54" s="38"/>
      <c r="J54" s="38"/>
      <c r="K54" s="38"/>
      <c r="L54" s="38"/>
      <c r="M54" s="38"/>
      <c r="N54" s="38"/>
      <c r="O54" s="38"/>
      <c r="P54" s="38"/>
      <c r="Q54" s="38"/>
      <c r="R54" s="38"/>
      <c r="S54" s="42"/>
      <c r="T54" s="42"/>
      <c r="U54" s="42"/>
      <c r="V54" s="42"/>
      <c r="W54" s="42"/>
      <c r="X54" s="42"/>
      <c r="Y54" s="42"/>
      <c r="Z54" s="42"/>
      <c r="AA54" s="42"/>
      <c r="AB54" s="42"/>
    </row>
    <row r="55" spans="1:28" ht="15" customHeight="1" x14ac:dyDescent="0.2">
      <c r="A55" s="38"/>
      <c r="B55" s="42"/>
      <c r="C55" s="42"/>
      <c r="D55" s="42"/>
      <c r="E55" s="42"/>
      <c r="F55" s="38"/>
      <c r="G55" s="38"/>
      <c r="H55" s="38"/>
      <c r="I55" s="38"/>
      <c r="J55" s="38"/>
      <c r="K55" s="38"/>
      <c r="L55" s="38"/>
      <c r="M55" s="38"/>
      <c r="N55" s="38"/>
      <c r="O55" s="38"/>
      <c r="P55" s="38"/>
      <c r="Q55" s="38"/>
      <c r="R55" s="38"/>
      <c r="S55" s="42"/>
      <c r="T55" s="42"/>
      <c r="U55" s="42"/>
      <c r="V55" s="42"/>
      <c r="W55" s="42"/>
      <c r="X55" s="42"/>
      <c r="Y55" s="42"/>
      <c r="Z55" s="42"/>
      <c r="AA55" s="42"/>
      <c r="AB55" s="42"/>
    </row>
    <row r="56" spans="1:28" hidden="1" x14ac:dyDescent="0.2"/>
    <row r="57" spans="1:28" hidden="1" x14ac:dyDescent="0.2"/>
    <row r="58" spans="1:28" ht="12.75" customHeight="1" x14ac:dyDescent="0.2"/>
  </sheetData>
  <customSheetViews>
    <customSheetView guid="{460C675D-EB01-4F1F-8F6F-F3410AC9815E}" scale="70" showRowCol="0" hiddenRows="1" hiddenColumns="1">
      <pageMargins left="0" right="0" top="0" bottom="0" header="0.51181102362204722" footer="0.51181102362204722"/>
      <pageSetup paperSize="9" scale="57" orientation="landscape" r:id="rId1"/>
      <headerFooter alignWithMargins="0"/>
    </customSheetView>
    <customSheetView guid="{0B466410-FB7E-451A-AFD3-95886095C000}" scale="70" showPageBreaks="1" printArea="1" hiddenRows="1" hiddenColumns="1" view="pageBreakPreview">
      <selection activeCell="S2" sqref="S2"/>
      <pageMargins left="0" right="0" top="0" bottom="0" header="0.51181102362204722" footer="0.51181102362204722"/>
      <pageSetup paperSize="9" scale="57" orientation="landscape" r:id="rId2"/>
      <headerFooter alignWithMargins="0"/>
    </customSheetView>
  </customSheetViews>
  <mergeCells count="47">
    <mergeCell ref="X38:X39"/>
    <mergeCell ref="X41:X42"/>
    <mergeCell ref="W38:W39"/>
    <mergeCell ref="W41:W42"/>
    <mergeCell ref="L41:L42"/>
    <mergeCell ref="M41:M42"/>
    <mergeCell ref="S41:S42"/>
    <mergeCell ref="T41:T42"/>
    <mergeCell ref="N41:N42"/>
    <mergeCell ref="O41:O42"/>
    <mergeCell ref="P41:P42"/>
    <mergeCell ref="Q41:Q42"/>
    <mergeCell ref="R41:R42"/>
    <mergeCell ref="U38:U39"/>
    <mergeCell ref="V38:V39"/>
    <mergeCell ref="U41:U42"/>
    <mergeCell ref="V41:V42"/>
    <mergeCell ref="S38:S39"/>
    <mergeCell ref="M34:N35"/>
    <mergeCell ref="I38:I39"/>
    <mergeCell ref="J38:J39"/>
    <mergeCell ref="K38:K39"/>
    <mergeCell ref="L38:L39"/>
    <mergeCell ref="M38:M39"/>
    <mergeCell ref="N38:N39"/>
    <mergeCell ref="T38:T39"/>
    <mergeCell ref="O34:P35"/>
    <mergeCell ref="O38:O39"/>
    <mergeCell ref="P38:P39"/>
    <mergeCell ref="Q38:Q39"/>
    <mergeCell ref="R38:R39"/>
    <mergeCell ref="B4:F5"/>
    <mergeCell ref="G34:G35"/>
    <mergeCell ref="H34:K35"/>
    <mergeCell ref="G41:G42"/>
    <mergeCell ref="H41:H42"/>
    <mergeCell ref="G38:G39"/>
    <mergeCell ref="H38:H39"/>
    <mergeCell ref="I41:I42"/>
    <mergeCell ref="J41:J42"/>
    <mergeCell ref="K41:K42"/>
    <mergeCell ref="AA38:AA39"/>
    <mergeCell ref="AA41:AA42"/>
    <mergeCell ref="Z38:Z39"/>
    <mergeCell ref="Z41:Z42"/>
    <mergeCell ref="Y38:Y39"/>
    <mergeCell ref="Y41:Y42"/>
  </mergeCells>
  <conditionalFormatting sqref="H38:AA38 H41:AA41">
    <cfRule type="containsErrors" dxfId="14" priority="7">
      <formula>ISERROR(H38)</formula>
    </cfRule>
  </conditionalFormatting>
  <conditionalFormatting sqref="O34">
    <cfRule type="containsErrors" dxfId="13" priority="6">
      <formula>ISERROR(O34)</formula>
    </cfRule>
  </conditionalFormatting>
  <pageMargins left="0" right="0" top="0" bottom="0" header="0.51181102362204722" footer="0.51181102362204722"/>
  <pageSetup paperSize="9" scale="57" orientation="landscape" r:id="rId3"/>
  <headerFooter alignWithMargins="0"/>
  <drawing r:id="rId4"/>
  <extLst>
    <ext xmlns:x14="http://schemas.microsoft.com/office/spreadsheetml/2009/9/main" uri="{A8765BA9-456A-4dab-B4F3-ACF838C121DE}">
      <x14:slicerList>
        <x14:slicer r:id="rId5"/>
      </x14:slicerList>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T9"/>
  <sheetViews>
    <sheetView workbookViewId="0">
      <selection activeCell="A2" sqref="A2"/>
    </sheetView>
  </sheetViews>
  <sheetFormatPr defaultRowHeight="12.75" x14ac:dyDescent="0.2"/>
  <cols>
    <col min="1" max="1" width="14.33203125" style="39" customWidth="1"/>
    <col min="2" max="2" width="14.6640625" style="39" customWidth="1"/>
    <col min="3" max="3" width="14.33203125" style="39" customWidth="1"/>
    <col min="4" max="4" width="13.6640625" style="39" customWidth="1"/>
    <col min="5" max="5" width="14.6640625" style="39" customWidth="1"/>
    <col min="6" max="6" width="14.5" style="39" customWidth="1"/>
    <col min="7" max="7" width="14" style="39" customWidth="1"/>
    <col min="8" max="9" width="14.33203125" style="39" customWidth="1"/>
    <col min="10" max="10" width="14.1640625" style="39" customWidth="1"/>
    <col min="11" max="11" width="14.33203125" style="39" customWidth="1"/>
    <col min="12" max="12" width="14.5" style="39" customWidth="1"/>
    <col min="13" max="13" width="14.33203125" style="39" customWidth="1"/>
    <col min="14" max="14" width="14.6640625" style="39" customWidth="1"/>
    <col min="15" max="15" width="14.33203125" style="39" customWidth="1"/>
    <col min="16" max="16" width="13.6640625" style="39" customWidth="1"/>
    <col min="17" max="17" width="14.6640625" style="39" customWidth="1"/>
    <col min="18" max="18" width="14.5" style="39" customWidth="1"/>
    <col min="19" max="19" width="14" style="39" customWidth="1"/>
    <col min="20" max="20" width="14.33203125" style="39" customWidth="1"/>
    <col min="21" max="170" width="10.83203125" style="39" customWidth="1"/>
    <col min="171" max="171" width="13.6640625" style="39" customWidth="1"/>
    <col min="172" max="208" width="12.1640625" style="39" customWidth="1"/>
    <col min="209" max="209" width="13.6640625" style="39" customWidth="1"/>
    <col min="210" max="210" width="12.5" style="39" bestFit="1" customWidth="1"/>
    <col min="211" max="211" width="8.83203125" style="39" customWidth="1"/>
    <col min="212" max="212" width="12.5" style="39" bestFit="1" customWidth="1"/>
    <col min="213" max="213" width="8.83203125" style="39" customWidth="1"/>
    <col min="214" max="214" width="12.5" style="39" bestFit="1" customWidth="1"/>
    <col min="215" max="215" width="8.83203125" style="39" customWidth="1"/>
    <col min="216" max="216" width="12.5" style="39" bestFit="1" customWidth="1"/>
    <col min="217" max="218" width="8.83203125" style="39" customWidth="1"/>
    <col min="219" max="219" width="12.5" style="39" bestFit="1" customWidth="1"/>
    <col min="220" max="220" width="8.83203125" style="39" customWidth="1"/>
    <col min="221" max="221" width="12.5" style="39" bestFit="1" customWidth="1"/>
    <col min="222" max="222" width="8.83203125" style="39" customWidth="1"/>
    <col min="223" max="223" width="12.5" style="39" bestFit="1" customWidth="1"/>
    <col min="224" max="224" width="8.83203125" style="39" customWidth="1"/>
    <col min="225" max="225" width="12.5" style="39" bestFit="1" customWidth="1"/>
    <col min="226" max="226" width="8.83203125" style="39" customWidth="1"/>
    <col min="227" max="227" width="12.5" style="39" bestFit="1" customWidth="1"/>
    <col min="228" max="230" width="8.83203125" style="39" customWidth="1"/>
    <col min="231" max="231" width="12.5" style="39" bestFit="1" customWidth="1"/>
    <col min="232" max="233" width="8.83203125" style="39" customWidth="1"/>
    <col min="234" max="234" width="12.5" style="39" bestFit="1" customWidth="1"/>
    <col min="235" max="236" width="8.83203125" style="39" customWidth="1"/>
    <col min="237" max="237" width="12.5" style="39" bestFit="1" customWidth="1"/>
    <col min="238" max="238" width="8.83203125" style="39" customWidth="1"/>
    <col min="239" max="239" width="12.5" style="39" bestFit="1" customWidth="1"/>
    <col min="240" max="240" width="8.83203125" style="39" customWidth="1"/>
    <col min="241" max="241" width="12.5" style="39" bestFit="1" customWidth="1"/>
    <col min="242" max="244" width="8.83203125" style="39" customWidth="1"/>
    <col min="245" max="245" width="12.5" style="39" bestFit="1" customWidth="1"/>
    <col min="246" max="246" width="8.83203125" style="39" customWidth="1"/>
    <col min="247" max="247" width="12.5" style="39" bestFit="1" customWidth="1"/>
    <col min="248" max="253" width="8.83203125" style="39" customWidth="1"/>
    <col min="254" max="254" width="12.5" style="39" bestFit="1" customWidth="1"/>
    <col min="255" max="255" width="8.83203125" style="39" customWidth="1"/>
    <col min="256" max="256" width="12.5" style="39" bestFit="1" customWidth="1"/>
    <col min="257" max="257" width="8.83203125" style="39" customWidth="1"/>
    <col min="258" max="258" width="12.5" style="39" bestFit="1" customWidth="1"/>
    <col min="259" max="259" width="8.83203125" style="39" customWidth="1"/>
    <col min="260" max="260" width="12.5" style="39" bestFit="1" customWidth="1"/>
    <col min="261" max="261" width="8.83203125" style="39" customWidth="1"/>
    <col min="262" max="262" width="12.5" style="39" bestFit="1" customWidth="1"/>
    <col min="263" max="264" width="8.83203125" style="39" customWidth="1"/>
    <col min="265" max="265" width="12.5" style="39" bestFit="1" customWidth="1"/>
    <col min="266" max="267" width="8.83203125" style="39" customWidth="1"/>
    <col min="268" max="268" width="12.5" style="39" bestFit="1" customWidth="1"/>
    <col min="269" max="269" width="8.83203125" style="39" customWidth="1"/>
    <col min="270" max="270" width="12.5" style="39" bestFit="1" customWidth="1"/>
    <col min="271" max="271" width="8.83203125" style="39" customWidth="1"/>
    <col min="272" max="272" width="12.5" style="39" bestFit="1" customWidth="1"/>
    <col min="273" max="273" width="8.83203125" style="39" customWidth="1"/>
    <col min="274" max="274" width="12.5" style="39" bestFit="1" customWidth="1"/>
    <col min="275" max="276" width="8.83203125" style="39" customWidth="1"/>
    <col min="277" max="277" width="12.5" style="39" bestFit="1" customWidth="1"/>
    <col min="278" max="278" width="8.83203125" style="39" customWidth="1"/>
    <col min="279" max="279" width="12.5" style="39" bestFit="1" customWidth="1"/>
    <col min="280" max="280" width="8.83203125" style="39" customWidth="1"/>
    <col min="281" max="281" width="12.5" style="39" bestFit="1" customWidth="1"/>
    <col min="282" max="282" width="8.83203125" style="39" customWidth="1"/>
    <col min="283" max="283" width="12.5" style="39" bestFit="1" customWidth="1"/>
    <col min="284" max="284" width="8.83203125" style="39" customWidth="1"/>
    <col min="285" max="285" width="12.5" style="39" bestFit="1" customWidth="1"/>
    <col min="286" max="286" width="8.83203125" style="39" customWidth="1"/>
    <col min="287" max="287" width="12.5" style="39" bestFit="1" customWidth="1"/>
    <col min="288" max="288" width="8.83203125" style="39" customWidth="1"/>
    <col min="289" max="289" width="12.5" style="39" bestFit="1" customWidth="1"/>
    <col min="290" max="290" width="8.83203125" style="39" customWidth="1"/>
    <col min="291" max="291" width="12.5" style="39" bestFit="1" customWidth="1"/>
    <col min="292" max="292" width="8.83203125" style="39" customWidth="1"/>
    <col min="293" max="293" width="12.5" style="39" bestFit="1" customWidth="1"/>
    <col min="294" max="294" width="8.83203125" style="39" customWidth="1"/>
    <col min="295" max="295" width="12.5" style="39" bestFit="1" customWidth="1"/>
    <col min="296" max="296" width="8.83203125" style="39" customWidth="1"/>
    <col min="297" max="297" width="12.5" style="39" bestFit="1" customWidth="1"/>
    <col min="298" max="298" width="8.83203125" style="39" customWidth="1"/>
    <col min="299" max="299" width="12.5" style="39" bestFit="1" customWidth="1"/>
    <col min="300" max="301" width="8.83203125" style="39" customWidth="1"/>
    <col min="302" max="302" width="12.5" style="39" bestFit="1" customWidth="1"/>
    <col min="303" max="303" width="8.83203125" style="39" customWidth="1"/>
    <col min="304" max="304" width="12.5" style="39" bestFit="1" customWidth="1"/>
    <col min="305" max="305" width="8.83203125" style="39" customWidth="1"/>
    <col min="306" max="306" width="12.5" style="39" bestFit="1" customWidth="1"/>
    <col min="307" max="307" width="8.83203125" style="39" customWidth="1"/>
    <col min="308" max="308" width="12.5" style="39" bestFit="1" customWidth="1"/>
    <col min="309" max="309" width="8.83203125" style="39" customWidth="1"/>
    <col min="310" max="310" width="12.5" style="39" bestFit="1" customWidth="1"/>
    <col min="311" max="311" width="8.83203125" style="39" customWidth="1"/>
    <col min="312" max="312" width="12.5" style="39" bestFit="1" customWidth="1"/>
    <col min="313" max="313" width="8.83203125" style="39" customWidth="1"/>
    <col min="314" max="314" width="12.5" style="39" bestFit="1" customWidth="1"/>
    <col min="315" max="315" width="8.83203125" style="39" customWidth="1"/>
    <col min="316" max="316" width="12.5" style="39" bestFit="1" customWidth="1"/>
    <col min="317" max="317" width="8.83203125" style="39" customWidth="1"/>
    <col min="318" max="318" width="12.5" style="39" bestFit="1" customWidth="1"/>
    <col min="319" max="319" width="8.83203125" style="39" customWidth="1"/>
    <col min="320" max="320" width="12.5" style="39" bestFit="1" customWidth="1"/>
    <col min="321" max="322" width="8.83203125" style="39" customWidth="1"/>
    <col min="323" max="323" width="12.5" style="39" bestFit="1" customWidth="1"/>
    <col min="324" max="324" width="8.83203125" style="39" customWidth="1"/>
    <col min="325" max="325" width="12.5" style="39" bestFit="1" customWidth="1"/>
    <col min="326" max="326" width="8.83203125" style="39" customWidth="1"/>
    <col min="327" max="327" width="12.5" style="39" bestFit="1" customWidth="1"/>
    <col min="328" max="328" width="8.83203125" style="39" customWidth="1"/>
    <col min="329" max="329" width="12.5" style="39" bestFit="1" customWidth="1"/>
    <col min="330" max="330" width="8.83203125" style="39" customWidth="1"/>
    <col min="331" max="331" width="12.5" style="39" bestFit="1" customWidth="1"/>
    <col min="332" max="332" width="8.83203125" style="39" customWidth="1"/>
    <col min="333" max="333" width="12.5" style="39" bestFit="1" customWidth="1"/>
    <col min="334" max="334" width="8.83203125" style="39" customWidth="1"/>
    <col min="335" max="335" width="12.5" style="39" bestFit="1" customWidth="1"/>
    <col min="336" max="336" width="8.83203125" style="39" customWidth="1"/>
    <col min="337" max="337" width="12.5" style="39" bestFit="1" customWidth="1"/>
    <col min="338" max="338" width="8.83203125" style="39" customWidth="1"/>
    <col min="339" max="339" width="12.5" style="39" bestFit="1" customWidth="1"/>
    <col min="340" max="340" width="8.83203125" style="39" customWidth="1"/>
    <col min="341" max="341" width="12.5" style="39" bestFit="1" customWidth="1"/>
    <col min="342" max="342" width="8.83203125" style="39" customWidth="1"/>
    <col min="343" max="343" width="12.5" style="39" bestFit="1" customWidth="1"/>
    <col min="344" max="344" width="8.83203125" style="39" customWidth="1"/>
    <col min="345" max="345" width="12.5" style="39" bestFit="1" customWidth="1"/>
    <col min="346" max="346" width="8.83203125" style="39" customWidth="1"/>
    <col min="347" max="347" width="12.5" style="39" bestFit="1" customWidth="1"/>
    <col min="348" max="348" width="8.83203125" style="39" customWidth="1"/>
    <col min="349" max="349" width="12.5" style="39" bestFit="1" customWidth="1"/>
    <col min="350" max="350" width="8.83203125" style="39" customWidth="1"/>
    <col min="351" max="351" width="12.5" style="39" bestFit="1" customWidth="1"/>
    <col min="352" max="352" width="8.83203125" style="39" customWidth="1"/>
    <col min="353" max="353" width="12.5" style="39" bestFit="1" customWidth="1"/>
    <col min="354" max="354" width="8.83203125" style="39" customWidth="1"/>
    <col min="355" max="355" width="12.5" style="39" bestFit="1" customWidth="1"/>
    <col min="356" max="356" width="8.83203125" style="39" customWidth="1"/>
    <col min="357" max="357" width="12.5" style="39" bestFit="1" customWidth="1"/>
    <col min="358" max="358" width="8.83203125" style="39" customWidth="1"/>
    <col min="359" max="359" width="12.5" style="39" bestFit="1" customWidth="1"/>
    <col min="360" max="360" width="8.83203125" style="39" customWidth="1"/>
    <col min="361" max="361" width="12.5" style="39" bestFit="1" customWidth="1"/>
    <col min="362" max="362" width="8.83203125" style="39" customWidth="1"/>
    <col min="363" max="363" width="12.5" style="39" bestFit="1" customWidth="1"/>
    <col min="364" max="364" width="8.83203125" style="39" customWidth="1"/>
    <col min="365" max="365" width="12.5" style="39" bestFit="1" customWidth="1"/>
    <col min="366" max="366" width="8.83203125" style="39" customWidth="1"/>
    <col min="367" max="367" width="12.5" style="39" bestFit="1" customWidth="1"/>
    <col min="368" max="368" width="8.83203125" style="39" customWidth="1"/>
    <col min="369" max="369" width="12.5" style="39" bestFit="1" customWidth="1"/>
    <col min="370" max="370" width="8.83203125" style="39" customWidth="1"/>
    <col min="371" max="371" width="12.5" style="39" bestFit="1" customWidth="1"/>
    <col min="372" max="372" width="8.83203125" style="39" customWidth="1"/>
    <col min="373" max="373" width="12.5" style="39" bestFit="1" customWidth="1"/>
    <col min="374" max="374" width="8.83203125" style="39" customWidth="1"/>
    <col min="375" max="375" width="12.5" style="39" bestFit="1" customWidth="1"/>
    <col min="376" max="376" width="8.83203125" style="39" customWidth="1"/>
    <col min="377" max="377" width="12.5" style="39" bestFit="1" customWidth="1"/>
    <col min="378" max="378" width="13.6640625" style="39" bestFit="1" customWidth="1"/>
    <col min="379" max="16384" width="9.33203125" style="39"/>
  </cols>
  <sheetData>
    <row r="1" spans="1:20" x14ac:dyDescent="0.2">
      <c r="A1" s="309" t="s">
        <v>0</v>
      </c>
      <c r="B1" s="306" t="s">
        <v>665</v>
      </c>
    </row>
    <row r="3" spans="1:20" x14ac:dyDescent="0.2">
      <c r="A3" s="306" t="s">
        <v>567</v>
      </c>
      <c r="B3" s="306" t="s">
        <v>615</v>
      </c>
      <c r="C3" s="306" t="s">
        <v>618</v>
      </c>
      <c r="D3" s="306" t="s">
        <v>645</v>
      </c>
      <c r="E3" s="306" t="s">
        <v>649</v>
      </c>
      <c r="F3" s="306" t="s">
        <v>652</v>
      </c>
      <c r="G3" s="306" t="s">
        <v>660</v>
      </c>
      <c r="H3" s="306" t="s">
        <v>664</v>
      </c>
      <c r="I3" s="306" t="s">
        <v>669</v>
      </c>
      <c r="J3" s="306" t="s">
        <v>673</v>
      </c>
      <c r="K3" s="306" t="s">
        <v>677</v>
      </c>
      <c r="L3" s="306" t="s">
        <v>681</v>
      </c>
      <c r="M3" s="306" t="s">
        <v>720</v>
      </c>
      <c r="N3" s="306" t="s">
        <v>757</v>
      </c>
      <c r="O3" s="306" t="s">
        <v>758</v>
      </c>
      <c r="P3" s="306" t="s">
        <v>783</v>
      </c>
      <c r="Q3" s="306" t="s">
        <v>788</v>
      </c>
      <c r="R3" s="306" t="s">
        <v>794</v>
      </c>
      <c r="S3" s="306" t="s">
        <v>799</v>
      </c>
      <c r="T3" s="306" t="s">
        <v>812</v>
      </c>
    </row>
    <row r="4" spans="1:20" x14ac:dyDescent="0.2">
      <c r="A4" s="308">
        <v>1662.8000000000002</v>
      </c>
      <c r="B4" s="308">
        <v>1659.3</v>
      </c>
      <c r="C4" s="308">
        <v>1655.8000000000004</v>
      </c>
      <c r="D4" s="308">
        <v>1652.9999999999998</v>
      </c>
      <c r="E4" s="308">
        <v>1654.6999999999998</v>
      </c>
      <c r="F4" s="308">
        <v>1655.1999999999998</v>
      </c>
      <c r="G4" s="308">
        <v>1655.1999999999996</v>
      </c>
      <c r="H4" s="308">
        <v>1656.2999999999995</v>
      </c>
      <c r="I4" s="308">
        <v>1663.9999999999998</v>
      </c>
      <c r="J4" s="308">
        <v>1666.3000000000004</v>
      </c>
      <c r="K4" s="308">
        <v>1665.2999999999997</v>
      </c>
      <c r="L4" s="308">
        <v>1666.8000000000004</v>
      </c>
      <c r="M4" s="308">
        <v>1659.7000000000012</v>
      </c>
      <c r="N4" s="308">
        <v>1656.8999999999999</v>
      </c>
      <c r="O4" s="308">
        <v>1653.5000000000007</v>
      </c>
      <c r="P4" s="308">
        <v>1643.8000000000011</v>
      </c>
      <c r="Q4" s="308">
        <v>1634.8000000000004</v>
      </c>
      <c r="R4" s="308">
        <v>1625.8999999999999</v>
      </c>
      <c r="S4" s="308">
        <v>1614.2999999999997</v>
      </c>
      <c r="T4" s="308">
        <v>1601.899999999999</v>
      </c>
    </row>
    <row r="5" spans="1:20" x14ac:dyDescent="0.2">
      <c r="A5"/>
      <c r="B5"/>
    </row>
    <row r="7" spans="1:20" x14ac:dyDescent="0.2">
      <c r="A7" s="100">
        <v>43191</v>
      </c>
      <c r="B7" s="100">
        <v>43221</v>
      </c>
      <c r="C7" s="100">
        <v>43252</v>
      </c>
      <c r="D7" s="100">
        <v>43282</v>
      </c>
      <c r="E7" s="100">
        <v>43313</v>
      </c>
      <c r="F7" s="100">
        <v>43344</v>
      </c>
      <c r="G7" s="100">
        <v>43374</v>
      </c>
      <c r="H7" s="100">
        <v>43405</v>
      </c>
      <c r="I7" s="100">
        <v>43435</v>
      </c>
      <c r="J7" s="100">
        <v>43466</v>
      </c>
      <c r="K7" s="100">
        <v>43497</v>
      </c>
      <c r="L7" s="100">
        <v>43525</v>
      </c>
      <c r="M7" s="100">
        <v>43556</v>
      </c>
      <c r="N7" s="100">
        <v>43586</v>
      </c>
      <c r="O7" s="100">
        <v>43617</v>
      </c>
      <c r="P7" s="100">
        <v>43647</v>
      </c>
      <c r="Q7" s="100">
        <v>43678</v>
      </c>
      <c r="R7" s="100">
        <v>43709</v>
      </c>
      <c r="S7" s="100">
        <v>43739</v>
      </c>
      <c r="T7" s="100">
        <v>43770</v>
      </c>
    </row>
    <row r="8" spans="1:20" x14ac:dyDescent="0.2">
      <c r="A8" s="101" t="e">
        <f>IF(GETPIVOTDATA("Sum of Apr-18",$A$3)=SUM('CCG Data - Co-amoxiclav etc'!H3:H193),#N/A,GETPIVOTDATA("Sum of Apr-18",$A$3))</f>
        <v>#N/A</v>
      </c>
      <c r="B8" s="101" t="e">
        <f>IF(GETPIVOTDATA("Sum of May-18",$A$3)=SUM('CCG Data - Co-amoxiclav etc'!I3:I193),#N/A,GETPIVOTDATA("Sum of May-18",$A$3))</f>
        <v>#N/A</v>
      </c>
      <c r="C8" s="101" t="e">
        <f>IF(GETPIVOTDATA("Sum of Jun-18",$A$3)=SUM('CCG Data - Co-amoxiclav etc'!J3:J193),#N/A,GETPIVOTDATA("Sum of Jun-18",$A$3))</f>
        <v>#N/A</v>
      </c>
      <c r="D8" s="101" t="e">
        <f>IF(GETPIVOTDATA("Sum of Jul-18",$A$3)=SUM('CCG Data - Co-amoxiclav etc'!K3:K193),#N/A,GETPIVOTDATA("Sum of Jul-18",$A$3))</f>
        <v>#N/A</v>
      </c>
      <c r="E8" s="101" t="e">
        <f>IF(GETPIVOTDATA("Sum of Aug-18",$A$3)=SUM('CCG Data - Co-amoxiclav etc'!L3:L193),#N/A,GETPIVOTDATA("Sum of Aug-18",$A$3))</f>
        <v>#N/A</v>
      </c>
      <c r="F8" s="101" t="e">
        <f>IF(GETPIVOTDATA("Sum of Sep-18",$A$3)=SUM('CCG Data - Co-amoxiclav etc'!M3:M193),#N/A,GETPIVOTDATA("Sum of Sep-18",$A$3))</f>
        <v>#N/A</v>
      </c>
      <c r="G8" s="101" t="e">
        <f>IF(GETPIVOTDATA("Sum of Oct-18",$A$3)=SUM('CCG Data - Co-amoxiclav etc'!N3:N193),#N/A,GETPIVOTDATA("Sum of Oct-18",$A$3))</f>
        <v>#N/A</v>
      </c>
      <c r="H8" s="101" t="e">
        <f>IF(GETPIVOTDATA("Sum of Nov-18",$A$3)=SUM('CCG Data - Co-amoxiclav etc'!O3:O193),#N/A,GETPIVOTDATA("Sum of Nov-18",$A$3))</f>
        <v>#N/A</v>
      </c>
      <c r="I8" s="101" t="e">
        <f>IF(GETPIVOTDATA("Sum of Dec-18",$A$3)=SUM('CCG Data - Co-amoxiclav etc'!P3:P193),#N/A,GETPIVOTDATA("Sum of Dec-18",$A$3))</f>
        <v>#N/A</v>
      </c>
      <c r="J8" s="101" t="e">
        <f>IF(GETPIVOTDATA("Sum of Jan-19",$A$3)=SUM('CCG Data - Co-amoxiclav etc'!Q3:Q193),#N/A,GETPIVOTDATA("Sum of Jan-19",$A$3))</f>
        <v>#N/A</v>
      </c>
      <c r="K8" s="101" t="e">
        <f>IF(GETPIVOTDATA("Sum of Feb-19",$A$3)=SUM('CCG Data - Co-amoxiclav etc'!R3:R193),#N/A,GETPIVOTDATA("Sum of Feb-19",$A$3))</f>
        <v>#N/A</v>
      </c>
      <c r="L8" s="101" t="e">
        <f>IF(GETPIVOTDATA("Sum of Mar-19",$A$3)=SUM('CCG Data - Co-amoxiclav etc'!S3:S193),#N/A,GETPIVOTDATA("Sum of Mar-19",$A$3))</f>
        <v>#N/A</v>
      </c>
      <c r="M8" s="101" t="e">
        <f>IF(GETPIVOTDATA("Sum of Apr-19",$A$3)=SUM('CCG Data - Co-amoxiclav etc'!T3:T193),#N/A,GETPIVOTDATA("Sum of Apr-19",$A$3))</f>
        <v>#N/A</v>
      </c>
      <c r="N8" s="101" t="e">
        <f>IF(GETPIVOTDATA("Sum of May-19",$A$3)=SUM('CCG Data - Co-amoxiclav etc'!U3:U193),#N/A,GETPIVOTDATA("Sum of May-19",$A$3))</f>
        <v>#N/A</v>
      </c>
      <c r="O8" s="101" t="e">
        <f>IF(GETPIVOTDATA("Sum of Jun-19",$A$3)=SUM('CCG Data - Co-amoxiclav etc'!V3:V193),#N/A,GETPIVOTDATA("Sum of Jun-19",$A$3))</f>
        <v>#N/A</v>
      </c>
      <c r="P8" s="101" t="e">
        <f>IF(GETPIVOTDATA("Sum of Jul-19",$A$3)=SUM('CCG Data - Co-amoxiclav etc'!W3:W193),#N/A,GETPIVOTDATA("Sum of Jul-19",$A$3))</f>
        <v>#N/A</v>
      </c>
      <c r="Q8" s="101" t="e">
        <f>IF(GETPIVOTDATA("Sum of Aug-19",$A$3)=SUM('CCG Data - Co-amoxiclav etc'!X3:X193),#N/A,GETPIVOTDATA("Sum of Aug-19",$A$3))</f>
        <v>#N/A</v>
      </c>
      <c r="R8" s="101" t="e">
        <f>IF(GETPIVOTDATA("Sum of Sep-19",$A$3)=SUM('CCG Data - Co-amoxiclav etc'!Y3:Y193),#N/A,GETPIVOTDATA("Sum of Sep-19",$A$3))</f>
        <v>#N/A</v>
      </c>
      <c r="S8" s="101" t="e">
        <f>IF(GETPIVOTDATA("Sum of Oct-19",$A$3)=SUM('CCG Data - Co-amoxiclav etc'!Z3:Z193),#N/A,GETPIVOTDATA("Sum of Oct-19",$A$3))</f>
        <v>#N/A</v>
      </c>
      <c r="T8" s="101" t="e">
        <f>IF(GETPIVOTDATA("Sum of Nov-19",$A$3)=SUM('CCG Data - Co-amoxiclav etc'!AA3:AA193),#N/A,GETPIVOTDATA("Sum of Nov-19",$A$3))</f>
        <v>#N/A</v>
      </c>
    </row>
    <row r="9" spans="1:20" x14ac:dyDescent="0.2">
      <c r="B9" s="108"/>
      <c r="C9" s="108"/>
      <c r="D9" s="108"/>
      <c r="E9" s="108"/>
      <c r="F9" s="108"/>
      <c r="G9" s="108"/>
      <c r="H9" s="108"/>
      <c r="I9" s="108"/>
      <c r="J9" s="108"/>
      <c r="K9" s="108"/>
      <c r="L9" s="108"/>
      <c r="M9" s="108"/>
    </row>
  </sheetData>
  <customSheetViews>
    <customSheetView guid="{460C675D-EB01-4F1F-8F6F-F3410AC9815E}">
      <selection activeCell="A2" sqref="A2"/>
      <pageMargins left="0.7" right="0.7" top="0.75" bottom="0.75" header="0.3" footer="0.3"/>
    </customSheetView>
    <customSheetView guid="{0B466410-FB7E-451A-AFD3-95886095C000}">
      <selection activeCell="A4" sqref="A4"/>
      <pageMargins left="0.7" right="0.7" top="0.75" bottom="0.75" header="0.3" footer="0.3"/>
    </customSheetView>
  </customSheetView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sheetPr>
  <dimension ref="B1:AA227"/>
  <sheetViews>
    <sheetView topLeftCell="B1" workbookViewId="0">
      <pane xSplit="4" ySplit="2" topLeftCell="F3" activePane="bottomRight" state="frozen"/>
      <selection activeCell="B1" sqref="B1"/>
      <selection pane="topRight" activeCell="F1" sqref="F1"/>
      <selection pane="bottomLeft" activeCell="B3" sqref="B3"/>
      <selection pane="bottomRight"/>
    </sheetView>
  </sheetViews>
  <sheetFormatPr defaultColWidth="0" defaultRowHeight="11.25" x14ac:dyDescent="0.2"/>
  <cols>
    <col min="1" max="1" width="10.5" style="49" customWidth="1"/>
    <col min="2" max="2" width="38.6640625" style="49" customWidth="1"/>
    <col min="3" max="3" width="19.6640625" style="49" customWidth="1"/>
    <col min="4" max="4" width="40.6640625" style="49" customWidth="1"/>
    <col min="5" max="5" width="15.5" style="49" customWidth="1"/>
    <col min="6" max="6" width="14.83203125" style="62" customWidth="1"/>
    <col min="7" max="19" width="15" style="62" customWidth="1"/>
    <col min="20" max="20" width="14.83203125" style="180" customWidth="1"/>
    <col min="21" max="21" width="13.6640625" style="49" customWidth="1"/>
    <col min="22" max="22" width="14" style="49" customWidth="1"/>
    <col min="23" max="25" width="14.83203125" style="49" customWidth="1"/>
    <col min="26" max="26" width="14.1640625" style="49" customWidth="1"/>
    <col min="27" max="27" width="13.33203125" style="49" bestFit="1" customWidth="1"/>
    <col min="28" max="227" width="10.6640625" style="49" customWidth="1"/>
    <col min="228" max="16384" width="0" style="49" hidden="1"/>
  </cols>
  <sheetData>
    <row r="1" spans="2:27" ht="15.75" customHeight="1" x14ac:dyDescent="0.2">
      <c r="B1" s="177" t="s">
        <v>445</v>
      </c>
      <c r="C1" s="45"/>
      <c r="D1" s="127"/>
      <c r="E1" s="46"/>
      <c r="F1" s="47" t="s">
        <v>718</v>
      </c>
      <c r="G1" s="47"/>
      <c r="H1" s="178" t="s">
        <v>414</v>
      </c>
      <c r="I1" s="48" t="s">
        <v>414</v>
      </c>
      <c r="J1" s="48" t="s">
        <v>414</v>
      </c>
      <c r="K1" s="48" t="s">
        <v>414</v>
      </c>
      <c r="L1" s="48" t="s">
        <v>414</v>
      </c>
      <c r="M1" s="48" t="s">
        <v>414</v>
      </c>
      <c r="N1" s="48" t="s">
        <v>414</v>
      </c>
      <c r="O1" s="48" t="s">
        <v>414</v>
      </c>
      <c r="P1" s="48" t="s">
        <v>414</v>
      </c>
      <c r="Q1" s="48" t="s">
        <v>414</v>
      </c>
      <c r="R1" s="398" t="s">
        <v>414</v>
      </c>
      <c r="S1" s="398" t="s">
        <v>414</v>
      </c>
      <c r="T1" s="178" t="s">
        <v>414</v>
      </c>
      <c r="U1" s="398" t="s">
        <v>414</v>
      </c>
      <c r="V1" s="178" t="s">
        <v>414</v>
      </c>
      <c r="W1" s="178" t="s">
        <v>414</v>
      </c>
      <c r="X1" s="178" t="s">
        <v>414</v>
      </c>
      <c r="Y1" s="178" t="s">
        <v>414</v>
      </c>
      <c r="Z1" s="178" t="s">
        <v>414</v>
      </c>
      <c r="AA1" s="178" t="s">
        <v>414</v>
      </c>
    </row>
    <row r="2" spans="2:27" s="46" customFormat="1" ht="22.5" x14ac:dyDescent="0.2">
      <c r="B2" s="50" t="s">
        <v>455</v>
      </c>
      <c r="C2" s="83" t="s">
        <v>454</v>
      </c>
      <c r="D2" s="50" t="s">
        <v>0</v>
      </c>
      <c r="E2" s="50" t="s">
        <v>1</v>
      </c>
      <c r="F2" s="51" t="s">
        <v>446</v>
      </c>
      <c r="G2" s="106" t="s">
        <v>468</v>
      </c>
      <c r="H2" s="179">
        <v>43191</v>
      </c>
      <c r="I2" s="52">
        <v>43221</v>
      </c>
      <c r="J2" s="52">
        <v>43252</v>
      </c>
      <c r="K2" s="52">
        <v>43282</v>
      </c>
      <c r="L2" s="52">
        <v>43313</v>
      </c>
      <c r="M2" s="52">
        <v>43344</v>
      </c>
      <c r="N2" s="52">
        <v>43374</v>
      </c>
      <c r="O2" s="52">
        <v>43405</v>
      </c>
      <c r="P2" s="52">
        <v>43435</v>
      </c>
      <c r="Q2" s="405">
        <v>43466</v>
      </c>
      <c r="R2" s="405">
        <v>43497</v>
      </c>
      <c r="S2" s="52">
        <v>43525</v>
      </c>
      <c r="T2" s="179">
        <v>43556</v>
      </c>
      <c r="U2" s="52">
        <v>43586</v>
      </c>
      <c r="V2" s="179">
        <v>43617</v>
      </c>
      <c r="W2" s="179">
        <v>43647</v>
      </c>
      <c r="X2" s="179">
        <v>43678</v>
      </c>
      <c r="Y2" s="179">
        <v>43709</v>
      </c>
      <c r="Z2" s="179">
        <v>43739</v>
      </c>
      <c r="AA2" s="179">
        <v>43770</v>
      </c>
    </row>
    <row r="3" spans="2:27" x14ac:dyDescent="0.2">
      <c r="B3" s="5" t="s">
        <v>415</v>
      </c>
      <c r="C3" s="5" t="s">
        <v>5</v>
      </c>
      <c r="D3" s="117" t="s">
        <v>6</v>
      </c>
      <c r="E3" s="5" t="s">
        <v>7</v>
      </c>
      <c r="F3" s="53" t="s">
        <v>467</v>
      </c>
      <c r="G3" s="53">
        <v>10</v>
      </c>
      <c r="H3" s="301">
        <v>6.5</v>
      </c>
      <c r="I3" s="301">
        <v>6.5</v>
      </c>
      <c r="J3" s="301">
        <v>6.5</v>
      </c>
      <c r="K3" s="301">
        <v>6.5</v>
      </c>
      <c r="L3" s="301">
        <v>6.5</v>
      </c>
      <c r="M3" s="301">
        <v>6.5</v>
      </c>
      <c r="N3" s="301">
        <v>6.6</v>
      </c>
      <c r="O3" s="301">
        <v>6.7</v>
      </c>
      <c r="P3" s="301">
        <v>6.8</v>
      </c>
      <c r="Q3" s="301">
        <v>6.9</v>
      </c>
      <c r="R3" s="301">
        <v>7</v>
      </c>
      <c r="S3" s="301">
        <v>7.2</v>
      </c>
      <c r="T3" s="301">
        <v>7.1</v>
      </c>
      <c r="U3" s="406">
        <v>7.2</v>
      </c>
      <c r="V3" s="406">
        <v>7.2</v>
      </c>
      <c r="W3" s="406">
        <v>7.2</v>
      </c>
      <c r="X3" s="406">
        <v>7.2</v>
      </c>
      <c r="Y3" s="301">
        <v>7.2</v>
      </c>
      <c r="Z3" s="406">
        <v>7.2</v>
      </c>
      <c r="AA3" s="301">
        <v>7.1</v>
      </c>
    </row>
    <row r="4" spans="2:27" x14ac:dyDescent="0.2">
      <c r="B4" s="5" t="s">
        <v>416</v>
      </c>
      <c r="C4" s="5" t="s">
        <v>8</v>
      </c>
      <c r="D4" s="117" t="s">
        <v>9</v>
      </c>
      <c r="E4" s="5" t="s">
        <v>10</v>
      </c>
      <c r="F4" s="53" t="s">
        <v>467</v>
      </c>
      <c r="G4" s="53">
        <v>10</v>
      </c>
      <c r="H4" s="301">
        <v>8.6999999999999993</v>
      </c>
      <c r="I4" s="301">
        <v>8.6999999999999993</v>
      </c>
      <c r="J4" s="301">
        <v>8.8000000000000007</v>
      </c>
      <c r="K4" s="301">
        <v>8.8000000000000007</v>
      </c>
      <c r="L4" s="301">
        <v>8.9</v>
      </c>
      <c r="M4" s="301">
        <v>8.9</v>
      </c>
      <c r="N4" s="301">
        <v>9</v>
      </c>
      <c r="O4" s="301">
        <v>9</v>
      </c>
      <c r="P4" s="301">
        <v>9.1</v>
      </c>
      <c r="Q4" s="301">
        <v>9.1999999999999993</v>
      </c>
      <c r="R4" s="301">
        <v>9.1999999999999993</v>
      </c>
      <c r="S4" s="301">
        <v>9.3000000000000007</v>
      </c>
      <c r="T4" s="301">
        <v>9.3000000000000007</v>
      </c>
      <c r="U4" s="406">
        <v>9.3000000000000007</v>
      </c>
      <c r="V4" s="406">
        <v>9.4</v>
      </c>
      <c r="W4" s="406">
        <v>9.4</v>
      </c>
      <c r="X4" s="406">
        <v>9.4</v>
      </c>
      <c r="Y4" s="301">
        <v>9.3000000000000007</v>
      </c>
      <c r="Z4" s="406">
        <v>9.3000000000000007</v>
      </c>
      <c r="AA4" s="301">
        <v>9.1999999999999993</v>
      </c>
    </row>
    <row r="5" spans="2:27" x14ac:dyDescent="0.2">
      <c r="B5" s="5" t="s">
        <v>418</v>
      </c>
      <c r="C5" s="5" t="s">
        <v>12</v>
      </c>
      <c r="D5" s="117" t="s">
        <v>13</v>
      </c>
      <c r="E5" s="5" t="s">
        <v>14</v>
      </c>
      <c r="F5" s="53" t="s">
        <v>467</v>
      </c>
      <c r="G5" s="53">
        <v>10</v>
      </c>
      <c r="H5" s="301">
        <v>9.4</v>
      </c>
      <c r="I5" s="301">
        <v>9.3000000000000007</v>
      </c>
      <c r="J5" s="301">
        <v>9.1999999999999993</v>
      </c>
      <c r="K5" s="301">
        <v>9.1</v>
      </c>
      <c r="L5" s="301">
        <v>9</v>
      </c>
      <c r="M5" s="301">
        <v>9</v>
      </c>
      <c r="N5" s="301">
        <v>8.9</v>
      </c>
      <c r="O5" s="301">
        <v>8.6999999999999993</v>
      </c>
      <c r="P5" s="301">
        <v>8.5</v>
      </c>
      <c r="Q5" s="301">
        <v>8.3000000000000007</v>
      </c>
      <c r="R5" s="301">
        <v>8</v>
      </c>
      <c r="S5" s="301">
        <v>7.8</v>
      </c>
      <c r="T5" s="301">
        <v>7.6</v>
      </c>
      <c r="U5" s="406">
        <v>7.4</v>
      </c>
      <c r="V5" s="406">
        <v>7.3</v>
      </c>
      <c r="W5" s="406">
        <v>7.2</v>
      </c>
      <c r="X5" s="406">
        <v>7.1</v>
      </c>
      <c r="Y5" s="301">
        <v>6.9</v>
      </c>
      <c r="Z5" s="406">
        <v>6.7</v>
      </c>
      <c r="AA5" s="301">
        <v>6.6</v>
      </c>
    </row>
    <row r="6" spans="2:27" x14ac:dyDescent="0.2">
      <c r="B6" s="5" t="s">
        <v>418</v>
      </c>
      <c r="C6" s="5" t="s">
        <v>12</v>
      </c>
      <c r="D6" s="117" t="s">
        <v>15</v>
      </c>
      <c r="E6" s="5" t="s">
        <v>16</v>
      </c>
      <c r="F6" s="53" t="s">
        <v>467</v>
      </c>
      <c r="G6" s="53">
        <v>10</v>
      </c>
      <c r="H6" s="301">
        <v>12.6</v>
      </c>
      <c r="I6" s="301">
        <v>12.6</v>
      </c>
      <c r="J6" s="301">
        <v>12.5</v>
      </c>
      <c r="K6" s="301">
        <v>12.5</v>
      </c>
      <c r="L6" s="301">
        <v>12.5</v>
      </c>
      <c r="M6" s="301">
        <v>12.6</v>
      </c>
      <c r="N6" s="301">
        <v>12.6</v>
      </c>
      <c r="O6" s="301">
        <v>12.6</v>
      </c>
      <c r="P6" s="301">
        <v>12.7</v>
      </c>
      <c r="Q6" s="301">
        <v>12.7</v>
      </c>
      <c r="R6" s="301">
        <v>12.7</v>
      </c>
      <c r="S6" s="301">
        <v>12.7</v>
      </c>
      <c r="T6" s="301">
        <v>12.7</v>
      </c>
      <c r="U6" s="406">
        <v>12.7</v>
      </c>
      <c r="V6" s="406">
        <v>12.6</v>
      </c>
      <c r="W6" s="406">
        <v>12.5</v>
      </c>
      <c r="X6" s="406">
        <v>12.4</v>
      </c>
      <c r="Y6" s="301">
        <v>12.3</v>
      </c>
      <c r="Z6" s="406">
        <v>12</v>
      </c>
      <c r="AA6" s="301">
        <v>11.9</v>
      </c>
    </row>
    <row r="7" spans="2:27" x14ac:dyDescent="0.2">
      <c r="B7" s="5" t="s">
        <v>419</v>
      </c>
      <c r="C7" s="5" t="s">
        <v>17</v>
      </c>
      <c r="D7" s="117" t="s">
        <v>18</v>
      </c>
      <c r="E7" s="5" t="s">
        <v>19</v>
      </c>
      <c r="F7" s="53" t="s">
        <v>467</v>
      </c>
      <c r="G7" s="53">
        <v>10</v>
      </c>
      <c r="H7" s="301">
        <v>5.9</v>
      </c>
      <c r="I7" s="301">
        <v>5.9</v>
      </c>
      <c r="J7" s="301">
        <v>5.8</v>
      </c>
      <c r="K7" s="301">
        <v>5.8</v>
      </c>
      <c r="L7" s="301">
        <v>5.8</v>
      </c>
      <c r="M7" s="301">
        <v>5.8</v>
      </c>
      <c r="N7" s="301">
        <v>5.8</v>
      </c>
      <c r="O7" s="301">
        <v>5.7</v>
      </c>
      <c r="P7" s="301">
        <v>5.8</v>
      </c>
      <c r="Q7" s="301">
        <v>5.7</v>
      </c>
      <c r="R7" s="301">
        <v>5.7</v>
      </c>
      <c r="S7" s="301">
        <v>5.8</v>
      </c>
      <c r="T7" s="301">
        <v>5.7</v>
      </c>
      <c r="U7" s="406">
        <v>5.8</v>
      </c>
      <c r="V7" s="406">
        <v>5.8</v>
      </c>
      <c r="W7" s="406">
        <v>5.7</v>
      </c>
      <c r="X7" s="406">
        <v>5.7</v>
      </c>
      <c r="Y7" s="301">
        <v>5.6</v>
      </c>
      <c r="Z7" s="406">
        <v>5.6</v>
      </c>
      <c r="AA7" s="301">
        <v>5.6</v>
      </c>
    </row>
    <row r="8" spans="2:27" x14ac:dyDescent="0.2">
      <c r="B8" s="5" t="s">
        <v>552</v>
      </c>
      <c r="C8" s="5" t="s">
        <v>20</v>
      </c>
      <c r="D8" s="117" t="s">
        <v>21</v>
      </c>
      <c r="E8" s="5" t="s">
        <v>22</v>
      </c>
      <c r="F8" s="53" t="s">
        <v>467</v>
      </c>
      <c r="G8" s="53">
        <v>10</v>
      </c>
      <c r="H8" s="301">
        <v>10</v>
      </c>
      <c r="I8" s="301">
        <v>9.9</v>
      </c>
      <c r="J8" s="301">
        <v>9.9</v>
      </c>
      <c r="K8" s="301">
        <v>9.9</v>
      </c>
      <c r="L8" s="301">
        <v>9.9</v>
      </c>
      <c r="M8" s="301">
        <v>9.9</v>
      </c>
      <c r="N8" s="301">
        <v>10</v>
      </c>
      <c r="O8" s="301">
        <v>10</v>
      </c>
      <c r="P8" s="301">
        <v>10</v>
      </c>
      <c r="Q8" s="301">
        <v>10</v>
      </c>
      <c r="R8" s="301">
        <v>10</v>
      </c>
      <c r="S8" s="301">
        <v>10</v>
      </c>
      <c r="T8" s="301">
        <v>9.9</v>
      </c>
      <c r="U8" s="406">
        <v>9.8000000000000007</v>
      </c>
      <c r="V8" s="406">
        <v>9.8000000000000007</v>
      </c>
      <c r="W8" s="406">
        <v>9.6999999999999993</v>
      </c>
      <c r="X8" s="406">
        <v>9.6</v>
      </c>
      <c r="Y8" s="301">
        <v>9.6</v>
      </c>
      <c r="Z8" s="406">
        <v>9.4</v>
      </c>
      <c r="AA8" s="301">
        <v>9.3000000000000007</v>
      </c>
    </row>
    <row r="9" spans="2:27" x14ac:dyDescent="0.2">
      <c r="B9" s="5" t="s">
        <v>419</v>
      </c>
      <c r="C9" s="5" t="s">
        <v>17</v>
      </c>
      <c r="D9" s="117" t="s">
        <v>23</v>
      </c>
      <c r="E9" s="5" t="s">
        <v>24</v>
      </c>
      <c r="F9" s="53" t="s">
        <v>467</v>
      </c>
      <c r="G9" s="53">
        <v>10</v>
      </c>
      <c r="H9" s="301">
        <v>4.2</v>
      </c>
      <c r="I9" s="301">
        <v>4.3</v>
      </c>
      <c r="J9" s="301">
        <v>4.3</v>
      </c>
      <c r="K9" s="301">
        <v>4.3</v>
      </c>
      <c r="L9" s="301">
        <v>4.3</v>
      </c>
      <c r="M9" s="301">
        <v>4.4000000000000004</v>
      </c>
      <c r="N9" s="301">
        <v>4.4000000000000004</v>
      </c>
      <c r="O9" s="301">
        <v>4.5</v>
      </c>
      <c r="P9" s="301">
        <v>4.5999999999999996</v>
      </c>
      <c r="Q9" s="301">
        <v>4.5999999999999996</v>
      </c>
      <c r="R9" s="301">
        <v>4.8</v>
      </c>
      <c r="S9" s="301">
        <v>4.8</v>
      </c>
      <c r="T9" s="301">
        <v>4.9000000000000004</v>
      </c>
      <c r="U9" s="406">
        <v>5</v>
      </c>
      <c r="V9" s="406">
        <v>5.0999999999999996</v>
      </c>
      <c r="W9" s="406">
        <v>5.0999999999999996</v>
      </c>
      <c r="X9" s="406">
        <v>5.0999999999999996</v>
      </c>
      <c r="Y9" s="301">
        <v>5.0999999999999996</v>
      </c>
      <c r="Z9" s="406">
        <v>5.0999999999999996</v>
      </c>
      <c r="AA9" s="301">
        <v>5.0999999999999996</v>
      </c>
    </row>
    <row r="10" spans="2:27" x14ac:dyDescent="0.2">
      <c r="B10" s="5" t="s">
        <v>420</v>
      </c>
      <c r="C10" s="5" t="s">
        <v>25</v>
      </c>
      <c r="D10" s="117" t="s">
        <v>26</v>
      </c>
      <c r="E10" s="5" t="s">
        <v>27</v>
      </c>
      <c r="F10" s="53" t="s">
        <v>467</v>
      </c>
      <c r="G10" s="53">
        <v>10</v>
      </c>
      <c r="H10" s="301">
        <v>11.2</v>
      </c>
      <c r="I10" s="301">
        <v>11</v>
      </c>
      <c r="J10" s="301">
        <v>10.9</v>
      </c>
      <c r="K10" s="301">
        <v>10.7</v>
      </c>
      <c r="L10" s="301">
        <v>10.6</v>
      </c>
      <c r="M10" s="301">
        <v>10.5</v>
      </c>
      <c r="N10" s="301">
        <v>10.3</v>
      </c>
      <c r="O10" s="301">
        <v>10.199999999999999</v>
      </c>
      <c r="P10" s="301">
        <v>10.1</v>
      </c>
      <c r="Q10" s="301">
        <v>10</v>
      </c>
      <c r="R10" s="301">
        <v>9.8000000000000007</v>
      </c>
      <c r="S10" s="301">
        <v>9.6999999999999993</v>
      </c>
      <c r="T10" s="301">
        <v>9.6</v>
      </c>
      <c r="U10" s="406">
        <v>9.5</v>
      </c>
      <c r="V10" s="406">
        <v>9.4</v>
      </c>
      <c r="W10" s="406">
        <v>9.4</v>
      </c>
      <c r="X10" s="406">
        <v>9.3000000000000007</v>
      </c>
      <c r="Y10" s="301">
        <v>9.3000000000000007</v>
      </c>
      <c r="Z10" s="406">
        <v>9.1</v>
      </c>
      <c r="AA10" s="301">
        <v>9.1</v>
      </c>
    </row>
    <row r="11" spans="2:27" x14ac:dyDescent="0.2">
      <c r="B11" s="5" t="s">
        <v>421</v>
      </c>
      <c r="C11" s="5" t="s">
        <v>28</v>
      </c>
      <c r="D11" s="117" t="s">
        <v>29</v>
      </c>
      <c r="E11" s="5" t="s">
        <v>30</v>
      </c>
      <c r="F11" s="53" t="s">
        <v>467</v>
      </c>
      <c r="G11" s="53">
        <v>10</v>
      </c>
      <c r="H11" s="301">
        <v>8.1999999999999993</v>
      </c>
      <c r="I11" s="301">
        <v>8.1999999999999993</v>
      </c>
      <c r="J11" s="301">
        <v>8.1999999999999993</v>
      </c>
      <c r="K11" s="301">
        <v>8.3000000000000007</v>
      </c>
      <c r="L11" s="301">
        <v>8.3000000000000007</v>
      </c>
      <c r="M11" s="301">
        <v>8.3000000000000007</v>
      </c>
      <c r="N11" s="301">
        <v>8.3000000000000007</v>
      </c>
      <c r="O11" s="301">
        <v>8.4</v>
      </c>
      <c r="P11" s="301">
        <v>8.5</v>
      </c>
      <c r="Q11" s="301">
        <v>8.5</v>
      </c>
      <c r="R11" s="301">
        <v>8.6</v>
      </c>
      <c r="S11" s="301">
        <v>8.6999999999999993</v>
      </c>
      <c r="T11" s="301">
        <v>8.6999999999999993</v>
      </c>
      <c r="U11" s="406">
        <v>8.6999999999999993</v>
      </c>
      <c r="V11" s="406">
        <v>8.6999999999999993</v>
      </c>
      <c r="W11" s="406">
        <v>8.6999999999999993</v>
      </c>
      <c r="X11" s="406">
        <v>8.6999999999999993</v>
      </c>
      <c r="Y11" s="301">
        <v>8.6999999999999993</v>
      </c>
      <c r="Z11" s="406">
        <v>8.6999999999999993</v>
      </c>
      <c r="AA11" s="301">
        <v>8.6999999999999993</v>
      </c>
    </row>
    <row r="12" spans="2:27" x14ac:dyDescent="0.2">
      <c r="B12" s="5" t="s">
        <v>417</v>
      </c>
      <c r="C12" s="5" t="s">
        <v>11</v>
      </c>
      <c r="D12" s="2" t="s">
        <v>553</v>
      </c>
      <c r="E12" s="2" t="s">
        <v>554</v>
      </c>
      <c r="F12" s="53" t="s">
        <v>467</v>
      </c>
      <c r="G12" s="53">
        <v>10</v>
      </c>
      <c r="H12" s="301">
        <v>8.3000000000000007</v>
      </c>
      <c r="I12" s="301">
        <v>8.3000000000000007</v>
      </c>
      <c r="J12" s="301">
        <v>8.4</v>
      </c>
      <c r="K12" s="301">
        <v>8.4</v>
      </c>
      <c r="L12" s="301">
        <v>8.5</v>
      </c>
      <c r="M12" s="301">
        <v>8.6</v>
      </c>
      <c r="N12" s="301">
        <v>8.6</v>
      </c>
      <c r="O12" s="301">
        <v>8.6999999999999993</v>
      </c>
      <c r="P12" s="301">
        <v>8.8000000000000007</v>
      </c>
      <c r="Q12" s="301">
        <v>8.9</v>
      </c>
      <c r="R12" s="301">
        <v>8.9</v>
      </c>
      <c r="S12" s="301">
        <v>9</v>
      </c>
      <c r="T12" s="301">
        <v>9.1</v>
      </c>
      <c r="U12" s="406">
        <v>9.1</v>
      </c>
      <c r="V12" s="406">
        <v>9.1999999999999993</v>
      </c>
      <c r="W12" s="406">
        <v>9.1999999999999993</v>
      </c>
      <c r="X12" s="406">
        <v>9.1</v>
      </c>
      <c r="Y12" s="301">
        <v>9.1</v>
      </c>
      <c r="Z12" s="406">
        <v>9</v>
      </c>
      <c r="AA12" s="301">
        <v>9</v>
      </c>
    </row>
    <row r="13" spans="2:27" x14ac:dyDescent="0.2">
      <c r="B13" s="5" t="s">
        <v>422</v>
      </c>
      <c r="C13" s="5" t="s">
        <v>31</v>
      </c>
      <c r="D13" s="117" t="s">
        <v>32</v>
      </c>
      <c r="E13" s="5" t="s">
        <v>33</v>
      </c>
      <c r="F13" s="53" t="s">
        <v>467</v>
      </c>
      <c r="G13" s="53">
        <v>10</v>
      </c>
      <c r="H13" s="301">
        <v>10.1</v>
      </c>
      <c r="I13" s="301">
        <v>10</v>
      </c>
      <c r="J13" s="301">
        <v>9.9</v>
      </c>
      <c r="K13" s="301">
        <v>9.9</v>
      </c>
      <c r="L13" s="301">
        <v>9.9</v>
      </c>
      <c r="M13" s="301">
        <v>9.9</v>
      </c>
      <c r="N13" s="301">
        <v>9.8000000000000007</v>
      </c>
      <c r="O13" s="301">
        <v>9.8000000000000007</v>
      </c>
      <c r="P13" s="301">
        <v>9.8000000000000007</v>
      </c>
      <c r="Q13" s="301">
        <v>9.8000000000000007</v>
      </c>
      <c r="R13" s="301">
        <v>9.8000000000000007</v>
      </c>
      <c r="S13" s="301">
        <v>9.8000000000000007</v>
      </c>
      <c r="T13" s="301">
        <v>9.8000000000000007</v>
      </c>
      <c r="U13" s="406">
        <v>9.9</v>
      </c>
      <c r="V13" s="406">
        <v>9.9</v>
      </c>
      <c r="W13" s="406">
        <v>9.8000000000000007</v>
      </c>
      <c r="X13" s="406">
        <v>9.9</v>
      </c>
      <c r="Y13" s="301">
        <v>9.9</v>
      </c>
      <c r="Z13" s="406">
        <v>9.9</v>
      </c>
      <c r="AA13" s="301">
        <v>9.9</v>
      </c>
    </row>
    <row r="14" spans="2:27" x14ac:dyDescent="0.2">
      <c r="B14" s="5" t="s">
        <v>423</v>
      </c>
      <c r="C14" s="5" t="s">
        <v>34</v>
      </c>
      <c r="D14" s="2" t="s">
        <v>577</v>
      </c>
      <c r="E14" s="170" t="s">
        <v>555</v>
      </c>
      <c r="F14" s="53" t="s">
        <v>467</v>
      </c>
      <c r="G14" s="53">
        <v>10</v>
      </c>
      <c r="H14" s="301">
        <v>7.5</v>
      </c>
      <c r="I14" s="301">
        <v>7.5</v>
      </c>
      <c r="J14" s="301">
        <v>7.5</v>
      </c>
      <c r="K14" s="301">
        <v>7.5</v>
      </c>
      <c r="L14" s="301">
        <v>7.5</v>
      </c>
      <c r="M14" s="301">
        <v>7.5</v>
      </c>
      <c r="N14" s="301">
        <v>7.5</v>
      </c>
      <c r="O14" s="301">
        <v>7.5</v>
      </c>
      <c r="P14" s="301">
        <v>7.5</v>
      </c>
      <c r="Q14" s="301">
        <v>7.6</v>
      </c>
      <c r="R14" s="301">
        <v>7.6</v>
      </c>
      <c r="S14" s="301">
        <v>7.6</v>
      </c>
      <c r="T14" s="301">
        <v>7.5</v>
      </c>
      <c r="U14" s="406">
        <v>7.5</v>
      </c>
      <c r="V14" s="406">
        <v>7.4</v>
      </c>
      <c r="W14" s="406">
        <v>7.4</v>
      </c>
      <c r="X14" s="406">
        <v>7.3</v>
      </c>
      <c r="Y14" s="301">
        <v>7.3</v>
      </c>
      <c r="Z14" s="406">
        <v>7.2</v>
      </c>
      <c r="AA14" s="301">
        <v>7.2</v>
      </c>
    </row>
    <row r="15" spans="2:27" x14ac:dyDescent="0.2">
      <c r="B15" s="5" t="s">
        <v>424</v>
      </c>
      <c r="C15" s="5" t="s">
        <v>35</v>
      </c>
      <c r="D15" s="117" t="s">
        <v>36</v>
      </c>
      <c r="E15" s="5" t="s">
        <v>37</v>
      </c>
      <c r="F15" s="53" t="s">
        <v>467</v>
      </c>
      <c r="G15" s="53">
        <v>10</v>
      </c>
      <c r="H15" s="301">
        <v>6.6</v>
      </c>
      <c r="I15" s="301">
        <v>6.6</v>
      </c>
      <c r="J15" s="301">
        <v>6.6</v>
      </c>
      <c r="K15" s="301">
        <v>6.6</v>
      </c>
      <c r="L15" s="301">
        <v>6.7</v>
      </c>
      <c r="M15" s="301">
        <v>6.8</v>
      </c>
      <c r="N15" s="301">
        <v>6.8</v>
      </c>
      <c r="O15" s="301">
        <v>6.8</v>
      </c>
      <c r="P15" s="301">
        <v>6.9</v>
      </c>
      <c r="Q15" s="301">
        <v>6.9</v>
      </c>
      <c r="R15" s="301">
        <v>6.9</v>
      </c>
      <c r="S15" s="301">
        <v>7</v>
      </c>
      <c r="T15" s="301">
        <v>7</v>
      </c>
      <c r="U15" s="406">
        <v>7</v>
      </c>
      <c r="V15" s="406">
        <v>7</v>
      </c>
      <c r="W15" s="406">
        <v>7</v>
      </c>
      <c r="X15" s="406">
        <v>6.9</v>
      </c>
      <c r="Y15" s="301">
        <v>6.9</v>
      </c>
      <c r="Z15" s="406">
        <v>6.9</v>
      </c>
      <c r="AA15" s="301">
        <v>6.8</v>
      </c>
    </row>
    <row r="16" spans="2:27" x14ac:dyDescent="0.2">
      <c r="B16" s="5" t="s">
        <v>424</v>
      </c>
      <c r="C16" s="5" t="s">
        <v>35</v>
      </c>
      <c r="D16" s="117" t="s">
        <v>38</v>
      </c>
      <c r="E16" s="5" t="s">
        <v>39</v>
      </c>
      <c r="F16" s="53" t="s">
        <v>467</v>
      </c>
      <c r="G16" s="53">
        <v>10</v>
      </c>
      <c r="H16" s="301">
        <v>5.4</v>
      </c>
      <c r="I16" s="301">
        <v>5.5</v>
      </c>
      <c r="J16" s="301">
        <v>5.6</v>
      </c>
      <c r="K16" s="301">
        <v>5.7</v>
      </c>
      <c r="L16" s="301">
        <v>5.8</v>
      </c>
      <c r="M16" s="301">
        <v>6</v>
      </c>
      <c r="N16" s="301">
        <v>6.1</v>
      </c>
      <c r="O16" s="301">
        <v>6.2</v>
      </c>
      <c r="P16" s="301">
        <v>6.2</v>
      </c>
      <c r="Q16" s="301">
        <v>6.3</v>
      </c>
      <c r="R16" s="301">
        <v>6.4</v>
      </c>
      <c r="S16" s="301">
        <v>6.5</v>
      </c>
      <c r="T16" s="301">
        <v>6.6</v>
      </c>
      <c r="U16" s="406">
        <v>6.6</v>
      </c>
      <c r="V16" s="406">
        <v>6.7</v>
      </c>
      <c r="W16" s="406">
        <v>6.8</v>
      </c>
      <c r="X16" s="406">
        <v>6.8</v>
      </c>
      <c r="Y16" s="301">
        <v>6.8</v>
      </c>
      <c r="Z16" s="406">
        <v>6.8</v>
      </c>
      <c r="AA16" s="301">
        <v>6.8</v>
      </c>
    </row>
    <row r="17" spans="2:27" x14ac:dyDescent="0.2">
      <c r="B17" s="5" t="s">
        <v>425</v>
      </c>
      <c r="C17" s="5" t="s">
        <v>40</v>
      </c>
      <c r="D17" s="117" t="s">
        <v>41</v>
      </c>
      <c r="E17" s="5" t="s">
        <v>42</v>
      </c>
      <c r="F17" s="53" t="s">
        <v>467</v>
      </c>
      <c r="G17" s="53">
        <v>10</v>
      </c>
      <c r="H17" s="301">
        <v>7.2</v>
      </c>
      <c r="I17" s="301">
        <v>7.1</v>
      </c>
      <c r="J17" s="301">
        <v>7.1</v>
      </c>
      <c r="K17" s="301">
        <v>7.1</v>
      </c>
      <c r="L17" s="301">
        <v>7.1</v>
      </c>
      <c r="M17" s="301">
        <v>7</v>
      </c>
      <c r="N17" s="301">
        <v>6.9</v>
      </c>
      <c r="O17" s="301">
        <v>7</v>
      </c>
      <c r="P17" s="301">
        <v>6.9</v>
      </c>
      <c r="Q17" s="301">
        <v>6.9</v>
      </c>
      <c r="R17" s="301">
        <v>6.9</v>
      </c>
      <c r="S17" s="301">
        <v>6.9</v>
      </c>
      <c r="T17" s="301">
        <v>6.8</v>
      </c>
      <c r="U17" s="406">
        <v>6.8</v>
      </c>
      <c r="V17" s="406">
        <v>6.7</v>
      </c>
      <c r="W17" s="406">
        <v>6.7</v>
      </c>
      <c r="X17" s="406">
        <v>6.6</v>
      </c>
      <c r="Y17" s="301">
        <v>6.6</v>
      </c>
      <c r="Z17" s="406">
        <v>6.6</v>
      </c>
      <c r="AA17" s="301">
        <v>6.5</v>
      </c>
    </row>
    <row r="18" spans="2:27" x14ac:dyDescent="0.2">
      <c r="B18" s="5" t="s">
        <v>415</v>
      </c>
      <c r="C18" s="5" t="s">
        <v>5</v>
      </c>
      <c r="D18" s="117" t="s">
        <v>43</v>
      </c>
      <c r="E18" s="5" t="s">
        <v>44</v>
      </c>
      <c r="F18" s="53" t="s">
        <v>467</v>
      </c>
      <c r="G18" s="53">
        <v>10</v>
      </c>
      <c r="H18" s="301">
        <v>4.5</v>
      </c>
      <c r="I18" s="301">
        <v>4.4000000000000004</v>
      </c>
      <c r="J18" s="301">
        <v>4.4000000000000004</v>
      </c>
      <c r="K18" s="301">
        <v>4.3</v>
      </c>
      <c r="L18" s="301">
        <v>4.3</v>
      </c>
      <c r="M18" s="301">
        <v>4.2</v>
      </c>
      <c r="N18" s="301">
        <v>4.2</v>
      </c>
      <c r="O18" s="301">
        <v>4.2</v>
      </c>
      <c r="P18" s="301">
        <v>4.2</v>
      </c>
      <c r="Q18" s="301">
        <v>4.2</v>
      </c>
      <c r="R18" s="301">
        <v>4.3</v>
      </c>
      <c r="S18" s="301">
        <v>4.3</v>
      </c>
      <c r="T18" s="301">
        <v>4.3</v>
      </c>
      <c r="U18" s="406">
        <v>4.4000000000000004</v>
      </c>
      <c r="V18" s="406">
        <v>4.4000000000000004</v>
      </c>
      <c r="W18" s="406">
        <v>4.4000000000000004</v>
      </c>
      <c r="X18" s="406">
        <v>4.4000000000000004</v>
      </c>
      <c r="Y18" s="301">
        <v>4.4000000000000004</v>
      </c>
      <c r="Z18" s="406">
        <v>4.4000000000000004</v>
      </c>
      <c r="AA18" s="301">
        <v>4.4000000000000004</v>
      </c>
    </row>
    <row r="19" spans="2:27" x14ac:dyDescent="0.2">
      <c r="B19" s="5" t="s">
        <v>415</v>
      </c>
      <c r="C19" s="5" t="s">
        <v>5</v>
      </c>
      <c r="D19" s="117" t="s">
        <v>45</v>
      </c>
      <c r="E19" s="5" t="s">
        <v>46</v>
      </c>
      <c r="F19" s="53" t="s">
        <v>467</v>
      </c>
      <c r="G19" s="53">
        <v>10</v>
      </c>
      <c r="H19" s="301">
        <v>5.5</v>
      </c>
      <c r="I19" s="301">
        <v>5.5</v>
      </c>
      <c r="J19" s="301">
        <v>5.5</v>
      </c>
      <c r="K19" s="301">
        <v>5.5</v>
      </c>
      <c r="L19" s="301">
        <v>5.5</v>
      </c>
      <c r="M19" s="301">
        <v>5.4</v>
      </c>
      <c r="N19" s="301">
        <v>5.4</v>
      </c>
      <c r="O19" s="301">
        <v>5.4</v>
      </c>
      <c r="P19" s="301">
        <v>5.4</v>
      </c>
      <c r="Q19" s="301">
        <v>5.4</v>
      </c>
      <c r="R19" s="301">
        <v>5.4</v>
      </c>
      <c r="S19" s="301">
        <v>5.4</v>
      </c>
      <c r="T19" s="301">
        <v>5.4</v>
      </c>
      <c r="U19" s="406">
        <v>5.4</v>
      </c>
      <c r="V19" s="406">
        <v>5.4</v>
      </c>
      <c r="W19" s="406">
        <v>5.4</v>
      </c>
      <c r="X19" s="406">
        <v>5.4</v>
      </c>
      <c r="Y19" s="301">
        <v>5.4</v>
      </c>
      <c r="Z19" s="406">
        <v>5.4</v>
      </c>
      <c r="AA19" s="301">
        <v>5.3</v>
      </c>
    </row>
    <row r="20" spans="2:27" x14ac:dyDescent="0.2">
      <c r="B20" s="5" t="s">
        <v>426</v>
      </c>
      <c r="C20" s="5" t="s">
        <v>47</v>
      </c>
      <c r="D20" s="117" t="s">
        <v>48</v>
      </c>
      <c r="E20" s="5" t="s">
        <v>49</v>
      </c>
      <c r="F20" s="53" t="s">
        <v>467</v>
      </c>
      <c r="G20" s="53">
        <v>10</v>
      </c>
      <c r="H20" s="301">
        <v>9.9</v>
      </c>
      <c r="I20" s="301">
        <v>9.8000000000000007</v>
      </c>
      <c r="J20" s="301">
        <v>9.8000000000000007</v>
      </c>
      <c r="K20" s="301">
        <v>9.8000000000000007</v>
      </c>
      <c r="L20" s="301">
        <v>9.8000000000000007</v>
      </c>
      <c r="M20" s="301">
        <v>9.8000000000000007</v>
      </c>
      <c r="N20" s="301">
        <v>9.6999999999999993</v>
      </c>
      <c r="O20" s="301">
        <v>9.8000000000000007</v>
      </c>
      <c r="P20" s="301">
        <v>9.8000000000000007</v>
      </c>
      <c r="Q20" s="301">
        <v>9.8000000000000007</v>
      </c>
      <c r="R20" s="301">
        <v>9.8000000000000007</v>
      </c>
      <c r="S20" s="301">
        <v>9.9</v>
      </c>
      <c r="T20" s="301">
        <v>9.9</v>
      </c>
      <c r="U20" s="406">
        <v>9.8000000000000007</v>
      </c>
      <c r="V20" s="406">
        <v>9.8000000000000007</v>
      </c>
      <c r="W20" s="406">
        <v>9.6999999999999993</v>
      </c>
      <c r="X20" s="406">
        <v>9.6</v>
      </c>
      <c r="Y20" s="301">
        <v>9.6</v>
      </c>
      <c r="Z20" s="406">
        <v>9.6</v>
      </c>
      <c r="AA20" s="301">
        <v>9.5</v>
      </c>
    </row>
    <row r="21" spans="2:27" x14ac:dyDescent="0.2">
      <c r="B21" s="5" t="s">
        <v>427</v>
      </c>
      <c r="C21" s="5" t="s">
        <v>50</v>
      </c>
      <c r="D21" s="117" t="s">
        <v>51</v>
      </c>
      <c r="E21" s="5" t="s">
        <v>52</v>
      </c>
      <c r="F21" s="53" t="s">
        <v>467</v>
      </c>
      <c r="G21" s="53">
        <v>10</v>
      </c>
      <c r="H21" s="301">
        <v>9.5</v>
      </c>
      <c r="I21" s="301">
        <v>9.4</v>
      </c>
      <c r="J21" s="301">
        <v>9.4</v>
      </c>
      <c r="K21" s="301">
        <v>9.4</v>
      </c>
      <c r="L21" s="301">
        <v>9.4</v>
      </c>
      <c r="M21" s="301">
        <v>9.3000000000000007</v>
      </c>
      <c r="N21" s="301">
        <v>9.1999999999999993</v>
      </c>
      <c r="O21" s="301">
        <v>9.1999999999999993</v>
      </c>
      <c r="P21" s="301">
        <v>9.1999999999999993</v>
      </c>
      <c r="Q21" s="301">
        <v>9.1999999999999993</v>
      </c>
      <c r="R21" s="301">
        <v>9.3000000000000007</v>
      </c>
      <c r="S21" s="301">
        <v>9.4</v>
      </c>
      <c r="T21" s="301">
        <v>9.4</v>
      </c>
      <c r="U21" s="406">
        <v>9.4</v>
      </c>
      <c r="V21" s="406">
        <v>9.3000000000000007</v>
      </c>
      <c r="W21" s="406">
        <v>9.3000000000000007</v>
      </c>
      <c r="X21" s="406">
        <v>9.3000000000000007</v>
      </c>
      <c r="Y21" s="301">
        <v>9.4</v>
      </c>
      <c r="Z21" s="406">
        <v>9.4</v>
      </c>
      <c r="AA21" s="301">
        <v>9.5</v>
      </c>
    </row>
    <row r="22" spans="2:27" x14ac:dyDescent="0.2">
      <c r="B22" s="5" t="s">
        <v>428</v>
      </c>
      <c r="C22" s="5" t="s">
        <v>53</v>
      </c>
      <c r="D22" s="2" t="s">
        <v>578</v>
      </c>
      <c r="E22" s="2" t="s">
        <v>556</v>
      </c>
      <c r="F22" s="53" t="s">
        <v>467</v>
      </c>
      <c r="G22" s="53">
        <v>10</v>
      </c>
      <c r="H22" s="301">
        <v>10.1</v>
      </c>
      <c r="I22" s="301">
        <v>10</v>
      </c>
      <c r="J22" s="301">
        <v>9.9</v>
      </c>
      <c r="K22" s="301">
        <v>9.9</v>
      </c>
      <c r="L22" s="301">
        <v>9.8000000000000007</v>
      </c>
      <c r="M22" s="301">
        <v>9.6999999999999993</v>
      </c>
      <c r="N22" s="301">
        <v>9.6</v>
      </c>
      <c r="O22" s="301">
        <v>9.6</v>
      </c>
      <c r="P22" s="301">
        <v>9.5</v>
      </c>
      <c r="Q22" s="301">
        <v>9.5</v>
      </c>
      <c r="R22" s="301">
        <v>9.4</v>
      </c>
      <c r="S22" s="301">
        <v>9.4</v>
      </c>
      <c r="T22" s="301">
        <v>9.3000000000000007</v>
      </c>
      <c r="U22" s="406">
        <v>9.1999999999999993</v>
      </c>
      <c r="V22" s="406">
        <v>9.1</v>
      </c>
      <c r="W22" s="406">
        <v>9</v>
      </c>
      <c r="X22" s="406">
        <v>9</v>
      </c>
      <c r="Y22" s="301">
        <v>8.9</v>
      </c>
      <c r="Z22" s="406">
        <v>8.8000000000000007</v>
      </c>
      <c r="AA22" s="301">
        <v>8.6999999999999993</v>
      </c>
    </row>
    <row r="23" spans="2:27" x14ac:dyDescent="0.2">
      <c r="B23" s="5" t="s">
        <v>422</v>
      </c>
      <c r="C23" s="5" t="s">
        <v>31</v>
      </c>
      <c r="D23" s="117" t="s">
        <v>54</v>
      </c>
      <c r="E23" s="5" t="s">
        <v>55</v>
      </c>
      <c r="F23" s="53" t="s">
        <v>467</v>
      </c>
      <c r="G23" s="53">
        <v>10</v>
      </c>
      <c r="H23" s="301">
        <v>8.9</v>
      </c>
      <c r="I23" s="301">
        <v>8.9</v>
      </c>
      <c r="J23" s="301">
        <v>9</v>
      </c>
      <c r="K23" s="301">
        <v>9</v>
      </c>
      <c r="L23" s="301">
        <v>9.1</v>
      </c>
      <c r="M23" s="301">
        <v>9.1</v>
      </c>
      <c r="N23" s="301">
        <v>9.1</v>
      </c>
      <c r="O23" s="301">
        <v>9.1</v>
      </c>
      <c r="P23" s="301">
        <v>9.1999999999999993</v>
      </c>
      <c r="Q23" s="301">
        <v>9.1999999999999993</v>
      </c>
      <c r="R23" s="301">
        <v>9.1</v>
      </c>
      <c r="S23" s="301">
        <v>9</v>
      </c>
      <c r="T23" s="301">
        <v>9</v>
      </c>
      <c r="U23" s="406">
        <v>8.9</v>
      </c>
      <c r="V23" s="406">
        <v>8.9</v>
      </c>
      <c r="W23" s="406">
        <v>8.8000000000000007</v>
      </c>
      <c r="X23" s="406">
        <v>8.6999999999999993</v>
      </c>
      <c r="Y23" s="301">
        <v>8.6</v>
      </c>
      <c r="Z23" s="406">
        <v>8.5</v>
      </c>
      <c r="AA23" s="301">
        <v>8.4</v>
      </c>
    </row>
    <row r="24" spans="2:27" x14ac:dyDescent="0.2">
      <c r="B24" s="5" t="s">
        <v>417</v>
      </c>
      <c r="C24" s="5" t="s">
        <v>11</v>
      </c>
      <c r="D24" s="2" t="s">
        <v>557</v>
      </c>
      <c r="E24" s="2" t="s">
        <v>558</v>
      </c>
      <c r="F24" s="53" t="s">
        <v>467</v>
      </c>
      <c r="G24" s="53">
        <v>10</v>
      </c>
      <c r="H24" s="301">
        <v>8.6</v>
      </c>
      <c r="I24" s="301">
        <v>8.6</v>
      </c>
      <c r="J24" s="301">
        <v>8.6</v>
      </c>
      <c r="K24" s="301">
        <v>8.6</v>
      </c>
      <c r="L24" s="301">
        <v>8.6</v>
      </c>
      <c r="M24" s="301">
        <v>8.6999999999999993</v>
      </c>
      <c r="N24" s="301">
        <v>8.6999999999999993</v>
      </c>
      <c r="O24" s="301">
        <v>8.8000000000000007</v>
      </c>
      <c r="P24" s="301">
        <v>8.8000000000000007</v>
      </c>
      <c r="Q24" s="301">
        <v>8.8000000000000007</v>
      </c>
      <c r="R24" s="301">
        <v>8.9</v>
      </c>
      <c r="S24" s="301">
        <v>8.9</v>
      </c>
      <c r="T24" s="301">
        <v>8.9</v>
      </c>
      <c r="U24" s="406">
        <v>8.9</v>
      </c>
      <c r="V24" s="406">
        <v>8.9</v>
      </c>
      <c r="W24" s="406">
        <v>8.8000000000000007</v>
      </c>
      <c r="X24" s="406">
        <v>8.8000000000000007</v>
      </c>
      <c r="Y24" s="301">
        <v>8.6999999999999993</v>
      </c>
      <c r="Z24" s="406">
        <v>8.6999999999999993</v>
      </c>
      <c r="AA24" s="301">
        <v>8.6</v>
      </c>
    </row>
    <row r="25" spans="2:27" x14ac:dyDescent="0.2">
      <c r="B25" s="5" t="s">
        <v>425</v>
      </c>
      <c r="C25" s="5" t="s">
        <v>40</v>
      </c>
      <c r="D25" s="117" t="s">
        <v>56</v>
      </c>
      <c r="E25" s="5" t="s">
        <v>57</v>
      </c>
      <c r="F25" s="53" t="s">
        <v>467</v>
      </c>
      <c r="G25" s="53">
        <v>10</v>
      </c>
      <c r="H25" s="301">
        <v>6.2</v>
      </c>
      <c r="I25" s="301">
        <v>6.2</v>
      </c>
      <c r="J25" s="301">
        <v>6.2</v>
      </c>
      <c r="K25" s="301">
        <v>6.2</v>
      </c>
      <c r="L25" s="301">
        <v>6.2</v>
      </c>
      <c r="M25" s="301">
        <v>6.2</v>
      </c>
      <c r="N25" s="301">
        <v>6.2</v>
      </c>
      <c r="O25" s="301">
        <v>6.2</v>
      </c>
      <c r="P25" s="301">
        <v>6.2</v>
      </c>
      <c r="Q25" s="301">
        <v>6.2</v>
      </c>
      <c r="R25" s="301">
        <v>6.2</v>
      </c>
      <c r="S25" s="301">
        <v>6.2</v>
      </c>
      <c r="T25" s="301">
        <v>6.2</v>
      </c>
      <c r="U25" s="406">
        <v>6.2</v>
      </c>
      <c r="V25" s="406">
        <v>6.2</v>
      </c>
      <c r="W25" s="406">
        <v>6.2</v>
      </c>
      <c r="X25" s="406">
        <v>6.2</v>
      </c>
      <c r="Y25" s="301">
        <v>6.3</v>
      </c>
      <c r="Z25" s="406">
        <v>6.2</v>
      </c>
      <c r="AA25" s="301">
        <v>6.3</v>
      </c>
    </row>
    <row r="26" spans="2:27" x14ac:dyDescent="0.2">
      <c r="B26" s="5" t="s">
        <v>415</v>
      </c>
      <c r="C26" s="5" t="s">
        <v>5</v>
      </c>
      <c r="D26" s="117" t="s">
        <v>58</v>
      </c>
      <c r="E26" s="5" t="s">
        <v>59</v>
      </c>
      <c r="F26" s="53" t="s">
        <v>467</v>
      </c>
      <c r="G26" s="53">
        <v>10</v>
      </c>
      <c r="H26" s="301">
        <v>6.4</v>
      </c>
      <c r="I26" s="301">
        <v>6.4</v>
      </c>
      <c r="J26" s="301">
        <v>6.4</v>
      </c>
      <c r="K26" s="301">
        <v>6.5</v>
      </c>
      <c r="L26" s="301">
        <v>6.5</v>
      </c>
      <c r="M26" s="301">
        <v>6.5</v>
      </c>
      <c r="N26" s="301">
        <v>6.4</v>
      </c>
      <c r="O26" s="301">
        <v>6.4</v>
      </c>
      <c r="P26" s="301">
        <v>6.4</v>
      </c>
      <c r="Q26" s="301">
        <v>6.4</v>
      </c>
      <c r="R26" s="301">
        <v>6.4</v>
      </c>
      <c r="S26" s="301">
        <v>6.4</v>
      </c>
      <c r="T26" s="301">
        <v>6.4</v>
      </c>
      <c r="U26" s="406">
        <v>6.4</v>
      </c>
      <c r="V26" s="406">
        <v>6.4</v>
      </c>
      <c r="W26" s="406">
        <v>6.3</v>
      </c>
      <c r="X26" s="406">
        <v>6.3</v>
      </c>
      <c r="Y26" s="301">
        <v>6.3</v>
      </c>
      <c r="Z26" s="406">
        <v>6.3</v>
      </c>
      <c r="AA26" s="301">
        <v>6.2</v>
      </c>
    </row>
    <row r="27" spans="2:27" x14ac:dyDescent="0.2">
      <c r="B27" s="5" t="s">
        <v>429</v>
      </c>
      <c r="C27" s="5" t="s">
        <v>60</v>
      </c>
      <c r="D27" s="117" t="s">
        <v>61</v>
      </c>
      <c r="E27" s="5" t="s">
        <v>62</v>
      </c>
      <c r="F27" s="53" t="s">
        <v>467</v>
      </c>
      <c r="G27" s="53">
        <v>10</v>
      </c>
      <c r="H27" s="301">
        <v>12.4</v>
      </c>
      <c r="I27" s="301">
        <v>12.4</v>
      </c>
      <c r="J27" s="301">
        <v>12.4</v>
      </c>
      <c r="K27" s="301">
        <v>12.3</v>
      </c>
      <c r="L27" s="301">
        <v>12.3</v>
      </c>
      <c r="M27" s="301">
        <v>12.2</v>
      </c>
      <c r="N27" s="301">
        <v>12.1</v>
      </c>
      <c r="O27" s="301">
        <v>12</v>
      </c>
      <c r="P27" s="301">
        <v>11.9</v>
      </c>
      <c r="Q27" s="301">
        <v>11.7</v>
      </c>
      <c r="R27" s="301">
        <v>11.5</v>
      </c>
      <c r="S27" s="301">
        <v>11.4</v>
      </c>
      <c r="T27" s="301">
        <v>11.2</v>
      </c>
      <c r="U27" s="406">
        <v>11</v>
      </c>
      <c r="V27" s="406">
        <v>10.9</v>
      </c>
      <c r="W27" s="406">
        <v>10.7</v>
      </c>
      <c r="X27" s="406">
        <v>10.5</v>
      </c>
      <c r="Y27" s="301">
        <v>10.4</v>
      </c>
      <c r="Z27" s="406">
        <v>10.199999999999999</v>
      </c>
      <c r="AA27" s="301">
        <v>10.1</v>
      </c>
    </row>
    <row r="28" spans="2:27" x14ac:dyDescent="0.2">
      <c r="B28" s="5" t="s">
        <v>418</v>
      </c>
      <c r="C28" s="5" t="s">
        <v>12</v>
      </c>
      <c r="D28" s="117" t="s">
        <v>63</v>
      </c>
      <c r="E28" s="5" t="s">
        <v>64</v>
      </c>
      <c r="F28" s="53" t="s">
        <v>467</v>
      </c>
      <c r="G28" s="53">
        <v>10</v>
      </c>
      <c r="H28" s="301">
        <v>9.5</v>
      </c>
      <c r="I28" s="301">
        <v>9.5</v>
      </c>
      <c r="J28" s="301">
        <v>9.5</v>
      </c>
      <c r="K28" s="301">
        <v>9.4</v>
      </c>
      <c r="L28" s="301">
        <v>9.3000000000000007</v>
      </c>
      <c r="M28" s="301">
        <v>9.3000000000000007</v>
      </c>
      <c r="N28" s="301">
        <v>9.4</v>
      </c>
      <c r="O28" s="301">
        <v>9.4</v>
      </c>
      <c r="P28" s="301">
        <v>9.4</v>
      </c>
      <c r="Q28" s="301">
        <v>9.4</v>
      </c>
      <c r="R28" s="301">
        <v>9.5</v>
      </c>
      <c r="S28" s="301">
        <v>9.5</v>
      </c>
      <c r="T28" s="301">
        <v>9.4</v>
      </c>
      <c r="U28" s="406">
        <v>9.3000000000000007</v>
      </c>
      <c r="V28" s="406">
        <v>9.1999999999999993</v>
      </c>
      <c r="W28" s="406">
        <v>9.1</v>
      </c>
      <c r="X28" s="406">
        <v>9.1</v>
      </c>
      <c r="Y28" s="301">
        <v>9</v>
      </c>
      <c r="Z28" s="406">
        <v>8.9</v>
      </c>
      <c r="AA28" s="301">
        <v>8.9</v>
      </c>
    </row>
    <row r="29" spans="2:27" x14ac:dyDescent="0.2">
      <c r="B29" s="5" t="s">
        <v>430</v>
      </c>
      <c r="C29" s="5" t="s">
        <v>65</v>
      </c>
      <c r="D29" s="117" t="s">
        <v>66</v>
      </c>
      <c r="E29" s="5" t="s">
        <v>67</v>
      </c>
      <c r="F29" s="53" t="s">
        <v>467</v>
      </c>
      <c r="G29" s="53">
        <v>10</v>
      </c>
      <c r="H29" s="301">
        <v>8.8000000000000007</v>
      </c>
      <c r="I29" s="301">
        <v>8.6999999999999993</v>
      </c>
      <c r="J29" s="301">
        <v>8.6</v>
      </c>
      <c r="K29" s="301">
        <v>8.6</v>
      </c>
      <c r="L29" s="301">
        <v>8.8000000000000007</v>
      </c>
      <c r="M29" s="301">
        <v>8.8000000000000007</v>
      </c>
      <c r="N29" s="301">
        <v>8.8000000000000007</v>
      </c>
      <c r="O29" s="301">
        <v>8.9</v>
      </c>
      <c r="P29" s="301">
        <v>9</v>
      </c>
      <c r="Q29" s="301">
        <v>9.1</v>
      </c>
      <c r="R29" s="301">
        <v>9.1</v>
      </c>
      <c r="S29" s="301">
        <v>9.1</v>
      </c>
      <c r="T29" s="301">
        <v>9.1999999999999993</v>
      </c>
      <c r="U29" s="406">
        <v>9.1999999999999993</v>
      </c>
      <c r="V29" s="406">
        <v>9.1999999999999993</v>
      </c>
      <c r="W29" s="406">
        <v>9.1</v>
      </c>
      <c r="X29" s="406">
        <v>9</v>
      </c>
      <c r="Y29" s="301">
        <v>8.9</v>
      </c>
      <c r="Z29" s="406">
        <v>8.8000000000000007</v>
      </c>
      <c r="AA29" s="301">
        <v>8.8000000000000007</v>
      </c>
    </row>
    <row r="30" spans="2:27" x14ac:dyDescent="0.2">
      <c r="B30" s="5" t="s">
        <v>416</v>
      </c>
      <c r="C30" s="5" t="s">
        <v>8</v>
      </c>
      <c r="D30" s="117" t="s">
        <v>68</v>
      </c>
      <c r="E30" s="5" t="s">
        <v>69</v>
      </c>
      <c r="F30" s="53" t="s">
        <v>467</v>
      </c>
      <c r="G30" s="53">
        <v>10</v>
      </c>
      <c r="H30" s="301">
        <v>9</v>
      </c>
      <c r="I30" s="301">
        <v>8.9</v>
      </c>
      <c r="J30" s="301">
        <v>8.8000000000000007</v>
      </c>
      <c r="K30" s="301">
        <v>8.6999999999999993</v>
      </c>
      <c r="L30" s="301">
        <v>8.6999999999999993</v>
      </c>
      <c r="M30" s="301">
        <v>8.6999999999999993</v>
      </c>
      <c r="N30" s="301">
        <v>8.6999999999999993</v>
      </c>
      <c r="O30" s="301">
        <v>8.6</v>
      </c>
      <c r="P30" s="301">
        <v>8.6999999999999993</v>
      </c>
      <c r="Q30" s="301">
        <v>8.6999999999999993</v>
      </c>
      <c r="R30" s="301">
        <v>8.6999999999999993</v>
      </c>
      <c r="S30" s="301">
        <v>8.6999999999999993</v>
      </c>
      <c r="T30" s="301">
        <v>8.6</v>
      </c>
      <c r="U30" s="406">
        <v>8.6999999999999993</v>
      </c>
      <c r="V30" s="406">
        <v>8.6999999999999993</v>
      </c>
      <c r="W30" s="406">
        <v>8.6999999999999993</v>
      </c>
      <c r="X30" s="406">
        <v>8.6999999999999993</v>
      </c>
      <c r="Y30" s="301">
        <v>8.8000000000000007</v>
      </c>
      <c r="Z30" s="406">
        <v>8.8000000000000007</v>
      </c>
      <c r="AA30" s="301">
        <v>8.9</v>
      </c>
    </row>
    <row r="31" spans="2:27" x14ac:dyDescent="0.2">
      <c r="B31" s="5" t="s">
        <v>552</v>
      </c>
      <c r="C31" s="5" t="s">
        <v>20</v>
      </c>
      <c r="D31" s="117" t="s">
        <v>70</v>
      </c>
      <c r="E31" s="5" t="s">
        <v>71</v>
      </c>
      <c r="F31" s="53" t="s">
        <v>467</v>
      </c>
      <c r="G31" s="53">
        <v>10</v>
      </c>
      <c r="H31" s="301">
        <v>10.9</v>
      </c>
      <c r="I31" s="301">
        <v>10.8</v>
      </c>
      <c r="J31" s="301">
        <v>10.7</v>
      </c>
      <c r="K31" s="301">
        <v>10.6</v>
      </c>
      <c r="L31" s="301">
        <v>10.6</v>
      </c>
      <c r="M31" s="301">
        <v>10.7</v>
      </c>
      <c r="N31" s="301">
        <v>10.6</v>
      </c>
      <c r="O31" s="301">
        <v>10.7</v>
      </c>
      <c r="P31" s="301">
        <v>10.7</v>
      </c>
      <c r="Q31" s="301">
        <v>10.7</v>
      </c>
      <c r="R31" s="301">
        <v>10.8</v>
      </c>
      <c r="S31" s="301">
        <v>10.8</v>
      </c>
      <c r="T31" s="301">
        <v>10.7</v>
      </c>
      <c r="U31" s="406">
        <v>10.6</v>
      </c>
      <c r="V31" s="406">
        <v>10.6</v>
      </c>
      <c r="W31" s="406">
        <v>10.5</v>
      </c>
      <c r="X31" s="406">
        <v>10.5</v>
      </c>
      <c r="Y31" s="301">
        <v>10.4</v>
      </c>
      <c r="Z31" s="406">
        <v>10.4</v>
      </c>
      <c r="AA31" s="301">
        <v>10.3</v>
      </c>
    </row>
    <row r="32" spans="2:27" x14ac:dyDescent="0.2">
      <c r="B32" s="5" t="s">
        <v>426</v>
      </c>
      <c r="C32" s="5" t="s">
        <v>47</v>
      </c>
      <c r="D32" s="117" t="s">
        <v>72</v>
      </c>
      <c r="E32" s="5" t="s">
        <v>73</v>
      </c>
      <c r="F32" s="53" t="s">
        <v>467</v>
      </c>
      <c r="G32" s="53">
        <v>10</v>
      </c>
      <c r="H32" s="301">
        <v>11.2</v>
      </c>
      <c r="I32" s="301">
        <v>11.3</v>
      </c>
      <c r="J32" s="301">
        <v>11.3</v>
      </c>
      <c r="K32" s="301">
        <v>11.3</v>
      </c>
      <c r="L32" s="301">
        <v>11.2</v>
      </c>
      <c r="M32" s="301">
        <v>11.3</v>
      </c>
      <c r="N32" s="301">
        <v>11.1</v>
      </c>
      <c r="O32" s="301">
        <v>10.9</v>
      </c>
      <c r="P32" s="301">
        <v>10.8</v>
      </c>
      <c r="Q32" s="301">
        <v>10.7</v>
      </c>
      <c r="R32" s="301">
        <v>10.5</v>
      </c>
      <c r="S32" s="301">
        <v>10.3</v>
      </c>
      <c r="T32" s="301">
        <v>10.1</v>
      </c>
      <c r="U32" s="406">
        <v>9.9</v>
      </c>
      <c r="V32" s="406">
        <v>9.6999999999999993</v>
      </c>
      <c r="W32" s="406">
        <v>9.6</v>
      </c>
      <c r="X32" s="406">
        <v>9.5</v>
      </c>
      <c r="Y32" s="301">
        <v>9.4</v>
      </c>
      <c r="Z32" s="406">
        <v>9.3000000000000007</v>
      </c>
      <c r="AA32" s="301">
        <v>9.3000000000000007</v>
      </c>
    </row>
    <row r="33" spans="2:27" x14ac:dyDescent="0.2">
      <c r="B33" s="5" t="s">
        <v>424</v>
      </c>
      <c r="C33" s="5" t="s">
        <v>35</v>
      </c>
      <c r="D33" s="117" t="s">
        <v>74</v>
      </c>
      <c r="E33" s="5" t="s">
        <v>75</v>
      </c>
      <c r="F33" s="53" t="s">
        <v>467</v>
      </c>
      <c r="G33" s="53">
        <v>10</v>
      </c>
      <c r="H33" s="301">
        <v>8.6</v>
      </c>
      <c r="I33" s="301">
        <v>8.6999999999999993</v>
      </c>
      <c r="J33" s="301">
        <v>8.6999999999999993</v>
      </c>
      <c r="K33" s="301">
        <v>8.6999999999999993</v>
      </c>
      <c r="L33" s="301">
        <v>8.8000000000000007</v>
      </c>
      <c r="M33" s="301">
        <v>8.8000000000000007</v>
      </c>
      <c r="N33" s="301">
        <v>8.9</v>
      </c>
      <c r="O33" s="301">
        <v>9</v>
      </c>
      <c r="P33" s="301">
        <v>9.1</v>
      </c>
      <c r="Q33" s="301">
        <v>9.1999999999999993</v>
      </c>
      <c r="R33" s="301">
        <v>9.3000000000000007</v>
      </c>
      <c r="S33" s="301">
        <v>9.4</v>
      </c>
      <c r="T33" s="301">
        <v>9.3000000000000007</v>
      </c>
      <c r="U33" s="406">
        <v>9.3000000000000007</v>
      </c>
      <c r="V33" s="406">
        <v>9.1999999999999993</v>
      </c>
      <c r="W33" s="406">
        <v>9.1</v>
      </c>
      <c r="X33" s="406">
        <v>9</v>
      </c>
      <c r="Y33" s="301">
        <v>8.9</v>
      </c>
      <c r="Z33" s="406">
        <v>8.8000000000000007</v>
      </c>
      <c r="AA33" s="301">
        <v>8.6999999999999993</v>
      </c>
    </row>
    <row r="34" spans="2:27" x14ac:dyDescent="0.2">
      <c r="B34" s="5" t="s">
        <v>418</v>
      </c>
      <c r="C34" s="5" t="s">
        <v>12</v>
      </c>
      <c r="D34" s="117" t="s">
        <v>76</v>
      </c>
      <c r="E34" s="5" t="s">
        <v>77</v>
      </c>
      <c r="F34" s="53" t="s">
        <v>467</v>
      </c>
      <c r="G34" s="53">
        <v>10</v>
      </c>
      <c r="H34" s="301">
        <v>8.6999999999999993</v>
      </c>
      <c r="I34" s="301">
        <v>8.6</v>
      </c>
      <c r="J34" s="301">
        <v>8.6</v>
      </c>
      <c r="K34" s="301">
        <v>8.5</v>
      </c>
      <c r="L34" s="301">
        <v>8.5</v>
      </c>
      <c r="M34" s="301">
        <v>8.4</v>
      </c>
      <c r="N34" s="301">
        <v>8.4</v>
      </c>
      <c r="O34" s="301">
        <v>8.3000000000000007</v>
      </c>
      <c r="P34" s="301">
        <v>8.4</v>
      </c>
      <c r="Q34" s="301">
        <v>8.4</v>
      </c>
      <c r="R34" s="301">
        <v>8.4</v>
      </c>
      <c r="S34" s="301">
        <v>8.4</v>
      </c>
      <c r="T34" s="301">
        <v>8.4</v>
      </c>
      <c r="U34" s="406">
        <v>8.4</v>
      </c>
      <c r="V34" s="406">
        <v>8.4</v>
      </c>
      <c r="W34" s="406">
        <v>8.3000000000000007</v>
      </c>
      <c r="X34" s="406">
        <v>8.1999999999999993</v>
      </c>
      <c r="Y34" s="301">
        <v>8.1999999999999993</v>
      </c>
      <c r="Z34" s="406">
        <v>8.1</v>
      </c>
      <c r="AA34" s="301">
        <v>8.1</v>
      </c>
    </row>
    <row r="35" spans="2:27" x14ac:dyDescent="0.2">
      <c r="B35" s="5" t="s">
        <v>427</v>
      </c>
      <c r="C35" s="5" t="s">
        <v>50</v>
      </c>
      <c r="D35" s="117" t="s">
        <v>78</v>
      </c>
      <c r="E35" s="5" t="s">
        <v>79</v>
      </c>
      <c r="F35" s="53" t="s">
        <v>467</v>
      </c>
      <c r="G35" s="53">
        <v>10</v>
      </c>
      <c r="H35" s="301">
        <v>10</v>
      </c>
      <c r="I35" s="301">
        <v>10.1</v>
      </c>
      <c r="J35" s="301">
        <v>10.1</v>
      </c>
      <c r="K35" s="301">
        <v>10.1</v>
      </c>
      <c r="L35" s="301">
        <v>10.199999999999999</v>
      </c>
      <c r="M35" s="301">
        <v>10.199999999999999</v>
      </c>
      <c r="N35" s="301">
        <v>10.199999999999999</v>
      </c>
      <c r="O35" s="301">
        <v>10.3</v>
      </c>
      <c r="P35" s="301">
        <v>10.4</v>
      </c>
      <c r="Q35" s="301">
        <v>10.5</v>
      </c>
      <c r="R35" s="301">
        <v>10.5</v>
      </c>
      <c r="S35" s="301">
        <v>10.6</v>
      </c>
      <c r="T35" s="301">
        <v>10.6</v>
      </c>
      <c r="U35" s="406">
        <v>10.6</v>
      </c>
      <c r="V35" s="406">
        <v>10.6</v>
      </c>
      <c r="W35" s="406">
        <v>10.6</v>
      </c>
      <c r="X35" s="406">
        <v>10.5</v>
      </c>
      <c r="Y35" s="301">
        <v>10.5</v>
      </c>
      <c r="Z35" s="406">
        <v>10.5</v>
      </c>
      <c r="AA35" s="301">
        <v>10.4</v>
      </c>
    </row>
    <row r="36" spans="2:27" x14ac:dyDescent="0.2">
      <c r="B36" s="5" t="s">
        <v>421</v>
      </c>
      <c r="C36" s="5" t="s">
        <v>28</v>
      </c>
      <c r="D36" s="117" t="s">
        <v>80</v>
      </c>
      <c r="E36" s="5" t="s">
        <v>81</v>
      </c>
      <c r="F36" s="53" t="s">
        <v>467</v>
      </c>
      <c r="G36" s="53">
        <v>10</v>
      </c>
      <c r="H36" s="301">
        <v>8.4</v>
      </c>
      <c r="I36" s="301">
        <v>8.4</v>
      </c>
      <c r="J36" s="301">
        <v>8.5</v>
      </c>
      <c r="K36" s="301">
        <v>8.5</v>
      </c>
      <c r="L36" s="301">
        <v>8.5</v>
      </c>
      <c r="M36" s="301">
        <v>8.5</v>
      </c>
      <c r="N36" s="301">
        <v>8.4</v>
      </c>
      <c r="O36" s="301">
        <v>8.4</v>
      </c>
      <c r="P36" s="301">
        <v>8.4</v>
      </c>
      <c r="Q36" s="301">
        <v>8.4</v>
      </c>
      <c r="R36" s="301">
        <v>8.4</v>
      </c>
      <c r="S36" s="301">
        <v>8.4</v>
      </c>
      <c r="T36" s="301">
        <v>8.3000000000000007</v>
      </c>
      <c r="U36" s="406">
        <v>8.1999999999999993</v>
      </c>
      <c r="V36" s="406">
        <v>8</v>
      </c>
      <c r="W36" s="406">
        <v>7.9</v>
      </c>
      <c r="X36" s="406">
        <v>7.7</v>
      </c>
      <c r="Y36" s="301">
        <v>7.7</v>
      </c>
      <c r="Z36" s="406">
        <v>7.6</v>
      </c>
      <c r="AA36" s="301">
        <v>7.6</v>
      </c>
    </row>
    <row r="37" spans="2:27" x14ac:dyDescent="0.2">
      <c r="B37" s="5" t="s">
        <v>431</v>
      </c>
      <c r="C37" s="5" t="s">
        <v>82</v>
      </c>
      <c r="D37" s="117" t="s">
        <v>83</v>
      </c>
      <c r="E37" s="5" t="s">
        <v>84</v>
      </c>
      <c r="F37" s="53" t="s">
        <v>467</v>
      </c>
      <c r="G37" s="53">
        <v>10</v>
      </c>
      <c r="H37" s="301">
        <v>8.5</v>
      </c>
      <c r="I37" s="301">
        <v>8.5</v>
      </c>
      <c r="J37" s="301">
        <v>8.5</v>
      </c>
      <c r="K37" s="301">
        <v>8.4</v>
      </c>
      <c r="L37" s="301">
        <v>8.4</v>
      </c>
      <c r="M37" s="301">
        <v>8.4</v>
      </c>
      <c r="N37" s="301">
        <v>8.4</v>
      </c>
      <c r="O37" s="301">
        <v>8.3000000000000007</v>
      </c>
      <c r="P37" s="301">
        <v>8.3000000000000007</v>
      </c>
      <c r="Q37" s="301">
        <v>8.4</v>
      </c>
      <c r="R37" s="301">
        <v>8.4</v>
      </c>
      <c r="S37" s="301">
        <v>8.4</v>
      </c>
      <c r="T37" s="301">
        <v>8.3000000000000007</v>
      </c>
      <c r="U37" s="406">
        <v>8.3000000000000007</v>
      </c>
      <c r="V37" s="406">
        <v>8.3000000000000007</v>
      </c>
      <c r="W37" s="406">
        <v>8.1999999999999993</v>
      </c>
      <c r="X37" s="406">
        <v>8.1</v>
      </c>
      <c r="Y37" s="301">
        <v>8.1</v>
      </c>
      <c r="Z37" s="406">
        <v>8.1</v>
      </c>
      <c r="AA37" s="301">
        <v>8</v>
      </c>
    </row>
    <row r="38" spans="2:27" x14ac:dyDescent="0.2">
      <c r="B38" s="5" t="s">
        <v>427</v>
      </c>
      <c r="C38" s="5" t="s">
        <v>50</v>
      </c>
      <c r="D38" s="117" t="s">
        <v>85</v>
      </c>
      <c r="E38" s="5" t="s">
        <v>86</v>
      </c>
      <c r="F38" s="53" t="s">
        <v>467</v>
      </c>
      <c r="G38" s="53">
        <v>10</v>
      </c>
      <c r="H38" s="301">
        <v>10.3</v>
      </c>
      <c r="I38" s="301">
        <v>10.3</v>
      </c>
      <c r="J38" s="301">
        <v>10.199999999999999</v>
      </c>
      <c r="K38" s="301">
        <v>10</v>
      </c>
      <c r="L38" s="301">
        <v>10.1</v>
      </c>
      <c r="M38" s="301">
        <v>10.1</v>
      </c>
      <c r="N38" s="301">
        <v>10.1</v>
      </c>
      <c r="O38" s="301">
        <v>10</v>
      </c>
      <c r="P38" s="301">
        <v>10.1</v>
      </c>
      <c r="Q38" s="301">
        <v>10.1</v>
      </c>
      <c r="R38" s="301">
        <v>10.199999999999999</v>
      </c>
      <c r="S38" s="301">
        <v>10.1</v>
      </c>
      <c r="T38" s="301">
        <v>10.1</v>
      </c>
      <c r="U38" s="406">
        <v>10</v>
      </c>
      <c r="V38" s="406">
        <v>10.1</v>
      </c>
      <c r="W38" s="406">
        <v>10.1</v>
      </c>
      <c r="X38" s="406">
        <v>10.1</v>
      </c>
      <c r="Y38" s="301">
        <v>10</v>
      </c>
      <c r="Z38" s="406">
        <v>9.9</v>
      </c>
      <c r="AA38" s="301">
        <v>9.9</v>
      </c>
    </row>
    <row r="39" spans="2:27" x14ac:dyDescent="0.2">
      <c r="B39" s="5" t="s">
        <v>422</v>
      </c>
      <c r="C39" s="5" t="s">
        <v>31</v>
      </c>
      <c r="D39" s="117" t="s">
        <v>87</v>
      </c>
      <c r="E39" s="5" t="s">
        <v>88</v>
      </c>
      <c r="F39" s="53" t="s">
        <v>467</v>
      </c>
      <c r="G39" s="53">
        <v>10</v>
      </c>
      <c r="H39" s="301">
        <v>7</v>
      </c>
      <c r="I39" s="301">
        <v>7</v>
      </c>
      <c r="J39" s="301">
        <v>7</v>
      </c>
      <c r="K39" s="301">
        <v>7</v>
      </c>
      <c r="L39" s="301">
        <v>7</v>
      </c>
      <c r="M39" s="301">
        <v>7.1</v>
      </c>
      <c r="N39" s="301">
        <v>7.1</v>
      </c>
      <c r="O39" s="301">
        <v>7.1</v>
      </c>
      <c r="P39" s="301">
        <v>7.2</v>
      </c>
      <c r="Q39" s="301">
        <v>7.2</v>
      </c>
      <c r="R39" s="301">
        <v>7.3</v>
      </c>
      <c r="S39" s="301">
        <v>7.3</v>
      </c>
      <c r="T39" s="301">
        <v>7.3</v>
      </c>
      <c r="U39" s="406">
        <v>7.2</v>
      </c>
      <c r="V39" s="406">
        <v>7.2</v>
      </c>
      <c r="W39" s="406">
        <v>7.2</v>
      </c>
      <c r="X39" s="406">
        <v>7.1</v>
      </c>
      <c r="Y39" s="301">
        <v>7</v>
      </c>
      <c r="Z39" s="406">
        <v>7</v>
      </c>
      <c r="AA39" s="301">
        <v>6.9</v>
      </c>
    </row>
    <row r="40" spans="2:27" x14ac:dyDescent="0.2">
      <c r="B40" s="5" t="s">
        <v>433</v>
      </c>
      <c r="C40" s="5" t="s">
        <v>91</v>
      </c>
      <c r="D40" s="117" t="s">
        <v>92</v>
      </c>
      <c r="E40" s="5" t="s">
        <v>93</v>
      </c>
      <c r="F40" s="53" t="s">
        <v>467</v>
      </c>
      <c r="G40" s="53">
        <v>10</v>
      </c>
      <c r="H40" s="301">
        <v>6.4</v>
      </c>
      <c r="I40" s="301">
        <v>6.4</v>
      </c>
      <c r="J40" s="301">
        <v>6.4</v>
      </c>
      <c r="K40" s="301">
        <v>6.5</v>
      </c>
      <c r="L40" s="301">
        <v>6.6</v>
      </c>
      <c r="M40" s="301">
        <v>6.6</v>
      </c>
      <c r="N40" s="301">
        <v>6.7</v>
      </c>
      <c r="O40" s="301">
        <v>6.7</v>
      </c>
      <c r="P40" s="301">
        <v>6.7</v>
      </c>
      <c r="Q40" s="301">
        <v>6.8</v>
      </c>
      <c r="R40" s="301">
        <v>6.9</v>
      </c>
      <c r="S40" s="301">
        <v>6.9</v>
      </c>
      <c r="T40" s="301">
        <v>7</v>
      </c>
      <c r="U40" s="406">
        <v>7.1</v>
      </c>
      <c r="V40" s="406">
        <v>7.1</v>
      </c>
      <c r="W40" s="406">
        <v>7.1</v>
      </c>
      <c r="X40" s="406">
        <v>7</v>
      </c>
      <c r="Y40" s="301">
        <v>7</v>
      </c>
      <c r="Z40" s="406">
        <v>6.9</v>
      </c>
      <c r="AA40" s="301">
        <v>6.9</v>
      </c>
    </row>
    <row r="41" spans="2:27" x14ac:dyDescent="0.2">
      <c r="B41" s="5" t="s">
        <v>416</v>
      </c>
      <c r="C41" s="5" t="s">
        <v>8</v>
      </c>
      <c r="D41" s="117" t="s">
        <v>94</v>
      </c>
      <c r="E41" s="5" t="s">
        <v>95</v>
      </c>
      <c r="F41" s="53" t="s">
        <v>467</v>
      </c>
      <c r="G41" s="53">
        <v>10</v>
      </c>
      <c r="H41" s="301">
        <v>10.6</v>
      </c>
      <c r="I41" s="301">
        <v>10.5</v>
      </c>
      <c r="J41" s="301">
        <v>10.5</v>
      </c>
      <c r="K41" s="301">
        <v>10.4</v>
      </c>
      <c r="L41" s="301">
        <v>10.3</v>
      </c>
      <c r="M41" s="301">
        <v>10.3</v>
      </c>
      <c r="N41" s="301">
        <v>10.3</v>
      </c>
      <c r="O41" s="301">
        <v>10.199999999999999</v>
      </c>
      <c r="P41" s="301">
        <v>10.3</v>
      </c>
      <c r="Q41" s="301">
        <v>10.3</v>
      </c>
      <c r="R41" s="301">
        <v>10.199999999999999</v>
      </c>
      <c r="S41" s="301">
        <v>10.1</v>
      </c>
      <c r="T41" s="301">
        <v>10</v>
      </c>
      <c r="U41" s="406">
        <v>9.9</v>
      </c>
      <c r="V41" s="406">
        <v>9.8000000000000007</v>
      </c>
      <c r="W41" s="406">
        <v>9.6999999999999993</v>
      </c>
      <c r="X41" s="406">
        <v>9.6999999999999993</v>
      </c>
      <c r="Y41" s="301">
        <v>9.6</v>
      </c>
      <c r="Z41" s="406">
        <v>9.5</v>
      </c>
      <c r="AA41" s="301">
        <v>9.4</v>
      </c>
    </row>
    <row r="42" spans="2:27" x14ac:dyDescent="0.2">
      <c r="B42" s="293" t="s">
        <v>438</v>
      </c>
      <c r="C42" s="293" t="s">
        <v>128</v>
      </c>
      <c r="D42" s="293" t="s">
        <v>700</v>
      </c>
      <c r="E42" s="293" t="s">
        <v>701</v>
      </c>
      <c r="F42" s="53" t="s">
        <v>467</v>
      </c>
      <c r="G42" s="53">
        <v>10</v>
      </c>
      <c r="H42" s="301">
        <v>7.3</v>
      </c>
      <c r="I42" s="301">
        <v>7.3</v>
      </c>
      <c r="J42" s="301">
        <v>7.3</v>
      </c>
      <c r="K42" s="301">
        <v>7.4</v>
      </c>
      <c r="L42" s="301">
        <v>7.4</v>
      </c>
      <c r="M42" s="301">
        <v>7.4</v>
      </c>
      <c r="N42" s="301">
        <v>7.5</v>
      </c>
      <c r="O42" s="301">
        <v>7.5</v>
      </c>
      <c r="P42" s="301">
        <v>7.5</v>
      </c>
      <c r="Q42" s="301">
        <v>7.5</v>
      </c>
      <c r="R42" s="301">
        <v>7.6</v>
      </c>
      <c r="S42" s="301">
        <v>7.5</v>
      </c>
      <c r="T42" s="301">
        <v>7.5</v>
      </c>
      <c r="U42" s="406">
        <v>7.5</v>
      </c>
      <c r="V42" s="406">
        <v>7.5</v>
      </c>
      <c r="W42" s="406">
        <v>7.4</v>
      </c>
      <c r="X42" s="406">
        <v>7.4</v>
      </c>
      <c r="Y42" s="301">
        <v>7.3</v>
      </c>
      <c r="Z42" s="406">
        <v>7.3</v>
      </c>
      <c r="AA42" s="301">
        <v>7.2</v>
      </c>
    </row>
    <row r="43" spans="2:27" x14ac:dyDescent="0.2">
      <c r="B43" s="293" t="s">
        <v>440</v>
      </c>
      <c r="C43" s="293" t="s">
        <v>186</v>
      </c>
      <c r="D43" s="293" t="s">
        <v>702</v>
      </c>
      <c r="E43" s="293" t="s">
        <v>703</v>
      </c>
      <c r="F43" s="53" t="s">
        <v>467</v>
      </c>
      <c r="G43" s="53">
        <v>10</v>
      </c>
      <c r="H43" s="301">
        <v>10.1</v>
      </c>
      <c r="I43" s="301">
        <v>10</v>
      </c>
      <c r="J43" s="301">
        <v>9.9</v>
      </c>
      <c r="K43" s="301">
        <v>9.9</v>
      </c>
      <c r="L43" s="301">
        <v>9.8000000000000007</v>
      </c>
      <c r="M43" s="301">
        <v>9.8000000000000007</v>
      </c>
      <c r="N43" s="301">
        <v>9.8000000000000007</v>
      </c>
      <c r="O43" s="301">
        <v>9.6999999999999993</v>
      </c>
      <c r="P43" s="301">
        <v>9.8000000000000007</v>
      </c>
      <c r="Q43" s="301">
        <v>9.8000000000000007</v>
      </c>
      <c r="R43" s="301">
        <v>9.8000000000000007</v>
      </c>
      <c r="S43" s="301">
        <v>9.8000000000000007</v>
      </c>
      <c r="T43" s="301">
        <v>9.6999999999999993</v>
      </c>
      <c r="U43" s="406">
        <v>9.6999999999999993</v>
      </c>
      <c r="V43" s="406">
        <v>9.6999999999999993</v>
      </c>
      <c r="W43" s="406">
        <v>9.6</v>
      </c>
      <c r="X43" s="406">
        <v>9.6</v>
      </c>
      <c r="Y43" s="301">
        <v>9.6</v>
      </c>
      <c r="Z43" s="406">
        <v>9.6</v>
      </c>
      <c r="AA43" s="301">
        <v>9.5</v>
      </c>
    </row>
    <row r="44" spans="2:27" x14ac:dyDescent="0.2">
      <c r="B44" s="5" t="s">
        <v>419</v>
      </c>
      <c r="C44" s="5" t="s">
        <v>17</v>
      </c>
      <c r="D44" s="117" t="s">
        <v>96</v>
      </c>
      <c r="E44" s="5" t="s">
        <v>97</v>
      </c>
      <c r="F44" s="53" t="s">
        <v>467</v>
      </c>
      <c r="G44" s="53">
        <v>10</v>
      </c>
      <c r="H44" s="301">
        <v>5.7</v>
      </c>
      <c r="I44" s="301">
        <v>5.7</v>
      </c>
      <c r="J44" s="301">
        <v>5.7</v>
      </c>
      <c r="K44" s="301">
        <v>5.7</v>
      </c>
      <c r="L44" s="301">
        <v>5.7</v>
      </c>
      <c r="M44" s="301">
        <v>5.7</v>
      </c>
      <c r="N44" s="301">
        <v>5.7</v>
      </c>
      <c r="O44" s="301">
        <v>5.7</v>
      </c>
      <c r="P44" s="301">
        <v>5.7</v>
      </c>
      <c r="Q44" s="301">
        <v>5.7</v>
      </c>
      <c r="R44" s="301">
        <v>5.7</v>
      </c>
      <c r="S44" s="301">
        <v>5.7</v>
      </c>
      <c r="T44" s="301">
        <v>5.7</v>
      </c>
      <c r="U44" s="406">
        <v>5.6</v>
      </c>
      <c r="V44" s="406">
        <v>5.6</v>
      </c>
      <c r="W44" s="406">
        <v>5.6</v>
      </c>
      <c r="X44" s="406">
        <v>5.6</v>
      </c>
      <c r="Y44" s="301">
        <v>5.6</v>
      </c>
      <c r="Z44" s="406">
        <v>5.6</v>
      </c>
      <c r="AA44" s="301">
        <v>5.5</v>
      </c>
    </row>
    <row r="45" spans="2:27" x14ac:dyDescent="0.2">
      <c r="B45" s="5" t="s">
        <v>434</v>
      </c>
      <c r="C45" s="5" t="s">
        <v>98</v>
      </c>
      <c r="D45" s="117" t="s">
        <v>99</v>
      </c>
      <c r="E45" s="5" t="s">
        <v>100</v>
      </c>
      <c r="F45" s="53" t="s">
        <v>467</v>
      </c>
      <c r="G45" s="53">
        <v>10</v>
      </c>
      <c r="H45" s="301">
        <v>7.9</v>
      </c>
      <c r="I45" s="301">
        <v>7.9</v>
      </c>
      <c r="J45" s="301">
        <v>7.9</v>
      </c>
      <c r="K45" s="301">
        <v>7.9</v>
      </c>
      <c r="L45" s="301">
        <v>8</v>
      </c>
      <c r="M45" s="301">
        <v>8</v>
      </c>
      <c r="N45" s="301">
        <v>8</v>
      </c>
      <c r="O45" s="301">
        <v>8</v>
      </c>
      <c r="P45" s="301">
        <v>8.1</v>
      </c>
      <c r="Q45" s="301">
        <v>8.1999999999999993</v>
      </c>
      <c r="R45" s="301">
        <v>8.1999999999999993</v>
      </c>
      <c r="S45" s="301">
        <v>8.3000000000000007</v>
      </c>
      <c r="T45" s="301">
        <v>8.3000000000000007</v>
      </c>
      <c r="U45" s="406">
        <v>8.3000000000000007</v>
      </c>
      <c r="V45" s="406">
        <v>8.3000000000000007</v>
      </c>
      <c r="W45" s="406">
        <v>8.3000000000000007</v>
      </c>
      <c r="X45" s="406">
        <v>8.3000000000000007</v>
      </c>
      <c r="Y45" s="301">
        <v>8.3000000000000007</v>
      </c>
      <c r="Z45" s="406">
        <v>8.4</v>
      </c>
      <c r="AA45" s="301">
        <v>8.4</v>
      </c>
    </row>
    <row r="46" spans="2:27" x14ac:dyDescent="0.2">
      <c r="B46" s="5" t="s">
        <v>423</v>
      </c>
      <c r="C46" s="5" t="s">
        <v>34</v>
      </c>
      <c r="D46" s="117" t="s">
        <v>101</v>
      </c>
      <c r="E46" s="5" t="s">
        <v>102</v>
      </c>
      <c r="F46" s="53" t="s">
        <v>467</v>
      </c>
      <c r="G46" s="53">
        <v>10</v>
      </c>
      <c r="H46" s="301">
        <v>5.8</v>
      </c>
      <c r="I46" s="301">
        <v>5.8</v>
      </c>
      <c r="J46" s="301">
        <v>5.8</v>
      </c>
      <c r="K46" s="301">
        <v>5.8</v>
      </c>
      <c r="L46" s="301">
        <v>5.8</v>
      </c>
      <c r="M46" s="301">
        <v>5.8</v>
      </c>
      <c r="N46" s="301">
        <v>5.8</v>
      </c>
      <c r="O46" s="301">
        <v>5.8</v>
      </c>
      <c r="P46" s="301">
        <v>5.7</v>
      </c>
      <c r="Q46" s="301">
        <v>5.7</v>
      </c>
      <c r="R46" s="301">
        <v>5.7</v>
      </c>
      <c r="S46" s="301">
        <v>5.7</v>
      </c>
      <c r="T46" s="301">
        <v>5.6</v>
      </c>
      <c r="U46" s="406">
        <v>5.6</v>
      </c>
      <c r="V46" s="406">
        <v>5.5</v>
      </c>
      <c r="W46" s="406">
        <v>5.5</v>
      </c>
      <c r="X46" s="406">
        <v>5.4</v>
      </c>
      <c r="Y46" s="301">
        <v>5.4</v>
      </c>
      <c r="Z46" s="406">
        <v>5.4</v>
      </c>
      <c r="AA46" s="301">
        <v>5.3</v>
      </c>
    </row>
    <row r="47" spans="2:27" x14ac:dyDescent="0.2">
      <c r="B47" s="5" t="s">
        <v>433</v>
      </c>
      <c r="C47" s="5" t="s">
        <v>91</v>
      </c>
      <c r="D47" s="117" t="s">
        <v>103</v>
      </c>
      <c r="E47" s="5" t="s">
        <v>104</v>
      </c>
      <c r="F47" s="53" t="s">
        <v>467</v>
      </c>
      <c r="G47" s="53">
        <v>10</v>
      </c>
      <c r="H47" s="301">
        <v>5.3</v>
      </c>
      <c r="I47" s="301">
        <v>5.4</v>
      </c>
      <c r="J47" s="301">
        <v>5.4</v>
      </c>
      <c r="K47" s="301">
        <v>5.4</v>
      </c>
      <c r="L47" s="301">
        <v>5.4</v>
      </c>
      <c r="M47" s="301">
        <v>5.5</v>
      </c>
      <c r="N47" s="301">
        <v>5.5</v>
      </c>
      <c r="O47" s="301">
        <v>5.6</v>
      </c>
      <c r="P47" s="301">
        <v>5.7</v>
      </c>
      <c r="Q47" s="301">
        <v>5.8</v>
      </c>
      <c r="R47" s="301">
        <v>5.7</v>
      </c>
      <c r="S47" s="301">
        <v>5.8</v>
      </c>
      <c r="T47" s="301">
        <v>5.9</v>
      </c>
      <c r="U47" s="406">
        <v>5.9</v>
      </c>
      <c r="V47" s="406">
        <v>6</v>
      </c>
      <c r="W47" s="406">
        <v>5.9</v>
      </c>
      <c r="X47" s="406">
        <v>5.9</v>
      </c>
      <c r="Y47" s="301">
        <v>5.9</v>
      </c>
      <c r="Z47" s="406">
        <v>5.9</v>
      </c>
      <c r="AA47" s="301">
        <v>5.9</v>
      </c>
    </row>
    <row r="48" spans="2:27" x14ac:dyDescent="0.2">
      <c r="B48" s="5" t="s">
        <v>426</v>
      </c>
      <c r="C48" s="5" t="s">
        <v>47</v>
      </c>
      <c r="D48" s="117" t="s">
        <v>105</v>
      </c>
      <c r="E48" s="5" t="s">
        <v>106</v>
      </c>
      <c r="F48" s="53" t="s">
        <v>467</v>
      </c>
      <c r="G48" s="53">
        <v>10</v>
      </c>
      <c r="H48" s="301">
        <v>10.4</v>
      </c>
      <c r="I48" s="301">
        <v>10.4</v>
      </c>
      <c r="J48" s="301">
        <v>10.4</v>
      </c>
      <c r="K48" s="301">
        <v>10.3</v>
      </c>
      <c r="L48" s="301">
        <v>10.3</v>
      </c>
      <c r="M48" s="301">
        <v>10.3</v>
      </c>
      <c r="N48" s="301">
        <v>10.3</v>
      </c>
      <c r="O48" s="301">
        <v>10.199999999999999</v>
      </c>
      <c r="P48" s="301">
        <v>10.199999999999999</v>
      </c>
      <c r="Q48" s="301">
        <v>10.1</v>
      </c>
      <c r="R48" s="301">
        <v>10</v>
      </c>
      <c r="S48" s="301">
        <v>9.9</v>
      </c>
      <c r="T48" s="301">
        <v>9.8000000000000007</v>
      </c>
      <c r="U48" s="406">
        <v>9.6999999999999993</v>
      </c>
      <c r="V48" s="406">
        <v>9.6</v>
      </c>
      <c r="W48" s="406">
        <v>9.5</v>
      </c>
      <c r="X48" s="406">
        <v>9.4</v>
      </c>
      <c r="Y48" s="301">
        <v>9.1999999999999993</v>
      </c>
      <c r="Z48" s="406">
        <v>9.1</v>
      </c>
      <c r="AA48" s="301">
        <v>8.9</v>
      </c>
    </row>
    <row r="49" spans="2:27" x14ac:dyDescent="0.2">
      <c r="B49" s="5" t="s">
        <v>421</v>
      </c>
      <c r="C49" s="5" t="s">
        <v>28</v>
      </c>
      <c r="D49" s="117" t="s">
        <v>107</v>
      </c>
      <c r="E49" s="5" t="s">
        <v>108</v>
      </c>
      <c r="F49" s="53" t="s">
        <v>467</v>
      </c>
      <c r="G49" s="53">
        <v>10</v>
      </c>
      <c r="H49" s="301">
        <v>8.6999999999999993</v>
      </c>
      <c r="I49" s="301">
        <v>8.8000000000000007</v>
      </c>
      <c r="J49" s="301">
        <v>8.8000000000000007</v>
      </c>
      <c r="K49" s="301">
        <v>8.9</v>
      </c>
      <c r="L49" s="301">
        <v>8.9</v>
      </c>
      <c r="M49" s="301">
        <v>8.9</v>
      </c>
      <c r="N49" s="301">
        <v>9</v>
      </c>
      <c r="O49" s="301">
        <v>9</v>
      </c>
      <c r="P49" s="301">
        <v>9.1</v>
      </c>
      <c r="Q49" s="301">
        <v>9.1</v>
      </c>
      <c r="R49" s="301">
        <v>9.1999999999999993</v>
      </c>
      <c r="S49" s="301">
        <v>9.1999999999999993</v>
      </c>
      <c r="T49" s="301">
        <v>9.1999999999999993</v>
      </c>
      <c r="U49" s="406">
        <v>9.1</v>
      </c>
      <c r="V49" s="406">
        <v>9</v>
      </c>
      <c r="W49" s="406">
        <v>9</v>
      </c>
      <c r="X49" s="406">
        <v>8.9</v>
      </c>
      <c r="Y49" s="301">
        <v>8.9</v>
      </c>
      <c r="Z49" s="406">
        <v>8.8000000000000007</v>
      </c>
      <c r="AA49" s="301">
        <v>8.6999999999999993</v>
      </c>
    </row>
    <row r="50" spans="2:27" x14ac:dyDescent="0.2">
      <c r="B50" s="5" t="s">
        <v>417</v>
      </c>
      <c r="C50" s="5" t="s">
        <v>11</v>
      </c>
      <c r="D50" s="2" t="s">
        <v>559</v>
      </c>
      <c r="E50" s="2" t="s">
        <v>560</v>
      </c>
      <c r="F50" s="53" t="s">
        <v>467</v>
      </c>
      <c r="G50" s="53">
        <v>10</v>
      </c>
      <c r="H50" s="301">
        <v>8.8000000000000007</v>
      </c>
      <c r="I50" s="301">
        <v>8.8000000000000007</v>
      </c>
      <c r="J50" s="301">
        <v>8.8000000000000007</v>
      </c>
      <c r="K50" s="301">
        <v>8.8000000000000007</v>
      </c>
      <c r="L50" s="301">
        <v>8.8000000000000007</v>
      </c>
      <c r="M50" s="301">
        <v>8.9</v>
      </c>
      <c r="N50" s="301">
        <v>8.9</v>
      </c>
      <c r="O50" s="301">
        <v>9</v>
      </c>
      <c r="P50" s="301">
        <v>9.1</v>
      </c>
      <c r="Q50" s="301">
        <v>9.1999999999999993</v>
      </c>
      <c r="R50" s="301">
        <v>9.1999999999999993</v>
      </c>
      <c r="S50" s="301">
        <v>9.3000000000000007</v>
      </c>
      <c r="T50" s="301">
        <v>9.3000000000000007</v>
      </c>
      <c r="U50" s="406">
        <v>9.4</v>
      </c>
      <c r="V50" s="406">
        <v>9.4</v>
      </c>
      <c r="W50" s="406">
        <v>9.5</v>
      </c>
      <c r="X50" s="406">
        <v>9.4</v>
      </c>
      <c r="Y50" s="301">
        <v>9.4</v>
      </c>
      <c r="Z50" s="406">
        <v>9.4</v>
      </c>
      <c r="AA50" s="301">
        <v>9.4</v>
      </c>
    </row>
    <row r="51" spans="2:27" x14ac:dyDescent="0.2">
      <c r="B51" s="5" t="s">
        <v>424</v>
      </c>
      <c r="C51" s="5" t="s">
        <v>35</v>
      </c>
      <c r="D51" s="117" t="s">
        <v>109</v>
      </c>
      <c r="E51" s="5" t="s">
        <v>110</v>
      </c>
      <c r="F51" s="53" t="s">
        <v>467</v>
      </c>
      <c r="G51" s="53">
        <v>10</v>
      </c>
      <c r="H51" s="301">
        <v>6.4</v>
      </c>
      <c r="I51" s="301">
        <v>6.5</v>
      </c>
      <c r="J51" s="301">
        <v>6.5</v>
      </c>
      <c r="K51" s="301">
        <v>6.6</v>
      </c>
      <c r="L51" s="301">
        <v>6.6</v>
      </c>
      <c r="M51" s="301">
        <v>6.6</v>
      </c>
      <c r="N51" s="301">
        <v>6.7</v>
      </c>
      <c r="O51" s="301">
        <v>6.7</v>
      </c>
      <c r="P51" s="301">
        <v>6.8</v>
      </c>
      <c r="Q51" s="301">
        <v>6.8</v>
      </c>
      <c r="R51" s="301">
        <v>6.9</v>
      </c>
      <c r="S51" s="301">
        <v>6.9</v>
      </c>
      <c r="T51" s="301">
        <v>6.9</v>
      </c>
      <c r="U51" s="406">
        <v>6.8</v>
      </c>
      <c r="V51" s="406">
        <v>6.8</v>
      </c>
      <c r="W51" s="406">
        <v>6.7</v>
      </c>
      <c r="X51" s="406">
        <v>6.7</v>
      </c>
      <c r="Y51" s="301">
        <v>6.6</v>
      </c>
      <c r="Z51" s="406">
        <v>6.6</v>
      </c>
      <c r="AA51" s="301">
        <v>6.4</v>
      </c>
    </row>
    <row r="52" spans="2:27" x14ac:dyDescent="0.2">
      <c r="B52" s="5" t="s">
        <v>435</v>
      </c>
      <c r="C52" s="5" t="s">
        <v>111</v>
      </c>
      <c r="D52" s="117" t="s">
        <v>112</v>
      </c>
      <c r="E52" s="5" t="s">
        <v>113</v>
      </c>
      <c r="F52" s="53" t="s">
        <v>467</v>
      </c>
      <c r="G52" s="53">
        <v>10</v>
      </c>
      <c r="H52" s="301">
        <v>10.5</v>
      </c>
      <c r="I52" s="301">
        <v>10.5</v>
      </c>
      <c r="J52" s="301">
        <v>10.5</v>
      </c>
      <c r="K52" s="301">
        <v>10.4</v>
      </c>
      <c r="L52" s="301">
        <v>10.4</v>
      </c>
      <c r="M52" s="301">
        <v>10.4</v>
      </c>
      <c r="N52" s="301">
        <v>10.4</v>
      </c>
      <c r="O52" s="301">
        <v>10.4</v>
      </c>
      <c r="P52" s="301">
        <v>10.4</v>
      </c>
      <c r="Q52" s="301">
        <v>10.4</v>
      </c>
      <c r="R52" s="301">
        <v>10.4</v>
      </c>
      <c r="S52" s="301">
        <v>10.5</v>
      </c>
      <c r="T52" s="301">
        <v>10.4</v>
      </c>
      <c r="U52" s="406">
        <v>10.3</v>
      </c>
      <c r="V52" s="406">
        <v>10.3</v>
      </c>
      <c r="W52" s="406">
        <v>10.199999999999999</v>
      </c>
      <c r="X52" s="406">
        <v>10.1</v>
      </c>
      <c r="Y52" s="301">
        <v>10</v>
      </c>
      <c r="Z52" s="406">
        <v>10</v>
      </c>
      <c r="AA52" s="301">
        <v>10</v>
      </c>
    </row>
    <row r="53" spans="2:27" x14ac:dyDescent="0.2">
      <c r="B53" s="5" t="s">
        <v>436</v>
      </c>
      <c r="C53" s="5" t="s">
        <v>114</v>
      </c>
      <c r="D53" s="117" t="s">
        <v>115</v>
      </c>
      <c r="E53" s="5" t="s">
        <v>116</v>
      </c>
      <c r="F53" s="53" t="s">
        <v>467</v>
      </c>
      <c r="G53" s="53">
        <v>10</v>
      </c>
      <c r="H53" s="301">
        <v>5.8</v>
      </c>
      <c r="I53" s="301">
        <v>5.9</v>
      </c>
      <c r="J53" s="301">
        <v>5.8</v>
      </c>
      <c r="K53" s="301">
        <v>5.8</v>
      </c>
      <c r="L53" s="301">
        <v>5.8</v>
      </c>
      <c r="M53" s="301">
        <v>5.8</v>
      </c>
      <c r="N53" s="301">
        <v>5.8</v>
      </c>
      <c r="O53" s="301">
        <v>5.9</v>
      </c>
      <c r="P53" s="301">
        <v>5.9</v>
      </c>
      <c r="Q53" s="301">
        <v>5.9</v>
      </c>
      <c r="R53" s="301">
        <v>5.9</v>
      </c>
      <c r="S53" s="301">
        <v>5.9</v>
      </c>
      <c r="T53" s="301">
        <v>5.9</v>
      </c>
      <c r="U53" s="406">
        <v>5.8</v>
      </c>
      <c r="V53" s="406">
        <v>5.8</v>
      </c>
      <c r="W53" s="406">
        <v>5.7</v>
      </c>
      <c r="X53" s="406">
        <v>5.7</v>
      </c>
      <c r="Y53" s="301">
        <v>5.6</v>
      </c>
      <c r="Z53" s="406">
        <v>5.5</v>
      </c>
      <c r="AA53" s="301">
        <v>5.4</v>
      </c>
    </row>
    <row r="54" spans="2:27" x14ac:dyDescent="0.2">
      <c r="B54" s="5" t="s">
        <v>430</v>
      </c>
      <c r="C54" s="5" t="s">
        <v>65</v>
      </c>
      <c r="D54" s="117" t="s">
        <v>117</v>
      </c>
      <c r="E54" s="5" t="s">
        <v>118</v>
      </c>
      <c r="F54" s="53" t="s">
        <v>467</v>
      </c>
      <c r="G54" s="53">
        <v>10</v>
      </c>
      <c r="H54" s="301">
        <v>8.9</v>
      </c>
      <c r="I54" s="301">
        <v>8.9</v>
      </c>
      <c r="J54" s="301">
        <v>8.8000000000000007</v>
      </c>
      <c r="K54" s="301">
        <v>8.6999999999999993</v>
      </c>
      <c r="L54" s="301">
        <v>8.8000000000000007</v>
      </c>
      <c r="M54" s="301">
        <v>8.8000000000000007</v>
      </c>
      <c r="N54" s="301">
        <v>8.8000000000000007</v>
      </c>
      <c r="O54" s="301">
        <v>8.8000000000000007</v>
      </c>
      <c r="P54" s="301">
        <v>8.8000000000000007</v>
      </c>
      <c r="Q54" s="301">
        <v>8.6999999999999993</v>
      </c>
      <c r="R54" s="301">
        <v>8.6</v>
      </c>
      <c r="S54" s="301">
        <v>8.6</v>
      </c>
      <c r="T54" s="301">
        <v>8.6</v>
      </c>
      <c r="U54" s="406">
        <v>8.5</v>
      </c>
      <c r="V54" s="406">
        <v>8.5</v>
      </c>
      <c r="W54" s="406">
        <v>8.5</v>
      </c>
      <c r="X54" s="406">
        <v>8.4</v>
      </c>
      <c r="Y54" s="301">
        <v>8.4</v>
      </c>
      <c r="Z54" s="406">
        <v>8.4</v>
      </c>
      <c r="AA54" s="301">
        <v>8.4</v>
      </c>
    </row>
    <row r="55" spans="2:27" x14ac:dyDescent="0.2">
      <c r="B55" s="5" t="s">
        <v>427</v>
      </c>
      <c r="C55" s="5" t="s">
        <v>50</v>
      </c>
      <c r="D55" s="117" t="s">
        <v>119</v>
      </c>
      <c r="E55" s="5" t="s">
        <v>120</v>
      </c>
      <c r="F55" s="53" t="s">
        <v>467</v>
      </c>
      <c r="G55" s="53">
        <v>10</v>
      </c>
      <c r="H55" s="301">
        <v>10.199999999999999</v>
      </c>
      <c r="I55" s="301">
        <v>10.199999999999999</v>
      </c>
      <c r="J55" s="301">
        <v>10.3</v>
      </c>
      <c r="K55" s="301">
        <v>10.199999999999999</v>
      </c>
      <c r="L55" s="301">
        <v>10.3</v>
      </c>
      <c r="M55" s="301">
        <v>10.4</v>
      </c>
      <c r="N55" s="301">
        <v>10.5</v>
      </c>
      <c r="O55" s="301">
        <v>10.6</v>
      </c>
      <c r="P55" s="301">
        <v>10.6</v>
      </c>
      <c r="Q55" s="301">
        <v>10.7</v>
      </c>
      <c r="R55" s="301">
        <v>10.7</v>
      </c>
      <c r="S55" s="301">
        <v>10.8</v>
      </c>
      <c r="T55" s="301">
        <v>10.8</v>
      </c>
      <c r="U55" s="406">
        <v>10.8</v>
      </c>
      <c r="V55" s="406">
        <v>10.8</v>
      </c>
      <c r="W55" s="406">
        <v>10.7</v>
      </c>
      <c r="X55" s="406">
        <v>10.6</v>
      </c>
      <c r="Y55" s="301">
        <v>10.5</v>
      </c>
      <c r="Z55" s="406">
        <v>10.4</v>
      </c>
      <c r="AA55" s="301">
        <v>10.3</v>
      </c>
    </row>
    <row r="56" spans="2:27" x14ac:dyDescent="0.2">
      <c r="B56" s="5" t="s">
        <v>427</v>
      </c>
      <c r="C56" s="5" t="s">
        <v>50</v>
      </c>
      <c r="D56" s="117" t="s">
        <v>121</v>
      </c>
      <c r="E56" s="5" t="s">
        <v>122</v>
      </c>
      <c r="F56" s="53" t="s">
        <v>467</v>
      </c>
      <c r="G56" s="53">
        <v>10</v>
      </c>
      <c r="H56" s="301">
        <v>7.9</v>
      </c>
      <c r="I56" s="301">
        <v>8</v>
      </c>
      <c r="J56" s="301">
        <v>8</v>
      </c>
      <c r="K56" s="301">
        <v>8.1</v>
      </c>
      <c r="L56" s="301">
        <v>8.1999999999999993</v>
      </c>
      <c r="M56" s="301">
        <v>8.3000000000000007</v>
      </c>
      <c r="N56" s="301">
        <v>8.4</v>
      </c>
      <c r="O56" s="301">
        <v>8.4</v>
      </c>
      <c r="P56" s="301">
        <v>8.6</v>
      </c>
      <c r="Q56" s="301">
        <v>8.8000000000000007</v>
      </c>
      <c r="R56" s="301">
        <v>8.8000000000000007</v>
      </c>
      <c r="S56" s="301">
        <v>8.9</v>
      </c>
      <c r="T56" s="301">
        <v>9</v>
      </c>
      <c r="U56" s="406">
        <v>9</v>
      </c>
      <c r="V56" s="406">
        <v>8.9</v>
      </c>
      <c r="W56" s="406">
        <v>8.8000000000000007</v>
      </c>
      <c r="X56" s="406">
        <v>8.6999999999999993</v>
      </c>
      <c r="Y56" s="301">
        <v>8.6</v>
      </c>
      <c r="Z56" s="406">
        <v>8.5</v>
      </c>
      <c r="AA56" s="301">
        <v>8.4</v>
      </c>
    </row>
    <row r="57" spans="2:27" x14ac:dyDescent="0.2">
      <c r="B57" s="5" t="s">
        <v>437</v>
      </c>
      <c r="C57" s="5" t="s">
        <v>123</v>
      </c>
      <c r="D57" s="117" t="s">
        <v>124</v>
      </c>
      <c r="E57" s="5" t="s">
        <v>125</v>
      </c>
      <c r="F57" s="53" t="s">
        <v>467</v>
      </c>
      <c r="G57" s="53">
        <v>10</v>
      </c>
      <c r="H57" s="301">
        <v>6.9</v>
      </c>
      <c r="I57" s="301">
        <v>6.8</v>
      </c>
      <c r="J57" s="301">
        <v>6.9</v>
      </c>
      <c r="K57" s="301">
        <v>6.9</v>
      </c>
      <c r="L57" s="301">
        <v>6.9</v>
      </c>
      <c r="M57" s="301">
        <v>6.9</v>
      </c>
      <c r="N57" s="301">
        <v>7</v>
      </c>
      <c r="O57" s="301">
        <v>7</v>
      </c>
      <c r="P57" s="301">
        <v>7.1</v>
      </c>
      <c r="Q57" s="301">
        <v>7.2</v>
      </c>
      <c r="R57" s="301">
        <v>7.3</v>
      </c>
      <c r="S57" s="301">
        <v>7.3</v>
      </c>
      <c r="T57" s="301">
        <v>7.3</v>
      </c>
      <c r="U57" s="406">
        <v>7.3</v>
      </c>
      <c r="V57" s="406">
        <v>7.3</v>
      </c>
      <c r="W57" s="406">
        <v>7.3</v>
      </c>
      <c r="X57" s="406">
        <v>7.3</v>
      </c>
      <c r="Y57" s="301">
        <v>7.2</v>
      </c>
      <c r="Z57" s="406">
        <v>7.2</v>
      </c>
      <c r="AA57" s="301">
        <v>7</v>
      </c>
    </row>
    <row r="58" spans="2:27" x14ac:dyDescent="0.2">
      <c r="B58" s="5" t="s">
        <v>418</v>
      </c>
      <c r="C58" s="5" t="s">
        <v>12</v>
      </c>
      <c r="D58" s="117" t="s">
        <v>126</v>
      </c>
      <c r="E58" s="5" t="s">
        <v>127</v>
      </c>
      <c r="F58" s="53" t="s">
        <v>467</v>
      </c>
      <c r="G58" s="53">
        <v>10</v>
      </c>
      <c r="H58" s="301">
        <v>10.4</v>
      </c>
      <c r="I58" s="301">
        <v>10.3</v>
      </c>
      <c r="J58" s="301">
        <v>10.3</v>
      </c>
      <c r="K58" s="301">
        <v>10.3</v>
      </c>
      <c r="L58" s="301">
        <v>10.3</v>
      </c>
      <c r="M58" s="301">
        <v>10.3</v>
      </c>
      <c r="N58" s="301">
        <v>10.3</v>
      </c>
      <c r="O58" s="301">
        <v>10.4</v>
      </c>
      <c r="P58" s="301">
        <v>10.5</v>
      </c>
      <c r="Q58" s="301">
        <v>10.6</v>
      </c>
      <c r="R58" s="301">
        <v>10.6</v>
      </c>
      <c r="S58" s="301">
        <v>10.7</v>
      </c>
      <c r="T58" s="301">
        <v>10.6</v>
      </c>
      <c r="U58" s="406">
        <v>10.6</v>
      </c>
      <c r="V58" s="406">
        <v>10.6</v>
      </c>
      <c r="W58" s="406">
        <v>10.6</v>
      </c>
      <c r="X58" s="406">
        <v>10.5</v>
      </c>
      <c r="Y58" s="301">
        <v>10.4</v>
      </c>
      <c r="Z58" s="406">
        <v>10.199999999999999</v>
      </c>
      <c r="AA58" s="301">
        <v>10.1</v>
      </c>
    </row>
    <row r="59" spans="2:27" x14ac:dyDescent="0.2">
      <c r="B59" s="5" t="s">
        <v>434</v>
      </c>
      <c r="C59" s="5" t="s">
        <v>98</v>
      </c>
      <c r="D59" s="117" t="s">
        <v>129</v>
      </c>
      <c r="E59" s="5" t="s">
        <v>130</v>
      </c>
      <c r="F59" s="53" t="s">
        <v>467</v>
      </c>
      <c r="G59" s="53">
        <v>10</v>
      </c>
      <c r="H59" s="301">
        <v>8.6</v>
      </c>
      <c r="I59" s="301">
        <v>8.5</v>
      </c>
      <c r="J59" s="301">
        <v>8.6</v>
      </c>
      <c r="K59" s="301">
        <v>8.6</v>
      </c>
      <c r="L59" s="301">
        <v>8.6</v>
      </c>
      <c r="M59" s="301">
        <v>8.6</v>
      </c>
      <c r="N59" s="301">
        <v>8.6</v>
      </c>
      <c r="O59" s="301">
        <v>8.6999999999999993</v>
      </c>
      <c r="P59" s="301">
        <v>8.8000000000000007</v>
      </c>
      <c r="Q59" s="301">
        <v>8.9</v>
      </c>
      <c r="R59" s="301">
        <v>8.9</v>
      </c>
      <c r="S59" s="301">
        <v>8.9</v>
      </c>
      <c r="T59" s="301">
        <v>9</v>
      </c>
      <c r="U59" s="406">
        <v>9.1</v>
      </c>
      <c r="V59" s="406">
        <v>9.1</v>
      </c>
      <c r="W59" s="406">
        <v>9.1</v>
      </c>
      <c r="X59" s="406">
        <v>9.1</v>
      </c>
      <c r="Y59" s="301">
        <v>9</v>
      </c>
      <c r="Z59" s="406">
        <v>9</v>
      </c>
      <c r="AA59" s="301">
        <v>8.9</v>
      </c>
    </row>
    <row r="60" spans="2:27" x14ac:dyDescent="0.2">
      <c r="B60" s="5" t="s">
        <v>424</v>
      </c>
      <c r="C60" s="5" t="s">
        <v>35</v>
      </c>
      <c r="D60" s="117" t="s">
        <v>131</v>
      </c>
      <c r="E60" s="5" t="s">
        <v>132</v>
      </c>
      <c r="F60" s="53" t="s">
        <v>467</v>
      </c>
      <c r="G60" s="53">
        <v>10</v>
      </c>
      <c r="H60" s="301">
        <v>7</v>
      </c>
      <c r="I60" s="301">
        <v>7.1</v>
      </c>
      <c r="J60" s="301">
        <v>7.3</v>
      </c>
      <c r="K60" s="301">
        <v>7.4</v>
      </c>
      <c r="L60" s="301">
        <v>7.5</v>
      </c>
      <c r="M60" s="301">
        <v>7.6</v>
      </c>
      <c r="N60" s="301">
        <v>7.6</v>
      </c>
      <c r="O60" s="301">
        <v>7.7</v>
      </c>
      <c r="P60" s="301">
        <v>7.7</v>
      </c>
      <c r="Q60" s="301">
        <v>7.7</v>
      </c>
      <c r="R60" s="301">
        <v>7.7</v>
      </c>
      <c r="S60" s="301">
        <v>7.8</v>
      </c>
      <c r="T60" s="301">
        <v>7.8</v>
      </c>
      <c r="U60" s="406">
        <v>7.9</v>
      </c>
      <c r="V60" s="406">
        <v>7.8</v>
      </c>
      <c r="W60" s="406">
        <v>7.8</v>
      </c>
      <c r="X60" s="406">
        <v>7.8</v>
      </c>
      <c r="Y60" s="301">
        <v>7.8</v>
      </c>
      <c r="Z60" s="406">
        <v>7.8</v>
      </c>
      <c r="AA60" s="301">
        <v>7.8</v>
      </c>
    </row>
    <row r="61" spans="2:27" x14ac:dyDescent="0.2">
      <c r="B61" s="5" t="s">
        <v>420</v>
      </c>
      <c r="C61" s="5" t="s">
        <v>25</v>
      </c>
      <c r="D61" s="117" t="s">
        <v>133</v>
      </c>
      <c r="E61" s="5" t="s">
        <v>134</v>
      </c>
      <c r="F61" s="53" t="s">
        <v>467</v>
      </c>
      <c r="G61" s="53">
        <v>10</v>
      </c>
      <c r="H61" s="301">
        <v>9.3000000000000007</v>
      </c>
      <c r="I61" s="301">
        <v>9.3000000000000007</v>
      </c>
      <c r="J61" s="301">
        <v>9.3000000000000007</v>
      </c>
      <c r="K61" s="301">
        <v>9.3000000000000007</v>
      </c>
      <c r="L61" s="301">
        <v>9.3000000000000007</v>
      </c>
      <c r="M61" s="301">
        <v>9.4</v>
      </c>
      <c r="N61" s="301">
        <v>9.4</v>
      </c>
      <c r="O61" s="301">
        <v>9.4</v>
      </c>
      <c r="P61" s="301">
        <v>9.5</v>
      </c>
      <c r="Q61" s="301">
        <v>9.4</v>
      </c>
      <c r="R61" s="301">
        <v>9.4</v>
      </c>
      <c r="S61" s="301">
        <v>9.4</v>
      </c>
      <c r="T61" s="301">
        <v>9.3000000000000007</v>
      </c>
      <c r="U61" s="406">
        <v>9.1999999999999993</v>
      </c>
      <c r="V61" s="406">
        <v>9.1</v>
      </c>
      <c r="W61" s="406">
        <v>9</v>
      </c>
      <c r="X61" s="406">
        <v>8.9</v>
      </c>
      <c r="Y61" s="301">
        <v>8.8000000000000007</v>
      </c>
      <c r="Z61" s="406">
        <v>8.8000000000000007</v>
      </c>
      <c r="AA61" s="301">
        <v>8.6999999999999993</v>
      </c>
    </row>
    <row r="62" spans="2:27" x14ac:dyDescent="0.2">
      <c r="B62" s="5" t="s">
        <v>429</v>
      </c>
      <c r="C62" s="5" t="s">
        <v>60</v>
      </c>
      <c r="D62" s="117" t="s">
        <v>135</v>
      </c>
      <c r="E62" s="5" t="s">
        <v>136</v>
      </c>
      <c r="F62" s="53" t="s">
        <v>467</v>
      </c>
      <c r="G62" s="53">
        <v>10</v>
      </c>
      <c r="H62" s="301">
        <v>7.7</v>
      </c>
      <c r="I62" s="301">
        <v>7.7</v>
      </c>
      <c r="J62" s="301">
        <v>7.6</v>
      </c>
      <c r="K62" s="301">
        <v>7.5</v>
      </c>
      <c r="L62" s="301">
        <v>7.5</v>
      </c>
      <c r="M62" s="301">
        <v>7.5</v>
      </c>
      <c r="N62" s="301">
        <v>7.5</v>
      </c>
      <c r="O62" s="301">
        <v>7.5</v>
      </c>
      <c r="P62" s="301">
        <v>7.6</v>
      </c>
      <c r="Q62" s="301">
        <v>7.6</v>
      </c>
      <c r="R62" s="301">
        <v>7.6</v>
      </c>
      <c r="S62" s="301">
        <v>7.6</v>
      </c>
      <c r="T62" s="301">
        <v>7.6</v>
      </c>
      <c r="U62" s="406">
        <v>7.6</v>
      </c>
      <c r="V62" s="406">
        <v>7.7</v>
      </c>
      <c r="W62" s="406">
        <v>7.7</v>
      </c>
      <c r="X62" s="406">
        <v>7.6</v>
      </c>
      <c r="Y62" s="301">
        <v>7.6</v>
      </c>
      <c r="Z62" s="406">
        <v>7.5</v>
      </c>
      <c r="AA62" s="301">
        <v>7.5</v>
      </c>
    </row>
    <row r="63" spans="2:27" x14ac:dyDescent="0.2">
      <c r="B63" s="5" t="s">
        <v>415</v>
      </c>
      <c r="C63" s="5" t="s">
        <v>5</v>
      </c>
      <c r="D63" s="117" t="s">
        <v>137</v>
      </c>
      <c r="E63" s="5" t="s">
        <v>138</v>
      </c>
      <c r="F63" s="53" t="s">
        <v>467</v>
      </c>
      <c r="G63" s="53">
        <v>10</v>
      </c>
      <c r="H63" s="301">
        <v>7.2</v>
      </c>
      <c r="I63" s="301">
        <v>7.3</v>
      </c>
      <c r="J63" s="301">
        <v>7.2</v>
      </c>
      <c r="K63" s="301">
        <v>7.2</v>
      </c>
      <c r="L63" s="301">
        <v>7.2</v>
      </c>
      <c r="M63" s="301">
        <v>7.2</v>
      </c>
      <c r="N63" s="301">
        <v>7.2</v>
      </c>
      <c r="O63" s="301">
        <v>7.1</v>
      </c>
      <c r="P63" s="301">
        <v>7.1</v>
      </c>
      <c r="Q63" s="301">
        <v>7</v>
      </c>
      <c r="R63" s="301">
        <v>7</v>
      </c>
      <c r="S63" s="301">
        <v>7</v>
      </c>
      <c r="T63" s="301">
        <v>6.9</v>
      </c>
      <c r="U63" s="406">
        <v>6.8</v>
      </c>
      <c r="V63" s="406">
        <v>6.8</v>
      </c>
      <c r="W63" s="406">
        <v>6.8</v>
      </c>
      <c r="X63" s="406">
        <v>6.7</v>
      </c>
      <c r="Y63" s="301">
        <v>6.6</v>
      </c>
      <c r="Z63" s="406">
        <v>6.5</v>
      </c>
      <c r="AA63" s="301">
        <v>6.5</v>
      </c>
    </row>
    <row r="64" spans="2:27" x14ac:dyDescent="0.2">
      <c r="B64" s="5" t="s">
        <v>424</v>
      </c>
      <c r="C64" s="5" t="s">
        <v>35</v>
      </c>
      <c r="D64" s="117" t="s">
        <v>139</v>
      </c>
      <c r="E64" s="5" t="s">
        <v>140</v>
      </c>
      <c r="F64" s="53" t="s">
        <v>467</v>
      </c>
      <c r="G64" s="53">
        <v>10</v>
      </c>
      <c r="H64" s="301">
        <v>9</v>
      </c>
      <c r="I64" s="301">
        <v>8.9</v>
      </c>
      <c r="J64" s="301">
        <v>8.8000000000000007</v>
      </c>
      <c r="K64" s="301">
        <v>8.8000000000000007</v>
      </c>
      <c r="L64" s="301">
        <v>8.9</v>
      </c>
      <c r="M64" s="301">
        <v>8.9</v>
      </c>
      <c r="N64" s="301">
        <v>8.9</v>
      </c>
      <c r="O64" s="301">
        <v>8.9</v>
      </c>
      <c r="P64" s="301">
        <v>9</v>
      </c>
      <c r="Q64" s="301">
        <v>9.1</v>
      </c>
      <c r="R64" s="301">
        <v>9.1</v>
      </c>
      <c r="S64" s="301">
        <v>9.1999999999999993</v>
      </c>
      <c r="T64" s="301">
        <v>9.1</v>
      </c>
      <c r="U64" s="406">
        <v>9.1</v>
      </c>
      <c r="V64" s="406">
        <v>9.1</v>
      </c>
      <c r="W64" s="406">
        <v>9</v>
      </c>
      <c r="X64" s="406">
        <v>8.9</v>
      </c>
      <c r="Y64" s="301">
        <v>8.9</v>
      </c>
      <c r="Z64" s="406">
        <v>8.8000000000000007</v>
      </c>
      <c r="AA64" s="301">
        <v>8.6999999999999993</v>
      </c>
    </row>
    <row r="65" spans="2:27" x14ac:dyDescent="0.2">
      <c r="B65" s="5" t="s">
        <v>422</v>
      </c>
      <c r="C65" s="5" t="s">
        <v>31</v>
      </c>
      <c r="D65" s="117" t="s">
        <v>141</v>
      </c>
      <c r="E65" s="5" t="s">
        <v>142</v>
      </c>
      <c r="F65" s="53" t="s">
        <v>467</v>
      </c>
      <c r="G65" s="53">
        <v>10</v>
      </c>
      <c r="H65" s="301">
        <v>8.3000000000000007</v>
      </c>
      <c r="I65" s="301">
        <v>8.1999999999999993</v>
      </c>
      <c r="J65" s="301">
        <v>8.1999999999999993</v>
      </c>
      <c r="K65" s="301">
        <v>8.1999999999999993</v>
      </c>
      <c r="L65" s="301">
        <v>8.3000000000000007</v>
      </c>
      <c r="M65" s="301">
        <v>8.3000000000000007</v>
      </c>
      <c r="N65" s="301">
        <v>8.3000000000000007</v>
      </c>
      <c r="O65" s="301">
        <v>8.3000000000000007</v>
      </c>
      <c r="P65" s="301">
        <v>8.3000000000000007</v>
      </c>
      <c r="Q65" s="301">
        <v>8.3000000000000007</v>
      </c>
      <c r="R65" s="301">
        <v>8.3000000000000007</v>
      </c>
      <c r="S65" s="301">
        <v>8.4</v>
      </c>
      <c r="T65" s="301">
        <v>8.4</v>
      </c>
      <c r="U65" s="406">
        <v>8.4</v>
      </c>
      <c r="V65" s="406">
        <v>8.4</v>
      </c>
      <c r="W65" s="406">
        <v>8.3000000000000007</v>
      </c>
      <c r="X65" s="406">
        <v>8.3000000000000007</v>
      </c>
      <c r="Y65" s="301">
        <v>8.1999999999999993</v>
      </c>
      <c r="Z65" s="406">
        <v>8.1</v>
      </c>
      <c r="AA65" s="301">
        <v>8.1</v>
      </c>
    </row>
    <row r="66" spans="2:27" x14ac:dyDescent="0.2">
      <c r="B66" s="5" t="s">
        <v>427</v>
      </c>
      <c r="C66" s="5" t="s">
        <v>50</v>
      </c>
      <c r="D66" s="117" t="s">
        <v>143</v>
      </c>
      <c r="E66" s="5" t="s">
        <v>144</v>
      </c>
      <c r="F66" s="53" t="s">
        <v>467</v>
      </c>
      <c r="G66" s="53">
        <v>10</v>
      </c>
      <c r="H66" s="301">
        <v>9.5</v>
      </c>
      <c r="I66" s="301">
        <v>9.5</v>
      </c>
      <c r="J66" s="301">
        <v>9.6</v>
      </c>
      <c r="K66" s="301">
        <v>9.6</v>
      </c>
      <c r="L66" s="301">
        <v>9.6</v>
      </c>
      <c r="M66" s="301">
        <v>9.6</v>
      </c>
      <c r="N66" s="301">
        <v>9.6</v>
      </c>
      <c r="O66" s="301">
        <v>9.6999999999999993</v>
      </c>
      <c r="P66" s="301">
        <v>9.8000000000000007</v>
      </c>
      <c r="Q66" s="301">
        <v>9.8000000000000007</v>
      </c>
      <c r="R66" s="301">
        <v>9.9</v>
      </c>
      <c r="S66" s="301">
        <v>9.9</v>
      </c>
      <c r="T66" s="301">
        <v>9.9</v>
      </c>
      <c r="U66" s="406">
        <v>10</v>
      </c>
      <c r="V66" s="406">
        <v>10</v>
      </c>
      <c r="W66" s="406">
        <v>9.9</v>
      </c>
      <c r="X66" s="406">
        <v>9.9</v>
      </c>
      <c r="Y66" s="301">
        <v>9.9</v>
      </c>
      <c r="Z66" s="406">
        <v>9.9</v>
      </c>
      <c r="AA66" s="301">
        <v>9.8000000000000007</v>
      </c>
    </row>
    <row r="67" spans="2:27" x14ac:dyDescent="0.2">
      <c r="B67" s="5" t="s">
        <v>439</v>
      </c>
      <c r="C67" s="5" t="s">
        <v>145</v>
      </c>
      <c r="D67" s="117" t="s">
        <v>146</v>
      </c>
      <c r="E67" s="5" t="s">
        <v>147</v>
      </c>
      <c r="F67" s="53" t="s">
        <v>467</v>
      </c>
      <c r="G67" s="53">
        <v>10</v>
      </c>
      <c r="H67" s="301">
        <v>7.2</v>
      </c>
      <c r="I67" s="301">
        <v>7.2</v>
      </c>
      <c r="J67" s="301">
        <v>7.2</v>
      </c>
      <c r="K67" s="301">
        <v>7.2</v>
      </c>
      <c r="L67" s="301">
        <v>7.2</v>
      </c>
      <c r="M67" s="301">
        <v>7.2</v>
      </c>
      <c r="N67" s="301">
        <v>7.2</v>
      </c>
      <c r="O67" s="301">
        <v>7.2</v>
      </c>
      <c r="P67" s="301">
        <v>7.2</v>
      </c>
      <c r="Q67" s="301">
        <v>7.2</v>
      </c>
      <c r="R67" s="301">
        <v>7.3</v>
      </c>
      <c r="S67" s="301">
        <v>7.3</v>
      </c>
      <c r="T67" s="301">
        <v>7.2</v>
      </c>
      <c r="U67" s="406">
        <v>7.2</v>
      </c>
      <c r="V67" s="406">
        <v>7.2</v>
      </c>
      <c r="W67" s="406">
        <v>7.1</v>
      </c>
      <c r="X67" s="406">
        <v>7.1</v>
      </c>
      <c r="Y67" s="301">
        <v>7.1</v>
      </c>
      <c r="Z67" s="406">
        <v>7.1</v>
      </c>
      <c r="AA67" s="301">
        <v>7</v>
      </c>
    </row>
    <row r="68" spans="2:27" x14ac:dyDescent="0.2">
      <c r="B68" s="5" t="s">
        <v>436</v>
      </c>
      <c r="C68" s="5" t="s">
        <v>114</v>
      </c>
      <c r="D68" s="117" t="s">
        <v>148</v>
      </c>
      <c r="E68" s="5" t="s">
        <v>149</v>
      </c>
      <c r="F68" s="53" t="s">
        <v>467</v>
      </c>
      <c r="G68" s="53">
        <v>10</v>
      </c>
      <c r="H68" s="301">
        <v>10.3</v>
      </c>
      <c r="I68" s="301">
        <v>10.3</v>
      </c>
      <c r="J68" s="301">
        <v>10.3</v>
      </c>
      <c r="K68" s="301">
        <v>10.3</v>
      </c>
      <c r="L68" s="301">
        <v>10.3</v>
      </c>
      <c r="M68" s="301">
        <v>10.4</v>
      </c>
      <c r="N68" s="301">
        <v>10.4</v>
      </c>
      <c r="O68" s="301">
        <v>10.4</v>
      </c>
      <c r="P68" s="301">
        <v>10.5</v>
      </c>
      <c r="Q68" s="301">
        <v>10.5</v>
      </c>
      <c r="R68" s="301">
        <v>10.5</v>
      </c>
      <c r="S68" s="301">
        <v>10.4</v>
      </c>
      <c r="T68" s="301">
        <v>10.3</v>
      </c>
      <c r="U68" s="406">
        <v>10.1</v>
      </c>
      <c r="V68" s="406">
        <v>10.1</v>
      </c>
      <c r="W68" s="406">
        <v>9.9</v>
      </c>
      <c r="X68" s="406">
        <v>9.6999999999999993</v>
      </c>
      <c r="Y68" s="301">
        <v>9.6</v>
      </c>
      <c r="Z68" s="406">
        <v>9.4</v>
      </c>
      <c r="AA68" s="301">
        <v>9.1999999999999993</v>
      </c>
    </row>
    <row r="69" spans="2:27" x14ac:dyDescent="0.2">
      <c r="B69" s="5" t="s">
        <v>426</v>
      </c>
      <c r="C69" s="5" t="s">
        <v>47</v>
      </c>
      <c r="D69" s="117" t="s">
        <v>150</v>
      </c>
      <c r="E69" s="5" t="s">
        <v>151</v>
      </c>
      <c r="F69" s="53" t="s">
        <v>467</v>
      </c>
      <c r="G69" s="53">
        <v>10</v>
      </c>
      <c r="H69" s="301">
        <v>11.8</v>
      </c>
      <c r="I69" s="301">
        <v>11.8</v>
      </c>
      <c r="J69" s="301">
        <v>11.7</v>
      </c>
      <c r="K69" s="301">
        <v>11.6</v>
      </c>
      <c r="L69" s="301">
        <v>11.6</v>
      </c>
      <c r="M69" s="301">
        <v>11.6</v>
      </c>
      <c r="N69" s="301">
        <v>11.5</v>
      </c>
      <c r="O69" s="301">
        <v>11.3</v>
      </c>
      <c r="P69" s="301">
        <v>11.3</v>
      </c>
      <c r="Q69" s="301">
        <v>11.2</v>
      </c>
      <c r="R69" s="301">
        <v>11</v>
      </c>
      <c r="S69" s="301">
        <v>11</v>
      </c>
      <c r="T69" s="301">
        <v>10.9</v>
      </c>
      <c r="U69" s="406">
        <v>10.8</v>
      </c>
      <c r="V69" s="406">
        <v>10.7</v>
      </c>
      <c r="W69" s="406">
        <v>10.6</v>
      </c>
      <c r="X69" s="406">
        <v>10.6</v>
      </c>
      <c r="Y69" s="301">
        <v>10.4</v>
      </c>
      <c r="Z69" s="406">
        <v>10.4</v>
      </c>
      <c r="AA69" s="301">
        <v>10.3</v>
      </c>
    </row>
    <row r="70" spans="2:27" x14ac:dyDescent="0.2">
      <c r="B70" s="5" t="s">
        <v>418</v>
      </c>
      <c r="C70" s="5" t="s">
        <v>12</v>
      </c>
      <c r="D70" s="117" t="s">
        <v>152</v>
      </c>
      <c r="E70" s="5" t="s">
        <v>153</v>
      </c>
      <c r="F70" s="53" t="s">
        <v>467</v>
      </c>
      <c r="G70" s="53">
        <v>10</v>
      </c>
      <c r="H70" s="301">
        <v>10.1</v>
      </c>
      <c r="I70" s="301">
        <v>10.1</v>
      </c>
      <c r="J70" s="301">
        <v>10.1</v>
      </c>
      <c r="K70" s="301">
        <v>10.3</v>
      </c>
      <c r="L70" s="301">
        <v>10.3</v>
      </c>
      <c r="M70" s="301">
        <v>10.5</v>
      </c>
      <c r="N70" s="301">
        <v>10.5</v>
      </c>
      <c r="O70" s="301">
        <v>10.5</v>
      </c>
      <c r="P70" s="301">
        <v>10.6</v>
      </c>
      <c r="Q70" s="301">
        <v>10.5</v>
      </c>
      <c r="R70" s="301">
        <v>10.5</v>
      </c>
      <c r="S70" s="301">
        <v>10.5</v>
      </c>
      <c r="T70" s="301">
        <v>10.5</v>
      </c>
      <c r="U70" s="406">
        <v>10.5</v>
      </c>
      <c r="V70" s="406">
        <v>10.4</v>
      </c>
      <c r="W70" s="406">
        <v>10.3</v>
      </c>
      <c r="X70" s="406">
        <v>10.3</v>
      </c>
      <c r="Y70" s="301">
        <v>10.1</v>
      </c>
      <c r="Z70" s="406">
        <v>10</v>
      </c>
      <c r="AA70" s="301">
        <v>9.9</v>
      </c>
    </row>
    <row r="71" spans="2:27" x14ac:dyDescent="0.2">
      <c r="B71" s="5" t="s">
        <v>436</v>
      </c>
      <c r="C71" s="5" t="s">
        <v>114</v>
      </c>
      <c r="D71" s="117" t="s">
        <v>154</v>
      </c>
      <c r="E71" s="5" t="s">
        <v>155</v>
      </c>
      <c r="F71" s="53" t="s">
        <v>467</v>
      </c>
      <c r="G71" s="53">
        <v>10</v>
      </c>
      <c r="H71" s="301">
        <v>6.4</v>
      </c>
      <c r="I71" s="301">
        <v>6.4</v>
      </c>
      <c r="J71" s="301">
        <v>6.5</v>
      </c>
      <c r="K71" s="301">
        <v>6.5</v>
      </c>
      <c r="L71" s="301">
        <v>6.5</v>
      </c>
      <c r="M71" s="301">
        <v>6.5</v>
      </c>
      <c r="N71" s="301">
        <v>6.5</v>
      </c>
      <c r="O71" s="301">
        <v>6.6</v>
      </c>
      <c r="P71" s="301">
        <v>6.6</v>
      </c>
      <c r="Q71" s="301">
        <v>6.7</v>
      </c>
      <c r="R71" s="301">
        <v>6.7</v>
      </c>
      <c r="S71" s="301">
        <v>6.7</v>
      </c>
      <c r="T71" s="301">
        <v>6.7</v>
      </c>
      <c r="U71" s="406">
        <v>6.7</v>
      </c>
      <c r="V71" s="406">
        <v>6.7</v>
      </c>
      <c r="W71" s="406">
        <v>6.7</v>
      </c>
      <c r="X71" s="406">
        <v>6.6</v>
      </c>
      <c r="Y71" s="301">
        <v>6.6</v>
      </c>
      <c r="Z71" s="406">
        <v>6.5</v>
      </c>
      <c r="AA71" s="301">
        <v>6.4</v>
      </c>
    </row>
    <row r="72" spans="2:27" x14ac:dyDescent="0.2">
      <c r="B72" s="5" t="s">
        <v>426</v>
      </c>
      <c r="C72" s="5" t="s">
        <v>47</v>
      </c>
      <c r="D72" s="117" t="s">
        <v>156</v>
      </c>
      <c r="E72" s="5" t="s">
        <v>157</v>
      </c>
      <c r="F72" s="53" t="s">
        <v>467</v>
      </c>
      <c r="G72" s="53">
        <v>10</v>
      </c>
      <c r="H72" s="301">
        <v>12.3</v>
      </c>
      <c r="I72" s="301">
        <v>12.3</v>
      </c>
      <c r="J72" s="301">
        <v>12.1</v>
      </c>
      <c r="K72" s="301">
        <v>12.1</v>
      </c>
      <c r="L72" s="301">
        <v>12.1</v>
      </c>
      <c r="M72" s="301">
        <v>12</v>
      </c>
      <c r="N72" s="301">
        <v>11.9</v>
      </c>
      <c r="O72" s="301">
        <v>11.9</v>
      </c>
      <c r="P72" s="301">
        <v>11.9</v>
      </c>
      <c r="Q72" s="301">
        <v>11.8</v>
      </c>
      <c r="R72" s="301">
        <v>11.7</v>
      </c>
      <c r="S72" s="301">
        <v>11.6</v>
      </c>
      <c r="T72" s="301">
        <v>11.5</v>
      </c>
      <c r="U72" s="406">
        <v>11.5</v>
      </c>
      <c r="V72" s="406">
        <v>11.4</v>
      </c>
      <c r="W72" s="406">
        <v>11.2</v>
      </c>
      <c r="X72" s="406">
        <v>11</v>
      </c>
      <c r="Y72" s="301">
        <v>11</v>
      </c>
      <c r="Z72" s="406">
        <v>10.9</v>
      </c>
      <c r="AA72" s="301">
        <v>10.7</v>
      </c>
    </row>
    <row r="73" spans="2:27" x14ac:dyDescent="0.2">
      <c r="B73" s="5" t="s">
        <v>433</v>
      </c>
      <c r="C73" s="5" t="s">
        <v>91</v>
      </c>
      <c r="D73" s="117" t="s">
        <v>158</v>
      </c>
      <c r="E73" s="5" t="s">
        <v>159</v>
      </c>
      <c r="F73" s="53" t="s">
        <v>467</v>
      </c>
      <c r="G73" s="53">
        <v>10</v>
      </c>
      <c r="H73" s="301">
        <v>7</v>
      </c>
      <c r="I73" s="301">
        <v>7.1</v>
      </c>
      <c r="J73" s="301">
        <v>7.1</v>
      </c>
      <c r="K73" s="301">
        <v>7.1</v>
      </c>
      <c r="L73" s="301">
        <v>7.2</v>
      </c>
      <c r="M73" s="301">
        <v>7.3</v>
      </c>
      <c r="N73" s="301">
        <v>7.3</v>
      </c>
      <c r="O73" s="301">
        <v>7.4</v>
      </c>
      <c r="P73" s="301">
        <v>7.5</v>
      </c>
      <c r="Q73" s="301">
        <v>7.6</v>
      </c>
      <c r="R73" s="301">
        <v>7.6</v>
      </c>
      <c r="S73" s="301">
        <v>7.7</v>
      </c>
      <c r="T73" s="301">
        <v>7.8</v>
      </c>
      <c r="U73" s="406">
        <v>7.8</v>
      </c>
      <c r="V73" s="406">
        <v>7.8</v>
      </c>
      <c r="W73" s="406">
        <v>7.9</v>
      </c>
      <c r="X73" s="406">
        <v>7.9</v>
      </c>
      <c r="Y73" s="301">
        <v>7.9</v>
      </c>
      <c r="Z73" s="406">
        <v>7.9</v>
      </c>
      <c r="AA73" s="301">
        <v>7.8</v>
      </c>
    </row>
    <row r="74" spans="2:27" x14ac:dyDescent="0.2">
      <c r="B74" s="5" t="s">
        <v>427</v>
      </c>
      <c r="C74" s="5" t="s">
        <v>50</v>
      </c>
      <c r="D74" s="117" t="s">
        <v>160</v>
      </c>
      <c r="E74" s="5" t="s">
        <v>161</v>
      </c>
      <c r="F74" s="53" t="s">
        <v>467</v>
      </c>
      <c r="G74" s="53">
        <v>10</v>
      </c>
      <c r="H74" s="301">
        <v>8.5</v>
      </c>
      <c r="I74" s="301">
        <v>8.5</v>
      </c>
      <c r="J74" s="301">
        <v>8.5</v>
      </c>
      <c r="K74" s="301">
        <v>8.5</v>
      </c>
      <c r="L74" s="301">
        <v>8.6</v>
      </c>
      <c r="M74" s="301">
        <v>8.6999999999999993</v>
      </c>
      <c r="N74" s="301">
        <v>8.6999999999999993</v>
      </c>
      <c r="O74" s="301">
        <v>8.6999999999999993</v>
      </c>
      <c r="P74" s="301">
        <v>8.8000000000000007</v>
      </c>
      <c r="Q74" s="301">
        <v>8.9</v>
      </c>
      <c r="R74" s="301">
        <v>8.9</v>
      </c>
      <c r="S74" s="301">
        <v>9</v>
      </c>
      <c r="T74" s="301">
        <v>9</v>
      </c>
      <c r="U74" s="406">
        <v>9</v>
      </c>
      <c r="V74" s="406">
        <v>9</v>
      </c>
      <c r="W74" s="406">
        <v>9</v>
      </c>
      <c r="X74" s="406">
        <v>8.9</v>
      </c>
      <c r="Y74" s="301">
        <v>8.8000000000000007</v>
      </c>
      <c r="Z74" s="406">
        <v>8.6999999999999993</v>
      </c>
      <c r="AA74" s="301">
        <v>8.6999999999999993</v>
      </c>
    </row>
    <row r="75" spans="2:27" x14ac:dyDescent="0.2">
      <c r="B75" s="5" t="s">
        <v>418</v>
      </c>
      <c r="C75" s="5" t="s">
        <v>12</v>
      </c>
      <c r="D75" s="117" t="s">
        <v>162</v>
      </c>
      <c r="E75" s="5" t="s">
        <v>163</v>
      </c>
      <c r="F75" s="53" t="s">
        <v>467</v>
      </c>
      <c r="G75" s="53">
        <v>10</v>
      </c>
      <c r="H75" s="301">
        <v>11.5</v>
      </c>
      <c r="I75" s="301">
        <v>11.4</v>
      </c>
      <c r="J75" s="301">
        <v>11.2</v>
      </c>
      <c r="K75" s="301">
        <v>11.1</v>
      </c>
      <c r="L75" s="301">
        <v>11</v>
      </c>
      <c r="M75" s="301">
        <v>10.9</v>
      </c>
      <c r="N75" s="301">
        <v>10.8</v>
      </c>
      <c r="O75" s="301">
        <v>10.6</v>
      </c>
      <c r="P75" s="301">
        <v>10.4</v>
      </c>
      <c r="Q75" s="301">
        <v>10.199999999999999</v>
      </c>
      <c r="R75" s="301">
        <v>9.9</v>
      </c>
      <c r="S75" s="301">
        <v>9.6999999999999993</v>
      </c>
      <c r="T75" s="301">
        <v>9.5</v>
      </c>
      <c r="U75" s="406">
        <v>9.3000000000000007</v>
      </c>
      <c r="V75" s="406">
        <v>9.3000000000000007</v>
      </c>
      <c r="W75" s="406">
        <v>9.3000000000000007</v>
      </c>
      <c r="X75" s="406">
        <v>9.1999999999999993</v>
      </c>
      <c r="Y75" s="301">
        <v>9.1</v>
      </c>
      <c r="Z75" s="406">
        <v>9</v>
      </c>
      <c r="AA75" s="301">
        <v>9</v>
      </c>
    </row>
    <row r="76" spans="2:27" x14ac:dyDescent="0.2">
      <c r="B76" s="5" t="s">
        <v>431</v>
      </c>
      <c r="C76" s="5" t="s">
        <v>82</v>
      </c>
      <c r="D76" s="117" t="s">
        <v>164</v>
      </c>
      <c r="E76" s="5" t="s">
        <v>165</v>
      </c>
      <c r="F76" s="53" t="s">
        <v>467</v>
      </c>
      <c r="G76" s="53">
        <v>10</v>
      </c>
      <c r="H76" s="301">
        <v>7.6</v>
      </c>
      <c r="I76" s="301">
        <v>7.6</v>
      </c>
      <c r="J76" s="301">
        <v>7.6</v>
      </c>
      <c r="K76" s="301">
        <v>7.6</v>
      </c>
      <c r="L76" s="301">
        <v>7.6</v>
      </c>
      <c r="M76" s="301">
        <v>7.7</v>
      </c>
      <c r="N76" s="301">
        <v>7.7</v>
      </c>
      <c r="O76" s="301">
        <v>7.7</v>
      </c>
      <c r="P76" s="301">
        <v>7.8</v>
      </c>
      <c r="Q76" s="301">
        <v>7.8</v>
      </c>
      <c r="R76" s="301">
        <v>7.8</v>
      </c>
      <c r="S76" s="301">
        <v>7.8</v>
      </c>
      <c r="T76" s="301">
        <v>7.8</v>
      </c>
      <c r="U76" s="406">
        <v>7.8</v>
      </c>
      <c r="V76" s="406">
        <v>7.8</v>
      </c>
      <c r="W76" s="406">
        <v>7.8</v>
      </c>
      <c r="X76" s="406">
        <v>7.8</v>
      </c>
      <c r="Y76" s="301">
        <v>7.8</v>
      </c>
      <c r="Z76" s="406">
        <v>7.7</v>
      </c>
      <c r="AA76" s="301">
        <v>7.7</v>
      </c>
    </row>
    <row r="77" spans="2:27" x14ac:dyDescent="0.2">
      <c r="B77" s="5" t="s">
        <v>421</v>
      </c>
      <c r="C77" s="5" t="s">
        <v>28</v>
      </c>
      <c r="D77" s="117" t="s">
        <v>166</v>
      </c>
      <c r="E77" s="5" t="s">
        <v>167</v>
      </c>
      <c r="F77" s="53" t="s">
        <v>467</v>
      </c>
      <c r="G77" s="53">
        <v>10</v>
      </c>
      <c r="H77" s="301">
        <v>9.1</v>
      </c>
      <c r="I77" s="301">
        <v>9.1</v>
      </c>
      <c r="J77" s="301">
        <v>9.1</v>
      </c>
      <c r="K77" s="301">
        <v>9.1</v>
      </c>
      <c r="L77" s="301">
        <v>9.1999999999999993</v>
      </c>
      <c r="M77" s="301">
        <v>9.3000000000000007</v>
      </c>
      <c r="N77" s="301">
        <v>9.4</v>
      </c>
      <c r="O77" s="301">
        <v>9.4</v>
      </c>
      <c r="P77" s="301">
        <v>9.5</v>
      </c>
      <c r="Q77" s="301">
        <v>9.5</v>
      </c>
      <c r="R77" s="301">
        <v>9.5</v>
      </c>
      <c r="S77" s="301">
        <v>9.5</v>
      </c>
      <c r="T77" s="301">
        <v>9.5</v>
      </c>
      <c r="U77" s="406">
        <v>9.5</v>
      </c>
      <c r="V77" s="406">
        <v>9.5</v>
      </c>
      <c r="W77" s="406">
        <v>9.5</v>
      </c>
      <c r="X77" s="406">
        <v>9.5</v>
      </c>
      <c r="Y77" s="301">
        <v>9.5</v>
      </c>
      <c r="Z77" s="406">
        <v>9.4</v>
      </c>
      <c r="AA77" s="301">
        <v>9.4</v>
      </c>
    </row>
    <row r="78" spans="2:27" x14ac:dyDescent="0.2">
      <c r="B78" s="5" t="s">
        <v>425</v>
      </c>
      <c r="C78" s="5" t="s">
        <v>40</v>
      </c>
      <c r="D78" s="117" t="s">
        <v>168</v>
      </c>
      <c r="E78" s="5" t="s">
        <v>169</v>
      </c>
      <c r="F78" s="53" t="s">
        <v>467</v>
      </c>
      <c r="G78" s="53">
        <v>10</v>
      </c>
      <c r="H78" s="301">
        <v>8.1999999999999993</v>
      </c>
      <c r="I78" s="301">
        <v>8.1999999999999993</v>
      </c>
      <c r="J78" s="301">
        <v>8.1999999999999993</v>
      </c>
      <c r="K78" s="301">
        <v>8.1999999999999993</v>
      </c>
      <c r="L78" s="301">
        <v>8.3000000000000007</v>
      </c>
      <c r="M78" s="301">
        <v>8.3000000000000007</v>
      </c>
      <c r="N78" s="301">
        <v>8.1999999999999993</v>
      </c>
      <c r="O78" s="301">
        <v>8.3000000000000007</v>
      </c>
      <c r="P78" s="301">
        <v>8.4</v>
      </c>
      <c r="Q78" s="301">
        <v>8.5</v>
      </c>
      <c r="R78" s="301">
        <v>8.5</v>
      </c>
      <c r="S78" s="301">
        <v>8.4</v>
      </c>
      <c r="T78" s="301">
        <v>8.4</v>
      </c>
      <c r="U78" s="406">
        <v>8.3000000000000007</v>
      </c>
      <c r="V78" s="406">
        <v>8.4</v>
      </c>
      <c r="W78" s="406">
        <v>8.3000000000000007</v>
      </c>
      <c r="X78" s="406">
        <v>8.3000000000000007</v>
      </c>
      <c r="Y78" s="301">
        <v>8.1999999999999993</v>
      </c>
      <c r="Z78" s="406">
        <v>8.1</v>
      </c>
      <c r="AA78" s="301">
        <v>8</v>
      </c>
    </row>
    <row r="79" spans="2:27" x14ac:dyDescent="0.2">
      <c r="B79" s="5" t="s">
        <v>427</v>
      </c>
      <c r="C79" s="5" t="s">
        <v>50</v>
      </c>
      <c r="D79" s="117" t="s">
        <v>170</v>
      </c>
      <c r="E79" s="5" t="s">
        <v>171</v>
      </c>
      <c r="F79" s="53" t="s">
        <v>467</v>
      </c>
      <c r="G79" s="53">
        <v>10</v>
      </c>
      <c r="H79" s="301">
        <v>11.8</v>
      </c>
      <c r="I79" s="301">
        <v>11.8</v>
      </c>
      <c r="J79" s="301">
        <v>11.8</v>
      </c>
      <c r="K79" s="301">
        <v>11.7</v>
      </c>
      <c r="L79" s="301">
        <v>11.7</v>
      </c>
      <c r="M79" s="301">
        <v>11.8</v>
      </c>
      <c r="N79" s="301">
        <v>11.7</v>
      </c>
      <c r="O79" s="301">
        <v>11.8</v>
      </c>
      <c r="P79" s="301">
        <v>11.9</v>
      </c>
      <c r="Q79" s="301">
        <v>12.1</v>
      </c>
      <c r="R79" s="301">
        <v>12</v>
      </c>
      <c r="S79" s="301">
        <v>12.1</v>
      </c>
      <c r="T79" s="301">
        <v>12</v>
      </c>
      <c r="U79" s="406">
        <v>12.1</v>
      </c>
      <c r="V79" s="406">
        <v>12</v>
      </c>
      <c r="W79" s="406">
        <v>12</v>
      </c>
      <c r="X79" s="406">
        <v>12</v>
      </c>
      <c r="Y79" s="301">
        <v>11.9</v>
      </c>
      <c r="Z79" s="406">
        <v>11.9</v>
      </c>
      <c r="AA79" s="301">
        <v>11.8</v>
      </c>
    </row>
    <row r="80" spans="2:27" x14ac:dyDescent="0.2">
      <c r="B80" s="5" t="s">
        <v>426</v>
      </c>
      <c r="C80" s="5" t="s">
        <v>47</v>
      </c>
      <c r="D80" s="117" t="s">
        <v>172</v>
      </c>
      <c r="E80" s="5" t="s">
        <v>173</v>
      </c>
      <c r="F80" s="53" t="s">
        <v>467</v>
      </c>
      <c r="G80" s="53">
        <v>10</v>
      </c>
      <c r="H80" s="301">
        <v>9.8000000000000007</v>
      </c>
      <c r="I80" s="301">
        <v>9.8000000000000007</v>
      </c>
      <c r="J80" s="301">
        <v>9.8000000000000007</v>
      </c>
      <c r="K80" s="301">
        <v>9.8000000000000007</v>
      </c>
      <c r="L80" s="301">
        <v>9.9</v>
      </c>
      <c r="M80" s="301">
        <v>9.9</v>
      </c>
      <c r="N80" s="301">
        <v>10</v>
      </c>
      <c r="O80" s="301">
        <v>10</v>
      </c>
      <c r="P80" s="301">
        <v>10</v>
      </c>
      <c r="Q80" s="301">
        <v>10</v>
      </c>
      <c r="R80" s="301">
        <v>10</v>
      </c>
      <c r="S80" s="301">
        <v>10</v>
      </c>
      <c r="T80" s="301">
        <v>10</v>
      </c>
      <c r="U80" s="406">
        <v>10</v>
      </c>
      <c r="V80" s="406">
        <v>9.9</v>
      </c>
      <c r="W80" s="406">
        <v>9.8000000000000007</v>
      </c>
      <c r="X80" s="406">
        <v>9.6999999999999993</v>
      </c>
      <c r="Y80" s="301">
        <v>9.5</v>
      </c>
      <c r="Z80" s="406">
        <v>9.4</v>
      </c>
      <c r="AA80" s="301">
        <v>9.1999999999999993</v>
      </c>
    </row>
    <row r="81" spans="2:27" x14ac:dyDescent="0.2">
      <c r="B81" s="5" t="s">
        <v>427</v>
      </c>
      <c r="C81" s="5" t="s">
        <v>50</v>
      </c>
      <c r="D81" s="117" t="s">
        <v>174</v>
      </c>
      <c r="E81" s="5" t="s">
        <v>175</v>
      </c>
      <c r="F81" s="53" t="s">
        <v>467</v>
      </c>
      <c r="G81" s="53">
        <v>10</v>
      </c>
      <c r="H81" s="301">
        <v>12.1</v>
      </c>
      <c r="I81" s="301">
        <v>12.1</v>
      </c>
      <c r="J81" s="301">
        <v>12.1</v>
      </c>
      <c r="K81" s="301">
        <v>12.2</v>
      </c>
      <c r="L81" s="301">
        <v>12.2</v>
      </c>
      <c r="M81" s="301">
        <v>12.3</v>
      </c>
      <c r="N81" s="301">
        <v>12.4</v>
      </c>
      <c r="O81" s="301">
        <v>12.3</v>
      </c>
      <c r="P81" s="301">
        <v>12.4</v>
      </c>
      <c r="Q81" s="301">
        <v>12.5</v>
      </c>
      <c r="R81" s="301">
        <v>12.5</v>
      </c>
      <c r="S81" s="301">
        <v>12.6</v>
      </c>
      <c r="T81" s="301">
        <v>12.6</v>
      </c>
      <c r="U81" s="406">
        <v>12.6</v>
      </c>
      <c r="V81" s="406">
        <v>12.7</v>
      </c>
      <c r="W81" s="406">
        <v>12.7</v>
      </c>
      <c r="X81" s="406">
        <v>12.6</v>
      </c>
      <c r="Y81" s="301">
        <v>12.6</v>
      </c>
      <c r="Z81" s="406">
        <v>12.5</v>
      </c>
      <c r="AA81" s="301">
        <v>12.4</v>
      </c>
    </row>
    <row r="82" spans="2:27" x14ac:dyDescent="0.2">
      <c r="B82" s="5" t="s">
        <v>426</v>
      </c>
      <c r="C82" s="5" t="s">
        <v>47</v>
      </c>
      <c r="D82" s="117" t="s">
        <v>176</v>
      </c>
      <c r="E82" s="5" t="s">
        <v>177</v>
      </c>
      <c r="F82" s="53" t="s">
        <v>467</v>
      </c>
      <c r="G82" s="53">
        <v>10</v>
      </c>
      <c r="H82" s="301">
        <v>8.3000000000000007</v>
      </c>
      <c r="I82" s="301">
        <v>8.3000000000000007</v>
      </c>
      <c r="J82" s="301">
        <v>8.4</v>
      </c>
      <c r="K82" s="301">
        <v>8.4</v>
      </c>
      <c r="L82" s="301">
        <v>8.4</v>
      </c>
      <c r="M82" s="301">
        <v>8.4</v>
      </c>
      <c r="N82" s="301">
        <v>8.4</v>
      </c>
      <c r="O82" s="301">
        <v>8.3000000000000007</v>
      </c>
      <c r="P82" s="301">
        <v>8.3000000000000007</v>
      </c>
      <c r="Q82" s="301">
        <v>8.1999999999999993</v>
      </c>
      <c r="R82" s="301">
        <v>8.1</v>
      </c>
      <c r="S82" s="301">
        <v>8.1</v>
      </c>
      <c r="T82" s="301">
        <v>7.9</v>
      </c>
      <c r="U82" s="406">
        <v>7.9</v>
      </c>
      <c r="V82" s="406">
        <v>7.8</v>
      </c>
      <c r="W82" s="406">
        <v>7.8</v>
      </c>
      <c r="X82" s="406">
        <v>7.7</v>
      </c>
      <c r="Y82" s="301">
        <v>7.6</v>
      </c>
      <c r="Z82" s="406">
        <v>7.5</v>
      </c>
      <c r="AA82" s="301">
        <v>7.4</v>
      </c>
    </row>
    <row r="83" spans="2:27" x14ac:dyDescent="0.2">
      <c r="B83" s="5" t="s">
        <v>436</v>
      </c>
      <c r="C83" s="5" t="s">
        <v>114</v>
      </c>
      <c r="D83" s="117" t="s">
        <v>178</v>
      </c>
      <c r="E83" s="5" t="s">
        <v>179</v>
      </c>
      <c r="F83" s="53" t="s">
        <v>467</v>
      </c>
      <c r="G83" s="53">
        <v>10</v>
      </c>
      <c r="H83" s="301">
        <v>4.8</v>
      </c>
      <c r="I83" s="301">
        <v>4.9000000000000004</v>
      </c>
      <c r="J83" s="301">
        <v>4.9000000000000004</v>
      </c>
      <c r="K83" s="301">
        <v>4.8</v>
      </c>
      <c r="L83" s="301">
        <v>4.8</v>
      </c>
      <c r="M83" s="301">
        <v>4.8</v>
      </c>
      <c r="N83" s="301">
        <v>4.8</v>
      </c>
      <c r="O83" s="301">
        <v>4.8</v>
      </c>
      <c r="P83" s="301">
        <v>4.8</v>
      </c>
      <c r="Q83" s="301">
        <v>4.8</v>
      </c>
      <c r="R83" s="301">
        <v>4.8</v>
      </c>
      <c r="S83" s="301">
        <v>4.8</v>
      </c>
      <c r="T83" s="301">
        <v>4.8</v>
      </c>
      <c r="U83" s="406">
        <v>4.8</v>
      </c>
      <c r="V83" s="406">
        <v>4.9000000000000004</v>
      </c>
      <c r="W83" s="406">
        <v>4.9000000000000004</v>
      </c>
      <c r="X83" s="406">
        <v>4.9000000000000004</v>
      </c>
      <c r="Y83" s="301">
        <v>4.9000000000000004</v>
      </c>
      <c r="Z83" s="406">
        <v>4.8</v>
      </c>
      <c r="AA83" s="301">
        <v>4.8</v>
      </c>
    </row>
    <row r="84" spans="2:27" x14ac:dyDescent="0.2">
      <c r="B84" s="5" t="s">
        <v>429</v>
      </c>
      <c r="C84" s="5" t="s">
        <v>60</v>
      </c>
      <c r="D84" s="117" t="s">
        <v>180</v>
      </c>
      <c r="E84" s="5" t="s">
        <v>181</v>
      </c>
      <c r="F84" s="53" t="s">
        <v>467</v>
      </c>
      <c r="G84" s="53">
        <v>10</v>
      </c>
      <c r="H84" s="301">
        <v>11.5</v>
      </c>
      <c r="I84" s="301">
        <v>11.4</v>
      </c>
      <c r="J84" s="301">
        <v>11.4</v>
      </c>
      <c r="K84" s="301">
        <v>11.3</v>
      </c>
      <c r="L84" s="301">
        <v>11.3</v>
      </c>
      <c r="M84" s="301">
        <v>11.1</v>
      </c>
      <c r="N84" s="301">
        <v>11</v>
      </c>
      <c r="O84" s="301">
        <v>10.9</v>
      </c>
      <c r="P84" s="301">
        <v>10.8</v>
      </c>
      <c r="Q84" s="301">
        <v>10.5</v>
      </c>
      <c r="R84" s="301">
        <v>10.3</v>
      </c>
      <c r="S84" s="301">
        <v>10</v>
      </c>
      <c r="T84" s="301">
        <v>9.6999999999999993</v>
      </c>
      <c r="U84" s="406">
        <v>9.4</v>
      </c>
      <c r="V84" s="406">
        <v>9.1</v>
      </c>
      <c r="W84" s="406">
        <v>8.9</v>
      </c>
      <c r="X84" s="406">
        <v>8.6</v>
      </c>
      <c r="Y84" s="301">
        <v>8.4</v>
      </c>
      <c r="Z84" s="406">
        <v>8.1</v>
      </c>
      <c r="AA84" s="301">
        <v>8</v>
      </c>
    </row>
    <row r="85" spans="2:27" x14ac:dyDescent="0.2">
      <c r="B85" s="5" t="s">
        <v>434</v>
      </c>
      <c r="C85" s="5" t="s">
        <v>98</v>
      </c>
      <c r="D85" s="117" t="s">
        <v>182</v>
      </c>
      <c r="E85" s="5" t="s">
        <v>183</v>
      </c>
      <c r="F85" s="53" t="s">
        <v>467</v>
      </c>
      <c r="G85" s="53">
        <v>10</v>
      </c>
      <c r="H85" s="301">
        <v>7.3</v>
      </c>
      <c r="I85" s="301">
        <v>7.1</v>
      </c>
      <c r="J85" s="301">
        <v>7</v>
      </c>
      <c r="K85" s="301">
        <v>6.9</v>
      </c>
      <c r="L85" s="301">
        <v>6.8</v>
      </c>
      <c r="M85" s="301">
        <v>6.8</v>
      </c>
      <c r="N85" s="301">
        <v>6.8</v>
      </c>
      <c r="O85" s="301">
        <v>6.8</v>
      </c>
      <c r="P85" s="301">
        <v>6.8</v>
      </c>
      <c r="Q85" s="301">
        <v>6.9</v>
      </c>
      <c r="R85" s="301">
        <v>6.9</v>
      </c>
      <c r="S85" s="301">
        <v>7</v>
      </c>
      <c r="T85" s="301">
        <v>7</v>
      </c>
      <c r="U85" s="406">
        <v>7.2</v>
      </c>
      <c r="V85" s="406">
        <v>7.2</v>
      </c>
      <c r="W85" s="406">
        <v>7.1</v>
      </c>
      <c r="X85" s="406">
        <v>7.1</v>
      </c>
      <c r="Y85" s="301">
        <v>7.1</v>
      </c>
      <c r="Z85" s="406">
        <v>7</v>
      </c>
      <c r="AA85" s="301">
        <v>6.9</v>
      </c>
    </row>
    <row r="86" spans="2:27" x14ac:dyDescent="0.2">
      <c r="B86" s="5" t="s">
        <v>418</v>
      </c>
      <c r="C86" s="5" t="s">
        <v>12</v>
      </c>
      <c r="D86" s="117" t="s">
        <v>184</v>
      </c>
      <c r="E86" s="5" t="s">
        <v>185</v>
      </c>
      <c r="F86" s="53" t="s">
        <v>467</v>
      </c>
      <c r="G86" s="53">
        <v>10</v>
      </c>
      <c r="H86" s="301">
        <v>9.9</v>
      </c>
      <c r="I86" s="301">
        <v>9.9</v>
      </c>
      <c r="J86" s="301">
        <v>9.9</v>
      </c>
      <c r="K86" s="301">
        <v>10</v>
      </c>
      <c r="L86" s="301">
        <v>10.199999999999999</v>
      </c>
      <c r="M86" s="301">
        <v>10.3</v>
      </c>
      <c r="N86" s="301">
        <v>10.4</v>
      </c>
      <c r="O86" s="301">
        <v>10.5</v>
      </c>
      <c r="P86" s="301">
        <v>10.7</v>
      </c>
      <c r="Q86" s="301">
        <v>10.7</v>
      </c>
      <c r="R86" s="301">
        <v>10.8</v>
      </c>
      <c r="S86" s="301">
        <v>10.8</v>
      </c>
      <c r="T86" s="301">
        <v>10.8</v>
      </c>
      <c r="U86" s="406">
        <v>10.9</v>
      </c>
      <c r="V86" s="406">
        <v>10.8</v>
      </c>
      <c r="W86" s="406">
        <v>10.7</v>
      </c>
      <c r="X86" s="406">
        <v>10.7</v>
      </c>
      <c r="Y86" s="301">
        <v>10.5</v>
      </c>
      <c r="Z86" s="406">
        <v>10.4</v>
      </c>
      <c r="AA86" s="301">
        <v>10.199999999999999</v>
      </c>
    </row>
    <row r="87" spans="2:27" x14ac:dyDescent="0.2">
      <c r="B87" s="5" t="s">
        <v>440</v>
      </c>
      <c r="C87" s="5" t="s">
        <v>186</v>
      </c>
      <c r="D87" s="117" t="s">
        <v>187</v>
      </c>
      <c r="E87" s="5" t="s">
        <v>188</v>
      </c>
      <c r="F87" s="53" t="s">
        <v>467</v>
      </c>
      <c r="G87" s="53">
        <v>10</v>
      </c>
      <c r="H87" s="301">
        <v>9.8000000000000007</v>
      </c>
      <c r="I87" s="301">
        <v>9.8000000000000007</v>
      </c>
      <c r="J87" s="301">
        <v>9.8000000000000007</v>
      </c>
      <c r="K87" s="301">
        <v>9.8000000000000007</v>
      </c>
      <c r="L87" s="301">
        <v>9.8000000000000007</v>
      </c>
      <c r="M87" s="301">
        <v>9.8000000000000007</v>
      </c>
      <c r="N87" s="301">
        <v>9.6999999999999993</v>
      </c>
      <c r="O87" s="301">
        <v>9.6999999999999993</v>
      </c>
      <c r="P87" s="301">
        <v>9.8000000000000007</v>
      </c>
      <c r="Q87" s="301">
        <v>9.6999999999999993</v>
      </c>
      <c r="R87" s="301">
        <v>9.8000000000000007</v>
      </c>
      <c r="S87" s="301">
        <v>9.6999999999999993</v>
      </c>
      <c r="T87" s="301">
        <v>9.6</v>
      </c>
      <c r="U87" s="406">
        <v>9.5</v>
      </c>
      <c r="V87" s="406">
        <v>9.4</v>
      </c>
      <c r="W87" s="406">
        <v>9.3000000000000007</v>
      </c>
      <c r="X87" s="406">
        <v>9.1999999999999993</v>
      </c>
      <c r="Y87" s="301">
        <v>9.1999999999999993</v>
      </c>
      <c r="Z87" s="406">
        <v>9.1</v>
      </c>
      <c r="AA87" s="301">
        <v>9.1</v>
      </c>
    </row>
    <row r="88" spans="2:27" x14ac:dyDescent="0.2">
      <c r="B88" s="5" t="s">
        <v>422</v>
      </c>
      <c r="C88" s="5" t="s">
        <v>31</v>
      </c>
      <c r="D88" s="117" t="s">
        <v>189</v>
      </c>
      <c r="E88" s="5" t="s">
        <v>190</v>
      </c>
      <c r="F88" s="53" t="s">
        <v>467</v>
      </c>
      <c r="G88" s="53">
        <v>10</v>
      </c>
      <c r="H88" s="301">
        <v>8.6999999999999993</v>
      </c>
      <c r="I88" s="301">
        <v>8.6999999999999993</v>
      </c>
      <c r="J88" s="301">
        <v>8.8000000000000007</v>
      </c>
      <c r="K88" s="301">
        <v>8.8000000000000007</v>
      </c>
      <c r="L88" s="301">
        <v>8.8000000000000007</v>
      </c>
      <c r="M88" s="301">
        <v>8.8000000000000007</v>
      </c>
      <c r="N88" s="301">
        <v>8.8000000000000007</v>
      </c>
      <c r="O88" s="301">
        <v>8.8000000000000007</v>
      </c>
      <c r="P88" s="301">
        <v>8.6999999999999993</v>
      </c>
      <c r="Q88" s="301">
        <v>8.8000000000000007</v>
      </c>
      <c r="R88" s="301">
        <v>8.8000000000000007</v>
      </c>
      <c r="S88" s="301">
        <v>8.8000000000000007</v>
      </c>
      <c r="T88" s="301">
        <v>8.6999999999999993</v>
      </c>
      <c r="U88" s="406">
        <v>8.6999999999999993</v>
      </c>
      <c r="V88" s="406">
        <v>8.6</v>
      </c>
      <c r="W88" s="406">
        <v>8.5</v>
      </c>
      <c r="X88" s="406">
        <v>8.5</v>
      </c>
      <c r="Y88" s="301">
        <v>8.5</v>
      </c>
      <c r="Z88" s="406">
        <v>8.4</v>
      </c>
      <c r="AA88" s="301">
        <v>8.3000000000000007</v>
      </c>
    </row>
    <row r="89" spans="2:27" x14ac:dyDescent="0.2">
      <c r="B89" s="5" t="s">
        <v>439</v>
      </c>
      <c r="C89" s="5" t="s">
        <v>145</v>
      </c>
      <c r="D89" s="117" t="s">
        <v>191</v>
      </c>
      <c r="E89" s="5" t="s">
        <v>192</v>
      </c>
      <c r="F89" s="53" t="s">
        <v>467</v>
      </c>
      <c r="G89" s="53">
        <v>10</v>
      </c>
      <c r="H89" s="301">
        <v>7.5</v>
      </c>
      <c r="I89" s="301">
        <v>7.5</v>
      </c>
      <c r="J89" s="301">
        <v>7.4</v>
      </c>
      <c r="K89" s="301">
        <v>7.5</v>
      </c>
      <c r="L89" s="301">
        <v>7.5</v>
      </c>
      <c r="M89" s="301">
        <v>7.5</v>
      </c>
      <c r="N89" s="301">
        <v>7.6</v>
      </c>
      <c r="O89" s="301">
        <v>7.6</v>
      </c>
      <c r="P89" s="301">
        <v>7.6</v>
      </c>
      <c r="Q89" s="301">
        <v>7.6</v>
      </c>
      <c r="R89" s="301">
        <v>7.7</v>
      </c>
      <c r="S89" s="301">
        <v>7.7</v>
      </c>
      <c r="T89" s="301">
        <v>7.7</v>
      </c>
      <c r="U89" s="406">
        <v>7.8</v>
      </c>
      <c r="V89" s="406">
        <v>7.8</v>
      </c>
      <c r="W89" s="406">
        <v>7.7</v>
      </c>
      <c r="X89" s="406">
        <v>7.6</v>
      </c>
      <c r="Y89" s="301">
        <v>7.6</v>
      </c>
      <c r="Z89" s="406">
        <v>7.6</v>
      </c>
      <c r="AA89" s="301">
        <v>7.5</v>
      </c>
    </row>
    <row r="90" spans="2:27" x14ac:dyDescent="0.2">
      <c r="B90" s="5" t="s">
        <v>422</v>
      </c>
      <c r="C90" s="5" t="s">
        <v>31</v>
      </c>
      <c r="D90" s="117" t="s">
        <v>193</v>
      </c>
      <c r="E90" s="5" t="s">
        <v>194</v>
      </c>
      <c r="F90" s="53" t="s">
        <v>467</v>
      </c>
      <c r="G90" s="53">
        <v>10</v>
      </c>
      <c r="H90" s="301">
        <v>8.5</v>
      </c>
      <c r="I90" s="301">
        <v>8.5</v>
      </c>
      <c r="J90" s="301">
        <v>8.5</v>
      </c>
      <c r="K90" s="301">
        <v>8.6</v>
      </c>
      <c r="L90" s="301">
        <v>8.6</v>
      </c>
      <c r="M90" s="301">
        <v>8.6</v>
      </c>
      <c r="N90" s="301">
        <v>8.6999999999999993</v>
      </c>
      <c r="O90" s="301">
        <v>8.8000000000000007</v>
      </c>
      <c r="P90" s="301">
        <v>8.9</v>
      </c>
      <c r="Q90" s="301">
        <v>8.9</v>
      </c>
      <c r="R90" s="301">
        <v>9</v>
      </c>
      <c r="S90" s="301">
        <v>9.1</v>
      </c>
      <c r="T90" s="301">
        <v>9.1</v>
      </c>
      <c r="U90" s="406">
        <v>9.1999999999999993</v>
      </c>
      <c r="V90" s="406">
        <v>9.3000000000000007</v>
      </c>
      <c r="W90" s="406">
        <v>9.3000000000000007</v>
      </c>
      <c r="X90" s="406">
        <v>9.3000000000000007</v>
      </c>
      <c r="Y90" s="301">
        <v>9.3000000000000007</v>
      </c>
      <c r="Z90" s="406">
        <v>9.3000000000000007</v>
      </c>
      <c r="AA90" s="301">
        <v>9.1999999999999993</v>
      </c>
    </row>
    <row r="91" spans="2:27" x14ac:dyDescent="0.2">
      <c r="B91" s="5" t="s">
        <v>415</v>
      </c>
      <c r="C91" s="5" t="s">
        <v>5</v>
      </c>
      <c r="D91" s="2" t="s">
        <v>561</v>
      </c>
      <c r="E91" s="2" t="s">
        <v>562</v>
      </c>
      <c r="F91" s="53" t="s">
        <v>467</v>
      </c>
      <c r="G91" s="53">
        <v>10</v>
      </c>
      <c r="H91" s="301">
        <v>6.2</v>
      </c>
      <c r="I91" s="301">
        <v>6.2</v>
      </c>
      <c r="J91" s="301">
        <v>6.2</v>
      </c>
      <c r="K91" s="301">
        <v>6.2</v>
      </c>
      <c r="L91" s="301">
        <v>6.2</v>
      </c>
      <c r="M91" s="301">
        <v>6.2</v>
      </c>
      <c r="N91" s="301">
        <v>6.2</v>
      </c>
      <c r="O91" s="301">
        <v>6.3</v>
      </c>
      <c r="P91" s="301">
        <v>6.3</v>
      </c>
      <c r="Q91" s="301">
        <v>6.3</v>
      </c>
      <c r="R91" s="301">
        <v>6.3</v>
      </c>
      <c r="S91" s="301">
        <v>6.3</v>
      </c>
      <c r="T91" s="301">
        <v>6.3</v>
      </c>
      <c r="U91" s="406">
        <v>6.3</v>
      </c>
      <c r="V91" s="406">
        <v>6.3</v>
      </c>
      <c r="W91" s="406">
        <v>6.2</v>
      </c>
      <c r="X91" s="406">
        <v>6.2</v>
      </c>
      <c r="Y91" s="301">
        <v>6.1</v>
      </c>
      <c r="Z91" s="406">
        <v>6.1</v>
      </c>
      <c r="AA91" s="301">
        <v>6</v>
      </c>
    </row>
    <row r="92" spans="2:27" x14ac:dyDescent="0.2">
      <c r="B92" s="5" t="s">
        <v>435</v>
      </c>
      <c r="C92" s="5" t="s">
        <v>111</v>
      </c>
      <c r="D92" s="117" t="s">
        <v>196</v>
      </c>
      <c r="E92" s="5" t="s">
        <v>197</v>
      </c>
      <c r="F92" s="53" t="s">
        <v>467</v>
      </c>
      <c r="G92" s="53">
        <v>10</v>
      </c>
      <c r="H92" s="301">
        <v>8.4</v>
      </c>
      <c r="I92" s="301">
        <v>8.3000000000000007</v>
      </c>
      <c r="J92" s="301">
        <v>8.3000000000000007</v>
      </c>
      <c r="K92" s="301">
        <v>8.3000000000000007</v>
      </c>
      <c r="L92" s="301">
        <v>8.3000000000000007</v>
      </c>
      <c r="M92" s="301">
        <v>8.3000000000000007</v>
      </c>
      <c r="N92" s="301">
        <v>8.3000000000000007</v>
      </c>
      <c r="O92" s="301">
        <v>8.1999999999999993</v>
      </c>
      <c r="P92" s="301">
        <v>8.1999999999999993</v>
      </c>
      <c r="Q92" s="301">
        <v>8.1999999999999993</v>
      </c>
      <c r="R92" s="301">
        <v>8.1999999999999993</v>
      </c>
      <c r="S92" s="301">
        <v>8.1</v>
      </c>
      <c r="T92" s="301">
        <v>8.1</v>
      </c>
      <c r="U92" s="406">
        <v>8.1</v>
      </c>
      <c r="V92" s="406">
        <v>8.1</v>
      </c>
      <c r="W92" s="406">
        <v>8</v>
      </c>
      <c r="X92" s="406">
        <v>7.8</v>
      </c>
      <c r="Y92" s="301">
        <v>7.8</v>
      </c>
      <c r="Z92" s="406">
        <v>7.8</v>
      </c>
      <c r="AA92" s="301">
        <v>7.8</v>
      </c>
    </row>
    <row r="93" spans="2:27" x14ac:dyDescent="0.2">
      <c r="B93" s="5" t="s">
        <v>422</v>
      </c>
      <c r="C93" s="5" t="s">
        <v>31</v>
      </c>
      <c r="D93" s="117" t="s">
        <v>198</v>
      </c>
      <c r="E93" s="5" t="s">
        <v>199</v>
      </c>
      <c r="F93" s="53" t="s">
        <v>467</v>
      </c>
      <c r="G93" s="53">
        <v>10</v>
      </c>
      <c r="H93" s="301">
        <v>9.1</v>
      </c>
      <c r="I93" s="301">
        <v>9.1</v>
      </c>
      <c r="J93" s="301">
        <v>9.1</v>
      </c>
      <c r="K93" s="301">
        <v>9.1999999999999993</v>
      </c>
      <c r="L93" s="301">
        <v>9.1999999999999993</v>
      </c>
      <c r="M93" s="301">
        <v>9.1999999999999993</v>
      </c>
      <c r="N93" s="301">
        <v>9.3000000000000007</v>
      </c>
      <c r="O93" s="301">
        <v>9.3000000000000007</v>
      </c>
      <c r="P93" s="301">
        <v>9.4</v>
      </c>
      <c r="Q93" s="301">
        <v>9.5</v>
      </c>
      <c r="R93" s="301">
        <v>9.4</v>
      </c>
      <c r="S93" s="301">
        <v>9.4</v>
      </c>
      <c r="T93" s="301">
        <v>9.3000000000000007</v>
      </c>
      <c r="U93" s="406">
        <v>9.3000000000000007</v>
      </c>
      <c r="V93" s="406">
        <v>9.3000000000000007</v>
      </c>
      <c r="W93" s="406">
        <v>9.1999999999999993</v>
      </c>
      <c r="X93" s="406">
        <v>9.1</v>
      </c>
      <c r="Y93" s="301">
        <v>9</v>
      </c>
      <c r="Z93" s="406">
        <v>8.9</v>
      </c>
      <c r="AA93" s="301">
        <v>8.8000000000000007</v>
      </c>
    </row>
    <row r="94" spans="2:27" x14ac:dyDescent="0.2">
      <c r="B94" s="5" t="s">
        <v>435</v>
      </c>
      <c r="C94" s="5" t="s">
        <v>111</v>
      </c>
      <c r="D94" s="117" t="s">
        <v>200</v>
      </c>
      <c r="E94" s="5" t="s">
        <v>201</v>
      </c>
      <c r="F94" s="53" t="s">
        <v>467</v>
      </c>
      <c r="G94" s="53">
        <v>10</v>
      </c>
      <c r="H94" s="301">
        <v>11.1</v>
      </c>
      <c r="I94" s="301">
        <v>11.1</v>
      </c>
      <c r="J94" s="301">
        <v>11.1</v>
      </c>
      <c r="K94" s="301">
        <v>11.1</v>
      </c>
      <c r="L94" s="301">
        <v>11.1</v>
      </c>
      <c r="M94" s="301">
        <v>11.1</v>
      </c>
      <c r="N94" s="301">
        <v>11</v>
      </c>
      <c r="O94" s="301">
        <v>11</v>
      </c>
      <c r="P94" s="301">
        <v>11</v>
      </c>
      <c r="Q94" s="301">
        <v>11</v>
      </c>
      <c r="R94" s="301">
        <v>10.9</v>
      </c>
      <c r="S94" s="301">
        <v>10.8</v>
      </c>
      <c r="T94" s="301">
        <v>10.8</v>
      </c>
      <c r="U94" s="406">
        <v>10.8</v>
      </c>
      <c r="V94" s="406">
        <v>10.7</v>
      </c>
      <c r="W94" s="406">
        <v>10.7</v>
      </c>
      <c r="X94" s="406">
        <v>10.6</v>
      </c>
      <c r="Y94" s="301">
        <v>10.6</v>
      </c>
      <c r="Z94" s="406">
        <v>10.6</v>
      </c>
      <c r="AA94" s="301">
        <v>10.5</v>
      </c>
    </row>
    <row r="95" spans="2:27" x14ac:dyDescent="0.2">
      <c r="B95" s="5" t="s">
        <v>435</v>
      </c>
      <c r="C95" s="5" t="s">
        <v>111</v>
      </c>
      <c r="D95" s="117" t="s">
        <v>202</v>
      </c>
      <c r="E95" s="5" t="s">
        <v>203</v>
      </c>
      <c r="F95" s="53" t="s">
        <v>467</v>
      </c>
      <c r="G95" s="53">
        <v>10</v>
      </c>
      <c r="H95" s="301">
        <v>10.6</v>
      </c>
      <c r="I95" s="301">
        <v>10.6</v>
      </c>
      <c r="J95" s="301">
        <v>10.6</v>
      </c>
      <c r="K95" s="301">
        <v>10.5</v>
      </c>
      <c r="L95" s="301">
        <v>10.6</v>
      </c>
      <c r="M95" s="301">
        <v>10.5</v>
      </c>
      <c r="N95" s="301">
        <v>10.5</v>
      </c>
      <c r="O95" s="301">
        <v>10.5</v>
      </c>
      <c r="P95" s="301">
        <v>10.4</v>
      </c>
      <c r="Q95" s="301">
        <v>10.4</v>
      </c>
      <c r="R95" s="301">
        <v>10.3</v>
      </c>
      <c r="S95" s="301">
        <v>10.3</v>
      </c>
      <c r="T95" s="301">
        <v>10.199999999999999</v>
      </c>
      <c r="U95" s="406">
        <v>10.199999999999999</v>
      </c>
      <c r="V95" s="406">
        <v>10.199999999999999</v>
      </c>
      <c r="W95" s="406">
        <v>10.1</v>
      </c>
      <c r="X95" s="406">
        <v>10</v>
      </c>
      <c r="Y95" s="301">
        <v>9.9</v>
      </c>
      <c r="Z95" s="406">
        <v>9.8000000000000007</v>
      </c>
      <c r="AA95" s="301">
        <v>9.6999999999999993</v>
      </c>
    </row>
    <row r="96" spans="2:27" x14ac:dyDescent="0.2">
      <c r="B96" s="5" t="s">
        <v>439</v>
      </c>
      <c r="C96" s="5" t="s">
        <v>145</v>
      </c>
      <c r="D96" s="117" t="s">
        <v>204</v>
      </c>
      <c r="E96" s="5" t="s">
        <v>205</v>
      </c>
      <c r="F96" s="53" t="s">
        <v>467</v>
      </c>
      <c r="G96" s="53">
        <v>10</v>
      </c>
      <c r="H96" s="301">
        <v>8.4</v>
      </c>
      <c r="I96" s="301">
        <v>8.4</v>
      </c>
      <c r="J96" s="301">
        <v>8.3000000000000007</v>
      </c>
      <c r="K96" s="301">
        <v>8.3000000000000007</v>
      </c>
      <c r="L96" s="301">
        <v>8.3000000000000007</v>
      </c>
      <c r="M96" s="301">
        <v>8.3000000000000007</v>
      </c>
      <c r="N96" s="301">
        <v>8.3000000000000007</v>
      </c>
      <c r="O96" s="301">
        <v>8.3000000000000007</v>
      </c>
      <c r="P96" s="301">
        <v>8.3000000000000007</v>
      </c>
      <c r="Q96" s="301">
        <v>8.4</v>
      </c>
      <c r="R96" s="301">
        <v>8.4</v>
      </c>
      <c r="S96" s="301">
        <v>8.5</v>
      </c>
      <c r="T96" s="301">
        <v>8.4</v>
      </c>
      <c r="U96" s="406">
        <v>8.5</v>
      </c>
      <c r="V96" s="406">
        <v>8.5</v>
      </c>
      <c r="W96" s="406">
        <v>8.4</v>
      </c>
      <c r="X96" s="406">
        <v>8.4</v>
      </c>
      <c r="Y96" s="301">
        <v>8.3000000000000007</v>
      </c>
      <c r="Z96" s="406">
        <v>8.3000000000000007</v>
      </c>
      <c r="AA96" s="301">
        <v>8.1999999999999993</v>
      </c>
    </row>
    <row r="97" spans="2:27" x14ac:dyDescent="0.2">
      <c r="B97" s="5" t="s">
        <v>421</v>
      </c>
      <c r="C97" s="5" t="s">
        <v>28</v>
      </c>
      <c r="D97" s="117" t="s">
        <v>206</v>
      </c>
      <c r="E97" s="5" t="s">
        <v>207</v>
      </c>
      <c r="F97" s="53" t="s">
        <v>467</v>
      </c>
      <c r="G97" s="53">
        <v>10</v>
      </c>
      <c r="H97" s="301">
        <v>8.9</v>
      </c>
      <c r="I97" s="301">
        <v>8.9</v>
      </c>
      <c r="J97" s="301">
        <v>8.9</v>
      </c>
      <c r="K97" s="301">
        <v>8.9</v>
      </c>
      <c r="L97" s="301">
        <v>8.9</v>
      </c>
      <c r="M97" s="301">
        <v>8.9</v>
      </c>
      <c r="N97" s="301">
        <v>8.9</v>
      </c>
      <c r="O97" s="301">
        <v>8.8000000000000007</v>
      </c>
      <c r="P97" s="301">
        <v>8.8000000000000007</v>
      </c>
      <c r="Q97" s="301">
        <v>8.9</v>
      </c>
      <c r="R97" s="301">
        <v>8.9</v>
      </c>
      <c r="S97" s="301">
        <v>8.9</v>
      </c>
      <c r="T97" s="301">
        <v>8.8000000000000007</v>
      </c>
      <c r="U97" s="406">
        <v>8.8000000000000007</v>
      </c>
      <c r="V97" s="406">
        <v>8.8000000000000007</v>
      </c>
      <c r="W97" s="406">
        <v>8.8000000000000007</v>
      </c>
      <c r="X97" s="406">
        <v>8.8000000000000007</v>
      </c>
      <c r="Y97" s="301">
        <v>8.8000000000000007</v>
      </c>
      <c r="Z97" s="406">
        <v>8.8000000000000007</v>
      </c>
      <c r="AA97" s="301">
        <v>8.9</v>
      </c>
    </row>
    <row r="98" spans="2:27" x14ac:dyDescent="0.2">
      <c r="B98" s="5" t="s">
        <v>425</v>
      </c>
      <c r="C98" s="5" t="s">
        <v>40</v>
      </c>
      <c r="D98" s="117" t="s">
        <v>503</v>
      </c>
      <c r="E98" s="5" t="s">
        <v>504</v>
      </c>
      <c r="F98" s="53" t="s">
        <v>467</v>
      </c>
      <c r="G98" s="53">
        <v>10</v>
      </c>
      <c r="H98" s="301">
        <v>8.3000000000000007</v>
      </c>
      <c r="I98" s="301">
        <v>8.3000000000000007</v>
      </c>
      <c r="J98" s="301">
        <v>8.4</v>
      </c>
      <c r="K98" s="301">
        <v>8.4</v>
      </c>
      <c r="L98" s="301">
        <v>8.4</v>
      </c>
      <c r="M98" s="301">
        <v>8.4</v>
      </c>
      <c r="N98" s="301">
        <v>8.4</v>
      </c>
      <c r="O98" s="301">
        <v>8.5</v>
      </c>
      <c r="P98" s="301">
        <v>8.6</v>
      </c>
      <c r="Q98" s="301">
        <v>8.6999999999999993</v>
      </c>
      <c r="R98" s="301">
        <v>8.6999999999999993</v>
      </c>
      <c r="S98" s="301">
        <v>8.8000000000000007</v>
      </c>
      <c r="T98" s="301">
        <v>8.6999999999999993</v>
      </c>
      <c r="U98" s="406">
        <v>8.6999999999999993</v>
      </c>
      <c r="V98" s="406">
        <v>8.6999999999999993</v>
      </c>
      <c r="W98" s="406">
        <v>8.6999999999999993</v>
      </c>
      <c r="X98" s="406">
        <v>8.8000000000000007</v>
      </c>
      <c r="Y98" s="301">
        <v>8.6999999999999993</v>
      </c>
      <c r="Z98" s="406">
        <v>8.6999999999999993</v>
      </c>
      <c r="AA98" s="301">
        <v>8.6</v>
      </c>
    </row>
    <row r="99" spans="2:27" x14ac:dyDescent="0.2">
      <c r="B99" s="5" t="s">
        <v>438</v>
      </c>
      <c r="C99" s="5" t="s">
        <v>128</v>
      </c>
      <c r="D99" s="117" t="s">
        <v>208</v>
      </c>
      <c r="E99" s="5" t="s">
        <v>209</v>
      </c>
      <c r="F99" s="53" t="s">
        <v>467</v>
      </c>
      <c r="G99" s="53">
        <v>10</v>
      </c>
      <c r="H99" s="301">
        <v>7.5</v>
      </c>
      <c r="I99" s="301">
        <v>7.5</v>
      </c>
      <c r="J99" s="301">
        <v>7.5</v>
      </c>
      <c r="K99" s="301">
        <v>7.5</v>
      </c>
      <c r="L99" s="301">
        <v>7.6</v>
      </c>
      <c r="M99" s="301">
        <v>7.6</v>
      </c>
      <c r="N99" s="301">
        <v>7.6</v>
      </c>
      <c r="O99" s="301">
        <v>7.6</v>
      </c>
      <c r="P99" s="301">
        <v>7.6</v>
      </c>
      <c r="Q99" s="301">
        <v>7.6</v>
      </c>
      <c r="R99" s="301">
        <v>7.7</v>
      </c>
      <c r="S99" s="301">
        <v>7.7</v>
      </c>
      <c r="T99" s="301">
        <v>7.7</v>
      </c>
      <c r="U99" s="406">
        <v>7.7</v>
      </c>
      <c r="V99" s="406">
        <v>7.7</v>
      </c>
      <c r="W99" s="406">
        <v>7.7</v>
      </c>
      <c r="X99" s="406">
        <v>7.6</v>
      </c>
      <c r="Y99" s="301">
        <v>7.6</v>
      </c>
      <c r="Z99" s="406">
        <v>7.6</v>
      </c>
      <c r="AA99" s="301">
        <v>7.6</v>
      </c>
    </row>
    <row r="100" spans="2:27" x14ac:dyDescent="0.2">
      <c r="B100" s="5" t="s">
        <v>416</v>
      </c>
      <c r="C100" s="5" t="s">
        <v>8</v>
      </c>
      <c r="D100" s="117" t="s">
        <v>210</v>
      </c>
      <c r="E100" s="5" t="s">
        <v>211</v>
      </c>
      <c r="F100" s="53" t="s">
        <v>467</v>
      </c>
      <c r="G100" s="53">
        <v>10</v>
      </c>
      <c r="H100" s="301">
        <v>10.6</v>
      </c>
      <c r="I100" s="301">
        <v>10.5</v>
      </c>
      <c r="J100" s="301">
        <v>10.6</v>
      </c>
      <c r="K100" s="301">
        <v>10.5</v>
      </c>
      <c r="L100" s="301">
        <v>10.5</v>
      </c>
      <c r="M100" s="301">
        <v>10.5</v>
      </c>
      <c r="N100" s="301">
        <v>10.4</v>
      </c>
      <c r="O100" s="301">
        <v>10.4</v>
      </c>
      <c r="P100" s="301">
        <v>10.5</v>
      </c>
      <c r="Q100" s="301">
        <v>10.4</v>
      </c>
      <c r="R100" s="301">
        <v>10.4</v>
      </c>
      <c r="S100" s="301">
        <v>10.4</v>
      </c>
      <c r="T100" s="301">
        <v>10.4</v>
      </c>
      <c r="U100" s="406">
        <v>10.3</v>
      </c>
      <c r="V100" s="406">
        <v>10.199999999999999</v>
      </c>
      <c r="W100" s="406">
        <v>10.1</v>
      </c>
      <c r="X100" s="406">
        <v>10</v>
      </c>
      <c r="Y100" s="301">
        <v>9.9</v>
      </c>
      <c r="Z100" s="406">
        <v>9.9</v>
      </c>
      <c r="AA100" s="301">
        <v>9.8000000000000007</v>
      </c>
    </row>
    <row r="101" spans="2:27" x14ac:dyDescent="0.2">
      <c r="B101" s="5" t="s">
        <v>422</v>
      </c>
      <c r="C101" s="5" t="s">
        <v>31</v>
      </c>
      <c r="D101" s="117" t="s">
        <v>212</v>
      </c>
      <c r="E101" s="5" t="s">
        <v>213</v>
      </c>
      <c r="F101" s="53" t="s">
        <v>467</v>
      </c>
      <c r="G101" s="53">
        <v>10</v>
      </c>
      <c r="H101" s="301">
        <v>11.4</v>
      </c>
      <c r="I101" s="301">
        <v>11.3</v>
      </c>
      <c r="J101" s="301">
        <v>11.2</v>
      </c>
      <c r="K101" s="301">
        <v>11.1</v>
      </c>
      <c r="L101" s="301">
        <v>11.1</v>
      </c>
      <c r="M101" s="301">
        <v>11.1</v>
      </c>
      <c r="N101" s="301">
        <v>11</v>
      </c>
      <c r="O101" s="301">
        <v>10.9</v>
      </c>
      <c r="P101" s="301">
        <v>10.9</v>
      </c>
      <c r="Q101" s="301">
        <v>10.9</v>
      </c>
      <c r="R101" s="301">
        <v>10.8</v>
      </c>
      <c r="S101" s="301">
        <v>10.8</v>
      </c>
      <c r="T101" s="301">
        <v>10.8</v>
      </c>
      <c r="U101" s="406">
        <v>10.7</v>
      </c>
      <c r="V101" s="406">
        <v>10.7</v>
      </c>
      <c r="W101" s="406">
        <v>10.6</v>
      </c>
      <c r="X101" s="406">
        <v>10.5</v>
      </c>
      <c r="Y101" s="301">
        <v>10.4</v>
      </c>
      <c r="Z101" s="406">
        <v>10.3</v>
      </c>
      <c r="AA101" s="301">
        <v>10.199999999999999</v>
      </c>
    </row>
    <row r="102" spans="2:27" x14ac:dyDescent="0.2">
      <c r="B102" s="5" t="s">
        <v>552</v>
      </c>
      <c r="C102" s="5" t="s">
        <v>20</v>
      </c>
      <c r="D102" s="117" t="s">
        <v>214</v>
      </c>
      <c r="E102" s="5" t="s">
        <v>215</v>
      </c>
      <c r="F102" s="53" t="s">
        <v>467</v>
      </c>
      <c r="G102" s="53">
        <v>10</v>
      </c>
      <c r="H102" s="301">
        <v>10.5</v>
      </c>
      <c r="I102" s="301">
        <v>10.5</v>
      </c>
      <c r="J102" s="301">
        <v>10.6</v>
      </c>
      <c r="K102" s="301">
        <v>10.7</v>
      </c>
      <c r="L102" s="301">
        <v>10.8</v>
      </c>
      <c r="M102" s="301">
        <v>10.8</v>
      </c>
      <c r="N102" s="301">
        <v>10.9</v>
      </c>
      <c r="O102" s="301">
        <v>10.9</v>
      </c>
      <c r="P102" s="301">
        <v>10.9</v>
      </c>
      <c r="Q102" s="301">
        <v>10.9</v>
      </c>
      <c r="R102" s="301">
        <v>10.8</v>
      </c>
      <c r="S102" s="301">
        <v>10.8</v>
      </c>
      <c r="T102" s="301">
        <v>10.7</v>
      </c>
      <c r="U102" s="406">
        <v>10.5</v>
      </c>
      <c r="V102" s="406">
        <v>10.4</v>
      </c>
      <c r="W102" s="406">
        <v>10.199999999999999</v>
      </c>
      <c r="X102" s="406">
        <v>10.1</v>
      </c>
      <c r="Y102" s="301">
        <v>10</v>
      </c>
      <c r="Z102" s="406">
        <v>9.9</v>
      </c>
      <c r="AA102" s="301">
        <v>9.8000000000000007</v>
      </c>
    </row>
    <row r="103" spans="2:27" x14ac:dyDescent="0.2">
      <c r="B103" s="5" t="s">
        <v>421</v>
      </c>
      <c r="C103" s="5" t="s">
        <v>28</v>
      </c>
      <c r="D103" s="117" t="s">
        <v>216</v>
      </c>
      <c r="E103" s="5" t="s">
        <v>217</v>
      </c>
      <c r="F103" s="53" t="s">
        <v>467</v>
      </c>
      <c r="G103" s="53">
        <v>10</v>
      </c>
      <c r="H103" s="301">
        <v>7.2</v>
      </c>
      <c r="I103" s="301">
        <v>7.2</v>
      </c>
      <c r="J103" s="301">
        <v>7.2</v>
      </c>
      <c r="K103" s="301">
        <v>7.2</v>
      </c>
      <c r="L103" s="301">
        <v>7.2</v>
      </c>
      <c r="M103" s="301">
        <v>7.3</v>
      </c>
      <c r="N103" s="301">
        <v>7.3</v>
      </c>
      <c r="O103" s="301">
        <v>7.4</v>
      </c>
      <c r="P103" s="301">
        <v>7.5</v>
      </c>
      <c r="Q103" s="301">
        <v>7.5</v>
      </c>
      <c r="R103" s="301">
        <v>7.5</v>
      </c>
      <c r="S103" s="301">
        <v>7.5</v>
      </c>
      <c r="T103" s="301">
        <v>7.4</v>
      </c>
      <c r="U103" s="406">
        <v>7.4</v>
      </c>
      <c r="V103" s="406">
        <v>7.4</v>
      </c>
      <c r="W103" s="406">
        <v>7.4</v>
      </c>
      <c r="X103" s="406">
        <v>7.4</v>
      </c>
      <c r="Y103" s="301">
        <v>7.4</v>
      </c>
      <c r="Z103" s="406">
        <v>7.3</v>
      </c>
      <c r="AA103" s="301">
        <v>7.2</v>
      </c>
    </row>
    <row r="104" spans="2:27" x14ac:dyDescent="0.2">
      <c r="B104" s="14" t="s">
        <v>424</v>
      </c>
      <c r="C104" s="14" t="s">
        <v>35</v>
      </c>
      <c r="D104" s="119" t="s">
        <v>505</v>
      </c>
      <c r="E104" s="14" t="s">
        <v>195</v>
      </c>
      <c r="F104" s="53" t="s">
        <v>467</v>
      </c>
      <c r="G104" s="53">
        <v>10</v>
      </c>
      <c r="H104" s="301">
        <v>8.6</v>
      </c>
      <c r="I104" s="301">
        <v>8.6</v>
      </c>
      <c r="J104" s="301">
        <v>8.6</v>
      </c>
      <c r="K104" s="301">
        <v>8.6999999999999993</v>
      </c>
      <c r="L104" s="301">
        <v>8.6999999999999993</v>
      </c>
      <c r="M104" s="301">
        <v>8.6999999999999993</v>
      </c>
      <c r="N104" s="301">
        <v>8.8000000000000007</v>
      </c>
      <c r="O104" s="301">
        <v>8.8000000000000007</v>
      </c>
      <c r="P104" s="301">
        <v>8.9</v>
      </c>
      <c r="Q104" s="301">
        <v>9</v>
      </c>
      <c r="R104" s="301">
        <v>9</v>
      </c>
      <c r="S104" s="301">
        <v>9.1</v>
      </c>
      <c r="T104" s="301">
        <v>9</v>
      </c>
      <c r="U104" s="406">
        <v>9</v>
      </c>
      <c r="V104" s="406">
        <v>9</v>
      </c>
      <c r="W104" s="406">
        <v>8.9</v>
      </c>
      <c r="X104" s="406">
        <v>8.9</v>
      </c>
      <c r="Y104" s="301">
        <v>8.9</v>
      </c>
      <c r="Z104" s="406">
        <v>8.8000000000000007</v>
      </c>
      <c r="AA104" s="301">
        <v>8.8000000000000007</v>
      </c>
    </row>
    <row r="105" spans="2:27" x14ac:dyDescent="0.2">
      <c r="B105" s="5" t="s">
        <v>421</v>
      </c>
      <c r="C105" s="5" t="s">
        <v>28</v>
      </c>
      <c r="D105" s="117" t="s">
        <v>218</v>
      </c>
      <c r="E105" s="5" t="s">
        <v>219</v>
      </c>
      <c r="F105" s="53" t="s">
        <v>467</v>
      </c>
      <c r="G105" s="53">
        <v>10</v>
      </c>
      <c r="H105" s="301">
        <v>8.3000000000000007</v>
      </c>
      <c r="I105" s="301">
        <v>8.3000000000000007</v>
      </c>
      <c r="J105" s="301">
        <v>8.3000000000000007</v>
      </c>
      <c r="K105" s="301">
        <v>8.1999999999999993</v>
      </c>
      <c r="L105" s="301">
        <v>8.1999999999999993</v>
      </c>
      <c r="M105" s="301">
        <v>8.1999999999999993</v>
      </c>
      <c r="N105" s="301">
        <v>8.1999999999999993</v>
      </c>
      <c r="O105" s="301">
        <v>8.1999999999999993</v>
      </c>
      <c r="P105" s="301">
        <v>8.1999999999999993</v>
      </c>
      <c r="Q105" s="301">
        <v>8.1999999999999993</v>
      </c>
      <c r="R105" s="301">
        <v>8.1999999999999993</v>
      </c>
      <c r="S105" s="301">
        <v>8.1999999999999993</v>
      </c>
      <c r="T105" s="301">
        <v>8.1</v>
      </c>
      <c r="U105" s="406">
        <v>8.1</v>
      </c>
      <c r="V105" s="406">
        <v>8</v>
      </c>
      <c r="W105" s="406">
        <v>8</v>
      </c>
      <c r="X105" s="406">
        <v>7.9</v>
      </c>
      <c r="Y105" s="301">
        <v>7.9</v>
      </c>
      <c r="Z105" s="406">
        <v>7.8</v>
      </c>
      <c r="AA105" s="301">
        <v>7.7</v>
      </c>
    </row>
    <row r="106" spans="2:27" x14ac:dyDescent="0.2">
      <c r="B106" s="5" t="s">
        <v>438</v>
      </c>
      <c r="C106" s="5" t="s">
        <v>128</v>
      </c>
      <c r="D106" s="117" t="s">
        <v>220</v>
      </c>
      <c r="E106" s="5" t="s">
        <v>221</v>
      </c>
      <c r="F106" s="53" t="s">
        <v>467</v>
      </c>
      <c r="G106" s="53">
        <v>10</v>
      </c>
      <c r="H106" s="301">
        <v>8.3000000000000007</v>
      </c>
      <c r="I106" s="301">
        <v>8.3000000000000007</v>
      </c>
      <c r="J106" s="301">
        <v>8.1999999999999993</v>
      </c>
      <c r="K106" s="301">
        <v>8.1</v>
      </c>
      <c r="L106" s="301">
        <v>8.1</v>
      </c>
      <c r="M106" s="301">
        <v>8.1</v>
      </c>
      <c r="N106" s="301">
        <v>8.1</v>
      </c>
      <c r="O106" s="301">
        <v>8.1999999999999993</v>
      </c>
      <c r="P106" s="301">
        <v>8.1999999999999993</v>
      </c>
      <c r="Q106" s="301">
        <v>8.3000000000000007</v>
      </c>
      <c r="R106" s="301">
        <v>8.3000000000000007</v>
      </c>
      <c r="S106" s="301">
        <v>8.4</v>
      </c>
      <c r="T106" s="301">
        <v>8.3000000000000007</v>
      </c>
      <c r="U106" s="406">
        <v>8.3000000000000007</v>
      </c>
      <c r="V106" s="406">
        <v>8.1999999999999993</v>
      </c>
      <c r="W106" s="406">
        <v>8.1999999999999993</v>
      </c>
      <c r="X106" s="406">
        <v>8.1999999999999993</v>
      </c>
      <c r="Y106" s="301">
        <v>8.3000000000000007</v>
      </c>
      <c r="Z106" s="406">
        <v>8.3000000000000007</v>
      </c>
      <c r="AA106" s="301">
        <v>8.3000000000000007</v>
      </c>
    </row>
    <row r="107" spans="2:27" x14ac:dyDescent="0.2">
      <c r="B107" s="5" t="s">
        <v>432</v>
      </c>
      <c r="C107" s="5" t="s">
        <v>89</v>
      </c>
      <c r="D107" s="117" t="s">
        <v>222</v>
      </c>
      <c r="E107" s="5" t="s">
        <v>223</v>
      </c>
      <c r="F107" s="53" t="s">
        <v>467</v>
      </c>
      <c r="G107" s="53">
        <v>10</v>
      </c>
      <c r="H107" s="301">
        <v>7.8</v>
      </c>
      <c r="I107" s="301">
        <v>7.8</v>
      </c>
      <c r="J107" s="301">
        <v>7.8</v>
      </c>
      <c r="K107" s="301">
        <v>7.8</v>
      </c>
      <c r="L107" s="301">
        <v>7.8</v>
      </c>
      <c r="M107" s="301">
        <v>7.8</v>
      </c>
      <c r="N107" s="301">
        <v>7.8</v>
      </c>
      <c r="O107" s="301">
        <v>7.8</v>
      </c>
      <c r="P107" s="301">
        <v>7.8</v>
      </c>
      <c r="Q107" s="301">
        <v>7.8</v>
      </c>
      <c r="R107" s="301">
        <v>7.7</v>
      </c>
      <c r="S107" s="301">
        <v>7.7</v>
      </c>
      <c r="T107" s="301">
        <v>7.6</v>
      </c>
      <c r="U107" s="406">
        <v>7.6</v>
      </c>
      <c r="V107" s="406">
        <v>7.5</v>
      </c>
      <c r="W107" s="406">
        <v>7.5</v>
      </c>
      <c r="X107" s="406">
        <v>7.4</v>
      </c>
      <c r="Y107" s="301">
        <v>7.4</v>
      </c>
      <c r="Z107" s="406">
        <v>7.3</v>
      </c>
      <c r="AA107" s="301">
        <v>7.2</v>
      </c>
    </row>
    <row r="108" spans="2:27" x14ac:dyDescent="0.2">
      <c r="B108" s="5" t="s">
        <v>418</v>
      </c>
      <c r="C108" s="5" t="s">
        <v>12</v>
      </c>
      <c r="D108" s="117" t="s">
        <v>224</v>
      </c>
      <c r="E108" s="5" t="s">
        <v>225</v>
      </c>
      <c r="F108" s="53" t="s">
        <v>467</v>
      </c>
      <c r="G108" s="53">
        <v>10</v>
      </c>
      <c r="H108" s="301">
        <v>9.6</v>
      </c>
      <c r="I108" s="301">
        <v>9.5</v>
      </c>
      <c r="J108" s="301">
        <v>9.5</v>
      </c>
      <c r="K108" s="301">
        <v>9.5</v>
      </c>
      <c r="L108" s="301">
        <v>9.5</v>
      </c>
      <c r="M108" s="301">
        <v>9.6</v>
      </c>
      <c r="N108" s="301">
        <v>9.6</v>
      </c>
      <c r="O108" s="301">
        <v>9.6999999999999993</v>
      </c>
      <c r="P108" s="301">
        <v>9.6999999999999993</v>
      </c>
      <c r="Q108" s="301">
        <v>9.6999999999999993</v>
      </c>
      <c r="R108" s="301">
        <v>9.6999999999999993</v>
      </c>
      <c r="S108" s="301">
        <v>9.6999999999999993</v>
      </c>
      <c r="T108" s="301">
        <v>9.6999999999999993</v>
      </c>
      <c r="U108" s="406">
        <v>9.6999999999999993</v>
      </c>
      <c r="V108" s="406">
        <v>9.8000000000000007</v>
      </c>
      <c r="W108" s="406">
        <v>9.6999999999999993</v>
      </c>
      <c r="X108" s="406">
        <v>9.6999999999999993</v>
      </c>
      <c r="Y108" s="301">
        <v>9.6</v>
      </c>
      <c r="Z108" s="406">
        <v>9.5</v>
      </c>
      <c r="AA108" s="301">
        <v>9.4</v>
      </c>
    </row>
    <row r="109" spans="2:27" x14ac:dyDescent="0.2">
      <c r="B109" s="118" t="s">
        <v>432</v>
      </c>
      <c r="C109" s="118" t="s">
        <v>89</v>
      </c>
      <c r="D109" s="124" t="s">
        <v>509</v>
      </c>
      <c r="E109" s="14" t="s">
        <v>90</v>
      </c>
      <c r="F109" s="53" t="s">
        <v>467</v>
      </c>
      <c r="G109" s="53">
        <v>10</v>
      </c>
      <c r="H109" s="301">
        <v>7.9</v>
      </c>
      <c r="I109" s="301">
        <v>8</v>
      </c>
      <c r="J109" s="301">
        <v>8</v>
      </c>
      <c r="K109" s="301">
        <v>8</v>
      </c>
      <c r="L109" s="301">
        <v>8.1</v>
      </c>
      <c r="M109" s="301">
        <v>8</v>
      </c>
      <c r="N109" s="301">
        <v>8</v>
      </c>
      <c r="O109" s="301">
        <v>8</v>
      </c>
      <c r="P109" s="301">
        <v>8.1</v>
      </c>
      <c r="Q109" s="301">
        <v>8.1</v>
      </c>
      <c r="R109" s="301">
        <v>8.1</v>
      </c>
      <c r="S109" s="301">
        <v>8.1</v>
      </c>
      <c r="T109" s="301">
        <v>8.1</v>
      </c>
      <c r="U109" s="406">
        <v>8.1</v>
      </c>
      <c r="V109" s="406">
        <v>8.1999999999999993</v>
      </c>
      <c r="W109" s="406">
        <v>8.1999999999999993</v>
      </c>
      <c r="X109" s="406">
        <v>8.1999999999999993</v>
      </c>
      <c r="Y109" s="301">
        <v>8.1999999999999993</v>
      </c>
      <c r="Z109" s="406">
        <v>8.1999999999999993</v>
      </c>
      <c r="AA109" s="301">
        <v>8.1999999999999993</v>
      </c>
    </row>
    <row r="110" spans="2:27" x14ac:dyDescent="0.2">
      <c r="B110" s="5" t="s">
        <v>433</v>
      </c>
      <c r="C110" s="5" t="s">
        <v>91</v>
      </c>
      <c r="D110" s="117" t="s">
        <v>226</v>
      </c>
      <c r="E110" s="5" t="s">
        <v>227</v>
      </c>
      <c r="F110" s="53" t="s">
        <v>467</v>
      </c>
      <c r="G110" s="53">
        <v>10</v>
      </c>
      <c r="H110" s="301">
        <v>6.4</v>
      </c>
      <c r="I110" s="301">
        <v>6.4</v>
      </c>
      <c r="J110" s="301">
        <v>6.4</v>
      </c>
      <c r="K110" s="301">
        <v>6.5</v>
      </c>
      <c r="L110" s="301">
        <v>6.5</v>
      </c>
      <c r="M110" s="301">
        <v>6.6</v>
      </c>
      <c r="N110" s="301">
        <v>6.7</v>
      </c>
      <c r="O110" s="301">
        <v>6.7</v>
      </c>
      <c r="P110" s="301">
        <v>6.9</v>
      </c>
      <c r="Q110" s="301">
        <v>7</v>
      </c>
      <c r="R110" s="301">
        <v>7.1</v>
      </c>
      <c r="S110" s="301">
        <v>7.1</v>
      </c>
      <c r="T110" s="301">
        <v>7.2</v>
      </c>
      <c r="U110" s="406">
        <v>7.3</v>
      </c>
      <c r="V110" s="406">
        <v>7.3</v>
      </c>
      <c r="W110" s="406">
        <v>7.3</v>
      </c>
      <c r="X110" s="406">
        <v>7.3</v>
      </c>
      <c r="Y110" s="301">
        <v>7.3</v>
      </c>
      <c r="Z110" s="406">
        <v>7.3</v>
      </c>
      <c r="AA110" s="301">
        <v>7.2</v>
      </c>
    </row>
    <row r="111" spans="2:27" x14ac:dyDescent="0.2">
      <c r="B111" s="5" t="s">
        <v>552</v>
      </c>
      <c r="C111" s="5" t="s">
        <v>20</v>
      </c>
      <c r="D111" s="117" t="s">
        <v>228</v>
      </c>
      <c r="E111" s="5" t="s">
        <v>229</v>
      </c>
      <c r="F111" s="53" t="s">
        <v>467</v>
      </c>
      <c r="G111" s="53">
        <v>10</v>
      </c>
      <c r="H111" s="301">
        <v>10.4</v>
      </c>
      <c r="I111" s="301">
        <v>10.4</v>
      </c>
      <c r="J111" s="301">
        <v>10.5</v>
      </c>
      <c r="K111" s="301">
        <v>10.5</v>
      </c>
      <c r="L111" s="301">
        <v>10.6</v>
      </c>
      <c r="M111" s="301">
        <v>10.6</v>
      </c>
      <c r="N111" s="301">
        <v>10.7</v>
      </c>
      <c r="O111" s="301">
        <v>10.7</v>
      </c>
      <c r="P111" s="301">
        <v>10.8</v>
      </c>
      <c r="Q111" s="301">
        <v>10.8</v>
      </c>
      <c r="R111" s="301">
        <v>10.8</v>
      </c>
      <c r="S111" s="301">
        <v>10.8</v>
      </c>
      <c r="T111" s="301">
        <v>10.8</v>
      </c>
      <c r="U111" s="406">
        <v>10.8</v>
      </c>
      <c r="V111" s="406">
        <v>10.7</v>
      </c>
      <c r="W111" s="406">
        <v>10.7</v>
      </c>
      <c r="X111" s="406">
        <v>10.6</v>
      </c>
      <c r="Y111" s="301">
        <v>10.5</v>
      </c>
      <c r="Z111" s="406">
        <v>10.4</v>
      </c>
      <c r="AA111" s="301">
        <v>10.3</v>
      </c>
    </row>
    <row r="112" spans="2:27" x14ac:dyDescent="0.2">
      <c r="B112" s="120" t="s">
        <v>434</v>
      </c>
      <c r="C112" s="120" t="s">
        <v>98</v>
      </c>
      <c r="D112" s="121" t="s">
        <v>230</v>
      </c>
      <c r="E112" s="5" t="s">
        <v>231</v>
      </c>
      <c r="F112" s="53" t="s">
        <v>467</v>
      </c>
      <c r="G112" s="53">
        <v>10</v>
      </c>
      <c r="H112" s="301">
        <v>9</v>
      </c>
      <c r="I112" s="301">
        <v>8.9</v>
      </c>
      <c r="J112" s="301">
        <v>8.9</v>
      </c>
      <c r="K112" s="301">
        <v>8.8000000000000007</v>
      </c>
      <c r="L112" s="301">
        <v>8.8000000000000007</v>
      </c>
      <c r="M112" s="301">
        <v>8.8000000000000007</v>
      </c>
      <c r="N112" s="301">
        <v>8.8000000000000007</v>
      </c>
      <c r="O112" s="301">
        <v>8.8000000000000007</v>
      </c>
      <c r="P112" s="301">
        <v>8.9</v>
      </c>
      <c r="Q112" s="301">
        <v>8.9</v>
      </c>
      <c r="R112" s="301">
        <v>9</v>
      </c>
      <c r="S112" s="301">
        <v>9.1</v>
      </c>
      <c r="T112" s="301">
        <v>9.1</v>
      </c>
      <c r="U112" s="406">
        <v>9.1999999999999993</v>
      </c>
      <c r="V112" s="406">
        <v>9.1999999999999993</v>
      </c>
      <c r="W112" s="406">
        <v>9.1999999999999993</v>
      </c>
      <c r="X112" s="406">
        <v>9.1999999999999993</v>
      </c>
      <c r="Y112" s="301">
        <v>9.1999999999999993</v>
      </c>
      <c r="Z112" s="406">
        <v>9.1</v>
      </c>
      <c r="AA112" s="301">
        <v>9.1</v>
      </c>
    </row>
    <row r="113" spans="2:27" x14ac:dyDescent="0.2">
      <c r="B113" s="5" t="s">
        <v>436</v>
      </c>
      <c r="C113" s="5" t="s">
        <v>114</v>
      </c>
      <c r="D113" s="117" t="s">
        <v>232</v>
      </c>
      <c r="E113" s="5" t="s">
        <v>233</v>
      </c>
      <c r="F113" s="53" t="s">
        <v>467</v>
      </c>
      <c r="G113" s="53">
        <v>10</v>
      </c>
      <c r="H113" s="301">
        <v>8.1999999999999993</v>
      </c>
      <c r="I113" s="301">
        <v>8.3000000000000007</v>
      </c>
      <c r="J113" s="301">
        <v>8.1999999999999993</v>
      </c>
      <c r="K113" s="301">
        <v>8.1999999999999993</v>
      </c>
      <c r="L113" s="301">
        <v>8.1999999999999993</v>
      </c>
      <c r="M113" s="301">
        <v>8.1999999999999993</v>
      </c>
      <c r="N113" s="301">
        <v>8.3000000000000007</v>
      </c>
      <c r="O113" s="301">
        <v>8.4</v>
      </c>
      <c r="P113" s="301">
        <v>8.6</v>
      </c>
      <c r="Q113" s="301">
        <v>8.6</v>
      </c>
      <c r="R113" s="301">
        <v>8.6</v>
      </c>
      <c r="S113" s="301">
        <v>8.8000000000000007</v>
      </c>
      <c r="T113" s="301">
        <v>8.8000000000000007</v>
      </c>
      <c r="U113" s="406">
        <v>8.8000000000000007</v>
      </c>
      <c r="V113" s="406">
        <v>8.8000000000000007</v>
      </c>
      <c r="W113" s="406">
        <v>8.8000000000000007</v>
      </c>
      <c r="X113" s="406">
        <v>8.8000000000000007</v>
      </c>
      <c r="Y113" s="301">
        <v>8.8000000000000007</v>
      </c>
      <c r="Z113" s="406">
        <v>8.6999999999999993</v>
      </c>
      <c r="AA113" s="301">
        <v>8.6</v>
      </c>
    </row>
    <row r="114" spans="2:27" x14ac:dyDescent="0.2">
      <c r="B114" s="5" t="s">
        <v>434</v>
      </c>
      <c r="C114" s="5" t="s">
        <v>98</v>
      </c>
      <c r="D114" s="117" t="s">
        <v>234</v>
      </c>
      <c r="E114" s="5" t="s">
        <v>235</v>
      </c>
      <c r="F114" s="53" t="s">
        <v>467</v>
      </c>
      <c r="G114" s="53">
        <v>10</v>
      </c>
      <c r="H114" s="301">
        <v>7.4</v>
      </c>
      <c r="I114" s="301">
        <v>7.4</v>
      </c>
      <c r="J114" s="301">
        <v>7.5</v>
      </c>
      <c r="K114" s="301">
        <v>7.5</v>
      </c>
      <c r="L114" s="301">
        <v>7.6</v>
      </c>
      <c r="M114" s="301">
        <v>7.6</v>
      </c>
      <c r="N114" s="301">
        <v>7.6</v>
      </c>
      <c r="O114" s="301">
        <v>7.7</v>
      </c>
      <c r="P114" s="301">
        <v>7.9</v>
      </c>
      <c r="Q114" s="301">
        <v>8</v>
      </c>
      <c r="R114" s="301">
        <v>8.1</v>
      </c>
      <c r="S114" s="301">
        <v>8.3000000000000007</v>
      </c>
      <c r="T114" s="301">
        <v>8.3000000000000007</v>
      </c>
      <c r="U114" s="406">
        <v>8.4</v>
      </c>
      <c r="V114" s="406">
        <v>8.3000000000000007</v>
      </c>
      <c r="W114" s="406">
        <v>8.4</v>
      </c>
      <c r="X114" s="406">
        <v>8.3000000000000007</v>
      </c>
      <c r="Y114" s="301">
        <v>8.3000000000000007</v>
      </c>
      <c r="Z114" s="406">
        <v>8.4</v>
      </c>
      <c r="AA114" s="301">
        <v>8.3000000000000007</v>
      </c>
    </row>
    <row r="115" spans="2:27" x14ac:dyDescent="0.2">
      <c r="B115" s="5" t="s">
        <v>415</v>
      </c>
      <c r="C115" s="5" t="s">
        <v>5</v>
      </c>
      <c r="D115" s="117" t="s">
        <v>236</v>
      </c>
      <c r="E115" s="5" t="s">
        <v>237</v>
      </c>
      <c r="F115" s="53" t="s">
        <v>467</v>
      </c>
      <c r="G115" s="53">
        <v>10</v>
      </c>
      <c r="H115" s="301">
        <v>7.2</v>
      </c>
      <c r="I115" s="301">
        <v>7.2</v>
      </c>
      <c r="J115" s="301">
        <v>7.2</v>
      </c>
      <c r="K115" s="301">
        <v>7.2</v>
      </c>
      <c r="L115" s="301">
        <v>7.3</v>
      </c>
      <c r="M115" s="301">
        <v>7.2</v>
      </c>
      <c r="N115" s="301">
        <v>7.2</v>
      </c>
      <c r="O115" s="301">
        <v>7.2</v>
      </c>
      <c r="P115" s="301">
        <v>7.2</v>
      </c>
      <c r="Q115" s="301">
        <v>7.1</v>
      </c>
      <c r="R115" s="301">
        <v>7.1</v>
      </c>
      <c r="S115" s="301">
        <v>7.1</v>
      </c>
      <c r="T115" s="301">
        <v>7</v>
      </c>
      <c r="U115" s="406">
        <v>7.1</v>
      </c>
      <c r="V115" s="406">
        <v>7.1</v>
      </c>
      <c r="W115" s="406">
        <v>7.1</v>
      </c>
      <c r="X115" s="406">
        <v>7</v>
      </c>
      <c r="Y115" s="301">
        <v>7</v>
      </c>
      <c r="Z115" s="406">
        <v>6.9</v>
      </c>
      <c r="AA115" s="301">
        <v>6.9</v>
      </c>
    </row>
    <row r="116" spans="2:27" x14ac:dyDescent="0.2">
      <c r="B116" s="5" t="s">
        <v>436</v>
      </c>
      <c r="C116" s="5" t="s">
        <v>114</v>
      </c>
      <c r="D116" s="117" t="s">
        <v>238</v>
      </c>
      <c r="E116" s="5" t="s">
        <v>239</v>
      </c>
      <c r="F116" s="53" t="s">
        <v>467</v>
      </c>
      <c r="G116" s="53">
        <v>10</v>
      </c>
      <c r="H116" s="301">
        <v>9.8000000000000007</v>
      </c>
      <c r="I116" s="301">
        <v>9.6999999999999993</v>
      </c>
      <c r="J116" s="301">
        <v>9.6</v>
      </c>
      <c r="K116" s="301">
        <v>9.6</v>
      </c>
      <c r="L116" s="301">
        <v>9.6</v>
      </c>
      <c r="M116" s="301">
        <v>9.5</v>
      </c>
      <c r="N116" s="301">
        <v>9.5</v>
      </c>
      <c r="O116" s="301">
        <v>9.5</v>
      </c>
      <c r="P116" s="301">
        <v>9.5</v>
      </c>
      <c r="Q116" s="301">
        <v>9.5</v>
      </c>
      <c r="R116" s="301">
        <v>9.5</v>
      </c>
      <c r="S116" s="301">
        <v>9.5</v>
      </c>
      <c r="T116" s="301">
        <v>9.5</v>
      </c>
      <c r="U116" s="406">
        <v>9.5</v>
      </c>
      <c r="V116" s="406">
        <v>9.6</v>
      </c>
      <c r="W116" s="406">
        <v>9.6</v>
      </c>
      <c r="X116" s="406">
        <v>9.6</v>
      </c>
      <c r="Y116" s="301">
        <v>9.6</v>
      </c>
      <c r="Z116" s="406">
        <v>9.6</v>
      </c>
      <c r="AA116" s="301">
        <v>9.6</v>
      </c>
    </row>
    <row r="117" spans="2:27" x14ac:dyDescent="0.2">
      <c r="B117" s="5" t="s">
        <v>429</v>
      </c>
      <c r="C117" s="5" t="s">
        <v>60</v>
      </c>
      <c r="D117" s="117" t="s">
        <v>240</v>
      </c>
      <c r="E117" s="5" t="s">
        <v>241</v>
      </c>
      <c r="F117" s="53" t="s">
        <v>467</v>
      </c>
      <c r="G117" s="53">
        <v>10</v>
      </c>
      <c r="H117" s="301">
        <v>10.8</v>
      </c>
      <c r="I117" s="301">
        <v>10.8</v>
      </c>
      <c r="J117" s="301">
        <v>10.8</v>
      </c>
      <c r="K117" s="301">
        <v>10.7</v>
      </c>
      <c r="L117" s="301">
        <v>10.6</v>
      </c>
      <c r="M117" s="301">
        <v>10.5</v>
      </c>
      <c r="N117" s="301">
        <v>10.5</v>
      </c>
      <c r="O117" s="301">
        <v>10.5</v>
      </c>
      <c r="P117" s="301">
        <v>10.7</v>
      </c>
      <c r="Q117" s="301">
        <v>10.7</v>
      </c>
      <c r="R117" s="301">
        <v>10.7</v>
      </c>
      <c r="S117" s="301">
        <v>10.7</v>
      </c>
      <c r="T117" s="301">
        <v>10.7</v>
      </c>
      <c r="U117" s="406">
        <v>10.7</v>
      </c>
      <c r="V117" s="406">
        <v>10.8</v>
      </c>
      <c r="W117" s="406">
        <v>10.7</v>
      </c>
      <c r="X117" s="406">
        <v>10.7</v>
      </c>
      <c r="Y117" s="301">
        <v>10.7</v>
      </c>
      <c r="Z117" s="406">
        <v>10.7</v>
      </c>
      <c r="AA117" s="301">
        <v>10.7</v>
      </c>
    </row>
    <row r="118" spans="2:27" x14ac:dyDescent="0.2">
      <c r="B118" s="5" t="s">
        <v>430</v>
      </c>
      <c r="C118" s="5" t="s">
        <v>65</v>
      </c>
      <c r="D118" s="117" t="s">
        <v>242</v>
      </c>
      <c r="E118" s="5" t="s">
        <v>243</v>
      </c>
      <c r="F118" s="53" t="s">
        <v>467</v>
      </c>
      <c r="G118" s="53">
        <v>10</v>
      </c>
      <c r="H118" s="301">
        <v>7.7</v>
      </c>
      <c r="I118" s="301">
        <v>7.8</v>
      </c>
      <c r="J118" s="301">
        <v>7.8</v>
      </c>
      <c r="K118" s="301">
        <v>7.9</v>
      </c>
      <c r="L118" s="301">
        <v>8</v>
      </c>
      <c r="M118" s="301">
        <v>8</v>
      </c>
      <c r="N118" s="301">
        <v>8.1</v>
      </c>
      <c r="O118" s="301">
        <v>8.1999999999999993</v>
      </c>
      <c r="P118" s="301">
        <v>8.3000000000000007</v>
      </c>
      <c r="Q118" s="301">
        <v>8.5</v>
      </c>
      <c r="R118" s="301">
        <v>8.5</v>
      </c>
      <c r="S118" s="301">
        <v>8.6</v>
      </c>
      <c r="T118" s="301">
        <v>8.5</v>
      </c>
      <c r="U118" s="406">
        <v>8.6</v>
      </c>
      <c r="V118" s="406">
        <v>8.6999999999999993</v>
      </c>
      <c r="W118" s="406">
        <v>8.6999999999999993</v>
      </c>
      <c r="X118" s="406">
        <v>8.6999999999999993</v>
      </c>
      <c r="Y118" s="301">
        <v>8.6999999999999993</v>
      </c>
      <c r="Z118" s="406">
        <v>8.6999999999999993</v>
      </c>
      <c r="AA118" s="301">
        <v>8.6999999999999993</v>
      </c>
    </row>
    <row r="119" spans="2:27" x14ac:dyDescent="0.2">
      <c r="B119" s="5" t="s">
        <v>432</v>
      </c>
      <c r="C119" s="5" t="s">
        <v>89</v>
      </c>
      <c r="D119" s="117" t="s">
        <v>244</v>
      </c>
      <c r="E119" s="5" t="s">
        <v>245</v>
      </c>
      <c r="F119" s="53" t="s">
        <v>467</v>
      </c>
      <c r="G119" s="53">
        <v>10</v>
      </c>
      <c r="H119" s="301">
        <v>8.1999999999999993</v>
      </c>
      <c r="I119" s="301">
        <v>8.1</v>
      </c>
      <c r="J119" s="301">
        <v>8.1</v>
      </c>
      <c r="K119" s="301">
        <v>8.1</v>
      </c>
      <c r="L119" s="301">
        <v>8.1</v>
      </c>
      <c r="M119" s="301">
        <v>8.1</v>
      </c>
      <c r="N119" s="301">
        <v>8.1</v>
      </c>
      <c r="O119" s="301">
        <v>8.1999999999999993</v>
      </c>
      <c r="P119" s="301">
        <v>8.1999999999999993</v>
      </c>
      <c r="Q119" s="301">
        <v>8.1</v>
      </c>
      <c r="R119" s="301">
        <v>8.1</v>
      </c>
      <c r="S119" s="301">
        <v>8</v>
      </c>
      <c r="T119" s="301">
        <v>7.9</v>
      </c>
      <c r="U119" s="406">
        <v>7.9</v>
      </c>
      <c r="V119" s="406">
        <v>7.9</v>
      </c>
      <c r="W119" s="406">
        <v>7.8</v>
      </c>
      <c r="X119" s="406">
        <v>7.7</v>
      </c>
      <c r="Y119" s="301">
        <v>7.7</v>
      </c>
      <c r="Z119" s="406">
        <v>7.7</v>
      </c>
      <c r="AA119" s="301">
        <v>7.6</v>
      </c>
    </row>
    <row r="120" spans="2:27" x14ac:dyDescent="0.2">
      <c r="B120" s="5" t="s">
        <v>427</v>
      </c>
      <c r="C120" s="5" t="s">
        <v>50</v>
      </c>
      <c r="D120" s="117" t="s">
        <v>246</v>
      </c>
      <c r="E120" s="5" t="s">
        <v>247</v>
      </c>
      <c r="F120" s="53" t="s">
        <v>467</v>
      </c>
      <c r="G120" s="53">
        <v>10</v>
      </c>
      <c r="H120" s="301">
        <v>8.9</v>
      </c>
      <c r="I120" s="301">
        <v>9</v>
      </c>
      <c r="J120" s="301">
        <v>8.9</v>
      </c>
      <c r="K120" s="301">
        <v>9</v>
      </c>
      <c r="L120" s="301">
        <v>9</v>
      </c>
      <c r="M120" s="301">
        <v>9</v>
      </c>
      <c r="N120" s="301">
        <v>9</v>
      </c>
      <c r="O120" s="301">
        <v>9</v>
      </c>
      <c r="P120" s="301">
        <v>9</v>
      </c>
      <c r="Q120" s="301">
        <v>9</v>
      </c>
      <c r="R120" s="301">
        <v>9</v>
      </c>
      <c r="S120" s="301">
        <v>9</v>
      </c>
      <c r="T120" s="301">
        <v>8.9</v>
      </c>
      <c r="U120" s="406">
        <v>8.8000000000000007</v>
      </c>
      <c r="V120" s="406">
        <v>8.8000000000000007</v>
      </c>
      <c r="W120" s="406">
        <v>8.6999999999999993</v>
      </c>
      <c r="X120" s="406">
        <v>8.6</v>
      </c>
      <c r="Y120" s="301">
        <v>8.6</v>
      </c>
      <c r="Z120" s="406">
        <v>8.5</v>
      </c>
      <c r="AA120" s="301">
        <v>8.4</v>
      </c>
    </row>
    <row r="121" spans="2:27" x14ac:dyDescent="0.2">
      <c r="B121" s="5" t="s">
        <v>432</v>
      </c>
      <c r="C121" s="5" t="s">
        <v>89</v>
      </c>
      <c r="D121" s="117" t="s">
        <v>248</v>
      </c>
      <c r="E121" s="5" t="s">
        <v>249</v>
      </c>
      <c r="F121" s="53" t="s">
        <v>467</v>
      </c>
      <c r="G121" s="53">
        <v>10</v>
      </c>
      <c r="H121" s="301">
        <v>7</v>
      </c>
      <c r="I121" s="301">
        <v>7</v>
      </c>
      <c r="J121" s="301">
        <v>7</v>
      </c>
      <c r="K121" s="301">
        <v>7.1</v>
      </c>
      <c r="L121" s="301">
        <v>7.1</v>
      </c>
      <c r="M121" s="301">
        <v>7.2</v>
      </c>
      <c r="N121" s="301">
        <v>7.2</v>
      </c>
      <c r="O121" s="301">
        <v>7.2</v>
      </c>
      <c r="P121" s="301">
        <v>7.2</v>
      </c>
      <c r="Q121" s="301">
        <v>7.2</v>
      </c>
      <c r="R121" s="301">
        <v>7.2</v>
      </c>
      <c r="S121" s="301">
        <v>7.2</v>
      </c>
      <c r="T121" s="301">
        <v>7.2</v>
      </c>
      <c r="U121" s="406">
        <v>7.2</v>
      </c>
      <c r="V121" s="406">
        <v>7.2</v>
      </c>
      <c r="W121" s="406">
        <v>7.2</v>
      </c>
      <c r="X121" s="406">
        <v>7.1</v>
      </c>
      <c r="Y121" s="301">
        <v>7.1</v>
      </c>
      <c r="Z121" s="406">
        <v>7</v>
      </c>
      <c r="AA121" s="301">
        <v>7</v>
      </c>
    </row>
    <row r="122" spans="2:27" x14ac:dyDescent="0.2">
      <c r="B122" s="5" t="s">
        <v>429</v>
      </c>
      <c r="C122" s="5" t="s">
        <v>60</v>
      </c>
      <c r="D122" s="117" t="s">
        <v>250</v>
      </c>
      <c r="E122" s="5" t="s">
        <v>251</v>
      </c>
      <c r="F122" s="53" t="s">
        <v>467</v>
      </c>
      <c r="G122" s="53">
        <v>10</v>
      </c>
      <c r="H122" s="301">
        <v>10.9</v>
      </c>
      <c r="I122" s="301">
        <v>10.7</v>
      </c>
      <c r="J122" s="301">
        <v>10.6</v>
      </c>
      <c r="K122" s="301">
        <v>10.4</v>
      </c>
      <c r="L122" s="301">
        <v>10.3</v>
      </c>
      <c r="M122" s="301">
        <v>10.199999999999999</v>
      </c>
      <c r="N122" s="301">
        <v>10.199999999999999</v>
      </c>
      <c r="O122" s="301">
        <v>10.1</v>
      </c>
      <c r="P122" s="301">
        <v>10.1</v>
      </c>
      <c r="Q122" s="301">
        <v>10</v>
      </c>
      <c r="R122" s="301">
        <v>9.9</v>
      </c>
      <c r="S122" s="301">
        <v>9.8000000000000007</v>
      </c>
      <c r="T122" s="301">
        <v>9.6999999999999993</v>
      </c>
      <c r="U122" s="406">
        <v>9.6</v>
      </c>
      <c r="V122" s="406">
        <v>9.5</v>
      </c>
      <c r="W122" s="406">
        <v>9.5</v>
      </c>
      <c r="X122" s="406">
        <v>9.4</v>
      </c>
      <c r="Y122" s="301">
        <v>9.4</v>
      </c>
      <c r="Z122" s="406">
        <v>9.3000000000000007</v>
      </c>
      <c r="AA122" s="301">
        <v>9.3000000000000007</v>
      </c>
    </row>
    <row r="123" spans="2:27" x14ac:dyDescent="0.2">
      <c r="B123" s="5" t="s">
        <v>438</v>
      </c>
      <c r="C123" s="5" t="s">
        <v>128</v>
      </c>
      <c r="D123" s="117" t="s">
        <v>252</v>
      </c>
      <c r="E123" s="5" t="s">
        <v>253</v>
      </c>
      <c r="F123" s="53" t="s">
        <v>467</v>
      </c>
      <c r="G123" s="53">
        <v>10</v>
      </c>
      <c r="H123" s="301">
        <v>7.7</v>
      </c>
      <c r="I123" s="301">
        <v>7.7</v>
      </c>
      <c r="J123" s="301">
        <v>7.6</v>
      </c>
      <c r="K123" s="301">
        <v>7.6</v>
      </c>
      <c r="L123" s="301">
        <v>7.6</v>
      </c>
      <c r="M123" s="301">
        <v>7.6</v>
      </c>
      <c r="N123" s="301">
        <v>7.6</v>
      </c>
      <c r="O123" s="301">
        <v>7.5</v>
      </c>
      <c r="P123" s="301">
        <v>7.5</v>
      </c>
      <c r="Q123" s="301">
        <v>7.5</v>
      </c>
      <c r="R123" s="301">
        <v>7.5</v>
      </c>
      <c r="S123" s="301">
        <v>7.5</v>
      </c>
      <c r="T123" s="301">
        <v>7.5</v>
      </c>
      <c r="U123" s="406">
        <v>7.5</v>
      </c>
      <c r="V123" s="406">
        <v>7.5</v>
      </c>
      <c r="W123" s="406">
        <v>7.4</v>
      </c>
      <c r="X123" s="406">
        <v>7.3</v>
      </c>
      <c r="Y123" s="301">
        <v>7.3</v>
      </c>
      <c r="Z123" s="406">
        <v>7.2</v>
      </c>
      <c r="AA123" s="301">
        <v>7.2</v>
      </c>
    </row>
    <row r="124" spans="2:27" x14ac:dyDescent="0.2">
      <c r="B124" s="5" t="s">
        <v>438</v>
      </c>
      <c r="C124" s="5" t="s">
        <v>128</v>
      </c>
      <c r="D124" s="117" t="s">
        <v>254</v>
      </c>
      <c r="E124" s="5" t="s">
        <v>255</v>
      </c>
      <c r="F124" s="53" t="s">
        <v>467</v>
      </c>
      <c r="G124" s="53">
        <v>10</v>
      </c>
      <c r="H124" s="301">
        <v>8.9</v>
      </c>
      <c r="I124" s="301">
        <v>8.8000000000000007</v>
      </c>
      <c r="J124" s="301">
        <v>8.6999999999999993</v>
      </c>
      <c r="K124" s="301">
        <v>8.6999999999999993</v>
      </c>
      <c r="L124" s="301">
        <v>8.6999999999999993</v>
      </c>
      <c r="M124" s="301">
        <v>8.6999999999999993</v>
      </c>
      <c r="N124" s="301">
        <v>8.6999999999999993</v>
      </c>
      <c r="O124" s="301">
        <v>8.8000000000000007</v>
      </c>
      <c r="P124" s="301">
        <v>8.9</v>
      </c>
      <c r="Q124" s="301">
        <v>8.9</v>
      </c>
      <c r="R124" s="301">
        <v>9</v>
      </c>
      <c r="S124" s="301">
        <v>9</v>
      </c>
      <c r="T124" s="301">
        <v>8.9</v>
      </c>
      <c r="U124" s="406">
        <v>8.9</v>
      </c>
      <c r="V124" s="406">
        <v>9</v>
      </c>
      <c r="W124" s="406">
        <v>9</v>
      </c>
      <c r="X124" s="406">
        <v>9</v>
      </c>
      <c r="Y124" s="301">
        <v>9.1</v>
      </c>
      <c r="Z124" s="406">
        <v>9</v>
      </c>
      <c r="AA124" s="301">
        <v>9</v>
      </c>
    </row>
    <row r="125" spans="2:27" x14ac:dyDescent="0.2">
      <c r="B125" s="5" t="s">
        <v>438</v>
      </c>
      <c r="C125" s="5" t="s">
        <v>128</v>
      </c>
      <c r="D125" s="117" t="s">
        <v>256</v>
      </c>
      <c r="E125" s="5" t="s">
        <v>257</v>
      </c>
      <c r="F125" s="53" t="s">
        <v>467</v>
      </c>
      <c r="G125" s="53">
        <v>10</v>
      </c>
      <c r="H125" s="301">
        <v>7</v>
      </c>
      <c r="I125" s="301">
        <v>7</v>
      </c>
      <c r="J125" s="301">
        <v>6.9</v>
      </c>
      <c r="K125" s="301">
        <v>6.9</v>
      </c>
      <c r="L125" s="301">
        <v>6.9</v>
      </c>
      <c r="M125" s="301">
        <v>7</v>
      </c>
      <c r="N125" s="301">
        <v>7.1</v>
      </c>
      <c r="O125" s="301">
        <v>7.1</v>
      </c>
      <c r="P125" s="301">
        <v>7.1</v>
      </c>
      <c r="Q125" s="301">
        <v>7.2</v>
      </c>
      <c r="R125" s="301">
        <v>7.2</v>
      </c>
      <c r="S125" s="301">
        <v>7.3</v>
      </c>
      <c r="T125" s="301">
        <v>7.5</v>
      </c>
      <c r="U125" s="406">
        <v>7.4</v>
      </c>
      <c r="V125" s="406">
        <v>7.4</v>
      </c>
      <c r="W125" s="406">
        <v>7.3</v>
      </c>
      <c r="X125" s="406">
        <v>7.2</v>
      </c>
      <c r="Y125" s="301">
        <v>7.1</v>
      </c>
      <c r="Z125" s="406">
        <v>7</v>
      </c>
      <c r="AA125" s="301">
        <v>6.9</v>
      </c>
    </row>
    <row r="126" spans="2:27" x14ac:dyDescent="0.2">
      <c r="B126" s="5" t="s">
        <v>425</v>
      </c>
      <c r="C126" s="5" t="s">
        <v>40</v>
      </c>
      <c r="D126" s="117" t="s">
        <v>258</v>
      </c>
      <c r="E126" s="5" t="s">
        <v>259</v>
      </c>
      <c r="F126" s="53" t="s">
        <v>467</v>
      </c>
      <c r="G126" s="53">
        <v>10</v>
      </c>
      <c r="H126" s="301">
        <v>8.9</v>
      </c>
      <c r="I126" s="301">
        <v>8.8000000000000007</v>
      </c>
      <c r="J126" s="301">
        <v>8.6999999999999993</v>
      </c>
      <c r="K126" s="301">
        <v>8.6999999999999993</v>
      </c>
      <c r="L126" s="301">
        <v>8.6999999999999993</v>
      </c>
      <c r="M126" s="301">
        <v>8.6</v>
      </c>
      <c r="N126" s="301">
        <v>8.6</v>
      </c>
      <c r="O126" s="301">
        <v>8.6</v>
      </c>
      <c r="P126" s="301">
        <v>8.6</v>
      </c>
      <c r="Q126" s="301">
        <v>8.5</v>
      </c>
      <c r="R126" s="301">
        <v>8.4</v>
      </c>
      <c r="S126" s="301">
        <v>8.3000000000000007</v>
      </c>
      <c r="T126" s="301">
        <v>8.1999999999999993</v>
      </c>
      <c r="U126" s="406">
        <v>8</v>
      </c>
      <c r="V126" s="406">
        <v>8</v>
      </c>
      <c r="W126" s="406">
        <v>7.9</v>
      </c>
      <c r="X126" s="406">
        <v>7.8</v>
      </c>
      <c r="Y126" s="301">
        <v>7.7</v>
      </c>
      <c r="Z126" s="406">
        <v>7.6</v>
      </c>
      <c r="AA126" s="301">
        <v>7.4</v>
      </c>
    </row>
    <row r="127" spans="2:27" x14ac:dyDescent="0.2">
      <c r="B127" s="5" t="s">
        <v>417</v>
      </c>
      <c r="C127" s="5" t="s">
        <v>11</v>
      </c>
      <c r="D127" s="117" t="s">
        <v>260</v>
      </c>
      <c r="E127" s="5" t="s">
        <v>261</v>
      </c>
      <c r="F127" s="53" t="s">
        <v>467</v>
      </c>
      <c r="G127" s="53">
        <v>10</v>
      </c>
      <c r="H127" s="301">
        <v>10.4</v>
      </c>
      <c r="I127" s="301">
        <v>10.5</v>
      </c>
      <c r="J127" s="301">
        <v>10.5</v>
      </c>
      <c r="K127" s="301">
        <v>10.5</v>
      </c>
      <c r="L127" s="301">
        <v>10.5</v>
      </c>
      <c r="M127" s="301">
        <v>10.6</v>
      </c>
      <c r="N127" s="301">
        <v>10.6</v>
      </c>
      <c r="O127" s="301">
        <v>10.7</v>
      </c>
      <c r="P127" s="301">
        <v>10.8</v>
      </c>
      <c r="Q127" s="301">
        <v>10.8</v>
      </c>
      <c r="R127" s="301">
        <v>10.8</v>
      </c>
      <c r="S127" s="301">
        <v>10.8</v>
      </c>
      <c r="T127" s="301">
        <v>10.8</v>
      </c>
      <c r="U127" s="406">
        <v>10.8</v>
      </c>
      <c r="V127" s="406">
        <v>10.9</v>
      </c>
      <c r="W127" s="406">
        <v>10.8</v>
      </c>
      <c r="X127" s="406">
        <v>10.8</v>
      </c>
      <c r="Y127" s="301">
        <v>10.7</v>
      </c>
      <c r="Z127" s="406">
        <v>10.6</v>
      </c>
      <c r="AA127" s="301">
        <v>10.6</v>
      </c>
    </row>
    <row r="128" spans="2:27" x14ac:dyDescent="0.2">
      <c r="B128" s="5" t="s">
        <v>434</v>
      </c>
      <c r="C128" s="5" t="s">
        <v>98</v>
      </c>
      <c r="D128" s="117" t="s">
        <v>262</v>
      </c>
      <c r="E128" s="5" t="s">
        <v>263</v>
      </c>
      <c r="F128" s="53" t="s">
        <v>467</v>
      </c>
      <c r="G128" s="53">
        <v>10</v>
      </c>
      <c r="H128" s="301">
        <v>8.5</v>
      </c>
      <c r="I128" s="301">
        <v>8.4</v>
      </c>
      <c r="J128" s="301">
        <v>8.5</v>
      </c>
      <c r="K128" s="301">
        <v>8.5</v>
      </c>
      <c r="L128" s="301">
        <v>8.5</v>
      </c>
      <c r="M128" s="301">
        <v>8.6</v>
      </c>
      <c r="N128" s="301">
        <v>8.6</v>
      </c>
      <c r="O128" s="301">
        <v>8.6999999999999993</v>
      </c>
      <c r="P128" s="301">
        <v>8.8000000000000007</v>
      </c>
      <c r="Q128" s="301">
        <v>8.9</v>
      </c>
      <c r="R128" s="301">
        <v>8.9</v>
      </c>
      <c r="S128" s="301">
        <v>8.9</v>
      </c>
      <c r="T128" s="301">
        <v>8.9</v>
      </c>
      <c r="U128" s="406">
        <v>8.9</v>
      </c>
      <c r="V128" s="406">
        <v>9</v>
      </c>
      <c r="W128" s="406">
        <v>8.9</v>
      </c>
      <c r="X128" s="406">
        <v>8.8000000000000007</v>
      </c>
      <c r="Y128" s="301">
        <v>8.6999999999999993</v>
      </c>
      <c r="Z128" s="406">
        <v>8.6999999999999993</v>
      </c>
      <c r="AA128" s="301">
        <v>8.6999999999999993</v>
      </c>
    </row>
    <row r="129" spans="2:27" x14ac:dyDescent="0.2">
      <c r="B129" s="5" t="s">
        <v>418</v>
      </c>
      <c r="C129" s="5" t="s">
        <v>12</v>
      </c>
      <c r="D129" s="117" t="s">
        <v>264</v>
      </c>
      <c r="E129" s="5" t="s">
        <v>265</v>
      </c>
      <c r="F129" s="53" t="s">
        <v>467</v>
      </c>
      <c r="G129" s="53">
        <v>10</v>
      </c>
      <c r="H129" s="301">
        <v>12.5</v>
      </c>
      <c r="I129" s="301">
        <v>12.4</v>
      </c>
      <c r="J129" s="301">
        <v>12.2</v>
      </c>
      <c r="K129" s="301">
        <v>12.2</v>
      </c>
      <c r="L129" s="301">
        <v>12.1</v>
      </c>
      <c r="M129" s="301">
        <v>11.9</v>
      </c>
      <c r="N129" s="301">
        <v>11.8</v>
      </c>
      <c r="O129" s="301">
        <v>11.4</v>
      </c>
      <c r="P129" s="301">
        <v>11.2</v>
      </c>
      <c r="Q129" s="301">
        <v>10.9</v>
      </c>
      <c r="R129" s="301">
        <v>10.7</v>
      </c>
      <c r="S129" s="301">
        <v>10.4</v>
      </c>
      <c r="T129" s="301">
        <v>10.1</v>
      </c>
      <c r="U129" s="406">
        <v>9.9</v>
      </c>
      <c r="V129" s="406">
        <v>9.6999999999999993</v>
      </c>
      <c r="W129" s="406">
        <v>9.4</v>
      </c>
      <c r="X129" s="406">
        <v>9.1999999999999993</v>
      </c>
      <c r="Y129" s="301">
        <v>9.1</v>
      </c>
      <c r="Z129" s="406">
        <v>8.9</v>
      </c>
      <c r="AA129" s="301">
        <v>8.8000000000000007</v>
      </c>
    </row>
    <row r="130" spans="2:27" x14ac:dyDescent="0.2">
      <c r="B130" s="5" t="s">
        <v>431</v>
      </c>
      <c r="C130" s="5" t="s">
        <v>82</v>
      </c>
      <c r="D130" s="117" t="s">
        <v>266</v>
      </c>
      <c r="E130" s="5" t="s">
        <v>267</v>
      </c>
      <c r="F130" s="53" t="s">
        <v>467</v>
      </c>
      <c r="G130" s="53">
        <v>10</v>
      </c>
      <c r="H130" s="301">
        <v>8.5</v>
      </c>
      <c r="I130" s="301">
        <v>8.6</v>
      </c>
      <c r="J130" s="301">
        <v>8.6</v>
      </c>
      <c r="K130" s="301">
        <v>8.6</v>
      </c>
      <c r="L130" s="301">
        <v>8.6</v>
      </c>
      <c r="M130" s="301">
        <v>8.6</v>
      </c>
      <c r="N130" s="301">
        <v>8.6999999999999993</v>
      </c>
      <c r="O130" s="301">
        <v>8.6999999999999993</v>
      </c>
      <c r="P130" s="301">
        <v>8.6999999999999993</v>
      </c>
      <c r="Q130" s="301">
        <v>8.6</v>
      </c>
      <c r="R130" s="301">
        <v>8.6</v>
      </c>
      <c r="S130" s="301">
        <v>8.6</v>
      </c>
      <c r="T130" s="301">
        <v>8.5</v>
      </c>
      <c r="U130" s="406">
        <v>8.5</v>
      </c>
      <c r="V130" s="406">
        <v>8.5</v>
      </c>
      <c r="W130" s="406">
        <v>8.4</v>
      </c>
      <c r="X130" s="406">
        <v>8.4</v>
      </c>
      <c r="Y130" s="301">
        <v>8.3000000000000007</v>
      </c>
      <c r="Z130" s="406">
        <v>8.1999999999999993</v>
      </c>
      <c r="AA130" s="301">
        <v>8.1999999999999993</v>
      </c>
    </row>
    <row r="131" spans="2:27" x14ac:dyDescent="0.2">
      <c r="B131" s="5" t="s">
        <v>422</v>
      </c>
      <c r="C131" s="5" t="s">
        <v>31</v>
      </c>
      <c r="D131" s="117" t="s">
        <v>268</v>
      </c>
      <c r="E131" s="5" t="s">
        <v>269</v>
      </c>
      <c r="F131" s="53" t="s">
        <v>467</v>
      </c>
      <c r="G131" s="53">
        <v>10</v>
      </c>
      <c r="H131" s="301">
        <v>10.9</v>
      </c>
      <c r="I131" s="301">
        <v>11</v>
      </c>
      <c r="J131" s="301">
        <v>11</v>
      </c>
      <c r="K131" s="301">
        <v>11</v>
      </c>
      <c r="L131" s="301">
        <v>11</v>
      </c>
      <c r="M131" s="301">
        <v>11</v>
      </c>
      <c r="N131" s="301">
        <v>11.1</v>
      </c>
      <c r="O131" s="301">
        <v>11.1</v>
      </c>
      <c r="P131" s="301">
        <v>11.1</v>
      </c>
      <c r="Q131" s="301">
        <v>11</v>
      </c>
      <c r="R131" s="301">
        <v>10.9</v>
      </c>
      <c r="S131" s="301">
        <v>10.9</v>
      </c>
      <c r="T131" s="301">
        <v>10.7</v>
      </c>
      <c r="U131" s="406">
        <v>10.6</v>
      </c>
      <c r="V131" s="406">
        <v>10.4</v>
      </c>
      <c r="W131" s="406">
        <v>10.3</v>
      </c>
      <c r="X131" s="406">
        <v>10.1</v>
      </c>
      <c r="Y131" s="301">
        <v>10</v>
      </c>
      <c r="Z131" s="406">
        <v>9.6999999999999993</v>
      </c>
      <c r="AA131" s="301">
        <v>9.5</v>
      </c>
    </row>
    <row r="132" spans="2:27" x14ac:dyDescent="0.2">
      <c r="B132" s="5" t="s">
        <v>419</v>
      </c>
      <c r="C132" s="5" t="s">
        <v>17</v>
      </c>
      <c r="D132" s="117" t="s">
        <v>270</v>
      </c>
      <c r="E132" s="5" t="s">
        <v>271</v>
      </c>
      <c r="F132" s="53" t="s">
        <v>467</v>
      </c>
      <c r="G132" s="53">
        <v>10</v>
      </c>
      <c r="H132" s="301">
        <v>6.4</v>
      </c>
      <c r="I132" s="301">
        <v>6.4</v>
      </c>
      <c r="J132" s="301">
        <v>6.4</v>
      </c>
      <c r="K132" s="301">
        <v>6.3</v>
      </c>
      <c r="L132" s="301">
        <v>6.3</v>
      </c>
      <c r="M132" s="301">
        <v>6.2</v>
      </c>
      <c r="N132" s="301">
        <v>6.2</v>
      </c>
      <c r="O132" s="301">
        <v>6.2</v>
      </c>
      <c r="P132" s="301">
        <v>6.2</v>
      </c>
      <c r="Q132" s="301">
        <v>6.2</v>
      </c>
      <c r="R132" s="301">
        <v>6.3</v>
      </c>
      <c r="S132" s="301">
        <v>6.3</v>
      </c>
      <c r="T132" s="301">
        <v>6.3</v>
      </c>
      <c r="U132" s="406">
        <v>6.3</v>
      </c>
      <c r="V132" s="406">
        <v>6.3</v>
      </c>
      <c r="W132" s="406">
        <v>6.3</v>
      </c>
      <c r="X132" s="406">
        <v>6.3</v>
      </c>
      <c r="Y132" s="301">
        <v>6.2</v>
      </c>
      <c r="Z132" s="406">
        <v>6.2</v>
      </c>
      <c r="AA132" s="301">
        <v>6.1</v>
      </c>
    </row>
    <row r="133" spans="2:27" x14ac:dyDescent="0.2">
      <c r="B133" s="5" t="s">
        <v>438</v>
      </c>
      <c r="C133" s="5" t="s">
        <v>128</v>
      </c>
      <c r="D133" s="117" t="s">
        <v>272</v>
      </c>
      <c r="E133" s="5" t="s">
        <v>273</v>
      </c>
      <c r="F133" s="53" t="s">
        <v>467</v>
      </c>
      <c r="G133" s="53">
        <v>10</v>
      </c>
      <c r="H133" s="301">
        <v>7.6</v>
      </c>
      <c r="I133" s="301">
        <v>7.7</v>
      </c>
      <c r="J133" s="301">
        <v>7.7</v>
      </c>
      <c r="K133" s="301">
        <v>7.6</v>
      </c>
      <c r="L133" s="301">
        <v>7.7</v>
      </c>
      <c r="M133" s="301">
        <v>7.7</v>
      </c>
      <c r="N133" s="301">
        <v>7.7</v>
      </c>
      <c r="O133" s="301">
        <v>7.8</v>
      </c>
      <c r="P133" s="301">
        <v>8</v>
      </c>
      <c r="Q133" s="301">
        <v>8</v>
      </c>
      <c r="R133" s="301">
        <v>8</v>
      </c>
      <c r="S133" s="301">
        <v>8.1</v>
      </c>
      <c r="T133" s="301">
        <v>8.1</v>
      </c>
      <c r="U133" s="406">
        <v>8.1999999999999993</v>
      </c>
      <c r="V133" s="406">
        <v>8.1999999999999993</v>
      </c>
      <c r="W133" s="406">
        <v>8.1999999999999993</v>
      </c>
      <c r="X133" s="406">
        <v>8.1999999999999993</v>
      </c>
      <c r="Y133" s="301">
        <v>8.1999999999999993</v>
      </c>
      <c r="Z133" s="406">
        <v>8.1</v>
      </c>
      <c r="AA133" s="301">
        <v>8</v>
      </c>
    </row>
    <row r="134" spans="2:27" x14ac:dyDescent="0.2">
      <c r="B134" s="5" t="s">
        <v>425</v>
      </c>
      <c r="C134" s="5" t="s">
        <v>40</v>
      </c>
      <c r="D134" s="117" t="s">
        <v>274</v>
      </c>
      <c r="E134" s="5" t="s">
        <v>275</v>
      </c>
      <c r="F134" s="53" t="s">
        <v>467</v>
      </c>
      <c r="G134" s="53">
        <v>10</v>
      </c>
      <c r="H134" s="301">
        <v>10.1</v>
      </c>
      <c r="I134" s="301">
        <v>10</v>
      </c>
      <c r="J134" s="301">
        <v>10</v>
      </c>
      <c r="K134" s="301">
        <v>10</v>
      </c>
      <c r="L134" s="301">
        <v>10</v>
      </c>
      <c r="M134" s="301">
        <v>10</v>
      </c>
      <c r="N134" s="301">
        <v>10</v>
      </c>
      <c r="O134" s="301">
        <v>10</v>
      </c>
      <c r="P134" s="301">
        <v>10.1</v>
      </c>
      <c r="Q134" s="301">
        <v>10.199999999999999</v>
      </c>
      <c r="R134" s="301">
        <v>10.1</v>
      </c>
      <c r="S134" s="301">
        <v>10.199999999999999</v>
      </c>
      <c r="T134" s="301">
        <v>10.1</v>
      </c>
      <c r="U134" s="406">
        <v>10.1</v>
      </c>
      <c r="V134" s="406">
        <v>10.1</v>
      </c>
      <c r="W134" s="406">
        <v>10.1</v>
      </c>
      <c r="X134" s="406">
        <v>10.1</v>
      </c>
      <c r="Y134" s="301">
        <v>10.1</v>
      </c>
      <c r="Z134" s="406">
        <v>10</v>
      </c>
      <c r="AA134" s="301">
        <v>9.9</v>
      </c>
    </row>
    <row r="135" spans="2:27" x14ac:dyDescent="0.2">
      <c r="B135" s="5" t="s">
        <v>423</v>
      </c>
      <c r="C135" s="5" t="s">
        <v>34</v>
      </c>
      <c r="D135" s="117" t="s">
        <v>276</v>
      </c>
      <c r="E135" s="5" t="s">
        <v>277</v>
      </c>
      <c r="F135" s="53" t="s">
        <v>467</v>
      </c>
      <c r="G135" s="53">
        <v>10</v>
      </c>
      <c r="H135" s="301">
        <v>5.8</v>
      </c>
      <c r="I135" s="301">
        <v>5.7</v>
      </c>
      <c r="J135" s="301">
        <v>5.7</v>
      </c>
      <c r="K135" s="301">
        <v>5.7</v>
      </c>
      <c r="L135" s="301">
        <v>5.7</v>
      </c>
      <c r="M135" s="301">
        <v>5.7</v>
      </c>
      <c r="N135" s="301">
        <v>5.7</v>
      </c>
      <c r="O135" s="301">
        <v>5.7</v>
      </c>
      <c r="P135" s="301">
        <v>5.7</v>
      </c>
      <c r="Q135" s="301">
        <v>5.7</v>
      </c>
      <c r="R135" s="301">
        <v>5.8</v>
      </c>
      <c r="S135" s="301">
        <v>5.8</v>
      </c>
      <c r="T135" s="301">
        <v>5.7</v>
      </c>
      <c r="U135" s="406">
        <v>5.7</v>
      </c>
      <c r="V135" s="406">
        <v>5.7</v>
      </c>
      <c r="W135" s="406">
        <v>5.7</v>
      </c>
      <c r="X135" s="406">
        <v>5.7</v>
      </c>
      <c r="Y135" s="301">
        <v>5.6</v>
      </c>
      <c r="Z135" s="406">
        <v>5.6</v>
      </c>
      <c r="AA135" s="301">
        <v>5.6</v>
      </c>
    </row>
    <row r="136" spans="2:27" x14ac:dyDescent="0.2">
      <c r="B136" s="5" t="s">
        <v>436</v>
      </c>
      <c r="C136" s="5" t="s">
        <v>114</v>
      </c>
      <c r="D136" s="117" t="s">
        <v>278</v>
      </c>
      <c r="E136" s="5" t="s">
        <v>279</v>
      </c>
      <c r="F136" s="53" t="s">
        <v>467</v>
      </c>
      <c r="G136" s="53">
        <v>10</v>
      </c>
      <c r="H136" s="301">
        <v>5</v>
      </c>
      <c r="I136" s="301">
        <v>5</v>
      </c>
      <c r="J136" s="301">
        <v>5</v>
      </c>
      <c r="K136" s="301">
        <v>5</v>
      </c>
      <c r="L136" s="301">
        <v>5</v>
      </c>
      <c r="M136" s="301">
        <v>5</v>
      </c>
      <c r="N136" s="301">
        <v>5</v>
      </c>
      <c r="O136" s="301">
        <v>5</v>
      </c>
      <c r="P136" s="301">
        <v>5</v>
      </c>
      <c r="Q136" s="301">
        <v>5</v>
      </c>
      <c r="R136" s="301">
        <v>5</v>
      </c>
      <c r="S136" s="301">
        <v>5</v>
      </c>
      <c r="T136" s="301">
        <v>5</v>
      </c>
      <c r="U136" s="406">
        <v>4.9000000000000004</v>
      </c>
      <c r="V136" s="406">
        <v>4.8</v>
      </c>
      <c r="W136" s="406">
        <v>4.8</v>
      </c>
      <c r="X136" s="406">
        <v>4.7</v>
      </c>
      <c r="Y136" s="301">
        <v>4.7</v>
      </c>
      <c r="Z136" s="406">
        <v>4.5</v>
      </c>
      <c r="AA136" s="301">
        <v>4.5</v>
      </c>
    </row>
    <row r="137" spans="2:27" x14ac:dyDescent="0.2">
      <c r="B137" s="5" t="s">
        <v>430</v>
      </c>
      <c r="C137" s="5" t="s">
        <v>65</v>
      </c>
      <c r="D137" s="117" t="s">
        <v>280</v>
      </c>
      <c r="E137" s="5" t="s">
        <v>281</v>
      </c>
      <c r="F137" s="53" t="s">
        <v>467</v>
      </c>
      <c r="G137" s="53">
        <v>10</v>
      </c>
      <c r="H137" s="301">
        <v>8.6999999999999993</v>
      </c>
      <c r="I137" s="301">
        <v>8.6</v>
      </c>
      <c r="J137" s="301">
        <v>8.6</v>
      </c>
      <c r="K137" s="301">
        <v>8.5</v>
      </c>
      <c r="L137" s="301">
        <v>8.4</v>
      </c>
      <c r="M137" s="301">
        <v>8.4</v>
      </c>
      <c r="N137" s="301">
        <v>8.5</v>
      </c>
      <c r="O137" s="301">
        <v>8.5</v>
      </c>
      <c r="P137" s="301">
        <v>8.6</v>
      </c>
      <c r="Q137" s="301">
        <v>8.6999999999999993</v>
      </c>
      <c r="R137" s="301">
        <v>8.8000000000000007</v>
      </c>
      <c r="S137" s="301">
        <v>8.9</v>
      </c>
      <c r="T137" s="301">
        <v>8.9</v>
      </c>
      <c r="U137" s="406">
        <v>9.1</v>
      </c>
      <c r="V137" s="406">
        <v>9.1</v>
      </c>
      <c r="W137" s="406">
        <v>9.1999999999999993</v>
      </c>
      <c r="X137" s="406">
        <v>9.1999999999999993</v>
      </c>
      <c r="Y137" s="301">
        <v>9.1999999999999993</v>
      </c>
      <c r="Z137" s="406">
        <v>9.1</v>
      </c>
      <c r="AA137" s="301">
        <v>9.1</v>
      </c>
    </row>
    <row r="138" spans="2:27" x14ac:dyDescent="0.2">
      <c r="B138" s="5" t="s">
        <v>419</v>
      </c>
      <c r="C138" s="5" t="s">
        <v>17</v>
      </c>
      <c r="D138" s="117" t="s">
        <v>282</v>
      </c>
      <c r="E138" s="5" t="s">
        <v>283</v>
      </c>
      <c r="F138" s="53" t="s">
        <v>467</v>
      </c>
      <c r="G138" s="53">
        <v>10</v>
      </c>
      <c r="H138" s="301">
        <v>8.6</v>
      </c>
      <c r="I138" s="301">
        <v>8.6</v>
      </c>
      <c r="J138" s="301">
        <v>8.5</v>
      </c>
      <c r="K138" s="301">
        <v>8.4</v>
      </c>
      <c r="L138" s="301">
        <v>8.4</v>
      </c>
      <c r="M138" s="301">
        <v>8.3000000000000007</v>
      </c>
      <c r="N138" s="301">
        <v>8.1999999999999993</v>
      </c>
      <c r="O138" s="301">
        <v>8.1999999999999993</v>
      </c>
      <c r="P138" s="301">
        <v>8.1</v>
      </c>
      <c r="Q138" s="301">
        <v>8.1</v>
      </c>
      <c r="R138" s="301">
        <v>8.1</v>
      </c>
      <c r="S138" s="301">
        <v>8</v>
      </c>
      <c r="T138" s="301">
        <v>8</v>
      </c>
      <c r="U138" s="406">
        <v>8</v>
      </c>
      <c r="V138" s="406">
        <v>8</v>
      </c>
      <c r="W138" s="406">
        <v>8</v>
      </c>
      <c r="X138" s="406">
        <v>7.9</v>
      </c>
      <c r="Y138" s="301">
        <v>7.8</v>
      </c>
      <c r="Z138" s="406">
        <v>7.8</v>
      </c>
      <c r="AA138" s="301">
        <v>7.8</v>
      </c>
    </row>
    <row r="139" spans="2:27" x14ac:dyDescent="0.2">
      <c r="B139" s="5" t="s">
        <v>430</v>
      </c>
      <c r="C139" s="5" t="s">
        <v>65</v>
      </c>
      <c r="D139" s="117" t="s">
        <v>284</v>
      </c>
      <c r="E139" s="5" t="s">
        <v>285</v>
      </c>
      <c r="F139" s="53" t="s">
        <v>467</v>
      </c>
      <c r="G139" s="53">
        <v>10</v>
      </c>
      <c r="H139" s="301">
        <v>7.8</v>
      </c>
      <c r="I139" s="301">
        <v>7.8</v>
      </c>
      <c r="J139" s="301">
        <v>7.8</v>
      </c>
      <c r="K139" s="301">
        <v>7.8</v>
      </c>
      <c r="L139" s="301">
        <v>7.8</v>
      </c>
      <c r="M139" s="301">
        <v>7.9</v>
      </c>
      <c r="N139" s="301">
        <v>7.9</v>
      </c>
      <c r="O139" s="301">
        <v>7.9</v>
      </c>
      <c r="P139" s="301">
        <v>8</v>
      </c>
      <c r="Q139" s="301">
        <v>8.1</v>
      </c>
      <c r="R139" s="301">
        <v>8.1</v>
      </c>
      <c r="S139" s="301">
        <v>8.1</v>
      </c>
      <c r="T139" s="301">
        <v>8</v>
      </c>
      <c r="U139" s="406">
        <v>8</v>
      </c>
      <c r="V139" s="406">
        <v>8</v>
      </c>
      <c r="W139" s="406">
        <v>7.9</v>
      </c>
      <c r="X139" s="406">
        <v>7.8</v>
      </c>
      <c r="Y139" s="301">
        <v>7.8</v>
      </c>
      <c r="Z139" s="406">
        <v>7.7</v>
      </c>
      <c r="AA139" s="301">
        <v>7.6</v>
      </c>
    </row>
    <row r="140" spans="2:27" x14ac:dyDescent="0.2">
      <c r="B140" s="5" t="s">
        <v>428</v>
      </c>
      <c r="C140" s="5" t="s">
        <v>53</v>
      </c>
      <c r="D140" s="117" t="s">
        <v>286</v>
      </c>
      <c r="E140" s="5" t="s">
        <v>287</v>
      </c>
      <c r="F140" s="53" t="s">
        <v>467</v>
      </c>
      <c r="G140" s="53">
        <v>10</v>
      </c>
      <c r="H140" s="301">
        <v>4.9000000000000004</v>
      </c>
      <c r="I140" s="301">
        <v>4.8</v>
      </c>
      <c r="J140" s="301">
        <v>4.8</v>
      </c>
      <c r="K140" s="301">
        <v>4.8</v>
      </c>
      <c r="L140" s="301">
        <v>4.8</v>
      </c>
      <c r="M140" s="301">
        <v>4.8</v>
      </c>
      <c r="N140" s="301">
        <v>4.8</v>
      </c>
      <c r="O140" s="301">
        <v>4.7</v>
      </c>
      <c r="P140" s="301">
        <v>4.7</v>
      </c>
      <c r="Q140" s="301">
        <v>4.8</v>
      </c>
      <c r="R140" s="301">
        <v>4.8</v>
      </c>
      <c r="S140" s="301">
        <v>4.8</v>
      </c>
      <c r="T140" s="301">
        <v>4.8</v>
      </c>
      <c r="U140" s="406">
        <v>4.8</v>
      </c>
      <c r="V140" s="406">
        <v>4.8</v>
      </c>
      <c r="W140" s="406">
        <v>4.7</v>
      </c>
      <c r="X140" s="406">
        <v>4.7</v>
      </c>
      <c r="Y140" s="301">
        <v>4.7</v>
      </c>
      <c r="Z140" s="406">
        <v>4.7</v>
      </c>
      <c r="AA140" s="301">
        <v>4.5999999999999996</v>
      </c>
    </row>
    <row r="141" spans="2:27" x14ac:dyDescent="0.2">
      <c r="B141" s="5" t="s">
        <v>437</v>
      </c>
      <c r="C141" s="5" t="s">
        <v>123</v>
      </c>
      <c r="D141" s="117" t="s">
        <v>288</v>
      </c>
      <c r="E141" s="5" t="s">
        <v>289</v>
      </c>
      <c r="F141" s="53" t="s">
        <v>467</v>
      </c>
      <c r="G141" s="53">
        <v>10</v>
      </c>
      <c r="H141" s="301">
        <v>7.8</v>
      </c>
      <c r="I141" s="301">
        <v>7.7</v>
      </c>
      <c r="J141" s="301">
        <v>7.7</v>
      </c>
      <c r="K141" s="301">
        <v>7.6</v>
      </c>
      <c r="L141" s="301">
        <v>7.6</v>
      </c>
      <c r="M141" s="301">
        <v>7.5</v>
      </c>
      <c r="N141" s="301">
        <v>7.5</v>
      </c>
      <c r="O141" s="301">
        <v>7.6</v>
      </c>
      <c r="P141" s="301">
        <v>7.7</v>
      </c>
      <c r="Q141" s="301">
        <v>7.7</v>
      </c>
      <c r="R141" s="301">
        <v>7.8</v>
      </c>
      <c r="S141" s="301">
        <v>7.8</v>
      </c>
      <c r="T141" s="301">
        <v>7.8</v>
      </c>
      <c r="U141" s="406">
        <v>7.8</v>
      </c>
      <c r="V141" s="406">
        <v>7.8</v>
      </c>
      <c r="W141" s="406">
        <v>7.7</v>
      </c>
      <c r="X141" s="406">
        <v>7.7</v>
      </c>
      <c r="Y141" s="301">
        <v>7.7</v>
      </c>
      <c r="Z141" s="406">
        <v>7.6</v>
      </c>
      <c r="AA141" s="301">
        <v>7.5</v>
      </c>
    </row>
    <row r="142" spans="2:27" x14ac:dyDescent="0.2">
      <c r="B142" s="5" t="s">
        <v>434</v>
      </c>
      <c r="C142" s="5" t="s">
        <v>98</v>
      </c>
      <c r="D142" s="117" t="s">
        <v>290</v>
      </c>
      <c r="E142" s="5" t="s">
        <v>291</v>
      </c>
      <c r="F142" s="53" t="s">
        <v>467</v>
      </c>
      <c r="G142" s="53">
        <v>10</v>
      </c>
      <c r="H142" s="301">
        <v>8.9</v>
      </c>
      <c r="I142" s="301">
        <v>8.9</v>
      </c>
      <c r="J142" s="301">
        <v>8.8000000000000007</v>
      </c>
      <c r="K142" s="301">
        <v>8.8000000000000007</v>
      </c>
      <c r="L142" s="301">
        <v>8.8000000000000007</v>
      </c>
      <c r="M142" s="301">
        <v>8.8000000000000007</v>
      </c>
      <c r="N142" s="301">
        <v>8.8000000000000007</v>
      </c>
      <c r="O142" s="301">
        <v>8.9</v>
      </c>
      <c r="P142" s="301">
        <v>9</v>
      </c>
      <c r="Q142" s="301">
        <v>9</v>
      </c>
      <c r="R142" s="301">
        <v>9.1</v>
      </c>
      <c r="S142" s="301">
        <v>9.1</v>
      </c>
      <c r="T142" s="301">
        <v>9.1999999999999993</v>
      </c>
      <c r="U142" s="406">
        <v>9.1999999999999993</v>
      </c>
      <c r="V142" s="406">
        <v>9.3000000000000007</v>
      </c>
      <c r="W142" s="406">
        <v>9.3000000000000007</v>
      </c>
      <c r="X142" s="406">
        <v>9.1999999999999993</v>
      </c>
      <c r="Y142" s="301">
        <v>9.1</v>
      </c>
      <c r="Z142" s="406">
        <v>9.1</v>
      </c>
      <c r="AA142" s="301">
        <v>9</v>
      </c>
    </row>
    <row r="143" spans="2:27" x14ac:dyDescent="0.2">
      <c r="B143" s="5" t="s">
        <v>416</v>
      </c>
      <c r="C143" s="5" t="s">
        <v>8</v>
      </c>
      <c r="D143" s="117" t="s">
        <v>292</v>
      </c>
      <c r="E143" s="5" t="s">
        <v>293</v>
      </c>
      <c r="F143" s="53" t="s">
        <v>467</v>
      </c>
      <c r="G143" s="53">
        <v>10</v>
      </c>
      <c r="H143" s="301">
        <v>9.5</v>
      </c>
      <c r="I143" s="301">
        <v>9.4</v>
      </c>
      <c r="J143" s="301">
        <v>9.3000000000000007</v>
      </c>
      <c r="K143" s="301">
        <v>9.1999999999999993</v>
      </c>
      <c r="L143" s="301">
        <v>9.1</v>
      </c>
      <c r="M143" s="301">
        <v>9</v>
      </c>
      <c r="N143" s="301">
        <v>9</v>
      </c>
      <c r="O143" s="301">
        <v>8.9</v>
      </c>
      <c r="P143" s="301">
        <v>8.9</v>
      </c>
      <c r="Q143" s="301">
        <v>8.9</v>
      </c>
      <c r="R143" s="301">
        <v>8.9</v>
      </c>
      <c r="S143" s="301">
        <v>8.9</v>
      </c>
      <c r="T143" s="301">
        <v>8.9</v>
      </c>
      <c r="U143" s="406">
        <v>8.8000000000000007</v>
      </c>
      <c r="V143" s="406">
        <v>8.8000000000000007</v>
      </c>
      <c r="W143" s="406">
        <v>8.8000000000000007</v>
      </c>
      <c r="X143" s="406">
        <v>8.8000000000000007</v>
      </c>
      <c r="Y143" s="301">
        <v>8.8000000000000007</v>
      </c>
      <c r="Z143" s="406">
        <v>8.8000000000000007</v>
      </c>
      <c r="AA143" s="301">
        <v>8.8000000000000007</v>
      </c>
    </row>
    <row r="144" spans="2:27" x14ac:dyDescent="0.2">
      <c r="B144" s="5" t="s">
        <v>435</v>
      </c>
      <c r="C144" s="5" t="s">
        <v>111</v>
      </c>
      <c r="D144" s="117" t="s">
        <v>294</v>
      </c>
      <c r="E144" s="5" t="s">
        <v>295</v>
      </c>
      <c r="F144" s="53" t="s">
        <v>467</v>
      </c>
      <c r="G144" s="53">
        <v>10</v>
      </c>
      <c r="H144" s="301">
        <v>10.8</v>
      </c>
      <c r="I144" s="301">
        <v>10.8</v>
      </c>
      <c r="J144" s="301">
        <v>10.7</v>
      </c>
      <c r="K144" s="301">
        <v>10.7</v>
      </c>
      <c r="L144" s="301">
        <v>10.6</v>
      </c>
      <c r="M144" s="301">
        <v>10.5</v>
      </c>
      <c r="N144" s="301">
        <v>10.4</v>
      </c>
      <c r="O144" s="301">
        <v>10.4</v>
      </c>
      <c r="P144" s="301">
        <v>10.5</v>
      </c>
      <c r="Q144" s="301">
        <v>10.5</v>
      </c>
      <c r="R144" s="301">
        <v>10.5</v>
      </c>
      <c r="S144" s="301">
        <v>10.5</v>
      </c>
      <c r="T144" s="301">
        <v>10.6</v>
      </c>
      <c r="U144" s="406">
        <v>10.6</v>
      </c>
      <c r="V144" s="406">
        <v>10.6</v>
      </c>
      <c r="W144" s="406">
        <v>10.5</v>
      </c>
      <c r="X144" s="406">
        <v>10.6</v>
      </c>
      <c r="Y144" s="301">
        <v>10.6</v>
      </c>
      <c r="Z144" s="406">
        <v>10.6</v>
      </c>
      <c r="AA144" s="301">
        <v>10.6</v>
      </c>
    </row>
    <row r="145" spans="2:27" x14ac:dyDescent="0.2">
      <c r="B145" s="5" t="s">
        <v>429</v>
      </c>
      <c r="C145" s="5" t="s">
        <v>60</v>
      </c>
      <c r="D145" s="117" t="s">
        <v>296</v>
      </c>
      <c r="E145" s="5" t="s">
        <v>297</v>
      </c>
      <c r="F145" s="53" t="s">
        <v>467</v>
      </c>
      <c r="G145" s="53">
        <v>10</v>
      </c>
      <c r="H145" s="301">
        <v>12.5</v>
      </c>
      <c r="I145" s="301">
        <v>12.3</v>
      </c>
      <c r="J145" s="301">
        <v>12.1</v>
      </c>
      <c r="K145" s="301">
        <v>11.8</v>
      </c>
      <c r="L145" s="301">
        <v>11.6</v>
      </c>
      <c r="M145" s="301">
        <v>11.3</v>
      </c>
      <c r="N145" s="301">
        <v>11.1</v>
      </c>
      <c r="O145" s="301">
        <v>10.9</v>
      </c>
      <c r="P145" s="301">
        <v>10.8</v>
      </c>
      <c r="Q145" s="301">
        <v>10.7</v>
      </c>
      <c r="R145" s="301">
        <v>10.5</v>
      </c>
      <c r="S145" s="301">
        <v>10.4</v>
      </c>
      <c r="T145" s="301">
        <v>10.1</v>
      </c>
      <c r="U145" s="406">
        <v>10</v>
      </c>
      <c r="V145" s="406">
        <v>9.9</v>
      </c>
      <c r="W145" s="406">
        <v>9.6999999999999993</v>
      </c>
      <c r="X145" s="406">
        <v>9.6999999999999993</v>
      </c>
      <c r="Y145" s="301">
        <v>9.6999999999999993</v>
      </c>
      <c r="Z145" s="406">
        <v>9.6</v>
      </c>
      <c r="AA145" s="301">
        <v>9.6</v>
      </c>
    </row>
    <row r="146" spans="2:27" x14ac:dyDescent="0.2">
      <c r="B146" s="5" t="s">
        <v>439</v>
      </c>
      <c r="C146" s="5" t="s">
        <v>145</v>
      </c>
      <c r="D146" s="117" t="s">
        <v>298</v>
      </c>
      <c r="E146" s="5" t="s">
        <v>299</v>
      </c>
      <c r="F146" s="53" t="s">
        <v>467</v>
      </c>
      <c r="G146" s="53">
        <v>10</v>
      </c>
      <c r="H146" s="301">
        <v>7.8</v>
      </c>
      <c r="I146" s="301">
        <v>7.8</v>
      </c>
      <c r="J146" s="301">
        <v>7.9</v>
      </c>
      <c r="K146" s="301">
        <v>7.9</v>
      </c>
      <c r="L146" s="301">
        <v>7.9</v>
      </c>
      <c r="M146" s="301">
        <v>7.9</v>
      </c>
      <c r="N146" s="301">
        <v>7.9</v>
      </c>
      <c r="O146" s="301">
        <v>7.9</v>
      </c>
      <c r="P146" s="301">
        <v>7.9</v>
      </c>
      <c r="Q146" s="301">
        <v>8</v>
      </c>
      <c r="R146" s="301">
        <v>8.1</v>
      </c>
      <c r="S146" s="301">
        <v>8.1</v>
      </c>
      <c r="T146" s="301">
        <v>8.1999999999999993</v>
      </c>
      <c r="U146" s="406">
        <v>8.1999999999999993</v>
      </c>
      <c r="V146" s="406">
        <v>8.1999999999999993</v>
      </c>
      <c r="W146" s="406">
        <v>8.1999999999999993</v>
      </c>
      <c r="X146" s="406">
        <v>8.1999999999999993</v>
      </c>
      <c r="Y146" s="301">
        <v>8.1999999999999993</v>
      </c>
      <c r="Z146" s="406">
        <v>8.1999999999999993</v>
      </c>
      <c r="AA146" s="301">
        <v>8.1</v>
      </c>
    </row>
    <row r="147" spans="2:27" x14ac:dyDescent="0.2">
      <c r="B147" s="5" t="s">
        <v>433</v>
      </c>
      <c r="C147" s="5" t="s">
        <v>91</v>
      </c>
      <c r="D147" s="117" t="s">
        <v>300</v>
      </c>
      <c r="E147" s="5" t="s">
        <v>301</v>
      </c>
      <c r="F147" s="53" t="s">
        <v>467</v>
      </c>
      <c r="G147" s="53">
        <v>10</v>
      </c>
      <c r="H147" s="301">
        <v>9.4</v>
      </c>
      <c r="I147" s="301">
        <v>9.5</v>
      </c>
      <c r="J147" s="301">
        <v>9.5</v>
      </c>
      <c r="K147" s="301">
        <v>9.6</v>
      </c>
      <c r="L147" s="301">
        <v>9.6999999999999993</v>
      </c>
      <c r="M147" s="301">
        <v>9.6999999999999993</v>
      </c>
      <c r="N147" s="301">
        <v>9.6999999999999993</v>
      </c>
      <c r="O147" s="301">
        <v>9.8000000000000007</v>
      </c>
      <c r="P147" s="301">
        <v>9.9</v>
      </c>
      <c r="Q147" s="301">
        <v>9.9</v>
      </c>
      <c r="R147" s="301">
        <v>9.8000000000000007</v>
      </c>
      <c r="S147" s="301">
        <v>9.9</v>
      </c>
      <c r="T147" s="301">
        <v>9.9</v>
      </c>
      <c r="U147" s="406">
        <v>9.9</v>
      </c>
      <c r="V147" s="406">
        <v>9.9</v>
      </c>
      <c r="W147" s="406">
        <v>9.9</v>
      </c>
      <c r="X147" s="406">
        <v>9.8000000000000007</v>
      </c>
      <c r="Y147" s="301">
        <v>9.8000000000000007</v>
      </c>
      <c r="Z147" s="406">
        <v>9.6999999999999993</v>
      </c>
      <c r="AA147" s="301">
        <v>9.6999999999999993</v>
      </c>
    </row>
    <row r="148" spans="2:27" x14ac:dyDescent="0.2">
      <c r="B148" s="5" t="s">
        <v>432</v>
      </c>
      <c r="C148" s="5" t="s">
        <v>89</v>
      </c>
      <c r="D148" s="117" t="s">
        <v>302</v>
      </c>
      <c r="E148" s="5" t="s">
        <v>303</v>
      </c>
      <c r="F148" s="53" t="s">
        <v>467</v>
      </c>
      <c r="G148" s="53">
        <v>10</v>
      </c>
      <c r="H148" s="301">
        <v>6.9</v>
      </c>
      <c r="I148" s="301">
        <v>6.9</v>
      </c>
      <c r="J148" s="301">
        <v>6.9</v>
      </c>
      <c r="K148" s="301">
        <v>6.9</v>
      </c>
      <c r="L148" s="301">
        <v>6.9</v>
      </c>
      <c r="M148" s="301">
        <v>6.9</v>
      </c>
      <c r="N148" s="301">
        <v>6.9</v>
      </c>
      <c r="O148" s="301">
        <v>7.1</v>
      </c>
      <c r="P148" s="301">
        <v>7.1</v>
      </c>
      <c r="Q148" s="301">
        <v>7.1</v>
      </c>
      <c r="R148" s="301">
        <v>7.1</v>
      </c>
      <c r="S148" s="301">
        <v>7.1</v>
      </c>
      <c r="T148" s="301">
        <v>7</v>
      </c>
      <c r="U148" s="406">
        <v>7</v>
      </c>
      <c r="V148" s="406">
        <v>7</v>
      </c>
      <c r="W148" s="406">
        <v>6.9</v>
      </c>
      <c r="X148" s="406">
        <v>6.9</v>
      </c>
      <c r="Y148" s="301">
        <v>6.8</v>
      </c>
      <c r="Z148" s="406">
        <v>6.7</v>
      </c>
      <c r="AA148" s="301">
        <v>6.6</v>
      </c>
    </row>
    <row r="149" spans="2:27" x14ac:dyDescent="0.2">
      <c r="B149" s="5" t="s">
        <v>431</v>
      </c>
      <c r="C149" s="5" t="s">
        <v>82</v>
      </c>
      <c r="D149" s="117" t="s">
        <v>304</v>
      </c>
      <c r="E149" s="5" t="s">
        <v>305</v>
      </c>
      <c r="F149" s="53" t="s">
        <v>467</v>
      </c>
      <c r="G149" s="53">
        <v>10</v>
      </c>
      <c r="H149" s="301">
        <v>8.5</v>
      </c>
      <c r="I149" s="301">
        <v>8.5</v>
      </c>
      <c r="J149" s="301">
        <v>8.4</v>
      </c>
      <c r="K149" s="301">
        <v>8.4</v>
      </c>
      <c r="L149" s="301">
        <v>8.5</v>
      </c>
      <c r="M149" s="301">
        <v>8.5</v>
      </c>
      <c r="N149" s="301">
        <v>8.5</v>
      </c>
      <c r="O149" s="301">
        <v>8.5</v>
      </c>
      <c r="P149" s="301">
        <v>8.5</v>
      </c>
      <c r="Q149" s="301">
        <v>8.5</v>
      </c>
      <c r="R149" s="301">
        <v>8.5</v>
      </c>
      <c r="S149" s="301">
        <v>8.5</v>
      </c>
      <c r="T149" s="301">
        <v>8.5</v>
      </c>
      <c r="U149" s="406">
        <v>8.5</v>
      </c>
      <c r="V149" s="406">
        <v>8.5</v>
      </c>
      <c r="W149" s="406">
        <v>8.5</v>
      </c>
      <c r="X149" s="406">
        <v>8.4</v>
      </c>
      <c r="Y149" s="301">
        <v>8.4</v>
      </c>
      <c r="Z149" s="406">
        <v>8.4</v>
      </c>
      <c r="AA149" s="301">
        <v>8.4</v>
      </c>
    </row>
    <row r="150" spans="2:27" x14ac:dyDescent="0.2">
      <c r="B150" s="5" t="s">
        <v>435</v>
      </c>
      <c r="C150" s="5" t="s">
        <v>111</v>
      </c>
      <c r="D150" s="117" t="s">
        <v>306</v>
      </c>
      <c r="E150" s="5" t="s">
        <v>307</v>
      </c>
      <c r="F150" s="53" t="s">
        <v>467</v>
      </c>
      <c r="G150" s="53">
        <v>10</v>
      </c>
      <c r="H150" s="301">
        <v>10.4</v>
      </c>
      <c r="I150" s="301">
        <v>10.4</v>
      </c>
      <c r="J150" s="301">
        <v>10.199999999999999</v>
      </c>
      <c r="K150" s="301">
        <v>10.1</v>
      </c>
      <c r="L150" s="301">
        <v>10</v>
      </c>
      <c r="M150" s="301">
        <v>10</v>
      </c>
      <c r="N150" s="301">
        <v>9.9</v>
      </c>
      <c r="O150" s="301">
        <v>9.9</v>
      </c>
      <c r="P150" s="301">
        <v>10</v>
      </c>
      <c r="Q150" s="301">
        <v>10.1</v>
      </c>
      <c r="R150" s="301">
        <v>10.1</v>
      </c>
      <c r="S150" s="301">
        <v>10.1</v>
      </c>
      <c r="T150" s="301">
        <v>10.1</v>
      </c>
      <c r="U150" s="406">
        <v>10</v>
      </c>
      <c r="V150" s="406">
        <v>9.9</v>
      </c>
      <c r="W150" s="406">
        <v>9.8000000000000007</v>
      </c>
      <c r="X150" s="406">
        <v>9.6999999999999993</v>
      </c>
      <c r="Y150" s="301">
        <v>9.6</v>
      </c>
      <c r="Z150" s="406">
        <v>9.5</v>
      </c>
      <c r="AA150" s="301">
        <v>9.4</v>
      </c>
    </row>
    <row r="151" spans="2:27" x14ac:dyDescent="0.2">
      <c r="B151" s="5" t="s">
        <v>431</v>
      </c>
      <c r="C151" s="5" t="s">
        <v>82</v>
      </c>
      <c r="D151" s="117" t="s">
        <v>308</v>
      </c>
      <c r="E151" s="5" t="s">
        <v>309</v>
      </c>
      <c r="F151" s="53" t="s">
        <v>467</v>
      </c>
      <c r="G151" s="53">
        <v>10</v>
      </c>
      <c r="H151" s="301">
        <v>10.4</v>
      </c>
      <c r="I151" s="301">
        <v>10.4</v>
      </c>
      <c r="J151" s="301">
        <v>10.3</v>
      </c>
      <c r="K151" s="301">
        <v>10.3</v>
      </c>
      <c r="L151" s="301">
        <v>10.199999999999999</v>
      </c>
      <c r="M151" s="301">
        <v>10.1</v>
      </c>
      <c r="N151" s="301">
        <v>10</v>
      </c>
      <c r="O151" s="301">
        <v>9.9</v>
      </c>
      <c r="P151" s="301">
        <v>9.8000000000000007</v>
      </c>
      <c r="Q151" s="301">
        <v>9.6999999999999993</v>
      </c>
      <c r="R151" s="301">
        <v>9.6</v>
      </c>
      <c r="S151" s="301">
        <v>9.5</v>
      </c>
      <c r="T151" s="301">
        <v>9.3000000000000007</v>
      </c>
      <c r="U151" s="406">
        <v>9.1999999999999993</v>
      </c>
      <c r="V151" s="406">
        <v>9.1999999999999993</v>
      </c>
      <c r="W151" s="406">
        <v>9.1</v>
      </c>
      <c r="X151" s="406">
        <v>9</v>
      </c>
      <c r="Y151" s="301">
        <v>9</v>
      </c>
      <c r="Z151" s="406">
        <v>9</v>
      </c>
      <c r="AA151" s="301">
        <v>9</v>
      </c>
    </row>
    <row r="152" spans="2:27" x14ac:dyDescent="0.2">
      <c r="B152" s="5" t="s">
        <v>434</v>
      </c>
      <c r="C152" s="5" t="s">
        <v>98</v>
      </c>
      <c r="D152" s="117" t="s">
        <v>310</v>
      </c>
      <c r="E152" s="5" t="s">
        <v>311</v>
      </c>
      <c r="F152" s="53" t="s">
        <v>467</v>
      </c>
      <c r="G152" s="53">
        <v>10</v>
      </c>
      <c r="H152" s="301">
        <v>9.9</v>
      </c>
      <c r="I152" s="301">
        <v>9.9</v>
      </c>
      <c r="J152" s="301">
        <v>9.9</v>
      </c>
      <c r="K152" s="301">
        <v>9.9</v>
      </c>
      <c r="L152" s="301">
        <v>10</v>
      </c>
      <c r="M152" s="301">
        <v>10</v>
      </c>
      <c r="N152" s="301">
        <v>10.1</v>
      </c>
      <c r="O152" s="301">
        <v>10.3</v>
      </c>
      <c r="P152" s="301">
        <v>10.4</v>
      </c>
      <c r="Q152" s="301">
        <v>10.4</v>
      </c>
      <c r="R152" s="301">
        <v>10.4</v>
      </c>
      <c r="S152" s="301">
        <v>10.4</v>
      </c>
      <c r="T152" s="301">
        <v>10.5</v>
      </c>
      <c r="U152" s="406">
        <v>10.6</v>
      </c>
      <c r="V152" s="406">
        <v>10.7</v>
      </c>
      <c r="W152" s="406">
        <v>10.7</v>
      </c>
      <c r="X152" s="406">
        <v>10.7</v>
      </c>
      <c r="Y152" s="301">
        <v>10.7</v>
      </c>
      <c r="Z152" s="406">
        <v>10.7</v>
      </c>
      <c r="AA152" s="301">
        <v>10.5</v>
      </c>
    </row>
    <row r="153" spans="2:27" x14ac:dyDescent="0.2">
      <c r="B153" s="5" t="s">
        <v>552</v>
      </c>
      <c r="C153" s="5" t="s">
        <v>20</v>
      </c>
      <c r="D153" s="117" t="s">
        <v>312</v>
      </c>
      <c r="E153" s="5" t="s">
        <v>313</v>
      </c>
      <c r="F153" s="53" t="s">
        <v>467</v>
      </c>
      <c r="G153" s="53">
        <v>10</v>
      </c>
      <c r="H153" s="301">
        <v>11.7</v>
      </c>
      <c r="I153" s="301">
        <v>11.7</v>
      </c>
      <c r="J153" s="301">
        <v>11.7</v>
      </c>
      <c r="K153" s="301">
        <v>11.7</v>
      </c>
      <c r="L153" s="301">
        <v>11.7</v>
      </c>
      <c r="M153" s="301">
        <v>11.7</v>
      </c>
      <c r="N153" s="301">
        <v>11.7</v>
      </c>
      <c r="O153" s="301">
        <v>11.6</v>
      </c>
      <c r="P153" s="301">
        <v>11.7</v>
      </c>
      <c r="Q153" s="301">
        <v>11.6</v>
      </c>
      <c r="R153" s="301">
        <v>11.5</v>
      </c>
      <c r="S153" s="301">
        <v>11.4</v>
      </c>
      <c r="T153" s="301">
        <v>11.4</v>
      </c>
      <c r="U153" s="406">
        <v>11.3</v>
      </c>
      <c r="V153" s="406">
        <v>11.3</v>
      </c>
      <c r="W153" s="406">
        <v>11.2</v>
      </c>
      <c r="X153" s="406">
        <v>11.3</v>
      </c>
      <c r="Y153" s="301">
        <v>11.2</v>
      </c>
      <c r="Z153" s="406">
        <v>11.2</v>
      </c>
      <c r="AA153" s="301">
        <v>11.2</v>
      </c>
    </row>
    <row r="154" spans="2:27" x14ac:dyDescent="0.2">
      <c r="B154" s="5" t="s">
        <v>439</v>
      </c>
      <c r="C154" s="5" t="s">
        <v>145</v>
      </c>
      <c r="D154" s="117" t="s">
        <v>314</v>
      </c>
      <c r="E154" s="5" t="s">
        <v>315</v>
      </c>
      <c r="F154" s="53" t="s">
        <v>467</v>
      </c>
      <c r="G154" s="53">
        <v>10</v>
      </c>
      <c r="H154" s="301">
        <v>8.3000000000000007</v>
      </c>
      <c r="I154" s="301">
        <v>8.3000000000000007</v>
      </c>
      <c r="J154" s="301">
        <v>8.3000000000000007</v>
      </c>
      <c r="K154" s="301">
        <v>8.3000000000000007</v>
      </c>
      <c r="L154" s="301">
        <v>8.4</v>
      </c>
      <c r="M154" s="301">
        <v>8.5</v>
      </c>
      <c r="N154" s="301">
        <v>8.5</v>
      </c>
      <c r="O154" s="301">
        <v>8.6</v>
      </c>
      <c r="P154" s="301">
        <v>8.6999999999999993</v>
      </c>
      <c r="Q154" s="301">
        <v>8.8000000000000007</v>
      </c>
      <c r="R154" s="301">
        <v>8.8000000000000007</v>
      </c>
      <c r="S154" s="301">
        <v>8.9</v>
      </c>
      <c r="T154" s="301">
        <v>8.9</v>
      </c>
      <c r="U154" s="406">
        <v>9</v>
      </c>
      <c r="V154" s="406">
        <v>9</v>
      </c>
      <c r="W154" s="406">
        <v>9</v>
      </c>
      <c r="X154" s="406">
        <v>9</v>
      </c>
      <c r="Y154" s="301">
        <v>8.9</v>
      </c>
      <c r="Z154" s="406">
        <v>8.9</v>
      </c>
      <c r="AA154" s="301">
        <v>8.8000000000000007</v>
      </c>
    </row>
    <row r="155" spans="2:27" x14ac:dyDescent="0.2">
      <c r="B155" s="5" t="s">
        <v>422</v>
      </c>
      <c r="C155" s="5" t="s">
        <v>31</v>
      </c>
      <c r="D155" s="117" t="s">
        <v>316</v>
      </c>
      <c r="E155" s="5" t="s">
        <v>317</v>
      </c>
      <c r="F155" s="53" t="s">
        <v>467</v>
      </c>
      <c r="G155" s="53">
        <v>10</v>
      </c>
      <c r="H155" s="301">
        <v>7.2</v>
      </c>
      <c r="I155" s="301">
        <v>7.1</v>
      </c>
      <c r="J155" s="301">
        <v>7</v>
      </c>
      <c r="K155" s="301">
        <v>7</v>
      </c>
      <c r="L155" s="301">
        <v>6.8</v>
      </c>
      <c r="M155" s="301">
        <v>6.8</v>
      </c>
      <c r="N155" s="301">
        <v>6.8</v>
      </c>
      <c r="O155" s="301">
        <v>6.8</v>
      </c>
      <c r="P155" s="301">
        <v>6.9</v>
      </c>
      <c r="Q155" s="301">
        <v>6.9</v>
      </c>
      <c r="R155" s="301">
        <v>6.9</v>
      </c>
      <c r="S155" s="301">
        <v>6.9</v>
      </c>
      <c r="T155" s="301">
        <v>6.9</v>
      </c>
      <c r="U155" s="406">
        <v>6.8</v>
      </c>
      <c r="V155" s="406">
        <v>6.8</v>
      </c>
      <c r="W155" s="406">
        <v>6.8</v>
      </c>
      <c r="X155" s="406">
        <v>6.8</v>
      </c>
      <c r="Y155" s="301">
        <v>6.9</v>
      </c>
      <c r="Z155" s="406">
        <v>6.8</v>
      </c>
      <c r="AA155" s="301">
        <v>6.8</v>
      </c>
    </row>
    <row r="156" spans="2:27" x14ac:dyDescent="0.2">
      <c r="B156" s="5" t="s">
        <v>439</v>
      </c>
      <c r="C156" s="5" t="s">
        <v>145</v>
      </c>
      <c r="D156" s="117" t="s">
        <v>318</v>
      </c>
      <c r="E156" s="5" t="s">
        <v>319</v>
      </c>
      <c r="F156" s="53" t="s">
        <v>467</v>
      </c>
      <c r="G156" s="53">
        <v>10</v>
      </c>
      <c r="H156" s="301">
        <v>6.6</v>
      </c>
      <c r="I156" s="301">
        <v>6.6</v>
      </c>
      <c r="J156" s="301">
        <v>6.6</v>
      </c>
      <c r="K156" s="301">
        <v>6.6</v>
      </c>
      <c r="L156" s="301">
        <v>6.6</v>
      </c>
      <c r="M156" s="301">
        <v>6.6</v>
      </c>
      <c r="N156" s="301">
        <v>6.6</v>
      </c>
      <c r="O156" s="301">
        <v>6.6</v>
      </c>
      <c r="P156" s="301">
        <v>6.7</v>
      </c>
      <c r="Q156" s="301">
        <v>6.8</v>
      </c>
      <c r="R156" s="301">
        <v>6.8</v>
      </c>
      <c r="S156" s="301">
        <v>6.9</v>
      </c>
      <c r="T156" s="301">
        <v>6.9</v>
      </c>
      <c r="U156" s="406">
        <v>6.9</v>
      </c>
      <c r="V156" s="406">
        <v>6.9</v>
      </c>
      <c r="W156" s="406">
        <v>6.8</v>
      </c>
      <c r="X156" s="406">
        <v>6.8</v>
      </c>
      <c r="Y156" s="301">
        <v>6.8</v>
      </c>
      <c r="Z156" s="406">
        <v>6.7</v>
      </c>
      <c r="AA156" s="301">
        <v>6.7</v>
      </c>
    </row>
    <row r="157" spans="2:27" x14ac:dyDescent="0.2">
      <c r="B157" s="5" t="s">
        <v>430</v>
      </c>
      <c r="C157" s="5" t="s">
        <v>65</v>
      </c>
      <c r="D157" s="117" t="s">
        <v>320</v>
      </c>
      <c r="E157" s="5" t="s">
        <v>321</v>
      </c>
      <c r="F157" s="53" t="s">
        <v>467</v>
      </c>
      <c r="G157" s="53">
        <v>10</v>
      </c>
      <c r="H157" s="301">
        <v>9.5</v>
      </c>
      <c r="I157" s="301">
        <v>9.5</v>
      </c>
      <c r="J157" s="301">
        <v>9.5</v>
      </c>
      <c r="K157" s="301">
        <v>9.6</v>
      </c>
      <c r="L157" s="301">
        <v>9.6</v>
      </c>
      <c r="M157" s="301">
        <v>9.6999999999999993</v>
      </c>
      <c r="N157" s="301">
        <v>9.6999999999999993</v>
      </c>
      <c r="O157" s="301">
        <v>9.8000000000000007</v>
      </c>
      <c r="P157" s="301">
        <v>9.9</v>
      </c>
      <c r="Q157" s="301">
        <v>10.1</v>
      </c>
      <c r="R157" s="301">
        <v>10.1</v>
      </c>
      <c r="S157" s="301">
        <v>10.199999999999999</v>
      </c>
      <c r="T157" s="301">
        <v>10.199999999999999</v>
      </c>
      <c r="U157" s="406">
        <v>10.199999999999999</v>
      </c>
      <c r="V157" s="406">
        <v>10.3</v>
      </c>
      <c r="W157" s="406">
        <v>10.199999999999999</v>
      </c>
      <c r="X157" s="406">
        <v>10.199999999999999</v>
      </c>
      <c r="Y157" s="301">
        <v>10.1</v>
      </c>
      <c r="Z157" s="406">
        <v>10.199999999999999</v>
      </c>
      <c r="AA157" s="301">
        <v>10.199999999999999</v>
      </c>
    </row>
    <row r="158" spans="2:27" x14ac:dyDescent="0.2">
      <c r="B158" s="5" t="s">
        <v>425</v>
      </c>
      <c r="C158" s="5" t="s">
        <v>40</v>
      </c>
      <c r="D158" s="117" t="s">
        <v>322</v>
      </c>
      <c r="E158" s="5" t="s">
        <v>323</v>
      </c>
      <c r="F158" s="53" t="s">
        <v>467</v>
      </c>
      <c r="G158" s="53">
        <v>10</v>
      </c>
      <c r="H158" s="301">
        <v>5.6</v>
      </c>
      <c r="I158" s="301">
        <v>5.7</v>
      </c>
      <c r="J158" s="301">
        <v>5.7</v>
      </c>
      <c r="K158" s="301">
        <v>5.8</v>
      </c>
      <c r="L158" s="301">
        <v>5.8</v>
      </c>
      <c r="M158" s="301">
        <v>5.9</v>
      </c>
      <c r="N158" s="301">
        <v>6</v>
      </c>
      <c r="O158" s="301">
        <v>6.1</v>
      </c>
      <c r="P158" s="301">
        <v>6.1</v>
      </c>
      <c r="Q158" s="301">
        <v>6.2</v>
      </c>
      <c r="R158" s="301">
        <v>6.3</v>
      </c>
      <c r="S158" s="301">
        <v>6.4</v>
      </c>
      <c r="T158" s="301">
        <v>6.4</v>
      </c>
      <c r="U158" s="406">
        <v>6.5</v>
      </c>
      <c r="V158" s="406">
        <v>6.5</v>
      </c>
      <c r="W158" s="406">
        <v>6.5</v>
      </c>
      <c r="X158" s="406">
        <v>6.5</v>
      </c>
      <c r="Y158" s="301">
        <v>6.5</v>
      </c>
      <c r="Z158" s="406">
        <v>6.5</v>
      </c>
      <c r="AA158" s="301">
        <v>6.4</v>
      </c>
    </row>
    <row r="159" spans="2:27" x14ac:dyDescent="0.2">
      <c r="B159" s="5" t="s">
        <v>430</v>
      </c>
      <c r="C159" s="5" t="s">
        <v>65</v>
      </c>
      <c r="D159" s="117" t="s">
        <v>324</v>
      </c>
      <c r="E159" s="5" t="s">
        <v>325</v>
      </c>
      <c r="F159" s="53" t="s">
        <v>467</v>
      </c>
      <c r="G159" s="53">
        <v>10</v>
      </c>
      <c r="H159" s="301">
        <v>6.7</v>
      </c>
      <c r="I159" s="301">
        <v>6.7</v>
      </c>
      <c r="J159" s="301">
        <v>6.7</v>
      </c>
      <c r="K159" s="301">
        <v>6.7</v>
      </c>
      <c r="L159" s="301">
        <v>6.7</v>
      </c>
      <c r="M159" s="301">
        <v>6.7</v>
      </c>
      <c r="N159" s="301">
        <v>6.8</v>
      </c>
      <c r="O159" s="301">
        <v>6.8</v>
      </c>
      <c r="P159" s="301">
        <v>6.8</v>
      </c>
      <c r="Q159" s="301">
        <v>6.9</v>
      </c>
      <c r="R159" s="301">
        <v>6.9</v>
      </c>
      <c r="S159" s="301">
        <v>7</v>
      </c>
      <c r="T159" s="301">
        <v>6.9</v>
      </c>
      <c r="U159" s="406">
        <v>6.9</v>
      </c>
      <c r="V159" s="406">
        <v>6.9</v>
      </c>
      <c r="W159" s="406">
        <v>6.9</v>
      </c>
      <c r="X159" s="406">
        <v>6.8</v>
      </c>
      <c r="Y159" s="301">
        <v>6.7</v>
      </c>
      <c r="Z159" s="406">
        <v>6.6</v>
      </c>
      <c r="AA159" s="301">
        <v>6.6</v>
      </c>
    </row>
    <row r="160" spans="2:27" x14ac:dyDescent="0.2">
      <c r="B160" s="5" t="s">
        <v>432</v>
      </c>
      <c r="C160" s="5" t="s">
        <v>89</v>
      </c>
      <c r="D160" s="117" t="s">
        <v>326</v>
      </c>
      <c r="E160" s="5" t="s">
        <v>327</v>
      </c>
      <c r="F160" s="53" t="s">
        <v>467</v>
      </c>
      <c r="G160" s="53">
        <v>10</v>
      </c>
      <c r="H160" s="301">
        <v>9.4</v>
      </c>
      <c r="I160" s="301">
        <v>9.4</v>
      </c>
      <c r="J160" s="301">
        <v>9.3000000000000007</v>
      </c>
      <c r="K160" s="301">
        <v>9.3000000000000007</v>
      </c>
      <c r="L160" s="301">
        <v>9.3000000000000007</v>
      </c>
      <c r="M160" s="301">
        <v>9.3000000000000007</v>
      </c>
      <c r="N160" s="301">
        <v>9.1999999999999993</v>
      </c>
      <c r="O160" s="301">
        <v>9.3000000000000007</v>
      </c>
      <c r="P160" s="301">
        <v>9.3000000000000007</v>
      </c>
      <c r="Q160" s="301">
        <v>9.3000000000000007</v>
      </c>
      <c r="R160" s="301">
        <v>9.1999999999999993</v>
      </c>
      <c r="S160" s="301">
        <v>9.1999999999999993</v>
      </c>
      <c r="T160" s="301">
        <v>9.1999999999999993</v>
      </c>
      <c r="U160" s="406">
        <v>9.1</v>
      </c>
      <c r="V160" s="406">
        <v>9</v>
      </c>
      <c r="W160" s="406">
        <v>9</v>
      </c>
      <c r="X160" s="406">
        <v>8.9</v>
      </c>
      <c r="Y160" s="301">
        <v>8.8000000000000007</v>
      </c>
      <c r="Z160" s="406">
        <v>8.6999999999999993</v>
      </c>
      <c r="AA160" s="301">
        <v>8.5</v>
      </c>
    </row>
    <row r="161" spans="2:27" x14ac:dyDescent="0.2">
      <c r="B161" s="5" t="s">
        <v>427</v>
      </c>
      <c r="C161" s="5" t="s">
        <v>50</v>
      </c>
      <c r="D161" s="117" t="s">
        <v>328</v>
      </c>
      <c r="E161" s="5" t="s">
        <v>329</v>
      </c>
      <c r="F161" s="53" t="s">
        <v>467</v>
      </c>
      <c r="G161" s="53">
        <v>10</v>
      </c>
      <c r="H161" s="301">
        <v>9.4</v>
      </c>
      <c r="I161" s="301">
        <v>9.3000000000000007</v>
      </c>
      <c r="J161" s="301">
        <v>9.3000000000000007</v>
      </c>
      <c r="K161" s="301">
        <v>9.3000000000000007</v>
      </c>
      <c r="L161" s="301">
        <v>9.3000000000000007</v>
      </c>
      <c r="M161" s="301">
        <v>9.3000000000000007</v>
      </c>
      <c r="N161" s="301">
        <v>9.3000000000000007</v>
      </c>
      <c r="O161" s="301">
        <v>9.1999999999999993</v>
      </c>
      <c r="P161" s="301">
        <v>9.1999999999999993</v>
      </c>
      <c r="Q161" s="301">
        <v>9.1999999999999993</v>
      </c>
      <c r="R161" s="301">
        <v>9.3000000000000007</v>
      </c>
      <c r="S161" s="301">
        <v>9.3000000000000007</v>
      </c>
      <c r="T161" s="301">
        <v>9.1999999999999993</v>
      </c>
      <c r="U161" s="406">
        <v>9.1</v>
      </c>
      <c r="V161" s="406">
        <v>9.1</v>
      </c>
      <c r="W161" s="406">
        <v>9</v>
      </c>
      <c r="X161" s="406">
        <v>8.8000000000000007</v>
      </c>
      <c r="Y161" s="301">
        <v>8.6</v>
      </c>
      <c r="Z161" s="406">
        <v>8.5</v>
      </c>
      <c r="AA161" s="301">
        <v>8.4</v>
      </c>
    </row>
    <row r="162" spans="2:27" x14ac:dyDescent="0.2">
      <c r="B162" s="5" t="s">
        <v>427</v>
      </c>
      <c r="C162" s="5" t="s">
        <v>50</v>
      </c>
      <c r="D162" s="117" t="s">
        <v>330</v>
      </c>
      <c r="E162" s="5" t="s">
        <v>331</v>
      </c>
      <c r="F162" s="53" t="s">
        <v>467</v>
      </c>
      <c r="G162" s="53">
        <v>10</v>
      </c>
      <c r="H162" s="301">
        <v>9.3000000000000007</v>
      </c>
      <c r="I162" s="301">
        <v>9.3000000000000007</v>
      </c>
      <c r="J162" s="301">
        <v>9.4</v>
      </c>
      <c r="K162" s="301">
        <v>9.3000000000000007</v>
      </c>
      <c r="L162" s="301">
        <v>9.3000000000000007</v>
      </c>
      <c r="M162" s="301">
        <v>9.1999999999999993</v>
      </c>
      <c r="N162" s="301">
        <v>9.1</v>
      </c>
      <c r="O162" s="301">
        <v>9.1</v>
      </c>
      <c r="P162" s="301">
        <v>9.3000000000000007</v>
      </c>
      <c r="Q162" s="301">
        <v>9.3000000000000007</v>
      </c>
      <c r="R162" s="301">
        <v>9.4</v>
      </c>
      <c r="S162" s="301">
        <v>9.4</v>
      </c>
      <c r="T162" s="301">
        <v>9.4</v>
      </c>
      <c r="U162" s="406">
        <v>9.4</v>
      </c>
      <c r="V162" s="406">
        <v>9.4</v>
      </c>
      <c r="W162" s="406">
        <v>9.4</v>
      </c>
      <c r="X162" s="406">
        <v>9.6</v>
      </c>
      <c r="Y162" s="301">
        <v>9.6</v>
      </c>
      <c r="Z162" s="406">
        <v>9.6999999999999993</v>
      </c>
      <c r="AA162" s="301">
        <v>9.6999999999999993</v>
      </c>
    </row>
    <row r="163" spans="2:27" x14ac:dyDescent="0.2">
      <c r="B163" s="5" t="s">
        <v>422</v>
      </c>
      <c r="C163" s="5" t="s">
        <v>31</v>
      </c>
      <c r="D163" s="117" t="s">
        <v>332</v>
      </c>
      <c r="E163" s="5" t="s">
        <v>333</v>
      </c>
      <c r="F163" s="53" t="s">
        <v>467</v>
      </c>
      <c r="G163" s="53">
        <v>10</v>
      </c>
      <c r="H163" s="301">
        <v>9.3000000000000007</v>
      </c>
      <c r="I163" s="301">
        <v>9.4</v>
      </c>
      <c r="J163" s="301">
        <v>9.3000000000000007</v>
      </c>
      <c r="K163" s="301">
        <v>9.3000000000000007</v>
      </c>
      <c r="L163" s="301">
        <v>9.3000000000000007</v>
      </c>
      <c r="M163" s="301">
        <v>9.3000000000000007</v>
      </c>
      <c r="N163" s="301">
        <v>9.1999999999999993</v>
      </c>
      <c r="O163" s="301">
        <v>9.1</v>
      </c>
      <c r="P163" s="301">
        <v>9</v>
      </c>
      <c r="Q163" s="301">
        <v>9</v>
      </c>
      <c r="R163" s="301">
        <v>8.9</v>
      </c>
      <c r="S163" s="301">
        <v>8.8000000000000007</v>
      </c>
      <c r="T163" s="301">
        <v>8.6999999999999993</v>
      </c>
      <c r="U163" s="406">
        <v>8.6</v>
      </c>
      <c r="V163" s="406">
        <v>8.5</v>
      </c>
      <c r="W163" s="406">
        <v>8.5</v>
      </c>
      <c r="X163" s="406">
        <v>8.4</v>
      </c>
      <c r="Y163" s="301">
        <v>8.4</v>
      </c>
      <c r="Z163" s="406">
        <v>8.3000000000000007</v>
      </c>
      <c r="AA163" s="301">
        <v>8.3000000000000007</v>
      </c>
    </row>
    <row r="164" spans="2:27" x14ac:dyDescent="0.2">
      <c r="B164" s="5" t="s">
        <v>416</v>
      </c>
      <c r="C164" s="5" t="s">
        <v>8</v>
      </c>
      <c r="D164" s="117" t="s">
        <v>334</v>
      </c>
      <c r="E164" s="5" t="s">
        <v>335</v>
      </c>
      <c r="F164" s="53" t="s">
        <v>467</v>
      </c>
      <c r="G164" s="53">
        <v>10</v>
      </c>
      <c r="H164" s="301">
        <v>9.1</v>
      </c>
      <c r="I164" s="301">
        <v>9</v>
      </c>
      <c r="J164" s="301">
        <v>9</v>
      </c>
      <c r="K164" s="301">
        <v>8.9</v>
      </c>
      <c r="L164" s="301">
        <v>9</v>
      </c>
      <c r="M164" s="301">
        <v>8.9</v>
      </c>
      <c r="N164" s="301">
        <v>9</v>
      </c>
      <c r="O164" s="301">
        <v>9</v>
      </c>
      <c r="P164" s="301">
        <v>9</v>
      </c>
      <c r="Q164" s="301">
        <v>9</v>
      </c>
      <c r="R164" s="301">
        <v>9</v>
      </c>
      <c r="S164" s="301">
        <v>8.9</v>
      </c>
      <c r="T164" s="301">
        <v>8.9</v>
      </c>
      <c r="U164" s="406">
        <v>8.9</v>
      </c>
      <c r="V164" s="406">
        <v>9</v>
      </c>
      <c r="W164" s="406">
        <v>8.9</v>
      </c>
      <c r="X164" s="406">
        <v>8.8000000000000007</v>
      </c>
      <c r="Y164" s="301">
        <v>8.6999999999999993</v>
      </c>
      <c r="Z164" s="406">
        <v>8.6999999999999993</v>
      </c>
      <c r="AA164" s="301">
        <v>8.6999999999999993</v>
      </c>
    </row>
    <row r="165" spans="2:27" x14ac:dyDescent="0.2">
      <c r="B165" s="5" t="s">
        <v>420</v>
      </c>
      <c r="C165" s="5" t="s">
        <v>25</v>
      </c>
      <c r="D165" s="117" t="s">
        <v>336</v>
      </c>
      <c r="E165" s="5" t="s">
        <v>337</v>
      </c>
      <c r="F165" s="53" t="s">
        <v>467</v>
      </c>
      <c r="G165" s="53">
        <v>10</v>
      </c>
      <c r="H165" s="301">
        <v>10</v>
      </c>
      <c r="I165" s="301">
        <v>9.8000000000000007</v>
      </c>
      <c r="J165" s="301">
        <v>9.8000000000000007</v>
      </c>
      <c r="K165" s="301">
        <v>9.6999999999999993</v>
      </c>
      <c r="L165" s="301">
        <v>9.6999999999999993</v>
      </c>
      <c r="M165" s="301">
        <v>9.8000000000000007</v>
      </c>
      <c r="N165" s="301">
        <v>9.8000000000000007</v>
      </c>
      <c r="O165" s="301">
        <v>9.8000000000000007</v>
      </c>
      <c r="P165" s="301">
        <v>9.9</v>
      </c>
      <c r="Q165" s="301">
        <v>9.9</v>
      </c>
      <c r="R165" s="301">
        <v>9.9</v>
      </c>
      <c r="S165" s="301">
        <v>9.9</v>
      </c>
      <c r="T165" s="301">
        <v>9.9</v>
      </c>
      <c r="U165" s="406">
        <v>10</v>
      </c>
      <c r="V165" s="406">
        <v>10</v>
      </c>
      <c r="W165" s="406">
        <v>10</v>
      </c>
      <c r="X165" s="406">
        <v>10</v>
      </c>
      <c r="Y165" s="301">
        <v>9.8000000000000007</v>
      </c>
      <c r="Z165" s="406">
        <v>9.6999999999999993</v>
      </c>
      <c r="AA165" s="301">
        <v>9.6</v>
      </c>
    </row>
    <row r="166" spans="2:27" x14ac:dyDescent="0.2">
      <c r="B166" s="5" t="s">
        <v>425</v>
      </c>
      <c r="C166" s="5" t="s">
        <v>40</v>
      </c>
      <c r="D166" s="117" t="s">
        <v>338</v>
      </c>
      <c r="E166" s="5" t="s">
        <v>339</v>
      </c>
      <c r="F166" s="53" t="s">
        <v>467</v>
      </c>
      <c r="G166" s="53">
        <v>10</v>
      </c>
      <c r="H166" s="301">
        <v>8.4</v>
      </c>
      <c r="I166" s="301">
        <v>8.5</v>
      </c>
      <c r="J166" s="301">
        <v>8.5</v>
      </c>
      <c r="K166" s="301">
        <v>8.5</v>
      </c>
      <c r="L166" s="301">
        <v>8.6</v>
      </c>
      <c r="M166" s="301">
        <v>8.6</v>
      </c>
      <c r="N166" s="301">
        <v>8.6</v>
      </c>
      <c r="O166" s="301">
        <v>8.6999999999999993</v>
      </c>
      <c r="P166" s="301">
        <v>8.8000000000000007</v>
      </c>
      <c r="Q166" s="301">
        <v>8.8000000000000007</v>
      </c>
      <c r="R166" s="301">
        <v>8.9</v>
      </c>
      <c r="S166" s="301">
        <v>8.9</v>
      </c>
      <c r="T166" s="301">
        <v>8.8000000000000007</v>
      </c>
      <c r="U166" s="406">
        <v>8.8000000000000007</v>
      </c>
      <c r="V166" s="406">
        <v>8.8000000000000007</v>
      </c>
      <c r="W166" s="406">
        <v>8.8000000000000007</v>
      </c>
      <c r="X166" s="406">
        <v>8.6999999999999993</v>
      </c>
      <c r="Y166" s="301">
        <v>8.6999999999999993</v>
      </c>
      <c r="Z166" s="406">
        <v>8.6</v>
      </c>
      <c r="AA166" s="301">
        <v>8.5</v>
      </c>
    </row>
    <row r="167" spans="2:27" x14ac:dyDescent="0.2">
      <c r="B167" s="5" t="s">
        <v>430</v>
      </c>
      <c r="C167" s="5" t="s">
        <v>65</v>
      </c>
      <c r="D167" s="117" t="s">
        <v>340</v>
      </c>
      <c r="E167" s="5" t="s">
        <v>341</v>
      </c>
      <c r="F167" s="53" t="s">
        <v>467</v>
      </c>
      <c r="G167" s="53">
        <v>10</v>
      </c>
      <c r="H167" s="301">
        <v>6.5</v>
      </c>
      <c r="I167" s="301">
        <v>6.5</v>
      </c>
      <c r="J167" s="301">
        <v>6.6</v>
      </c>
      <c r="K167" s="301">
        <v>6.6</v>
      </c>
      <c r="L167" s="301">
        <v>6.5</v>
      </c>
      <c r="M167" s="301">
        <v>6.5</v>
      </c>
      <c r="N167" s="301">
        <v>6.5</v>
      </c>
      <c r="O167" s="301">
        <v>6.6</v>
      </c>
      <c r="P167" s="301">
        <v>6.7</v>
      </c>
      <c r="Q167" s="301">
        <v>6.8</v>
      </c>
      <c r="R167" s="301">
        <v>6.9</v>
      </c>
      <c r="S167" s="301">
        <v>6.9</v>
      </c>
      <c r="T167" s="301">
        <v>6.8</v>
      </c>
      <c r="U167" s="406">
        <v>6.9</v>
      </c>
      <c r="V167" s="406">
        <v>6.9</v>
      </c>
      <c r="W167" s="406">
        <v>6.9</v>
      </c>
      <c r="X167" s="406">
        <v>6.9</v>
      </c>
      <c r="Y167" s="301">
        <v>6.9</v>
      </c>
      <c r="Z167" s="406">
        <v>6.9</v>
      </c>
      <c r="AA167" s="301">
        <v>6.7</v>
      </c>
    </row>
    <row r="168" spans="2:27" x14ac:dyDescent="0.2">
      <c r="B168" s="5" t="s">
        <v>416</v>
      </c>
      <c r="C168" s="5" t="s">
        <v>8</v>
      </c>
      <c r="D168" s="117" t="s">
        <v>342</v>
      </c>
      <c r="E168" s="5" t="s">
        <v>343</v>
      </c>
      <c r="F168" s="53" t="s">
        <v>467</v>
      </c>
      <c r="G168" s="53">
        <v>10</v>
      </c>
      <c r="H168" s="301">
        <v>8.6</v>
      </c>
      <c r="I168" s="301">
        <v>8.6</v>
      </c>
      <c r="J168" s="301">
        <v>8.5</v>
      </c>
      <c r="K168" s="301">
        <v>8.5</v>
      </c>
      <c r="L168" s="301">
        <v>8.4</v>
      </c>
      <c r="M168" s="301">
        <v>8.4</v>
      </c>
      <c r="N168" s="301">
        <v>8.4</v>
      </c>
      <c r="O168" s="301">
        <v>8.4</v>
      </c>
      <c r="P168" s="301">
        <v>8.5</v>
      </c>
      <c r="Q168" s="301">
        <v>8.5</v>
      </c>
      <c r="R168" s="301">
        <v>8.6</v>
      </c>
      <c r="S168" s="301">
        <v>8.6999999999999993</v>
      </c>
      <c r="T168" s="301">
        <v>8.6999999999999993</v>
      </c>
      <c r="U168" s="406">
        <v>8.6</v>
      </c>
      <c r="V168" s="406">
        <v>8.6</v>
      </c>
      <c r="W168" s="406">
        <v>8.5</v>
      </c>
      <c r="X168" s="406">
        <v>8.6</v>
      </c>
      <c r="Y168" s="301">
        <v>8.5</v>
      </c>
      <c r="Z168" s="406">
        <v>8.5</v>
      </c>
      <c r="AA168" s="301">
        <v>8.5</v>
      </c>
    </row>
    <row r="169" spans="2:27" x14ac:dyDescent="0.2">
      <c r="B169" s="5" t="s">
        <v>552</v>
      </c>
      <c r="C169" s="5" t="s">
        <v>20</v>
      </c>
      <c r="D169" s="117" t="s">
        <v>344</v>
      </c>
      <c r="E169" s="5" t="s">
        <v>345</v>
      </c>
      <c r="F169" s="53" t="s">
        <v>467</v>
      </c>
      <c r="G169" s="53">
        <v>10</v>
      </c>
      <c r="H169" s="301">
        <v>8.1</v>
      </c>
      <c r="I169" s="301">
        <v>8</v>
      </c>
      <c r="J169" s="301">
        <v>8</v>
      </c>
      <c r="K169" s="301">
        <v>8</v>
      </c>
      <c r="L169" s="301">
        <v>8</v>
      </c>
      <c r="M169" s="301">
        <v>8</v>
      </c>
      <c r="N169" s="301">
        <v>7.9</v>
      </c>
      <c r="O169" s="301">
        <v>7.9</v>
      </c>
      <c r="P169" s="301">
        <v>7.9</v>
      </c>
      <c r="Q169" s="301">
        <v>7.8</v>
      </c>
      <c r="R169" s="301">
        <v>7.8</v>
      </c>
      <c r="S169" s="301">
        <v>7.7</v>
      </c>
      <c r="T169" s="301">
        <v>7.6</v>
      </c>
      <c r="U169" s="406">
        <v>7.6</v>
      </c>
      <c r="V169" s="406">
        <v>7.4</v>
      </c>
      <c r="W169" s="406">
        <v>7.2</v>
      </c>
      <c r="X169" s="406">
        <v>7.2</v>
      </c>
      <c r="Y169" s="301">
        <v>7.1</v>
      </c>
      <c r="Z169" s="406">
        <v>7.1</v>
      </c>
      <c r="AA169" s="301">
        <v>7</v>
      </c>
    </row>
    <row r="170" spans="2:27" x14ac:dyDescent="0.2">
      <c r="B170" s="5" t="s">
        <v>418</v>
      </c>
      <c r="C170" s="5" t="s">
        <v>12</v>
      </c>
      <c r="D170" s="117" t="s">
        <v>346</v>
      </c>
      <c r="E170" s="5" t="s">
        <v>347</v>
      </c>
      <c r="F170" s="53" t="s">
        <v>467</v>
      </c>
      <c r="G170" s="53">
        <v>10</v>
      </c>
      <c r="H170" s="301">
        <v>9.1999999999999993</v>
      </c>
      <c r="I170" s="301">
        <v>9.1999999999999993</v>
      </c>
      <c r="J170" s="301">
        <v>9.1999999999999993</v>
      </c>
      <c r="K170" s="301">
        <v>9.3000000000000007</v>
      </c>
      <c r="L170" s="301">
        <v>9.3000000000000007</v>
      </c>
      <c r="M170" s="301">
        <v>9.5</v>
      </c>
      <c r="N170" s="301">
        <v>9.6</v>
      </c>
      <c r="O170" s="301">
        <v>9.6</v>
      </c>
      <c r="P170" s="301">
        <v>9.8000000000000007</v>
      </c>
      <c r="Q170" s="301">
        <v>9.8000000000000007</v>
      </c>
      <c r="R170" s="301">
        <v>9.8000000000000007</v>
      </c>
      <c r="S170" s="301">
        <v>9.9</v>
      </c>
      <c r="T170" s="301">
        <v>10</v>
      </c>
      <c r="U170" s="406">
        <v>10.1</v>
      </c>
      <c r="V170" s="406">
        <v>10.199999999999999</v>
      </c>
      <c r="W170" s="406">
        <v>10.199999999999999</v>
      </c>
      <c r="X170" s="406">
        <v>10.3</v>
      </c>
      <c r="Y170" s="301">
        <v>10.3</v>
      </c>
      <c r="Z170" s="406">
        <v>10.3</v>
      </c>
      <c r="AA170" s="301">
        <v>10.3</v>
      </c>
    </row>
    <row r="171" spans="2:27" x14ac:dyDescent="0.2">
      <c r="B171" s="5" t="s">
        <v>425</v>
      </c>
      <c r="C171" s="5" t="s">
        <v>40</v>
      </c>
      <c r="D171" s="117" t="s">
        <v>348</v>
      </c>
      <c r="E171" s="5" t="s">
        <v>349</v>
      </c>
      <c r="F171" s="53" t="s">
        <v>467</v>
      </c>
      <c r="G171" s="53">
        <v>10</v>
      </c>
      <c r="H171" s="301">
        <v>12.9</v>
      </c>
      <c r="I171" s="301">
        <v>12.9</v>
      </c>
      <c r="J171" s="301">
        <v>12.9</v>
      </c>
      <c r="K171" s="301">
        <v>12.9</v>
      </c>
      <c r="L171" s="301">
        <v>12.9</v>
      </c>
      <c r="M171" s="301">
        <v>12.9</v>
      </c>
      <c r="N171" s="301">
        <v>13.1</v>
      </c>
      <c r="O171" s="301">
        <v>13.1</v>
      </c>
      <c r="P171" s="301">
        <v>13.2</v>
      </c>
      <c r="Q171" s="301">
        <v>13.3</v>
      </c>
      <c r="R171" s="301">
        <v>13.4</v>
      </c>
      <c r="S171" s="301">
        <v>13.6</v>
      </c>
      <c r="T171" s="301">
        <v>13.6</v>
      </c>
      <c r="U171" s="406">
        <v>13.7</v>
      </c>
      <c r="V171" s="406">
        <v>13.6</v>
      </c>
      <c r="W171" s="406">
        <v>13.5</v>
      </c>
      <c r="X171" s="406">
        <v>13.4</v>
      </c>
      <c r="Y171" s="301">
        <v>13.3</v>
      </c>
      <c r="Z171" s="406">
        <v>13</v>
      </c>
      <c r="AA171" s="301">
        <v>12.6</v>
      </c>
    </row>
    <row r="172" spans="2:27" x14ac:dyDescent="0.2">
      <c r="B172" s="5" t="s">
        <v>436</v>
      </c>
      <c r="C172" s="5" t="s">
        <v>114</v>
      </c>
      <c r="D172" s="117" t="s">
        <v>350</v>
      </c>
      <c r="E172" s="5" t="s">
        <v>351</v>
      </c>
      <c r="F172" s="53" t="s">
        <v>467</v>
      </c>
      <c r="G172" s="53">
        <v>10</v>
      </c>
      <c r="H172" s="301">
        <v>4.3</v>
      </c>
      <c r="I172" s="301">
        <v>4.3</v>
      </c>
      <c r="J172" s="301">
        <v>4.3</v>
      </c>
      <c r="K172" s="301">
        <v>4.3</v>
      </c>
      <c r="L172" s="301">
        <v>4.3</v>
      </c>
      <c r="M172" s="301">
        <v>4.3</v>
      </c>
      <c r="N172" s="301">
        <v>4.3</v>
      </c>
      <c r="O172" s="301">
        <v>4.3</v>
      </c>
      <c r="P172" s="301">
        <v>4.3</v>
      </c>
      <c r="Q172" s="301">
        <v>4.4000000000000004</v>
      </c>
      <c r="R172" s="301">
        <v>4.4000000000000004</v>
      </c>
      <c r="S172" s="301">
        <v>4.4000000000000004</v>
      </c>
      <c r="T172" s="301">
        <v>4.4000000000000004</v>
      </c>
      <c r="U172" s="406">
        <v>4.4000000000000004</v>
      </c>
      <c r="V172" s="406">
        <v>4.5</v>
      </c>
      <c r="W172" s="406">
        <v>4.5</v>
      </c>
      <c r="X172" s="406">
        <v>4.5</v>
      </c>
      <c r="Y172" s="301">
        <v>4.5</v>
      </c>
      <c r="Z172" s="406">
        <v>4.5</v>
      </c>
      <c r="AA172" s="301">
        <v>4.5</v>
      </c>
    </row>
    <row r="173" spans="2:27" x14ac:dyDescent="0.2">
      <c r="B173" s="5" t="s">
        <v>437</v>
      </c>
      <c r="C173" s="5" t="s">
        <v>123</v>
      </c>
      <c r="D173" s="117" t="s">
        <v>352</v>
      </c>
      <c r="E173" s="5" t="s">
        <v>353</v>
      </c>
      <c r="F173" s="53" t="s">
        <v>467</v>
      </c>
      <c r="G173" s="53">
        <v>10</v>
      </c>
      <c r="H173" s="301">
        <v>7</v>
      </c>
      <c r="I173" s="301">
        <v>6.9</v>
      </c>
      <c r="J173" s="301">
        <v>6.9</v>
      </c>
      <c r="K173" s="301">
        <v>6.9</v>
      </c>
      <c r="L173" s="301">
        <v>6.9</v>
      </c>
      <c r="M173" s="301">
        <v>6.9</v>
      </c>
      <c r="N173" s="301">
        <v>6.9</v>
      </c>
      <c r="O173" s="301">
        <v>6.9</v>
      </c>
      <c r="P173" s="301">
        <v>7</v>
      </c>
      <c r="Q173" s="301">
        <v>7</v>
      </c>
      <c r="R173" s="301">
        <v>6.9</v>
      </c>
      <c r="S173" s="301">
        <v>7</v>
      </c>
      <c r="T173" s="301">
        <v>7.1</v>
      </c>
      <c r="U173" s="406">
        <v>7</v>
      </c>
      <c r="V173" s="406">
        <v>6.9</v>
      </c>
      <c r="W173" s="406">
        <v>6.9</v>
      </c>
      <c r="X173" s="406">
        <v>6.9</v>
      </c>
      <c r="Y173" s="301">
        <v>6.9</v>
      </c>
      <c r="Z173" s="406">
        <v>6.9</v>
      </c>
      <c r="AA173" s="301">
        <v>6.8</v>
      </c>
    </row>
    <row r="174" spans="2:27" x14ac:dyDescent="0.2">
      <c r="B174" s="5" t="s">
        <v>415</v>
      </c>
      <c r="C174" s="5" t="s">
        <v>5</v>
      </c>
      <c r="D174" s="117" t="s">
        <v>354</v>
      </c>
      <c r="E174" s="5" t="s">
        <v>355</v>
      </c>
      <c r="F174" s="53" t="s">
        <v>467</v>
      </c>
      <c r="G174" s="53">
        <v>10</v>
      </c>
      <c r="H174" s="301">
        <v>5.7</v>
      </c>
      <c r="I174" s="301">
        <v>5.7</v>
      </c>
      <c r="J174" s="301">
        <v>5.7</v>
      </c>
      <c r="K174" s="301">
        <v>5.8</v>
      </c>
      <c r="L174" s="301">
        <v>5.8</v>
      </c>
      <c r="M174" s="301">
        <v>5.9</v>
      </c>
      <c r="N174" s="301">
        <v>5.9</v>
      </c>
      <c r="O174" s="301">
        <v>6</v>
      </c>
      <c r="P174" s="301">
        <v>6.1</v>
      </c>
      <c r="Q174" s="301">
        <v>6.2</v>
      </c>
      <c r="R174" s="301">
        <v>6.2</v>
      </c>
      <c r="S174" s="301">
        <v>6.2</v>
      </c>
      <c r="T174" s="301">
        <v>6.2</v>
      </c>
      <c r="U174" s="406">
        <v>6.3</v>
      </c>
      <c r="V174" s="406">
        <v>6.3</v>
      </c>
      <c r="W174" s="406">
        <v>6.3</v>
      </c>
      <c r="X174" s="406">
        <v>6.3</v>
      </c>
      <c r="Y174" s="301">
        <v>6.2</v>
      </c>
      <c r="Z174" s="406">
        <v>6.2</v>
      </c>
      <c r="AA174" s="301">
        <v>6.1</v>
      </c>
    </row>
    <row r="175" spans="2:27" x14ac:dyDescent="0.2">
      <c r="B175" s="5" t="s">
        <v>423</v>
      </c>
      <c r="C175" s="5" t="s">
        <v>34</v>
      </c>
      <c r="D175" s="117" t="s">
        <v>356</v>
      </c>
      <c r="E175" s="5" t="s">
        <v>357</v>
      </c>
      <c r="F175" s="53" t="s">
        <v>467</v>
      </c>
      <c r="G175" s="53">
        <v>10</v>
      </c>
      <c r="H175" s="301">
        <v>5.6</v>
      </c>
      <c r="I175" s="301">
        <v>5.6</v>
      </c>
      <c r="J175" s="301">
        <v>5.6</v>
      </c>
      <c r="K175" s="301">
        <v>5.6</v>
      </c>
      <c r="L175" s="301">
        <v>5.6</v>
      </c>
      <c r="M175" s="301">
        <v>5.6</v>
      </c>
      <c r="N175" s="301">
        <v>5.6</v>
      </c>
      <c r="O175" s="301">
        <v>5.6</v>
      </c>
      <c r="P175" s="301">
        <v>5.6</v>
      </c>
      <c r="Q175" s="301">
        <v>5.7</v>
      </c>
      <c r="R175" s="301">
        <v>5.7</v>
      </c>
      <c r="S175" s="301">
        <v>5.7</v>
      </c>
      <c r="T175" s="301">
        <v>5.7</v>
      </c>
      <c r="U175" s="406">
        <v>5.7</v>
      </c>
      <c r="V175" s="406">
        <v>5.8</v>
      </c>
      <c r="W175" s="406">
        <v>5.8</v>
      </c>
      <c r="X175" s="406">
        <v>5.8</v>
      </c>
      <c r="Y175" s="301">
        <v>5.8</v>
      </c>
      <c r="Z175" s="406">
        <v>5.8</v>
      </c>
      <c r="AA175" s="301">
        <v>5.8</v>
      </c>
    </row>
    <row r="176" spans="2:27" x14ac:dyDescent="0.2">
      <c r="B176" s="5" t="s">
        <v>418</v>
      </c>
      <c r="C176" s="5" t="s">
        <v>12</v>
      </c>
      <c r="D176" s="117" t="s">
        <v>358</v>
      </c>
      <c r="E176" s="5" t="s">
        <v>359</v>
      </c>
      <c r="F176" s="53" t="s">
        <v>467</v>
      </c>
      <c r="G176" s="53">
        <v>10</v>
      </c>
      <c r="H176" s="301">
        <v>10.7</v>
      </c>
      <c r="I176" s="301">
        <v>10.5</v>
      </c>
      <c r="J176" s="301">
        <v>10.3</v>
      </c>
      <c r="K176" s="301">
        <v>10</v>
      </c>
      <c r="L176" s="301">
        <v>9.9</v>
      </c>
      <c r="M176" s="301">
        <v>9.8000000000000007</v>
      </c>
      <c r="N176" s="301">
        <v>9.6</v>
      </c>
      <c r="O176" s="301">
        <v>9.5</v>
      </c>
      <c r="P176" s="301">
        <v>9.5</v>
      </c>
      <c r="Q176" s="301">
        <v>9.5</v>
      </c>
      <c r="R176" s="301">
        <v>9.4</v>
      </c>
      <c r="S176" s="301">
        <v>9.4</v>
      </c>
      <c r="T176" s="301">
        <v>9.4</v>
      </c>
      <c r="U176" s="406">
        <v>9.4</v>
      </c>
      <c r="V176" s="406">
        <v>9.4</v>
      </c>
      <c r="W176" s="406">
        <v>9.5</v>
      </c>
      <c r="X176" s="406">
        <v>9.4</v>
      </c>
      <c r="Y176" s="301">
        <v>9.4</v>
      </c>
      <c r="Z176" s="406">
        <v>9.4</v>
      </c>
      <c r="AA176" s="301">
        <v>9.3000000000000007</v>
      </c>
    </row>
    <row r="177" spans="2:27" x14ac:dyDescent="0.2">
      <c r="B177" s="5" t="s">
        <v>422</v>
      </c>
      <c r="C177" s="5" t="s">
        <v>31</v>
      </c>
      <c r="D177" s="117" t="s">
        <v>360</v>
      </c>
      <c r="E177" s="5" t="s">
        <v>361</v>
      </c>
      <c r="F177" s="53" t="s">
        <v>467</v>
      </c>
      <c r="G177" s="53">
        <v>10</v>
      </c>
      <c r="H177" s="301">
        <v>10.199999999999999</v>
      </c>
      <c r="I177" s="301">
        <v>10.1</v>
      </c>
      <c r="J177" s="301">
        <v>10.1</v>
      </c>
      <c r="K177" s="301">
        <v>10.1</v>
      </c>
      <c r="L177" s="301">
        <v>10.1</v>
      </c>
      <c r="M177" s="301">
        <v>10.1</v>
      </c>
      <c r="N177" s="301">
        <v>10.199999999999999</v>
      </c>
      <c r="O177" s="301">
        <v>10.3</v>
      </c>
      <c r="P177" s="301">
        <v>10.4</v>
      </c>
      <c r="Q177" s="301">
        <v>10.4</v>
      </c>
      <c r="R177" s="301">
        <v>10.4</v>
      </c>
      <c r="S177" s="301">
        <v>10.4</v>
      </c>
      <c r="T177" s="301">
        <v>10.4</v>
      </c>
      <c r="U177" s="406">
        <v>10.4</v>
      </c>
      <c r="V177" s="406">
        <v>10.4</v>
      </c>
      <c r="W177" s="406">
        <v>10.3</v>
      </c>
      <c r="X177" s="406">
        <v>10.199999999999999</v>
      </c>
      <c r="Y177" s="301">
        <v>10.199999999999999</v>
      </c>
      <c r="Z177" s="406">
        <v>10</v>
      </c>
      <c r="AA177" s="301">
        <v>9.9</v>
      </c>
    </row>
    <row r="178" spans="2:27" x14ac:dyDescent="0.2">
      <c r="B178" s="5" t="s">
        <v>437</v>
      </c>
      <c r="C178" s="5" t="s">
        <v>123</v>
      </c>
      <c r="D178" s="117" t="s">
        <v>362</v>
      </c>
      <c r="E178" s="5" t="s">
        <v>363</v>
      </c>
      <c r="F178" s="53" t="s">
        <v>467</v>
      </c>
      <c r="G178" s="53">
        <v>10</v>
      </c>
      <c r="H178" s="301">
        <v>7.4</v>
      </c>
      <c r="I178" s="301">
        <v>7.4</v>
      </c>
      <c r="J178" s="301">
        <v>7.4</v>
      </c>
      <c r="K178" s="301">
        <v>7.4</v>
      </c>
      <c r="L178" s="301">
        <v>7.4</v>
      </c>
      <c r="M178" s="301">
        <v>7.3</v>
      </c>
      <c r="N178" s="301">
        <v>7.4</v>
      </c>
      <c r="O178" s="301">
        <v>7.5</v>
      </c>
      <c r="P178" s="301">
        <v>7.5</v>
      </c>
      <c r="Q178" s="301">
        <v>7.6</v>
      </c>
      <c r="R178" s="301">
        <v>7.6</v>
      </c>
      <c r="S178" s="301">
        <v>7.6</v>
      </c>
      <c r="T178" s="301">
        <v>7.6</v>
      </c>
      <c r="U178" s="406">
        <v>7.6</v>
      </c>
      <c r="V178" s="406">
        <v>7.6</v>
      </c>
      <c r="W178" s="406">
        <v>7.5</v>
      </c>
      <c r="X178" s="406">
        <v>7.5</v>
      </c>
      <c r="Y178" s="301">
        <v>7.4</v>
      </c>
      <c r="Z178" s="406">
        <v>7.3</v>
      </c>
      <c r="AA178" s="301">
        <v>7.1</v>
      </c>
    </row>
    <row r="179" spans="2:27" x14ac:dyDescent="0.2">
      <c r="B179" s="5" t="s">
        <v>431</v>
      </c>
      <c r="C179" s="5" t="s">
        <v>82</v>
      </c>
      <c r="D179" s="117" t="s">
        <v>364</v>
      </c>
      <c r="E179" s="5" t="s">
        <v>365</v>
      </c>
      <c r="F179" s="53" t="s">
        <v>467</v>
      </c>
      <c r="G179" s="53">
        <v>10</v>
      </c>
      <c r="H179" s="301">
        <v>9.5</v>
      </c>
      <c r="I179" s="301">
        <v>9.4</v>
      </c>
      <c r="J179" s="301">
        <v>9.4</v>
      </c>
      <c r="K179" s="301">
        <v>9.3000000000000007</v>
      </c>
      <c r="L179" s="301">
        <v>9.4</v>
      </c>
      <c r="M179" s="301">
        <v>9.4</v>
      </c>
      <c r="N179" s="301">
        <v>9.3000000000000007</v>
      </c>
      <c r="O179" s="301">
        <v>9.3000000000000007</v>
      </c>
      <c r="P179" s="301">
        <v>9.3000000000000007</v>
      </c>
      <c r="Q179" s="301">
        <v>9.3000000000000007</v>
      </c>
      <c r="R179" s="301">
        <v>9.3000000000000007</v>
      </c>
      <c r="S179" s="301">
        <v>9.3000000000000007</v>
      </c>
      <c r="T179" s="301">
        <v>9.1999999999999993</v>
      </c>
      <c r="U179" s="406">
        <v>9.3000000000000007</v>
      </c>
      <c r="V179" s="406">
        <v>9.3000000000000007</v>
      </c>
      <c r="W179" s="406">
        <v>9.3000000000000007</v>
      </c>
      <c r="X179" s="406">
        <v>9.4</v>
      </c>
      <c r="Y179" s="301">
        <v>9.4</v>
      </c>
      <c r="Z179" s="406">
        <v>9.5</v>
      </c>
      <c r="AA179" s="301">
        <v>9.5</v>
      </c>
    </row>
    <row r="180" spans="2:27" x14ac:dyDescent="0.2">
      <c r="B180" s="5" t="s">
        <v>437</v>
      </c>
      <c r="C180" s="5" t="s">
        <v>123</v>
      </c>
      <c r="D180" s="117" t="s">
        <v>366</v>
      </c>
      <c r="E180" s="5" t="s">
        <v>367</v>
      </c>
      <c r="F180" s="53" t="s">
        <v>467</v>
      </c>
      <c r="G180" s="53">
        <v>10</v>
      </c>
      <c r="H180" s="301">
        <v>10.5</v>
      </c>
      <c r="I180" s="301">
        <v>10.5</v>
      </c>
      <c r="J180" s="301">
        <v>10.5</v>
      </c>
      <c r="K180" s="301">
        <v>10.4</v>
      </c>
      <c r="L180" s="301">
        <v>10.4</v>
      </c>
      <c r="M180" s="301">
        <v>10.4</v>
      </c>
      <c r="N180" s="301">
        <v>10.3</v>
      </c>
      <c r="O180" s="301">
        <v>10.3</v>
      </c>
      <c r="P180" s="301">
        <v>10.199999999999999</v>
      </c>
      <c r="Q180" s="301">
        <v>10.199999999999999</v>
      </c>
      <c r="R180" s="301">
        <v>10</v>
      </c>
      <c r="S180" s="301">
        <v>10</v>
      </c>
      <c r="T180" s="301">
        <v>9.9</v>
      </c>
      <c r="U180" s="406">
        <v>9.8000000000000007</v>
      </c>
      <c r="V180" s="406">
        <v>9.6999999999999993</v>
      </c>
      <c r="W180" s="406">
        <v>9.5</v>
      </c>
      <c r="X180" s="406">
        <v>9.4</v>
      </c>
      <c r="Y180" s="301">
        <v>9.1999999999999993</v>
      </c>
      <c r="Z180" s="406">
        <v>9.1</v>
      </c>
      <c r="AA180" s="301">
        <v>9</v>
      </c>
    </row>
    <row r="181" spans="2:27" x14ac:dyDescent="0.2">
      <c r="B181" s="5" t="s">
        <v>552</v>
      </c>
      <c r="C181" s="5" t="s">
        <v>20</v>
      </c>
      <c r="D181" s="117" t="s">
        <v>368</v>
      </c>
      <c r="E181" s="5" t="s">
        <v>369</v>
      </c>
      <c r="F181" s="53" t="s">
        <v>467</v>
      </c>
      <c r="G181" s="53">
        <v>10</v>
      </c>
      <c r="H181" s="301">
        <v>10</v>
      </c>
      <c r="I181" s="301">
        <v>10</v>
      </c>
      <c r="J181" s="301">
        <v>10</v>
      </c>
      <c r="K181" s="301">
        <v>10</v>
      </c>
      <c r="L181" s="301">
        <v>10.1</v>
      </c>
      <c r="M181" s="301">
        <v>10</v>
      </c>
      <c r="N181" s="301">
        <v>10</v>
      </c>
      <c r="O181" s="301">
        <v>10.1</v>
      </c>
      <c r="P181" s="301">
        <v>10.1</v>
      </c>
      <c r="Q181" s="301">
        <v>10.199999999999999</v>
      </c>
      <c r="R181" s="301">
        <v>10.1</v>
      </c>
      <c r="S181" s="301">
        <v>10.1</v>
      </c>
      <c r="T181" s="301">
        <v>10.1</v>
      </c>
      <c r="U181" s="406">
        <v>10.1</v>
      </c>
      <c r="V181" s="406">
        <v>10.1</v>
      </c>
      <c r="W181" s="406">
        <v>10.1</v>
      </c>
      <c r="X181" s="406">
        <v>10.1</v>
      </c>
      <c r="Y181" s="301">
        <v>10.1</v>
      </c>
      <c r="Z181" s="406">
        <v>10</v>
      </c>
      <c r="AA181" s="301">
        <v>10</v>
      </c>
    </row>
    <row r="182" spans="2:27" x14ac:dyDescent="0.2">
      <c r="B182" s="5" t="s">
        <v>434</v>
      </c>
      <c r="C182" s="5" t="s">
        <v>98</v>
      </c>
      <c r="D182" s="117" t="s">
        <v>370</v>
      </c>
      <c r="E182" s="5" t="s">
        <v>371</v>
      </c>
      <c r="F182" s="53" t="s">
        <v>467</v>
      </c>
      <c r="G182" s="53">
        <v>10</v>
      </c>
      <c r="H182" s="301">
        <v>11.5</v>
      </c>
      <c r="I182" s="301">
        <v>11.5</v>
      </c>
      <c r="J182" s="301">
        <v>11.4</v>
      </c>
      <c r="K182" s="301">
        <v>11.4</v>
      </c>
      <c r="L182" s="301">
        <v>11.4</v>
      </c>
      <c r="M182" s="301">
        <v>11.4</v>
      </c>
      <c r="N182" s="301">
        <v>11.4</v>
      </c>
      <c r="O182" s="301">
        <v>11.4</v>
      </c>
      <c r="P182" s="301">
        <v>11.4</v>
      </c>
      <c r="Q182" s="301">
        <v>11.4</v>
      </c>
      <c r="R182" s="301">
        <v>11.4</v>
      </c>
      <c r="S182" s="301">
        <v>11.3</v>
      </c>
      <c r="T182" s="301">
        <v>11.3</v>
      </c>
      <c r="U182" s="406">
        <v>11.3</v>
      </c>
      <c r="V182" s="406">
        <v>11.3</v>
      </c>
      <c r="W182" s="406">
        <v>11.2</v>
      </c>
      <c r="X182" s="406">
        <v>11.2</v>
      </c>
      <c r="Y182" s="301">
        <v>11.1</v>
      </c>
      <c r="Z182" s="406">
        <v>11</v>
      </c>
      <c r="AA182" s="301">
        <v>11</v>
      </c>
    </row>
    <row r="183" spans="2:27" x14ac:dyDescent="0.2">
      <c r="B183" s="5" t="s">
        <v>416</v>
      </c>
      <c r="C183" s="5" t="s">
        <v>8</v>
      </c>
      <c r="D183" s="117" t="s">
        <v>372</v>
      </c>
      <c r="E183" s="5" t="s">
        <v>373</v>
      </c>
      <c r="F183" s="53" t="s">
        <v>467</v>
      </c>
      <c r="G183" s="53">
        <v>10</v>
      </c>
      <c r="H183" s="301">
        <v>9.6</v>
      </c>
      <c r="I183" s="301">
        <v>9.6</v>
      </c>
      <c r="J183" s="301">
        <v>9.6</v>
      </c>
      <c r="K183" s="301">
        <v>9.6</v>
      </c>
      <c r="L183" s="301">
        <v>9.6999999999999993</v>
      </c>
      <c r="M183" s="301">
        <v>9.6999999999999993</v>
      </c>
      <c r="N183" s="301">
        <v>9.8000000000000007</v>
      </c>
      <c r="O183" s="301">
        <v>9.9</v>
      </c>
      <c r="P183" s="301">
        <v>10.1</v>
      </c>
      <c r="Q183" s="301">
        <v>10.199999999999999</v>
      </c>
      <c r="R183" s="301">
        <v>10.199999999999999</v>
      </c>
      <c r="S183" s="301">
        <v>10.3</v>
      </c>
      <c r="T183" s="301">
        <v>10.4</v>
      </c>
      <c r="U183" s="406">
        <v>10.5</v>
      </c>
      <c r="V183" s="406">
        <v>10.5</v>
      </c>
      <c r="W183" s="406">
        <v>10.5</v>
      </c>
      <c r="X183" s="406">
        <v>10.6</v>
      </c>
      <c r="Y183" s="301">
        <v>10.6</v>
      </c>
      <c r="Z183" s="406">
        <v>10.5</v>
      </c>
      <c r="AA183" s="301">
        <v>10.4</v>
      </c>
    </row>
    <row r="184" spans="2:27" x14ac:dyDescent="0.2">
      <c r="B184" s="5" t="s">
        <v>424</v>
      </c>
      <c r="C184" s="5" t="s">
        <v>35</v>
      </c>
      <c r="D184" s="117" t="s">
        <v>374</v>
      </c>
      <c r="E184" s="5" t="s">
        <v>375</v>
      </c>
      <c r="F184" s="53" t="s">
        <v>467</v>
      </c>
      <c r="G184" s="53">
        <v>10</v>
      </c>
      <c r="H184" s="301">
        <v>9.6</v>
      </c>
      <c r="I184" s="301">
        <v>9.6</v>
      </c>
      <c r="J184" s="301">
        <v>9.5</v>
      </c>
      <c r="K184" s="301">
        <v>9.5</v>
      </c>
      <c r="L184" s="301">
        <v>9.6</v>
      </c>
      <c r="M184" s="301">
        <v>9.6</v>
      </c>
      <c r="N184" s="301">
        <v>9.6999999999999993</v>
      </c>
      <c r="O184" s="301">
        <v>9.6</v>
      </c>
      <c r="P184" s="301">
        <v>9.6999999999999993</v>
      </c>
      <c r="Q184" s="301">
        <v>9.6</v>
      </c>
      <c r="R184" s="301">
        <v>9.6</v>
      </c>
      <c r="S184" s="301">
        <v>9.6</v>
      </c>
      <c r="T184" s="301">
        <v>9.4</v>
      </c>
      <c r="U184" s="406">
        <v>9.4</v>
      </c>
      <c r="V184" s="406">
        <v>9.3000000000000007</v>
      </c>
      <c r="W184" s="406">
        <v>9.1999999999999993</v>
      </c>
      <c r="X184" s="406">
        <v>9.1999999999999993</v>
      </c>
      <c r="Y184" s="301">
        <v>9.1</v>
      </c>
      <c r="Z184" s="406">
        <v>8.9</v>
      </c>
      <c r="AA184" s="301">
        <v>8.6999999999999993</v>
      </c>
    </row>
    <row r="185" spans="2:27" x14ac:dyDescent="0.2">
      <c r="B185" s="5" t="s">
        <v>435</v>
      </c>
      <c r="C185" s="5" t="s">
        <v>111</v>
      </c>
      <c r="D185" s="117" t="s">
        <v>376</v>
      </c>
      <c r="E185" s="5" t="s">
        <v>377</v>
      </c>
      <c r="F185" s="53" t="s">
        <v>467</v>
      </c>
      <c r="G185" s="53">
        <v>10</v>
      </c>
      <c r="H185" s="301">
        <v>9.6</v>
      </c>
      <c r="I185" s="301">
        <v>9.5</v>
      </c>
      <c r="J185" s="301">
        <v>9.5</v>
      </c>
      <c r="K185" s="301">
        <v>9.5</v>
      </c>
      <c r="L185" s="301">
        <v>9.5</v>
      </c>
      <c r="M185" s="301">
        <v>9.5</v>
      </c>
      <c r="N185" s="301">
        <v>9.5</v>
      </c>
      <c r="O185" s="301">
        <v>9.5</v>
      </c>
      <c r="P185" s="301">
        <v>9.5</v>
      </c>
      <c r="Q185" s="301">
        <v>9.5</v>
      </c>
      <c r="R185" s="301">
        <v>9.5</v>
      </c>
      <c r="S185" s="301">
        <v>9.5</v>
      </c>
      <c r="T185" s="301">
        <v>9.5</v>
      </c>
      <c r="U185" s="406">
        <v>9.5</v>
      </c>
      <c r="V185" s="406">
        <v>9.5</v>
      </c>
      <c r="W185" s="406">
        <v>9.6</v>
      </c>
      <c r="X185" s="406">
        <v>9.5</v>
      </c>
      <c r="Y185" s="301">
        <v>9.5</v>
      </c>
      <c r="Z185" s="406">
        <v>9.5</v>
      </c>
      <c r="AA185" s="301">
        <v>9.5</v>
      </c>
    </row>
    <row r="186" spans="2:27" x14ac:dyDescent="0.2">
      <c r="B186" s="5" t="s">
        <v>426</v>
      </c>
      <c r="C186" s="5" t="s">
        <v>47</v>
      </c>
      <c r="D186" s="117" t="s">
        <v>378</v>
      </c>
      <c r="E186" s="5" t="s">
        <v>379</v>
      </c>
      <c r="F186" s="53" t="s">
        <v>467</v>
      </c>
      <c r="G186" s="53">
        <v>10</v>
      </c>
      <c r="H186" s="301">
        <v>10.7</v>
      </c>
      <c r="I186" s="301">
        <v>10.8</v>
      </c>
      <c r="J186" s="301">
        <v>10.8</v>
      </c>
      <c r="K186" s="301">
        <v>10.8</v>
      </c>
      <c r="L186" s="301">
        <v>10.8</v>
      </c>
      <c r="M186" s="301">
        <v>10.8</v>
      </c>
      <c r="N186" s="301">
        <v>10.7</v>
      </c>
      <c r="O186" s="301">
        <v>10.5</v>
      </c>
      <c r="P186" s="301">
        <v>10.4</v>
      </c>
      <c r="Q186" s="301">
        <v>10.199999999999999</v>
      </c>
      <c r="R186" s="301">
        <v>10</v>
      </c>
      <c r="S186" s="301">
        <v>9.8000000000000007</v>
      </c>
      <c r="T186" s="301">
        <v>9.8000000000000007</v>
      </c>
      <c r="U186" s="406">
        <v>9.6</v>
      </c>
      <c r="V186" s="406">
        <v>9.4</v>
      </c>
      <c r="W186" s="406">
        <v>9.3000000000000007</v>
      </c>
      <c r="X186" s="406">
        <v>9.1</v>
      </c>
      <c r="Y186" s="301">
        <v>9</v>
      </c>
      <c r="Z186" s="406">
        <v>8.8000000000000007</v>
      </c>
      <c r="AA186" s="301">
        <v>8.6999999999999993</v>
      </c>
    </row>
    <row r="187" spans="2:27" x14ac:dyDescent="0.2">
      <c r="B187" s="5" t="s">
        <v>429</v>
      </c>
      <c r="C187" s="5" t="s">
        <v>60</v>
      </c>
      <c r="D187" s="117" t="s">
        <v>380</v>
      </c>
      <c r="E187" s="5" t="s">
        <v>381</v>
      </c>
      <c r="F187" s="53" t="s">
        <v>467</v>
      </c>
      <c r="G187" s="53">
        <v>10</v>
      </c>
      <c r="H187" s="301">
        <v>12.9</v>
      </c>
      <c r="I187" s="301">
        <v>12.8</v>
      </c>
      <c r="J187" s="301">
        <v>12.7</v>
      </c>
      <c r="K187" s="301">
        <v>12.5</v>
      </c>
      <c r="L187" s="301">
        <v>12.3</v>
      </c>
      <c r="M187" s="301">
        <v>12.3</v>
      </c>
      <c r="N187" s="301">
        <v>12.3</v>
      </c>
      <c r="O187" s="301">
        <v>12.2</v>
      </c>
      <c r="P187" s="301">
        <v>12.1</v>
      </c>
      <c r="Q187" s="301">
        <v>12.1</v>
      </c>
      <c r="R187" s="301">
        <v>12.1</v>
      </c>
      <c r="S187" s="301">
        <v>12</v>
      </c>
      <c r="T187" s="301">
        <v>11.9</v>
      </c>
      <c r="U187" s="406">
        <v>11.8</v>
      </c>
      <c r="V187" s="406">
        <v>11.7</v>
      </c>
      <c r="W187" s="406">
        <v>11.6</v>
      </c>
      <c r="X187" s="406">
        <v>11.7</v>
      </c>
      <c r="Y187" s="301">
        <v>11.7</v>
      </c>
      <c r="Z187" s="406">
        <v>11.6</v>
      </c>
      <c r="AA187" s="301">
        <v>11.6</v>
      </c>
    </row>
    <row r="188" spans="2:27" x14ac:dyDescent="0.2">
      <c r="B188" s="5" t="s">
        <v>429</v>
      </c>
      <c r="C188" s="5" t="s">
        <v>60</v>
      </c>
      <c r="D188" s="117" t="s">
        <v>382</v>
      </c>
      <c r="E188" s="5" t="s">
        <v>383</v>
      </c>
      <c r="F188" s="53" t="s">
        <v>467</v>
      </c>
      <c r="G188" s="53">
        <v>10</v>
      </c>
      <c r="H188" s="301">
        <v>10.9</v>
      </c>
      <c r="I188" s="301">
        <v>10.9</v>
      </c>
      <c r="J188" s="301">
        <v>10.8</v>
      </c>
      <c r="K188" s="301">
        <v>10.7</v>
      </c>
      <c r="L188" s="301">
        <v>10.6</v>
      </c>
      <c r="M188" s="301">
        <v>10.6</v>
      </c>
      <c r="N188" s="301">
        <v>10.5</v>
      </c>
      <c r="O188" s="301">
        <v>10.5</v>
      </c>
      <c r="P188" s="301">
        <v>10.6</v>
      </c>
      <c r="Q188" s="301">
        <v>10.6</v>
      </c>
      <c r="R188" s="301">
        <v>10.6</v>
      </c>
      <c r="S188" s="301">
        <v>10.6</v>
      </c>
      <c r="T188" s="301">
        <v>10.4</v>
      </c>
      <c r="U188" s="406">
        <v>10.5</v>
      </c>
      <c r="V188" s="406">
        <v>10.5</v>
      </c>
      <c r="W188" s="406">
        <v>10.4</v>
      </c>
      <c r="X188" s="406">
        <v>10.3</v>
      </c>
      <c r="Y188" s="301">
        <v>10.199999999999999</v>
      </c>
      <c r="Z188" s="406">
        <v>10.1</v>
      </c>
      <c r="AA188" s="301">
        <v>10</v>
      </c>
    </row>
    <row r="189" spans="2:27" x14ac:dyDescent="0.2">
      <c r="B189" s="5" t="s">
        <v>425</v>
      </c>
      <c r="C189" s="5" t="s">
        <v>40</v>
      </c>
      <c r="D189" s="117" t="s">
        <v>384</v>
      </c>
      <c r="E189" s="5" t="s">
        <v>385</v>
      </c>
      <c r="F189" s="53" t="s">
        <v>467</v>
      </c>
      <c r="G189" s="53">
        <v>10</v>
      </c>
      <c r="H189" s="301">
        <v>8.1</v>
      </c>
      <c r="I189" s="301">
        <v>8.1</v>
      </c>
      <c r="J189" s="301">
        <v>8</v>
      </c>
      <c r="K189" s="301">
        <v>8.1</v>
      </c>
      <c r="L189" s="301">
        <v>8.1</v>
      </c>
      <c r="M189" s="301">
        <v>8.1</v>
      </c>
      <c r="N189" s="301">
        <v>8.1999999999999993</v>
      </c>
      <c r="O189" s="301">
        <v>8.1999999999999993</v>
      </c>
      <c r="P189" s="301">
        <v>8.3000000000000007</v>
      </c>
      <c r="Q189" s="301">
        <v>8.4</v>
      </c>
      <c r="R189" s="301">
        <v>8.4</v>
      </c>
      <c r="S189" s="301">
        <v>8.5</v>
      </c>
      <c r="T189" s="301">
        <v>8.5</v>
      </c>
      <c r="U189" s="406">
        <v>8.5</v>
      </c>
      <c r="V189" s="406">
        <v>8.5</v>
      </c>
      <c r="W189" s="406">
        <v>8.5</v>
      </c>
      <c r="X189" s="406">
        <v>8.5</v>
      </c>
      <c r="Y189" s="301">
        <v>8.4</v>
      </c>
      <c r="Z189" s="406">
        <v>8.4</v>
      </c>
      <c r="AA189" s="301">
        <v>8.3000000000000007</v>
      </c>
    </row>
    <row r="190" spans="2:27" x14ac:dyDescent="0.2">
      <c r="B190" s="5" t="s">
        <v>420</v>
      </c>
      <c r="C190" s="5" t="s">
        <v>25</v>
      </c>
      <c r="D190" s="117" t="s">
        <v>386</v>
      </c>
      <c r="E190" s="5" t="s">
        <v>387</v>
      </c>
      <c r="F190" s="53" t="s">
        <v>467</v>
      </c>
      <c r="G190" s="53">
        <v>10</v>
      </c>
      <c r="H190" s="301">
        <v>11.2</v>
      </c>
      <c r="I190" s="301">
        <v>11.1</v>
      </c>
      <c r="J190" s="301">
        <v>11</v>
      </c>
      <c r="K190" s="301">
        <v>11</v>
      </c>
      <c r="L190" s="301">
        <v>10.9</v>
      </c>
      <c r="M190" s="301">
        <v>10.9</v>
      </c>
      <c r="N190" s="301">
        <v>10.8</v>
      </c>
      <c r="O190" s="301">
        <v>10.7</v>
      </c>
      <c r="P190" s="301">
        <v>10.7</v>
      </c>
      <c r="Q190" s="301">
        <v>10.7</v>
      </c>
      <c r="R190" s="301">
        <v>10.7</v>
      </c>
      <c r="S190" s="301">
        <v>10.6</v>
      </c>
      <c r="T190" s="301">
        <v>10.5</v>
      </c>
      <c r="U190" s="406">
        <v>10.5</v>
      </c>
      <c r="V190" s="406">
        <v>10.5</v>
      </c>
      <c r="W190" s="406">
        <v>10.4</v>
      </c>
      <c r="X190" s="406">
        <v>10.3</v>
      </c>
      <c r="Y190" s="301">
        <v>10.199999999999999</v>
      </c>
      <c r="Z190" s="406">
        <v>10.199999999999999</v>
      </c>
      <c r="AA190" s="301">
        <v>10.1</v>
      </c>
    </row>
    <row r="191" spans="2:27" x14ac:dyDescent="0.2">
      <c r="B191" s="5" t="s">
        <v>437</v>
      </c>
      <c r="C191" s="5" t="s">
        <v>123</v>
      </c>
      <c r="D191" s="117" t="s">
        <v>388</v>
      </c>
      <c r="E191" s="5" t="s">
        <v>389</v>
      </c>
      <c r="F191" s="53" t="s">
        <v>467</v>
      </c>
      <c r="G191" s="53">
        <v>10</v>
      </c>
      <c r="H191" s="301">
        <v>10.8</v>
      </c>
      <c r="I191" s="301">
        <v>10.7</v>
      </c>
      <c r="J191" s="301">
        <v>10.7</v>
      </c>
      <c r="K191" s="301">
        <v>10.6</v>
      </c>
      <c r="L191" s="301">
        <v>10.6</v>
      </c>
      <c r="M191" s="301">
        <v>10.5</v>
      </c>
      <c r="N191" s="301">
        <v>10.4</v>
      </c>
      <c r="O191" s="301">
        <v>10.4</v>
      </c>
      <c r="P191" s="301">
        <v>10.4</v>
      </c>
      <c r="Q191" s="301">
        <v>10.4</v>
      </c>
      <c r="R191" s="301">
        <v>10.3</v>
      </c>
      <c r="S191" s="301">
        <v>10.4</v>
      </c>
      <c r="T191" s="301">
        <v>10.4</v>
      </c>
      <c r="U191" s="406">
        <v>10.4</v>
      </c>
      <c r="V191" s="406">
        <v>10.4</v>
      </c>
      <c r="W191" s="406">
        <v>10.3</v>
      </c>
      <c r="X191" s="406">
        <v>10.3</v>
      </c>
      <c r="Y191" s="301">
        <v>10.3</v>
      </c>
      <c r="Z191" s="406">
        <v>10.199999999999999</v>
      </c>
      <c r="AA191" s="301">
        <v>10.1</v>
      </c>
    </row>
    <row r="192" spans="2:27" x14ac:dyDescent="0.2">
      <c r="B192" s="5" t="s">
        <v>423</v>
      </c>
      <c r="C192" s="5" t="s">
        <v>34</v>
      </c>
      <c r="D192" s="117" t="s">
        <v>390</v>
      </c>
      <c r="E192" s="5" t="s">
        <v>391</v>
      </c>
      <c r="F192" s="53" t="s">
        <v>467</v>
      </c>
      <c r="G192" s="53">
        <v>10</v>
      </c>
      <c r="H192" s="301">
        <v>6.2</v>
      </c>
      <c r="I192" s="301">
        <v>6.2</v>
      </c>
      <c r="J192" s="301">
        <v>6.2</v>
      </c>
      <c r="K192" s="301">
        <v>6.2</v>
      </c>
      <c r="L192" s="301">
        <v>6.2</v>
      </c>
      <c r="M192" s="301">
        <v>6.2</v>
      </c>
      <c r="N192" s="301">
        <v>6.3</v>
      </c>
      <c r="O192" s="301">
        <v>6.2</v>
      </c>
      <c r="P192" s="301">
        <v>6.3</v>
      </c>
      <c r="Q192" s="301">
        <v>6.3</v>
      </c>
      <c r="R192" s="301">
        <v>6.3</v>
      </c>
      <c r="S192" s="301">
        <v>6.3</v>
      </c>
      <c r="T192" s="301">
        <v>6.2</v>
      </c>
      <c r="U192" s="406">
        <v>6.2</v>
      </c>
      <c r="V192" s="406">
        <v>6.2</v>
      </c>
      <c r="W192" s="406">
        <v>6.1</v>
      </c>
      <c r="X192" s="406">
        <v>6.1</v>
      </c>
      <c r="Y192" s="301">
        <v>6</v>
      </c>
      <c r="Z192" s="406">
        <v>5.9</v>
      </c>
      <c r="AA192" s="301">
        <v>5.8</v>
      </c>
    </row>
    <row r="193" spans="2:27" x14ac:dyDescent="0.2">
      <c r="B193" s="5" t="s">
        <v>431</v>
      </c>
      <c r="C193" s="5" t="s">
        <v>82</v>
      </c>
      <c r="D193" s="117" t="s">
        <v>392</v>
      </c>
      <c r="E193" s="5" t="s">
        <v>393</v>
      </c>
      <c r="F193" s="53" t="s">
        <v>467</v>
      </c>
      <c r="G193" s="53">
        <v>10</v>
      </c>
      <c r="H193" s="301">
        <v>8.1</v>
      </c>
      <c r="I193" s="301">
        <v>8</v>
      </c>
      <c r="J193" s="301">
        <v>8</v>
      </c>
      <c r="K193" s="301">
        <v>7.9</v>
      </c>
      <c r="L193" s="301">
        <v>8</v>
      </c>
      <c r="M193" s="301">
        <v>8</v>
      </c>
      <c r="N193" s="301">
        <v>8</v>
      </c>
      <c r="O193" s="301">
        <v>8</v>
      </c>
      <c r="P193" s="301">
        <v>8</v>
      </c>
      <c r="Q193" s="301">
        <v>7.9</v>
      </c>
      <c r="R193" s="301">
        <v>7.9</v>
      </c>
      <c r="S193" s="301">
        <v>7.8</v>
      </c>
      <c r="T193" s="301">
        <v>7.8</v>
      </c>
      <c r="U193" s="406">
        <v>7.7</v>
      </c>
      <c r="V193" s="406">
        <v>7.7</v>
      </c>
      <c r="W193" s="406">
        <v>7.7</v>
      </c>
      <c r="X193" s="406">
        <v>7.6</v>
      </c>
      <c r="Y193" s="301">
        <v>7.5</v>
      </c>
      <c r="Z193" s="406">
        <v>7.5</v>
      </c>
      <c r="AA193" s="301">
        <v>7.5</v>
      </c>
    </row>
    <row r="194" spans="2:27" x14ac:dyDescent="0.2">
      <c r="B194" s="54"/>
      <c r="C194" s="54"/>
      <c r="D194" s="54"/>
      <c r="E194" s="54"/>
      <c r="F194" s="55"/>
      <c r="G194" s="55"/>
      <c r="H194" s="55"/>
      <c r="I194" s="55"/>
      <c r="J194" s="55"/>
      <c r="K194" s="55"/>
      <c r="L194" s="55"/>
      <c r="M194" s="55"/>
      <c r="N194" s="55"/>
      <c r="O194" s="55"/>
      <c r="P194" s="55"/>
      <c r="Q194" s="55"/>
      <c r="R194" s="55"/>
      <c r="S194" s="55"/>
    </row>
    <row r="195" spans="2:27" x14ac:dyDescent="0.2">
      <c r="B195" s="54"/>
      <c r="C195" s="54"/>
      <c r="D195" s="54" t="s">
        <v>444</v>
      </c>
      <c r="E195" s="54"/>
      <c r="F195" s="55"/>
      <c r="G195" s="55"/>
      <c r="H195" s="181">
        <f t="shared" ref="H195:S195" si="0">MEDIAN(H3:H193)</f>
        <v>8.6999999999999993</v>
      </c>
      <c r="I195" s="181">
        <f t="shared" si="0"/>
        <v>8.6999999999999993</v>
      </c>
      <c r="J195" s="181">
        <f t="shared" si="0"/>
        <v>8.6</v>
      </c>
      <c r="K195" s="181">
        <f t="shared" si="0"/>
        <v>8.6999999999999993</v>
      </c>
      <c r="L195" s="181">
        <f t="shared" si="0"/>
        <v>8.6999999999999993</v>
      </c>
      <c r="M195" s="181">
        <f t="shared" si="0"/>
        <v>8.6999999999999993</v>
      </c>
      <c r="N195" s="181">
        <f t="shared" si="0"/>
        <v>8.6999999999999993</v>
      </c>
      <c r="O195" s="181">
        <f t="shared" si="0"/>
        <v>8.8000000000000007</v>
      </c>
      <c r="P195" s="181">
        <f t="shared" si="0"/>
        <v>8.8000000000000007</v>
      </c>
      <c r="Q195" s="181">
        <f t="shared" si="0"/>
        <v>8.9</v>
      </c>
      <c r="R195" s="181">
        <f t="shared" si="0"/>
        <v>8.9</v>
      </c>
      <c r="S195" s="181">
        <f t="shared" si="0"/>
        <v>8.9</v>
      </c>
      <c r="T195" s="181">
        <f>MEDIAN(T3:T193)</f>
        <v>8.9</v>
      </c>
      <c r="U195" s="181">
        <f t="shared" ref="U195:AA195" si="1">MEDIAN(U3:U193)</f>
        <v>8.9</v>
      </c>
      <c r="V195" s="181">
        <f t="shared" si="1"/>
        <v>8.9</v>
      </c>
      <c r="W195" s="181">
        <f t="shared" si="1"/>
        <v>8.8000000000000007</v>
      </c>
      <c r="X195" s="181">
        <f t="shared" si="1"/>
        <v>8.8000000000000007</v>
      </c>
      <c r="Y195" s="181">
        <f t="shared" si="1"/>
        <v>8.6999999999999993</v>
      </c>
      <c r="Z195" s="181">
        <f t="shared" si="1"/>
        <v>8.6999999999999993</v>
      </c>
      <c r="AA195" s="181">
        <f t="shared" si="1"/>
        <v>8.6999999999999993</v>
      </c>
    </row>
    <row r="196" spans="2:27" x14ac:dyDescent="0.2">
      <c r="B196" s="54"/>
      <c r="C196" s="54"/>
      <c r="D196" s="54"/>
      <c r="E196" s="54"/>
      <c r="F196" s="55"/>
      <c r="G196" s="55"/>
      <c r="H196" s="55"/>
      <c r="I196" s="55"/>
      <c r="J196" s="55"/>
      <c r="K196" s="55"/>
      <c r="L196" s="55"/>
      <c r="M196" s="55"/>
      <c r="N196" s="55"/>
      <c r="O196" s="55"/>
      <c r="P196" s="55"/>
      <c r="Q196" s="55"/>
      <c r="R196" s="55"/>
      <c r="S196" s="55"/>
    </row>
    <row r="197" spans="2:27" x14ac:dyDescent="0.2">
      <c r="B197" s="56"/>
      <c r="C197" s="56"/>
      <c r="D197" s="56"/>
      <c r="E197" s="56"/>
      <c r="F197" s="57"/>
      <c r="G197" s="57"/>
      <c r="H197" s="57"/>
      <c r="I197" s="57"/>
      <c r="J197" s="57"/>
      <c r="K197" s="57"/>
      <c r="L197" s="57"/>
      <c r="M197" s="57"/>
      <c r="N197" s="57"/>
      <c r="O197" s="57"/>
      <c r="P197" s="57"/>
      <c r="Q197" s="57"/>
      <c r="R197" s="57"/>
      <c r="S197" s="57"/>
    </row>
    <row r="198" spans="2:27" x14ac:dyDescent="0.2">
      <c r="B198" s="56"/>
      <c r="C198" s="56"/>
      <c r="D198" s="56"/>
      <c r="E198" s="56"/>
      <c r="F198" s="57"/>
      <c r="G198" s="57"/>
      <c r="H198" s="57"/>
      <c r="I198" s="57"/>
      <c r="J198" s="57"/>
      <c r="K198" s="57"/>
      <c r="L198" s="57"/>
      <c r="M198" s="57"/>
      <c r="N198" s="57"/>
      <c r="O198" s="57"/>
      <c r="P198" s="57"/>
      <c r="Q198" s="57"/>
      <c r="R198" s="57"/>
      <c r="S198" s="57"/>
    </row>
    <row r="200" spans="2:27" x14ac:dyDescent="0.2">
      <c r="B200" s="58" t="s">
        <v>447</v>
      </c>
      <c r="C200" s="58"/>
      <c r="D200" s="58" t="s">
        <v>448</v>
      </c>
      <c r="E200" s="58"/>
      <c r="F200" s="59"/>
      <c r="G200" s="59"/>
      <c r="H200" s="303" t="str">
        <f t="shared" ref="H200:S200" si="2">$F$1</f>
        <v>2019-2020</v>
      </c>
      <c r="I200" s="303" t="str">
        <f t="shared" si="2"/>
        <v>2019-2020</v>
      </c>
      <c r="J200" s="303" t="str">
        <f t="shared" si="2"/>
        <v>2019-2020</v>
      </c>
      <c r="K200" s="303" t="str">
        <f t="shared" si="2"/>
        <v>2019-2020</v>
      </c>
      <c r="L200" s="303" t="str">
        <f t="shared" si="2"/>
        <v>2019-2020</v>
      </c>
      <c r="M200" s="303" t="str">
        <f t="shared" si="2"/>
        <v>2019-2020</v>
      </c>
      <c r="N200" s="303" t="str">
        <f t="shared" si="2"/>
        <v>2019-2020</v>
      </c>
      <c r="O200" s="303" t="str">
        <f t="shared" si="2"/>
        <v>2019-2020</v>
      </c>
      <c r="P200" s="303" t="str">
        <f t="shared" si="2"/>
        <v>2019-2020</v>
      </c>
      <c r="Q200" s="303" t="str">
        <f t="shared" si="2"/>
        <v>2019-2020</v>
      </c>
      <c r="R200" s="303" t="str">
        <f t="shared" si="2"/>
        <v>2019-2020</v>
      </c>
      <c r="S200" s="303" t="str">
        <f t="shared" si="2"/>
        <v>2019-2020</v>
      </c>
      <c r="T200" s="182" t="str">
        <f t="shared" ref="T200:AA200" si="3">$F$1</f>
        <v>2019-2020</v>
      </c>
      <c r="U200" s="303" t="str">
        <f t="shared" si="3"/>
        <v>2019-2020</v>
      </c>
      <c r="V200" s="303" t="str">
        <f t="shared" si="3"/>
        <v>2019-2020</v>
      </c>
      <c r="W200" s="303" t="str">
        <f t="shared" si="3"/>
        <v>2019-2020</v>
      </c>
      <c r="X200" s="303" t="str">
        <f t="shared" si="3"/>
        <v>2019-2020</v>
      </c>
      <c r="Y200" s="303" t="str">
        <f t="shared" si="3"/>
        <v>2019-2020</v>
      </c>
      <c r="Z200" s="303" t="str">
        <f t="shared" si="3"/>
        <v>2019-2020</v>
      </c>
      <c r="AA200" s="303" t="str">
        <f t="shared" si="3"/>
        <v>2019-2020</v>
      </c>
    </row>
    <row r="201" spans="2:27" x14ac:dyDescent="0.2">
      <c r="B201" s="49" t="s">
        <v>449</v>
      </c>
      <c r="C201" s="54"/>
      <c r="D201" s="60" t="str">
        <f>'CCGChart Data (Co-amoxiclavetc)'!B1</f>
        <v>(All)</v>
      </c>
      <c r="E201" s="60"/>
      <c r="F201" s="61"/>
      <c r="G201" s="61"/>
      <c r="H201" s="183" t="e">
        <f>VLOOKUP('CCG Data - Co-amoxiclav etc'!$D$201,$D$3:$G$193,4,FALSE)</f>
        <v>#N/A</v>
      </c>
      <c r="I201" s="183" t="e">
        <f>VLOOKUP('CCG Data - Co-amoxiclav etc'!$D$201,$D$3:$G$193,4,FALSE)</f>
        <v>#N/A</v>
      </c>
      <c r="J201" s="183" t="e">
        <f>VLOOKUP('CCG Data - Co-amoxiclav etc'!$D$201,$D$3:$G$193,4,FALSE)</f>
        <v>#N/A</v>
      </c>
      <c r="K201" s="183" t="e">
        <f>VLOOKUP('CCG Data - Co-amoxiclav etc'!$D$201,$D$3:$G$193,4,FALSE)</f>
        <v>#N/A</v>
      </c>
      <c r="L201" s="183" t="e">
        <f>VLOOKUP('CCG Data - Co-amoxiclav etc'!$D$201,$D$3:$G$193,4,FALSE)</f>
        <v>#N/A</v>
      </c>
      <c r="M201" s="183" t="e">
        <f>VLOOKUP('CCG Data - Co-amoxiclav etc'!$D$201,$D$3:$G$193,4,FALSE)</f>
        <v>#N/A</v>
      </c>
      <c r="N201" s="183" t="e">
        <f>VLOOKUP('CCG Data - Co-amoxiclav etc'!$D$201,$D$3:$G$193,4,FALSE)</f>
        <v>#N/A</v>
      </c>
      <c r="O201" s="183" t="e">
        <f>VLOOKUP('CCG Data - Co-amoxiclav etc'!$D$201,$D$3:$G$193,4,FALSE)</f>
        <v>#N/A</v>
      </c>
      <c r="P201" s="183" t="e">
        <f>VLOOKUP('CCG Data - Co-amoxiclav etc'!$D$201,$D$3:$G$193,4,FALSE)</f>
        <v>#N/A</v>
      </c>
      <c r="Q201" s="183" t="e">
        <f>VLOOKUP('CCG Data - Co-amoxiclav etc'!$D$201,$D$3:$G$193,4,FALSE)</f>
        <v>#N/A</v>
      </c>
      <c r="R201" s="183" t="e">
        <f>VLOOKUP('CCG Data - Co-amoxiclav etc'!$D$201,$D$3:$G$193,4,FALSE)</f>
        <v>#N/A</v>
      </c>
      <c r="S201" s="183" t="e">
        <f>VLOOKUP('CCG Data - Co-amoxiclav etc'!$D$201,$D$3:$G$193,4,FALSE)</f>
        <v>#N/A</v>
      </c>
      <c r="T201" s="183" t="e">
        <f>VLOOKUP('CCG Data - Co-amoxiclav etc'!$D$201,$D$3:$G$193,4,FALSE)</f>
        <v>#N/A</v>
      </c>
      <c r="U201" s="183" t="e">
        <f>VLOOKUP('CCG Data - Co-amoxiclav etc'!$D$201,$D$3:$G$193,4,FALSE)</f>
        <v>#N/A</v>
      </c>
      <c r="V201" s="183" t="e">
        <f>VLOOKUP('CCG Data - Co-amoxiclav etc'!$D$201,$D$3:$G$193,4,FALSE)</f>
        <v>#N/A</v>
      </c>
      <c r="W201" s="183" t="e">
        <f>VLOOKUP('CCG Data - Co-amoxiclav etc'!$D$201,$D$3:$G$193,4,FALSE)</f>
        <v>#N/A</v>
      </c>
      <c r="X201" s="183" t="e">
        <f>VLOOKUP('CCG Data - Co-amoxiclav etc'!$D$201,$D$3:$G$193,4,FALSE)</f>
        <v>#N/A</v>
      </c>
      <c r="Y201" s="183" t="e">
        <f>VLOOKUP('CCG Data - Co-amoxiclav etc'!$D$201,$D$3:$G$193,4,FALSE)</f>
        <v>#N/A</v>
      </c>
      <c r="Z201" s="183" t="e">
        <f>VLOOKUP('CCG Data - Co-amoxiclav etc'!$D$201,$D$3:$G$193,4,FALSE)</f>
        <v>#N/A</v>
      </c>
      <c r="AA201" s="183" t="e">
        <f>VLOOKUP('CCG Data - Co-amoxiclav etc'!$D$201,$D$3:$G$193,4,FALSE)</f>
        <v>#N/A</v>
      </c>
    </row>
    <row r="202" spans="2:27" x14ac:dyDescent="0.2">
      <c r="C202" s="58"/>
      <c r="D202" s="60"/>
      <c r="E202" s="60"/>
      <c r="F202" s="61"/>
      <c r="G202" s="61"/>
      <c r="H202" s="61"/>
      <c r="I202" s="61"/>
      <c r="J202" s="61"/>
      <c r="K202" s="61"/>
      <c r="L202" s="61"/>
      <c r="M202" s="61"/>
      <c r="N202" s="61"/>
      <c r="O202" s="61"/>
      <c r="P202" s="61"/>
      <c r="Q202" s="61"/>
      <c r="R202" s="61"/>
      <c r="S202" s="61"/>
    </row>
    <row r="203" spans="2:27" x14ac:dyDescent="0.2">
      <c r="C203" s="58"/>
      <c r="D203" s="60"/>
      <c r="E203" s="60"/>
      <c r="F203" s="61"/>
      <c r="G203" s="61"/>
      <c r="H203" s="61"/>
      <c r="I203" s="61"/>
      <c r="J203" s="61"/>
      <c r="K203" s="61"/>
      <c r="L203" s="61"/>
      <c r="M203" s="61"/>
      <c r="N203" s="61"/>
      <c r="O203" s="61"/>
      <c r="P203" s="61"/>
      <c r="Q203" s="61"/>
      <c r="R203" s="61"/>
      <c r="S203" s="61"/>
    </row>
    <row r="204" spans="2:27" x14ac:dyDescent="0.2">
      <c r="B204" s="5"/>
      <c r="C204" s="58"/>
      <c r="D204" s="60"/>
      <c r="E204" s="60"/>
      <c r="F204" s="61"/>
      <c r="G204" s="61"/>
      <c r="H204" s="61"/>
      <c r="I204" s="61"/>
      <c r="J204" s="61"/>
      <c r="K204" s="61"/>
      <c r="L204" s="61"/>
      <c r="M204" s="61"/>
      <c r="N204" s="61"/>
      <c r="O204" s="61"/>
      <c r="P204" s="61"/>
      <c r="Q204" s="61"/>
      <c r="R204" s="61"/>
      <c r="S204" s="61"/>
    </row>
    <row r="205" spans="2:27" x14ac:dyDescent="0.2">
      <c r="B205" s="5"/>
      <c r="C205" s="58"/>
      <c r="D205" s="60"/>
      <c r="E205" s="60"/>
      <c r="F205" s="61"/>
      <c r="G205" s="61"/>
      <c r="H205" s="61"/>
      <c r="I205" s="61"/>
      <c r="J205" s="61"/>
      <c r="K205" s="61"/>
      <c r="L205" s="61"/>
      <c r="M205" s="61"/>
      <c r="N205" s="61"/>
      <c r="O205" s="61"/>
      <c r="P205" s="61"/>
      <c r="Q205" s="61"/>
      <c r="R205" s="61"/>
      <c r="S205" s="61"/>
    </row>
    <row r="206" spans="2:27" x14ac:dyDescent="0.2">
      <c r="B206" s="5"/>
      <c r="C206" s="58"/>
      <c r="D206" s="60"/>
      <c r="E206" s="60"/>
      <c r="F206" s="61"/>
      <c r="G206" s="61"/>
      <c r="H206" s="61"/>
      <c r="I206" s="61"/>
      <c r="J206" s="61"/>
      <c r="K206" s="61"/>
      <c r="L206" s="61"/>
      <c r="M206" s="61"/>
      <c r="N206" s="61"/>
      <c r="O206" s="61"/>
      <c r="P206" s="61"/>
      <c r="Q206" s="61"/>
      <c r="R206" s="61"/>
      <c r="S206" s="61"/>
    </row>
    <row r="207" spans="2:27" x14ac:dyDescent="0.2">
      <c r="C207" s="58"/>
      <c r="D207" s="60"/>
      <c r="E207" s="60"/>
      <c r="F207" s="61"/>
      <c r="G207" s="61"/>
      <c r="H207" s="61"/>
      <c r="I207" s="61"/>
      <c r="J207" s="61"/>
      <c r="K207" s="61"/>
      <c r="L207" s="61"/>
      <c r="M207" s="61"/>
      <c r="N207" s="61"/>
      <c r="O207" s="61"/>
      <c r="P207" s="61"/>
      <c r="Q207" s="61"/>
      <c r="R207" s="61"/>
      <c r="S207" s="61"/>
    </row>
    <row r="208" spans="2:27" x14ac:dyDescent="0.2">
      <c r="C208" s="58"/>
      <c r="D208" s="60"/>
      <c r="E208" s="60"/>
      <c r="F208" s="61"/>
      <c r="G208" s="61"/>
      <c r="H208" s="61"/>
      <c r="I208" s="61"/>
      <c r="J208" s="61"/>
      <c r="K208" s="61"/>
      <c r="L208" s="61"/>
      <c r="M208" s="61"/>
      <c r="N208" s="61"/>
      <c r="O208" s="61"/>
      <c r="P208" s="61"/>
      <c r="Q208" s="61"/>
      <c r="R208" s="61"/>
      <c r="S208" s="61"/>
    </row>
    <row r="209" spans="3:19" x14ac:dyDescent="0.2">
      <c r="C209" s="58"/>
      <c r="D209" s="60"/>
      <c r="E209" s="60"/>
      <c r="F209" s="61"/>
      <c r="G209" s="61"/>
      <c r="H209" s="61"/>
      <c r="I209" s="61"/>
      <c r="J209" s="61"/>
      <c r="K209" s="61"/>
      <c r="L209" s="61"/>
      <c r="M209" s="61"/>
      <c r="N209" s="61"/>
      <c r="O209" s="61"/>
      <c r="P209" s="61"/>
      <c r="Q209" s="61"/>
      <c r="R209" s="61"/>
      <c r="S209" s="61"/>
    </row>
    <row r="210" spans="3:19" x14ac:dyDescent="0.2">
      <c r="C210" s="58"/>
      <c r="D210" s="60"/>
      <c r="E210" s="60"/>
      <c r="F210" s="61"/>
      <c r="G210" s="61"/>
      <c r="H210" s="61"/>
      <c r="I210" s="61"/>
      <c r="J210" s="61"/>
      <c r="K210" s="61"/>
      <c r="L210" s="61"/>
      <c r="M210" s="61"/>
      <c r="N210" s="61"/>
      <c r="O210" s="61"/>
      <c r="P210" s="61"/>
      <c r="Q210" s="61"/>
      <c r="R210" s="61"/>
      <c r="S210" s="61"/>
    </row>
    <row r="211" spans="3:19" x14ac:dyDescent="0.2">
      <c r="D211" s="60"/>
    </row>
    <row r="212" spans="3:19" x14ac:dyDescent="0.2">
      <c r="D212" s="60"/>
    </row>
    <row r="213" spans="3:19" x14ac:dyDescent="0.2">
      <c r="D213" s="60"/>
    </row>
    <row r="214" spans="3:19" x14ac:dyDescent="0.2">
      <c r="D214" s="60"/>
    </row>
    <row r="215" spans="3:19" x14ac:dyDescent="0.2">
      <c r="D215" s="60"/>
    </row>
    <row r="216" spans="3:19" x14ac:dyDescent="0.2">
      <c r="D216" s="60"/>
    </row>
    <row r="217" spans="3:19" x14ac:dyDescent="0.2">
      <c r="D217" s="60"/>
    </row>
    <row r="218" spans="3:19" x14ac:dyDescent="0.2">
      <c r="D218" s="60"/>
    </row>
    <row r="219" spans="3:19" x14ac:dyDescent="0.2">
      <c r="D219" s="60"/>
    </row>
    <row r="220" spans="3:19" x14ac:dyDescent="0.2">
      <c r="D220" s="60"/>
    </row>
    <row r="221" spans="3:19" x14ac:dyDescent="0.2">
      <c r="D221" s="60"/>
    </row>
    <row r="222" spans="3:19" x14ac:dyDescent="0.2">
      <c r="D222" s="60"/>
    </row>
    <row r="223" spans="3:19" x14ac:dyDescent="0.2">
      <c r="D223" s="60"/>
    </row>
    <row r="224" spans="3:19" x14ac:dyDescent="0.2">
      <c r="D224" s="60"/>
    </row>
    <row r="225" spans="4:4" x14ac:dyDescent="0.2">
      <c r="D225" s="60"/>
    </row>
    <row r="226" spans="4:4" x14ac:dyDescent="0.2">
      <c r="D226" s="60"/>
    </row>
    <row r="227" spans="4:4" x14ac:dyDescent="0.2">
      <c r="D227" s="60"/>
    </row>
  </sheetData>
  <autoFilter ref="B2:AE2"/>
  <customSheetViews>
    <customSheetView guid="{460C675D-EB01-4F1F-8F6F-F3410AC9815E}" hiddenColumns="1" topLeftCell="B1">
      <pane xSplit="4" ySplit="2" topLeftCell="F3" activePane="bottomRight" state="frozen"/>
      <selection pane="bottomRight"/>
      <pageMargins left="0.75" right="0.75" top="1" bottom="1" header="0.5" footer="0.5"/>
      <pageSetup paperSize="9" orientation="portrait" r:id="rId1"/>
      <headerFooter alignWithMargins="0"/>
    </customSheetView>
    <customSheetView guid="{0B466410-FB7E-451A-AFD3-95886095C000}" showAutoFilter="1" hiddenColumns="1">
      <pane xSplit="2" ySplit="2" topLeftCell="C3" activePane="bottomRight" state="frozen"/>
      <selection pane="bottomRight" activeCell="B2" sqref="B2"/>
      <pageMargins left="0.75" right="0.75" top="1" bottom="1" header="0.5" footer="0.5"/>
      <pageSetup paperSize="9" orientation="portrait" r:id="rId2"/>
      <headerFooter alignWithMargins="0"/>
      <autoFilter ref="B2:IY211"/>
    </customSheetView>
  </customSheetViews>
  <conditionalFormatting sqref="T3:T193">
    <cfRule type="expression" dxfId="12" priority="93">
      <formula>#REF!="yes"</formula>
    </cfRule>
  </conditionalFormatting>
  <conditionalFormatting sqref="D42:D43">
    <cfRule type="expression" dxfId="11" priority="94">
      <formula>#REF!="yes"</formula>
    </cfRule>
    <cfRule type="expression" dxfId="10" priority="95">
      <formula>AND(#REF!="no",#REF!="up")</formula>
    </cfRule>
  </conditionalFormatting>
  <conditionalFormatting sqref="Y3:Y193">
    <cfRule type="expression" dxfId="9" priority="2">
      <formula>Z3="yes"</formula>
    </cfRule>
  </conditionalFormatting>
  <conditionalFormatting sqref="AA3:AA193">
    <cfRule type="expression" dxfId="8" priority="1">
      <formula>AB3="yes"</formula>
    </cfRule>
  </conditionalFormatting>
  <dataValidations count="1">
    <dataValidation type="list" allowBlank="1" showInputMessage="1" showErrorMessage="1" sqref="D1:G1">
      <formula1>Quarters</formula1>
    </dataValidation>
  </dataValidations>
  <pageMargins left="0.75" right="0.75" top="1" bottom="1" header="0.5" footer="0.5"/>
  <pageSetup paperSize="9"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O331"/>
  <sheetViews>
    <sheetView workbookViewId="0">
      <pane ySplit="6" topLeftCell="A7" activePane="bottomLeft" state="frozen"/>
      <selection pane="bottomLeft"/>
    </sheetView>
  </sheetViews>
  <sheetFormatPr defaultRowHeight="11.25" x14ac:dyDescent="0.2"/>
  <cols>
    <col min="1" max="1" width="57.83203125" bestFit="1" customWidth="1"/>
    <col min="2" max="2" width="31.5" bestFit="1" customWidth="1"/>
    <col min="3" max="3" width="13.5" customWidth="1"/>
    <col min="4" max="4" width="33.6640625" bestFit="1" customWidth="1"/>
    <col min="5" max="5" width="13.6640625" customWidth="1"/>
    <col min="6" max="6" width="38.83203125" bestFit="1" customWidth="1"/>
    <col min="7" max="7" width="10.6640625" customWidth="1"/>
    <col min="8" max="8" width="16.83203125" customWidth="1"/>
    <col min="9" max="9" width="16.83203125" style="262" customWidth="1"/>
    <col min="10" max="11" width="16.83203125" customWidth="1"/>
    <col min="12" max="12" width="16.83203125" style="262" customWidth="1"/>
    <col min="13" max="22" width="16.83203125" customWidth="1"/>
    <col min="23" max="24" width="11.83203125" customWidth="1"/>
    <col min="25" max="25" width="18.6640625" customWidth="1"/>
    <col min="26" max="27" width="11.83203125" customWidth="1"/>
    <col min="28" max="28" width="17.83203125" customWidth="1"/>
    <col min="29" max="31" width="13.83203125" customWidth="1"/>
    <col min="32" max="33" width="14" customWidth="1"/>
    <col min="34" max="34" width="14.6640625" customWidth="1"/>
    <col min="35" max="36" width="14" style="306" customWidth="1"/>
    <col min="37" max="37" width="14.6640625" style="306" customWidth="1"/>
    <col min="38" max="38" width="11.33203125" customWidth="1"/>
    <col min="39" max="39" width="16.33203125" customWidth="1"/>
    <col min="40" max="40" width="14.83203125" customWidth="1"/>
    <col min="41" max="43" width="13.33203125" customWidth="1"/>
    <col min="44" max="46" width="13.33203125" style="306" customWidth="1"/>
    <col min="47" max="48" width="12.6640625" customWidth="1"/>
    <col min="49" max="49" width="13.5" customWidth="1"/>
    <col min="50" max="50" width="12" customWidth="1"/>
    <col min="51" max="51" width="11.6640625" customWidth="1"/>
    <col min="52" max="52" width="15.1640625" customWidth="1"/>
    <col min="53" max="58" width="15.1640625" style="306" customWidth="1"/>
    <col min="59" max="59" width="13.33203125" customWidth="1"/>
    <col min="60" max="60" width="13.83203125" customWidth="1"/>
    <col min="61" max="61" width="16" customWidth="1"/>
    <col min="62" max="63" width="13.33203125" customWidth="1"/>
    <col min="64" max="64" width="16" customWidth="1"/>
    <col min="65" max="66" width="12.83203125" customWidth="1"/>
    <col min="67" max="67" width="16.33203125" customWidth="1"/>
  </cols>
  <sheetData>
    <row r="1" spans="1:67" x14ac:dyDescent="0.2">
      <c r="A1" s="1" t="s">
        <v>522</v>
      </c>
    </row>
    <row r="5" spans="1:67" x14ac:dyDescent="0.2">
      <c r="H5" s="420" t="s">
        <v>550</v>
      </c>
      <c r="I5" s="499"/>
      <c r="J5" s="420"/>
      <c r="K5" s="420" t="s">
        <v>551</v>
      </c>
      <c r="L5" s="499"/>
      <c r="M5" s="420"/>
      <c r="N5" s="420" t="s">
        <v>616</v>
      </c>
      <c r="O5" s="499"/>
      <c r="P5" s="420"/>
      <c r="Q5" s="420" t="s">
        <v>644</v>
      </c>
      <c r="R5" s="499"/>
      <c r="S5" s="420"/>
      <c r="T5" s="420" t="s">
        <v>647</v>
      </c>
      <c r="U5" s="499"/>
      <c r="V5" s="420"/>
      <c r="W5" s="420" t="s">
        <v>651</v>
      </c>
      <c r="X5" s="499"/>
      <c r="Y5" s="420"/>
      <c r="Z5" s="420" t="s">
        <v>654</v>
      </c>
      <c r="AA5" s="499"/>
      <c r="AB5" s="420"/>
      <c r="AC5" s="420" t="s">
        <v>661</v>
      </c>
      <c r="AD5" s="499"/>
      <c r="AE5" s="420"/>
      <c r="AF5" s="420" t="s">
        <v>666</v>
      </c>
      <c r="AG5" s="499"/>
      <c r="AH5" s="420"/>
      <c r="AI5" s="420" t="s">
        <v>671</v>
      </c>
      <c r="AJ5" s="499"/>
      <c r="AK5" s="420"/>
      <c r="AL5" s="420" t="s">
        <v>675</v>
      </c>
      <c r="AM5" s="499"/>
      <c r="AN5" s="420"/>
      <c r="AO5" s="420" t="s">
        <v>678</v>
      </c>
      <c r="AP5" s="499"/>
      <c r="AQ5" s="420"/>
      <c r="AR5" s="420" t="s">
        <v>685</v>
      </c>
      <c r="AS5" s="499"/>
      <c r="AT5" s="420"/>
      <c r="AU5" s="420" t="s">
        <v>753</v>
      </c>
      <c r="AV5" s="499"/>
      <c r="AW5" s="420"/>
      <c r="AX5" s="420" t="s">
        <v>755</v>
      </c>
      <c r="AY5" s="499"/>
      <c r="AZ5" s="420"/>
      <c r="BA5" s="420" t="s">
        <v>780</v>
      </c>
      <c r="BB5" s="499"/>
      <c r="BC5" s="420"/>
      <c r="BD5" s="420" t="s">
        <v>786</v>
      </c>
      <c r="BE5" s="499"/>
      <c r="BF5" s="420"/>
      <c r="BG5" s="420" t="s">
        <v>790</v>
      </c>
      <c r="BH5" s="499"/>
      <c r="BI5" s="420"/>
      <c r="BJ5" s="420" t="s">
        <v>796</v>
      </c>
      <c r="BK5" s="499"/>
      <c r="BL5" s="420"/>
      <c r="BM5" s="420" t="s">
        <v>802</v>
      </c>
      <c r="BN5" s="499"/>
      <c r="BO5" s="420"/>
    </row>
    <row r="6" spans="1:67" ht="33.75" x14ac:dyDescent="0.2">
      <c r="A6" s="6" t="s">
        <v>473</v>
      </c>
      <c r="B6" s="6" t="s">
        <v>469</v>
      </c>
      <c r="C6" s="6" t="s">
        <v>470</v>
      </c>
      <c r="D6" s="6" t="s">
        <v>455</v>
      </c>
      <c r="E6" s="6" t="s">
        <v>454</v>
      </c>
      <c r="F6" s="6" t="s">
        <v>0</v>
      </c>
      <c r="G6" s="6" t="s">
        <v>1</v>
      </c>
      <c r="H6" s="201" t="s">
        <v>523</v>
      </c>
      <c r="I6" s="201" t="s">
        <v>524</v>
      </c>
      <c r="J6" s="136" t="s">
        <v>4</v>
      </c>
      <c r="K6" s="276" t="s">
        <v>523</v>
      </c>
      <c r="L6" s="201" t="s">
        <v>524</v>
      </c>
      <c r="M6" s="275" t="s">
        <v>4</v>
      </c>
      <c r="N6" s="276" t="s">
        <v>523</v>
      </c>
      <c r="O6" s="201" t="s">
        <v>524</v>
      </c>
      <c r="P6" s="275" t="s">
        <v>4</v>
      </c>
      <c r="Q6" s="276" t="s">
        <v>523</v>
      </c>
      <c r="R6" s="201" t="s">
        <v>524</v>
      </c>
      <c r="S6" s="275" t="s">
        <v>4</v>
      </c>
      <c r="T6" s="276" t="s">
        <v>523</v>
      </c>
      <c r="U6" s="201" t="s">
        <v>524</v>
      </c>
      <c r="V6" s="275" t="s">
        <v>4</v>
      </c>
      <c r="W6" s="276" t="s">
        <v>523</v>
      </c>
      <c r="X6" s="201" t="s">
        <v>524</v>
      </c>
      <c r="Y6" s="275" t="s">
        <v>4</v>
      </c>
      <c r="Z6" s="276" t="s">
        <v>523</v>
      </c>
      <c r="AA6" s="201" t="s">
        <v>524</v>
      </c>
      <c r="AB6" s="275" t="s">
        <v>4</v>
      </c>
      <c r="AC6" s="276" t="s">
        <v>523</v>
      </c>
      <c r="AD6" s="201" t="s">
        <v>524</v>
      </c>
      <c r="AE6" s="275" t="s">
        <v>4</v>
      </c>
      <c r="AF6" s="276" t="s">
        <v>523</v>
      </c>
      <c r="AG6" s="201" t="s">
        <v>524</v>
      </c>
      <c r="AH6" s="275" t="s">
        <v>4</v>
      </c>
      <c r="AI6" s="276" t="s">
        <v>523</v>
      </c>
      <c r="AJ6" s="201" t="s">
        <v>524</v>
      </c>
      <c r="AK6" s="275" t="s">
        <v>4</v>
      </c>
      <c r="AL6" s="276" t="s">
        <v>523</v>
      </c>
      <c r="AM6" s="201" t="s">
        <v>524</v>
      </c>
      <c r="AN6" s="275" t="s">
        <v>4</v>
      </c>
      <c r="AO6" s="276" t="s">
        <v>523</v>
      </c>
      <c r="AP6" s="201" t="s">
        <v>524</v>
      </c>
      <c r="AQ6" s="275" t="s">
        <v>4</v>
      </c>
      <c r="AR6" s="276" t="s">
        <v>523</v>
      </c>
      <c r="AS6" s="201" t="s">
        <v>524</v>
      </c>
      <c r="AT6" s="275" t="s">
        <v>4</v>
      </c>
      <c r="AU6" s="276" t="s">
        <v>523</v>
      </c>
      <c r="AV6" s="201" t="s">
        <v>524</v>
      </c>
      <c r="AW6" s="275" t="s">
        <v>4</v>
      </c>
      <c r="AX6" s="276" t="s">
        <v>523</v>
      </c>
      <c r="AY6" s="201" t="s">
        <v>524</v>
      </c>
      <c r="AZ6" s="275" t="s">
        <v>4</v>
      </c>
      <c r="BA6" s="276" t="s">
        <v>523</v>
      </c>
      <c r="BB6" s="201" t="s">
        <v>524</v>
      </c>
      <c r="BC6" s="275" t="s">
        <v>4</v>
      </c>
      <c r="BD6" s="276" t="s">
        <v>523</v>
      </c>
      <c r="BE6" s="201" t="s">
        <v>524</v>
      </c>
      <c r="BF6" s="275" t="s">
        <v>4</v>
      </c>
      <c r="BG6" s="276" t="s">
        <v>523</v>
      </c>
      <c r="BH6" s="201" t="s">
        <v>524</v>
      </c>
      <c r="BI6" s="275" t="s">
        <v>4</v>
      </c>
      <c r="BJ6" s="276" t="s">
        <v>523</v>
      </c>
      <c r="BK6" s="201" t="s">
        <v>524</v>
      </c>
      <c r="BL6" s="275" t="s">
        <v>4</v>
      </c>
      <c r="BM6" s="276" t="s">
        <v>523</v>
      </c>
      <c r="BN6" s="201" t="s">
        <v>524</v>
      </c>
      <c r="BO6" s="275" t="s">
        <v>4</v>
      </c>
    </row>
    <row r="7" spans="1:67" x14ac:dyDescent="0.2">
      <c r="A7" s="306" t="s">
        <v>619</v>
      </c>
      <c r="B7" s="5" t="s">
        <v>474</v>
      </c>
      <c r="C7" s="5" t="s">
        <v>401</v>
      </c>
      <c r="D7" s="5" t="s">
        <v>415</v>
      </c>
      <c r="E7" s="5" t="s">
        <v>5</v>
      </c>
      <c r="F7" s="117" t="s">
        <v>6</v>
      </c>
      <c r="G7" s="5" t="s">
        <v>7</v>
      </c>
      <c r="H7" s="152">
        <v>91481</v>
      </c>
      <c r="I7" s="274">
        <v>92127.858333333294</v>
      </c>
      <c r="J7" s="199">
        <v>0.99297868912796328</v>
      </c>
      <c r="K7" s="302">
        <v>90866</v>
      </c>
      <c r="L7" s="304">
        <v>92161.475000000006</v>
      </c>
      <c r="M7" s="300">
        <v>0.98594342158694825</v>
      </c>
      <c r="N7" s="302">
        <v>89875</v>
      </c>
      <c r="O7" s="304">
        <v>92187.95</v>
      </c>
      <c r="P7" s="300">
        <v>0.97491049535215835</v>
      </c>
      <c r="Q7" s="302">
        <v>89449</v>
      </c>
      <c r="R7" s="304">
        <v>92214.425000000003</v>
      </c>
      <c r="S7" s="300">
        <v>0.97001092833360936</v>
      </c>
      <c r="T7" s="302">
        <v>89269</v>
      </c>
      <c r="U7" s="304">
        <v>92240.9</v>
      </c>
      <c r="V7" s="300">
        <v>0.96778110361022074</v>
      </c>
      <c r="W7" s="302">
        <v>88479</v>
      </c>
      <c r="X7" s="304">
        <v>92253.741666666698</v>
      </c>
      <c r="Y7" s="300">
        <v>0.95908305074166333</v>
      </c>
      <c r="Z7" s="302">
        <v>88286</v>
      </c>
      <c r="AA7" s="304">
        <v>92266.583333333299</v>
      </c>
      <c r="AB7" s="300">
        <v>0.9568578006302394</v>
      </c>
      <c r="AC7" s="302">
        <v>87737</v>
      </c>
      <c r="AD7" s="304">
        <v>92344.975000000006</v>
      </c>
      <c r="AE7" s="300">
        <v>0.95010042506373515</v>
      </c>
      <c r="AF7" s="302">
        <v>87034</v>
      </c>
      <c r="AG7" s="304">
        <v>92414.008333333302</v>
      </c>
      <c r="AH7" s="300">
        <v>0.94178362750019617</v>
      </c>
      <c r="AI7" s="302">
        <v>86277</v>
      </c>
      <c r="AJ7" s="304">
        <v>92485.216666666704</v>
      </c>
      <c r="AK7" s="300">
        <v>0.93287341598558149</v>
      </c>
      <c r="AL7" s="302">
        <v>86346</v>
      </c>
      <c r="AM7" s="304">
        <v>92561.158333333296</v>
      </c>
      <c r="AN7" s="300">
        <v>0.93285349443282539</v>
      </c>
      <c r="AO7" s="302">
        <v>86043</v>
      </c>
      <c r="AP7" s="304">
        <v>92647.675000000003</v>
      </c>
      <c r="AQ7" s="300">
        <v>0.92871191856676383</v>
      </c>
      <c r="AR7" s="302">
        <v>85741</v>
      </c>
      <c r="AS7" s="304">
        <v>92742.625</v>
      </c>
      <c r="AT7" s="300">
        <v>0.92450477868186287</v>
      </c>
      <c r="AU7" s="302">
        <v>85388</v>
      </c>
      <c r="AV7" s="304">
        <v>92843.125</v>
      </c>
      <c r="AW7" s="300">
        <v>0.91970191653932376</v>
      </c>
      <c r="AX7" s="302">
        <v>85185</v>
      </c>
      <c r="AY7" s="304">
        <v>92954.308333333305</v>
      </c>
      <c r="AZ7" s="300">
        <v>0.91641798564653254</v>
      </c>
      <c r="BA7" s="302">
        <v>85256</v>
      </c>
      <c r="BB7" s="304">
        <v>93080.291666666701</v>
      </c>
      <c r="BC7" s="300">
        <v>0.91594040449844571</v>
      </c>
      <c r="BD7" s="302">
        <v>84870</v>
      </c>
      <c r="BE7" s="304">
        <v>93213.358333333294</v>
      </c>
      <c r="BF7" s="300">
        <v>0.91049181702586834</v>
      </c>
      <c r="BG7" s="302">
        <v>85181</v>
      </c>
      <c r="BH7" s="304">
        <v>93344.791666666701</v>
      </c>
      <c r="BI7" s="300">
        <v>0.91254154065907056</v>
      </c>
      <c r="BJ7" s="302">
        <v>85214</v>
      </c>
      <c r="BK7" s="304">
        <v>93481.741666666698</v>
      </c>
      <c r="BL7" s="300">
        <v>0.9115576847493122</v>
      </c>
      <c r="BM7" s="302">
        <v>85358</v>
      </c>
      <c r="BN7" s="304">
        <v>93556.324999999997</v>
      </c>
      <c r="BO7" s="306">
        <f t="shared" ref="BO7:BO70" si="0">BM7/BN7</f>
        <v>0.91237016845199936</v>
      </c>
    </row>
    <row r="8" spans="1:67" x14ac:dyDescent="0.2">
      <c r="A8" s="306" t="s">
        <v>620</v>
      </c>
      <c r="B8" s="5" t="s">
        <v>475</v>
      </c>
      <c r="C8" s="5" t="s">
        <v>402</v>
      </c>
      <c r="D8" s="5" t="s">
        <v>416</v>
      </c>
      <c r="E8" s="5" t="s">
        <v>8</v>
      </c>
      <c r="F8" s="117" t="s">
        <v>9</v>
      </c>
      <c r="G8" s="5" t="s">
        <v>10</v>
      </c>
      <c r="H8" s="152">
        <v>84749</v>
      </c>
      <c r="I8" s="274">
        <v>74385.783333333296</v>
      </c>
      <c r="J8" s="199">
        <v>1.1393171679086533</v>
      </c>
      <c r="K8" s="302">
        <v>85027</v>
      </c>
      <c r="L8" s="304">
        <v>74480</v>
      </c>
      <c r="M8" s="300">
        <v>1.141608485499463</v>
      </c>
      <c r="N8" s="302">
        <v>85453</v>
      </c>
      <c r="O8" s="304">
        <v>74553.45</v>
      </c>
      <c r="P8" s="300">
        <v>1.1461977950047919</v>
      </c>
      <c r="Q8" s="302">
        <v>85884</v>
      </c>
      <c r="R8" s="304">
        <v>74626.899999999994</v>
      </c>
      <c r="S8" s="300">
        <v>1.1508450706112676</v>
      </c>
      <c r="T8" s="302">
        <v>86274</v>
      </c>
      <c r="U8" s="304">
        <v>74700.350000000006</v>
      </c>
      <c r="V8" s="300">
        <v>1.1549343476971661</v>
      </c>
      <c r="W8" s="302">
        <v>86042</v>
      </c>
      <c r="X8" s="304">
        <v>74742.558333333305</v>
      </c>
      <c r="Y8" s="300">
        <v>1.1511781496195779</v>
      </c>
      <c r="Z8" s="302">
        <v>86755</v>
      </c>
      <c r="AA8" s="304">
        <v>74784.766666666706</v>
      </c>
      <c r="AB8" s="300">
        <v>1.1600624547869145</v>
      </c>
      <c r="AC8" s="302">
        <v>87204</v>
      </c>
      <c r="AD8" s="304">
        <v>74919.908333333296</v>
      </c>
      <c r="AE8" s="300">
        <v>1.1639629831367704</v>
      </c>
      <c r="AF8" s="302">
        <v>86850</v>
      </c>
      <c r="AG8" s="304">
        <v>75035.191666666695</v>
      </c>
      <c r="AH8" s="300">
        <v>1.1574568955033651</v>
      </c>
      <c r="AI8" s="302">
        <v>86264</v>
      </c>
      <c r="AJ8" s="304">
        <v>75152.75</v>
      </c>
      <c r="AK8" s="300">
        <v>1.147848881112135</v>
      </c>
      <c r="AL8" s="302">
        <v>86242</v>
      </c>
      <c r="AM8" s="304">
        <v>75276.841666666704</v>
      </c>
      <c r="AN8" s="300">
        <v>1.1456644313252156</v>
      </c>
      <c r="AO8" s="302">
        <v>85675</v>
      </c>
      <c r="AP8" s="304">
        <v>75385.333333333299</v>
      </c>
      <c r="AQ8" s="300">
        <v>1.1364942782857856</v>
      </c>
      <c r="AR8" s="302">
        <v>85809</v>
      </c>
      <c r="AS8" s="304">
        <v>75497.399999999994</v>
      </c>
      <c r="AT8" s="300">
        <v>1.1365821869362389</v>
      </c>
      <c r="AU8" s="302">
        <v>85314</v>
      </c>
      <c r="AV8" s="304">
        <v>75613.708333333299</v>
      </c>
      <c r="AW8" s="300">
        <v>1.1282874743281233</v>
      </c>
      <c r="AX8" s="302">
        <v>85283</v>
      </c>
      <c r="AY8" s="304">
        <v>75738.258333333302</v>
      </c>
      <c r="AZ8" s="300">
        <v>1.1260227245345296</v>
      </c>
      <c r="BA8" s="302">
        <v>85177</v>
      </c>
      <c r="BB8" s="304">
        <v>75878.425000000003</v>
      </c>
      <c r="BC8" s="300">
        <v>1.1225457038677331</v>
      </c>
      <c r="BD8" s="302">
        <v>84912</v>
      </c>
      <c r="BE8" s="304">
        <v>76029.55</v>
      </c>
      <c r="BF8" s="300">
        <v>1.1168289171775974</v>
      </c>
      <c r="BG8" s="302">
        <v>84874</v>
      </c>
      <c r="BH8" s="304">
        <v>76187.891666666706</v>
      </c>
      <c r="BI8" s="300">
        <v>1.1140090392753785</v>
      </c>
      <c r="BJ8" s="302">
        <v>84168</v>
      </c>
      <c r="BK8" s="304">
        <v>76352.433333333305</v>
      </c>
      <c r="BL8" s="300">
        <v>1.1023617234639547</v>
      </c>
      <c r="BM8" s="302">
        <v>84345</v>
      </c>
      <c r="BN8" s="304">
        <v>76432.616666666698</v>
      </c>
      <c r="BO8" s="306">
        <f t="shared" si="0"/>
        <v>1.1035210317061408</v>
      </c>
    </row>
    <row r="9" spans="1:67" x14ac:dyDescent="0.2">
      <c r="A9" s="306" t="s">
        <v>621</v>
      </c>
      <c r="B9" s="5" t="s">
        <v>477</v>
      </c>
      <c r="C9" s="5" t="s">
        <v>404</v>
      </c>
      <c r="D9" s="5" t="s">
        <v>418</v>
      </c>
      <c r="E9" s="5" t="s">
        <v>12</v>
      </c>
      <c r="F9" s="117" t="s">
        <v>13</v>
      </c>
      <c r="G9" s="5" t="s">
        <v>14</v>
      </c>
      <c r="H9" s="152">
        <v>106577</v>
      </c>
      <c r="I9" s="274">
        <v>113704.883333333</v>
      </c>
      <c r="J9" s="199">
        <v>0.93731242560236261</v>
      </c>
      <c r="K9" s="302">
        <v>105792</v>
      </c>
      <c r="L9" s="304">
        <v>113785.125</v>
      </c>
      <c r="M9" s="300">
        <v>0.92975246105323517</v>
      </c>
      <c r="N9" s="302">
        <v>104981</v>
      </c>
      <c r="O9" s="304">
        <v>113814.71666666699</v>
      </c>
      <c r="P9" s="300">
        <v>0.92238511041995919</v>
      </c>
      <c r="Q9" s="302">
        <v>104292</v>
      </c>
      <c r="R9" s="304">
        <v>113844.308333333</v>
      </c>
      <c r="S9" s="300">
        <v>0.91609322878607069</v>
      </c>
      <c r="T9" s="302">
        <v>103557</v>
      </c>
      <c r="U9" s="304">
        <v>113873.9</v>
      </c>
      <c r="V9" s="300">
        <v>0.90940066160902544</v>
      </c>
      <c r="W9" s="302">
        <v>102330</v>
      </c>
      <c r="X9" s="304">
        <v>113851.433333333</v>
      </c>
      <c r="Y9" s="300">
        <v>0.89880291362164344</v>
      </c>
      <c r="Z9" s="302">
        <v>101487</v>
      </c>
      <c r="AA9" s="304">
        <v>113828.96666666699</v>
      </c>
      <c r="AB9" s="300">
        <v>0.89157446449629285</v>
      </c>
      <c r="AC9" s="302">
        <v>100318</v>
      </c>
      <c r="AD9" s="304">
        <v>113898.266666667</v>
      </c>
      <c r="AE9" s="300">
        <v>0.8807684518464991</v>
      </c>
      <c r="AF9" s="302">
        <v>99466</v>
      </c>
      <c r="AG9" s="304">
        <v>113932.59166666699</v>
      </c>
      <c r="AH9" s="300">
        <v>0.87302499262904543</v>
      </c>
      <c r="AI9" s="302">
        <v>97993</v>
      </c>
      <c r="AJ9" s="304">
        <v>113990.15833333301</v>
      </c>
      <c r="AK9" s="300">
        <v>0.85966193426494153</v>
      </c>
      <c r="AL9" s="302">
        <v>97146</v>
      </c>
      <c r="AM9" s="304">
        <v>114064.15833333301</v>
      </c>
      <c r="AN9" s="300">
        <v>0.8516785765087348</v>
      </c>
      <c r="AO9" s="302">
        <v>96130</v>
      </c>
      <c r="AP9" s="304">
        <v>114218.21666666699</v>
      </c>
      <c r="AQ9" s="300">
        <v>0.84163457288555454</v>
      </c>
      <c r="AR9" s="302">
        <v>96311</v>
      </c>
      <c r="AS9" s="304">
        <v>114385.433333333</v>
      </c>
      <c r="AT9" s="300">
        <v>0.84198658162476059</v>
      </c>
      <c r="AU9" s="302">
        <v>96060</v>
      </c>
      <c r="AV9" s="304">
        <v>114576.766666667</v>
      </c>
      <c r="AW9" s="300">
        <v>0.83838986554283745</v>
      </c>
      <c r="AX9" s="302">
        <v>95790</v>
      </c>
      <c r="AY9" s="304">
        <v>114793.391666667</v>
      </c>
      <c r="AZ9" s="300">
        <v>0.83445570001234581</v>
      </c>
      <c r="BA9" s="302">
        <v>95958</v>
      </c>
      <c r="BB9" s="304">
        <v>115034.15</v>
      </c>
      <c r="BC9" s="300">
        <v>0.83416967917787899</v>
      </c>
      <c r="BD9" s="302">
        <v>95907</v>
      </c>
      <c r="BE9" s="304">
        <v>115296.8</v>
      </c>
      <c r="BF9" s="300">
        <v>0.8318270758598677</v>
      </c>
      <c r="BG9" s="302">
        <v>96075</v>
      </c>
      <c r="BH9" s="304">
        <v>115569.40833333301</v>
      </c>
      <c r="BI9" s="300">
        <v>0.83131861091556403</v>
      </c>
      <c r="BJ9" s="302">
        <v>96559</v>
      </c>
      <c r="BK9" s="304">
        <v>115866.22500000001</v>
      </c>
      <c r="BL9" s="300">
        <v>0.83336623765898987</v>
      </c>
      <c r="BM9" s="302">
        <v>96815</v>
      </c>
      <c r="BN9" s="304">
        <v>116082.641666667</v>
      </c>
      <c r="BO9" s="306">
        <f t="shared" si="0"/>
        <v>0.83401789113316083</v>
      </c>
    </row>
    <row r="10" spans="1:67" x14ac:dyDescent="0.2">
      <c r="A10" s="306" t="s">
        <v>622</v>
      </c>
      <c r="B10" s="5" t="s">
        <v>477</v>
      </c>
      <c r="C10" s="5" t="s">
        <v>404</v>
      </c>
      <c r="D10" s="5" t="s">
        <v>418</v>
      </c>
      <c r="E10" s="5" t="s">
        <v>12</v>
      </c>
      <c r="F10" s="117" t="s">
        <v>15</v>
      </c>
      <c r="G10" s="5" t="s">
        <v>16</v>
      </c>
      <c r="H10" s="152">
        <v>183718</v>
      </c>
      <c r="I10" s="274">
        <v>225906.25833333301</v>
      </c>
      <c r="J10" s="199">
        <v>0.81324882876381988</v>
      </c>
      <c r="K10" s="302">
        <v>182846</v>
      </c>
      <c r="L10" s="304">
        <v>226250.42499999999</v>
      </c>
      <c r="M10" s="300">
        <v>0.80815759793600395</v>
      </c>
      <c r="N10" s="302">
        <v>182752</v>
      </c>
      <c r="O10" s="304">
        <v>226508.29166666701</v>
      </c>
      <c r="P10" s="300">
        <v>0.80682256113140693</v>
      </c>
      <c r="Q10" s="302">
        <v>182915</v>
      </c>
      <c r="R10" s="304">
        <v>226766.15833333301</v>
      </c>
      <c r="S10" s="300">
        <v>0.8066238866697456</v>
      </c>
      <c r="T10" s="302">
        <v>182211</v>
      </c>
      <c r="U10" s="304">
        <v>227024.02499999999</v>
      </c>
      <c r="V10" s="300">
        <v>0.80260668446874728</v>
      </c>
      <c r="W10" s="302">
        <v>180967</v>
      </c>
      <c r="X10" s="304">
        <v>227204.875</v>
      </c>
      <c r="Y10" s="300">
        <v>0.79649259286359941</v>
      </c>
      <c r="Z10" s="302">
        <v>180789</v>
      </c>
      <c r="AA10" s="304">
        <v>227385.72500000001</v>
      </c>
      <c r="AB10" s="300">
        <v>0.79507629601638363</v>
      </c>
      <c r="AC10" s="302">
        <v>180570</v>
      </c>
      <c r="AD10" s="304">
        <v>227781.14166666701</v>
      </c>
      <c r="AE10" s="300">
        <v>0.79273463412631673</v>
      </c>
      <c r="AF10" s="302">
        <v>179890</v>
      </c>
      <c r="AG10" s="304">
        <v>228076.28333333301</v>
      </c>
      <c r="AH10" s="300">
        <v>0.7887273388136159</v>
      </c>
      <c r="AI10" s="302">
        <v>178668</v>
      </c>
      <c r="AJ10" s="304">
        <v>228406.316666667</v>
      </c>
      <c r="AK10" s="300">
        <v>0.78223756070960859</v>
      </c>
      <c r="AL10" s="302">
        <v>178429</v>
      </c>
      <c r="AM10" s="304">
        <v>228750.00833333301</v>
      </c>
      <c r="AN10" s="300">
        <v>0.78001745792286237</v>
      </c>
      <c r="AO10" s="302">
        <v>177874</v>
      </c>
      <c r="AP10" s="304">
        <v>229052.816666667</v>
      </c>
      <c r="AQ10" s="300">
        <v>0.77656325116863401</v>
      </c>
      <c r="AR10" s="302">
        <v>177923</v>
      </c>
      <c r="AS10" s="304">
        <v>229371.54166666701</v>
      </c>
      <c r="AT10" s="300">
        <v>0.77569779889505941</v>
      </c>
      <c r="AU10" s="302">
        <v>177721</v>
      </c>
      <c r="AV10" s="304">
        <v>229725.10833333299</v>
      </c>
      <c r="AW10" s="300">
        <v>0.77362462157216783</v>
      </c>
      <c r="AX10" s="302">
        <v>177312</v>
      </c>
      <c r="AY10" s="304">
        <v>230107.96666666699</v>
      </c>
      <c r="AZ10" s="300">
        <v>0.77056002262126411</v>
      </c>
      <c r="BA10" s="302">
        <v>177540</v>
      </c>
      <c r="BB10" s="304">
        <v>230525.50833333301</v>
      </c>
      <c r="BC10" s="300">
        <v>0.77015338251974463</v>
      </c>
      <c r="BD10" s="302">
        <v>177540</v>
      </c>
      <c r="BE10" s="304">
        <v>230970.85</v>
      </c>
      <c r="BF10" s="300">
        <v>0.76866842720629025</v>
      </c>
      <c r="BG10" s="302">
        <v>177930</v>
      </c>
      <c r="BH10" s="304">
        <v>231383.54166666701</v>
      </c>
      <c r="BI10" s="300">
        <v>0.76898295668897398</v>
      </c>
      <c r="BJ10" s="302">
        <v>178089</v>
      </c>
      <c r="BK10" s="304">
        <v>231837.35</v>
      </c>
      <c r="BL10" s="300">
        <v>0.76816354224200711</v>
      </c>
      <c r="BM10" s="302">
        <v>178420</v>
      </c>
      <c r="BN10" s="304">
        <v>232108.42499999999</v>
      </c>
      <c r="BO10" s="306">
        <f t="shared" si="0"/>
        <v>0.76869247637176463</v>
      </c>
    </row>
    <row r="11" spans="1:67" x14ac:dyDescent="0.2">
      <c r="A11" s="306" t="s">
        <v>478</v>
      </c>
      <c r="B11" s="5" t="s">
        <v>474</v>
      </c>
      <c r="C11" s="5" t="s">
        <v>401</v>
      </c>
      <c r="D11" s="5" t="s">
        <v>419</v>
      </c>
      <c r="E11" s="5" t="s">
        <v>17</v>
      </c>
      <c r="F11" s="117" t="s">
        <v>18</v>
      </c>
      <c r="G11" s="5" t="s">
        <v>19</v>
      </c>
      <c r="H11" s="152">
        <v>163730</v>
      </c>
      <c r="I11" s="274">
        <v>145374.33333333299</v>
      </c>
      <c r="J11" s="199">
        <v>1.12626483813053</v>
      </c>
      <c r="K11" s="302">
        <v>163617</v>
      </c>
      <c r="L11" s="304">
        <v>145477.92499999999</v>
      </c>
      <c r="M11" s="300">
        <v>1.1246860992827608</v>
      </c>
      <c r="N11" s="302">
        <v>162947</v>
      </c>
      <c r="O11" s="304">
        <v>145570.85</v>
      </c>
      <c r="P11" s="300">
        <v>1.1193655872724517</v>
      </c>
      <c r="Q11" s="302">
        <v>162577</v>
      </c>
      <c r="R11" s="304">
        <v>145663.77499999999</v>
      </c>
      <c r="S11" s="300">
        <v>1.1161114010672866</v>
      </c>
      <c r="T11" s="302">
        <v>162444</v>
      </c>
      <c r="U11" s="304">
        <v>145756.70000000001</v>
      </c>
      <c r="V11" s="300">
        <v>1.1144873614729203</v>
      </c>
      <c r="W11" s="302">
        <v>160982</v>
      </c>
      <c r="X11" s="304">
        <v>145815.86666666699</v>
      </c>
      <c r="Y11" s="300">
        <v>1.1040088001397173</v>
      </c>
      <c r="Z11" s="302">
        <v>160816</v>
      </c>
      <c r="AA11" s="304">
        <v>145875.03333333301</v>
      </c>
      <c r="AB11" s="300">
        <v>1.1024230557159567</v>
      </c>
      <c r="AC11" s="302">
        <v>160561</v>
      </c>
      <c r="AD11" s="304">
        <v>146048.125</v>
      </c>
      <c r="AE11" s="300">
        <v>1.0993704985942134</v>
      </c>
      <c r="AF11" s="302">
        <v>159732</v>
      </c>
      <c r="AG11" s="304">
        <v>146202.375</v>
      </c>
      <c r="AH11" s="300">
        <v>1.0925403913582115</v>
      </c>
      <c r="AI11" s="302">
        <v>159216</v>
      </c>
      <c r="AJ11" s="304">
        <v>146367.29166666701</v>
      </c>
      <c r="AK11" s="300">
        <v>1.0877840136756394</v>
      </c>
      <c r="AL11" s="302">
        <v>158658</v>
      </c>
      <c r="AM11" s="304">
        <v>146540.85</v>
      </c>
      <c r="AN11" s="300">
        <v>1.0826878648513367</v>
      </c>
      <c r="AO11" s="302">
        <v>157265</v>
      </c>
      <c r="AP11" s="304">
        <v>146687.941666667</v>
      </c>
      <c r="AQ11" s="300">
        <v>1.0721058473733871</v>
      </c>
      <c r="AR11" s="302">
        <v>157047</v>
      </c>
      <c r="AS11" s="304">
        <v>146844.07500000001</v>
      </c>
      <c r="AT11" s="300">
        <v>1.0694813529248626</v>
      </c>
      <c r="AU11" s="302">
        <v>156453</v>
      </c>
      <c r="AV11" s="304">
        <v>147010.79166666701</v>
      </c>
      <c r="AW11" s="300">
        <v>1.0642279946001671</v>
      </c>
      <c r="AX11" s="302">
        <v>155842</v>
      </c>
      <c r="AY11" s="304">
        <v>147193.57500000001</v>
      </c>
      <c r="AZ11" s="300">
        <v>1.0587554517919684</v>
      </c>
      <c r="BA11" s="302">
        <v>156353</v>
      </c>
      <c r="BB11" s="304">
        <v>147394.375</v>
      </c>
      <c r="BC11" s="300">
        <v>1.0607799653141445</v>
      </c>
      <c r="BD11" s="302">
        <v>156448</v>
      </c>
      <c r="BE11" s="304">
        <v>147609.28333333301</v>
      </c>
      <c r="BF11" s="300">
        <v>1.0598791381346071</v>
      </c>
      <c r="BG11" s="302">
        <v>157305</v>
      </c>
      <c r="BH11" s="304">
        <v>147832.28333333301</v>
      </c>
      <c r="BI11" s="300">
        <v>1.0640774562434909</v>
      </c>
      <c r="BJ11" s="302">
        <v>157485</v>
      </c>
      <c r="BK11" s="304">
        <v>148059.74166666699</v>
      </c>
      <c r="BL11" s="300">
        <v>1.0636584815509977</v>
      </c>
      <c r="BM11" s="302">
        <v>157729</v>
      </c>
      <c r="BN11" s="304">
        <v>148179.20833333299</v>
      </c>
      <c r="BO11" s="306">
        <f t="shared" si="0"/>
        <v>1.0644475819116572</v>
      </c>
    </row>
    <row r="12" spans="1:67" x14ac:dyDescent="0.2">
      <c r="A12" s="306" t="s">
        <v>479</v>
      </c>
      <c r="B12" s="5" t="s">
        <v>480</v>
      </c>
      <c r="C12" s="5" t="s">
        <v>405</v>
      </c>
      <c r="D12" s="5" t="s">
        <v>552</v>
      </c>
      <c r="E12" s="5" t="s">
        <v>20</v>
      </c>
      <c r="F12" s="117" t="s">
        <v>21</v>
      </c>
      <c r="G12" s="5" t="s">
        <v>22</v>
      </c>
      <c r="H12" s="152">
        <v>184586</v>
      </c>
      <c r="I12" s="274">
        <v>155879.46666666699</v>
      </c>
      <c r="J12" s="199">
        <v>1.1841585293252197</v>
      </c>
      <c r="K12" s="302">
        <v>184105</v>
      </c>
      <c r="L12" s="304">
        <v>155958.22500000001</v>
      </c>
      <c r="M12" s="300">
        <v>1.1804763743624294</v>
      </c>
      <c r="N12" s="302">
        <v>183678</v>
      </c>
      <c r="O12" s="304">
        <v>156028.54999999999</v>
      </c>
      <c r="P12" s="300">
        <v>1.1772076328338628</v>
      </c>
      <c r="Q12" s="302">
        <v>183192</v>
      </c>
      <c r="R12" s="304">
        <v>156098.875</v>
      </c>
      <c r="S12" s="300">
        <v>1.1735638709760079</v>
      </c>
      <c r="T12" s="302">
        <v>182179</v>
      </c>
      <c r="U12" s="304">
        <v>156169.20000000001</v>
      </c>
      <c r="V12" s="300">
        <v>1.1665488457391084</v>
      </c>
      <c r="W12" s="302">
        <v>180658</v>
      </c>
      <c r="X12" s="304">
        <v>156210.933333333</v>
      </c>
      <c r="Y12" s="300">
        <v>1.1565003559289941</v>
      </c>
      <c r="Z12" s="302">
        <v>179898</v>
      </c>
      <c r="AA12" s="304">
        <v>156252.66666666701</v>
      </c>
      <c r="AB12" s="300">
        <v>1.151327550676466</v>
      </c>
      <c r="AC12" s="302">
        <v>178721</v>
      </c>
      <c r="AD12" s="304">
        <v>156423.125</v>
      </c>
      <c r="AE12" s="300">
        <v>1.142548456310408</v>
      </c>
      <c r="AF12" s="302">
        <v>177967</v>
      </c>
      <c r="AG12" s="304">
        <v>156582.9</v>
      </c>
      <c r="AH12" s="300">
        <v>1.1365672752260942</v>
      </c>
      <c r="AI12" s="302">
        <v>176471</v>
      </c>
      <c r="AJ12" s="304">
        <v>156760.85</v>
      </c>
      <c r="AK12" s="300">
        <v>1.1257338806213413</v>
      </c>
      <c r="AL12" s="302">
        <v>176277</v>
      </c>
      <c r="AM12" s="304">
        <v>156946.75</v>
      </c>
      <c r="AN12" s="300">
        <v>1.1231643853727458</v>
      </c>
      <c r="AO12" s="302">
        <v>174383</v>
      </c>
      <c r="AP12" s="304">
        <v>157123.70833333299</v>
      </c>
      <c r="AQ12" s="300">
        <v>1.1098452413689981</v>
      </c>
      <c r="AR12" s="302">
        <v>175020</v>
      </c>
      <c r="AS12" s="304">
        <v>157309.33333333299</v>
      </c>
      <c r="AT12" s="300">
        <v>1.1125849705887363</v>
      </c>
      <c r="AU12" s="302">
        <v>174769</v>
      </c>
      <c r="AV12" s="304">
        <v>157514.5</v>
      </c>
      <c r="AW12" s="300">
        <v>1.1095422961060728</v>
      </c>
      <c r="AX12" s="302">
        <v>173972</v>
      </c>
      <c r="AY12" s="304">
        <v>157741.22500000001</v>
      </c>
      <c r="AZ12" s="300">
        <v>1.1028949470881819</v>
      </c>
      <c r="BA12" s="302">
        <v>174280</v>
      </c>
      <c r="BB12" s="304">
        <v>157987.98333333299</v>
      </c>
      <c r="BC12" s="300">
        <v>1.1031218724546479</v>
      </c>
      <c r="BD12" s="302">
        <v>174640</v>
      </c>
      <c r="BE12" s="304">
        <v>158244.625</v>
      </c>
      <c r="BF12" s="300">
        <v>1.103607784466613</v>
      </c>
      <c r="BG12" s="302">
        <v>174970</v>
      </c>
      <c r="BH12" s="304">
        <v>158501.32500000001</v>
      </c>
      <c r="BI12" s="300">
        <v>1.1039024437177418</v>
      </c>
      <c r="BJ12" s="302">
        <v>175552</v>
      </c>
      <c r="BK12" s="304">
        <v>158770.29999999999</v>
      </c>
      <c r="BL12" s="300">
        <v>1.1056979800378284</v>
      </c>
      <c r="BM12" s="302">
        <v>176792</v>
      </c>
      <c r="BN12" s="304">
        <v>158918</v>
      </c>
      <c r="BO12" s="306">
        <f t="shared" si="0"/>
        <v>1.1124730993342478</v>
      </c>
    </row>
    <row r="13" spans="1:67" x14ac:dyDescent="0.2">
      <c r="A13" s="306" t="s">
        <v>478</v>
      </c>
      <c r="B13" s="5" t="s">
        <v>474</v>
      </c>
      <c r="C13" s="5" t="s">
        <v>401</v>
      </c>
      <c r="D13" s="5" t="s">
        <v>419</v>
      </c>
      <c r="E13" s="5" t="s">
        <v>17</v>
      </c>
      <c r="F13" s="117" t="s">
        <v>23</v>
      </c>
      <c r="G13" s="5" t="s">
        <v>24</v>
      </c>
      <c r="H13" s="152">
        <v>74158</v>
      </c>
      <c r="I13" s="274">
        <v>67166.375</v>
      </c>
      <c r="J13" s="199">
        <v>1.1040941244782081</v>
      </c>
      <c r="K13" s="302">
        <v>73419</v>
      </c>
      <c r="L13" s="304">
        <v>67248.425000000003</v>
      </c>
      <c r="M13" s="300">
        <v>1.0917579110588835</v>
      </c>
      <c r="N13" s="302">
        <v>72716</v>
      </c>
      <c r="O13" s="304">
        <v>67311.558333333305</v>
      </c>
      <c r="P13" s="300">
        <v>1.0802899502029559</v>
      </c>
      <c r="Q13" s="302">
        <v>72136</v>
      </c>
      <c r="R13" s="304">
        <v>67374.691666666695</v>
      </c>
      <c r="S13" s="300">
        <v>1.0706690927342519</v>
      </c>
      <c r="T13" s="302">
        <v>71437</v>
      </c>
      <c r="U13" s="304">
        <v>67437.824999999997</v>
      </c>
      <c r="V13" s="300">
        <v>1.05930166045539</v>
      </c>
      <c r="W13" s="302">
        <v>70873</v>
      </c>
      <c r="X13" s="304">
        <v>67472.116666666698</v>
      </c>
      <c r="Y13" s="300">
        <v>1.0504042781129088</v>
      </c>
      <c r="Z13" s="302">
        <v>70522</v>
      </c>
      <c r="AA13" s="304">
        <v>67506.408333333296</v>
      </c>
      <c r="AB13" s="300">
        <v>1.044671191093093</v>
      </c>
      <c r="AC13" s="302">
        <v>69900</v>
      </c>
      <c r="AD13" s="304">
        <v>67600.683333333305</v>
      </c>
      <c r="AE13" s="300">
        <v>1.0340132163358313</v>
      </c>
      <c r="AF13" s="302">
        <v>68917</v>
      </c>
      <c r="AG13" s="304">
        <v>67680.541666666701</v>
      </c>
      <c r="AH13" s="300">
        <v>1.0182690371986527</v>
      </c>
      <c r="AI13" s="302">
        <v>68112</v>
      </c>
      <c r="AJ13" s="304">
        <v>67763.758333333302</v>
      </c>
      <c r="AK13" s="300">
        <v>1.0051390547872756</v>
      </c>
      <c r="AL13" s="302">
        <v>67586</v>
      </c>
      <c r="AM13" s="304">
        <v>67851.641666666706</v>
      </c>
      <c r="AN13" s="300">
        <v>0.99608496330904239</v>
      </c>
      <c r="AO13" s="302">
        <v>66667</v>
      </c>
      <c r="AP13" s="304">
        <v>67933.316666666695</v>
      </c>
      <c r="AQ13" s="300">
        <v>0.98135941642772684</v>
      </c>
      <c r="AR13" s="302">
        <v>66389</v>
      </c>
      <c r="AS13" s="304">
        <v>68021.491666666698</v>
      </c>
      <c r="AT13" s="300">
        <v>0.97600035478982761</v>
      </c>
      <c r="AU13" s="302">
        <v>66475</v>
      </c>
      <c r="AV13" s="304">
        <v>68114.55</v>
      </c>
      <c r="AW13" s="300">
        <v>0.97592951872984546</v>
      </c>
      <c r="AX13" s="302">
        <v>66461</v>
      </c>
      <c r="AY13" s="304">
        <v>68214.958333333299</v>
      </c>
      <c r="AZ13" s="300">
        <v>0.9742877753474164</v>
      </c>
      <c r="BA13" s="302">
        <v>66771</v>
      </c>
      <c r="BB13" s="304">
        <v>68319.908333333296</v>
      </c>
      <c r="BC13" s="300">
        <v>0.97732859467878441</v>
      </c>
      <c r="BD13" s="302">
        <v>66839</v>
      </c>
      <c r="BE13" s="304">
        <v>68433.191666666695</v>
      </c>
      <c r="BF13" s="300">
        <v>0.97670440866718755</v>
      </c>
      <c r="BG13" s="302">
        <v>67069</v>
      </c>
      <c r="BH13" s="304">
        <v>68547.191666666695</v>
      </c>
      <c r="BI13" s="300">
        <v>0.97843541608743234</v>
      </c>
      <c r="BJ13" s="302">
        <v>67066</v>
      </c>
      <c r="BK13" s="304">
        <v>68664.083333333299</v>
      </c>
      <c r="BL13" s="300">
        <v>0.97672606615054736</v>
      </c>
      <c r="BM13" s="302">
        <v>67358</v>
      </c>
      <c r="BN13" s="304">
        <v>68727.508333333302</v>
      </c>
      <c r="BO13" s="306">
        <f t="shared" si="0"/>
        <v>0.98007335975733201</v>
      </c>
    </row>
    <row r="14" spans="1:67" x14ac:dyDescent="0.2">
      <c r="A14" s="306" t="s">
        <v>623</v>
      </c>
      <c r="B14" s="5" t="s">
        <v>476</v>
      </c>
      <c r="C14" s="5" t="s">
        <v>403</v>
      </c>
      <c r="D14" s="5" t="s">
        <v>420</v>
      </c>
      <c r="E14" s="5" t="s">
        <v>25</v>
      </c>
      <c r="F14" s="117" t="s">
        <v>26</v>
      </c>
      <c r="G14" s="5" t="s">
        <v>27</v>
      </c>
      <c r="H14" s="152">
        <v>99413</v>
      </c>
      <c r="I14" s="274">
        <v>115894.141666667</v>
      </c>
      <c r="J14" s="199">
        <v>0.85779141698059413</v>
      </c>
      <c r="K14" s="302">
        <v>98906</v>
      </c>
      <c r="L14" s="304">
        <v>116067.52499999999</v>
      </c>
      <c r="M14" s="300">
        <v>0.85214188895645016</v>
      </c>
      <c r="N14" s="302">
        <v>98108</v>
      </c>
      <c r="O14" s="304">
        <v>116203.54166666701</v>
      </c>
      <c r="P14" s="300">
        <v>0.84427719321520722</v>
      </c>
      <c r="Q14" s="302">
        <v>97952</v>
      </c>
      <c r="R14" s="304">
        <v>116339.558333333</v>
      </c>
      <c r="S14" s="300">
        <v>0.84194921661427102</v>
      </c>
      <c r="T14" s="302">
        <v>97571</v>
      </c>
      <c r="U14" s="304">
        <v>116475.575</v>
      </c>
      <c r="V14" s="300">
        <v>0.83769494162188085</v>
      </c>
      <c r="W14" s="302">
        <v>97016</v>
      </c>
      <c r="X14" s="304">
        <v>116613.53333333301</v>
      </c>
      <c r="Y14" s="300">
        <v>0.83194460562896588</v>
      </c>
      <c r="Z14" s="302">
        <v>96830</v>
      </c>
      <c r="AA14" s="304">
        <v>116751.491666667</v>
      </c>
      <c r="AB14" s="300">
        <v>0.82936841849058218</v>
      </c>
      <c r="AC14" s="302">
        <v>96156</v>
      </c>
      <c r="AD14" s="304">
        <v>117061.71666666699</v>
      </c>
      <c r="AE14" s="300">
        <v>0.82141286441069383</v>
      </c>
      <c r="AF14" s="302">
        <v>95436</v>
      </c>
      <c r="AG14" s="304">
        <v>117371.308333333</v>
      </c>
      <c r="AH14" s="300">
        <v>0.81311183589232039</v>
      </c>
      <c r="AI14" s="302">
        <v>94760</v>
      </c>
      <c r="AJ14" s="304">
        <v>117688.40833333301</v>
      </c>
      <c r="AK14" s="300">
        <v>0.80517700376750723</v>
      </c>
      <c r="AL14" s="302">
        <v>94119</v>
      </c>
      <c r="AM14" s="304">
        <v>118011.15833333301</v>
      </c>
      <c r="AN14" s="300">
        <v>0.79754322666804545</v>
      </c>
      <c r="AO14" s="302">
        <v>93690</v>
      </c>
      <c r="AP14" s="304">
        <v>118218.558333333</v>
      </c>
      <c r="AQ14" s="300">
        <v>0.79251516277020184</v>
      </c>
      <c r="AR14" s="302">
        <v>93283</v>
      </c>
      <c r="AS14" s="304">
        <v>118432.558333333</v>
      </c>
      <c r="AT14" s="300">
        <v>0.78764658395245846</v>
      </c>
      <c r="AU14" s="302">
        <v>93307</v>
      </c>
      <c r="AV14" s="304">
        <v>118652.71666666699</v>
      </c>
      <c r="AW14" s="300">
        <v>0.78638738851744017</v>
      </c>
      <c r="AX14" s="302">
        <v>92870</v>
      </c>
      <c r="AY14" s="304">
        <v>118864.566666667</v>
      </c>
      <c r="AZ14" s="300">
        <v>0.78130937254359578</v>
      </c>
      <c r="BA14" s="302">
        <v>92776</v>
      </c>
      <c r="BB14" s="304">
        <v>119051.97500000001</v>
      </c>
      <c r="BC14" s="300">
        <v>0.77928988578307912</v>
      </c>
      <c r="BD14" s="302">
        <v>92917</v>
      </c>
      <c r="BE14" s="304">
        <v>119235.04166666701</v>
      </c>
      <c r="BF14" s="300">
        <v>0.7792759469129753</v>
      </c>
      <c r="BG14" s="302">
        <v>92996</v>
      </c>
      <c r="BH14" s="304">
        <v>119440.35</v>
      </c>
      <c r="BI14" s="300">
        <v>0.77859785240080082</v>
      </c>
      <c r="BJ14" s="302">
        <v>93275</v>
      </c>
      <c r="BK14" s="304">
        <v>119697.16666666701</v>
      </c>
      <c r="BL14" s="300">
        <v>0.77925821134724493</v>
      </c>
      <c r="BM14" s="302">
        <v>93745</v>
      </c>
      <c r="BN14" s="304">
        <v>119817.891666667</v>
      </c>
      <c r="BO14" s="306">
        <f t="shared" si="0"/>
        <v>0.78239567310029368</v>
      </c>
    </row>
    <row r="15" spans="1:67" x14ac:dyDescent="0.2">
      <c r="A15" s="306" t="s">
        <v>624</v>
      </c>
      <c r="B15" s="5" t="s">
        <v>481</v>
      </c>
      <c r="C15" s="5" t="s">
        <v>406</v>
      </c>
      <c r="D15" s="5" t="s">
        <v>421</v>
      </c>
      <c r="E15" s="5" t="s">
        <v>28</v>
      </c>
      <c r="F15" s="117" t="s">
        <v>29</v>
      </c>
      <c r="G15" s="5" t="s">
        <v>30</v>
      </c>
      <c r="H15" s="152">
        <v>276592</v>
      </c>
      <c r="I15" s="274">
        <v>264193.16666666698</v>
      </c>
      <c r="J15" s="199">
        <v>1.0469309387891044</v>
      </c>
      <c r="K15" s="302">
        <v>276191</v>
      </c>
      <c r="L15" s="304">
        <v>264513.27500000002</v>
      </c>
      <c r="M15" s="300">
        <v>1.0441479732916996</v>
      </c>
      <c r="N15" s="302">
        <v>274759</v>
      </c>
      <c r="O15" s="304">
        <v>264779.25</v>
      </c>
      <c r="P15" s="300">
        <v>1.037690831135748</v>
      </c>
      <c r="Q15" s="302">
        <v>273380</v>
      </c>
      <c r="R15" s="304">
        <v>265045.22499999998</v>
      </c>
      <c r="S15" s="300">
        <v>1.0314466144409884</v>
      </c>
      <c r="T15" s="302">
        <v>271221</v>
      </c>
      <c r="U15" s="304">
        <v>265311.2</v>
      </c>
      <c r="V15" s="300">
        <v>1.0222749736912726</v>
      </c>
      <c r="W15" s="302">
        <v>269560</v>
      </c>
      <c r="X15" s="304">
        <v>265485.45</v>
      </c>
      <c r="Y15" s="300">
        <v>1.0153475454116223</v>
      </c>
      <c r="Z15" s="302">
        <v>267957</v>
      </c>
      <c r="AA15" s="304">
        <v>265659.7</v>
      </c>
      <c r="AB15" s="300">
        <v>1.0086475291510153</v>
      </c>
      <c r="AC15" s="302">
        <v>266915</v>
      </c>
      <c r="AD15" s="304">
        <v>266185.09999999998</v>
      </c>
      <c r="AE15" s="300">
        <v>1.002742076848028</v>
      </c>
      <c r="AF15" s="302">
        <v>265217</v>
      </c>
      <c r="AG15" s="304">
        <v>266666.65000000002</v>
      </c>
      <c r="AH15" s="300">
        <v>0.99456381216023815</v>
      </c>
      <c r="AI15" s="302">
        <v>262839</v>
      </c>
      <c r="AJ15" s="304">
        <v>267173.02500000002</v>
      </c>
      <c r="AK15" s="300">
        <v>0.98377820889665035</v>
      </c>
      <c r="AL15" s="302">
        <v>261199</v>
      </c>
      <c r="AM15" s="304">
        <v>267708.22499999998</v>
      </c>
      <c r="AN15" s="300">
        <v>0.97568537537462674</v>
      </c>
      <c r="AO15" s="302">
        <v>258104</v>
      </c>
      <c r="AP15" s="304">
        <v>268168.29166666698</v>
      </c>
      <c r="AQ15" s="300">
        <v>0.96247023984783076</v>
      </c>
      <c r="AR15" s="302">
        <v>257328</v>
      </c>
      <c r="AS15" s="304">
        <v>268649.61666666699</v>
      </c>
      <c r="AT15" s="300">
        <v>0.9578573131533088</v>
      </c>
      <c r="AU15" s="302">
        <v>256059</v>
      </c>
      <c r="AV15" s="304">
        <v>269165.40833333298</v>
      </c>
      <c r="AW15" s="300">
        <v>0.95130723366539705</v>
      </c>
      <c r="AX15" s="302">
        <v>255294</v>
      </c>
      <c r="AY15" s="304">
        <v>269720.47499999998</v>
      </c>
      <c r="AZ15" s="300">
        <v>0.94651323745444249</v>
      </c>
      <c r="BA15" s="302">
        <v>256059</v>
      </c>
      <c r="BB15" s="304">
        <v>270315.691666667</v>
      </c>
      <c r="BC15" s="300">
        <v>0.94725910442429184</v>
      </c>
      <c r="BD15" s="302">
        <v>256721</v>
      </c>
      <c r="BE15" s="304">
        <v>270947.27500000002</v>
      </c>
      <c r="BF15" s="300">
        <v>0.94749430493441933</v>
      </c>
      <c r="BG15" s="302">
        <v>256835</v>
      </c>
      <c r="BH15" s="304">
        <v>271606.71666666702</v>
      </c>
      <c r="BI15" s="300">
        <v>0.94561358110743698</v>
      </c>
      <c r="BJ15" s="302">
        <v>257696</v>
      </c>
      <c r="BK15" s="304">
        <v>272326.98333333299</v>
      </c>
      <c r="BL15" s="300">
        <v>0.94627420627127345</v>
      </c>
      <c r="BM15" s="302">
        <v>258066</v>
      </c>
      <c r="BN15" s="304">
        <v>272733.441666667</v>
      </c>
      <c r="BO15" s="306">
        <f t="shared" si="0"/>
        <v>0.94622059701577244</v>
      </c>
    </row>
    <row r="16" spans="1:67" x14ac:dyDescent="0.2">
      <c r="A16" s="306" t="s">
        <v>625</v>
      </c>
      <c r="B16" s="5" t="s">
        <v>476</v>
      </c>
      <c r="C16" s="5" t="s">
        <v>403</v>
      </c>
      <c r="D16" s="5" t="s">
        <v>417</v>
      </c>
      <c r="E16" s="5" t="s">
        <v>11</v>
      </c>
      <c r="F16" s="2" t="s">
        <v>553</v>
      </c>
      <c r="G16" s="2" t="s">
        <v>554</v>
      </c>
      <c r="H16" s="152">
        <v>260068</v>
      </c>
      <c r="I16" s="274">
        <v>292063.75</v>
      </c>
      <c r="J16" s="199">
        <v>0.89044943098895357</v>
      </c>
      <c r="K16" s="302">
        <v>259541</v>
      </c>
      <c r="L16" s="304">
        <v>292402.5</v>
      </c>
      <c r="M16" s="300">
        <v>0.8876155299629791</v>
      </c>
      <c r="N16" s="302">
        <v>258022</v>
      </c>
      <c r="O16" s="304">
        <v>292702.84166666702</v>
      </c>
      <c r="P16" s="300">
        <v>0.88151518629203496</v>
      </c>
      <c r="Q16" s="302">
        <v>256439</v>
      </c>
      <c r="R16" s="304">
        <v>293003.183333333</v>
      </c>
      <c r="S16" s="300">
        <v>0.87520892122275673</v>
      </c>
      <c r="T16" s="302">
        <v>254910</v>
      </c>
      <c r="U16" s="304">
        <v>293303.52500000002</v>
      </c>
      <c r="V16" s="300">
        <v>0.86909968095337409</v>
      </c>
      <c r="W16" s="302">
        <v>252951</v>
      </c>
      <c r="X16" s="304">
        <v>293539.92499999999</v>
      </c>
      <c r="Y16" s="300">
        <v>0.86172604970175692</v>
      </c>
      <c r="Z16" s="302">
        <v>252673</v>
      </c>
      <c r="AA16" s="304">
        <v>293776.32500000001</v>
      </c>
      <c r="AB16" s="300">
        <v>0.86008632588075296</v>
      </c>
      <c r="AC16" s="302">
        <v>251843</v>
      </c>
      <c r="AD16" s="304">
        <v>294326.46666666702</v>
      </c>
      <c r="AE16" s="300">
        <v>0.85565869373622883</v>
      </c>
      <c r="AF16" s="302">
        <v>250077</v>
      </c>
      <c r="AG16" s="304">
        <v>294731.54166666698</v>
      </c>
      <c r="AH16" s="300">
        <v>0.84849079465960242</v>
      </c>
      <c r="AI16" s="302">
        <v>247723</v>
      </c>
      <c r="AJ16" s="304">
        <v>295154.92499999999</v>
      </c>
      <c r="AK16" s="300">
        <v>0.83929820923706422</v>
      </c>
      <c r="AL16" s="302">
        <v>246006</v>
      </c>
      <c r="AM16" s="304">
        <v>295588.683333333</v>
      </c>
      <c r="AN16" s="300">
        <v>0.83225784297899186</v>
      </c>
      <c r="AO16" s="302">
        <v>243716</v>
      </c>
      <c r="AP16" s="304">
        <v>295963.26666666701</v>
      </c>
      <c r="AQ16" s="300">
        <v>0.82346705638469908</v>
      </c>
      <c r="AR16" s="302">
        <v>242143</v>
      </c>
      <c r="AS16" s="304">
        <v>296350.59999999998</v>
      </c>
      <c r="AT16" s="300">
        <v>0.8170828741362427</v>
      </c>
      <c r="AU16" s="302">
        <v>240866</v>
      </c>
      <c r="AV16" s="304">
        <v>296746</v>
      </c>
      <c r="AW16" s="300">
        <v>0.81169080627877044</v>
      </c>
      <c r="AX16" s="302">
        <v>239145</v>
      </c>
      <c r="AY16" s="304">
        <v>297140.78333333298</v>
      </c>
      <c r="AZ16" s="300">
        <v>0.80482052082270639</v>
      </c>
      <c r="BA16" s="302">
        <v>239160</v>
      </c>
      <c r="BB16" s="304">
        <v>297559.808333333</v>
      </c>
      <c r="BC16" s="300">
        <v>0.80373757914270383</v>
      </c>
      <c r="BD16" s="302">
        <v>238073</v>
      </c>
      <c r="BE16" s="304">
        <v>298009.95833333302</v>
      </c>
      <c r="BF16" s="300">
        <v>0.79887598834435003</v>
      </c>
      <c r="BG16" s="302">
        <v>238420</v>
      </c>
      <c r="BH16" s="304">
        <v>298508.72499999998</v>
      </c>
      <c r="BI16" s="300">
        <v>0.79870362248205651</v>
      </c>
      <c r="BJ16" s="302">
        <v>238290</v>
      </c>
      <c r="BK16" s="304">
        <v>299059.97499999998</v>
      </c>
      <c r="BL16" s="300">
        <v>0.79679669604733971</v>
      </c>
      <c r="BM16" s="302">
        <v>238766</v>
      </c>
      <c r="BN16" s="304">
        <v>299306.51666666701</v>
      </c>
      <c r="BO16" s="306">
        <f t="shared" si="0"/>
        <v>0.79773070983920458</v>
      </c>
    </row>
    <row r="17" spans="1:67" x14ac:dyDescent="0.2">
      <c r="A17" s="306" t="s">
        <v>626</v>
      </c>
      <c r="B17" s="5" t="s">
        <v>477</v>
      </c>
      <c r="C17" s="5" t="s">
        <v>404</v>
      </c>
      <c r="D17" s="5" t="s">
        <v>422</v>
      </c>
      <c r="E17" s="5" t="s">
        <v>31</v>
      </c>
      <c r="F17" s="117" t="s">
        <v>32</v>
      </c>
      <c r="G17" s="5" t="s">
        <v>33</v>
      </c>
      <c r="H17" s="152">
        <v>155261</v>
      </c>
      <c r="I17" s="274">
        <v>134114.433333333</v>
      </c>
      <c r="J17" s="199">
        <v>1.1576755472254694</v>
      </c>
      <c r="K17" s="302">
        <v>155293</v>
      </c>
      <c r="L17" s="304">
        <v>134236.22500000001</v>
      </c>
      <c r="M17" s="300">
        <v>1.1568635813469874</v>
      </c>
      <c r="N17" s="302">
        <v>154370</v>
      </c>
      <c r="O17" s="304">
        <v>134326.60833333299</v>
      </c>
      <c r="P17" s="300">
        <v>1.149213859527586</v>
      </c>
      <c r="Q17" s="302">
        <v>153950</v>
      </c>
      <c r="R17" s="304">
        <v>134416.99166666699</v>
      </c>
      <c r="S17" s="300">
        <v>1.1453165116339741</v>
      </c>
      <c r="T17" s="302">
        <v>153336</v>
      </c>
      <c r="U17" s="304">
        <v>134507.375</v>
      </c>
      <c r="V17" s="300">
        <v>1.1399821013531786</v>
      </c>
      <c r="W17" s="302">
        <v>152222</v>
      </c>
      <c r="X17" s="304">
        <v>134551.49166666699</v>
      </c>
      <c r="Y17" s="300">
        <v>1.1313289664384345</v>
      </c>
      <c r="Z17" s="302">
        <v>151797</v>
      </c>
      <c r="AA17" s="304">
        <v>134595.60833333299</v>
      </c>
      <c r="AB17" s="300">
        <v>1.1278005417834056</v>
      </c>
      <c r="AC17" s="302">
        <v>151106</v>
      </c>
      <c r="AD17" s="304">
        <v>134734.07500000001</v>
      </c>
      <c r="AE17" s="300">
        <v>1.1215128763826077</v>
      </c>
      <c r="AF17" s="302">
        <v>148907</v>
      </c>
      <c r="AG17" s="304">
        <v>134842.28333333301</v>
      </c>
      <c r="AH17" s="300">
        <v>1.1043049429228271</v>
      </c>
      <c r="AI17" s="302">
        <v>147963</v>
      </c>
      <c r="AJ17" s="304">
        <v>134962.92499999999</v>
      </c>
      <c r="AK17" s="300">
        <v>1.0963233050854522</v>
      </c>
      <c r="AL17" s="302">
        <v>147525</v>
      </c>
      <c r="AM17" s="304">
        <v>135089.95833333299</v>
      </c>
      <c r="AN17" s="300">
        <v>1.0920500814426464</v>
      </c>
      <c r="AO17" s="302">
        <v>145952</v>
      </c>
      <c r="AP17" s="304">
        <v>135213.66666666701</v>
      </c>
      <c r="AQ17" s="300">
        <v>1.0794175145017366</v>
      </c>
      <c r="AR17" s="302">
        <v>145921</v>
      </c>
      <c r="AS17" s="304">
        <v>135350.9</v>
      </c>
      <c r="AT17" s="300">
        <v>1.0780940503535625</v>
      </c>
      <c r="AU17" s="302">
        <v>144832</v>
      </c>
      <c r="AV17" s="304">
        <v>135507.73333333299</v>
      </c>
      <c r="AW17" s="300">
        <v>1.0688098489827913</v>
      </c>
      <c r="AX17" s="302">
        <v>144333</v>
      </c>
      <c r="AY17" s="304">
        <v>135671.15833333301</v>
      </c>
      <c r="AZ17" s="300">
        <v>1.0638443850047006</v>
      </c>
      <c r="BA17" s="302">
        <v>144265</v>
      </c>
      <c r="BB17" s="304">
        <v>135850.76666666701</v>
      </c>
      <c r="BC17" s="300">
        <v>1.0619373268167027</v>
      </c>
      <c r="BD17" s="302">
        <v>144260</v>
      </c>
      <c r="BE17" s="304">
        <v>136042.34166666699</v>
      </c>
      <c r="BF17" s="300">
        <v>1.0604051520479414</v>
      </c>
      <c r="BG17" s="302">
        <v>144661</v>
      </c>
      <c r="BH17" s="304">
        <v>136241.46666666699</v>
      </c>
      <c r="BI17" s="300">
        <v>1.0617986105062456</v>
      </c>
      <c r="BJ17" s="302">
        <v>144898</v>
      </c>
      <c r="BK17" s="304">
        <v>136446.85</v>
      </c>
      <c r="BL17" s="300">
        <v>1.0619373037926489</v>
      </c>
      <c r="BM17" s="302">
        <v>145348</v>
      </c>
      <c r="BN17" s="304">
        <v>136564.558333333</v>
      </c>
      <c r="BO17" s="306">
        <f t="shared" si="0"/>
        <v>1.0643171388965209</v>
      </c>
    </row>
    <row r="18" spans="1:67" x14ac:dyDescent="0.2">
      <c r="A18" s="306" t="s">
        <v>482</v>
      </c>
      <c r="B18" s="5" t="s">
        <v>483</v>
      </c>
      <c r="C18" s="5" t="s">
        <v>407</v>
      </c>
      <c r="D18" s="5" t="s">
        <v>423</v>
      </c>
      <c r="E18" s="5" t="s">
        <v>34</v>
      </c>
      <c r="F18" s="2" t="s">
        <v>577</v>
      </c>
      <c r="G18" s="170" t="s">
        <v>555</v>
      </c>
      <c r="H18" s="152">
        <v>732753</v>
      </c>
      <c r="I18" s="274">
        <v>703591.78333333298</v>
      </c>
      <c r="J18" s="199">
        <v>1.0414462154866462</v>
      </c>
      <c r="K18" s="302">
        <v>729339</v>
      </c>
      <c r="L18" s="304">
        <v>704136.25</v>
      </c>
      <c r="M18" s="300">
        <v>1.035792433637666</v>
      </c>
      <c r="N18" s="302">
        <v>726506</v>
      </c>
      <c r="O18" s="304">
        <v>704576.66666666698</v>
      </c>
      <c r="P18" s="300">
        <v>1.0311241265440709</v>
      </c>
      <c r="Q18" s="302">
        <v>722444</v>
      </c>
      <c r="R18" s="304">
        <v>705017.08333333302</v>
      </c>
      <c r="S18" s="300">
        <v>1.0247184317637699</v>
      </c>
      <c r="T18" s="302">
        <v>719382</v>
      </c>
      <c r="U18" s="304">
        <v>705457.5</v>
      </c>
      <c r="V18" s="300">
        <v>1.0197382549622054</v>
      </c>
      <c r="W18" s="302">
        <v>714548</v>
      </c>
      <c r="X18" s="304">
        <v>705782.54166666698</v>
      </c>
      <c r="Y18" s="300">
        <v>1.0124194887459725</v>
      </c>
      <c r="Z18" s="302">
        <v>712135</v>
      </c>
      <c r="AA18" s="304">
        <v>706107.58333333302</v>
      </c>
      <c r="AB18" s="300">
        <v>1.0085361166045168</v>
      </c>
      <c r="AC18" s="302">
        <v>707073</v>
      </c>
      <c r="AD18" s="304">
        <v>706925.96666666702</v>
      </c>
      <c r="AE18" s="300">
        <v>1.0002079897192435</v>
      </c>
      <c r="AF18" s="302">
        <v>704198</v>
      </c>
      <c r="AG18" s="304">
        <v>707548.7</v>
      </c>
      <c r="AH18" s="300">
        <v>0.99526435424162329</v>
      </c>
      <c r="AI18" s="302">
        <v>700507</v>
      </c>
      <c r="AJ18" s="304">
        <v>708225</v>
      </c>
      <c r="AK18" s="300">
        <v>0.98910233329803376</v>
      </c>
      <c r="AL18" s="302">
        <v>694777</v>
      </c>
      <c r="AM18" s="304">
        <v>708924.29166666698</v>
      </c>
      <c r="AN18" s="300">
        <v>0.98004400211282505</v>
      </c>
      <c r="AO18" s="302">
        <v>690623</v>
      </c>
      <c r="AP18" s="304">
        <v>709550.09166666702</v>
      </c>
      <c r="AQ18" s="300">
        <v>0.97332522130719612</v>
      </c>
      <c r="AR18" s="302">
        <v>692156</v>
      </c>
      <c r="AS18" s="304">
        <v>710205.35833333305</v>
      </c>
      <c r="AT18" s="300">
        <v>0.97458571929717597</v>
      </c>
      <c r="AU18" s="302">
        <v>689704</v>
      </c>
      <c r="AV18" s="304">
        <v>710906.816666667</v>
      </c>
      <c r="AW18" s="300">
        <v>0.9701749706577808</v>
      </c>
      <c r="AX18" s="302">
        <v>686691</v>
      </c>
      <c r="AY18" s="304">
        <v>711648.691666667</v>
      </c>
      <c r="AZ18" s="300">
        <v>0.96492975823756999</v>
      </c>
      <c r="BA18" s="302">
        <v>689397</v>
      </c>
      <c r="BB18" s="304">
        <v>712454.17500000005</v>
      </c>
      <c r="BC18" s="300">
        <v>0.96763697117783043</v>
      </c>
      <c r="BD18" s="302">
        <v>692931</v>
      </c>
      <c r="BE18" s="304">
        <v>713289.63333333295</v>
      </c>
      <c r="BF18" s="300">
        <v>0.97145811128896775</v>
      </c>
      <c r="BG18" s="302">
        <v>694974</v>
      </c>
      <c r="BH18" s="304">
        <v>714139.83333333302</v>
      </c>
      <c r="BI18" s="300">
        <v>0.97316235219106295</v>
      </c>
      <c r="BJ18" s="302">
        <v>696967</v>
      </c>
      <c r="BK18" s="304">
        <v>715084.566666667</v>
      </c>
      <c r="BL18" s="300">
        <v>0.97466374256806965</v>
      </c>
      <c r="BM18" s="302">
        <v>700591</v>
      </c>
      <c r="BN18" s="304">
        <v>715583.79166666698</v>
      </c>
      <c r="BO18" s="306">
        <f t="shared" si="0"/>
        <v>0.979048167606274</v>
      </c>
    </row>
    <row r="19" spans="1:67" x14ac:dyDescent="0.2">
      <c r="A19" s="306" t="s">
        <v>627</v>
      </c>
      <c r="B19" s="5" t="s">
        <v>484</v>
      </c>
      <c r="C19" s="5" t="s">
        <v>465</v>
      </c>
      <c r="D19" s="5" t="s">
        <v>424</v>
      </c>
      <c r="E19" s="5" t="s">
        <v>35</v>
      </c>
      <c r="F19" s="117" t="s">
        <v>36</v>
      </c>
      <c r="G19" s="5" t="s">
        <v>37</v>
      </c>
      <c r="H19" s="152">
        <v>108452</v>
      </c>
      <c r="I19" s="274">
        <v>93393.508333333302</v>
      </c>
      <c r="J19" s="199">
        <v>1.1612370274486425</v>
      </c>
      <c r="K19" s="302">
        <v>107985</v>
      </c>
      <c r="L19" s="304">
        <v>93447.6</v>
      </c>
      <c r="M19" s="300">
        <v>1.1555673981996326</v>
      </c>
      <c r="N19" s="302">
        <v>107584</v>
      </c>
      <c r="O19" s="304">
        <v>93488.258333333302</v>
      </c>
      <c r="P19" s="300">
        <v>1.1507755296543036</v>
      </c>
      <c r="Q19" s="302">
        <v>106926</v>
      </c>
      <c r="R19" s="304">
        <v>93528.916666666701</v>
      </c>
      <c r="S19" s="300">
        <v>1.143240014006363</v>
      </c>
      <c r="T19" s="302">
        <v>106710</v>
      </c>
      <c r="U19" s="304">
        <v>93569.574999999997</v>
      </c>
      <c r="V19" s="300">
        <v>1.140434804796324</v>
      </c>
      <c r="W19" s="302">
        <v>106323</v>
      </c>
      <c r="X19" s="304">
        <v>93596.433333333305</v>
      </c>
      <c r="Y19" s="300">
        <v>1.1359727738913132</v>
      </c>
      <c r="Z19" s="302">
        <v>105964</v>
      </c>
      <c r="AA19" s="304">
        <v>93623.291666666701</v>
      </c>
      <c r="AB19" s="300">
        <v>1.1318123739685499</v>
      </c>
      <c r="AC19" s="302">
        <v>105818</v>
      </c>
      <c r="AD19" s="304">
        <v>93721.25</v>
      </c>
      <c r="AE19" s="300">
        <v>1.1290715819517985</v>
      </c>
      <c r="AF19" s="302">
        <v>105054</v>
      </c>
      <c r="AG19" s="304">
        <v>93800.258333333302</v>
      </c>
      <c r="AH19" s="300">
        <v>1.119975593528483</v>
      </c>
      <c r="AI19" s="302">
        <v>104544</v>
      </c>
      <c r="AJ19" s="304">
        <v>93889.975000000006</v>
      </c>
      <c r="AK19" s="300">
        <v>1.113473509818274</v>
      </c>
      <c r="AL19" s="302">
        <v>103518</v>
      </c>
      <c r="AM19" s="304">
        <v>93986.158333333296</v>
      </c>
      <c r="AN19" s="300">
        <v>1.1014175048293906</v>
      </c>
      <c r="AO19" s="302">
        <v>102165</v>
      </c>
      <c r="AP19" s="304">
        <v>94085.633333333302</v>
      </c>
      <c r="AQ19" s="300">
        <v>1.0858724799996036</v>
      </c>
      <c r="AR19" s="302">
        <v>102418</v>
      </c>
      <c r="AS19" s="304">
        <v>94190.95</v>
      </c>
      <c r="AT19" s="300">
        <v>1.087344378626609</v>
      </c>
      <c r="AU19" s="302">
        <v>102245</v>
      </c>
      <c r="AV19" s="304">
        <v>94304.408333333296</v>
      </c>
      <c r="AW19" s="300">
        <v>1.0842017017762253</v>
      </c>
      <c r="AX19" s="302">
        <v>102116</v>
      </c>
      <c r="AY19" s="304">
        <v>94427.366666666698</v>
      </c>
      <c r="AZ19" s="300">
        <v>1.0814237821591972</v>
      </c>
      <c r="BA19" s="302">
        <v>102622</v>
      </c>
      <c r="BB19" s="304">
        <v>94560.866666666698</v>
      </c>
      <c r="BC19" s="300">
        <v>1.085248090647787</v>
      </c>
      <c r="BD19" s="302">
        <v>102488</v>
      </c>
      <c r="BE19" s="304">
        <v>94700.008333333302</v>
      </c>
      <c r="BF19" s="300">
        <v>1.0822385531293075</v>
      </c>
      <c r="BG19" s="302">
        <v>102378</v>
      </c>
      <c r="BH19" s="304">
        <v>94841.758333333302</v>
      </c>
      <c r="BI19" s="300">
        <v>1.0794612183399177</v>
      </c>
      <c r="BJ19" s="302">
        <v>102082</v>
      </c>
      <c r="BK19" s="304">
        <v>94988.083333333299</v>
      </c>
      <c r="BL19" s="300">
        <v>1.0746821750447648</v>
      </c>
      <c r="BM19" s="302">
        <v>101923</v>
      </c>
      <c r="BN19" s="304">
        <v>95069.925000000003</v>
      </c>
      <c r="BO19" s="306">
        <f t="shared" si="0"/>
        <v>1.0720845735388977</v>
      </c>
    </row>
    <row r="20" spans="1:67" x14ac:dyDescent="0.2">
      <c r="A20" s="306" t="s">
        <v>627</v>
      </c>
      <c r="B20" s="5" t="s">
        <v>484</v>
      </c>
      <c r="C20" s="5" t="s">
        <v>465</v>
      </c>
      <c r="D20" s="5" t="s">
        <v>424</v>
      </c>
      <c r="E20" s="5" t="s">
        <v>35</v>
      </c>
      <c r="F20" s="117" t="s">
        <v>38</v>
      </c>
      <c r="G20" s="5" t="s">
        <v>39</v>
      </c>
      <c r="H20" s="152">
        <v>121008</v>
      </c>
      <c r="I20" s="274">
        <v>98902.833333333299</v>
      </c>
      <c r="J20" s="199">
        <v>1.2235038767005331</v>
      </c>
      <c r="K20" s="302">
        <v>121006</v>
      </c>
      <c r="L20" s="304">
        <v>98920.7</v>
      </c>
      <c r="M20" s="300">
        <v>1.2232626740409238</v>
      </c>
      <c r="N20" s="302">
        <v>120021</v>
      </c>
      <c r="O20" s="304">
        <v>98941.616666666698</v>
      </c>
      <c r="P20" s="300">
        <v>1.2130487053223471</v>
      </c>
      <c r="Q20" s="302">
        <v>119103</v>
      </c>
      <c r="R20" s="304">
        <v>98962.533333333296</v>
      </c>
      <c r="S20" s="300">
        <v>1.2035160781386631</v>
      </c>
      <c r="T20" s="302">
        <v>118279</v>
      </c>
      <c r="U20" s="304">
        <v>98983.45</v>
      </c>
      <c r="V20" s="300">
        <v>1.1949371334298815</v>
      </c>
      <c r="W20" s="302">
        <v>116976</v>
      </c>
      <c r="X20" s="304">
        <v>98987.041666666701</v>
      </c>
      <c r="Y20" s="300">
        <v>1.1817304369385047</v>
      </c>
      <c r="Z20" s="302">
        <v>116097</v>
      </c>
      <c r="AA20" s="304">
        <v>98990.633333333302</v>
      </c>
      <c r="AB20" s="300">
        <v>1.1728079323329921</v>
      </c>
      <c r="AC20" s="302">
        <v>115133</v>
      </c>
      <c r="AD20" s="304">
        <v>99036.083333333299</v>
      </c>
      <c r="AE20" s="300">
        <v>1.1625358770751069</v>
      </c>
      <c r="AF20" s="302">
        <v>113837</v>
      </c>
      <c r="AG20" s="304">
        <v>99071.516666666706</v>
      </c>
      <c r="AH20" s="300">
        <v>1.1490386321934773</v>
      </c>
      <c r="AI20" s="302">
        <v>113127</v>
      </c>
      <c r="AJ20" s="304">
        <v>99109.324999999997</v>
      </c>
      <c r="AK20" s="300">
        <v>1.1414364894524305</v>
      </c>
      <c r="AL20" s="302">
        <v>112664</v>
      </c>
      <c r="AM20" s="304">
        <v>99154.783333333296</v>
      </c>
      <c r="AN20" s="300">
        <v>1.136243721306436</v>
      </c>
      <c r="AO20" s="302">
        <v>111284</v>
      </c>
      <c r="AP20" s="304">
        <v>99207.641666666706</v>
      </c>
      <c r="AQ20" s="300">
        <v>1.121728106126233</v>
      </c>
      <c r="AR20" s="302">
        <v>111227</v>
      </c>
      <c r="AS20" s="304">
        <v>99269.9</v>
      </c>
      <c r="AT20" s="300">
        <v>1.1204504084319618</v>
      </c>
      <c r="AU20" s="302">
        <v>110601</v>
      </c>
      <c r="AV20" s="304">
        <v>99337.083333333299</v>
      </c>
      <c r="AW20" s="300">
        <v>1.1133908535332142</v>
      </c>
      <c r="AX20" s="302">
        <v>110345</v>
      </c>
      <c r="AY20" s="304">
        <v>99412.208333333299</v>
      </c>
      <c r="AZ20" s="300">
        <v>1.1099743366529853</v>
      </c>
      <c r="BA20" s="302">
        <v>110762</v>
      </c>
      <c r="BB20" s="304">
        <v>99493.6</v>
      </c>
      <c r="BC20" s="300">
        <v>1.1132575361631301</v>
      </c>
      <c r="BD20" s="302">
        <v>111483</v>
      </c>
      <c r="BE20" s="304">
        <v>99580.983333333294</v>
      </c>
      <c r="BF20" s="300">
        <v>1.1195209794908971</v>
      </c>
      <c r="BG20" s="302">
        <v>112249</v>
      </c>
      <c r="BH20" s="304">
        <v>99670.9</v>
      </c>
      <c r="BI20" s="300">
        <v>1.1261963120629994</v>
      </c>
      <c r="BJ20" s="302">
        <v>112673</v>
      </c>
      <c r="BK20" s="304">
        <v>99759.883333333302</v>
      </c>
      <c r="BL20" s="300">
        <v>1.1294419784305418</v>
      </c>
      <c r="BM20" s="302">
        <v>113484</v>
      </c>
      <c r="BN20" s="304">
        <v>99807.808333333305</v>
      </c>
      <c r="BO20" s="306">
        <f t="shared" si="0"/>
        <v>1.1370252678126305</v>
      </c>
    </row>
    <row r="21" spans="1:67" x14ac:dyDescent="0.2">
      <c r="A21" s="306" t="s">
        <v>628</v>
      </c>
      <c r="B21" s="5" t="s">
        <v>485</v>
      </c>
      <c r="C21" s="5" t="s">
        <v>464</v>
      </c>
      <c r="D21" s="5" t="s">
        <v>425</v>
      </c>
      <c r="E21" s="5" t="s">
        <v>40</v>
      </c>
      <c r="F21" s="117" t="s">
        <v>41</v>
      </c>
      <c r="G21" s="5" t="s">
        <v>42</v>
      </c>
      <c r="H21" s="152">
        <v>202062</v>
      </c>
      <c r="I21" s="274">
        <v>168488.85833333299</v>
      </c>
      <c r="J21" s="199">
        <v>1.199260307172638</v>
      </c>
      <c r="K21" s="302">
        <v>201199</v>
      </c>
      <c r="L21" s="304">
        <v>168608.4</v>
      </c>
      <c r="M21" s="300">
        <v>1.1932916746733853</v>
      </c>
      <c r="N21" s="302">
        <v>200181</v>
      </c>
      <c r="O21" s="304">
        <v>168697.48333333299</v>
      </c>
      <c r="P21" s="300">
        <v>1.1866270678410658</v>
      </c>
      <c r="Q21" s="302">
        <v>198499</v>
      </c>
      <c r="R21" s="304">
        <v>168786.566666667</v>
      </c>
      <c r="S21" s="300">
        <v>1.1760355336334998</v>
      </c>
      <c r="T21" s="302">
        <v>197267</v>
      </c>
      <c r="U21" s="304">
        <v>168875.65</v>
      </c>
      <c r="V21" s="300">
        <v>1.1681198562374149</v>
      </c>
      <c r="W21" s="302">
        <v>196103</v>
      </c>
      <c r="X21" s="304">
        <v>168930.14166666701</v>
      </c>
      <c r="Y21" s="300">
        <v>1.1608526344987651</v>
      </c>
      <c r="Z21" s="302">
        <v>195697</v>
      </c>
      <c r="AA21" s="304">
        <v>168984.63333333301</v>
      </c>
      <c r="AB21" s="300">
        <v>1.1580757145768108</v>
      </c>
      <c r="AC21" s="302">
        <v>193904</v>
      </c>
      <c r="AD21" s="304">
        <v>169177.16666666701</v>
      </c>
      <c r="AE21" s="300">
        <v>1.1461594009435845</v>
      </c>
      <c r="AF21" s="302">
        <v>190878</v>
      </c>
      <c r="AG21" s="304">
        <v>169345.683333333</v>
      </c>
      <c r="AH21" s="300">
        <v>1.1271500769481304</v>
      </c>
      <c r="AI21" s="302">
        <v>187358</v>
      </c>
      <c r="AJ21" s="304">
        <v>169528.85</v>
      </c>
      <c r="AK21" s="300">
        <v>1.1051688252471481</v>
      </c>
      <c r="AL21" s="302">
        <v>185202</v>
      </c>
      <c r="AM21" s="304">
        <v>169726.09166666699</v>
      </c>
      <c r="AN21" s="300">
        <v>1.0911816691315019</v>
      </c>
      <c r="AO21" s="302">
        <v>182719</v>
      </c>
      <c r="AP21" s="304">
        <v>169927.35833333299</v>
      </c>
      <c r="AQ21" s="300">
        <v>1.0752771171877731</v>
      </c>
      <c r="AR21" s="302">
        <v>182068</v>
      </c>
      <c r="AS21" s="304">
        <v>170142.85</v>
      </c>
      <c r="AT21" s="300">
        <v>1.0700890457636039</v>
      </c>
      <c r="AU21" s="302">
        <v>181561</v>
      </c>
      <c r="AV21" s="304">
        <v>170375.21666666699</v>
      </c>
      <c r="AW21" s="300">
        <v>1.0656538172169583</v>
      </c>
      <c r="AX21" s="302">
        <v>180140</v>
      </c>
      <c r="AY21" s="304">
        <v>170626.058333333</v>
      </c>
      <c r="AZ21" s="300">
        <v>1.0557590192236679</v>
      </c>
      <c r="BA21" s="302">
        <v>180243</v>
      </c>
      <c r="BB21" s="304">
        <v>170902.08333333299</v>
      </c>
      <c r="BC21" s="300">
        <v>1.054656540660468</v>
      </c>
      <c r="BD21" s="302">
        <v>180014</v>
      </c>
      <c r="BE21" s="304">
        <v>171189.02499999999</v>
      </c>
      <c r="BF21" s="300">
        <v>1.0515510559161139</v>
      </c>
      <c r="BG21" s="302">
        <v>179722</v>
      </c>
      <c r="BH21" s="304">
        <v>171475.75</v>
      </c>
      <c r="BI21" s="300">
        <v>1.0480898902614511</v>
      </c>
      <c r="BJ21" s="302">
        <v>178786</v>
      </c>
      <c r="BK21" s="304">
        <v>171783.35833333299</v>
      </c>
      <c r="BL21" s="300">
        <v>1.0407643774962119</v>
      </c>
      <c r="BM21" s="302">
        <v>178110</v>
      </c>
      <c r="BN21" s="304">
        <v>171972.25</v>
      </c>
      <c r="BO21" s="306">
        <f t="shared" si="0"/>
        <v>1.0356903512049183</v>
      </c>
    </row>
    <row r="22" spans="1:67" x14ac:dyDescent="0.2">
      <c r="A22" s="306" t="s">
        <v>619</v>
      </c>
      <c r="B22" s="5" t="s">
        <v>474</v>
      </c>
      <c r="C22" s="5" t="s">
        <v>401</v>
      </c>
      <c r="D22" s="5" t="s">
        <v>415</v>
      </c>
      <c r="E22" s="5" t="s">
        <v>5</v>
      </c>
      <c r="F22" s="117" t="s">
        <v>43</v>
      </c>
      <c r="G22" s="5" t="s">
        <v>44</v>
      </c>
      <c r="H22" s="152">
        <v>68125</v>
      </c>
      <c r="I22" s="274">
        <v>66580.691666666695</v>
      </c>
      <c r="J22" s="199">
        <v>1.0231945372551072</v>
      </c>
      <c r="K22" s="302">
        <v>67466</v>
      </c>
      <c r="L22" s="304">
        <v>66750.274999999994</v>
      </c>
      <c r="M22" s="300">
        <v>1.0107224277353166</v>
      </c>
      <c r="N22" s="302">
        <v>67083</v>
      </c>
      <c r="O22" s="304">
        <v>66817.058333333305</v>
      </c>
      <c r="P22" s="300">
        <v>1.0039801462874942</v>
      </c>
      <c r="Q22" s="302">
        <v>66737</v>
      </c>
      <c r="R22" s="304">
        <v>66883.841666666704</v>
      </c>
      <c r="S22" s="300">
        <v>0.997804527027641</v>
      </c>
      <c r="T22" s="302">
        <v>66376</v>
      </c>
      <c r="U22" s="304">
        <v>66950.625</v>
      </c>
      <c r="V22" s="300">
        <v>0.99141718243855081</v>
      </c>
      <c r="W22" s="302">
        <v>65906</v>
      </c>
      <c r="X22" s="304">
        <v>67004.05</v>
      </c>
      <c r="Y22" s="300">
        <v>0.98361218463660027</v>
      </c>
      <c r="Z22" s="302">
        <v>65857</v>
      </c>
      <c r="AA22" s="304">
        <v>67057.475000000006</v>
      </c>
      <c r="AB22" s="300">
        <v>0.98209781981799937</v>
      </c>
      <c r="AC22" s="302">
        <v>66245</v>
      </c>
      <c r="AD22" s="304">
        <v>67223.883333333302</v>
      </c>
      <c r="AE22" s="300">
        <v>0.98543845900006322</v>
      </c>
      <c r="AF22" s="302">
        <v>65978</v>
      </c>
      <c r="AG22" s="304">
        <v>67371.491666666698</v>
      </c>
      <c r="AH22" s="300">
        <v>0.97931630082407461</v>
      </c>
      <c r="AI22" s="302">
        <v>65525</v>
      </c>
      <c r="AJ22" s="304">
        <v>67529.008333333302</v>
      </c>
      <c r="AK22" s="300">
        <v>0.97032374111816933</v>
      </c>
      <c r="AL22" s="302">
        <v>65550</v>
      </c>
      <c r="AM22" s="304">
        <v>67687.574999999997</v>
      </c>
      <c r="AN22" s="300">
        <v>0.96841997959005033</v>
      </c>
      <c r="AO22" s="302">
        <v>66122</v>
      </c>
      <c r="AP22" s="304">
        <v>67817.75</v>
      </c>
      <c r="AQ22" s="300">
        <v>0.97499548422057647</v>
      </c>
      <c r="AR22" s="302">
        <v>72119</v>
      </c>
      <c r="AS22" s="304">
        <v>73805.225000000006</v>
      </c>
      <c r="AT22" s="300">
        <v>0.97715304031659</v>
      </c>
      <c r="AU22" s="302">
        <v>72148</v>
      </c>
      <c r="AV22" s="304">
        <v>74138.558333333305</v>
      </c>
      <c r="AW22" s="300">
        <v>0.97315083570436334</v>
      </c>
      <c r="AX22" s="302">
        <v>71859</v>
      </c>
      <c r="AY22" s="304">
        <v>74477.991666666698</v>
      </c>
      <c r="AZ22" s="300">
        <v>0.96483536131870684</v>
      </c>
      <c r="BA22" s="302">
        <v>71978</v>
      </c>
      <c r="BB22" s="304">
        <v>74820.166666666701</v>
      </c>
      <c r="BC22" s="300">
        <v>0.96201336092541856</v>
      </c>
      <c r="BD22" s="302">
        <v>71965</v>
      </c>
      <c r="BE22" s="304">
        <v>75158</v>
      </c>
      <c r="BF22" s="300">
        <v>0.95751616594374522</v>
      </c>
      <c r="BG22" s="302">
        <v>72080</v>
      </c>
      <c r="BH22" s="304">
        <v>75510.341666666704</v>
      </c>
      <c r="BI22" s="300">
        <v>0.95457123367538688</v>
      </c>
      <c r="BJ22" s="302">
        <v>72169</v>
      </c>
      <c r="BK22" s="304">
        <v>75872.95</v>
      </c>
      <c r="BL22" s="300">
        <v>0.95118220657032582</v>
      </c>
      <c r="BM22" s="302">
        <v>71407</v>
      </c>
      <c r="BN22" s="304">
        <v>75940.558333333305</v>
      </c>
      <c r="BO22" s="306">
        <f t="shared" si="0"/>
        <v>0.94030122463106325</v>
      </c>
    </row>
    <row r="23" spans="1:67" x14ac:dyDescent="0.2">
      <c r="A23" s="306" t="s">
        <v>619</v>
      </c>
      <c r="B23" s="5" t="s">
        <v>474</v>
      </c>
      <c r="C23" s="5" t="s">
        <v>401</v>
      </c>
      <c r="D23" s="5" t="s">
        <v>415</v>
      </c>
      <c r="E23" s="5" t="s">
        <v>5</v>
      </c>
      <c r="F23" s="117" t="s">
        <v>45</v>
      </c>
      <c r="G23" s="5" t="s">
        <v>46</v>
      </c>
      <c r="H23" s="152">
        <v>202713</v>
      </c>
      <c r="I23" s="274">
        <v>181877.01666666701</v>
      </c>
      <c r="J23" s="199">
        <v>1.1145608374010219</v>
      </c>
      <c r="K23" s="302">
        <v>202067</v>
      </c>
      <c r="L23" s="304">
        <v>181895.375</v>
      </c>
      <c r="M23" s="300">
        <v>1.110896854854061</v>
      </c>
      <c r="N23" s="302">
        <v>201251</v>
      </c>
      <c r="O23" s="304">
        <v>181974.17499999999</v>
      </c>
      <c r="P23" s="300">
        <v>1.1059316521149225</v>
      </c>
      <c r="Q23" s="302">
        <v>200497</v>
      </c>
      <c r="R23" s="304">
        <v>182052.97500000001</v>
      </c>
      <c r="S23" s="300">
        <v>1.1013113078761827</v>
      </c>
      <c r="T23" s="302">
        <v>199936</v>
      </c>
      <c r="U23" s="304">
        <v>182131.77499999999</v>
      </c>
      <c r="V23" s="300">
        <v>1.0977546339731219</v>
      </c>
      <c r="W23" s="302">
        <v>198929</v>
      </c>
      <c r="X23" s="304">
        <v>182175.86666666699</v>
      </c>
      <c r="Y23" s="300">
        <v>1.0919613208921177</v>
      </c>
      <c r="Z23" s="302">
        <v>198257</v>
      </c>
      <c r="AA23" s="304">
        <v>182219.95833333299</v>
      </c>
      <c r="AB23" s="300">
        <v>1.0880092488953961</v>
      </c>
      <c r="AC23" s="302">
        <v>197765</v>
      </c>
      <c r="AD23" s="304">
        <v>182381.65</v>
      </c>
      <c r="AE23" s="300">
        <v>1.084347027236567</v>
      </c>
      <c r="AF23" s="302">
        <v>196569</v>
      </c>
      <c r="AG23" s="304">
        <v>182512.8</v>
      </c>
      <c r="AH23" s="300">
        <v>1.0770148723815536</v>
      </c>
      <c r="AI23" s="302">
        <v>194984</v>
      </c>
      <c r="AJ23" s="304">
        <v>182655.566666667</v>
      </c>
      <c r="AK23" s="300">
        <v>1.0674955248192981</v>
      </c>
      <c r="AL23" s="302">
        <v>194218</v>
      </c>
      <c r="AM23" s="304">
        <v>182800.10833333299</v>
      </c>
      <c r="AN23" s="300">
        <v>1.0624610771337546</v>
      </c>
      <c r="AO23" s="302">
        <v>194617</v>
      </c>
      <c r="AP23" s="304">
        <v>182940.39166666701</v>
      </c>
      <c r="AQ23" s="300">
        <v>1.0638273933216933</v>
      </c>
      <c r="AR23" s="302">
        <v>189574</v>
      </c>
      <c r="AS23" s="304">
        <v>177242.9</v>
      </c>
      <c r="AT23" s="300">
        <v>1.0695717571761689</v>
      </c>
      <c r="AU23" s="302">
        <v>189152</v>
      </c>
      <c r="AV23" s="304">
        <v>177223.5</v>
      </c>
      <c r="AW23" s="300">
        <v>1.0673076651798434</v>
      </c>
      <c r="AX23" s="302">
        <v>188668</v>
      </c>
      <c r="AY23" s="304">
        <v>177213.76666666701</v>
      </c>
      <c r="AZ23" s="300">
        <v>1.0646351214625329</v>
      </c>
      <c r="BA23" s="302">
        <v>189014</v>
      </c>
      <c r="BB23" s="304">
        <v>177223.7</v>
      </c>
      <c r="BC23" s="300">
        <v>1.0665277838122103</v>
      </c>
      <c r="BD23" s="302">
        <v>189080</v>
      </c>
      <c r="BE23" s="304">
        <v>177245.75833333301</v>
      </c>
      <c r="BF23" s="300">
        <v>1.0667674181765818</v>
      </c>
      <c r="BG23" s="302">
        <v>189429</v>
      </c>
      <c r="BH23" s="304">
        <v>177280.53333333301</v>
      </c>
      <c r="BI23" s="300">
        <v>1.068526794444062</v>
      </c>
      <c r="BJ23" s="302">
        <v>189594</v>
      </c>
      <c r="BK23" s="304">
        <v>177327.58333333299</v>
      </c>
      <c r="BL23" s="300">
        <v>1.0691737655027369</v>
      </c>
      <c r="BM23" s="302">
        <v>189868</v>
      </c>
      <c r="BN23" s="304">
        <v>177459.8</v>
      </c>
      <c r="BO23" s="306">
        <f t="shared" si="0"/>
        <v>1.0699211877845012</v>
      </c>
    </row>
    <row r="24" spans="1:67" x14ac:dyDescent="0.2">
      <c r="A24" s="306" t="s">
        <v>629</v>
      </c>
      <c r="B24" s="5" t="s">
        <v>477</v>
      </c>
      <c r="C24" s="5" t="s">
        <v>404</v>
      </c>
      <c r="D24" s="5" t="s">
        <v>426</v>
      </c>
      <c r="E24" s="5" t="s">
        <v>47</v>
      </c>
      <c r="F24" s="117" t="s">
        <v>48</v>
      </c>
      <c r="G24" s="5" t="s">
        <v>49</v>
      </c>
      <c r="H24" s="152">
        <v>144119</v>
      </c>
      <c r="I24" s="274">
        <v>190659.875</v>
      </c>
      <c r="J24" s="199">
        <v>0.75589580660325095</v>
      </c>
      <c r="K24" s="302">
        <v>143277</v>
      </c>
      <c r="L24" s="304">
        <v>191111.85</v>
      </c>
      <c r="M24" s="300">
        <v>0.74970233399969699</v>
      </c>
      <c r="N24" s="302">
        <v>143042</v>
      </c>
      <c r="O24" s="304">
        <v>191430.52499999999</v>
      </c>
      <c r="P24" s="300">
        <v>0.74722670274241798</v>
      </c>
      <c r="Q24" s="302">
        <v>142445</v>
      </c>
      <c r="R24" s="304">
        <v>191749.2</v>
      </c>
      <c r="S24" s="300">
        <v>0.74287141745571816</v>
      </c>
      <c r="T24" s="302">
        <v>141417</v>
      </c>
      <c r="U24" s="304">
        <v>192067.875</v>
      </c>
      <c r="V24" s="300">
        <v>0.73628658618730491</v>
      </c>
      <c r="W24" s="302">
        <v>140415</v>
      </c>
      <c r="X24" s="304">
        <v>192269.99166666699</v>
      </c>
      <c r="Y24" s="300">
        <v>0.73030117067583533</v>
      </c>
      <c r="Z24" s="302">
        <v>139417</v>
      </c>
      <c r="AA24" s="304">
        <v>192472.10833333299</v>
      </c>
      <c r="AB24" s="300">
        <v>0.72434910807206698</v>
      </c>
      <c r="AC24" s="302">
        <v>138430</v>
      </c>
      <c r="AD24" s="304">
        <v>193120.33333333299</v>
      </c>
      <c r="AE24" s="300">
        <v>0.71680696491479534</v>
      </c>
      <c r="AF24" s="302">
        <v>136832</v>
      </c>
      <c r="AG24" s="304">
        <v>193700.85</v>
      </c>
      <c r="AH24" s="300">
        <v>0.70640887740038305</v>
      </c>
      <c r="AI24" s="302">
        <v>135642</v>
      </c>
      <c r="AJ24" s="304">
        <v>194323.49166666699</v>
      </c>
      <c r="AK24" s="300">
        <v>0.69802162793921818</v>
      </c>
      <c r="AL24" s="302">
        <v>134742</v>
      </c>
      <c r="AM24" s="304">
        <v>194970.83333333299</v>
      </c>
      <c r="AN24" s="300">
        <v>0.69108798324535836</v>
      </c>
      <c r="AO24" s="302">
        <v>133861</v>
      </c>
      <c r="AP24" s="304">
        <v>195542.97500000001</v>
      </c>
      <c r="AQ24" s="300">
        <v>0.6845605166843759</v>
      </c>
      <c r="AR24" s="302">
        <v>133845</v>
      </c>
      <c r="AS24" s="304">
        <v>196158.85</v>
      </c>
      <c r="AT24" s="300">
        <v>0.68232965272787838</v>
      </c>
      <c r="AU24" s="302">
        <v>133302</v>
      </c>
      <c r="AV24" s="304">
        <v>196798.66666666701</v>
      </c>
      <c r="AW24" s="300">
        <v>0.67735215008231642</v>
      </c>
      <c r="AX24" s="302">
        <v>132432</v>
      </c>
      <c r="AY24" s="304">
        <v>197480.86666666699</v>
      </c>
      <c r="AZ24" s="300">
        <v>0.67060673894821099</v>
      </c>
      <c r="BA24" s="302">
        <v>132439</v>
      </c>
      <c r="BB24" s="304">
        <v>198213.7</v>
      </c>
      <c r="BC24" s="300">
        <v>0.66816269511138726</v>
      </c>
      <c r="BD24" s="302">
        <v>132449</v>
      </c>
      <c r="BE24" s="304">
        <v>198974.76666666701</v>
      </c>
      <c r="BF24" s="300">
        <v>0.6656572701094583</v>
      </c>
      <c r="BG24" s="302">
        <v>132403</v>
      </c>
      <c r="BH24" s="304">
        <v>199760.04166666701</v>
      </c>
      <c r="BI24" s="300">
        <v>0.66281023419556806</v>
      </c>
      <c r="BJ24" s="302">
        <v>132451</v>
      </c>
      <c r="BK24" s="304">
        <v>200598.76666666701</v>
      </c>
      <c r="BL24" s="300">
        <v>0.66027823700477939</v>
      </c>
      <c r="BM24" s="302">
        <v>132379</v>
      </c>
      <c r="BN24" s="304">
        <v>201031.98333333299</v>
      </c>
      <c r="BO24" s="306">
        <f t="shared" si="0"/>
        <v>0.65849720927491007</v>
      </c>
    </row>
    <row r="25" spans="1:67" x14ac:dyDescent="0.2">
      <c r="A25" s="306" t="s">
        <v>630</v>
      </c>
      <c r="B25" s="5" t="s">
        <v>475</v>
      </c>
      <c r="C25" s="5" t="s">
        <v>402</v>
      </c>
      <c r="D25" s="5" t="s">
        <v>427</v>
      </c>
      <c r="E25" s="5" t="s">
        <v>50</v>
      </c>
      <c r="F25" s="117" t="s">
        <v>51</v>
      </c>
      <c r="G25" s="5" t="s">
        <v>52</v>
      </c>
      <c r="H25" s="152">
        <v>133781</v>
      </c>
      <c r="I25" s="274">
        <v>165704.4</v>
      </c>
      <c r="J25" s="199">
        <v>0.80734730037343605</v>
      </c>
      <c r="K25" s="302">
        <v>133222</v>
      </c>
      <c r="L25" s="304">
        <v>165928.15</v>
      </c>
      <c r="M25" s="300">
        <v>0.80288968448090337</v>
      </c>
      <c r="N25" s="302">
        <v>132225</v>
      </c>
      <c r="O25" s="304">
        <v>166019.066666667</v>
      </c>
      <c r="P25" s="300">
        <v>0.796444665391845</v>
      </c>
      <c r="Q25" s="302">
        <v>131956</v>
      </c>
      <c r="R25" s="304">
        <v>166109.98333333299</v>
      </c>
      <c r="S25" s="300">
        <v>0.79438933983398108</v>
      </c>
      <c r="T25" s="302">
        <v>131303</v>
      </c>
      <c r="U25" s="304">
        <v>166200.9</v>
      </c>
      <c r="V25" s="300">
        <v>0.79002580611777673</v>
      </c>
      <c r="W25" s="302">
        <v>130924</v>
      </c>
      <c r="X25" s="304">
        <v>166294.625</v>
      </c>
      <c r="Y25" s="300">
        <v>0.78730145366995474</v>
      </c>
      <c r="Z25" s="302">
        <v>130720</v>
      </c>
      <c r="AA25" s="304">
        <v>166388.35</v>
      </c>
      <c r="AB25" s="300">
        <v>0.78563192675448734</v>
      </c>
      <c r="AC25" s="302">
        <v>130225</v>
      </c>
      <c r="AD25" s="304">
        <v>166656.58333333299</v>
      </c>
      <c r="AE25" s="300">
        <v>0.78139727453511099</v>
      </c>
      <c r="AF25" s="302">
        <v>129155</v>
      </c>
      <c r="AG25" s="304">
        <v>166874.85</v>
      </c>
      <c r="AH25" s="300">
        <v>0.77396324251377602</v>
      </c>
      <c r="AI25" s="302">
        <v>128111</v>
      </c>
      <c r="AJ25" s="304">
        <v>167097.95000000001</v>
      </c>
      <c r="AK25" s="300">
        <v>0.76668205684151114</v>
      </c>
      <c r="AL25" s="302">
        <v>128264</v>
      </c>
      <c r="AM25" s="304">
        <v>167335.73333333299</v>
      </c>
      <c r="AN25" s="300">
        <v>0.76650693456189634</v>
      </c>
      <c r="AO25" s="302">
        <v>127345</v>
      </c>
      <c r="AP25" s="304">
        <v>167528.54999999999</v>
      </c>
      <c r="AQ25" s="300">
        <v>0.76013909270986946</v>
      </c>
      <c r="AR25" s="302">
        <v>127000</v>
      </c>
      <c r="AS25" s="304">
        <v>167720.67499999999</v>
      </c>
      <c r="AT25" s="300">
        <v>0.75721135751451041</v>
      </c>
      <c r="AU25" s="302">
        <v>126670</v>
      </c>
      <c r="AV25" s="304">
        <v>167914.22500000001</v>
      </c>
      <c r="AW25" s="300">
        <v>0.75437325217681828</v>
      </c>
      <c r="AX25" s="302">
        <v>126423</v>
      </c>
      <c r="AY25" s="304">
        <v>168100.51666666701</v>
      </c>
      <c r="AZ25" s="300">
        <v>0.75206788478044384</v>
      </c>
      <c r="BA25" s="302">
        <v>126469</v>
      </c>
      <c r="BB25" s="304">
        <v>168281.683333333</v>
      </c>
      <c r="BC25" s="300">
        <v>0.75153158379982299</v>
      </c>
      <c r="BD25" s="302">
        <v>126626</v>
      </c>
      <c r="BE25" s="304">
        <v>168462.808333333</v>
      </c>
      <c r="BF25" s="300">
        <v>0.75165552119639611</v>
      </c>
      <c r="BG25" s="302">
        <v>126502</v>
      </c>
      <c r="BH25" s="304">
        <v>168700.316666667</v>
      </c>
      <c r="BI25" s="300">
        <v>0.74986225574166432</v>
      </c>
      <c r="BJ25" s="302">
        <v>126485</v>
      </c>
      <c r="BK25" s="304">
        <v>169009.66666666701</v>
      </c>
      <c r="BL25" s="300">
        <v>0.74838914539404888</v>
      </c>
      <c r="BM25" s="302">
        <v>126291</v>
      </c>
      <c r="BN25" s="304">
        <v>169165.66666666701</v>
      </c>
      <c r="BO25" s="306">
        <f t="shared" si="0"/>
        <v>0.74655219636766179</v>
      </c>
    </row>
    <row r="26" spans="1:67" x14ac:dyDescent="0.2">
      <c r="A26" s="306" t="s">
        <v>631</v>
      </c>
      <c r="B26" s="5" t="s">
        <v>486</v>
      </c>
      <c r="C26" s="5" t="s">
        <v>408</v>
      </c>
      <c r="D26" s="5" t="s">
        <v>428</v>
      </c>
      <c r="E26" s="5" t="s">
        <v>53</v>
      </c>
      <c r="F26" s="2" t="s">
        <v>578</v>
      </c>
      <c r="G26" s="2" t="s">
        <v>556</v>
      </c>
      <c r="H26" s="152">
        <v>498040</v>
      </c>
      <c r="I26" s="274">
        <v>549403.5</v>
      </c>
      <c r="J26" s="199">
        <v>0.90651042448764885</v>
      </c>
      <c r="K26" s="302">
        <v>495240</v>
      </c>
      <c r="L26" s="304">
        <v>550044.69999999995</v>
      </c>
      <c r="M26" s="300">
        <v>0.90036318866448495</v>
      </c>
      <c r="N26" s="302">
        <v>492316</v>
      </c>
      <c r="O26" s="304">
        <v>550537.875</v>
      </c>
      <c r="P26" s="300">
        <v>0.8942454685792508</v>
      </c>
      <c r="Q26" s="302">
        <v>489991</v>
      </c>
      <c r="R26" s="304">
        <v>551031.05000000005</v>
      </c>
      <c r="S26" s="300">
        <v>0.88922575234190515</v>
      </c>
      <c r="T26" s="302">
        <v>487892</v>
      </c>
      <c r="U26" s="304">
        <v>551524.22499999998</v>
      </c>
      <c r="V26" s="300">
        <v>0.88462478688039503</v>
      </c>
      <c r="W26" s="302">
        <v>484706</v>
      </c>
      <c r="X26" s="304">
        <v>551902.63333333295</v>
      </c>
      <c r="Y26" s="300">
        <v>0.87824549245673167</v>
      </c>
      <c r="Z26" s="302">
        <v>484357</v>
      </c>
      <c r="AA26" s="304">
        <v>552281.04166666698</v>
      </c>
      <c r="AB26" s="300">
        <v>0.87701181727751032</v>
      </c>
      <c r="AC26" s="302">
        <v>482062</v>
      </c>
      <c r="AD26" s="304">
        <v>553326.13333333295</v>
      </c>
      <c r="AE26" s="300">
        <v>0.87120772173903049</v>
      </c>
      <c r="AF26" s="302">
        <v>478192</v>
      </c>
      <c r="AG26" s="304">
        <v>554197.65833333298</v>
      </c>
      <c r="AH26" s="300">
        <v>0.86285460216142251</v>
      </c>
      <c r="AI26" s="302">
        <v>473612</v>
      </c>
      <c r="AJ26" s="304">
        <v>555113.75</v>
      </c>
      <c r="AK26" s="300">
        <v>0.85318009146773977</v>
      </c>
      <c r="AL26" s="302">
        <v>470419</v>
      </c>
      <c r="AM26" s="304">
        <v>556048.875</v>
      </c>
      <c r="AN26" s="300">
        <v>0.84600297051225937</v>
      </c>
      <c r="AO26" s="302">
        <v>468887</v>
      </c>
      <c r="AP26" s="304">
        <v>556883.02500000002</v>
      </c>
      <c r="AQ26" s="300">
        <v>0.84198472381161193</v>
      </c>
      <c r="AR26" s="302">
        <v>466985</v>
      </c>
      <c r="AS26" s="304">
        <v>557753.54166666698</v>
      </c>
      <c r="AT26" s="300">
        <v>0.8372604835543771</v>
      </c>
      <c r="AU26" s="302">
        <v>465365</v>
      </c>
      <c r="AV26" s="304">
        <v>558672.11666666705</v>
      </c>
      <c r="AW26" s="300">
        <v>0.83298411736854416</v>
      </c>
      <c r="AX26" s="302">
        <v>463477</v>
      </c>
      <c r="AY26" s="304">
        <v>559617.16666666698</v>
      </c>
      <c r="AZ26" s="300">
        <v>0.8282036856744025</v>
      </c>
      <c r="BA26" s="302">
        <v>462151</v>
      </c>
      <c r="BB26" s="304">
        <v>560582.066666667</v>
      </c>
      <c r="BC26" s="300">
        <v>0.82441274432491607</v>
      </c>
      <c r="BD26" s="302">
        <v>463058</v>
      </c>
      <c r="BE26" s="304">
        <v>561569.70833333302</v>
      </c>
      <c r="BF26" s="300">
        <v>0.82457795199512607</v>
      </c>
      <c r="BG26" s="302">
        <v>461912</v>
      </c>
      <c r="BH26" s="304">
        <v>562673.00833333295</v>
      </c>
      <c r="BI26" s="300">
        <v>0.8209243968680987</v>
      </c>
      <c r="BJ26" s="302">
        <v>461087</v>
      </c>
      <c r="BK26" s="304">
        <v>563895.00833333295</v>
      </c>
      <c r="BL26" s="300">
        <v>0.81768235786091503</v>
      </c>
      <c r="BM26" s="302">
        <v>461374</v>
      </c>
      <c r="BN26" s="304">
        <v>564554.14166666695</v>
      </c>
      <c r="BO26" s="306">
        <f t="shared" si="0"/>
        <v>0.81723605576241043</v>
      </c>
    </row>
    <row r="27" spans="1:67" x14ac:dyDescent="0.2">
      <c r="A27" s="306" t="s">
        <v>626</v>
      </c>
      <c r="B27" s="5" t="s">
        <v>477</v>
      </c>
      <c r="C27" s="5" t="s">
        <v>404</v>
      </c>
      <c r="D27" s="5" t="s">
        <v>422</v>
      </c>
      <c r="E27" s="5" t="s">
        <v>31</v>
      </c>
      <c r="F27" s="117" t="s">
        <v>54</v>
      </c>
      <c r="G27" s="5" t="s">
        <v>55</v>
      </c>
      <c r="H27" s="152">
        <v>166592</v>
      </c>
      <c r="I27" s="274">
        <v>195140.41666666701</v>
      </c>
      <c r="J27" s="199">
        <v>0.85370320944106337</v>
      </c>
      <c r="K27" s="302">
        <v>166105</v>
      </c>
      <c r="L27" s="304">
        <v>195302.02499999999</v>
      </c>
      <c r="M27" s="300">
        <v>0.85050321418838337</v>
      </c>
      <c r="N27" s="302">
        <v>165717</v>
      </c>
      <c r="O27" s="304">
        <v>195426.88333333301</v>
      </c>
      <c r="P27" s="300">
        <v>0.84797442999355488</v>
      </c>
      <c r="Q27" s="302">
        <v>165880</v>
      </c>
      <c r="R27" s="304">
        <v>195551.74166666699</v>
      </c>
      <c r="S27" s="300">
        <v>0.84826654360744713</v>
      </c>
      <c r="T27" s="302">
        <v>164987</v>
      </c>
      <c r="U27" s="304">
        <v>195676.6</v>
      </c>
      <c r="V27" s="300">
        <v>0.84316162484425827</v>
      </c>
      <c r="W27" s="302">
        <v>163624</v>
      </c>
      <c r="X27" s="304">
        <v>195735.26666666701</v>
      </c>
      <c r="Y27" s="300">
        <v>0.83594542152001761</v>
      </c>
      <c r="Z27" s="302">
        <v>163862</v>
      </c>
      <c r="AA27" s="304">
        <v>195793.933333333</v>
      </c>
      <c r="AB27" s="300">
        <v>0.83691050693092783</v>
      </c>
      <c r="AC27" s="302">
        <v>163904</v>
      </c>
      <c r="AD27" s="304">
        <v>195971.48333333299</v>
      </c>
      <c r="AE27" s="300">
        <v>0.83636658360753147</v>
      </c>
      <c r="AF27" s="302">
        <v>163136</v>
      </c>
      <c r="AG27" s="304">
        <v>196101.61666666699</v>
      </c>
      <c r="AH27" s="300">
        <v>0.83189523254822595</v>
      </c>
      <c r="AI27" s="302">
        <v>162447</v>
      </c>
      <c r="AJ27" s="304">
        <v>196249.35</v>
      </c>
      <c r="AK27" s="300">
        <v>0.82775815563210775</v>
      </c>
      <c r="AL27" s="302">
        <v>162703</v>
      </c>
      <c r="AM27" s="304">
        <v>196408.42499999999</v>
      </c>
      <c r="AN27" s="300">
        <v>0.82839114462630614</v>
      </c>
      <c r="AO27" s="302">
        <v>161979</v>
      </c>
      <c r="AP27" s="304">
        <v>196575.91666666701</v>
      </c>
      <c r="AQ27" s="300">
        <v>0.82400226206075455</v>
      </c>
      <c r="AR27" s="302">
        <v>162278</v>
      </c>
      <c r="AS27" s="304">
        <v>196753.48333333299</v>
      </c>
      <c r="AT27" s="300">
        <v>0.82477828219729254</v>
      </c>
      <c r="AU27" s="302">
        <v>161729</v>
      </c>
      <c r="AV27" s="304">
        <v>196949.808333333</v>
      </c>
      <c r="AW27" s="300">
        <v>0.82116860822873916</v>
      </c>
      <c r="AX27" s="302">
        <v>161079</v>
      </c>
      <c r="AY27" s="304">
        <v>197171.54166666701</v>
      </c>
      <c r="AZ27" s="300">
        <v>0.81694852430740683</v>
      </c>
      <c r="BA27" s="302">
        <v>161610</v>
      </c>
      <c r="BB27" s="304">
        <v>197418.36666666699</v>
      </c>
      <c r="BC27" s="300">
        <v>0.81861684264094847</v>
      </c>
      <c r="BD27" s="302">
        <v>161712</v>
      </c>
      <c r="BE27" s="304">
        <v>197681.15833333301</v>
      </c>
      <c r="BF27" s="300">
        <v>0.8180445792781057</v>
      </c>
      <c r="BG27" s="302">
        <v>162191</v>
      </c>
      <c r="BH27" s="304">
        <v>197940.04166666701</v>
      </c>
      <c r="BI27" s="300">
        <v>0.81939459360694311</v>
      </c>
      <c r="BJ27" s="302">
        <v>162044</v>
      </c>
      <c r="BK27" s="304">
        <v>198203.28333333301</v>
      </c>
      <c r="BL27" s="300">
        <v>0.81756466025579766</v>
      </c>
      <c r="BM27" s="302">
        <v>162439</v>
      </c>
      <c r="BN27" s="304">
        <v>198350.875</v>
      </c>
      <c r="BO27" s="306">
        <f t="shared" si="0"/>
        <v>0.81894773592503689</v>
      </c>
    </row>
    <row r="28" spans="1:67" x14ac:dyDescent="0.2">
      <c r="A28" s="306" t="s">
        <v>625</v>
      </c>
      <c r="B28" s="5" t="s">
        <v>476</v>
      </c>
      <c r="C28" s="5" t="s">
        <v>403</v>
      </c>
      <c r="D28" s="5" t="s">
        <v>417</v>
      </c>
      <c r="E28" s="5" t="s">
        <v>11</v>
      </c>
      <c r="F28" s="2" t="s">
        <v>557</v>
      </c>
      <c r="G28" s="2" t="s">
        <v>558</v>
      </c>
      <c r="H28" s="152">
        <v>325101</v>
      </c>
      <c r="I28" s="274">
        <v>312856.84999999998</v>
      </c>
      <c r="J28" s="199">
        <v>1.0391365891461224</v>
      </c>
      <c r="K28" s="302">
        <v>323284</v>
      </c>
      <c r="L28" s="304">
        <v>313156.42499999999</v>
      </c>
      <c r="M28" s="300">
        <v>1.0323403072442152</v>
      </c>
      <c r="N28" s="302">
        <v>321264</v>
      </c>
      <c r="O28" s="304">
        <v>313377.316666667</v>
      </c>
      <c r="P28" s="300">
        <v>1.0251667332441994</v>
      </c>
      <c r="Q28" s="302">
        <v>319945</v>
      </c>
      <c r="R28" s="304">
        <v>313598.20833333302</v>
      </c>
      <c r="S28" s="300">
        <v>1.0202386094627198</v>
      </c>
      <c r="T28" s="302">
        <v>319344</v>
      </c>
      <c r="U28" s="304">
        <v>313819.09999999998</v>
      </c>
      <c r="V28" s="300">
        <v>1.0176053656389941</v>
      </c>
      <c r="W28" s="302">
        <v>316655</v>
      </c>
      <c r="X28" s="304">
        <v>313943.25833333301</v>
      </c>
      <c r="Y28" s="300">
        <v>1.0086376808378148</v>
      </c>
      <c r="Z28" s="302">
        <v>315504</v>
      </c>
      <c r="AA28" s="304">
        <v>314067.41666666698</v>
      </c>
      <c r="AB28" s="300">
        <v>1.0045741240800465</v>
      </c>
      <c r="AC28" s="302">
        <v>313142</v>
      </c>
      <c r="AD28" s="304">
        <v>314469.183333333</v>
      </c>
      <c r="AE28" s="300">
        <v>0.99577960765737039</v>
      </c>
      <c r="AF28" s="302">
        <v>309684</v>
      </c>
      <c r="AG28" s="304">
        <v>314826.40000000002</v>
      </c>
      <c r="AH28" s="300">
        <v>0.98366591874124909</v>
      </c>
      <c r="AI28" s="302">
        <v>306918</v>
      </c>
      <c r="AJ28" s="304">
        <v>315218.89166666701</v>
      </c>
      <c r="AK28" s="300">
        <v>0.97366626212414664</v>
      </c>
      <c r="AL28" s="302">
        <v>304596</v>
      </c>
      <c r="AM28" s="304">
        <v>315637.65833333298</v>
      </c>
      <c r="AN28" s="300">
        <v>0.96501793103004108</v>
      </c>
      <c r="AO28" s="302">
        <v>301443</v>
      </c>
      <c r="AP28" s="304">
        <v>316023.84166666702</v>
      </c>
      <c r="AQ28" s="300">
        <v>0.95386157705770036</v>
      </c>
      <c r="AR28" s="302">
        <v>299972</v>
      </c>
      <c r="AS28" s="304">
        <v>316449.308333333</v>
      </c>
      <c r="AT28" s="300">
        <v>0.94793065461221815</v>
      </c>
      <c r="AU28" s="302">
        <v>298467</v>
      </c>
      <c r="AV28" s="304">
        <v>316909.933333333</v>
      </c>
      <c r="AW28" s="300">
        <v>0.94180386477840594</v>
      </c>
      <c r="AX28" s="302">
        <v>297069</v>
      </c>
      <c r="AY28" s="304">
        <v>317408.066666667</v>
      </c>
      <c r="AZ28" s="300">
        <v>0.93592139330212265</v>
      </c>
      <c r="BA28" s="302">
        <v>297539</v>
      </c>
      <c r="BB28" s="304">
        <v>317956.33333333302</v>
      </c>
      <c r="BC28" s="300">
        <v>0.93578573158368794</v>
      </c>
      <c r="BD28" s="302">
        <v>296703</v>
      </c>
      <c r="BE28" s="304">
        <v>318531.98333333299</v>
      </c>
      <c r="BF28" s="300">
        <v>0.93147004233326958</v>
      </c>
      <c r="BG28" s="302">
        <v>296755</v>
      </c>
      <c r="BH28" s="304">
        <v>319095.3</v>
      </c>
      <c r="BI28" s="300">
        <v>0.92998862722202436</v>
      </c>
      <c r="BJ28" s="302">
        <v>296341</v>
      </c>
      <c r="BK28" s="304">
        <v>319681.2</v>
      </c>
      <c r="BL28" s="300">
        <v>0.92698913792866144</v>
      </c>
      <c r="BM28" s="302">
        <v>297416</v>
      </c>
      <c r="BN28" s="304">
        <v>320008.07500000001</v>
      </c>
      <c r="BO28" s="306">
        <f t="shared" si="0"/>
        <v>0.92940154713283407</v>
      </c>
    </row>
    <row r="29" spans="1:67" x14ac:dyDescent="0.2">
      <c r="A29" s="306" t="s">
        <v>628</v>
      </c>
      <c r="B29" s="5" t="s">
        <v>485</v>
      </c>
      <c r="C29" s="5" t="s">
        <v>464</v>
      </c>
      <c r="D29" s="5" t="s">
        <v>425</v>
      </c>
      <c r="E29" s="5" t="s">
        <v>40</v>
      </c>
      <c r="F29" s="117" t="s">
        <v>56</v>
      </c>
      <c r="G29" s="5" t="s">
        <v>57</v>
      </c>
      <c r="H29" s="152">
        <v>129395</v>
      </c>
      <c r="I29" s="274">
        <v>113716.733333333</v>
      </c>
      <c r="J29" s="199">
        <v>1.1378712367748902</v>
      </c>
      <c r="K29" s="302">
        <v>129569</v>
      </c>
      <c r="L29" s="304">
        <v>113789.45</v>
      </c>
      <c r="M29" s="300">
        <v>1.1386732249782383</v>
      </c>
      <c r="N29" s="302">
        <v>129539</v>
      </c>
      <c r="O29" s="304">
        <v>113556.3</v>
      </c>
      <c r="P29" s="300">
        <v>1.1407469246532336</v>
      </c>
      <c r="Q29" s="302">
        <v>129109</v>
      </c>
      <c r="R29" s="304">
        <v>113323.15</v>
      </c>
      <c r="S29" s="300">
        <v>1.1392994282280364</v>
      </c>
      <c r="T29" s="302">
        <v>128699</v>
      </c>
      <c r="U29" s="304">
        <v>113090</v>
      </c>
      <c r="V29" s="300">
        <v>1.1380228136882129</v>
      </c>
      <c r="W29" s="302">
        <v>128413</v>
      </c>
      <c r="X29" s="304">
        <v>113124.28333333301</v>
      </c>
      <c r="Y29" s="300">
        <v>1.1351497328086237</v>
      </c>
      <c r="Z29" s="302">
        <v>128620</v>
      </c>
      <c r="AA29" s="304">
        <v>113158.566666667</v>
      </c>
      <c r="AB29" s="300">
        <v>1.1366351111434452</v>
      </c>
      <c r="AC29" s="302">
        <v>128243</v>
      </c>
      <c r="AD29" s="304">
        <v>113290.358333333</v>
      </c>
      <c r="AE29" s="300">
        <v>1.1319851211227703</v>
      </c>
      <c r="AF29" s="302">
        <v>127363</v>
      </c>
      <c r="AG29" s="304">
        <v>113392.6</v>
      </c>
      <c r="AH29" s="300">
        <v>1.1232038069503654</v>
      </c>
      <c r="AI29" s="302">
        <v>126119</v>
      </c>
      <c r="AJ29" s="304">
        <v>113500.941666667</v>
      </c>
      <c r="AK29" s="300">
        <v>1.1111713977703384</v>
      </c>
      <c r="AL29" s="302">
        <v>125752</v>
      </c>
      <c r="AM29" s="304">
        <v>113616.27499999999</v>
      </c>
      <c r="AN29" s="300">
        <v>1.1068132624485356</v>
      </c>
      <c r="AO29" s="302">
        <v>124790</v>
      </c>
      <c r="AP29" s="304">
        <v>113735.54166666701</v>
      </c>
      <c r="AQ29" s="300">
        <v>1.097194405296201</v>
      </c>
      <c r="AR29" s="302">
        <v>124732</v>
      </c>
      <c r="AS29" s="304">
        <v>113864.95833333299</v>
      </c>
      <c r="AT29" s="300">
        <v>1.0954379804439429</v>
      </c>
      <c r="AU29" s="302">
        <v>124513</v>
      </c>
      <c r="AV29" s="304">
        <v>113999.65</v>
      </c>
      <c r="AW29" s="300">
        <v>1.0922226515607725</v>
      </c>
      <c r="AX29" s="302">
        <v>123994</v>
      </c>
      <c r="AY29" s="304">
        <v>114144.141666667</v>
      </c>
      <c r="AZ29" s="300">
        <v>1.0862931569637395</v>
      </c>
      <c r="BA29" s="302">
        <v>123878</v>
      </c>
      <c r="BB29" s="304">
        <v>114303.175</v>
      </c>
      <c r="BC29" s="300">
        <v>1.0837669207351415</v>
      </c>
      <c r="BD29" s="302">
        <v>123948</v>
      </c>
      <c r="BE29" s="304">
        <v>114464.58333333299</v>
      </c>
      <c r="BF29" s="300">
        <v>1.0828502265984781</v>
      </c>
      <c r="BG29" s="302">
        <v>123749</v>
      </c>
      <c r="BH29" s="304">
        <v>114628.625</v>
      </c>
      <c r="BI29" s="300">
        <v>1.0795645503032074</v>
      </c>
      <c r="BJ29" s="302">
        <v>123352</v>
      </c>
      <c r="BK29" s="304">
        <v>114797.808333333</v>
      </c>
      <c r="BL29" s="300">
        <v>1.0745152872764661</v>
      </c>
      <c r="BM29" s="302">
        <v>123148</v>
      </c>
      <c r="BN29" s="304">
        <v>114873.066666667</v>
      </c>
      <c r="BO29" s="306">
        <f t="shared" si="0"/>
        <v>1.0720354524646303</v>
      </c>
    </row>
    <row r="30" spans="1:67" x14ac:dyDescent="0.2">
      <c r="A30" s="306" t="s">
        <v>619</v>
      </c>
      <c r="B30" s="5" t="s">
        <v>474</v>
      </c>
      <c r="C30" s="5" t="s">
        <v>401</v>
      </c>
      <c r="D30" s="5" t="s">
        <v>415</v>
      </c>
      <c r="E30" s="5" t="s">
        <v>5</v>
      </c>
      <c r="F30" s="117" t="s">
        <v>58</v>
      </c>
      <c r="G30" s="5" t="s">
        <v>59</v>
      </c>
      <c r="H30" s="152">
        <v>141839</v>
      </c>
      <c r="I30" s="274">
        <v>122434.02499999999</v>
      </c>
      <c r="J30" s="199">
        <v>1.1584933191569908</v>
      </c>
      <c r="K30" s="302">
        <v>141205</v>
      </c>
      <c r="L30" s="304">
        <v>122473.175</v>
      </c>
      <c r="M30" s="300">
        <v>1.1529463492719936</v>
      </c>
      <c r="N30" s="302">
        <v>140353</v>
      </c>
      <c r="O30" s="304">
        <v>122493.858333333</v>
      </c>
      <c r="P30" s="300">
        <v>1.1457962212119102</v>
      </c>
      <c r="Q30" s="302">
        <v>139318</v>
      </c>
      <c r="R30" s="304">
        <v>122514.54166666701</v>
      </c>
      <c r="S30" s="300">
        <v>1.1371548071334359</v>
      </c>
      <c r="T30" s="302">
        <v>138817</v>
      </c>
      <c r="U30" s="304">
        <v>122535.22500000001</v>
      </c>
      <c r="V30" s="300">
        <v>1.1328742408560477</v>
      </c>
      <c r="W30" s="302">
        <v>138105</v>
      </c>
      <c r="X30" s="304">
        <v>122542.433333333</v>
      </c>
      <c r="Y30" s="300">
        <v>1.1269973693466213</v>
      </c>
      <c r="Z30" s="302">
        <v>137577</v>
      </c>
      <c r="AA30" s="304">
        <v>122549.641666667</v>
      </c>
      <c r="AB30" s="300">
        <v>1.1226226215675699</v>
      </c>
      <c r="AC30" s="302">
        <v>137292</v>
      </c>
      <c r="AD30" s="304">
        <v>122631.491666667</v>
      </c>
      <c r="AE30" s="300">
        <v>1.1195492946720629</v>
      </c>
      <c r="AF30" s="302">
        <v>136521</v>
      </c>
      <c r="AG30" s="304">
        <v>122709.78333333301</v>
      </c>
      <c r="AH30" s="300">
        <v>1.1125518788436757</v>
      </c>
      <c r="AI30" s="302">
        <v>135102</v>
      </c>
      <c r="AJ30" s="304">
        <v>122798.108333333</v>
      </c>
      <c r="AK30" s="300">
        <v>1.1001961010121453</v>
      </c>
      <c r="AL30" s="302">
        <v>134166</v>
      </c>
      <c r="AM30" s="304">
        <v>122895.358333333</v>
      </c>
      <c r="AN30" s="300">
        <v>1.0917092542754729</v>
      </c>
      <c r="AO30" s="302">
        <v>133458</v>
      </c>
      <c r="AP30" s="304">
        <v>122997.925</v>
      </c>
      <c r="AQ30" s="300">
        <v>1.0850426948259493</v>
      </c>
      <c r="AR30" s="302">
        <v>133715</v>
      </c>
      <c r="AS30" s="304">
        <v>123109.25</v>
      </c>
      <c r="AT30" s="300">
        <v>1.0861490911527769</v>
      </c>
      <c r="AU30" s="302">
        <v>133128</v>
      </c>
      <c r="AV30" s="304">
        <v>123222.891666667</v>
      </c>
      <c r="AW30" s="300">
        <v>1.0803836705936714</v>
      </c>
      <c r="AX30" s="302">
        <v>133018</v>
      </c>
      <c r="AY30" s="304">
        <v>123349.53333333301</v>
      </c>
      <c r="AZ30" s="300">
        <v>1.0783826773023897</v>
      </c>
      <c r="BA30" s="302">
        <v>133464</v>
      </c>
      <c r="BB30" s="304">
        <v>123488.41666666701</v>
      </c>
      <c r="BC30" s="300">
        <v>1.0807815307913466</v>
      </c>
      <c r="BD30" s="302">
        <v>133531</v>
      </c>
      <c r="BE30" s="304">
        <v>123631.6</v>
      </c>
      <c r="BF30" s="300">
        <v>1.0800717615884612</v>
      </c>
      <c r="BG30" s="302">
        <v>133700</v>
      </c>
      <c r="BH30" s="304">
        <v>123769.52499999999</v>
      </c>
      <c r="BI30" s="300">
        <v>1.080233603546592</v>
      </c>
      <c r="BJ30" s="302">
        <v>134313</v>
      </c>
      <c r="BK30" s="304">
        <v>123910.683333333</v>
      </c>
      <c r="BL30" s="300">
        <v>1.0839501194475996</v>
      </c>
      <c r="BM30" s="302">
        <v>134431</v>
      </c>
      <c r="BN30" s="304">
        <v>123977.16666666701</v>
      </c>
      <c r="BO30" s="306">
        <f t="shared" si="0"/>
        <v>1.0843206343103471</v>
      </c>
    </row>
    <row r="31" spans="1:67" x14ac:dyDescent="0.2">
      <c r="A31" s="306" t="s">
        <v>487</v>
      </c>
      <c r="B31" s="5" t="s">
        <v>480</v>
      </c>
      <c r="C31" s="5" t="s">
        <v>405</v>
      </c>
      <c r="D31" s="5" t="s">
        <v>429</v>
      </c>
      <c r="E31" s="5" t="s">
        <v>60</v>
      </c>
      <c r="F31" s="117" t="s">
        <v>61</v>
      </c>
      <c r="G31" s="5" t="s">
        <v>62</v>
      </c>
      <c r="H31" s="152">
        <v>563098</v>
      </c>
      <c r="I31" s="274">
        <v>521815</v>
      </c>
      <c r="J31" s="199">
        <v>1.0791142454701379</v>
      </c>
      <c r="K31" s="302">
        <v>561130</v>
      </c>
      <c r="L31" s="304">
        <v>522491.47499999998</v>
      </c>
      <c r="M31" s="300">
        <v>1.0739505367049291</v>
      </c>
      <c r="N31" s="302">
        <v>558407</v>
      </c>
      <c r="O31" s="304">
        <v>523064.57500000001</v>
      </c>
      <c r="P31" s="300">
        <v>1.0675679957871358</v>
      </c>
      <c r="Q31" s="302">
        <v>556761</v>
      </c>
      <c r="R31" s="304">
        <v>523637.67499999999</v>
      </c>
      <c r="S31" s="300">
        <v>1.063256191411361</v>
      </c>
      <c r="T31" s="302">
        <v>554997</v>
      </c>
      <c r="U31" s="304">
        <v>524210.77500000002</v>
      </c>
      <c r="V31" s="300">
        <v>1.0587287146091189</v>
      </c>
      <c r="W31" s="302">
        <v>552289</v>
      </c>
      <c r="X31" s="304">
        <v>524638.76666666695</v>
      </c>
      <c r="Y31" s="300">
        <v>1.0527033743789291</v>
      </c>
      <c r="Z31" s="302">
        <v>551643</v>
      </c>
      <c r="AA31" s="304">
        <v>525066.75833333295</v>
      </c>
      <c r="AB31" s="300">
        <v>1.0506149765622668</v>
      </c>
      <c r="AC31" s="302">
        <v>549978</v>
      </c>
      <c r="AD31" s="304">
        <v>526186.36666666705</v>
      </c>
      <c r="AE31" s="300">
        <v>1.0452152219071169</v>
      </c>
      <c r="AF31" s="302">
        <v>544944</v>
      </c>
      <c r="AG31" s="304">
        <v>527170.933333333</v>
      </c>
      <c r="AH31" s="300">
        <v>1.0337140489789276</v>
      </c>
      <c r="AI31" s="302">
        <v>539970</v>
      </c>
      <c r="AJ31" s="304">
        <v>528224.82499999995</v>
      </c>
      <c r="AK31" s="300">
        <v>1.0222351817713227</v>
      </c>
      <c r="AL31" s="302">
        <v>538854</v>
      </c>
      <c r="AM31" s="304">
        <v>529306.46666666702</v>
      </c>
      <c r="AN31" s="300">
        <v>1.0180378172846802</v>
      </c>
      <c r="AO31" s="302">
        <v>532560</v>
      </c>
      <c r="AP31" s="304">
        <v>530160.20833333302</v>
      </c>
      <c r="AQ31" s="300">
        <v>1.0045265405229322</v>
      </c>
      <c r="AR31" s="302">
        <v>530224</v>
      </c>
      <c r="AS31" s="304">
        <v>531049.75833333295</v>
      </c>
      <c r="AT31" s="300">
        <v>0.99844504527047606</v>
      </c>
      <c r="AU31" s="302">
        <v>528026</v>
      </c>
      <c r="AV31" s="304">
        <v>532006.24166666705</v>
      </c>
      <c r="AW31" s="300">
        <v>0.99251843050901478</v>
      </c>
      <c r="AX31" s="302">
        <v>525702</v>
      </c>
      <c r="AY31" s="304">
        <v>533020.625</v>
      </c>
      <c r="AZ31" s="300">
        <v>0.98626952756284059</v>
      </c>
      <c r="BA31" s="302">
        <v>527251</v>
      </c>
      <c r="BB31" s="304">
        <v>534089.04166666698</v>
      </c>
      <c r="BC31" s="300">
        <v>0.98719681339027598</v>
      </c>
      <c r="BD31" s="302">
        <v>526575</v>
      </c>
      <c r="BE31" s="304">
        <v>535215.72499999998</v>
      </c>
      <c r="BF31" s="300">
        <v>0.98385562195505383</v>
      </c>
      <c r="BG31" s="302">
        <v>525265</v>
      </c>
      <c r="BH31" s="304">
        <v>536356.17500000005</v>
      </c>
      <c r="BI31" s="300">
        <v>0.97932125047315799</v>
      </c>
      <c r="BJ31" s="302">
        <v>525683</v>
      </c>
      <c r="BK31" s="304">
        <v>537651.52500000002</v>
      </c>
      <c r="BL31" s="300">
        <v>0.97773925220429714</v>
      </c>
      <c r="BM31" s="302">
        <v>525193</v>
      </c>
      <c r="BN31" s="304">
        <v>538357.41666666698</v>
      </c>
      <c r="BO31" s="306">
        <f t="shared" si="0"/>
        <v>0.97554706917910272</v>
      </c>
    </row>
    <row r="32" spans="1:67" x14ac:dyDescent="0.2">
      <c r="A32" s="306" t="s">
        <v>622</v>
      </c>
      <c r="B32" s="5" t="s">
        <v>477</v>
      </c>
      <c r="C32" s="5" t="s">
        <v>404</v>
      </c>
      <c r="D32" s="5" t="s">
        <v>418</v>
      </c>
      <c r="E32" s="5" t="s">
        <v>12</v>
      </c>
      <c r="F32" s="117" t="s">
        <v>63</v>
      </c>
      <c r="G32" s="5" t="s">
        <v>64</v>
      </c>
      <c r="H32" s="152">
        <v>80840</v>
      </c>
      <c r="I32" s="274">
        <v>140562.27499999999</v>
      </c>
      <c r="J32" s="199">
        <v>0.57511875074588825</v>
      </c>
      <c r="K32" s="302">
        <v>80728</v>
      </c>
      <c r="L32" s="304">
        <v>140913.70000000001</v>
      </c>
      <c r="M32" s="300">
        <v>0.57288964806118914</v>
      </c>
      <c r="N32" s="302">
        <v>80215</v>
      </c>
      <c r="O32" s="304">
        <v>140321.24166666699</v>
      </c>
      <c r="P32" s="300">
        <v>0.57165258122893947</v>
      </c>
      <c r="Q32" s="302">
        <v>79689</v>
      </c>
      <c r="R32" s="304">
        <v>140632.46666666699</v>
      </c>
      <c r="S32" s="300">
        <v>0.56664724646323827</v>
      </c>
      <c r="T32" s="302">
        <v>79473</v>
      </c>
      <c r="U32" s="304">
        <v>141847.375</v>
      </c>
      <c r="V32" s="300">
        <v>0.56027120699272726</v>
      </c>
      <c r="W32" s="302">
        <v>79122</v>
      </c>
      <c r="X32" s="304">
        <v>142169.66666666701</v>
      </c>
      <c r="Y32" s="300">
        <v>0.55653221854638335</v>
      </c>
      <c r="Z32" s="302">
        <v>79006</v>
      </c>
      <c r="AA32" s="304">
        <v>142491.95833333299</v>
      </c>
      <c r="AB32" s="300">
        <v>0.55445935984106842</v>
      </c>
      <c r="AC32" s="302">
        <v>79249</v>
      </c>
      <c r="AD32" s="304">
        <v>143151.45000000001</v>
      </c>
      <c r="AE32" s="300">
        <v>0.55360249581824006</v>
      </c>
      <c r="AF32" s="302">
        <v>78822</v>
      </c>
      <c r="AG32" s="304">
        <v>143658.79999999999</v>
      </c>
      <c r="AH32" s="300">
        <v>0.54867505506101966</v>
      </c>
      <c r="AI32" s="302">
        <v>78833</v>
      </c>
      <c r="AJ32" s="304">
        <v>144193.191666667</v>
      </c>
      <c r="AK32" s="300">
        <v>0.54671790733531389</v>
      </c>
      <c r="AL32" s="302">
        <v>79335</v>
      </c>
      <c r="AM32" s="304">
        <v>144735.26666666701</v>
      </c>
      <c r="AN32" s="300">
        <v>0.5481386936793553</v>
      </c>
      <c r="AO32" s="302">
        <v>79364</v>
      </c>
      <c r="AP32" s="304">
        <v>145125.42499999999</v>
      </c>
      <c r="AQ32" s="300">
        <v>0.54686489290212248</v>
      </c>
      <c r="AR32" s="302">
        <v>79635</v>
      </c>
      <c r="AS32" s="304">
        <v>145522.86666666699</v>
      </c>
      <c r="AT32" s="300">
        <v>0.54723358482492668</v>
      </c>
      <c r="AU32" s="302">
        <v>79626</v>
      </c>
      <c r="AV32" s="304">
        <v>145922.47500000001</v>
      </c>
      <c r="AW32" s="300">
        <v>0.54567331043418776</v>
      </c>
      <c r="AX32" s="302">
        <v>79668</v>
      </c>
      <c r="AY32" s="304">
        <v>146322.96666666699</v>
      </c>
      <c r="AZ32" s="300">
        <v>0.54446681758092541</v>
      </c>
      <c r="BA32" s="302">
        <v>80224</v>
      </c>
      <c r="BB32" s="304">
        <v>146699.29166666701</v>
      </c>
      <c r="BC32" s="300">
        <v>0.54686017286495514</v>
      </c>
      <c r="BD32" s="302">
        <v>80298</v>
      </c>
      <c r="BE32" s="304">
        <v>147042.33333333299</v>
      </c>
      <c r="BF32" s="300">
        <v>0.54608763462676413</v>
      </c>
      <c r="BG32" s="302">
        <v>80598</v>
      </c>
      <c r="BH32" s="304">
        <v>147547.42499999999</v>
      </c>
      <c r="BI32" s="300">
        <v>0.54625148490392161</v>
      </c>
      <c r="BJ32" s="302">
        <v>80989</v>
      </c>
      <c r="BK32" s="304">
        <v>148218.82500000001</v>
      </c>
      <c r="BL32" s="300">
        <v>0.54641507244440779</v>
      </c>
      <c r="BM32" s="302">
        <v>81360</v>
      </c>
      <c r="BN32" s="304">
        <v>148617.23333333299</v>
      </c>
      <c r="BO32" s="306">
        <f t="shared" si="0"/>
        <v>0.54744660612486296</v>
      </c>
    </row>
    <row r="33" spans="1:67" x14ac:dyDescent="0.2">
      <c r="A33" s="306" t="s">
        <v>632</v>
      </c>
      <c r="B33" s="5" t="s">
        <v>488</v>
      </c>
      <c r="C33" s="5" t="s">
        <v>409</v>
      </c>
      <c r="D33" s="5" t="s">
        <v>430</v>
      </c>
      <c r="E33" s="5" t="s">
        <v>65</v>
      </c>
      <c r="F33" s="117" t="s">
        <v>66</v>
      </c>
      <c r="G33" s="5" t="s">
        <v>67</v>
      </c>
      <c r="H33" s="152">
        <v>90952</v>
      </c>
      <c r="I33" s="274">
        <v>75408.141666666706</v>
      </c>
      <c r="J33" s="199">
        <v>1.2061297094688155</v>
      </c>
      <c r="K33" s="302">
        <v>90389</v>
      </c>
      <c r="L33" s="304">
        <v>75463.100000000006</v>
      </c>
      <c r="M33" s="300">
        <v>1.1977907083064436</v>
      </c>
      <c r="N33" s="302">
        <v>89925</v>
      </c>
      <c r="O33" s="304">
        <v>75504.558333333305</v>
      </c>
      <c r="P33" s="300">
        <v>1.1909876964381956</v>
      </c>
      <c r="Q33" s="302">
        <v>89562</v>
      </c>
      <c r="R33" s="304">
        <v>75546.016666666706</v>
      </c>
      <c r="S33" s="300">
        <v>1.1855290848116626</v>
      </c>
      <c r="T33" s="302">
        <v>89062</v>
      </c>
      <c r="U33" s="304">
        <v>75587.475000000006</v>
      </c>
      <c r="V33" s="300">
        <v>1.1782639914880078</v>
      </c>
      <c r="W33" s="302">
        <v>88755</v>
      </c>
      <c r="X33" s="304">
        <v>75614.791666666701</v>
      </c>
      <c r="Y33" s="300">
        <v>1.1737782786106108</v>
      </c>
      <c r="Z33" s="302">
        <v>88845</v>
      </c>
      <c r="AA33" s="304">
        <v>75642.108333333294</v>
      </c>
      <c r="AB33" s="300">
        <v>1.174544205040998</v>
      </c>
      <c r="AC33" s="302">
        <v>88166</v>
      </c>
      <c r="AD33" s="304">
        <v>75721.941666666695</v>
      </c>
      <c r="AE33" s="300">
        <v>1.1643388700743165</v>
      </c>
      <c r="AF33" s="302">
        <v>87315</v>
      </c>
      <c r="AG33" s="304">
        <v>75787.608333333294</v>
      </c>
      <c r="AH33" s="300">
        <v>1.1521012724925463</v>
      </c>
      <c r="AI33" s="302">
        <v>86321</v>
      </c>
      <c r="AJ33" s="304">
        <v>75859.891666666706</v>
      </c>
      <c r="AK33" s="300">
        <v>1.137900385875847</v>
      </c>
      <c r="AL33" s="302">
        <v>86011</v>
      </c>
      <c r="AM33" s="304">
        <v>75935.816666666695</v>
      </c>
      <c r="AN33" s="300">
        <v>1.1326802525553923</v>
      </c>
      <c r="AO33" s="302">
        <v>85527</v>
      </c>
      <c r="AP33" s="304">
        <v>76006.341666666704</v>
      </c>
      <c r="AQ33" s="300">
        <v>1.1252613679933061</v>
      </c>
      <c r="AR33" s="302">
        <v>85178</v>
      </c>
      <c r="AS33" s="304">
        <v>76082.408333333296</v>
      </c>
      <c r="AT33" s="300">
        <v>1.1195492081009972</v>
      </c>
      <c r="AU33" s="302">
        <v>85268</v>
      </c>
      <c r="AV33" s="304">
        <v>76168.308333333305</v>
      </c>
      <c r="AW33" s="300">
        <v>1.1194682127748454</v>
      </c>
      <c r="AX33" s="302">
        <v>84822</v>
      </c>
      <c r="AY33" s="304">
        <v>76262.649999999994</v>
      </c>
      <c r="AZ33" s="300">
        <v>1.1122351504963439</v>
      </c>
      <c r="BA33" s="302">
        <v>84588</v>
      </c>
      <c r="BB33" s="304">
        <v>76369.475000000006</v>
      </c>
      <c r="BC33" s="300">
        <v>1.1076153135791491</v>
      </c>
      <c r="BD33" s="302">
        <v>84750</v>
      </c>
      <c r="BE33" s="304">
        <v>76482.016666666706</v>
      </c>
      <c r="BF33" s="300">
        <v>1.1081036261029549</v>
      </c>
      <c r="BG33" s="302">
        <v>84328</v>
      </c>
      <c r="BH33" s="304">
        <v>76597.25</v>
      </c>
      <c r="BI33" s="300">
        <v>1.1009272526102438</v>
      </c>
      <c r="BJ33" s="302">
        <v>83564</v>
      </c>
      <c r="BK33" s="304">
        <v>76717.841666666704</v>
      </c>
      <c r="BL33" s="300">
        <v>1.0892381509255611</v>
      </c>
      <c r="BM33" s="302">
        <v>83234</v>
      </c>
      <c r="BN33" s="304">
        <v>76786.091666666704</v>
      </c>
      <c r="BO33" s="306">
        <f t="shared" si="0"/>
        <v>1.0839723469886198</v>
      </c>
    </row>
    <row r="34" spans="1:67" x14ac:dyDescent="0.2">
      <c r="A34" s="306" t="s">
        <v>620</v>
      </c>
      <c r="B34" s="5" t="s">
        <v>475</v>
      </c>
      <c r="C34" s="5" t="s">
        <v>402</v>
      </c>
      <c r="D34" s="5" t="s">
        <v>416</v>
      </c>
      <c r="E34" s="5" t="s">
        <v>8</v>
      </c>
      <c r="F34" s="117" t="s">
        <v>68</v>
      </c>
      <c r="G34" s="5" t="s">
        <v>69</v>
      </c>
      <c r="H34" s="152">
        <v>141003</v>
      </c>
      <c r="I34" s="274">
        <v>128082.425</v>
      </c>
      <c r="J34" s="199">
        <v>1.1008770328950284</v>
      </c>
      <c r="K34" s="302">
        <v>139402</v>
      </c>
      <c r="L34" s="304">
        <v>128152.075</v>
      </c>
      <c r="M34" s="300">
        <v>1.0877857420568493</v>
      </c>
      <c r="N34" s="302">
        <v>137545</v>
      </c>
      <c r="O34" s="304">
        <v>128229.41666666701</v>
      </c>
      <c r="P34" s="300">
        <v>1.0726477868767734</v>
      </c>
      <c r="Q34" s="302">
        <v>136205</v>
      </c>
      <c r="R34" s="304">
        <v>128306.758333333</v>
      </c>
      <c r="S34" s="300">
        <v>1.0615574874563338</v>
      </c>
      <c r="T34" s="302">
        <v>134345</v>
      </c>
      <c r="U34" s="304">
        <v>128384.1</v>
      </c>
      <c r="V34" s="300">
        <v>1.0464302043633129</v>
      </c>
      <c r="W34" s="302">
        <v>132385</v>
      </c>
      <c r="X34" s="304">
        <v>128517.54166666701</v>
      </c>
      <c r="Y34" s="300">
        <v>1.0300928440054038</v>
      </c>
      <c r="Z34" s="302">
        <v>131128</v>
      </c>
      <c r="AA34" s="304">
        <v>128650.983333333</v>
      </c>
      <c r="AB34" s="300">
        <v>1.0192537717356507</v>
      </c>
      <c r="AC34" s="302">
        <v>129099</v>
      </c>
      <c r="AD34" s="304">
        <v>128913.29166666701</v>
      </c>
      <c r="AE34" s="300">
        <v>1.0014405677718103</v>
      </c>
      <c r="AF34" s="302">
        <v>127535</v>
      </c>
      <c r="AG34" s="304">
        <v>129102.95</v>
      </c>
      <c r="AH34" s="300">
        <v>0.9878550412674536</v>
      </c>
      <c r="AI34" s="302">
        <v>125949</v>
      </c>
      <c r="AJ34" s="304">
        <v>129284.70833333299</v>
      </c>
      <c r="AK34" s="300">
        <v>0.97419874031248477</v>
      </c>
      <c r="AL34" s="302">
        <v>125542</v>
      </c>
      <c r="AM34" s="304">
        <v>129460.125</v>
      </c>
      <c r="AN34" s="300">
        <v>0.96973488941092867</v>
      </c>
      <c r="AO34" s="302">
        <v>124093</v>
      </c>
      <c r="AP34" s="304">
        <v>129571.991666667</v>
      </c>
      <c r="AQ34" s="300">
        <v>0.95771469129870213</v>
      </c>
      <c r="AR34" s="302">
        <v>123428</v>
      </c>
      <c r="AS34" s="304">
        <v>129682.70833333299</v>
      </c>
      <c r="AT34" s="300">
        <v>0.95176914167110038</v>
      </c>
      <c r="AU34" s="302">
        <v>122763</v>
      </c>
      <c r="AV34" s="304">
        <v>129797.066666667</v>
      </c>
      <c r="AW34" s="300">
        <v>0.94580719851912176</v>
      </c>
      <c r="AX34" s="302">
        <v>122381</v>
      </c>
      <c r="AY34" s="304">
        <v>129896.66666666701</v>
      </c>
      <c r="AZ34" s="300">
        <v>0.94214118915034784</v>
      </c>
      <c r="BA34" s="302">
        <v>122458</v>
      </c>
      <c r="BB34" s="304">
        <v>129972.641666667</v>
      </c>
      <c r="BC34" s="300">
        <v>0.94218289656726872</v>
      </c>
      <c r="BD34" s="302">
        <v>122130</v>
      </c>
      <c r="BE34" s="304">
        <v>130052.52499999999</v>
      </c>
      <c r="BF34" s="300">
        <v>0.93908211316927526</v>
      </c>
      <c r="BG34" s="302">
        <v>121439</v>
      </c>
      <c r="BH34" s="304">
        <v>130220.983333333</v>
      </c>
      <c r="BI34" s="300">
        <v>0.9325609198415179</v>
      </c>
      <c r="BJ34" s="302">
        <v>120655</v>
      </c>
      <c r="BK34" s="304">
        <v>130413.866666667</v>
      </c>
      <c r="BL34" s="300">
        <v>0.92517002281965688</v>
      </c>
      <c r="BM34" s="302">
        <v>121917</v>
      </c>
      <c r="BN34" s="304">
        <v>130494.77499999999</v>
      </c>
      <c r="BO34" s="306">
        <f t="shared" si="0"/>
        <v>0.9342672915448148</v>
      </c>
    </row>
    <row r="35" spans="1:67" x14ac:dyDescent="0.2">
      <c r="A35" s="306" t="s">
        <v>479</v>
      </c>
      <c r="B35" s="5" t="s">
        <v>480</v>
      </c>
      <c r="C35" s="5" t="s">
        <v>405</v>
      </c>
      <c r="D35" s="5" t="s">
        <v>552</v>
      </c>
      <c r="E35" s="5" t="s">
        <v>20</v>
      </c>
      <c r="F35" s="117" t="s">
        <v>70</v>
      </c>
      <c r="G35" s="5" t="s">
        <v>71</v>
      </c>
      <c r="H35" s="152">
        <v>115254</v>
      </c>
      <c r="I35" s="274">
        <v>109083.45833333299</v>
      </c>
      <c r="J35" s="199">
        <v>1.0565671620697183</v>
      </c>
      <c r="K35" s="302">
        <v>114871</v>
      </c>
      <c r="L35" s="304">
        <v>109125.575</v>
      </c>
      <c r="M35" s="300">
        <v>1.0526496653053146</v>
      </c>
      <c r="N35" s="302">
        <v>114216</v>
      </c>
      <c r="O35" s="304">
        <v>109160.125</v>
      </c>
      <c r="P35" s="300">
        <v>1.0463161342110958</v>
      </c>
      <c r="Q35" s="302">
        <v>114067</v>
      </c>
      <c r="R35" s="304">
        <v>109194.675</v>
      </c>
      <c r="S35" s="300">
        <v>1.0446205366699428</v>
      </c>
      <c r="T35" s="302">
        <v>113377</v>
      </c>
      <c r="U35" s="304">
        <v>109229.22500000001</v>
      </c>
      <c r="V35" s="300">
        <v>1.0379731248665363</v>
      </c>
      <c r="W35" s="302">
        <v>112765</v>
      </c>
      <c r="X35" s="304">
        <v>109247.883333333</v>
      </c>
      <c r="Y35" s="300">
        <v>1.0321939113084297</v>
      </c>
      <c r="Z35" s="302">
        <v>112328</v>
      </c>
      <c r="AA35" s="304">
        <v>109266.54166666701</v>
      </c>
      <c r="AB35" s="300">
        <v>1.0280182596304037</v>
      </c>
      <c r="AC35" s="302">
        <v>111827</v>
      </c>
      <c r="AD35" s="304">
        <v>109352.45833333299</v>
      </c>
      <c r="AE35" s="300">
        <v>1.0226290446907376</v>
      </c>
      <c r="AF35" s="302">
        <v>110361</v>
      </c>
      <c r="AG35" s="304">
        <v>109428.866666667</v>
      </c>
      <c r="AH35" s="300">
        <v>1.0085181667481979</v>
      </c>
      <c r="AI35" s="302">
        <v>109006</v>
      </c>
      <c r="AJ35" s="304">
        <v>109507.683333333</v>
      </c>
      <c r="AK35" s="300">
        <v>0.99541873850252216</v>
      </c>
      <c r="AL35" s="302">
        <v>108889</v>
      </c>
      <c r="AM35" s="304">
        <v>109583.41666666701</v>
      </c>
      <c r="AN35" s="300">
        <v>0.99366312268963741</v>
      </c>
      <c r="AO35" s="302">
        <v>107846</v>
      </c>
      <c r="AP35" s="304">
        <v>109651.516666667</v>
      </c>
      <c r="AQ35" s="300">
        <v>0.98353404748467232</v>
      </c>
      <c r="AR35" s="302">
        <v>107387</v>
      </c>
      <c r="AS35" s="304">
        <v>109725.47500000001</v>
      </c>
      <c r="AT35" s="300">
        <v>0.97868794826360961</v>
      </c>
      <c r="AU35" s="302">
        <v>106925</v>
      </c>
      <c r="AV35" s="304">
        <v>109802.9</v>
      </c>
      <c r="AW35" s="300">
        <v>0.97379030972770309</v>
      </c>
      <c r="AX35" s="302">
        <v>106143</v>
      </c>
      <c r="AY35" s="304">
        <v>109885.191666667</v>
      </c>
      <c r="AZ35" s="300">
        <v>0.96594453165246497</v>
      </c>
      <c r="BA35" s="302">
        <v>106019</v>
      </c>
      <c r="BB35" s="304">
        <v>109977.375</v>
      </c>
      <c r="BC35" s="300">
        <v>0.96400736969763101</v>
      </c>
      <c r="BD35" s="302">
        <v>105878</v>
      </c>
      <c r="BE35" s="304">
        <v>110073.15</v>
      </c>
      <c r="BF35" s="300">
        <v>0.96188761746166074</v>
      </c>
      <c r="BG35" s="302">
        <v>105519</v>
      </c>
      <c r="BH35" s="304">
        <v>110164.46666666699</v>
      </c>
      <c r="BI35" s="300">
        <v>0.9578315330956656</v>
      </c>
      <c r="BJ35" s="302">
        <v>105107</v>
      </c>
      <c r="BK35" s="304">
        <v>110261.058333333</v>
      </c>
      <c r="BL35" s="300">
        <v>0.95325586012650421</v>
      </c>
      <c r="BM35" s="302">
        <v>105019</v>
      </c>
      <c r="BN35" s="304">
        <v>110289.391666667</v>
      </c>
      <c r="BO35" s="306">
        <f t="shared" si="0"/>
        <v>0.95221306793861049</v>
      </c>
    </row>
    <row r="36" spans="1:67" x14ac:dyDescent="0.2">
      <c r="A36" s="306" t="s">
        <v>629</v>
      </c>
      <c r="B36" s="5" t="s">
        <v>477</v>
      </c>
      <c r="C36" s="5" t="s">
        <v>404</v>
      </c>
      <c r="D36" s="5" t="s">
        <v>426</v>
      </c>
      <c r="E36" s="5" t="s">
        <v>47</v>
      </c>
      <c r="F36" s="117" t="s">
        <v>72</v>
      </c>
      <c r="G36" s="5" t="s">
        <v>73</v>
      </c>
      <c r="H36" s="152">
        <v>73191</v>
      </c>
      <c r="I36" s="274">
        <v>111389.16666666701</v>
      </c>
      <c r="J36" s="199">
        <v>0.65707467063672953</v>
      </c>
      <c r="K36" s="302">
        <v>72972</v>
      </c>
      <c r="L36" s="304">
        <v>111864.875</v>
      </c>
      <c r="M36" s="300">
        <v>0.65232272417950676</v>
      </c>
      <c r="N36" s="302">
        <v>72692</v>
      </c>
      <c r="O36" s="304">
        <v>112239.8</v>
      </c>
      <c r="P36" s="300">
        <v>0.64764905140600748</v>
      </c>
      <c r="Q36" s="302">
        <v>72675</v>
      </c>
      <c r="R36" s="304">
        <v>112614.72500000001</v>
      </c>
      <c r="S36" s="300">
        <v>0.64534189467673964</v>
      </c>
      <c r="T36" s="302">
        <v>72467</v>
      </c>
      <c r="U36" s="304">
        <v>112989.65</v>
      </c>
      <c r="V36" s="300">
        <v>0.64135962895716558</v>
      </c>
      <c r="W36" s="302">
        <v>72016</v>
      </c>
      <c r="X36" s="304">
        <v>113312.83333333299</v>
      </c>
      <c r="Y36" s="300">
        <v>0.63555025394299458</v>
      </c>
      <c r="Z36" s="302">
        <v>72057</v>
      </c>
      <c r="AA36" s="304">
        <v>113636.016666667</v>
      </c>
      <c r="AB36" s="300">
        <v>0.6341035361294618</v>
      </c>
      <c r="AC36" s="302">
        <v>72040</v>
      </c>
      <c r="AD36" s="304">
        <v>114314.54166666701</v>
      </c>
      <c r="AE36" s="300">
        <v>0.63019104087442757</v>
      </c>
      <c r="AF36" s="302">
        <v>71410</v>
      </c>
      <c r="AG36" s="304">
        <v>114887.733333333</v>
      </c>
      <c r="AH36" s="300">
        <v>0.62156331166193723</v>
      </c>
      <c r="AI36" s="302">
        <v>70900</v>
      </c>
      <c r="AJ36" s="304">
        <v>115495.391666667</v>
      </c>
      <c r="AK36" s="300">
        <v>0.61387730693728082</v>
      </c>
      <c r="AL36" s="302">
        <v>70477</v>
      </c>
      <c r="AM36" s="304">
        <v>116124.25</v>
      </c>
      <c r="AN36" s="300">
        <v>0.60691027067989678</v>
      </c>
      <c r="AO36" s="302">
        <v>70147</v>
      </c>
      <c r="AP36" s="304">
        <v>116575.191666667</v>
      </c>
      <c r="AQ36" s="300">
        <v>0.60173180071259991</v>
      </c>
      <c r="AR36" s="302">
        <v>70014</v>
      </c>
      <c r="AS36" s="304">
        <v>117028.925</v>
      </c>
      <c r="AT36" s="300">
        <v>0.59826235266195937</v>
      </c>
      <c r="AU36" s="302">
        <v>69651</v>
      </c>
      <c r="AV36" s="304">
        <v>117477.133333333</v>
      </c>
      <c r="AW36" s="300">
        <v>0.59288985033683317</v>
      </c>
      <c r="AX36" s="302">
        <v>69442</v>
      </c>
      <c r="AY36" s="304">
        <v>117925.71666666699</v>
      </c>
      <c r="AZ36" s="300">
        <v>0.58886222583906123</v>
      </c>
      <c r="BA36" s="302">
        <v>69498</v>
      </c>
      <c r="BB36" s="304">
        <v>118377.516666667</v>
      </c>
      <c r="BC36" s="300">
        <v>0.58708783523222363</v>
      </c>
      <c r="BD36" s="302">
        <v>69152</v>
      </c>
      <c r="BE36" s="304">
        <v>118840.516666667</v>
      </c>
      <c r="BF36" s="300">
        <v>0.58188908917286886</v>
      </c>
      <c r="BG36" s="302">
        <v>68801</v>
      </c>
      <c r="BH36" s="304">
        <v>119406.65</v>
      </c>
      <c r="BI36" s="300">
        <v>0.57619068954702279</v>
      </c>
      <c r="BJ36" s="302">
        <v>68334</v>
      </c>
      <c r="BK36" s="304">
        <v>120109.891666667</v>
      </c>
      <c r="BL36" s="300">
        <v>0.56892899537069608</v>
      </c>
      <c r="BM36" s="302">
        <v>68241</v>
      </c>
      <c r="BN36" s="304">
        <v>120513.816666667</v>
      </c>
      <c r="BO36" s="306">
        <f t="shared" si="0"/>
        <v>0.56625042578105345</v>
      </c>
    </row>
    <row r="37" spans="1:67" x14ac:dyDescent="0.2">
      <c r="A37" s="306" t="s">
        <v>627</v>
      </c>
      <c r="B37" s="5" t="s">
        <v>484</v>
      </c>
      <c r="C37" s="5" t="s">
        <v>465</v>
      </c>
      <c r="D37" s="5" t="s">
        <v>424</v>
      </c>
      <c r="E37" s="5" t="s">
        <v>35</v>
      </c>
      <c r="F37" s="117" t="s">
        <v>74</v>
      </c>
      <c r="G37" s="5" t="s">
        <v>75</v>
      </c>
      <c r="H37" s="152">
        <v>107060</v>
      </c>
      <c r="I37" s="274">
        <v>103766.266666667</v>
      </c>
      <c r="J37" s="199">
        <v>1.0317418505949878</v>
      </c>
      <c r="K37" s="302">
        <v>107077</v>
      </c>
      <c r="L37" s="304">
        <v>103876.47500000001</v>
      </c>
      <c r="M37" s="300">
        <v>1.0308108741656856</v>
      </c>
      <c r="N37" s="302">
        <v>106224</v>
      </c>
      <c r="O37" s="304">
        <v>103948</v>
      </c>
      <c r="P37" s="300">
        <v>1.0218955631661986</v>
      </c>
      <c r="Q37" s="302">
        <v>105687</v>
      </c>
      <c r="R37" s="304">
        <v>104019.52499999999</v>
      </c>
      <c r="S37" s="300">
        <v>1.0160304039073433</v>
      </c>
      <c r="T37" s="302">
        <v>105337</v>
      </c>
      <c r="U37" s="304">
        <v>104091.05</v>
      </c>
      <c r="V37" s="300">
        <v>1.0119698091238392</v>
      </c>
      <c r="W37" s="302">
        <v>104948</v>
      </c>
      <c r="X37" s="304">
        <v>104134.983333333</v>
      </c>
      <c r="Y37" s="300">
        <v>1.0078073346789191</v>
      </c>
      <c r="Z37" s="302">
        <v>105614</v>
      </c>
      <c r="AA37" s="304">
        <v>104178.91666666701</v>
      </c>
      <c r="AB37" s="300">
        <v>1.0137751800388242</v>
      </c>
      <c r="AC37" s="302">
        <v>105635</v>
      </c>
      <c r="AD37" s="304">
        <v>104313.15</v>
      </c>
      <c r="AE37" s="300">
        <v>1.012671940210798</v>
      </c>
      <c r="AF37" s="302">
        <v>104944</v>
      </c>
      <c r="AG37" s="304">
        <v>104422.675</v>
      </c>
      <c r="AH37" s="300">
        <v>1.0049924501551029</v>
      </c>
      <c r="AI37" s="302">
        <v>104596</v>
      </c>
      <c r="AJ37" s="304">
        <v>104546.383333333</v>
      </c>
      <c r="AK37" s="300">
        <v>1.0004745899866168</v>
      </c>
      <c r="AL37" s="302">
        <v>104334</v>
      </c>
      <c r="AM37" s="304">
        <v>104683.733333333</v>
      </c>
      <c r="AN37" s="300">
        <v>0.99665914347724505</v>
      </c>
      <c r="AO37" s="302">
        <v>103645</v>
      </c>
      <c r="AP37" s="304">
        <v>104814.45833333299</v>
      </c>
      <c r="AQ37" s="300">
        <v>0.98884258572787864</v>
      </c>
      <c r="AR37" s="302">
        <v>103469</v>
      </c>
      <c r="AS37" s="304">
        <v>104947.8</v>
      </c>
      <c r="AT37" s="300">
        <v>0.98590918532832506</v>
      </c>
      <c r="AU37" s="302">
        <v>103632</v>
      </c>
      <c r="AV37" s="304">
        <v>105088.733333333</v>
      </c>
      <c r="AW37" s="300">
        <v>0.98613806364272794</v>
      </c>
      <c r="AX37" s="302">
        <v>103803</v>
      </c>
      <c r="AY37" s="304">
        <v>105239.79166666701</v>
      </c>
      <c r="AZ37" s="300">
        <v>0.98634744858467749</v>
      </c>
      <c r="BA37" s="302">
        <v>104430</v>
      </c>
      <c r="BB37" s="304">
        <v>105402.883333333</v>
      </c>
      <c r="BC37" s="300">
        <v>0.99076986034379833</v>
      </c>
      <c r="BD37" s="302">
        <v>104689</v>
      </c>
      <c r="BE37" s="304">
        <v>105582.2</v>
      </c>
      <c r="BF37" s="300">
        <v>0.9915402406845093</v>
      </c>
      <c r="BG37" s="302">
        <v>105115</v>
      </c>
      <c r="BH37" s="304">
        <v>105765.79166666701</v>
      </c>
      <c r="BI37" s="300">
        <v>0.99384686053579541</v>
      </c>
      <c r="BJ37" s="302">
        <v>104863</v>
      </c>
      <c r="BK37" s="304">
        <v>105951.33333333299</v>
      </c>
      <c r="BL37" s="300">
        <v>0.9897279883216854</v>
      </c>
      <c r="BM37" s="302">
        <v>104784</v>
      </c>
      <c r="BN37" s="304">
        <v>106054.39999999999</v>
      </c>
      <c r="BO37" s="306">
        <f t="shared" si="0"/>
        <v>0.98802124192867058</v>
      </c>
    </row>
    <row r="38" spans="1:67" x14ac:dyDescent="0.2">
      <c r="A38" s="306" t="s">
        <v>621</v>
      </c>
      <c r="B38" s="5" t="s">
        <v>477</v>
      </c>
      <c r="C38" s="5" t="s">
        <v>404</v>
      </c>
      <c r="D38" s="5" t="s">
        <v>418</v>
      </c>
      <c r="E38" s="5" t="s">
        <v>12</v>
      </c>
      <c r="F38" s="117" t="s">
        <v>76</v>
      </c>
      <c r="G38" s="5" t="s">
        <v>77</v>
      </c>
      <c r="H38" s="152">
        <v>106143</v>
      </c>
      <c r="I38" s="274">
        <v>155874.42499999999</v>
      </c>
      <c r="J38" s="199">
        <v>0.68095199068096002</v>
      </c>
      <c r="K38" s="302">
        <v>105689</v>
      </c>
      <c r="L38" s="304">
        <v>156180.47500000001</v>
      </c>
      <c r="M38" s="300">
        <v>0.67671070919716436</v>
      </c>
      <c r="N38" s="302">
        <v>105577</v>
      </c>
      <c r="O38" s="304">
        <v>156426.72500000001</v>
      </c>
      <c r="P38" s="300">
        <v>0.67492942781995846</v>
      </c>
      <c r="Q38" s="302">
        <v>104992</v>
      </c>
      <c r="R38" s="304">
        <v>156672.97500000001</v>
      </c>
      <c r="S38" s="300">
        <v>0.67013471851160034</v>
      </c>
      <c r="T38" s="302">
        <v>104766</v>
      </c>
      <c r="U38" s="304">
        <v>156919.22500000001</v>
      </c>
      <c r="V38" s="300">
        <v>0.6676428589294906</v>
      </c>
      <c r="W38" s="302">
        <v>104098</v>
      </c>
      <c r="X38" s="304">
        <v>157073.25</v>
      </c>
      <c r="Y38" s="300">
        <v>0.66273537983074771</v>
      </c>
      <c r="Z38" s="302">
        <v>103899</v>
      </c>
      <c r="AA38" s="304">
        <v>157227.27499999999</v>
      </c>
      <c r="AB38" s="300">
        <v>0.6608204587912625</v>
      </c>
      <c r="AC38" s="302">
        <v>103699</v>
      </c>
      <c r="AD38" s="304">
        <v>157594.85833333299</v>
      </c>
      <c r="AE38" s="300">
        <v>0.65801004611878611</v>
      </c>
      <c r="AF38" s="302">
        <v>103096</v>
      </c>
      <c r="AG38" s="304">
        <v>157888.125</v>
      </c>
      <c r="AH38" s="300">
        <v>0.65296867639665745</v>
      </c>
      <c r="AI38" s="302">
        <v>102828</v>
      </c>
      <c r="AJ38" s="304">
        <v>158208.65833333301</v>
      </c>
      <c r="AK38" s="300">
        <v>0.64995178571927215</v>
      </c>
      <c r="AL38" s="302">
        <v>102811</v>
      </c>
      <c r="AM38" s="304">
        <v>158539.13333333301</v>
      </c>
      <c r="AN38" s="300">
        <v>0.64848973145221478</v>
      </c>
      <c r="AO38" s="302">
        <v>102136</v>
      </c>
      <c r="AP38" s="304">
        <v>158795.64166666701</v>
      </c>
      <c r="AQ38" s="300">
        <v>0.6431914561886839</v>
      </c>
      <c r="AR38" s="302">
        <v>102002</v>
      </c>
      <c r="AS38" s="304">
        <v>159064.28333333301</v>
      </c>
      <c r="AT38" s="300">
        <v>0.64126275152697831</v>
      </c>
      <c r="AU38" s="302">
        <v>101448</v>
      </c>
      <c r="AV38" s="304">
        <v>159357.25</v>
      </c>
      <c r="AW38" s="300">
        <v>0.63660737117388755</v>
      </c>
      <c r="AX38" s="302">
        <v>100508</v>
      </c>
      <c r="AY38" s="304">
        <v>159661.36666666699</v>
      </c>
      <c r="AZ38" s="300">
        <v>0.62950732602606096</v>
      </c>
      <c r="BA38" s="302">
        <v>100605</v>
      </c>
      <c r="BB38" s="304">
        <v>159990.64166666701</v>
      </c>
      <c r="BC38" s="300">
        <v>0.62881802930452513</v>
      </c>
      <c r="BD38" s="302">
        <v>99959</v>
      </c>
      <c r="BE38" s="304">
        <v>160347.09166666699</v>
      </c>
      <c r="BF38" s="300">
        <v>0.62339141272232701</v>
      </c>
      <c r="BG38" s="302">
        <v>99387</v>
      </c>
      <c r="BH38" s="304">
        <v>160723.441666667</v>
      </c>
      <c r="BI38" s="300">
        <v>0.61837277107420363</v>
      </c>
      <c r="BJ38" s="302">
        <v>98455</v>
      </c>
      <c r="BK38" s="304">
        <v>161131.40833333301</v>
      </c>
      <c r="BL38" s="300">
        <v>0.61102302163415501</v>
      </c>
      <c r="BM38" s="302">
        <v>97833</v>
      </c>
      <c r="BN38" s="304">
        <v>161336.15833333301</v>
      </c>
      <c r="BO38" s="306">
        <f t="shared" si="0"/>
        <v>0.60639227443279908</v>
      </c>
    </row>
    <row r="39" spans="1:67" x14ac:dyDescent="0.2">
      <c r="A39" s="306" t="s">
        <v>630</v>
      </c>
      <c r="B39" s="5" t="s">
        <v>475</v>
      </c>
      <c r="C39" s="5" t="s">
        <v>402</v>
      </c>
      <c r="D39" s="5" t="s">
        <v>427</v>
      </c>
      <c r="E39" s="5" t="s">
        <v>50</v>
      </c>
      <c r="F39" s="117" t="s">
        <v>78</v>
      </c>
      <c r="G39" s="5" t="s">
        <v>79</v>
      </c>
      <c r="H39" s="152">
        <v>304965</v>
      </c>
      <c r="I39" s="274">
        <v>309933.14166666701</v>
      </c>
      <c r="J39" s="199">
        <v>0.98397027939654724</v>
      </c>
      <c r="K39" s="302">
        <v>303629</v>
      </c>
      <c r="L39" s="304">
        <v>310156.375</v>
      </c>
      <c r="M39" s="300">
        <v>0.97895456767574096</v>
      </c>
      <c r="N39" s="302">
        <v>301206</v>
      </c>
      <c r="O39" s="304">
        <v>310347.941666667</v>
      </c>
      <c r="P39" s="300">
        <v>0.97054292798730391</v>
      </c>
      <c r="Q39" s="302">
        <v>300133</v>
      </c>
      <c r="R39" s="304">
        <v>310539.50833333301</v>
      </c>
      <c r="S39" s="300">
        <v>0.96648893923615453</v>
      </c>
      <c r="T39" s="302">
        <v>298777</v>
      </c>
      <c r="U39" s="304">
        <v>310731.07500000001</v>
      </c>
      <c r="V39" s="300">
        <v>0.96152919369264878</v>
      </c>
      <c r="W39" s="302">
        <v>296789</v>
      </c>
      <c r="X39" s="304">
        <v>310840.13333333301</v>
      </c>
      <c r="Y39" s="300">
        <v>0.95479627040866977</v>
      </c>
      <c r="Z39" s="302">
        <v>297204</v>
      </c>
      <c r="AA39" s="304">
        <v>310949.191666667</v>
      </c>
      <c r="AB39" s="300">
        <v>0.9557960205878212</v>
      </c>
      <c r="AC39" s="302">
        <v>295815</v>
      </c>
      <c r="AD39" s="304">
        <v>311308.51666666701</v>
      </c>
      <c r="AE39" s="300">
        <v>0.95023099003983669</v>
      </c>
      <c r="AF39" s="302">
        <v>292543</v>
      </c>
      <c r="AG39" s="304">
        <v>311590.11666666699</v>
      </c>
      <c r="AH39" s="300">
        <v>0.93887124254636345</v>
      </c>
      <c r="AI39" s="302">
        <v>290310</v>
      </c>
      <c r="AJ39" s="304">
        <v>311892.52500000002</v>
      </c>
      <c r="AK39" s="300">
        <v>0.93080140346422213</v>
      </c>
      <c r="AL39" s="302">
        <v>289422</v>
      </c>
      <c r="AM39" s="304">
        <v>312205.5</v>
      </c>
      <c r="AN39" s="300">
        <v>0.92702402744346268</v>
      </c>
      <c r="AO39" s="302">
        <v>286077</v>
      </c>
      <c r="AP39" s="304">
        <v>312509.816666667</v>
      </c>
      <c r="AQ39" s="300">
        <v>0.91541764368041889</v>
      </c>
      <c r="AR39" s="302">
        <v>284932</v>
      </c>
      <c r="AS39" s="304">
        <v>312838.36666666699</v>
      </c>
      <c r="AT39" s="300">
        <v>0.91079621414721945</v>
      </c>
      <c r="AU39" s="302">
        <v>284104</v>
      </c>
      <c r="AV39" s="304">
        <v>313189.45</v>
      </c>
      <c r="AW39" s="300">
        <v>0.90713145030907005</v>
      </c>
      <c r="AX39" s="302">
        <v>283263</v>
      </c>
      <c r="AY39" s="304">
        <v>313565.89166666701</v>
      </c>
      <c r="AZ39" s="300">
        <v>0.90336037026986282</v>
      </c>
      <c r="BA39" s="302">
        <v>283099</v>
      </c>
      <c r="BB39" s="304">
        <v>313977.60833333299</v>
      </c>
      <c r="BC39" s="300">
        <v>0.9016534698214822</v>
      </c>
      <c r="BD39" s="302">
        <v>283458</v>
      </c>
      <c r="BE39" s="304">
        <v>314407.90833333298</v>
      </c>
      <c r="BF39" s="300">
        <v>0.90156129183455491</v>
      </c>
      <c r="BG39" s="302">
        <v>283413</v>
      </c>
      <c r="BH39" s="304">
        <v>314850.84166666702</v>
      </c>
      <c r="BI39" s="300">
        <v>0.90015004724062231</v>
      </c>
      <c r="BJ39" s="302">
        <v>284187</v>
      </c>
      <c r="BK39" s="304">
        <v>315321.95</v>
      </c>
      <c r="BL39" s="300">
        <v>0.9012598076347047</v>
      </c>
      <c r="BM39" s="302">
        <v>283696</v>
      </c>
      <c r="BN39" s="304">
        <v>315568.941666667</v>
      </c>
      <c r="BO39" s="306">
        <f t="shared" si="0"/>
        <v>0.89899848350623135</v>
      </c>
    </row>
    <row r="40" spans="1:67" x14ac:dyDescent="0.2">
      <c r="A40" s="306" t="s">
        <v>489</v>
      </c>
      <c r="B40" s="5" t="s">
        <v>481</v>
      </c>
      <c r="C40" s="5" t="s">
        <v>406</v>
      </c>
      <c r="D40" s="5" t="s">
        <v>421</v>
      </c>
      <c r="E40" s="5" t="s">
        <v>28</v>
      </c>
      <c r="F40" s="117" t="s">
        <v>80</v>
      </c>
      <c r="G40" s="5" t="s">
        <v>81</v>
      </c>
      <c r="H40" s="152">
        <v>42173</v>
      </c>
      <c r="I40" s="274">
        <v>41603.041666666701</v>
      </c>
      <c r="J40" s="199">
        <v>1.0136999197774994</v>
      </c>
      <c r="K40" s="302">
        <v>42028</v>
      </c>
      <c r="L40" s="304">
        <v>41677.974999999999</v>
      </c>
      <c r="M40" s="300">
        <v>1.0083983206957632</v>
      </c>
      <c r="N40" s="302">
        <v>41885</v>
      </c>
      <c r="O40" s="304">
        <v>41729.5</v>
      </c>
      <c r="P40" s="300">
        <v>1.0037263806180281</v>
      </c>
      <c r="Q40" s="302">
        <v>41838</v>
      </c>
      <c r="R40" s="304">
        <v>41781.025000000001</v>
      </c>
      <c r="S40" s="300">
        <v>1.0013636573061575</v>
      </c>
      <c r="T40" s="302">
        <v>41722</v>
      </c>
      <c r="U40" s="304">
        <v>41832.550000000003</v>
      </c>
      <c r="V40" s="300">
        <v>0.99735732103350139</v>
      </c>
      <c r="W40" s="302">
        <v>41649</v>
      </c>
      <c r="X40" s="304">
        <v>41868.324999999997</v>
      </c>
      <c r="Y40" s="300">
        <v>0.99476155303561831</v>
      </c>
      <c r="Z40" s="302">
        <v>41789</v>
      </c>
      <c r="AA40" s="304">
        <v>41904.1</v>
      </c>
      <c r="AB40" s="300">
        <v>0.99725325206841342</v>
      </c>
      <c r="AC40" s="302">
        <v>42014</v>
      </c>
      <c r="AD40" s="304">
        <v>42017.966666666704</v>
      </c>
      <c r="AE40" s="300">
        <v>0.99990559593951389</v>
      </c>
      <c r="AF40" s="302">
        <v>41940</v>
      </c>
      <c r="AG40" s="304">
        <v>42117.95</v>
      </c>
      <c r="AH40" s="300">
        <v>0.99577496055719716</v>
      </c>
      <c r="AI40" s="302">
        <v>41724</v>
      </c>
      <c r="AJ40" s="304">
        <v>42227.441666666702</v>
      </c>
      <c r="AK40" s="300">
        <v>0.98807785537564052</v>
      </c>
      <c r="AL40" s="302">
        <v>41391</v>
      </c>
      <c r="AM40" s="304">
        <v>42349.366666666698</v>
      </c>
      <c r="AN40" s="300">
        <v>0.97736998821706034</v>
      </c>
      <c r="AO40" s="302">
        <v>41085</v>
      </c>
      <c r="AP40" s="304">
        <v>42460.15</v>
      </c>
      <c r="AQ40" s="300">
        <v>0.96761316198835845</v>
      </c>
      <c r="AR40" s="302">
        <v>41203</v>
      </c>
      <c r="AS40" s="304">
        <v>42577.75</v>
      </c>
      <c r="AT40" s="300">
        <v>0.96771200920668654</v>
      </c>
      <c r="AU40" s="302">
        <v>41304</v>
      </c>
      <c r="AV40" s="304">
        <v>42700.316666666702</v>
      </c>
      <c r="AW40" s="300">
        <v>0.96729961799658704</v>
      </c>
      <c r="AX40" s="302">
        <v>41364</v>
      </c>
      <c r="AY40" s="304">
        <v>42829.691666666702</v>
      </c>
      <c r="AZ40" s="300">
        <v>0.96577860802562321</v>
      </c>
      <c r="BA40" s="302">
        <v>41639</v>
      </c>
      <c r="BB40" s="304">
        <v>42963.474999999999</v>
      </c>
      <c r="BC40" s="300">
        <v>0.96917206999666583</v>
      </c>
      <c r="BD40" s="302">
        <v>41749</v>
      </c>
      <c r="BE40" s="304">
        <v>43109.875</v>
      </c>
      <c r="BF40" s="300">
        <v>0.96843240672815678</v>
      </c>
      <c r="BG40" s="302">
        <v>41820</v>
      </c>
      <c r="BH40" s="304">
        <v>43256.233333333301</v>
      </c>
      <c r="BI40" s="300">
        <v>0.96679707818603478</v>
      </c>
      <c r="BJ40" s="302">
        <v>41959</v>
      </c>
      <c r="BK40" s="304">
        <v>43407.041666666701</v>
      </c>
      <c r="BL40" s="300">
        <v>0.96664039724737372</v>
      </c>
      <c r="BM40" s="302">
        <v>41631</v>
      </c>
      <c r="BN40" s="304">
        <v>43483.533333333296</v>
      </c>
      <c r="BO40" s="306">
        <f t="shared" si="0"/>
        <v>0.95739689966930086</v>
      </c>
    </row>
    <row r="41" spans="1:67" x14ac:dyDescent="0.2">
      <c r="A41" s="306" t="s">
        <v>490</v>
      </c>
      <c r="B41" s="5" t="s">
        <v>483</v>
      </c>
      <c r="C41" s="5" t="s">
        <v>407</v>
      </c>
      <c r="D41" s="5" t="s">
        <v>431</v>
      </c>
      <c r="E41" s="5" t="s">
        <v>82</v>
      </c>
      <c r="F41" s="117" t="s">
        <v>83</v>
      </c>
      <c r="G41" s="5" t="s">
        <v>84</v>
      </c>
      <c r="H41" s="152">
        <v>261300</v>
      </c>
      <c r="I41" s="274">
        <v>273158.058333333</v>
      </c>
      <c r="J41" s="199">
        <v>0.95658902246675559</v>
      </c>
      <c r="K41" s="302">
        <v>260706</v>
      </c>
      <c r="L41" s="304">
        <v>273439.42499999999</v>
      </c>
      <c r="M41" s="300">
        <v>0.95343237355037591</v>
      </c>
      <c r="N41" s="302">
        <v>259670</v>
      </c>
      <c r="O41" s="304">
        <v>273715.17499999999</v>
      </c>
      <c r="P41" s="300">
        <v>0.94868689688103702</v>
      </c>
      <c r="Q41" s="302">
        <v>258547</v>
      </c>
      <c r="R41" s="304">
        <v>273990.92499999999</v>
      </c>
      <c r="S41" s="300">
        <v>0.94363344333393528</v>
      </c>
      <c r="T41" s="302">
        <v>256879</v>
      </c>
      <c r="U41" s="304">
        <v>274266.67499999999</v>
      </c>
      <c r="V41" s="300">
        <v>0.93660303425489089</v>
      </c>
      <c r="W41" s="302">
        <v>255209</v>
      </c>
      <c r="X41" s="304">
        <v>274550.59166666702</v>
      </c>
      <c r="Y41" s="300">
        <v>0.92955181211137317</v>
      </c>
      <c r="Z41" s="302">
        <v>254576</v>
      </c>
      <c r="AA41" s="304">
        <v>274834.50833333301</v>
      </c>
      <c r="AB41" s="300">
        <v>0.92628833818509249</v>
      </c>
      <c r="AC41" s="302">
        <v>253819</v>
      </c>
      <c r="AD41" s="304">
        <v>275535.65833333298</v>
      </c>
      <c r="AE41" s="300">
        <v>0.92118385524148405</v>
      </c>
      <c r="AF41" s="302">
        <v>253086</v>
      </c>
      <c r="AG41" s="304">
        <v>275945.15833333298</v>
      </c>
      <c r="AH41" s="300">
        <v>0.91716050221211043</v>
      </c>
      <c r="AI41" s="302">
        <v>250380</v>
      </c>
      <c r="AJ41" s="304">
        <v>276370.39166666701</v>
      </c>
      <c r="AK41" s="300">
        <v>0.90595811834281337</v>
      </c>
      <c r="AL41" s="302">
        <v>249301</v>
      </c>
      <c r="AM41" s="304">
        <v>276813.875</v>
      </c>
      <c r="AN41" s="300">
        <v>0.90060875741868074</v>
      </c>
      <c r="AO41" s="302">
        <v>248529</v>
      </c>
      <c r="AP41" s="304">
        <v>277286.375</v>
      </c>
      <c r="AQ41" s="300">
        <v>0.89628998179228969</v>
      </c>
      <c r="AR41" s="302">
        <v>248685</v>
      </c>
      <c r="AS41" s="304">
        <v>277773.45833333302</v>
      </c>
      <c r="AT41" s="300">
        <v>0.89527992160278191</v>
      </c>
      <c r="AU41" s="302">
        <v>247289</v>
      </c>
      <c r="AV41" s="304">
        <v>278275.67499999999</v>
      </c>
      <c r="AW41" s="300">
        <v>0.88864756145142765</v>
      </c>
      <c r="AX41" s="302">
        <v>246475</v>
      </c>
      <c r="AY41" s="304">
        <v>278776.59999999998</v>
      </c>
      <c r="AZ41" s="300">
        <v>0.88413087755572028</v>
      </c>
      <c r="BA41" s="302">
        <v>247142</v>
      </c>
      <c r="BB41" s="304">
        <v>279280.25</v>
      </c>
      <c r="BC41" s="300">
        <v>0.88492473062452504</v>
      </c>
      <c r="BD41" s="302">
        <v>248748</v>
      </c>
      <c r="BE41" s="304">
        <v>279781.90000000002</v>
      </c>
      <c r="BF41" s="300">
        <v>0.88907824273121305</v>
      </c>
      <c r="BG41" s="302">
        <v>250034</v>
      </c>
      <c r="BH41" s="304">
        <v>280506.191666667</v>
      </c>
      <c r="BI41" s="300">
        <v>0.89136713351811525</v>
      </c>
      <c r="BJ41" s="302">
        <v>250686</v>
      </c>
      <c r="BK41" s="304">
        <v>281322.58333333302</v>
      </c>
      <c r="BL41" s="300">
        <v>0.89109803070081861</v>
      </c>
      <c r="BM41" s="302">
        <v>251220</v>
      </c>
      <c r="BN41" s="304">
        <v>281707.25</v>
      </c>
      <c r="BO41" s="306">
        <f t="shared" si="0"/>
        <v>0.89177683570444144</v>
      </c>
    </row>
    <row r="42" spans="1:67" x14ac:dyDescent="0.2">
      <c r="A42" s="306" t="s">
        <v>630</v>
      </c>
      <c r="B42" s="5" t="s">
        <v>475</v>
      </c>
      <c r="C42" s="5" t="s">
        <v>402</v>
      </c>
      <c r="D42" s="5" t="s">
        <v>427</v>
      </c>
      <c r="E42" s="5" t="s">
        <v>50</v>
      </c>
      <c r="F42" s="117" t="s">
        <v>85</v>
      </c>
      <c r="G42" s="5" t="s">
        <v>86</v>
      </c>
      <c r="H42" s="152">
        <v>64513</v>
      </c>
      <c r="I42" s="274">
        <v>70744.291666666701</v>
      </c>
      <c r="J42" s="199">
        <v>0.91191809939906765</v>
      </c>
      <c r="K42" s="302">
        <v>64435</v>
      </c>
      <c r="L42" s="304">
        <v>70813.100000000006</v>
      </c>
      <c r="M42" s="300">
        <v>0.90993050720841195</v>
      </c>
      <c r="N42" s="302">
        <v>64184</v>
      </c>
      <c r="O42" s="304">
        <v>70864.7</v>
      </c>
      <c r="P42" s="300">
        <v>0.90572598204747923</v>
      </c>
      <c r="Q42" s="302">
        <v>63936</v>
      </c>
      <c r="R42" s="304">
        <v>70916.3</v>
      </c>
      <c r="S42" s="300">
        <v>0.90156987885718798</v>
      </c>
      <c r="T42" s="302">
        <v>63547</v>
      </c>
      <c r="U42" s="304">
        <v>70967.899999999994</v>
      </c>
      <c r="V42" s="300">
        <v>0.89543300562648753</v>
      </c>
      <c r="W42" s="302">
        <v>63169</v>
      </c>
      <c r="X42" s="304">
        <v>70993.149999999994</v>
      </c>
      <c r="Y42" s="300">
        <v>0.88979007129561094</v>
      </c>
      <c r="Z42" s="302">
        <v>63226</v>
      </c>
      <c r="AA42" s="304">
        <v>71018.399999999994</v>
      </c>
      <c r="AB42" s="300">
        <v>0.89027632275579294</v>
      </c>
      <c r="AC42" s="302">
        <v>62875</v>
      </c>
      <c r="AD42" s="304">
        <v>71110.758333333302</v>
      </c>
      <c r="AE42" s="300">
        <v>0.88418407388192943</v>
      </c>
      <c r="AF42" s="302">
        <v>62134</v>
      </c>
      <c r="AG42" s="304">
        <v>71189.658333333296</v>
      </c>
      <c r="AH42" s="300">
        <v>0.87279531121034826</v>
      </c>
      <c r="AI42" s="302">
        <v>61388</v>
      </c>
      <c r="AJ42" s="304">
        <v>71272.45</v>
      </c>
      <c r="AK42" s="300">
        <v>0.86131457526716149</v>
      </c>
      <c r="AL42" s="302">
        <v>61112</v>
      </c>
      <c r="AM42" s="304">
        <v>71357.958333333299</v>
      </c>
      <c r="AN42" s="300">
        <v>0.85641463723679545</v>
      </c>
      <c r="AO42" s="302">
        <v>60519</v>
      </c>
      <c r="AP42" s="304">
        <v>71429.183333333305</v>
      </c>
      <c r="AQ42" s="300">
        <v>0.84725874181677874</v>
      </c>
      <c r="AR42" s="302">
        <v>60492</v>
      </c>
      <c r="AS42" s="304">
        <v>71504.241666666698</v>
      </c>
      <c r="AT42" s="300">
        <v>0.84599177041828133</v>
      </c>
      <c r="AU42" s="302">
        <v>60030</v>
      </c>
      <c r="AV42" s="304">
        <v>71586.958333333299</v>
      </c>
      <c r="AW42" s="300">
        <v>0.83856056183417993</v>
      </c>
      <c r="AX42" s="302">
        <v>59723</v>
      </c>
      <c r="AY42" s="304">
        <v>71682.350000000006</v>
      </c>
      <c r="AZ42" s="300">
        <v>0.83316185923034047</v>
      </c>
      <c r="BA42" s="302">
        <v>59742</v>
      </c>
      <c r="BB42" s="304">
        <v>71786.358333333294</v>
      </c>
      <c r="BC42" s="300">
        <v>0.83221939915928822</v>
      </c>
      <c r="BD42" s="302">
        <v>59890</v>
      </c>
      <c r="BE42" s="304">
        <v>71899.966666666704</v>
      </c>
      <c r="BF42" s="300">
        <v>0.83296283401151283</v>
      </c>
      <c r="BG42" s="302">
        <v>59639</v>
      </c>
      <c r="BH42" s="304">
        <v>72016.791666666701</v>
      </c>
      <c r="BI42" s="300">
        <v>0.82812631081987209</v>
      </c>
      <c r="BJ42" s="302">
        <v>59459</v>
      </c>
      <c r="BK42" s="304">
        <v>72136.983333333294</v>
      </c>
      <c r="BL42" s="300">
        <v>0.82425126824682438</v>
      </c>
      <c r="BM42" s="302">
        <v>59548</v>
      </c>
      <c r="BN42" s="304">
        <v>72193.149999999994</v>
      </c>
      <c r="BO42" s="306">
        <f t="shared" si="0"/>
        <v>0.82484280018256584</v>
      </c>
    </row>
    <row r="43" spans="1:67" x14ac:dyDescent="0.2">
      <c r="A43" s="306" t="s">
        <v>633</v>
      </c>
      <c r="B43" s="5" t="s">
        <v>477</v>
      </c>
      <c r="C43" s="5" t="s">
        <v>404</v>
      </c>
      <c r="D43" s="5" t="s">
        <v>422</v>
      </c>
      <c r="E43" s="5" t="s">
        <v>31</v>
      </c>
      <c r="F43" s="117" t="s">
        <v>87</v>
      </c>
      <c r="G43" s="5" t="s">
        <v>88</v>
      </c>
      <c r="H43" s="152">
        <v>192445</v>
      </c>
      <c r="I43" s="274">
        <v>217416.58333333299</v>
      </c>
      <c r="J43" s="199">
        <v>0.88514407249677118</v>
      </c>
      <c r="K43" s="302">
        <v>192885</v>
      </c>
      <c r="L43" s="304">
        <v>217628.9</v>
      </c>
      <c r="M43" s="300">
        <v>0.88630232473720172</v>
      </c>
      <c r="N43" s="302">
        <v>192418</v>
      </c>
      <c r="O43" s="304">
        <v>217796.15</v>
      </c>
      <c r="P43" s="300">
        <v>0.88347750867037822</v>
      </c>
      <c r="Q43" s="302">
        <v>192053</v>
      </c>
      <c r="R43" s="304">
        <v>217963.4</v>
      </c>
      <c r="S43" s="300">
        <v>0.88112499621496088</v>
      </c>
      <c r="T43" s="302">
        <v>191137</v>
      </c>
      <c r="U43" s="304">
        <v>218130.65</v>
      </c>
      <c r="V43" s="300">
        <v>0.87625008223282697</v>
      </c>
      <c r="W43" s="302">
        <v>190264</v>
      </c>
      <c r="X43" s="304">
        <v>218196.9</v>
      </c>
      <c r="Y43" s="300">
        <v>0.87198305750448335</v>
      </c>
      <c r="Z43" s="302">
        <v>190078</v>
      </c>
      <c r="AA43" s="304">
        <v>218263.15</v>
      </c>
      <c r="AB43" s="300">
        <v>0.8708661998143068</v>
      </c>
      <c r="AC43" s="302">
        <v>189829</v>
      </c>
      <c r="AD43" s="304">
        <v>218433.691666667</v>
      </c>
      <c r="AE43" s="300">
        <v>0.86904633873826487</v>
      </c>
      <c r="AF43" s="302">
        <v>188685</v>
      </c>
      <c r="AG43" s="304">
        <v>218590.25833333301</v>
      </c>
      <c r="AH43" s="300">
        <v>0.86319034269253736</v>
      </c>
      <c r="AI43" s="302">
        <v>187214</v>
      </c>
      <c r="AJ43" s="304">
        <v>218774.47500000001</v>
      </c>
      <c r="AK43" s="300">
        <v>0.85573968352569463</v>
      </c>
      <c r="AL43" s="302">
        <v>186400</v>
      </c>
      <c r="AM43" s="304">
        <v>218980.63333333301</v>
      </c>
      <c r="AN43" s="300">
        <v>0.85121682754593797</v>
      </c>
      <c r="AO43" s="302">
        <v>184947</v>
      </c>
      <c r="AP43" s="304">
        <v>219188.441666667</v>
      </c>
      <c r="AQ43" s="300">
        <v>0.84378080611230399</v>
      </c>
      <c r="AR43" s="302">
        <v>184946</v>
      </c>
      <c r="AS43" s="304">
        <v>219419.63333333301</v>
      </c>
      <c r="AT43" s="300">
        <v>0.84288719833488135</v>
      </c>
      <c r="AU43" s="302">
        <v>184319</v>
      </c>
      <c r="AV43" s="304">
        <v>219684.82500000001</v>
      </c>
      <c r="AW43" s="300">
        <v>0.83901562158424003</v>
      </c>
      <c r="AX43" s="302">
        <v>183552</v>
      </c>
      <c r="AY43" s="304">
        <v>219989.65833333301</v>
      </c>
      <c r="AZ43" s="300">
        <v>0.8343664942734631</v>
      </c>
      <c r="BA43" s="302">
        <v>183768</v>
      </c>
      <c r="BB43" s="304">
        <v>220331.03333333301</v>
      </c>
      <c r="BC43" s="300">
        <v>0.83405409224392935</v>
      </c>
      <c r="BD43" s="302">
        <v>183720</v>
      </c>
      <c r="BE43" s="304">
        <v>220702.183333333</v>
      </c>
      <c r="BF43" s="300">
        <v>0.83243399419625264</v>
      </c>
      <c r="BG43" s="302">
        <v>183684</v>
      </c>
      <c r="BH43" s="304">
        <v>221081.35</v>
      </c>
      <c r="BI43" s="300">
        <v>0.8308434881549257</v>
      </c>
      <c r="BJ43" s="302">
        <v>183519</v>
      </c>
      <c r="BK43" s="304">
        <v>221495.84166666699</v>
      </c>
      <c r="BL43" s="300">
        <v>0.82854377138231328</v>
      </c>
      <c r="BM43" s="302">
        <v>184136</v>
      </c>
      <c r="BN43" s="304">
        <v>221830.85833333299</v>
      </c>
      <c r="BO43" s="306">
        <f t="shared" si="0"/>
        <v>0.83007387422767398</v>
      </c>
    </row>
    <row r="44" spans="1:67" x14ac:dyDescent="0.2">
      <c r="A44" s="306" t="s">
        <v>634</v>
      </c>
      <c r="B44" s="5" t="s">
        <v>491</v>
      </c>
      <c r="C44" s="5" t="s">
        <v>410</v>
      </c>
      <c r="D44" s="5" t="s">
        <v>433</v>
      </c>
      <c r="E44" s="5" t="s">
        <v>91</v>
      </c>
      <c r="F44" s="117" t="s">
        <v>92</v>
      </c>
      <c r="G44" s="5" t="s">
        <v>93</v>
      </c>
      <c r="H44" s="152">
        <v>75358</v>
      </c>
      <c r="I44" s="274">
        <v>61463.258333333302</v>
      </c>
      <c r="J44" s="199">
        <v>1.2260658162850957</v>
      </c>
      <c r="K44" s="302">
        <v>74958</v>
      </c>
      <c r="L44" s="304">
        <v>61494.55</v>
      </c>
      <c r="M44" s="300">
        <v>1.2189372879385245</v>
      </c>
      <c r="N44" s="302">
        <v>74707</v>
      </c>
      <c r="O44" s="304">
        <v>61517.958333333299</v>
      </c>
      <c r="P44" s="300">
        <v>1.2143933580370507</v>
      </c>
      <c r="Q44" s="302">
        <v>74243</v>
      </c>
      <c r="R44" s="304">
        <v>61541.366666666698</v>
      </c>
      <c r="S44" s="300">
        <v>1.2063917982538568</v>
      </c>
      <c r="T44" s="302">
        <v>73815</v>
      </c>
      <c r="U44" s="304">
        <v>61564.775000000001</v>
      </c>
      <c r="V44" s="300">
        <v>1.198981073186737</v>
      </c>
      <c r="W44" s="302">
        <v>73398</v>
      </c>
      <c r="X44" s="304">
        <v>61576.008333333302</v>
      </c>
      <c r="Y44" s="300">
        <v>1.1919902245476837</v>
      </c>
      <c r="Z44" s="302">
        <v>73413</v>
      </c>
      <c r="AA44" s="304">
        <v>61587.241666666698</v>
      </c>
      <c r="AB44" s="300">
        <v>1.1920163659437575</v>
      </c>
      <c r="AC44" s="302">
        <v>73612</v>
      </c>
      <c r="AD44" s="304">
        <v>61625.283333333296</v>
      </c>
      <c r="AE44" s="300">
        <v>1.194509720983028</v>
      </c>
      <c r="AF44" s="302">
        <v>73179</v>
      </c>
      <c r="AG44" s="304">
        <v>61654.925000000003</v>
      </c>
      <c r="AH44" s="300">
        <v>1.1869124810386193</v>
      </c>
      <c r="AI44" s="302">
        <v>72775</v>
      </c>
      <c r="AJ44" s="304">
        <v>61685.758333333302</v>
      </c>
      <c r="AK44" s="300">
        <v>1.1797698847559499</v>
      </c>
      <c r="AL44" s="302">
        <v>73114</v>
      </c>
      <c r="AM44" s="304">
        <v>61719.625</v>
      </c>
      <c r="AN44" s="300">
        <v>1.1846151041909279</v>
      </c>
      <c r="AO44" s="302">
        <v>72788</v>
      </c>
      <c r="AP44" s="304">
        <v>61754.791666666701</v>
      </c>
      <c r="AQ44" s="300">
        <v>1.1786615748440568</v>
      </c>
      <c r="AR44" s="302">
        <v>72258</v>
      </c>
      <c r="AS44" s="304">
        <v>61792.983333333301</v>
      </c>
      <c r="AT44" s="300">
        <v>1.16935606766572</v>
      </c>
      <c r="AU44" s="302">
        <v>72028</v>
      </c>
      <c r="AV44" s="304">
        <v>61835.016666666699</v>
      </c>
      <c r="AW44" s="300">
        <v>1.1648416040425849</v>
      </c>
      <c r="AX44" s="302">
        <v>71761</v>
      </c>
      <c r="AY44" s="304">
        <v>61881.541666666701</v>
      </c>
      <c r="AZ44" s="300">
        <v>1.1596511345265175</v>
      </c>
      <c r="BA44" s="302">
        <v>71944</v>
      </c>
      <c r="BB44" s="304">
        <v>61932.616666666698</v>
      </c>
      <c r="BC44" s="300">
        <v>1.1616496100466174</v>
      </c>
      <c r="BD44" s="302">
        <v>71978</v>
      </c>
      <c r="BE44" s="304">
        <v>61985.858333333301</v>
      </c>
      <c r="BF44" s="300">
        <v>1.1612003436805418</v>
      </c>
      <c r="BG44" s="302">
        <v>72170</v>
      </c>
      <c r="BH44" s="304">
        <v>62041.15</v>
      </c>
      <c r="BI44" s="300">
        <v>1.1632601910183804</v>
      </c>
      <c r="BJ44" s="302">
        <v>72231</v>
      </c>
      <c r="BK44" s="304">
        <v>62099.574999999997</v>
      </c>
      <c r="BL44" s="300">
        <v>1.1631480569714046</v>
      </c>
      <c r="BM44" s="302">
        <v>72196</v>
      </c>
      <c r="BN44" s="304">
        <v>62131.224999999999</v>
      </c>
      <c r="BO44" s="306">
        <f t="shared" si="0"/>
        <v>1.1619922188883287</v>
      </c>
    </row>
    <row r="45" spans="1:67" x14ac:dyDescent="0.2">
      <c r="A45" s="306" t="s">
        <v>620</v>
      </c>
      <c r="B45" s="5" t="s">
        <v>475</v>
      </c>
      <c r="C45" s="5" t="s">
        <v>402</v>
      </c>
      <c r="D45" s="5" t="s">
        <v>416</v>
      </c>
      <c r="E45" s="5" t="s">
        <v>8</v>
      </c>
      <c r="F45" s="117" t="s">
        <v>94</v>
      </c>
      <c r="G45" s="5" t="s">
        <v>95</v>
      </c>
      <c r="H45" s="152">
        <v>165793</v>
      </c>
      <c r="I45" s="274">
        <v>148588.04166666701</v>
      </c>
      <c r="J45" s="199">
        <v>1.1157896566934338</v>
      </c>
      <c r="K45" s="302">
        <v>165657</v>
      </c>
      <c r="L45" s="304">
        <v>148752.9</v>
      </c>
      <c r="M45" s="300">
        <v>1.1136387929243732</v>
      </c>
      <c r="N45" s="302">
        <v>164930</v>
      </c>
      <c r="O45" s="304">
        <v>148879.70000000001</v>
      </c>
      <c r="P45" s="300">
        <v>1.1078071758607788</v>
      </c>
      <c r="Q45" s="302">
        <v>164299</v>
      </c>
      <c r="R45" s="304">
        <v>149006.5</v>
      </c>
      <c r="S45" s="300">
        <v>1.1026297510511287</v>
      </c>
      <c r="T45" s="302">
        <v>163660</v>
      </c>
      <c r="U45" s="304">
        <v>149133.29999999999</v>
      </c>
      <c r="V45" s="300">
        <v>1.0974074871272883</v>
      </c>
      <c r="W45" s="302">
        <v>163090</v>
      </c>
      <c r="X45" s="304">
        <v>149213.47500000001</v>
      </c>
      <c r="Y45" s="300">
        <v>1.0929978006342926</v>
      </c>
      <c r="Z45" s="302">
        <v>162641</v>
      </c>
      <c r="AA45" s="304">
        <v>149293.65</v>
      </c>
      <c r="AB45" s="300">
        <v>1.0894033336314037</v>
      </c>
      <c r="AC45" s="302">
        <v>162189</v>
      </c>
      <c r="AD45" s="304">
        <v>149549.1</v>
      </c>
      <c r="AE45" s="300">
        <v>1.0845200673223709</v>
      </c>
      <c r="AF45" s="302">
        <v>160912</v>
      </c>
      <c r="AG45" s="304">
        <v>149777.35833333299</v>
      </c>
      <c r="AH45" s="300">
        <v>1.0743412875655518</v>
      </c>
      <c r="AI45" s="302">
        <v>160175</v>
      </c>
      <c r="AJ45" s="304">
        <v>150031.45000000001</v>
      </c>
      <c r="AK45" s="300">
        <v>1.0676094912100096</v>
      </c>
      <c r="AL45" s="302">
        <v>160851</v>
      </c>
      <c r="AM45" s="304">
        <v>150303.28333333301</v>
      </c>
      <c r="AN45" s="300">
        <v>1.0701762225864018</v>
      </c>
      <c r="AO45" s="302">
        <v>159375</v>
      </c>
      <c r="AP45" s="304">
        <v>150551.83333333299</v>
      </c>
      <c r="AQ45" s="300">
        <v>1.0586055079590553</v>
      </c>
      <c r="AR45" s="302">
        <v>158644</v>
      </c>
      <c r="AS45" s="304">
        <v>150818.04999999999</v>
      </c>
      <c r="AT45" s="300">
        <v>1.0518900091865664</v>
      </c>
      <c r="AU45" s="302">
        <v>157909</v>
      </c>
      <c r="AV45" s="304">
        <v>151103.875</v>
      </c>
      <c r="AW45" s="300">
        <v>1.0450360720398468</v>
      </c>
      <c r="AX45" s="302">
        <v>157495</v>
      </c>
      <c r="AY45" s="304">
        <v>151413.97500000001</v>
      </c>
      <c r="AZ45" s="300">
        <v>1.0401615834998057</v>
      </c>
      <c r="BA45" s="302">
        <v>157961</v>
      </c>
      <c r="BB45" s="304">
        <v>151751.35833333299</v>
      </c>
      <c r="BC45" s="300">
        <v>1.0409198423978985</v>
      </c>
      <c r="BD45" s="302">
        <v>157607</v>
      </c>
      <c r="BE45" s="304">
        <v>152100.92499999999</v>
      </c>
      <c r="BF45" s="300">
        <v>1.0362001414521314</v>
      </c>
      <c r="BG45" s="302">
        <v>157130</v>
      </c>
      <c r="BH45" s="304">
        <v>152457.26666666701</v>
      </c>
      <c r="BI45" s="300">
        <v>1.0306494628658762</v>
      </c>
      <c r="BJ45" s="302">
        <v>157398</v>
      </c>
      <c r="BK45" s="304">
        <v>152829.53333333301</v>
      </c>
      <c r="BL45" s="300">
        <v>1.0298925643952783</v>
      </c>
      <c r="BM45" s="302">
        <v>157758</v>
      </c>
      <c r="BN45" s="304">
        <v>153036.65833333301</v>
      </c>
      <c r="BO45" s="306">
        <f t="shared" si="0"/>
        <v>1.0308510504482091</v>
      </c>
    </row>
    <row r="46" spans="1:67" s="293" customFormat="1" x14ac:dyDescent="0.2">
      <c r="A46" s="293" t="s">
        <v>638</v>
      </c>
      <c r="B46" s="293" t="s">
        <v>488</v>
      </c>
      <c r="C46" s="293" t="s">
        <v>409</v>
      </c>
      <c r="D46" s="293" t="s">
        <v>438</v>
      </c>
      <c r="E46" s="293" t="s">
        <v>128</v>
      </c>
      <c r="F46" s="293" t="s">
        <v>700</v>
      </c>
      <c r="G46" s="293" t="s">
        <v>701</v>
      </c>
      <c r="H46" s="326">
        <v>580899</v>
      </c>
      <c r="I46" s="378">
        <v>594154.28333333391</v>
      </c>
      <c r="J46" s="379">
        <v>0.97769050277821967</v>
      </c>
      <c r="K46" s="326">
        <v>579918</v>
      </c>
      <c r="L46" s="380">
        <v>594535.30000000005</v>
      </c>
      <c r="M46" s="379">
        <v>0.97541390729869182</v>
      </c>
      <c r="N46" s="326">
        <v>576920</v>
      </c>
      <c r="O46" s="380">
        <v>594864.558333333</v>
      </c>
      <c r="P46" s="379">
        <v>0.96983421170087969</v>
      </c>
      <c r="Q46" s="326">
        <v>574833</v>
      </c>
      <c r="R46" s="380">
        <v>595193.816666667</v>
      </c>
      <c r="S46" s="379">
        <v>0.96579128328198027</v>
      </c>
      <c r="T46" s="326">
        <v>571770</v>
      </c>
      <c r="U46" s="380">
        <v>595523.07499999995</v>
      </c>
      <c r="V46" s="379">
        <v>0.96011393009414459</v>
      </c>
      <c r="W46" s="326">
        <v>568689</v>
      </c>
      <c r="X46" s="380">
        <v>595725.0583333337</v>
      </c>
      <c r="Y46" s="379">
        <v>0.9546165501095879</v>
      </c>
      <c r="Z46" s="326">
        <v>568065</v>
      </c>
      <c r="AA46" s="380">
        <v>595927.04166666628</v>
      </c>
      <c r="AB46" s="379">
        <v>0.95324588461576976</v>
      </c>
      <c r="AC46" s="326">
        <v>566553</v>
      </c>
      <c r="AD46" s="380">
        <v>596533.64999999967</v>
      </c>
      <c r="AE46" s="379">
        <v>0.94974189637080875</v>
      </c>
      <c r="AF46" s="326">
        <v>562701</v>
      </c>
      <c r="AG46" s="380">
        <v>597040.65833333367</v>
      </c>
      <c r="AH46" s="379">
        <v>0.94248355140637419</v>
      </c>
      <c r="AI46" s="326">
        <v>558095</v>
      </c>
      <c r="AJ46" s="380">
        <v>597584.06666666665</v>
      </c>
      <c r="AK46" s="379">
        <v>0.93391880930337168</v>
      </c>
      <c r="AL46" s="326">
        <v>554776</v>
      </c>
      <c r="AM46" s="380">
        <v>598154.89999999967</v>
      </c>
      <c r="AN46" s="379">
        <v>0.9274788186137074</v>
      </c>
      <c r="AO46" s="326">
        <v>552121</v>
      </c>
      <c r="AP46" s="380">
        <v>598690.625</v>
      </c>
      <c r="AQ46" s="379">
        <v>0.92221420704558388</v>
      </c>
      <c r="AR46" s="326">
        <v>551175</v>
      </c>
      <c r="AS46" s="380">
        <v>599263.63333333295</v>
      </c>
      <c r="AT46" s="379">
        <v>0.91975379339165697</v>
      </c>
      <c r="AU46" s="326">
        <v>547573</v>
      </c>
      <c r="AV46" s="380">
        <v>599876.38333333295</v>
      </c>
      <c r="AW46" s="300">
        <v>0.91280973082704342</v>
      </c>
      <c r="AX46" s="302">
        <v>545455</v>
      </c>
      <c r="AY46" s="304">
        <v>600545.86666666705</v>
      </c>
      <c r="AZ46" s="300">
        <v>0.90826534703760564</v>
      </c>
      <c r="BA46" s="302">
        <v>548058</v>
      </c>
      <c r="BB46" s="304">
        <v>601272.808333333</v>
      </c>
      <c r="BC46" s="300">
        <v>0.91149639964454898</v>
      </c>
      <c r="BD46" s="302">
        <v>549820</v>
      </c>
      <c r="BE46" s="304">
        <v>602040.71666666702</v>
      </c>
      <c r="BF46" s="300">
        <v>0.91326049016119926</v>
      </c>
      <c r="BG46" s="302">
        <v>551998</v>
      </c>
      <c r="BH46" s="304">
        <v>602867.46666666702</v>
      </c>
      <c r="BI46" s="300">
        <v>0.91562081306538079</v>
      </c>
      <c r="BJ46" s="302">
        <v>554084</v>
      </c>
      <c r="BK46" s="304">
        <v>603724.47499999998</v>
      </c>
      <c r="BL46" s="300">
        <v>0.91777627534480866</v>
      </c>
      <c r="BM46" s="326">
        <v>556214</v>
      </c>
      <c r="BN46" s="380">
        <v>604189.9</v>
      </c>
      <c r="BO46" s="293">
        <f t="shared" si="0"/>
        <v>0.92059466733886142</v>
      </c>
    </row>
    <row r="47" spans="1:67" s="293" customFormat="1" x14ac:dyDescent="0.2">
      <c r="A47" s="293" t="s">
        <v>506</v>
      </c>
      <c r="B47" s="293" t="s">
        <v>486</v>
      </c>
      <c r="C47" s="293" t="s">
        <v>408</v>
      </c>
      <c r="D47" s="293" t="s">
        <v>440</v>
      </c>
      <c r="E47" s="293" t="s">
        <v>186</v>
      </c>
      <c r="F47" s="293" t="s">
        <v>702</v>
      </c>
      <c r="G47" s="293" t="s">
        <v>703</v>
      </c>
      <c r="H47" s="326">
        <v>731938</v>
      </c>
      <c r="I47" s="378">
        <v>720936.93333333405</v>
      </c>
      <c r="J47" s="379">
        <v>1.0152594022556194</v>
      </c>
      <c r="K47" s="326">
        <v>728544</v>
      </c>
      <c r="L47" s="380">
        <v>721681.92500000005</v>
      </c>
      <c r="M47" s="379">
        <v>1.0095084479218459</v>
      </c>
      <c r="N47" s="326">
        <v>723625</v>
      </c>
      <c r="O47" s="380">
        <v>722298.39999999991</v>
      </c>
      <c r="P47" s="379">
        <v>1.0018366370464065</v>
      </c>
      <c r="Q47" s="326">
        <v>721131</v>
      </c>
      <c r="R47" s="380">
        <v>722914.875</v>
      </c>
      <c r="S47" s="379">
        <v>0.99753238581513493</v>
      </c>
      <c r="T47" s="326">
        <v>717411</v>
      </c>
      <c r="U47" s="380">
        <v>723531.35</v>
      </c>
      <c r="V47" s="379">
        <v>0.99154100233528242</v>
      </c>
      <c r="W47" s="326">
        <v>713236</v>
      </c>
      <c r="X47" s="380">
        <v>724002.35000000009</v>
      </c>
      <c r="Y47" s="379">
        <v>0.98512939909656361</v>
      </c>
      <c r="Z47" s="326">
        <v>713377</v>
      </c>
      <c r="AA47" s="380">
        <v>724473.35000000009</v>
      </c>
      <c r="AB47" s="379">
        <v>0.98468356358449882</v>
      </c>
      <c r="AC47" s="326">
        <v>711814</v>
      </c>
      <c r="AD47" s="380">
        <v>725570.18333333312</v>
      </c>
      <c r="AE47" s="379">
        <v>0.98104086462024109</v>
      </c>
      <c r="AF47" s="326">
        <v>707429</v>
      </c>
      <c r="AG47" s="380">
        <v>726254.5</v>
      </c>
      <c r="AH47" s="379">
        <v>0.97407864598429339</v>
      </c>
      <c r="AI47" s="326">
        <v>703476</v>
      </c>
      <c r="AJ47" s="380">
        <v>726972.191666667</v>
      </c>
      <c r="AK47" s="379">
        <v>0.96767938039995827</v>
      </c>
      <c r="AL47" s="326">
        <v>702212</v>
      </c>
      <c r="AM47" s="380">
        <v>727714.67500000005</v>
      </c>
      <c r="AN47" s="379">
        <v>0.9649551178832555</v>
      </c>
      <c r="AO47" s="326">
        <v>698505</v>
      </c>
      <c r="AP47" s="380">
        <v>728457.3</v>
      </c>
      <c r="AQ47" s="379">
        <v>0.95888255907381248</v>
      </c>
      <c r="AR47" s="326">
        <v>698016</v>
      </c>
      <c r="AS47" s="380">
        <v>729131.183333333</v>
      </c>
      <c r="AT47" s="379">
        <v>0.95732567191669782</v>
      </c>
      <c r="AU47" s="326">
        <v>696179</v>
      </c>
      <c r="AV47" s="380">
        <v>729968.683333333</v>
      </c>
      <c r="AW47" s="300">
        <v>0.95371077677053817</v>
      </c>
      <c r="AX47" s="302">
        <v>694590</v>
      </c>
      <c r="AY47" s="304">
        <v>730824.941666667</v>
      </c>
      <c r="AZ47" s="300">
        <v>0.95041912282846808</v>
      </c>
      <c r="BA47" s="302">
        <v>693766</v>
      </c>
      <c r="BB47" s="304">
        <v>731746.14166666695</v>
      </c>
      <c r="BC47" s="300">
        <v>0.94809656039981127</v>
      </c>
      <c r="BD47" s="302">
        <v>694211</v>
      </c>
      <c r="BE47" s="304">
        <v>732702.67500000005</v>
      </c>
      <c r="BF47" s="300">
        <v>0.94746617377915254</v>
      </c>
      <c r="BG47" s="302">
        <v>694352</v>
      </c>
      <c r="BH47" s="304">
        <v>733724.375</v>
      </c>
      <c r="BI47" s="300">
        <v>0.94633901183942537</v>
      </c>
      <c r="BJ47" s="302">
        <v>692496</v>
      </c>
      <c r="BK47" s="304">
        <v>734839.058333333</v>
      </c>
      <c r="BL47" s="300">
        <v>0.9423777793883602</v>
      </c>
      <c r="BM47" s="326">
        <v>691485</v>
      </c>
      <c r="BN47" s="380">
        <v>735379.53333333298</v>
      </c>
      <c r="BO47" s="293">
        <f t="shared" si="0"/>
        <v>0.94031036853260308</v>
      </c>
    </row>
    <row r="48" spans="1:67" x14ac:dyDescent="0.2">
      <c r="A48" s="306" t="s">
        <v>478</v>
      </c>
      <c r="B48" s="5" t="s">
        <v>474</v>
      </c>
      <c r="C48" s="5" t="s">
        <v>401</v>
      </c>
      <c r="D48" s="5" t="s">
        <v>419</v>
      </c>
      <c r="E48" s="5" t="s">
        <v>17</v>
      </c>
      <c r="F48" s="117" t="s">
        <v>96</v>
      </c>
      <c r="G48" s="5" t="s">
        <v>97</v>
      </c>
      <c r="H48" s="152">
        <v>207056</v>
      </c>
      <c r="I48" s="274">
        <v>179549.89166666701</v>
      </c>
      <c r="J48" s="199">
        <v>1.1531947921438899</v>
      </c>
      <c r="K48" s="302">
        <v>206464</v>
      </c>
      <c r="L48" s="304">
        <v>179665.875</v>
      </c>
      <c r="M48" s="300">
        <v>1.1491553418254858</v>
      </c>
      <c r="N48" s="302">
        <v>205612</v>
      </c>
      <c r="O48" s="304">
        <v>179777.00833333301</v>
      </c>
      <c r="P48" s="300">
        <v>1.1437057602981417</v>
      </c>
      <c r="Q48" s="302">
        <v>204679</v>
      </c>
      <c r="R48" s="304">
        <v>179888.14166666701</v>
      </c>
      <c r="S48" s="300">
        <v>1.1378126323594497</v>
      </c>
      <c r="T48" s="302">
        <v>203614</v>
      </c>
      <c r="U48" s="304">
        <v>179999.27499999999</v>
      </c>
      <c r="V48" s="300">
        <v>1.1311934450847094</v>
      </c>
      <c r="W48" s="302">
        <v>202121</v>
      </c>
      <c r="X48" s="304">
        <v>180054.36666666699</v>
      </c>
      <c r="Y48" s="300">
        <v>1.1225553911401924</v>
      </c>
      <c r="Z48" s="302">
        <v>201435</v>
      </c>
      <c r="AA48" s="304">
        <v>180109.45833333299</v>
      </c>
      <c r="AB48" s="300">
        <v>1.1184032302578986</v>
      </c>
      <c r="AC48" s="302">
        <v>201105</v>
      </c>
      <c r="AD48" s="304">
        <v>180298.3</v>
      </c>
      <c r="AE48" s="300">
        <v>1.1154015317948089</v>
      </c>
      <c r="AF48" s="302">
        <v>199636</v>
      </c>
      <c r="AG48" s="304">
        <v>180455.13333333301</v>
      </c>
      <c r="AH48" s="300">
        <v>1.1062916100659574</v>
      </c>
      <c r="AI48" s="302">
        <v>197700</v>
      </c>
      <c r="AJ48" s="304">
        <v>180620.28333333301</v>
      </c>
      <c r="AK48" s="300">
        <v>1.094561454292188</v>
      </c>
      <c r="AL48" s="302">
        <v>196324</v>
      </c>
      <c r="AM48" s="304">
        <v>180799.91666666701</v>
      </c>
      <c r="AN48" s="300">
        <v>1.0858633323485103</v>
      </c>
      <c r="AO48" s="302">
        <v>194640</v>
      </c>
      <c r="AP48" s="304">
        <v>180973.08333333299</v>
      </c>
      <c r="AQ48" s="300">
        <v>1.0755190573920543</v>
      </c>
      <c r="AR48" s="302">
        <v>194448</v>
      </c>
      <c r="AS48" s="304">
        <v>181159.46666666699</v>
      </c>
      <c r="AT48" s="300">
        <v>1.0733526852217106</v>
      </c>
      <c r="AU48" s="302">
        <v>193629</v>
      </c>
      <c r="AV48" s="304">
        <v>181357.7</v>
      </c>
      <c r="AW48" s="300">
        <v>1.0676635180088851</v>
      </c>
      <c r="AX48" s="302">
        <v>192373</v>
      </c>
      <c r="AY48" s="304">
        <v>181570.11666666699</v>
      </c>
      <c r="AZ48" s="300">
        <v>1.0594970336069418</v>
      </c>
      <c r="BA48" s="302">
        <v>193036</v>
      </c>
      <c r="BB48" s="304">
        <v>181804.625</v>
      </c>
      <c r="BC48" s="300">
        <v>1.0617771687601456</v>
      </c>
      <c r="BD48" s="302">
        <v>192895</v>
      </c>
      <c r="BE48" s="304">
        <v>182054.36666666699</v>
      </c>
      <c r="BF48" s="300">
        <v>1.0595461319155377</v>
      </c>
      <c r="BG48" s="302">
        <v>192516</v>
      </c>
      <c r="BH48" s="304">
        <v>182303.88333333301</v>
      </c>
      <c r="BI48" s="300">
        <v>1.0560170001864122</v>
      </c>
      <c r="BJ48" s="302">
        <v>192587</v>
      </c>
      <c r="BK48" s="304">
        <v>182571.183333333</v>
      </c>
      <c r="BL48" s="300">
        <v>1.0548597893917377</v>
      </c>
      <c r="BM48" s="302">
        <v>192594</v>
      </c>
      <c r="BN48" s="304">
        <v>182710.61666666699</v>
      </c>
      <c r="BO48" s="306">
        <f t="shared" si="0"/>
        <v>1.0540930982208003</v>
      </c>
    </row>
    <row r="49" spans="1:67" x14ac:dyDescent="0.2">
      <c r="A49" s="306" t="s">
        <v>492</v>
      </c>
      <c r="B49" s="5" t="s">
        <v>493</v>
      </c>
      <c r="C49" s="5" t="s">
        <v>98</v>
      </c>
      <c r="D49" s="5" t="s">
        <v>434</v>
      </c>
      <c r="E49" s="5" t="s">
        <v>98</v>
      </c>
      <c r="F49" s="117" t="s">
        <v>99</v>
      </c>
      <c r="G49" s="5" t="s">
        <v>100</v>
      </c>
      <c r="H49" s="152">
        <v>461149</v>
      </c>
      <c r="I49" s="274">
        <v>474637.32500000001</v>
      </c>
      <c r="J49" s="199">
        <v>0.97158182829384521</v>
      </c>
      <c r="K49" s="302">
        <v>458662</v>
      </c>
      <c r="L49" s="304">
        <v>474998.67499999999</v>
      </c>
      <c r="M49" s="300">
        <v>0.96560690406136396</v>
      </c>
      <c r="N49" s="302">
        <v>455993</v>
      </c>
      <c r="O49" s="304">
        <v>475279.191666667</v>
      </c>
      <c r="P49" s="300">
        <v>0.95942134222406017</v>
      </c>
      <c r="Q49" s="302">
        <v>454036</v>
      </c>
      <c r="R49" s="304">
        <v>475559.70833333302</v>
      </c>
      <c r="S49" s="300">
        <v>0.95474026088382058</v>
      </c>
      <c r="T49" s="302">
        <v>451224</v>
      </c>
      <c r="U49" s="304">
        <v>475840.22499999998</v>
      </c>
      <c r="V49" s="300">
        <v>0.94826787710097449</v>
      </c>
      <c r="W49" s="302">
        <v>446621</v>
      </c>
      <c r="X49" s="304">
        <v>476039.71666666702</v>
      </c>
      <c r="Y49" s="300">
        <v>0.93820112978668413</v>
      </c>
      <c r="Z49" s="302">
        <v>445266</v>
      </c>
      <c r="AA49" s="304">
        <v>476239.20833333302</v>
      </c>
      <c r="AB49" s="300">
        <v>0.934962918232356</v>
      </c>
      <c r="AC49" s="302">
        <v>442837</v>
      </c>
      <c r="AD49" s="304">
        <v>476675.00833333301</v>
      </c>
      <c r="AE49" s="300">
        <v>0.92901241361143372</v>
      </c>
      <c r="AF49" s="302">
        <v>437163</v>
      </c>
      <c r="AG49" s="304">
        <v>476956.05</v>
      </c>
      <c r="AH49" s="300">
        <v>0.91656872787335442</v>
      </c>
      <c r="AI49" s="302">
        <v>432965</v>
      </c>
      <c r="AJ49" s="304">
        <v>477249.84166666702</v>
      </c>
      <c r="AK49" s="300">
        <v>0.90720826326099113</v>
      </c>
      <c r="AL49" s="302">
        <v>430514</v>
      </c>
      <c r="AM49" s="304">
        <v>477559.2</v>
      </c>
      <c r="AN49" s="300">
        <v>0.90148823433827674</v>
      </c>
      <c r="AO49" s="302">
        <v>426489</v>
      </c>
      <c r="AP49" s="304">
        <v>477838.42499999999</v>
      </c>
      <c r="AQ49" s="300">
        <v>0.89253810009105072</v>
      </c>
      <c r="AR49" s="302">
        <v>425646</v>
      </c>
      <c r="AS49" s="304">
        <v>478133.83333333302</v>
      </c>
      <c r="AT49" s="300">
        <v>0.8902235531683429</v>
      </c>
      <c r="AU49" s="302">
        <v>424927</v>
      </c>
      <c r="AV49" s="304">
        <v>478463.41666666698</v>
      </c>
      <c r="AW49" s="300">
        <v>0.88810760697308566</v>
      </c>
      <c r="AX49" s="302">
        <v>424014</v>
      </c>
      <c r="AY49" s="304">
        <v>478818.92499999999</v>
      </c>
      <c r="AZ49" s="300">
        <v>0.88554143928208351</v>
      </c>
      <c r="BA49" s="302">
        <v>424690</v>
      </c>
      <c r="BB49" s="304">
        <v>479199.3</v>
      </c>
      <c r="BC49" s="300">
        <v>0.88624920779308314</v>
      </c>
      <c r="BD49" s="302">
        <v>424407</v>
      </c>
      <c r="BE49" s="304">
        <v>479591.058333333</v>
      </c>
      <c r="BF49" s="300">
        <v>0.88493518097458335</v>
      </c>
      <c r="BG49" s="302">
        <v>425930</v>
      </c>
      <c r="BH49" s="304">
        <v>480021.558333333</v>
      </c>
      <c r="BI49" s="300">
        <v>0.8873143145463247</v>
      </c>
      <c r="BJ49" s="302">
        <v>426183</v>
      </c>
      <c r="BK49" s="304">
        <v>480519.01666666701</v>
      </c>
      <c r="BL49" s="300">
        <v>0.88692223453799424</v>
      </c>
      <c r="BM49" s="302">
        <v>424946</v>
      </c>
      <c r="BN49" s="304">
        <v>480793.71666666702</v>
      </c>
      <c r="BO49" s="306">
        <f t="shared" si="0"/>
        <v>0.88384266530382694</v>
      </c>
    </row>
    <row r="50" spans="1:67" x14ac:dyDescent="0.2">
      <c r="A50" s="306" t="s">
        <v>635</v>
      </c>
      <c r="B50" s="5" t="s">
        <v>483</v>
      </c>
      <c r="C50" s="5" t="s">
        <v>407</v>
      </c>
      <c r="D50" s="5" t="s">
        <v>423</v>
      </c>
      <c r="E50" s="5" t="s">
        <v>34</v>
      </c>
      <c r="F50" s="117" t="s">
        <v>101</v>
      </c>
      <c r="G50" s="5" t="s">
        <v>102</v>
      </c>
      <c r="H50" s="152">
        <v>199219</v>
      </c>
      <c r="I50" s="274">
        <v>183164.55</v>
      </c>
      <c r="J50" s="199">
        <v>1.0876504214379912</v>
      </c>
      <c r="K50" s="302">
        <v>198290</v>
      </c>
      <c r="L50" s="304">
        <v>183255.67499999999</v>
      </c>
      <c r="M50" s="300">
        <v>1.0820401605571015</v>
      </c>
      <c r="N50" s="302">
        <v>197491</v>
      </c>
      <c r="O50" s="304">
        <v>183326.7</v>
      </c>
      <c r="P50" s="300">
        <v>1.0772626136836587</v>
      </c>
      <c r="Q50" s="302">
        <v>197398</v>
      </c>
      <c r="R50" s="304">
        <v>183397.72500000001</v>
      </c>
      <c r="S50" s="300">
        <v>1.0763383242622011</v>
      </c>
      <c r="T50" s="302">
        <v>196455</v>
      </c>
      <c r="U50" s="304">
        <v>183468.75</v>
      </c>
      <c r="V50" s="300">
        <v>1.07078180889116</v>
      </c>
      <c r="W50" s="302">
        <v>195525</v>
      </c>
      <c r="X50" s="304">
        <v>183503.01666666701</v>
      </c>
      <c r="Y50" s="300">
        <v>1.0655138185285036</v>
      </c>
      <c r="Z50" s="302">
        <v>195354</v>
      </c>
      <c r="AA50" s="304">
        <v>183537.28333333301</v>
      </c>
      <c r="AB50" s="300">
        <v>1.0643831948041094</v>
      </c>
      <c r="AC50" s="302">
        <v>195071</v>
      </c>
      <c r="AD50" s="304">
        <v>183639.558333333</v>
      </c>
      <c r="AE50" s="300">
        <v>1.0622493419741146</v>
      </c>
      <c r="AF50" s="302">
        <v>194193</v>
      </c>
      <c r="AG50" s="304">
        <v>183719.191666667</v>
      </c>
      <c r="AH50" s="300">
        <v>1.0570098759869153</v>
      </c>
      <c r="AI50" s="302">
        <v>193297</v>
      </c>
      <c r="AJ50" s="304">
        <v>183809.816666667</v>
      </c>
      <c r="AK50" s="300">
        <v>1.0516141276096134</v>
      </c>
      <c r="AL50" s="302">
        <v>191963</v>
      </c>
      <c r="AM50" s="304">
        <v>183906.28333333301</v>
      </c>
      <c r="AN50" s="300">
        <v>1.04380881675513</v>
      </c>
      <c r="AO50" s="302">
        <v>190630</v>
      </c>
      <c r="AP50" s="304">
        <v>184002.1</v>
      </c>
      <c r="AQ50" s="300">
        <v>1.0360207845453937</v>
      </c>
      <c r="AR50" s="302">
        <v>191934</v>
      </c>
      <c r="AS50" s="304">
        <v>184096.91666666701</v>
      </c>
      <c r="AT50" s="300">
        <v>1.0425704214673139</v>
      </c>
      <c r="AU50" s="302">
        <v>191474</v>
      </c>
      <c r="AV50" s="304">
        <v>184196.941666667</v>
      </c>
      <c r="AW50" s="300">
        <v>1.0395069444014005</v>
      </c>
      <c r="AX50" s="302">
        <v>190531</v>
      </c>
      <c r="AY50" s="304">
        <v>184312.53333333301</v>
      </c>
      <c r="AZ50" s="300">
        <v>1.0337387075865361</v>
      </c>
      <c r="BA50" s="302">
        <v>190487</v>
      </c>
      <c r="BB50" s="304">
        <v>184449.76666666701</v>
      </c>
      <c r="BC50" s="300">
        <v>1.0327310434837433</v>
      </c>
      <c r="BD50" s="302">
        <v>191640</v>
      </c>
      <c r="BE50" s="304">
        <v>184597.26666666701</v>
      </c>
      <c r="BF50" s="300">
        <v>1.0381518830723007</v>
      </c>
      <c r="BG50" s="302">
        <v>191663</v>
      </c>
      <c r="BH50" s="304">
        <v>184749.808333333</v>
      </c>
      <c r="BI50" s="300">
        <v>1.0374192088697269</v>
      </c>
      <c r="BJ50" s="302">
        <v>192111</v>
      </c>
      <c r="BK50" s="304">
        <v>184913.91666666701</v>
      </c>
      <c r="BL50" s="300">
        <v>1.038921263813295</v>
      </c>
      <c r="BM50" s="302">
        <v>192250</v>
      </c>
      <c r="BN50" s="304">
        <v>185017.08333333299</v>
      </c>
      <c r="BO50" s="306">
        <f t="shared" si="0"/>
        <v>1.039093236885785</v>
      </c>
    </row>
    <row r="51" spans="1:67" x14ac:dyDescent="0.2">
      <c r="A51" s="306" t="s">
        <v>634</v>
      </c>
      <c r="B51" s="5" t="s">
        <v>491</v>
      </c>
      <c r="C51" s="5" t="s">
        <v>410</v>
      </c>
      <c r="D51" s="5" t="s">
        <v>433</v>
      </c>
      <c r="E51" s="5" t="s">
        <v>91</v>
      </c>
      <c r="F51" s="117" t="s">
        <v>103</v>
      </c>
      <c r="G51" s="5" t="s">
        <v>104</v>
      </c>
      <c r="H51" s="152">
        <v>215348</v>
      </c>
      <c r="I51" s="274">
        <v>167006.39166666701</v>
      </c>
      <c r="J51" s="199">
        <v>1.2894596299632617</v>
      </c>
      <c r="K51" s="302">
        <v>214848</v>
      </c>
      <c r="L51" s="304">
        <v>167090.52499999999</v>
      </c>
      <c r="M51" s="300">
        <v>1.285817972024446</v>
      </c>
      <c r="N51" s="302">
        <v>214217</v>
      </c>
      <c r="O51" s="304">
        <v>167170.88333333301</v>
      </c>
      <c r="P51" s="300">
        <v>1.2814253040277275</v>
      </c>
      <c r="Q51" s="302">
        <v>213799</v>
      </c>
      <c r="R51" s="304">
        <v>167251.24166666699</v>
      </c>
      <c r="S51" s="300">
        <v>1.278310390221814</v>
      </c>
      <c r="T51" s="302">
        <v>213308</v>
      </c>
      <c r="U51" s="304">
        <v>167331.6</v>
      </c>
      <c r="V51" s="300">
        <v>1.2747622086922015</v>
      </c>
      <c r="W51" s="302">
        <v>212465</v>
      </c>
      <c r="X51" s="304">
        <v>167378.03333333301</v>
      </c>
      <c r="Y51" s="300">
        <v>1.2693720661472727</v>
      </c>
      <c r="Z51" s="302">
        <v>212814</v>
      </c>
      <c r="AA51" s="304">
        <v>167424.46666666699</v>
      </c>
      <c r="AB51" s="300">
        <v>1.2711045418690274</v>
      </c>
      <c r="AC51" s="302">
        <v>211910</v>
      </c>
      <c r="AD51" s="304">
        <v>167535.96666666699</v>
      </c>
      <c r="AE51" s="300">
        <v>1.2648627289781931</v>
      </c>
      <c r="AF51" s="302">
        <v>209867</v>
      </c>
      <c r="AG51" s="304">
        <v>167626.441666667</v>
      </c>
      <c r="AH51" s="300">
        <v>1.2519922150309097</v>
      </c>
      <c r="AI51" s="302">
        <v>207003</v>
      </c>
      <c r="AJ51" s="304">
        <v>167724.85</v>
      </c>
      <c r="AK51" s="300">
        <v>1.2341820547164</v>
      </c>
      <c r="AL51" s="302">
        <v>206947</v>
      </c>
      <c r="AM51" s="304">
        <v>167823.191666667</v>
      </c>
      <c r="AN51" s="300">
        <v>1.2331251595491124</v>
      </c>
      <c r="AO51" s="302">
        <v>206058</v>
      </c>
      <c r="AP51" s="304">
        <v>167908.79166666701</v>
      </c>
      <c r="AQ51" s="300">
        <v>1.2272019705142474</v>
      </c>
      <c r="AR51" s="302">
        <v>205776</v>
      </c>
      <c r="AS51" s="304">
        <v>168001.45</v>
      </c>
      <c r="AT51" s="300">
        <v>1.2248465712647123</v>
      </c>
      <c r="AU51" s="302">
        <v>205197</v>
      </c>
      <c r="AV51" s="304">
        <v>168103.70833333299</v>
      </c>
      <c r="AW51" s="300">
        <v>1.2206571885559758</v>
      </c>
      <c r="AX51" s="302">
        <v>204025</v>
      </c>
      <c r="AY51" s="304">
        <v>168218.375</v>
      </c>
      <c r="AZ51" s="300">
        <v>1.2128579889087623</v>
      </c>
      <c r="BA51" s="302">
        <v>203862</v>
      </c>
      <c r="BB51" s="304">
        <v>168346.91666666701</v>
      </c>
      <c r="BC51" s="300">
        <v>1.2109636697632791</v>
      </c>
      <c r="BD51" s="302">
        <v>203803</v>
      </c>
      <c r="BE51" s="304">
        <v>168491.32500000001</v>
      </c>
      <c r="BF51" s="300">
        <v>1.2095756265196442</v>
      </c>
      <c r="BG51" s="302">
        <v>203512</v>
      </c>
      <c r="BH51" s="304">
        <v>168645.70833333299</v>
      </c>
      <c r="BI51" s="300">
        <v>1.2067428339045119</v>
      </c>
      <c r="BJ51" s="302">
        <v>203311</v>
      </c>
      <c r="BK51" s="304">
        <v>168805.26666666701</v>
      </c>
      <c r="BL51" s="300">
        <v>1.2044114737336369</v>
      </c>
      <c r="BM51" s="302">
        <v>203781</v>
      </c>
      <c r="BN51" s="304">
        <v>168903.35</v>
      </c>
      <c r="BO51" s="306">
        <f t="shared" si="0"/>
        <v>1.2064947202053717</v>
      </c>
    </row>
    <row r="52" spans="1:67" x14ac:dyDescent="0.2">
      <c r="A52" s="306" t="s">
        <v>629</v>
      </c>
      <c r="B52" s="5" t="s">
        <v>477</v>
      </c>
      <c r="C52" s="5" t="s">
        <v>404</v>
      </c>
      <c r="D52" s="5" t="s">
        <v>426</v>
      </c>
      <c r="E52" s="5" t="s">
        <v>47</v>
      </c>
      <c r="F52" s="117" t="s">
        <v>105</v>
      </c>
      <c r="G52" s="5" t="s">
        <v>106</v>
      </c>
      <c r="H52" s="152">
        <v>179672</v>
      </c>
      <c r="I52" s="274">
        <v>221206.01666666701</v>
      </c>
      <c r="J52" s="199">
        <v>0.81223830485020587</v>
      </c>
      <c r="K52" s="302">
        <v>179158</v>
      </c>
      <c r="L52" s="304">
        <v>221457.75</v>
      </c>
      <c r="M52" s="300">
        <v>0.8089940406240016</v>
      </c>
      <c r="N52" s="302">
        <v>178857</v>
      </c>
      <c r="O52" s="304">
        <v>221632.8</v>
      </c>
      <c r="P52" s="300">
        <v>0.80699697878653343</v>
      </c>
      <c r="Q52" s="302">
        <v>178306</v>
      </c>
      <c r="R52" s="304">
        <v>221807.85</v>
      </c>
      <c r="S52" s="300">
        <v>0.80387596741954803</v>
      </c>
      <c r="T52" s="302">
        <v>177742</v>
      </c>
      <c r="U52" s="304">
        <v>221982.9</v>
      </c>
      <c r="V52" s="300">
        <v>0.80070131528149247</v>
      </c>
      <c r="W52" s="302">
        <v>176625</v>
      </c>
      <c r="X52" s="304">
        <v>222070.60833333299</v>
      </c>
      <c r="Y52" s="300">
        <v>0.79535514098687876</v>
      </c>
      <c r="Z52" s="302">
        <v>176378</v>
      </c>
      <c r="AA52" s="304">
        <v>222158.316666667</v>
      </c>
      <c r="AB52" s="300">
        <v>0.79392931422253632</v>
      </c>
      <c r="AC52" s="302">
        <v>176224</v>
      </c>
      <c r="AD52" s="304">
        <v>222542.32500000001</v>
      </c>
      <c r="AE52" s="300">
        <v>0.79186734478486276</v>
      </c>
      <c r="AF52" s="302">
        <v>174691</v>
      </c>
      <c r="AG52" s="304">
        <v>222904.23333333299</v>
      </c>
      <c r="AH52" s="300">
        <v>0.78370427240278351</v>
      </c>
      <c r="AI52" s="302">
        <v>172944</v>
      </c>
      <c r="AJ52" s="304">
        <v>223309.35</v>
      </c>
      <c r="AK52" s="300">
        <v>0.77445928708314271</v>
      </c>
      <c r="AL52" s="302">
        <v>172805</v>
      </c>
      <c r="AM52" s="304">
        <v>223756.45833333299</v>
      </c>
      <c r="AN52" s="300">
        <v>0.77229055772133326</v>
      </c>
      <c r="AO52" s="302">
        <v>171616</v>
      </c>
      <c r="AP52" s="304">
        <v>224178.54166666701</v>
      </c>
      <c r="AQ52" s="300">
        <v>0.76553268088957993</v>
      </c>
      <c r="AR52" s="302">
        <v>171634</v>
      </c>
      <c r="AS52" s="304">
        <v>224635.24166666699</v>
      </c>
      <c r="AT52" s="300">
        <v>0.7640564264385783</v>
      </c>
      <c r="AU52" s="302">
        <v>171168</v>
      </c>
      <c r="AV52" s="304">
        <v>225114.89166666701</v>
      </c>
      <c r="AW52" s="300">
        <v>0.76035840513586517</v>
      </c>
      <c r="AX52" s="302">
        <v>170498</v>
      </c>
      <c r="AY52" s="304">
        <v>225631.941666667</v>
      </c>
      <c r="AZ52" s="300">
        <v>0.75564655757774724</v>
      </c>
      <c r="BA52" s="302">
        <v>170474</v>
      </c>
      <c r="BB52" s="304">
        <v>226193.625</v>
      </c>
      <c r="BC52" s="300">
        <v>0.75366403451909836</v>
      </c>
      <c r="BD52" s="302">
        <v>170611</v>
      </c>
      <c r="BE52" s="304">
        <v>226789.33333333299</v>
      </c>
      <c r="BF52" s="300">
        <v>0.75228846741763389</v>
      </c>
      <c r="BG52" s="302">
        <v>170717</v>
      </c>
      <c r="BH52" s="304">
        <v>227394.566666667</v>
      </c>
      <c r="BI52" s="300">
        <v>0.75075232668267977</v>
      </c>
      <c r="BJ52" s="302">
        <v>170886</v>
      </c>
      <c r="BK52" s="304">
        <v>228060.2</v>
      </c>
      <c r="BL52" s="300">
        <v>0.74930215793900024</v>
      </c>
      <c r="BM52" s="302">
        <v>171172</v>
      </c>
      <c r="BN52" s="304">
        <v>228470.48333333299</v>
      </c>
      <c r="BO52" s="306">
        <f t="shared" si="0"/>
        <v>0.74920837695372722</v>
      </c>
    </row>
    <row r="53" spans="1:67" x14ac:dyDescent="0.2">
      <c r="A53" s="306" t="s">
        <v>494</v>
      </c>
      <c r="B53" s="5" t="s">
        <v>481</v>
      </c>
      <c r="C53" s="5" t="s">
        <v>406</v>
      </c>
      <c r="D53" s="5" t="s">
        <v>421</v>
      </c>
      <c r="E53" s="5" t="s">
        <v>28</v>
      </c>
      <c r="F53" s="117" t="s">
        <v>107</v>
      </c>
      <c r="G53" s="5" t="s">
        <v>108</v>
      </c>
      <c r="H53" s="152">
        <v>357326</v>
      </c>
      <c r="I53" s="274">
        <v>330575.51666666701</v>
      </c>
      <c r="J53" s="199">
        <v>1.0809209453956827</v>
      </c>
      <c r="K53" s="302">
        <v>356008</v>
      </c>
      <c r="L53" s="304">
        <v>330794.92499999999</v>
      </c>
      <c r="M53" s="300">
        <v>1.0762196548208833</v>
      </c>
      <c r="N53" s="302">
        <v>353939</v>
      </c>
      <c r="O53" s="304">
        <v>330960.24166666699</v>
      </c>
      <c r="P53" s="300">
        <v>1.0694305703235392</v>
      </c>
      <c r="Q53" s="302">
        <v>352875</v>
      </c>
      <c r="R53" s="304">
        <v>331125.558333333</v>
      </c>
      <c r="S53" s="300">
        <v>1.0656833672886481</v>
      </c>
      <c r="T53" s="302">
        <v>351303</v>
      </c>
      <c r="U53" s="304">
        <v>331290.875</v>
      </c>
      <c r="V53" s="300">
        <v>1.0604065083289722</v>
      </c>
      <c r="W53" s="302">
        <v>348046</v>
      </c>
      <c r="X53" s="304">
        <v>331383.34166666702</v>
      </c>
      <c r="Y53" s="300">
        <v>1.0502821241693363</v>
      </c>
      <c r="Z53" s="302">
        <v>346829</v>
      </c>
      <c r="AA53" s="304">
        <v>331475.808333333</v>
      </c>
      <c r="AB53" s="300">
        <v>1.0463176837666168</v>
      </c>
      <c r="AC53" s="302">
        <v>345370</v>
      </c>
      <c r="AD53" s="304">
        <v>331830.41666666698</v>
      </c>
      <c r="AE53" s="300">
        <v>1.0408027192604647</v>
      </c>
      <c r="AF53" s="302">
        <v>342306</v>
      </c>
      <c r="AG53" s="304">
        <v>332115.933333333</v>
      </c>
      <c r="AH53" s="300">
        <v>1.0306822577417254</v>
      </c>
      <c r="AI53" s="302">
        <v>339218</v>
      </c>
      <c r="AJ53" s="304">
        <v>332426.191666667</v>
      </c>
      <c r="AK53" s="300">
        <v>1.020431026506309</v>
      </c>
      <c r="AL53" s="302">
        <v>338245</v>
      </c>
      <c r="AM53" s="304">
        <v>332750.76666666701</v>
      </c>
      <c r="AN53" s="300">
        <v>1.0165115572486023</v>
      </c>
      <c r="AO53" s="302">
        <v>333822</v>
      </c>
      <c r="AP53" s="304">
        <v>333062.058333333</v>
      </c>
      <c r="AQ53" s="300">
        <v>1.0022816818897649</v>
      </c>
      <c r="AR53" s="302">
        <v>332319</v>
      </c>
      <c r="AS53" s="304">
        <v>333390.76666666701</v>
      </c>
      <c r="AT53" s="300">
        <v>0.9967852539007519</v>
      </c>
      <c r="AU53" s="302">
        <v>330375</v>
      </c>
      <c r="AV53" s="304">
        <v>333741.89166666701</v>
      </c>
      <c r="AW53" s="300">
        <v>0.98991168998937129</v>
      </c>
      <c r="AX53" s="302">
        <v>328614</v>
      </c>
      <c r="AY53" s="304">
        <v>334118.09166666702</v>
      </c>
      <c r="AZ53" s="300">
        <v>0.98352650813007103</v>
      </c>
      <c r="BA53" s="302">
        <v>328659</v>
      </c>
      <c r="BB53" s="304">
        <v>334535.16666666698</v>
      </c>
      <c r="BC53" s="300">
        <v>0.98243483121604958</v>
      </c>
      <c r="BD53" s="302">
        <v>327751</v>
      </c>
      <c r="BE53" s="304">
        <v>334971.60833333299</v>
      </c>
      <c r="BF53" s="300">
        <v>0.97844411838585521</v>
      </c>
      <c r="BG53" s="302">
        <v>327354</v>
      </c>
      <c r="BH53" s="304">
        <v>335439.16666666698</v>
      </c>
      <c r="BI53" s="300">
        <v>0.97589677214199211</v>
      </c>
      <c r="BJ53" s="302">
        <v>327014</v>
      </c>
      <c r="BK53" s="304">
        <v>335944.183333333</v>
      </c>
      <c r="BL53" s="300">
        <v>0.97341765752654141</v>
      </c>
      <c r="BM53" s="302">
        <v>326636</v>
      </c>
      <c r="BN53" s="304">
        <v>336217.808333333</v>
      </c>
      <c r="BO53" s="306">
        <f t="shared" si="0"/>
        <v>0.97150118733796098</v>
      </c>
    </row>
    <row r="54" spans="1:67" x14ac:dyDescent="0.2">
      <c r="A54" s="306" t="s">
        <v>636</v>
      </c>
      <c r="B54" s="5" t="s">
        <v>476</v>
      </c>
      <c r="C54" s="5" t="s">
        <v>403</v>
      </c>
      <c r="D54" s="5" t="s">
        <v>417</v>
      </c>
      <c r="E54" s="5" t="s">
        <v>11</v>
      </c>
      <c r="F54" s="2" t="s">
        <v>559</v>
      </c>
      <c r="G54" s="2" t="s">
        <v>560</v>
      </c>
      <c r="H54" s="152">
        <v>252585</v>
      </c>
      <c r="I54" s="274">
        <v>243549.27499999999</v>
      </c>
      <c r="J54" s="199">
        <v>1.0371001925585694</v>
      </c>
      <c r="K54" s="302">
        <v>250674</v>
      </c>
      <c r="L54" s="304">
        <v>243723.77499999999</v>
      </c>
      <c r="M54" s="300">
        <v>1.0285168117062031</v>
      </c>
      <c r="N54" s="302">
        <v>248122</v>
      </c>
      <c r="O54" s="304">
        <v>243919.47500000001</v>
      </c>
      <c r="P54" s="300">
        <v>1.0172291490870091</v>
      </c>
      <c r="Q54" s="302">
        <v>245809</v>
      </c>
      <c r="R54" s="304">
        <v>244115.17499999999</v>
      </c>
      <c r="S54" s="300">
        <v>1.0069386305050476</v>
      </c>
      <c r="T54" s="302">
        <v>243622</v>
      </c>
      <c r="U54" s="304">
        <v>244310.875</v>
      </c>
      <c r="V54" s="300">
        <v>0.99718033427697395</v>
      </c>
      <c r="W54" s="302">
        <v>241262</v>
      </c>
      <c r="X54" s="304">
        <v>244471.78333333301</v>
      </c>
      <c r="Y54" s="300">
        <v>0.98687053659294288</v>
      </c>
      <c r="Z54" s="302">
        <v>240273</v>
      </c>
      <c r="AA54" s="304">
        <v>244632.691666667</v>
      </c>
      <c r="AB54" s="300">
        <v>0.98217862201096384</v>
      </c>
      <c r="AC54" s="302">
        <v>239609</v>
      </c>
      <c r="AD54" s="304">
        <v>245079.13333333301</v>
      </c>
      <c r="AE54" s="300">
        <v>0.97768013433484335</v>
      </c>
      <c r="AF54" s="302">
        <v>237193</v>
      </c>
      <c r="AG54" s="304">
        <v>245402.3</v>
      </c>
      <c r="AH54" s="300">
        <v>0.96654758329485913</v>
      </c>
      <c r="AI54" s="302">
        <v>234581</v>
      </c>
      <c r="AJ54" s="304">
        <v>245759.8</v>
      </c>
      <c r="AK54" s="300">
        <v>0.95451330933700307</v>
      </c>
      <c r="AL54" s="302">
        <v>233546</v>
      </c>
      <c r="AM54" s="304">
        <v>246137.933333333</v>
      </c>
      <c r="AN54" s="300">
        <v>0.94884196367944496</v>
      </c>
      <c r="AO54" s="302">
        <v>230474</v>
      </c>
      <c r="AP54" s="304">
        <v>246490.808333333</v>
      </c>
      <c r="AQ54" s="300">
        <v>0.93502066693021169</v>
      </c>
      <c r="AR54" s="302">
        <v>229653</v>
      </c>
      <c r="AS54" s="304">
        <v>246859.22500000001</v>
      </c>
      <c r="AT54" s="300">
        <v>0.9302994449569385</v>
      </c>
      <c r="AU54" s="302">
        <v>228368</v>
      </c>
      <c r="AV54" s="304">
        <v>247253.26666666701</v>
      </c>
      <c r="AW54" s="300">
        <v>0.9236197486032528</v>
      </c>
      <c r="AX54" s="302">
        <v>227565</v>
      </c>
      <c r="AY54" s="304">
        <v>247670.42499999999</v>
      </c>
      <c r="AZ54" s="300">
        <v>0.91882185771676217</v>
      </c>
      <c r="BA54" s="302">
        <v>227703</v>
      </c>
      <c r="BB54" s="304">
        <v>248123.25</v>
      </c>
      <c r="BC54" s="300">
        <v>0.91770118277912283</v>
      </c>
      <c r="BD54" s="302">
        <v>228221</v>
      </c>
      <c r="BE54" s="304">
        <v>248595.99166666699</v>
      </c>
      <c r="BF54" s="300">
        <v>0.91803974179122305</v>
      </c>
      <c r="BG54" s="302">
        <v>228351</v>
      </c>
      <c r="BH54" s="304">
        <v>249088.73333333299</v>
      </c>
      <c r="BI54" s="300">
        <v>0.91674559882408835</v>
      </c>
      <c r="BJ54" s="302">
        <v>229461</v>
      </c>
      <c r="BK54" s="304">
        <v>249634.11666666699</v>
      </c>
      <c r="BL54" s="300">
        <v>0.91918926412769186</v>
      </c>
      <c r="BM54" s="302">
        <v>229747</v>
      </c>
      <c r="BN54" s="304">
        <v>249921.29166666701</v>
      </c>
      <c r="BO54" s="306">
        <f t="shared" si="0"/>
        <v>0.91927741917413541</v>
      </c>
    </row>
    <row r="55" spans="1:67" x14ac:dyDescent="0.2">
      <c r="A55" s="306" t="s">
        <v>627</v>
      </c>
      <c r="B55" s="5" t="s">
        <v>484</v>
      </c>
      <c r="C55" s="5" t="s">
        <v>465</v>
      </c>
      <c r="D55" s="5" t="s">
        <v>424</v>
      </c>
      <c r="E55" s="5" t="s">
        <v>35</v>
      </c>
      <c r="F55" s="117" t="s">
        <v>109</v>
      </c>
      <c r="G55" s="5" t="s">
        <v>110</v>
      </c>
      <c r="H55" s="152">
        <v>239998</v>
      </c>
      <c r="I55" s="274">
        <v>212228.16666666701</v>
      </c>
      <c r="J55" s="199">
        <v>1.1308489526602248</v>
      </c>
      <c r="K55" s="302">
        <v>239783</v>
      </c>
      <c r="L55" s="304">
        <v>212398.35</v>
      </c>
      <c r="M55" s="300">
        <v>1.1289306155156102</v>
      </c>
      <c r="N55" s="302">
        <v>238680</v>
      </c>
      <c r="O55" s="304">
        <v>212528.3</v>
      </c>
      <c r="P55" s="300">
        <v>1.1230504361066267</v>
      </c>
      <c r="Q55" s="302">
        <v>237123</v>
      </c>
      <c r="R55" s="304">
        <v>212658.25</v>
      </c>
      <c r="S55" s="300">
        <v>1.1150425624211617</v>
      </c>
      <c r="T55" s="302">
        <v>235722</v>
      </c>
      <c r="U55" s="304">
        <v>212788.2</v>
      </c>
      <c r="V55" s="300">
        <v>1.107777592930435</v>
      </c>
      <c r="W55" s="302">
        <v>234496</v>
      </c>
      <c r="X55" s="304">
        <v>212859.875</v>
      </c>
      <c r="Y55" s="300">
        <v>1.1016449201616791</v>
      </c>
      <c r="Z55" s="302">
        <v>235034</v>
      </c>
      <c r="AA55" s="304">
        <v>212931.55</v>
      </c>
      <c r="AB55" s="300">
        <v>1.1038007284500584</v>
      </c>
      <c r="AC55" s="302">
        <v>234866</v>
      </c>
      <c r="AD55" s="304">
        <v>213152.46666666699</v>
      </c>
      <c r="AE55" s="300">
        <v>1.1018685529325314</v>
      </c>
      <c r="AF55" s="302">
        <v>233073</v>
      </c>
      <c r="AG55" s="304">
        <v>213334.55</v>
      </c>
      <c r="AH55" s="300">
        <v>1.0925234567021611</v>
      </c>
      <c r="AI55" s="302">
        <v>230127</v>
      </c>
      <c r="AJ55" s="304">
        <v>213539.7</v>
      </c>
      <c r="AK55" s="300">
        <v>1.0776778275889682</v>
      </c>
      <c r="AL55" s="302">
        <v>228341</v>
      </c>
      <c r="AM55" s="304">
        <v>213755.22500000001</v>
      </c>
      <c r="AN55" s="300">
        <v>1.0682358758715722</v>
      </c>
      <c r="AO55" s="302">
        <v>226402</v>
      </c>
      <c r="AP55" s="304">
        <v>213961.2</v>
      </c>
      <c r="AQ55" s="300">
        <v>1.0581451216388764</v>
      </c>
      <c r="AR55" s="302">
        <v>225480</v>
      </c>
      <c r="AS55" s="304">
        <v>214187.26666666701</v>
      </c>
      <c r="AT55" s="300">
        <v>1.0527236446362029</v>
      </c>
      <c r="AU55" s="302">
        <v>224724</v>
      </c>
      <c r="AV55" s="304">
        <v>214433.14166666701</v>
      </c>
      <c r="AW55" s="300">
        <v>1.047990988022411</v>
      </c>
      <c r="AX55" s="302">
        <v>212134</v>
      </c>
      <c r="AY55" s="304">
        <v>214704.57500000001</v>
      </c>
      <c r="AZ55" s="300">
        <v>0.98802738600237083</v>
      </c>
      <c r="BA55" s="302">
        <v>212939</v>
      </c>
      <c r="BB55" s="304">
        <v>214999.2</v>
      </c>
      <c r="BC55" s="300">
        <v>0.99041763876330702</v>
      </c>
      <c r="BD55" s="302">
        <v>212706</v>
      </c>
      <c r="BE55" s="304">
        <v>215314.90833333301</v>
      </c>
      <c r="BF55" s="300">
        <v>0.98788328985889773</v>
      </c>
      <c r="BG55" s="302">
        <v>213118</v>
      </c>
      <c r="BH55" s="304">
        <v>215638.3</v>
      </c>
      <c r="BI55" s="300">
        <v>0.98831237308029241</v>
      </c>
      <c r="BJ55" s="302">
        <v>212238</v>
      </c>
      <c r="BK55" s="304">
        <v>215971.95833333299</v>
      </c>
      <c r="BL55" s="300">
        <v>0.98271091135095434</v>
      </c>
      <c r="BM55" s="302">
        <v>212592</v>
      </c>
      <c r="BN55" s="304">
        <v>216171.308333333</v>
      </c>
      <c r="BO55" s="306">
        <f t="shared" si="0"/>
        <v>0.98344225993297063</v>
      </c>
    </row>
    <row r="56" spans="1:67" x14ac:dyDescent="0.2">
      <c r="A56" s="306" t="s">
        <v>495</v>
      </c>
      <c r="B56" s="5" t="s">
        <v>481</v>
      </c>
      <c r="C56" s="5" t="s">
        <v>406</v>
      </c>
      <c r="D56" s="5" t="s">
        <v>435</v>
      </c>
      <c r="E56" s="5" t="s">
        <v>111</v>
      </c>
      <c r="F56" s="117" t="s">
        <v>112</v>
      </c>
      <c r="G56" s="5" t="s">
        <v>113</v>
      </c>
      <c r="H56" s="152">
        <v>191250</v>
      </c>
      <c r="I56" s="274">
        <v>191549.01666666701</v>
      </c>
      <c r="J56" s="199">
        <v>0.9984389548332302</v>
      </c>
      <c r="K56" s="302">
        <v>190379</v>
      </c>
      <c r="L56" s="304">
        <v>191762.25</v>
      </c>
      <c r="M56" s="300">
        <v>0.99278664074915679</v>
      </c>
      <c r="N56" s="302">
        <v>189619</v>
      </c>
      <c r="O56" s="304">
        <v>191933.433333333</v>
      </c>
      <c r="P56" s="300">
        <v>0.98794147901625096</v>
      </c>
      <c r="Q56" s="302">
        <v>189071</v>
      </c>
      <c r="R56" s="304">
        <v>192104.61666666699</v>
      </c>
      <c r="S56" s="300">
        <v>0.98420851763322892</v>
      </c>
      <c r="T56" s="302">
        <v>188507</v>
      </c>
      <c r="U56" s="304">
        <v>192275.8</v>
      </c>
      <c r="V56" s="300">
        <v>0.98039898936839687</v>
      </c>
      <c r="W56" s="302">
        <v>187615</v>
      </c>
      <c r="X56" s="304">
        <v>192381.1</v>
      </c>
      <c r="Y56" s="300">
        <v>0.97522573683173652</v>
      </c>
      <c r="Z56" s="302">
        <v>187412</v>
      </c>
      <c r="AA56" s="304">
        <v>192486.39999999999</v>
      </c>
      <c r="AB56" s="300">
        <v>0.97363761803431315</v>
      </c>
      <c r="AC56" s="302">
        <v>187529</v>
      </c>
      <c r="AD56" s="304">
        <v>192794.97500000001</v>
      </c>
      <c r="AE56" s="300">
        <v>0.97268613977101837</v>
      </c>
      <c r="AF56" s="302">
        <v>186770</v>
      </c>
      <c r="AG56" s="304">
        <v>193060.21666666699</v>
      </c>
      <c r="AH56" s="300">
        <v>0.9674183693809506</v>
      </c>
      <c r="AI56" s="302">
        <v>185490</v>
      </c>
      <c r="AJ56" s="304">
        <v>193347.566666667</v>
      </c>
      <c r="AK56" s="300">
        <v>0.95936040570806091</v>
      </c>
      <c r="AL56" s="302">
        <v>184465</v>
      </c>
      <c r="AM56" s="304">
        <v>193644.52499999999</v>
      </c>
      <c r="AN56" s="300">
        <v>0.95259600032585479</v>
      </c>
      <c r="AO56" s="302">
        <v>183454</v>
      </c>
      <c r="AP56" s="304">
        <v>193911.441666667</v>
      </c>
      <c r="AQ56" s="300">
        <v>0.94607104368475947</v>
      </c>
      <c r="AR56" s="302">
        <v>182573</v>
      </c>
      <c r="AS56" s="304">
        <v>193083.40833333301</v>
      </c>
      <c r="AT56" s="300">
        <v>0.94556545057880803</v>
      </c>
      <c r="AU56" s="302">
        <v>181846</v>
      </c>
      <c r="AV56" s="304">
        <v>193382.70833333299</v>
      </c>
      <c r="AW56" s="300">
        <v>0.94034260646796186</v>
      </c>
      <c r="AX56" s="302">
        <v>180829</v>
      </c>
      <c r="AY56" s="304">
        <v>193698.441666667</v>
      </c>
      <c r="AZ56" s="300">
        <v>0.9335593949237142</v>
      </c>
      <c r="BA56" s="302">
        <v>181604</v>
      </c>
      <c r="BB56" s="304">
        <v>194044.79999999999</v>
      </c>
      <c r="BC56" s="300">
        <v>0.93588697043157054</v>
      </c>
      <c r="BD56" s="302">
        <v>182725</v>
      </c>
      <c r="BE56" s="304">
        <v>194442.17499999999</v>
      </c>
      <c r="BF56" s="300">
        <v>0.93973953953148293</v>
      </c>
      <c r="BG56" s="302">
        <v>183610</v>
      </c>
      <c r="BH56" s="304">
        <v>194870.441666667</v>
      </c>
      <c r="BI56" s="300">
        <v>0.94221575334689089</v>
      </c>
      <c r="BJ56" s="302">
        <v>184253</v>
      </c>
      <c r="BK56" s="304">
        <v>195308.25</v>
      </c>
      <c r="BL56" s="300">
        <v>0.94339588829452925</v>
      </c>
      <c r="BM56" s="302">
        <v>184432</v>
      </c>
      <c r="BN56" s="304">
        <v>195554.8</v>
      </c>
      <c r="BO56" s="306">
        <f t="shared" si="0"/>
        <v>0.94312182569796299</v>
      </c>
    </row>
    <row r="57" spans="1:67" x14ac:dyDescent="0.2">
      <c r="A57" s="306" t="s">
        <v>637</v>
      </c>
      <c r="B57" s="5" t="s">
        <v>474</v>
      </c>
      <c r="C57" s="5" t="s">
        <v>401</v>
      </c>
      <c r="D57" s="5" t="s">
        <v>436</v>
      </c>
      <c r="E57" s="5" t="s">
        <v>114</v>
      </c>
      <c r="F57" s="117" t="s">
        <v>115</v>
      </c>
      <c r="G57" s="5" t="s">
        <v>116</v>
      </c>
      <c r="H57" s="152">
        <v>195801</v>
      </c>
      <c r="I57" s="274">
        <v>181631.808333333</v>
      </c>
      <c r="J57" s="199">
        <v>1.0780105191743923</v>
      </c>
      <c r="K57" s="302">
        <v>193542</v>
      </c>
      <c r="L57" s="304">
        <v>181776.57500000001</v>
      </c>
      <c r="M57" s="300">
        <v>1.0647246489268487</v>
      </c>
      <c r="N57" s="302">
        <v>191838</v>
      </c>
      <c r="O57" s="304">
        <v>181907.28333333301</v>
      </c>
      <c r="P57" s="300">
        <v>1.0545921883098524</v>
      </c>
      <c r="Q57" s="302">
        <v>190048</v>
      </c>
      <c r="R57" s="304">
        <v>182037.99166666699</v>
      </c>
      <c r="S57" s="300">
        <v>1.0440018496138996</v>
      </c>
      <c r="T57" s="302">
        <v>188731</v>
      </c>
      <c r="U57" s="304">
        <v>182168.7</v>
      </c>
      <c r="V57" s="300">
        <v>1.036023202668735</v>
      </c>
      <c r="W57" s="302">
        <v>187131</v>
      </c>
      <c r="X57" s="304">
        <v>182249.17499999999</v>
      </c>
      <c r="Y57" s="300">
        <v>1.0267865410090335</v>
      </c>
      <c r="Z57" s="302">
        <v>186615</v>
      </c>
      <c r="AA57" s="304">
        <v>182329.65</v>
      </c>
      <c r="AB57" s="300">
        <v>1.0235033084306364</v>
      </c>
      <c r="AC57" s="302">
        <v>186385</v>
      </c>
      <c r="AD57" s="304">
        <v>182555.82500000001</v>
      </c>
      <c r="AE57" s="300">
        <v>1.0209753646590023</v>
      </c>
      <c r="AF57" s="302">
        <v>185250</v>
      </c>
      <c r="AG57" s="304">
        <v>182744.53333333301</v>
      </c>
      <c r="AH57" s="300">
        <v>1.0137102140401482</v>
      </c>
      <c r="AI57" s="302">
        <v>183390</v>
      </c>
      <c r="AJ57" s="304">
        <v>182945.89166666701</v>
      </c>
      <c r="AK57" s="300">
        <v>1.0024275392537492</v>
      </c>
      <c r="AL57" s="302">
        <v>182155</v>
      </c>
      <c r="AM57" s="304">
        <v>183161.45</v>
      </c>
      <c r="AN57" s="300">
        <v>0.99450512102846966</v>
      </c>
      <c r="AO57" s="302">
        <v>180456</v>
      </c>
      <c r="AP57" s="304">
        <v>183356.24166666699</v>
      </c>
      <c r="AQ57" s="300">
        <v>0.98418247647146095</v>
      </c>
      <c r="AR57" s="302">
        <v>180528</v>
      </c>
      <c r="AS57" s="304">
        <v>183561.816666667</v>
      </c>
      <c r="AT57" s="300">
        <v>0.98347250685486431</v>
      </c>
      <c r="AU57" s="302">
        <v>180703</v>
      </c>
      <c r="AV57" s="304">
        <v>183782.57500000001</v>
      </c>
      <c r="AW57" s="300">
        <v>0.98324337875884038</v>
      </c>
      <c r="AX57" s="302">
        <v>180444</v>
      </c>
      <c r="AY57" s="304">
        <v>184023.77499999999</v>
      </c>
      <c r="AZ57" s="300">
        <v>0.98054721461941541</v>
      </c>
      <c r="BA57" s="302">
        <v>181089</v>
      </c>
      <c r="BB57" s="304">
        <v>184291.71666666699</v>
      </c>
      <c r="BC57" s="300">
        <v>0.98262148334935839</v>
      </c>
      <c r="BD57" s="302">
        <v>181208</v>
      </c>
      <c r="BE57" s="304">
        <v>184581.183333333</v>
      </c>
      <c r="BF57" s="300">
        <v>0.98172520474505032</v>
      </c>
      <c r="BG57" s="302">
        <v>181648</v>
      </c>
      <c r="BH57" s="304">
        <v>184868.03333333301</v>
      </c>
      <c r="BI57" s="300">
        <v>0.98258198956697396</v>
      </c>
      <c r="BJ57" s="302">
        <v>181603</v>
      </c>
      <c r="BK57" s="304">
        <v>185156.183333333</v>
      </c>
      <c r="BL57" s="300">
        <v>0.98080980462350387</v>
      </c>
      <c r="BM57" s="302">
        <v>181841</v>
      </c>
      <c r="BN57" s="304">
        <v>185297.058333333</v>
      </c>
      <c r="BO57" s="306">
        <f t="shared" si="0"/>
        <v>0.98134855261913623</v>
      </c>
    </row>
    <row r="58" spans="1:67" x14ac:dyDescent="0.2">
      <c r="A58" s="306" t="s">
        <v>632</v>
      </c>
      <c r="B58" s="5" t="s">
        <v>488</v>
      </c>
      <c r="C58" s="5" t="s">
        <v>409</v>
      </c>
      <c r="D58" s="5" t="s">
        <v>430</v>
      </c>
      <c r="E58" s="5" t="s">
        <v>65</v>
      </c>
      <c r="F58" s="117" t="s">
        <v>117</v>
      </c>
      <c r="G58" s="5" t="s">
        <v>118</v>
      </c>
      <c r="H58" s="152">
        <v>90990</v>
      </c>
      <c r="I58" s="274">
        <v>79401.016666666706</v>
      </c>
      <c r="J58" s="199">
        <v>1.1459551000711363</v>
      </c>
      <c r="K58" s="302">
        <v>90485</v>
      </c>
      <c r="L58" s="304">
        <v>79482.3</v>
      </c>
      <c r="M58" s="300">
        <v>1.1384295623050666</v>
      </c>
      <c r="N58" s="302">
        <v>90385</v>
      </c>
      <c r="O58" s="304">
        <v>79545.225000000006</v>
      </c>
      <c r="P58" s="300">
        <v>1.1362718503844824</v>
      </c>
      <c r="Q58" s="302">
        <v>89767</v>
      </c>
      <c r="R58" s="304">
        <v>79608.149999999994</v>
      </c>
      <c r="S58" s="300">
        <v>1.1276106780524358</v>
      </c>
      <c r="T58" s="302">
        <v>89174</v>
      </c>
      <c r="U58" s="304">
        <v>79671.074999999997</v>
      </c>
      <c r="V58" s="300">
        <v>1.1192769772467612</v>
      </c>
      <c r="W58" s="302">
        <v>88461</v>
      </c>
      <c r="X58" s="304">
        <v>79716.3</v>
      </c>
      <c r="Y58" s="300">
        <v>1.1096977657016194</v>
      </c>
      <c r="Z58" s="302">
        <v>87959</v>
      </c>
      <c r="AA58" s="304">
        <v>79761.524999999994</v>
      </c>
      <c r="AB58" s="300">
        <v>1.1027748027636133</v>
      </c>
      <c r="AC58" s="302">
        <v>87492</v>
      </c>
      <c r="AD58" s="304">
        <v>79899.75</v>
      </c>
      <c r="AE58" s="300">
        <v>1.0950221996939915</v>
      </c>
      <c r="AF58" s="302">
        <v>86817</v>
      </c>
      <c r="AG58" s="304">
        <v>80013.774999999994</v>
      </c>
      <c r="AH58" s="300">
        <v>1.0850256721420781</v>
      </c>
      <c r="AI58" s="302">
        <v>85632</v>
      </c>
      <c r="AJ58" s="304">
        <v>80135.683333333305</v>
      </c>
      <c r="AK58" s="300">
        <v>1.068587630853588</v>
      </c>
      <c r="AL58" s="302">
        <v>84898</v>
      </c>
      <c r="AM58" s="304">
        <v>80261.824999999997</v>
      </c>
      <c r="AN58" s="300">
        <v>1.0577631395747604</v>
      </c>
      <c r="AO58" s="302">
        <v>84606</v>
      </c>
      <c r="AP58" s="304">
        <v>80385.216666666704</v>
      </c>
      <c r="AQ58" s="300">
        <v>1.0525069597166805</v>
      </c>
      <c r="AR58" s="302">
        <v>84402</v>
      </c>
      <c r="AS58" s="304">
        <v>80513.216666666704</v>
      </c>
      <c r="AT58" s="300">
        <v>1.0482999375050841</v>
      </c>
      <c r="AU58" s="302">
        <v>83981</v>
      </c>
      <c r="AV58" s="304">
        <v>80652.058333333305</v>
      </c>
      <c r="AW58" s="300">
        <v>1.041275346661436</v>
      </c>
      <c r="AX58" s="302">
        <v>83108</v>
      </c>
      <c r="AY58" s="304">
        <v>80802.566666666695</v>
      </c>
      <c r="AZ58" s="300">
        <v>1.0285316844308159</v>
      </c>
      <c r="BA58" s="302">
        <v>84148</v>
      </c>
      <c r="BB58" s="304">
        <v>80967.383333333302</v>
      </c>
      <c r="BC58" s="300">
        <v>1.0392826905813723</v>
      </c>
      <c r="BD58" s="302">
        <v>84359</v>
      </c>
      <c r="BE58" s="304">
        <v>81141.491666666698</v>
      </c>
      <c r="BF58" s="300">
        <v>1.0396530587156443</v>
      </c>
      <c r="BG58" s="302">
        <v>84346</v>
      </c>
      <c r="BH58" s="304">
        <v>81317.425000000003</v>
      </c>
      <c r="BI58" s="300">
        <v>1.0372438625546738</v>
      </c>
      <c r="BJ58" s="302">
        <v>84155</v>
      </c>
      <c r="BK58" s="304">
        <v>81498.8</v>
      </c>
      <c r="BL58" s="300">
        <v>1.0325918909235472</v>
      </c>
      <c r="BM58" s="302">
        <v>83976</v>
      </c>
      <c r="BN58" s="304">
        <v>81594.266666666706</v>
      </c>
      <c r="BO58" s="306">
        <f t="shared" si="0"/>
        <v>1.0291899594252532</v>
      </c>
    </row>
    <row r="59" spans="1:67" x14ac:dyDescent="0.2">
      <c r="A59" s="306" t="s">
        <v>630</v>
      </c>
      <c r="B59" s="5" t="s">
        <v>475</v>
      </c>
      <c r="C59" s="5" t="s">
        <v>402</v>
      </c>
      <c r="D59" s="5" t="s">
        <v>427</v>
      </c>
      <c r="E59" s="5" t="s">
        <v>50</v>
      </c>
      <c r="F59" s="117" t="s">
        <v>119</v>
      </c>
      <c r="G59" s="5" t="s">
        <v>120</v>
      </c>
      <c r="H59" s="152">
        <v>99501</v>
      </c>
      <c r="I59" s="274">
        <v>101861.27499999999</v>
      </c>
      <c r="J59" s="199">
        <v>0.97682853469093145</v>
      </c>
      <c r="K59" s="302">
        <v>98848</v>
      </c>
      <c r="L59" s="304">
        <v>101902.325</v>
      </c>
      <c r="M59" s="300">
        <v>0.97002693510673088</v>
      </c>
      <c r="N59" s="302">
        <v>98200</v>
      </c>
      <c r="O59" s="304">
        <v>101925.691666667</v>
      </c>
      <c r="P59" s="300">
        <v>0.9634469817595025</v>
      </c>
      <c r="Q59" s="302">
        <v>97421</v>
      </c>
      <c r="R59" s="304">
        <v>101949.058333333</v>
      </c>
      <c r="S59" s="300">
        <v>0.95558508918711105</v>
      </c>
      <c r="T59" s="302">
        <v>96922</v>
      </c>
      <c r="U59" s="304">
        <v>101972.425</v>
      </c>
      <c r="V59" s="300">
        <v>0.9504726400298904</v>
      </c>
      <c r="W59" s="302">
        <v>96041</v>
      </c>
      <c r="X59" s="304">
        <v>101980.433333333</v>
      </c>
      <c r="Y59" s="300">
        <v>0.94175908908016326</v>
      </c>
      <c r="Z59" s="302">
        <v>95698</v>
      </c>
      <c r="AA59" s="304">
        <v>101988.441666667</v>
      </c>
      <c r="AB59" s="300">
        <v>0.93832201410404614</v>
      </c>
      <c r="AC59" s="302">
        <v>95175</v>
      </c>
      <c r="AD59" s="304">
        <v>102174.3</v>
      </c>
      <c r="AE59" s="300">
        <v>0.93149647220484988</v>
      </c>
      <c r="AF59" s="302">
        <v>94688</v>
      </c>
      <c r="AG59" s="304">
        <v>102355.508333333</v>
      </c>
      <c r="AH59" s="300">
        <v>0.92508944112355107</v>
      </c>
      <c r="AI59" s="302">
        <v>93900</v>
      </c>
      <c r="AJ59" s="304">
        <v>102546.25</v>
      </c>
      <c r="AK59" s="300">
        <v>0.91568438631349269</v>
      </c>
      <c r="AL59" s="302">
        <v>93638</v>
      </c>
      <c r="AM59" s="304">
        <v>102739.108333333</v>
      </c>
      <c r="AN59" s="300">
        <v>0.91141534629826826</v>
      </c>
      <c r="AO59" s="302">
        <v>92632</v>
      </c>
      <c r="AP59" s="304">
        <v>102943.875</v>
      </c>
      <c r="AQ59" s="300">
        <v>0.89983012588170008</v>
      </c>
      <c r="AR59" s="302">
        <v>92545</v>
      </c>
      <c r="AS59" s="304">
        <v>103159.758333333</v>
      </c>
      <c r="AT59" s="300">
        <v>0.89710369135381007</v>
      </c>
      <c r="AU59" s="302">
        <v>92364</v>
      </c>
      <c r="AV59" s="304">
        <v>103391.441666667</v>
      </c>
      <c r="AW59" s="300">
        <v>0.89334280005283839</v>
      </c>
      <c r="AX59" s="302">
        <v>92060</v>
      </c>
      <c r="AY59" s="304">
        <v>103638.358333333</v>
      </c>
      <c r="AZ59" s="300">
        <v>0.88828114879923681</v>
      </c>
      <c r="BA59" s="302">
        <v>92633</v>
      </c>
      <c r="BB59" s="304">
        <v>103882.91666666701</v>
      </c>
      <c r="BC59" s="300">
        <v>0.89170580661722243</v>
      </c>
      <c r="BD59" s="302">
        <v>92473</v>
      </c>
      <c r="BE59" s="304">
        <v>104133.675</v>
      </c>
      <c r="BF59" s="300">
        <v>0.8880220543450521</v>
      </c>
      <c r="BG59" s="302">
        <v>92950</v>
      </c>
      <c r="BH59" s="304">
        <v>104382.925</v>
      </c>
      <c r="BI59" s="300">
        <v>0.8904713103220665</v>
      </c>
      <c r="BJ59" s="302">
        <v>93198</v>
      </c>
      <c r="BK59" s="304">
        <v>104642.25</v>
      </c>
      <c r="BL59" s="300">
        <v>0.89063451903987156</v>
      </c>
      <c r="BM59" s="302">
        <v>93133</v>
      </c>
      <c r="BN59" s="304">
        <v>104731.09166666699</v>
      </c>
      <c r="BO59" s="306">
        <f t="shared" si="0"/>
        <v>0.88925837130027408</v>
      </c>
    </row>
    <row r="60" spans="1:67" x14ac:dyDescent="0.2">
      <c r="A60" s="306" t="s">
        <v>630</v>
      </c>
      <c r="B60" s="5" t="s">
        <v>475</v>
      </c>
      <c r="C60" s="5" t="s">
        <v>402</v>
      </c>
      <c r="D60" s="5" t="s">
        <v>427</v>
      </c>
      <c r="E60" s="5" t="s">
        <v>50</v>
      </c>
      <c r="F60" s="117" t="s">
        <v>121</v>
      </c>
      <c r="G60" s="5" t="s">
        <v>122</v>
      </c>
      <c r="H60" s="152">
        <v>121294</v>
      </c>
      <c r="I60" s="274">
        <v>119280.55</v>
      </c>
      <c r="J60" s="199">
        <v>1.0168799523476375</v>
      </c>
      <c r="K60" s="302">
        <v>120779</v>
      </c>
      <c r="L60" s="304">
        <v>119352.625</v>
      </c>
      <c r="M60" s="300">
        <v>1.0119509311169319</v>
      </c>
      <c r="N60" s="302">
        <v>120260</v>
      </c>
      <c r="O60" s="304">
        <v>119419.95833333299</v>
      </c>
      <c r="P60" s="300">
        <v>1.0070343490182958</v>
      </c>
      <c r="Q60" s="302">
        <v>119888</v>
      </c>
      <c r="R60" s="304">
        <v>119487.29166666701</v>
      </c>
      <c r="S60" s="300">
        <v>1.0033535644480991</v>
      </c>
      <c r="T60" s="302">
        <v>119706</v>
      </c>
      <c r="U60" s="304">
        <v>119554.625</v>
      </c>
      <c r="V60" s="300">
        <v>1.0012661576246005</v>
      </c>
      <c r="W60" s="302">
        <v>118491</v>
      </c>
      <c r="X60" s="304">
        <v>119601.03333333301</v>
      </c>
      <c r="Y60" s="300">
        <v>0.99071886502653117</v>
      </c>
      <c r="Z60" s="302">
        <v>118263</v>
      </c>
      <c r="AA60" s="304">
        <v>119647.441666667</v>
      </c>
      <c r="AB60" s="300">
        <v>0.98842899064633571</v>
      </c>
      <c r="AC60" s="302">
        <v>118173</v>
      </c>
      <c r="AD60" s="304">
        <v>119787.866666667</v>
      </c>
      <c r="AE60" s="300">
        <v>0.98651894627057113</v>
      </c>
      <c r="AF60" s="302">
        <v>116143</v>
      </c>
      <c r="AG60" s="304">
        <v>119910.65</v>
      </c>
      <c r="AH60" s="300">
        <v>0.96857952150205173</v>
      </c>
      <c r="AI60" s="302">
        <v>114976</v>
      </c>
      <c r="AJ60" s="304">
        <v>120043.16666666701</v>
      </c>
      <c r="AK60" s="300">
        <v>0.95778879541942286</v>
      </c>
      <c r="AL60" s="302">
        <v>114837</v>
      </c>
      <c r="AM60" s="304">
        <v>120181.816666667</v>
      </c>
      <c r="AN60" s="300">
        <v>0.95552724351395657</v>
      </c>
      <c r="AO60" s="302">
        <v>113390</v>
      </c>
      <c r="AP60" s="304">
        <v>120303.766666667</v>
      </c>
      <c r="AQ60" s="300">
        <v>0.94253075478656134</v>
      </c>
      <c r="AR60" s="302">
        <v>113171</v>
      </c>
      <c r="AS60" s="304">
        <v>120431.425</v>
      </c>
      <c r="AT60" s="300">
        <v>0.93971320193213692</v>
      </c>
      <c r="AU60" s="302">
        <v>113048</v>
      </c>
      <c r="AV60" s="304">
        <v>120562.41666666701</v>
      </c>
      <c r="AW60" s="300">
        <v>0.93767198041954491</v>
      </c>
      <c r="AX60" s="302">
        <v>112532</v>
      </c>
      <c r="AY60" s="304">
        <v>120698.03333333301</v>
      </c>
      <c r="AZ60" s="300">
        <v>0.93234327761761626</v>
      </c>
      <c r="BA60" s="302">
        <v>112531</v>
      </c>
      <c r="BB60" s="304">
        <v>120848.366666667</v>
      </c>
      <c r="BC60" s="300">
        <v>0.9311751834461397</v>
      </c>
      <c r="BD60" s="302">
        <v>112604</v>
      </c>
      <c r="BE60" s="304">
        <v>121007.991666667</v>
      </c>
      <c r="BF60" s="300">
        <v>0.93055011036116575</v>
      </c>
      <c r="BG60" s="302">
        <v>112641</v>
      </c>
      <c r="BH60" s="304">
        <v>121174.383333333</v>
      </c>
      <c r="BI60" s="300">
        <v>0.92957766238546546</v>
      </c>
      <c r="BJ60" s="302">
        <v>112987</v>
      </c>
      <c r="BK60" s="304">
        <v>121346.641666667</v>
      </c>
      <c r="BL60" s="300">
        <v>0.9311094105955523</v>
      </c>
      <c r="BM60" s="302">
        <v>113440</v>
      </c>
      <c r="BN60" s="304">
        <v>121420.183333333</v>
      </c>
      <c r="BO60" s="306">
        <f t="shared" si="0"/>
        <v>0.93427630304736797</v>
      </c>
    </row>
    <row r="61" spans="1:67" x14ac:dyDescent="0.2">
      <c r="A61" s="306" t="s">
        <v>496</v>
      </c>
      <c r="B61" s="5" t="s">
        <v>497</v>
      </c>
      <c r="C61" s="5" t="s">
        <v>411</v>
      </c>
      <c r="D61" s="5" t="s">
        <v>437</v>
      </c>
      <c r="E61" s="5" t="s">
        <v>123</v>
      </c>
      <c r="F61" s="117" t="s">
        <v>124</v>
      </c>
      <c r="G61" s="5" t="s">
        <v>125</v>
      </c>
      <c r="H61" s="152">
        <v>122775</v>
      </c>
      <c r="I61" s="274">
        <v>122390.825</v>
      </c>
      <c r="J61" s="199">
        <v>1.0031389199312939</v>
      </c>
      <c r="K61" s="302">
        <v>122444</v>
      </c>
      <c r="L61" s="304">
        <v>122451.45</v>
      </c>
      <c r="M61" s="300">
        <v>0.99993915956078927</v>
      </c>
      <c r="N61" s="302">
        <v>122062</v>
      </c>
      <c r="O61" s="304">
        <v>122497.125</v>
      </c>
      <c r="P61" s="300">
        <v>0.99644787581749372</v>
      </c>
      <c r="Q61" s="302">
        <v>121777</v>
      </c>
      <c r="R61" s="304">
        <v>122542.8</v>
      </c>
      <c r="S61" s="300">
        <v>0.99375075483830955</v>
      </c>
      <c r="T61" s="302">
        <v>121346</v>
      </c>
      <c r="U61" s="304">
        <v>122588.47500000001</v>
      </c>
      <c r="V61" s="300">
        <v>0.989864667131229</v>
      </c>
      <c r="W61" s="302">
        <v>120854</v>
      </c>
      <c r="X61" s="304">
        <v>122605.175</v>
      </c>
      <c r="Y61" s="300">
        <v>0.98571695689027805</v>
      </c>
      <c r="Z61" s="302">
        <v>120651</v>
      </c>
      <c r="AA61" s="304">
        <v>122621.875</v>
      </c>
      <c r="AB61" s="300">
        <v>0.98392721527052163</v>
      </c>
      <c r="AC61" s="302">
        <v>119555</v>
      </c>
      <c r="AD61" s="304">
        <v>122729.72500000001</v>
      </c>
      <c r="AE61" s="300">
        <v>0.97413238724359563</v>
      </c>
      <c r="AF61" s="302">
        <v>118178</v>
      </c>
      <c r="AG61" s="304">
        <v>122828.891666667</v>
      </c>
      <c r="AH61" s="300">
        <v>0.96213519796882496</v>
      </c>
      <c r="AI61" s="302">
        <v>116614</v>
      </c>
      <c r="AJ61" s="304">
        <v>122934.116666667</v>
      </c>
      <c r="AK61" s="300">
        <v>0.94858940025734395</v>
      </c>
      <c r="AL61" s="302">
        <v>116113</v>
      </c>
      <c r="AM61" s="304">
        <v>123042.258333333</v>
      </c>
      <c r="AN61" s="300">
        <v>0.94368391455754175</v>
      </c>
      <c r="AO61" s="302">
        <v>114284</v>
      </c>
      <c r="AP61" s="304">
        <v>123156.70833333299</v>
      </c>
      <c r="AQ61" s="300">
        <v>0.92795594772378676</v>
      </c>
      <c r="AR61" s="302">
        <v>113431</v>
      </c>
      <c r="AS61" s="304">
        <v>123284.34166666699</v>
      </c>
      <c r="AT61" s="300">
        <v>0.9200762924677961</v>
      </c>
      <c r="AU61" s="302">
        <v>113377</v>
      </c>
      <c r="AV61" s="304">
        <v>123424.858333333</v>
      </c>
      <c r="AW61" s="300">
        <v>0.91859129134102957</v>
      </c>
      <c r="AX61" s="302">
        <v>113215</v>
      </c>
      <c r="AY61" s="304">
        <v>123572.366666667</v>
      </c>
      <c r="AZ61" s="300">
        <v>0.91618379621549439</v>
      </c>
      <c r="BA61" s="302">
        <v>113594</v>
      </c>
      <c r="BB61" s="304">
        <v>123741.15</v>
      </c>
      <c r="BC61" s="300">
        <v>0.91799696382327145</v>
      </c>
      <c r="BD61" s="302">
        <v>114117</v>
      </c>
      <c r="BE61" s="304">
        <v>123927.03333333301</v>
      </c>
      <c r="BF61" s="300">
        <v>0.92084024712391488</v>
      </c>
      <c r="BG61" s="302">
        <v>114072</v>
      </c>
      <c r="BH61" s="304">
        <v>124116.25</v>
      </c>
      <c r="BI61" s="300">
        <v>0.91907385213459158</v>
      </c>
      <c r="BJ61" s="302">
        <v>114196</v>
      </c>
      <c r="BK61" s="304">
        <v>124308.15833333301</v>
      </c>
      <c r="BL61" s="300">
        <v>0.91865249659465475</v>
      </c>
      <c r="BM61" s="302">
        <v>115332</v>
      </c>
      <c r="BN61" s="304">
        <v>124414.41666666701</v>
      </c>
      <c r="BO61" s="306">
        <f t="shared" si="0"/>
        <v>0.92699867981537254</v>
      </c>
    </row>
    <row r="62" spans="1:67" x14ac:dyDescent="0.2">
      <c r="A62" s="306" t="s">
        <v>622</v>
      </c>
      <c r="B62" s="5" t="s">
        <v>477</v>
      </c>
      <c r="C62" s="5" t="s">
        <v>404</v>
      </c>
      <c r="D62" s="5" t="s">
        <v>418</v>
      </c>
      <c r="E62" s="5" t="s">
        <v>12</v>
      </c>
      <c r="F62" s="117" t="s">
        <v>126</v>
      </c>
      <c r="G62" s="5" t="s">
        <v>127</v>
      </c>
      <c r="H62" s="152">
        <v>155193</v>
      </c>
      <c r="I62" s="274">
        <v>179729.01666666701</v>
      </c>
      <c r="J62" s="199">
        <v>0.86348327542361991</v>
      </c>
      <c r="K62" s="302">
        <v>154839</v>
      </c>
      <c r="L62" s="304">
        <v>179955.95</v>
      </c>
      <c r="M62" s="300">
        <v>0.86042723233102314</v>
      </c>
      <c r="N62" s="302">
        <v>154550</v>
      </c>
      <c r="O62" s="304">
        <v>180104.29166666701</v>
      </c>
      <c r="P62" s="300">
        <v>0.85811392149409571</v>
      </c>
      <c r="Q62" s="302">
        <v>154216</v>
      </c>
      <c r="R62" s="304">
        <v>180252.63333333301</v>
      </c>
      <c r="S62" s="300">
        <v>0.8555547685942283</v>
      </c>
      <c r="T62" s="302">
        <v>152814</v>
      </c>
      <c r="U62" s="304">
        <v>180400.97500000001</v>
      </c>
      <c r="V62" s="300">
        <v>0.84707967903166814</v>
      </c>
      <c r="W62" s="302">
        <v>152397</v>
      </c>
      <c r="X62" s="304">
        <v>180490.816666667</v>
      </c>
      <c r="Y62" s="300">
        <v>0.84434766718048015</v>
      </c>
      <c r="Z62" s="302">
        <v>152507</v>
      </c>
      <c r="AA62" s="304">
        <v>180580.65833333301</v>
      </c>
      <c r="AB62" s="300">
        <v>0.8445367372539313</v>
      </c>
      <c r="AC62" s="302">
        <v>152763</v>
      </c>
      <c r="AD62" s="304">
        <v>180933.441666667</v>
      </c>
      <c r="AE62" s="300">
        <v>0.84430494768034481</v>
      </c>
      <c r="AF62" s="302">
        <v>152914</v>
      </c>
      <c r="AG62" s="304">
        <v>181252.97500000001</v>
      </c>
      <c r="AH62" s="300">
        <v>0.84364960078586293</v>
      </c>
      <c r="AI62" s="302">
        <v>152281</v>
      </c>
      <c r="AJ62" s="304">
        <v>181591.55</v>
      </c>
      <c r="AK62" s="300">
        <v>0.83859078244554885</v>
      </c>
      <c r="AL62" s="302">
        <v>152131</v>
      </c>
      <c r="AM62" s="304">
        <v>181949.33333333299</v>
      </c>
      <c r="AN62" s="300">
        <v>0.83611738066275021</v>
      </c>
      <c r="AO62" s="302">
        <v>151602</v>
      </c>
      <c r="AP62" s="304">
        <v>182288.67499999999</v>
      </c>
      <c r="AQ62" s="300">
        <v>0.83165890585358637</v>
      </c>
      <c r="AR62" s="302">
        <v>151972</v>
      </c>
      <c r="AS62" s="304">
        <v>182648.27499999999</v>
      </c>
      <c r="AT62" s="300">
        <v>0.8320472777528285</v>
      </c>
      <c r="AU62" s="302">
        <v>152238</v>
      </c>
      <c r="AV62" s="304">
        <v>183036.35833333299</v>
      </c>
      <c r="AW62" s="300">
        <v>0.83173639044301151</v>
      </c>
      <c r="AX62" s="302">
        <v>152090</v>
      </c>
      <c r="AY62" s="304">
        <v>183451.71666666699</v>
      </c>
      <c r="AZ62" s="300">
        <v>0.82904648025915484</v>
      </c>
      <c r="BA62" s="302">
        <v>152499</v>
      </c>
      <c r="BB62" s="304">
        <v>183892.125</v>
      </c>
      <c r="BC62" s="300">
        <v>0.82928510397060229</v>
      </c>
      <c r="BD62" s="302">
        <v>153484</v>
      </c>
      <c r="BE62" s="304">
        <v>184350.27499999999</v>
      </c>
      <c r="BF62" s="300">
        <v>0.83256724189860853</v>
      </c>
      <c r="BG62" s="302">
        <v>153250</v>
      </c>
      <c r="BH62" s="304">
        <v>184823.20833333299</v>
      </c>
      <c r="BI62" s="300">
        <v>0.82917075935404183</v>
      </c>
      <c r="BJ62" s="302">
        <v>153058</v>
      </c>
      <c r="BK62" s="304">
        <v>185320.65</v>
      </c>
      <c r="BL62" s="300">
        <v>0.82590903927867731</v>
      </c>
      <c r="BM62" s="302">
        <v>152371</v>
      </c>
      <c r="BN62" s="304">
        <v>185577.50833333301</v>
      </c>
      <c r="BO62" s="306">
        <f t="shared" si="0"/>
        <v>0.82106393909714681</v>
      </c>
    </row>
    <row r="63" spans="1:67" x14ac:dyDescent="0.2">
      <c r="A63" s="306" t="s">
        <v>498</v>
      </c>
      <c r="B63" s="5" t="s">
        <v>493</v>
      </c>
      <c r="C63" s="5" t="s">
        <v>98</v>
      </c>
      <c r="D63" s="5" t="s">
        <v>434</v>
      </c>
      <c r="E63" s="5" t="s">
        <v>98</v>
      </c>
      <c r="F63" s="117" t="s">
        <v>129</v>
      </c>
      <c r="G63" s="5" t="s">
        <v>130</v>
      </c>
      <c r="H63" s="152">
        <v>108916</v>
      </c>
      <c r="I63" s="274">
        <v>119952.54166666701</v>
      </c>
      <c r="J63" s="199">
        <v>0.90799243172907362</v>
      </c>
      <c r="K63" s="302">
        <v>108382</v>
      </c>
      <c r="L63" s="304">
        <v>120013.55</v>
      </c>
      <c r="M63" s="300">
        <v>0.90308136039638853</v>
      </c>
      <c r="N63" s="302">
        <v>107534</v>
      </c>
      <c r="O63" s="304">
        <v>120054.08333333299</v>
      </c>
      <c r="P63" s="300">
        <v>0.89571297380555825</v>
      </c>
      <c r="Q63" s="302">
        <v>107096</v>
      </c>
      <c r="R63" s="304">
        <v>120094.616666667</v>
      </c>
      <c r="S63" s="300">
        <v>0.89176353588982438</v>
      </c>
      <c r="T63" s="302">
        <v>106260</v>
      </c>
      <c r="U63" s="304">
        <v>120135.15</v>
      </c>
      <c r="V63" s="300">
        <v>0.88450382756420587</v>
      </c>
      <c r="W63" s="302">
        <v>105299</v>
      </c>
      <c r="X63" s="304">
        <v>120156.941666667</v>
      </c>
      <c r="Y63" s="300">
        <v>0.87634554058570235</v>
      </c>
      <c r="Z63" s="302">
        <v>105078</v>
      </c>
      <c r="AA63" s="304">
        <v>120178.733333333</v>
      </c>
      <c r="AB63" s="300">
        <v>0.87434770766430903</v>
      </c>
      <c r="AC63" s="302">
        <v>104517</v>
      </c>
      <c r="AD63" s="304">
        <v>120235.691666667</v>
      </c>
      <c r="AE63" s="300">
        <v>0.86926767377656544</v>
      </c>
      <c r="AF63" s="302">
        <v>103192</v>
      </c>
      <c r="AG63" s="304">
        <v>120240.53333333301</v>
      </c>
      <c r="AH63" s="300">
        <v>0.85821309286718861</v>
      </c>
      <c r="AI63" s="302">
        <v>101877</v>
      </c>
      <c r="AJ63" s="304">
        <v>120250.34166666699</v>
      </c>
      <c r="AK63" s="300">
        <v>0.84720757203669528</v>
      </c>
      <c r="AL63" s="302">
        <v>101957</v>
      </c>
      <c r="AM63" s="304">
        <v>120263.358333333</v>
      </c>
      <c r="AN63" s="300">
        <v>0.84778108156107357</v>
      </c>
      <c r="AO63" s="302">
        <v>100956</v>
      </c>
      <c r="AP63" s="304">
        <v>120310.566666667</v>
      </c>
      <c r="AQ63" s="300">
        <v>0.83912828936887274</v>
      </c>
      <c r="AR63" s="302">
        <v>100442</v>
      </c>
      <c r="AS63" s="304">
        <v>120359.258333333</v>
      </c>
      <c r="AT63" s="300">
        <v>0.8345182696442639</v>
      </c>
      <c r="AU63" s="302">
        <v>100090</v>
      </c>
      <c r="AV63" s="304">
        <v>120413.15</v>
      </c>
      <c r="AW63" s="300">
        <v>0.83122150695335184</v>
      </c>
      <c r="AX63" s="302">
        <v>99791</v>
      </c>
      <c r="AY63" s="304">
        <v>120473.2</v>
      </c>
      <c r="AZ63" s="300">
        <v>0.82832530388501346</v>
      </c>
      <c r="BA63" s="302">
        <v>99822</v>
      </c>
      <c r="BB63" s="304">
        <v>120546.83333333299</v>
      </c>
      <c r="BC63" s="300">
        <v>0.82807650138742994</v>
      </c>
      <c r="BD63" s="302">
        <v>99926</v>
      </c>
      <c r="BE63" s="304">
        <v>120627.358333333</v>
      </c>
      <c r="BF63" s="300">
        <v>0.82838587680807574</v>
      </c>
      <c r="BG63" s="302">
        <v>99771</v>
      </c>
      <c r="BH63" s="304">
        <v>120708.75</v>
      </c>
      <c r="BI63" s="300">
        <v>0.82654322905340338</v>
      </c>
      <c r="BJ63" s="302">
        <v>99601</v>
      </c>
      <c r="BK63" s="304">
        <v>120791.191666667</v>
      </c>
      <c r="BL63" s="300">
        <v>0.82457171442481469</v>
      </c>
      <c r="BM63" s="302">
        <v>99593</v>
      </c>
      <c r="BN63" s="304">
        <v>120841.058333333</v>
      </c>
      <c r="BO63" s="306">
        <f t="shared" si="0"/>
        <v>0.82416524129802415</v>
      </c>
    </row>
    <row r="64" spans="1:67" x14ac:dyDescent="0.2">
      <c r="A64" s="306" t="s">
        <v>627</v>
      </c>
      <c r="B64" s="5" t="s">
        <v>484</v>
      </c>
      <c r="C64" s="5" t="s">
        <v>465</v>
      </c>
      <c r="D64" s="5" t="s">
        <v>424</v>
      </c>
      <c r="E64" s="5" t="s">
        <v>35</v>
      </c>
      <c r="F64" s="117" t="s">
        <v>131</v>
      </c>
      <c r="G64" s="5" t="s">
        <v>132</v>
      </c>
      <c r="H64" s="152">
        <v>116345</v>
      </c>
      <c r="I64" s="274">
        <v>105479.733333333</v>
      </c>
      <c r="J64" s="199">
        <v>1.1030080976061154</v>
      </c>
      <c r="K64" s="302">
        <v>116661</v>
      </c>
      <c r="L64" s="304">
        <v>105911.22500000001</v>
      </c>
      <c r="M64" s="300">
        <v>1.1014979762532253</v>
      </c>
      <c r="N64" s="302">
        <v>117229</v>
      </c>
      <c r="O64" s="304">
        <v>106340.425</v>
      </c>
      <c r="P64" s="300">
        <v>1.1023935629371426</v>
      </c>
      <c r="Q64" s="302">
        <v>117120</v>
      </c>
      <c r="R64" s="304">
        <v>106769.625</v>
      </c>
      <c r="S64" s="300">
        <v>1.0969411946515688</v>
      </c>
      <c r="T64" s="302">
        <v>117539</v>
      </c>
      <c r="U64" s="304">
        <v>107198.825</v>
      </c>
      <c r="V64" s="300">
        <v>1.0964579136011985</v>
      </c>
      <c r="W64" s="302">
        <v>117897</v>
      </c>
      <c r="X64" s="304">
        <v>107606.741666667</v>
      </c>
      <c r="Y64" s="300">
        <v>1.095628379541582</v>
      </c>
      <c r="Z64" s="302">
        <v>117796</v>
      </c>
      <c r="AA64" s="304">
        <v>108014.65833333301</v>
      </c>
      <c r="AB64" s="300">
        <v>1.0905556876964031</v>
      </c>
      <c r="AC64" s="302">
        <v>117095</v>
      </c>
      <c r="AD64" s="304">
        <v>108481.66666666701</v>
      </c>
      <c r="AE64" s="300">
        <v>1.0793989767856287</v>
      </c>
      <c r="AF64" s="302">
        <v>115772</v>
      </c>
      <c r="AG64" s="304">
        <v>108552.316666667</v>
      </c>
      <c r="AH64" s="300">
        <v>1.0665087909224689</v>
      </c>
      <c r="AI64" s="302">
        <v>114426</v>
      </c>
      <c r="AJ64" s="304">
        <v>108625.95</v>
      </c>
      <c r="AK64" s="300">
        <v>1.0533946998852484</v>
      </c>
      <c r="AL64" s="302">
        <v>114297</v>
      </c>
      <c r="AM64" s="304">
        <v>108699.491666667</v>
      </c>
      <c r="AN64" s="300">
        <v>1.0514952576825112</v>
      </c>
      <c r="AO64" s="302">
        <v>112866</v>
      </c>
      <c r="AP64" s="304">
        <v>108772.733333333</v>
      </c>
      <c r="AQ64" s="300">
        <v>1.0376313671747424</v>
      </c>
      <c r="AR64" s="302">
        <v>112560</v>
      </c>
      <c r="AS64" s="304">
        <v>108846.52499999999</v>
      </c>
      <c r="AT64" s="300">
        <v>1.0341166151147223</v>
      </c>
      <c r="AU64" s="302">
        <v>112159</v>
      </c>
      <c r="AV64" s="304">
        <v>108927</v>
      </c>
      <c r="AW64" s="300">
        <v>1.0296712477163605</v>
      </c>
      <c r="AX64" s="302">
        <v>111696</v>
      </c>
      <c r="AY64" s="304">
        <v>109018.491666667</v>
      </c>
      <c r="AZ64" s="300">
        <v>1.0245601300513283</v>
      </c>
      <c r="BA64" s="302">
        <v>111856</v>
      </c>
      <c r="BB64" s="304">
        <v>109124.04166666701</v>
      </c>
      <c r="BC64" s="300">
        <v>1.025035347771283</v>
      </c>
      <c r="BD64" s="302">
        <v>112351</v>
      </c>
      <c r="BE64" s="304">
        <v>109241.433333333</v>
      </c>
      <c r="BF64" s="300">
        <v>1.0284650848289278</v>
      </c>
      <c r="BG64" s="302">
        <v>112720</v>
      </c>
      <c r="BH64" s="304">
        <v>109367.933333333</v>
      </c>
      <c r="BI64" s="300">
        <v>1.0306494469128398</v>
      </c>
      <c r="BJ64" s="302">
        <v>113479</v>
      </c>
      <c r="BK64" s="304">
        <v>109501.508333333</v>
      </c>
      <c r="BL64" s="300">
        <v>1.0363236244614926</v>
      </c>
      <c r="BM64" s="302">
        <v>114633</v>
      </c>
      <c r="BN64" s="304">
        <v>109583.058333333</v>
      </c>
      <c r="BO64" s="306">
        <f t="shared" si="0"/>
        <v>1.0460832335168631</v>
      </c>
    </row>
    <row r="65" spans="1:67" x14ac:dyDescent="0.2">
      <c r="A65" s="306" t="s">
        <v>499</v>
      </c>
      <c r="B65" s="5" t="s">
        <v>476</v>
      </c>
      <c r="C65" s="5" t="s">
        <v>403</v>
      </c>
      <c r="D65" s="5" t="s">
        <v>420</v>
      </c>
      <c r="E65" s="5" t="s">
        <v>25</v>
      </c>
      <c r="F65" s="117" t="s">
        <v>133</v>
      </c>
      <c r="G65" s="5" t="s">
        <v>134</v>
      </c>
      <c r="H65" s="152">
        <v>358657</v>
      </c>
      <c r="I65" s="274">
        <v>371140.77500000002</v>
      </c>
      <c r="J65" s="199">
        <v>0.96636377396151085</v>
      </c>
      <c r="K65" s="302">
        <v>356280</v>
      </c>
      <c r="L65" s="304">
        <v>371574.35</v>
      </c>
      <c r="M65" s="300">
        <v>0.95883905872404818</v>
      </c>
      <c r="N65" s="302">
        <v>352770</v>
      </c>
      <c r="O65" s="304">
        <v>371931.48333333299</v>
      </c>
      <c r="P65" s="300">
        <v>0.94848114722205423</v>
      </c>
      <c r="Q65" s="302">
        <v>349589</v>
      </c>
      <c r="R65" s="304">
        <v>372288.61666666699</v>
      </c>
      <c r="S65" s="300">
        <v>0.93902683119910868</v>
      </c>
      <c r="T65" s="302">
        <v>347035</v>
      </c>
      <c r="U65" s="304">
        <v>372645.75</v>
      </c>
      <c r="V65" s="300">
        <v>0.93127319981510592</v>
      </c>
      <c r="W65" s="302">
        <v>343368</v>
      </c>
      <c r="X65" s="304">
        <v>372903.375</v>
      </c>
      <c r="Y65" s="300">
        <v>0.92079617139426528</v>
      </c>
      <c r="Z65" s="302">
        <v>341593</v>
      </c>
      <c r="AA65" s="304">
        <v>373161</v>
      </c>
      <c r="AB65" s="300">
        <v>0.91540380693588019</v>
      </c>
      <c r="AC65" s="302">
        <v>339814</v>
      </c>
      <c r="AD65" s="304">
        <v>373803.39166666701</v>
      </c>
      <c r="AE65" s="300">
        <v>0.9090714733349009</v>
      </c>
      <c r="AF65" s="302">
        <v>336382</v>
      </c>
      <c r="AG65" s="304">
        <v>374297.10833333299</v>
      </c>
      <c r="AH65" s="300">
        <v>0.89870317592844606</v>
      </c>
      <c r="AI65" s="302">
        <v>331933</v>
      </c>
      <c r="AJ65" s="304">
        <v>374822.59166666702</v>
      </c>
      <c r="AK65" s="300">
        <v>0.88557362170738874</v>
      </c>
      <c r="AL65" s="302">
        <v>329107</v>
      </c>
      <c r="AM65" s="304">
        <v>375367.77500000002</v>
      </c>
      <c r="AN65" s="300">
        <v>0.87675880008612883</v>
      </c>
      <c r="AO65" s="302">
        <v>326379</v>
      </c>
      <c r="AP65" s="304">
        <v>375867.00833333301</v>
      </c>
      <c r="AQ65" s="300">
        <v>0.86833638697694593</v>
      </c>
      <c r="AR65" s="302">
        <v>324875</v>
      </c>
      <c r="AS65" s="304">
        <v>376395.816666667</v>
      </c>
      <c r="AT65" s="300">
        <v>0.86312064484953244</v>
      </c>
      <c r="AU65" s="302">
        <v>323541</v>
      </c>
      <c r="AV65" s="304">
        <v>376961.816666667</v>
      </c>
      <c r="AW65" s="300">
        <v>0.85828586794533357</v>
      </c>
      <c r="AX65" s="302">
        <v>322934</v>
      </c>
      <c r="AY65" s="304">
        <v>377560.4</v>
      </c>
      <c r="AZ65" s="300">
        <v>0.85531745384314661</v>
      </c>
      <c r="BA65" s="302">
        <v>323219</v>
      </c>
      <c r="BB65" s="304">
        <v>378189.75833333301</v>
      </c>
      <c r="BC65" s="300">
        <v>0.85464768116517242</v>
      </c>
      <c r="BD65" s="302">
        <v>323321</v>
      </c>
      <c r="BE65" s="304">
        <v>378868.01666666701</v>
      </c>
      <c r="BF65" s="300">
        <v>0.85338689405514534</v>
      </c>
      <c r="BG65" s="302">
        <v>323780</v>
      </c>
      <c r="BH65" s="304">
        <v>379591.10833333299</v>
      </c>
      <c r="BI65" s="300">
        <v>0.85297045397511473</v>
      </c>
      <c r="BJ65" s="302">
        <v>324212</v>
      </c>
      <c r="BK65" s="304">
        <v>380336.03333333298</v>
      </c>
      <c r="BL65" s="300">
        <v>0.85243566631998569</v>
      </c>
      <c r="BM65" s="302">
        <v>324409</v>
      </c>
      <c r="BN65" s="304">
        <v>380716.05</v>
      </c>
      <c r="BO65" s="306">
        <f t="shared" si="0"/>
        <v>0.85210224260311596</v>
      </c>
    </row>
    <row r="66" spans="1:67" x14ac:dyDescent="0.2">
      <c r="A66" s="306" t="s">
        <v>639</v>
      </c>
      <c r="B66" s="5" t="s">
        <v>480</v>
      </c>
      <c r="C66" s="5" t="s">
        <v>405</v>
      </c>
      <c r="D66" s="5" t="s">
        <v>429</v>
      </c>
      <c r="E66" s="5" t="s">
        <v>60</v>
      </c>
      <c r="F66" s="117" t="s">
        <v>135</v>
      </c>
      <c r="G66" s="5" t="s">
        <v>136</v>
      </c>
      <c r="H66" s="152">
        <v>154975</v>
      </c>
      <c r="I66" s="274">
        <v>141907.63333333301</v>
      </c>
      <c r="J66" s="199">
        <v>1.092083606496153</v>
      </c>
      <c r="K66" s="302">
        <v>153901</v>
      </c>
      <c r="L66" s="304">
        <v>141989.57500000001</v>
      </c>
      <c r="M66" s="300">
        <v>1.0838894334319966</v>
      </c>
      <c r="N66" s="302">
        <v>152392</v>
      </c>
      <c r="O66" s="304">
        <v>142054.07500000001</v>
      </c>
      <c r="P66" s="300">
        <v>1.0727745754565645</v>
      </c>
      <c r="Q66" s="302">
        <v>151567</v>
      </c>
      <c r="R66" s="304">
        <v>142118.57500000001</v>
      </c>
      <c r="S66" s="300">
        <v>1.0664826888392316</v>
      </c>
      <c r="T66" s="302">
        <v>150755</v>
      </c>
      <c r="U66" s="304">
        <v>142183.07500000001</v>
      </c>
      <c r="V66" s="300">
        <v>1.060287942147826</v>
      </c>
      <c r="W66" s="302">
        <v>149504</v>
      </c>
      <c r="X66" s="304">
        <v>142216.59166666699</v>
      </c>
      <c r="Y66" s="300">
        <v>1.0512416184914171</v>
      </c>
      <c r="Z66" s="302">
        <v>149087</v>
      </c>
      <c r="AA66" s="304">
        <v>142250.10833333299</v>
      </c>
      <c r="AB66" s="300">
        <v>1.0480624707198549</v>
      </c>
      <c r="AC66" s="302">
        <v>147787</v>
      </c>
      <c r="AD66" s="304">
        <v>142341.61666666699</v>
      </c>
      <c r="AE66" s="300">
        <v>1.0382557361708551</v>
      </c>
      <c r="AF66" s="302">
        <v>146041</v>
      </c>
      <c r="AG66" s="304">
        <v>142409.91666666701</v>
      </c>
      <c r="AH66" s="300">
        <v>1.0254974050847323</v>
      </c>
      <c r="AI66" s="302">
        <v>143855</v>
      </c>
      <c r="AJ66" s="304">
        <v>142480.35</v>
      </c>
      <c r="AK66" s="300">
        <v>1.0096479970746843</v>
      </c>
      <c r="AL66" s="302">
        <v>144010</v>
      </c>
      <c r="AM66" s="304">
        <v>142551.22500000001</v>
      </c>
      <c r="AN66" s="300">
        <v>1.0102333389278135</v>
      </c>
      <c r="AO66" s="302">
        <v>143015</v>
      </c>
      <c r="AP66" s="304">
        <v>142623.53333333301</v>
      </c>
      <c r="AQ66" s="300">
        <v>1.0027447550731483</v>
      </c>
      <c r="AR66" s="302">
        <v>142220</v>
      </c>
      <c r="AS66" s="304">
        <v>142698.625</v>
      </c>
      <c r="AT66" s="300">
        <v>0.99664590321034974</v>
      </c>
      <c r="AU66" s="302">
        <v>141712</v>
      </c>
      <c r="AV66" s="304">
        <v>142776.95000000001</v>
      </c>
      <c r="AW66" s="300">
        <v>0.99254116298183981</v>
      </c>
      <c r="AX66" s="302">
        <v>140987</v>
      </c>
      <c r="AY66" s="304">
        <v>142865.46666666699</v>
      </c>
      <c r="AZ66" s="300">
        <v>0.98685149945262962</v>
      </c>
      <c r="BA66" s="302">
        <v>140708</v>
      </c>
      <c r="BB66" s="304">
        <v>142964.61666666699</v>
      </c>
      <c r="BC66" s="300">
        <v>0.98421555823194729</v>
      </c>
      <c r="BD66" s="302">
        <v>139992</v>
      </c>
      <c r="BE66" s="304">
        <v>143066.60833333299</v>
      </c>
      <c r="BF66" s="300">
        <v>0.97850925265405464</v>
      </c>
      <c r="BG66" s="302">
        <v>139520</v>
      </c>
      <c r="BH66" s="304">
        <v>143166.5</v>
      </c>
      <c r="BI66" s="300">
        <v>0.9745296560298673</v>
      </c>
      <c r="BJ66" s="302">
        <v>139482</v>
      </c>
      <c r="BK66" s="304">
        <v>143279.03333333301</v>
      </c>
      <c r="BL66" s="300">
        <v>0.97349903021400652</v>
      </c>
      <c r="BM66" s="302">
        <v>139862</v>
      </c>
      <c r="BN66" s="304">
        <v>143338.45833333299</v>
      </c>
      <c r="BO66" s="306">
        <f t="shared" si="0"/>
        <v>0.97574650673827878</v>
      </c>
    </row>
    <row r="67" spans="1:67" x14ac:dyDescent="0.2">
      <c r="A67" s="306" t="s">
        <v>619</v>
      </c>
      <c r="B67" s="5" t="s">
        <v>474</v>
      </c>
      <c r="C67" s="5" t="s">
        <v>401</v>
      </c>
      <c r="D67" s="5" t="s">
        <v>415</v>
      </c>
      <c r="E67" s="5" t="s">
        <v>5</v>
      </c>
      <c r="F67" s="117" t="s">
        <v>137</v>
      </c>
      <c r="G67" s="5" t="s">
        <v>138</v>
      </c>
      <c r="H67" s="152">
        <v>159185</v>
      </c>
      <c r="I67" s="274">
        <v>136954.84166666699</v>
      </c>
      <c r="J67" s="199">
        <v>1.1623174329786659</v>
      </c>
      <c r="K67" s="302">
        <v>159193</v>
      </c>
      <c r="L67" s="304">
        <v>137064.875</v>
      </c>
      <c r="M67" s="300">
        <v>1.1614427109790164</v>
      </c>
      <c r="N67" s="302">
        <v>158337</v>
      </c>
      <c r="O67" s="304">
        <v>137153.29999999999</v>
      </c>
      <c r="P67" s="300">
        <v>1.154452718235726</v>
      </c>
      <c r="Q67" s="302">
        <v>157646</v>
      </c>
      <c r="R67" s="304">
        <v>137241.72500000001</v>
      </c>
      <c r="S67" s="300">
        <v>1.148673991091266</v>
      </c>
      <c r="T67" s="302">
        <v>156607</v>
      </c>
      <c r="U67" s="304">
        <v>137330.15</v>
      </c>
      <c r="V67" s="300">
        <v>1.1403686663125323</v>
      </c>
      <c r="W67" s="302">
        <v>155685</v>
      </c>
      <c r="X67" s="304">
        <v>137351.82500000001</v>
      </c>
      <c r="Y67" s="300">
        <v>1.1334760204314722</v>
      </c>
      <c r="Z67" s="302">
        <v>156276</v>
      </c>
      <c r="AA67" s="304">
        <v>137373.5</v>
      </c>
      <c r="AB67" s="300">
        <v>1.1375993186458815</v>
      </c>
      <c r="AC67" s="302">
        <v>156006</v>
      </c>
      <c r="AD67" s="304">
        <v>137486.00833333301</v>
      </c>
      <c r="AE67" s="300">
        <v>1.134704555693882</v>
      </c>
      <c r="AF67" s="302">
        <v>155720</v>
      </c>
      <c r="AG67" s="304">
        <v>137582.95000000001</v>
      </c>
      <c r="AH67" s="300">
        <v>1.1318262909757348</v>
      </c>
      <c r="AI67" s="302">
        <v>155286</v>
      </c>
      <c r="AJ67" s="304">
        <v>137685.65833333301</v>
      </c>
      <c r="AK67" s="300">
        <v>1.1278298835166773</v>
      </c>
      <c r="AL67" s="302">
        <v>154689</v>
      </c>
      <c r="AM67" s="304">
        <v>137787.38333333301</v>
      </c>
      <c r="AN67" s="300">
        <v>1.1226644723035264</v>
      </c>
      <c r="AO67" s="302">
        <v>154255</v>
      </c>
      <c r="AP67" s="304">
        <v>137886.375</v>
      </c>
      <c r="AQ67" s="300">
        <v>1.1187109676354898</v>
      </c>
      <c r="AR67" s="302">
        <v>154140</v>
      </c>
      <c r="AS67" s="304">
        <v>137979.01666666701</v>
      </c>
      <c r="AT67" s="300">
        <v>1.1171263843137473</v>
      </c>
      <c r="AU67" s="302">
        <v>153571</v>
      </c>
      <c r="AV67" s="304">
        <v>138075.9</v>
      </c>
      <c r="AW67" s="300">
        <v>1.1122216114470376</v>
      </c>
      <c r="AX67" s="302">
        <v>153528</v>
      </c>
      <c r="AY67" s="304">
        <v>138180.46666666699</v>
      </c>
      <c r="AZ67" s="300">
        <v>1.1110687617690269</v>
      </c>
      <c r="BA67" s="302">
        <v>154271</v>
      </c>
      <c r="BB67" s="304">
        <v>138293.566666667</v>
      </c>
      <c r="BC67" s="300">
        <v>1.1155327302523326</v>
      </c>
      <c r="BD67" s="302">
        <v>154518</v>
      </c>
      <c r="BE67" s="304">
        <v>138410.03333333301</v>
      </c>
      <c r="BF67" s="300">
        <v>1.1163786055009044</v>
      </c>
      <c r="BG67" s="302">
        <v>154636</v>
      </c>
      <c r="BH67" s="304">
        <v>138551.29166666701</v>
      </c>
      <c r="BI67" s="300">
        <v>1.1160920850310823</v>
      </c>
      <c r="BJ67" s="302">
        <v>153867</v>
      </c>
      <c r="BK67" s="304">
        <v>138698.22500000001</v>
      </c>
      <c r="BL67" s="300">
        <v>1.1093653145164619</v>
      </c>
      <c r="BM67" s="302">
        <v>153709</v>
      </c>
      <c r="BN67" s="304">
        <v>138755.83333333299</v>
      </c>
      <c r="BO67" s="306">
        <f t="shared" si="0"/>
        <v>1.1077660398661946</v>
      </c>
    </row>
    <row r="68" spans="1:67" x14ac:dyDescent="0.2">
      <c r="A68" s="306" t="s">
        <v>627</v>
      </c>
      <c r="B68" s="5" t="s">
        <v>484</v>
      </c>
      <c r="C68" s="5" t="s">
        <v>465</v>
      </c>
      <c r="D68" s="5" t="s">
        <v>424</v>
      </c>
      <c r="E68" s="5" t="s">
        <v>35</v>
      </c>
      <c r="F68" s="117" t="s">
        <v>139</v>
      </c>
      <c r="G68" s="5" t="s">
        <v>140</v>
      </c>
      <c r="H68" s="152">
        <v>129645</v>
      </c>
      <c r="I68" s="274">
        <v>113525.016666667</v>
      </c>
      <c r="J68" s="199">
        <v>1.1419949875952418</v>
      </c>
      <c r="K68" s="302">
        <v>129697</v>
      </c>
      <c r="L68" s="304">
        <v>113640.97500000001</v>
      </c>
      <c r="M68" s="300">
        <v>1.1412872865619113</v>
      </c>
      <c r="N68" s="302">
        <v>128783</v>
      </c>
      <c r="O68" s="304">
        <v>113746.675</v>
      </c>
      <c r="P68" s="300">
        <v>1.1321913365819265</v>
      </c>
      <c r="Q68" s="302">
        <v>128276</v>
      </c>
      <c r="R68" s="304">
        <v>113852.375</v>
      </c>
      <c r="S68" s="300">
        <v>1.1266870805286231</v>
      </c>
      <c r="T68" s="302">
        <v>128213</v>
      </c>
      <c r="U68" s="304">
        <v>113958.075</v>
      </c>
      <c r="V68" s="300">
        <v>1.1250892049554189</v>
      </c>
      <c r="W68" s="302">
        <v>127809</v>
      </c>
      <c r="X68" s="304">
        <v>114060.191666667</v>
      </c>
      <c r="Y68" s="300">
        <v>1.1205399371369893</v>
      </c>
      <c r="Z68" s="302">
        <v>128027</v>
      </c>
      <c r="AA68" s="304">
        <v>114162.308333333</v>
      </c>
      <c r="AB68" s="300">
        <v>1.1214471910132076</v>
      </c>
      <c r="AC68" s="302">
        <v>127928</v>
      </c>
      <c r="AD68" s="304">
        <v>114340.325</v>
      </c>
      <c r="AE68" s="300">
        <v>1.1188353715104449</v>
      </c>
      <c r="AF68" s="302">
        <v>126621</v>
      </c>
      <c r="AG68" s="304">
        <v>114449.816666667</v>
      </c>
      <c r="AH68" s="300">
        <v>1.1063451536037088</v>
      </c>
      <c r="AI68" s="302">
        <v>125185</v>
      </c>
      <c r="AJ68" s="304">
        <v>114571.22500000001</v>
      </c>
      <c r="AK68" s="300">
        <v>1.0926390985171015</v>
      </c>
      <c r="AL68" s="302">
        <v>124551</v>
      </c>
      <c r="AM68" s="304">
        <v>114692.866666667</v>
      </c>
      <c r="AN68" s="300">
        <v>1.0859524538869867</v>
      </c>
      <c r="AO68" s="302">
        <v>123400</v>
      </c>
      <c r="AP68" s="304">
        <v>114775.358333333</v>
      </c>
      <c r="AQ68" s="300">
        <v>1.0751436701388388</v>
      </c>
      <c r="AR68" s="302">
        <v>122395</v>
      </c>
      <c r="AS68" s="304">
        <v>114859.9</v>
      </c>
      <c r="AT68" s="300">
        <v>1.0656025296905187</v>
      </c>
      <c r="AU68" s="302">
        <v>122132</v>
      </c>
      <c r="AV68" s="304">
        <v>114948.85</v>
      </c>
      <c r="AW68" s="300">
        <v>1.0624899683641897</v>
      </c>
      <c r="AX68" s="302">
        <v>122405</v>
      </c>
      <c r="AY68" s="304">
        <v>115041.60000000001</v>
      </c>
      <c r="AZ68" s="300">
        <v>1.0640064115937191</v>
      </c>
      <c r="BA68" s="302">
        <v>123236</v>
      </c>
      <c r="BB68" s="304">
        <v>115128.2</v>
      </c>
      <c r="BC68" s="300">
        <v>1.0704241011324767</v>
      </c>
      <c r="BD68" s="302">
        <v>123375</v>
      </c>
      <c r="BE68" s="304">
        <v>115223.75</v>
      </c>
      <c r="BF68" s="300">
        <v>1.0707427939118455</v>
      </c>
      <c r="BG68" s="302">
        <v>123720</v>
      </c>
      <c r="BH68" s="304">
        <v>115381.366666667</v>
      </c>
      <c r="BI68" s="300">
        <v>1.0722701903629122</v>
      </c>
      <c r="BJ68" s="302">
        <v>123810</v>
      </c>
      <c r="BK68" s="304">
        <v>115557.55</v>
      </c>
      <c r="BL68" s="300">
        <v>1.0714142001106808</v>
      </c>
      <c r="BM68" s="302">
        <v>124579</v>
      </c>
      <c r="BN68" s="304">
        <v>115665.516666667</v>
      </c>
      <c r="BO68" s="306">
        <f t="shared" si="0"/>
        <v>1.0770625817461266</v>
      </c>
    </row>
    <row r="69" spans="1:67" x14ac:dyDescent="0.2">
      <c r="A69" s="306" t="s">
        <v>626</v>
      </c>
      <c r="B69" s="5" t="s">
        <v>477</v>
      </c>
      <c r="C69" s="5" t="s">
        <v>404</v>
      </c>
      <c r="D69" s="5" t="s">
        <v>422</v>
      </c>
      <c r="E69" s="5" t="s">
        <v>31</v>
      </c>
      <c r="F69" s="117" t="s">
        <v>141</v>
      </c>
      <c r="G69" s="5" t="s">
        <v>142</v>
      </c>
      <c r="H69" s="152">
        <v>131483</v>
      </c>
      <c r="I69" s="274">
        <v>152606.25</v>
      </c>
      <c r="J69" s="199">
        <v>0.86158332309456531</v>
      </c>
      <c r="K69" s="302">
        <v>130255</v>
      </c>
      <c r="L69" s="304">
        <v>152848.15</v>
      </c>
      <c r="M69" s="300">
        <v>0.85218564961368526</v>
      </c>
      <c r="N69" s="302">
        <v>129372</v>
      </c>
      <c r="O69" s="304">
        <v>152998.25</v>
      </c>
      <c r="P69" s="300">
        <v>0.84557829909819227</v>
      </c>
      <c r="Q69" s="302">
        <v>129034</v>
      </c>
      <c r="R69" s="304">
        <v>153148.35</v>
      </c>
      <c r="S69" s="300">
        <v>0.84254254126799277</v>
      </c>
      <c r="T69" s="302">
        <v>128017</v>
      </c>
      <c r="U69" s="304">
        <v>153298.45000000001</v>
      </c>
      <c r="V69" s="300">
        <v>0.83508345974796216</v>
      </c>
      <c r="W69" s="302">
        <v>126600</v>
      </c>
      <c r="X69" s="304">
        <v>153407.71666666699</v>
      </c>
      <c r="Y69" s="300">
        <v>0.82525183707077576</v>
      </c>
      <c r="Z69" s="302">
        <v>126194</v>
      </c>
      <c r="AA69" s="304">
        <v>153516.98333333299</v>
      </c>
      <c r="AB69" s="300">
        <v>0.82201980041513512</v>
      </c>
      <c r="AC69" s="302">
        <v>125953</v>
      </c>
      <c r="AD69" s="304">
        <v>153804.75833333301</v>
      </c>
      <c r="AE69" s="300">
        <v>0.81891484610007093</v>
      </c>
      <c r="AF69" s="302">
        <v>124758</v>
      </c>
      <c r="AG69" s="304">
        <v>154031.79999999999</v>
      </c>
      <c r="AH69" s="300">
        <v>0.80994963377692142</v>
      </c>
      <c r="AI69" s="302">
        <v>123127</v>
      </c>
      <c r="AJ69" s="304">
        <v>154272.03333333301</v>
      </c>
      <c r="AK69" s="300">
        <v>0.79811614159490296</v>
      </c>
      <c r="AL69" s="302">
        <v>122434</v>
      </c>
      <c r="AM69" s="304">
        <v>154533.191666667</v>
      </c>
      <c r="AN69" s="300">
        <v>0.79228286609192689</v>
      </c>
      <c r="AO69" s="302">
        <v>121046</v>
      </c>
      <c r="AP69" s="304">
        <v>154771.48333333299</v>
      </c>
      <c r="AQ69" s="300">
        <v>0.7820949789523044</v>
      </c>
      <c r="AR69" s="302">
        <v>120725</v>
      </c>
      <c r="AS69" s="304">
        <v>155022.77499999999</v>
      </c>
      <c r="AT69" s="300">
        <v>0.77875654077279943</v>
      </c>
      <c r="AU69" s="302">
        <v>120043</v>
      </c>
      <c r="AV69" s="304">
        <v>155297.183333333</v>
      </c>
      <c r="AW69" s="300">
        <v>0.77298890696772837</v>
      </c>
      <c r="AX69" s="302">
        <v>119279</v>
      </c>
      <c r="AY69" s="304">
        <v>155593.441666667</v>
      </c>
      <c r="AZ69" s="300">
        <v>0.76660686158954805</v>
      </c>
      <c r="BA69" s="302">
        <v>119186</v>
      </c>
      <c r="BB69" s="304">
        <v>155907.48333333299</v>
      </c>
      <c r="BC69" s="300">
        <v>0.76446619143468697</v>
      </c>
      <c r="BD69" s="302">
        <v>118761</v>
      </c>
      <c r="BE69" s="304">
        <v>156234.66666666701</v>
      </c>
      <c r="BF69" s="300">
        <v>0.76014499556222948</v>
      </c>
      <c r="BG69" s="302">
        <v>118405</v>
      </c>
      <c r="BH69" s="304">
        <v>156579.20833333299</v>
      </c>
      <c r="BI69" s="300">
        <v>0.75619873966876883</v>
      </c>
      <c r="BJ69" s="302">
        <v>118034</v>
      </c>
      <c r="BK69" s="304">
        <v>156948.65</v>
      </c>
      <c r="BL69" s="300">
        <v>0.75205489183882757</v>
      </c>
      <c r="BM69" s="302">
        <v>117470</v>
      </c>
      <c r="BN69" s="304">
        <v>157160.59166666699</v>
      </c>
      <c r="BO69" s="306">
        <f t="shared" si="0"/>
        <v>0.74745200914711762</v>
      </c>
    </row>
    <row r="70" spans="1:67" x14ac:dyDescent="0.2">
      <c r="A70" s="306" t="s">
        <v>640</v>
      </c>
      <c r="B70" s="5" t="s">
        <v>475</v>
      </c>
      <c r="C70" s="5" t="s">
        <v>402</v>
      </c>
      <c r="D70" s="5" t="s">
        <v>427</v>
      </c>
      <c r="E70" s="5" t="s">
        <v>50</v>
      </c>
      <c r="F70" s="117" t="s">
        <v>143</v>
      </c>
      <c r="G70" s="5" t="s">
        <v>144</v>
      </c>
      <c r="H70" s="152">
        <v>111061</v>
      </c>
      <c r="I70" s="274">
        <v>126759.675</v>
      </c>
      <c r="J70" s="199">
        <v>0.87615402926837738</v>
      </c>
      <c r="K70" s="302">
        <v>110796</v>
      </c>
      <c r="L70" s="304">
        <v>126800.425</v>
      </c>
      <c r="M70" s="300">
        <v>0.87378256027138712</v>
      </c>
      <c r="N70" s="302">
        <v>110285</v>
      </c>
      <c r="O70" s="304">
        <v>126838.983333333</v>
      </c>
      <c r="P70" s="300">
        <v>0.86948820545313643</v>
      </c>
      <c r="Q70" s="302">
        <v>110148</v>
      </c>
      <c r="R70" s="304">
        <v>126877.54166666701</v>
      </c>
      <c r="S70" s="300">
        <v>0.86814418496049606</v>
      </c>
      <c r="T70" s="302">
        <v>109654</v>
      </c>
      <c r="U70" s="304">
        <v>126916.1</v>
      </c>
      <c r="V70" s="300">
        <v>0.86398809922460584</v>
      </c>
      <c r="W70" s="302">
        <v>108858</v>
      </c>
      <c r="X70" s="304">
        <v>126935.441666667</v>
      </c>
      <c r="Y70" s="300">
        <v>0.85758554561823297</v>
      </c>
      <c r="Z70" s="302">
        <v>108860</v>
      </c>
      <c r="AA70" s="304">
        <v>126954.78333333301</v>
      </c>
      <c r="AB70" s="300">
        <v>0.85747064538857687</v>
      </c>
      <c r="AC70" s="302">
        <v>108825</v>
      </c>
      <c r="AD70" s="304">
        <v>127054.78333333301</v>
      </c>
      <c r="AE70" s="300">
        <v>0.85652029105030636</v>
      </c>
      <c r="AF70" s="302">
        <v>108670</v>
      </c>
      <c r="AG70" s="304">
        <v>127176.72500000001</v>
      </c>
      <c r="AH70" s="300">
        <v>0.85448025179135567</v>
      </c>
      <c r="AI70" s="302">
        <v>108568</v>
      </c>
      <c r="AJ70" s="304">
        <v>127309.633333333</v>
      </c>
      <c r="AK70" s="300">
        <v>0.85278699778938138</v>
      </c>
      <c r="AL70" s="302">
        <v>108833</v>
      </c>
      <c r="AM70" s="304">
        <v>127441.66666666701</v>
      </c>
      <c r="AN70" s="300">
        <v>0.85398286797881151</v>
      </c>
      <c r="AO70" s="302">
        <v>108134</v>
      </c>
      <c r="AP70" s="304">
        <v>127531.75</v>
      </c>
      <c r="AQ70" s="300">
        <v>0.84789866052963281</v>
      </c>
      <c r="AR70" s="302">
        <v>107838</v>
      </c>
      <c r="AS70" s="304">
        <v>127601.59166666699</v>
      </c>
      <c r="AT70" s="300">
        <v>0.84511484999109321</v>
      </c>
      <c r="AU70" s="302">
        <v>107421</v>
      </c>
      <c r="AV70" s="304">
        <v>127661.675</v>
      </c>
      <c r="AW70" s="300">
        <v>0.84145065463068691</v>
      </c>
      <c r="AX70" s="302">
        <v>106980</v>
      </c>
      <c r="AY70" s="304">
        <v>127729.633333333</v>
      </c>
      <c r="AZ70" s="300">
        <v>0.83755035701712877</v>
      </c>
      <c r="BA70" s="302">
        <v>107330</v>
      </c>
      <c r="BB70" s="304">
        <v>127793.183333333</v>
      </c>
      <c r="BC70" s="300">
        <v>0.83987265361441643</v>
      </c>
      <c r="BD70" s="302">
        <v>107344</v>
      </c>
      <c r="BE70" s="304">
        <v>127858.03333333301</v>
      </c>
      <c r="BF70" s="300">
        <v>0.83955616398500532</v>
      </c>
      <c r="BG70" s="302">
        <v>107525</v>
      </c>
      <c r="BH70" s="304">
        <v>127943.941666667</v>
      </c>
      <c r="BI70" s="300">
        <v>0.84040712361461734</v>
      </c>
      <c r="BJ70" s="302">
        <v>107508</v>
      </c>
      <c r="BK70" s="304">
        <v>128064.941666667</v>
      </c>
      <c r="BL70" s="300">
        <v>0.83948033396857746</v>
      </c>
      <c r="BM70" s="302">
        <v>107729</v>
      </c>
      <c r="BN70" s="304">
        <v>128112.925</v>
      </c>
      <c r="BO70" s="306">
        <f t="shared" si="0"/>
        <v>0.84089095616230758</v>
      </c>
    </row>
    <row r="71" spans="1:67" x14ac:dyDescent="0.2">
      <c r="A71" s="306" t="s">
        <v>496</v>
      </c>
      <c r="B71" s="5" t="s">
        <v>497</v>
      </c>
      <c r="C71" s="5" t="s">
        <v>411</v>
      </c>
      <c r="D71" s="5" t="s">
        <v>439</v>
      </c>
      <c r="E71" s="5" t="s">
        <v>145</v>
      </c>
      <c r="F71" s="117" t="s">
        <v>146</v>
      </c>
      <c r="G71" s="5" t="s">
        <v>147</v>
      </c>
      <c r="H71" s="152">
        <v>92714</v>
      </c>
      <c r="I71" s="274">
        <v>72289.341666666704</v>
      </c>
      <c r="J71" s="199">
        <v>1.2825403837195448</v>
      </c>
      <c r="K71" s="302">
        <v>92636</v>
      </c>
      <c r="L71" s="304">
        <v>72335.75</v>
      </c>
      <c r="M71" s="300">
        <v>1.2806392413156704</v>
      </c>
      <c r="N71" s="302">
        <v>91833</v>
      </c>
      <c r="O71" s="304">
        <v>72368.916666666701</v>
      </c>
      <c r="P71" s="300">
        <v>1.2689564004804081</v>
      </c>
      <c r="Q71" s="302">
        <v>91120</v>
      </c>
      <c r="R71" s="304">
        <v>72402.083333333299</v>
      </c>
      <c r="S71" s="300">
        <v>1.2585273213823274</v>
      </c>
      <c r="T71" s="302">
        <v>90515</v>
      </c>
      <c r="U71" s="304">
        <v>72435.25</v>
      </c>
      <c r="V71" s="300">
        <v>1.2495987795997114</v>
      </c>
      <c r="W71" s="302">
        <v>90113</v>
      </c>
      <c r="X71" s="304">
        <v>72454.399999999994</v>
      </c>
      <c r="Y71" s="300">
        <v>1.2437201881459237</v>
      </c>
      <c r="Z71" s="302">
        <v>89689</v>
      </c>
      <c r="AA71" s="304">
        <v>72473.55</v>
      </c>
      <c r="AB71" s="300">
        <v>1.2375411443209281</v>
      </c>
      <c r="AC71" s="302">
        <v>89257</v>
      </c>
      <c r="AD71" s="304">
        <v>72556.666666666701</v>
      </c>
      <c r="AE71" s="300">
        <v>1.230169522671934</v>
      </c>
      <c r="AF71" s="302">
        <v>88543</v>
      </c>
      <c r="AG71" s="304">
        <v>72637.375</v>
      </c>
      <c r="AH71" s="300">
        <v>1.2189730149251676</v>
      </c>
      <c r="AI71" s="302">
        <v>87601</v>
      </c>
      <c r="AJ71" s="304">
        <v>72723.191666666695</v>
      </c>
      <c r="AK71" s="300">
        <v>1.2045813445802418</v>
      </c>
      <c r="AL71" s="302">
        <v>87415</v>
      </c>
      <c r="AM71" s="304">
        <v>72812.975000000006</v>
      </c>
      <c r="AN71" s="300">
        <v>1.2005415243643045</v>
      </c>
      <c r="AO71" s="302">
        <v>86180</v>
      </c>
      <c r="AP71" s="304">
        <v>72895.233333333294</v>
      </c>
      <c r="AQ71" s="300">
        <v>1.1822446552289434</v>
      </c>
      <c r="AR71" s="302">
        <v>85308</v>
      </c>
      <c r="AS71" s="304">
        <v>72982.783333333296</v>
      </c>
      <c r="AT71" s="300">
        <v>1.1688784135619206</v>
      </c>
      <c r="AU71" s="302">
        <v>84871</v>
      </c>
      <c r="AV71" s="304">
        <v>73076.350000000006</v>
      </c>
      <c r="AW71" s="300">
        <v>1.1614017394136407</v>
      </c>
      <c r="AX71" s="302">
        <v>84906</v>
      </c>
      <c r="AY71" s="304">
        <v>73174.841666666704</v>
      </c>
      <c r="AZ71" s="300">
        <v>1.1603168256485232</v>
      </c>
      <c r="BA71" s="302">
        <v>84896</v>
      </c>
      <c r="BB71" s="304">
        <v>73277.725000000006</v>
      </c>
      <c r="BC71" s="300">
        <v>1.1585512514205374</v>
      </c>
      <c r="BD71" s="302">
        <v>84978</v>
      </c>
      <c r="BE71" s="304">
        <v>73389.375</v>
      </c>
      <c r="BF71" s="300">
        <v>1.1579060320380163</v>
      </c>
      <c r="BG71" s="302">
        <v>84945</v>
      </c>
      <c r="BH71" s="304">
        <v>73501.166666666701</v>
      </c>
      <c r="BI71" s="300">
        <v>1.155695941334264</v>
      </c>
      <c r="BJ71" s="302">
        <v>84839</v>
      </c>
      <c r="BK71" s="304">
        <v>73614.425000000003</v>
      </c>
      <c r="BL71" s="300">
        <v>1.1524779280691251</v>
      </c>
      <c r="BM71" s="302">
        <v>85045</v>
      </c>
      <c r="BN71" s="304">
        <v>73668.833333333299</v>
      </c>
      <c r="BO71" s="306">
        <f t="shared" ref="BO71:BO134" si="1">BM71/BN71</f>
        <v>1.1544230599552507</v>
      </c>
    </row>
    <row r="72" spans="1:67" x14ac:dyDescent="0.2">
      <c r="A72" s="306" t="s">
        <v>634</v>
      </c>
      <c r="B72" s="5" t="s">
        <v>474</v>
      </c>
      <c r="C72" s="5" t="s">
        <v>401</v>
      </c>
      <c r="D72" s="5" t="s">
        <v>436</v>
      </c>
      <c r="E72" s="5" t="s">
        <v>114</v>
      </c>
      <c r="F72" s="117" t="s">
        <v>148</v>
      </c>
      <c r="G72" s="5" t="s">
        <v>149</v>
      </c>
      <c r="H72" s="152">
        <v>82787</v>
      </c>
      <c r="I72" s="274">
        <v>86897.274999999994</v>
      </c>
      <c r="J72" s="199">
        <v>0.9526996099705084</v>
      </c>
      <c r="K72" s="302">
        <v>82255</v>
      </c>
      <c r="L72" s="304">
        <v>86942.85</v>
      </c>
      <c r="M72" s="300">
        <v>0.94608124762415768</v>
      </c>
      <c r="N72" s="302">
        <v>81391</v>
      </c>
      <c r="O72" s="304">
        <v>86987.141666666706</v>
      </c>
      <c r="P72" s="300">
        <v>0.93566702435043758</v>
      </c>
      <c r="Q72" s="302">
        <v>81235</v>
      </c>
      <c r="R72" s="304">
        <v>87031.433333333305</v>
      </c>
      <c r="S72" s="300">
        <v>0.93339839284120751</v>
      </c>
      <c r="T72" s="302">
        <v>81144</v>
      </c>
      <c r="U72" s="304">
        <v>87075.725000000006</v>
      </c>
      <c r="V72" s="300">
        <v>0.93187854594377473</v>
      </c>
      <c r="W72" s="302">
        <v>80653</v>
      </c>
      <c r="X72" s="304">
        <v>87089.583333333299</v>
      </c>
      <c r="Y72" s="300">
        <v>0.92609238571394437</v>
      </c>
      <c r="Z72" s="302">
        <v>80611</v>
      </c>
      <c r="AA72" s="304">
        <v>87103.441666666695</v>
      </c>
      <c r="AB72" s="300">
        <v>0.92546285723688848</v>
      </c>
      <c r="AC72" s="302">
        <v>80525</v>
      </c>
      <c r="AD72" s="304">
        <v>87171.766666666706</v>
      </c>
      <c r="AE72" s="300">
        <v>0.92375092394211689</v>
      </c>
      <c r="AF72" s="302">
        <v>79652</v>
      </c>
      <c r="AG72" s="304">
        <v>87232.475000000006</v>
      </c>
      <c r="AH72" s="300">
        <v>0.91310031040618755</v>
      </c>
      <c r="AI72" s="302">
        <v>79357</v>
      </c>
      <c r="AJ72" s="304">
        <v>87298.574999999997</v>
      </c>
      <c r="AK72" s="300">
        <v>0.90902972929397763</v>
      </c>
      <c r="AL72" s="302">
        <v>79355</v>
      </c>
      <c r="AM72" s="304">
        <v>87368.483333333294</v>
      </c>
      <c r="AN72" s="300">
        <v>0.9082794730136291</v>
      </c>
      <c r="AO72" s="302">
        <v>79080</v>
      </c>
      <c r="AP72" s="304">
        <v>87441.116666666698</v>
      </c>
      <c r="AQ72" s="300">
        <v>0.90438003326810179</v>
      </c>
      <c r="AR72" s="302">
        <v>78574</v>
      </c>
      <c r="AS72" s="304">
        <v>87521.308333333305</v>
      </c>
      <c r="AT72" s="300">
        <v>0.8977699430719589</v>
      </c>
      <c r="AU72" s="302">
        <v>78211</v>
      </c>
      <c r="AV72" s="304">
        <v>87608.608333333294</v>
      </c>
      <c r="AW72" s="300">
        <v>0.89273190714801376</v>
      </c>
      <c r="AX72" s="302">
        <v>78099</v>
      </c>
      <c r="AY72" s="304">
        <v>87704.425000000003</v>
      </c>
      <c r="AZ72" s="300">
        <v>0.89047958526607973</v>
      </c>
      <c r="BA72" s="302">
        <v>78163</v>
      </c>
      <c r="BB72" s="304">
        <v>87813.3</v>
      </c>
      <c r="BC72" s="300">
        <v>0.89010434638033187</v>
      </c>
      <c r="BD72" s="302">
        <v>77856</v>
      </c>
      <c r="BE72" s="304">
        <v>87928.966666666704</v>
      </c>
      <c r="BF72" s="300">
        <v>0.88544199882556673</v>
      </c>
      <c r="BG72" s="302">
        <v>77804</v>
      </c>
      <c r="BH72" s="304">
        <v>88041.15</v>
      </c>
      <c r="BI72" s="300">
        <v>0.88372312265344111</v>
      </c>
      <c r="BJ72" s="302">
        <v>77656</v>
      </c>
      <c r="BK72" s="304">
        <v>88153.741666666698</v>
      </c>
      <c r="BL72" s="300">
        <v>0.88091552929923822</v>
      </c>
      <c r="BM72" s="302">
        <v>77671</v>
      </c>
      <c r="BN72" s="304">
        <v>88208.541666666701</v>
      </c>
      <c r="BO72" s="306">
        <f t="shared" si="1"/>
        <v>0.8805383076563349</v>
      </c>
    </row>
    <row r="73" spans="1:67" x14ac:dyDescent="0.2">
      <c r="A73" s="306" t="s">
        <v>629</v>
      </c>
      <c r="B73" s="5" t="s">
        <v>477</v>
      </c>
      <c r="C73" s="5" t="s">
        <v>404</v>
      </c>
      <c r="D73" s="5" t="s">
        <v>426</v>
      </c>
      <c r="E73" s="5" t="s">
        <v>47</v>
      </c>
      <c r="F73" s="117" t="s">
        <v>150</v>
      </c>
      <c r="G73" s="5" t="s">
        <v>151</v>
      </c>
      <c r="H73" s="152">
        <v>86741</v>
      </c>
      <c r="I73" s="274">
        <v>109907.175</v>
      </c>
      <c r="J73" s="199">
        <v>0.78922053996929675</v>
      </c>
      <c r="K73" s="302">
        <v>86591</v>
      </c>
      <c r="L73" s="304">
        <v>110637.72500000001</v>
      </c>
      <c r="M73" s="300">
        <v>0.78265347556631337</v>
      </c>
      <c r="N73" s="302">
        <v>86427</v>
      </c>
      <c r="O73" s="304">
        <v>111280.325</v>
      </c>
      <c r="P73" s="300">
        <v>0.77666020475766939</v>
      </c>
      <c r="Q73" s="302">
        <v>86315</v>
      </c>
      <c r="R73" s="304">
        <v>111922.925</v>
      </c>
      <c r="S73" s="300">
        <v>0.77120035953313404</v>
      </c>
      <c r="T73" s="302">
        <v>86761</v>
      </c>
      <c r="U73" s="304">
        <v>112565.52499999999</v>
      </c>
      <c r="V73" s="300">
        <v>0.77075996402983959</v>
      </c>
      <c r="W73" s="302">
        <v>86438</v>
      </c>
      <c r="X73" s="304">
        <v>113147.433333333</v>
      </c>
      <c r="Y73" s="300">
        <v>0.76394132375370061</v>
      </c>
      <c r="Z73" s="302">
        <v>87144</v>
      </c>
      <c r="AA73" s="304">
        <v>113729.34166666699</v>
      </c>
      <c r="AB73" s="300">
        <v>0.7662402571133593</v>
      </c>
      <c r="AC73" s="302">
        <v>87345</v>
      </c>
      <c r="AD73" s="304">
        <v>115280.47500000001</v>
      </c>
      <c r="AE73" s="300">
        <v>0.75767383852295889</v>
      </c>
      <c r="AF73" s="302">
        <v>87102</v>
      </c>
      <c r="AG73" s="304">
        <v>116825.258333333</v>
      </c>
      <c r="AH73" s="300">
        <v>0.74557506863349043</v>
      </c>
      <c r="AI73" s="302">
        <v>87316</v>
      </c>
      <c r="AJ73" s="304">
        <v>118485.175</v>
      </c>
      <c r="AK73" s="300">
        <v>0.73693607660198834</v>
      </c>
      <c r="AL73" s="302">
        <v>87584</v>
      </c>
      <c r="AM73" s="304">
        <v>120221.308333333</v>
      </c>
      <c r="AN73" s="300">
        <v>0.72852309806144522</v>
      </c>
      <c r="AO73" s="302">
        <v>87492</v>
      </c>
      <c r="AP73" s="304">
        <v>121590.1</v>
      </c>
      <c r="AQ73" s="300">
        <v>0.71956516196631137</v>
      </c>
      <c r="AR73" s="302">
        <v>88136</v>
      </c>
      <c r="AS73" s="304">
        <v>123048.066666667</v>
      </c>
      <c r="AT73" s="300">
        <v>0.71627293615882159</v>
      </c>
      <c r="AU73" s="302">
        <v>88495</v>
      </c>
      <c r="AV73" s="304">
        <v>124624.125</v>
      </c>
      <c r="AW73" s="300">
        <v>0.71009525643610338</v>
      </c>
      <c r="AX73" s="302">
        <v>88836</v>
      </c>
      <c r="AY73" s="304">
        <v>126321.78333333301</v>
      </c>
      <c r="AZ73" s="300">
        <v>0.70325162973343258</v>
      </c>
      <c r="BA73" s="302">
        <v>89821</v>
      </c>
      <c r="BB73" s="304">
        <v>128131.825</v>
      </c>
      <c r="BC73" s="300">
        <v>0.70100460990077995</v>
      </c>
      <c r="BD73" s="302">
        <v>90039</v>
      </c>
      <c r="BE73" s="304">
        <v>130046.34166666699</v>
      </c>
      <c r="BF73" s="300">
        <v>0.69236088340559965</v>
      </c>
      <c r="BG73" s="302">
        <v>90529</v>
      </c>
      <c r="BH73" s="304">
        <v>132054.32500000001</v>
      </c>
      <c r="BI73" s="300">
        <v>0.6855436200215328</v>
      </c>
      <c r="BJ73" s="302">
        <v>90668</v>
      </c>
      <c r="BK73" s="304">
        <v>134253.95000000001</v>
      </c>
      <c r="BL73" s="300">
        <v>0.67534698234204649</v>
      </c>
      <c r="BM73" s="302">
        <v>91426</v>
      </c>
      <c r="BN73" s="304">
        <v>135633.95833333299</v>
      </c>
      <c r="BO73" s="306">
        <f t="shared" si="1"/>
        <v>0.67406423231645385</v>
      </c>
    </row>
    <row r="74" spans="1:67" x14ac:dyDescent="0.2">
      <c r="A74" s="306" t="s">
        <v>622</v>
      </c>
      <c r="B74" s="5" t="s">
        <v>477</v>
      </c>
      <c r="C74" s="5" t="s">
        <v>404</v>
      </c>
      <c r="D74" s="5" t="s">
        <v>418</v>
      </c>
      <c r="E74" s="5" t="s">
        <v>12</v>
      </c>
      <c r="F74" s="117" t="s">
        <v>152</v>
      </c>
      <c r="G74" s="5" t="s">
        <v>153</v>
      </c>
      <c r="H74" s="152">
        <v>104702</v>
      </c>
      <c r="I74" s="274">
        <v>161863.191666667</v>
      </c>
      <c r="J74" s="199">
        <v>0.64685490828339831</v>
      </c>
      <c r="K74" s="302">
        <v>104494</v>
      </c>
      <c r="L74" s="304">
        <v>162049.1</v>
      </c>
      <c r="M74" s="300">
        <v>0.64482925236857225</v>
      </c>
      <c r="N74" s="302">
        <v>104450</v>
      </c>
      <c r="O74" s="304">
        <v>162155.67499999999</v>
      </c>
      <c r="P74" s="300">
        <v>0.64413410138128069</v>
      </c>
      <c r="Q74" s="302">
        <v>104625</v>
      </c>
      <c r="R74" s="304">
        <v>162262.25</v>
      </c>
      <c r="S74" s="300">
        <v>0.64478953052851173</v>
      </c>
      <c r="T74" s="302">
        <v>104015</v>
      </c>
      <c r="U74" s="304">
        <v>162368.82500000001</v>
      </c>
      <c r="V74" s="300">
        <v>0.64060942733311022</v>
      </c>
      <c r="W74" s="302">
        <v>104001</v>
      </c>
      <c r="X74" s="304">
        <v>162439.91666666701</v>
      </c>
      <c r="Y74" s="300">
        <v>0.64024287954674386</v>
      </c>
      <c r="Z74" s="302">
        <v>103754</v>
      </c>
      <c r="AA74" s="304">
        <v>162511.00833333301</v>
      </c>
      <c r="AB74" s="300">
        <v>0.63844290343203025</v>
      </c>
      <c r="AC74" s="302">
        <v>103717</v>
      </c>
      <c r="AD74" s="304">
        <v>162761</v>
      </c>
      <c r="AE74" s="300">
        <v>0.63723496414988845</v>
      </c>
      <c r="AF74" s="302">
        <v>103345</v>
      </c>
      <c r="AG74" s="304">
        <v>162968.13333333301</v>
      </c>
      <c r="AH74" s="300">
        <v>0.63414238039175064</v>
      </c>
      <c r="AI74" s="302">
        <v>102784</v>
      </c>
      <c r="AJ74" s="304">
        <v>163195.67499999999</v>
      </c>
      <c r="AK74" s="300">
        <v>0.62982061258670008</v>
      </c>
      <c r="AL74" s="302">
        <v>102626</v>
      </c>
      <c r="AM74" s="304">
        <v>163440.808333333</v>
      </c>
      <c r="AN74" s="300">
        <v>0.62790927826725573</v>
      </c>
      <c r="AO74" s="302">
        <v>102771</v>
      </c>
      <c r="AP74" s="304">
        <v>163677.34166666699</v>
      </c>
      <c r="AQ74" s="300">
        <v>0.62788776353232645</v>
      </c>
      <c r="AR74" s="302">
        <v>103151</v>
      </c>
      <c r="AS74" s="304">
        <v>163926.941666667</v>
      </c>
      <c r="AT74" s="300">
        <v>0.62924982892531311</v>
      </c>
      <c r="AU74" s="302">
        <v>103111</v>
      </c>
      <c r="AV74" s="304">
        <v>164201.5</v>
      </c>
      <c r="AW74" s="300">
        <v>0.62795406862909287</v>
      </c>
      <c r="AX74" s="302">
        <v>103030</v>
      </c>
      <c r="AY74" s="304">
        <v>164505.54166666701</v>
      </c>
      <c r="AZ74" s="300">
        <v>0.62630108965427322</v>
      </c>
      <c r="BA74" s="302">
        <v>103337</v>
      </c>
      <c r="BB74" s="304">
        <v>164835.84166666699</v>
      </c>
      <c r="BC74" s="300">
        <v>0.62690855917713162</v>
      </c>
      <c r="BD74" s="302">
        <v>103724</v>
      </c>
      <c r="BE74" s="304">
        <v>165174.91666666701</v>
      </c>
      <c r="BF74" s="300">
        <v>0.62796459712658015</v>
      </c>
      <c r="BG74" s="302">
        <v>103737</v>
      </c>
      <c r="BH74" s="304">
        <v>165528.59166666699</v>
      </c>
      <c r="BI74" s="300">
        <v>0.62670139916915535</v>
      </c>
      <c r="BJ74" s="302">
        <v>103546</v>
      </c>
      <c r="BK74" s="304">
        <v>165902.54999999999</v>
      </c>
      <c r="BL74" s="300">
        <v>0.62413748311885509</v>
      </c>
      <c r="BM74" s="302">
        <v>103856</v>
      </c>
      <c r="BN74" s="304">
        <v>166115.85833333299</v>
      </c>
      <c r="BO74" s="306">
        <f t="shared" si="1"/>
        <v>0.62520219948898248</v>
      </c>
    </row>
    <row r="75" spans="1:67" x14ac:dyDescent="0.2">
      <c r="A75" s="306" t="s">
        <v>619</v>
      </c>
      <c r="B75" s="5" t="s">
        <v>474</v>
      </c>
      <c r="C75" s="5" t="s">
        <v>401</v>
      </c>
      <c r="D75" s="5" t="s">
        <v>436</v>
      </c>
      <c r="E75" s="5" t="s">
        <v>114</v>
      </c>
      <c r="F75" s="117" t="s">
        <v>154</v>
      </c>
      <c r="G75" s="5" t="s">
        <v>155</v>
      </c>
      <c r="H75" s="152">
        <v>79416</v>
      </c>
      <c r="I75" s="274">
        <v>94917.566666666695</v>
      </c>
      <c r="J75" s="199">
        <v>0.83668390150470895</v>
      </c>
      <c r="K75" s="302">
        <v>78709</v>
      </c>
      <c r="L75" s="304">
        <v>94980.475000000006</v>
      </c>
      <c r="M75" s="300">
        <v>0.82868610627605299</v>
      </c>
      <c r="N75" s="302">
        <v>78030</v>
      </c>
      <c r="O75" s="304">
        <v>95037.016666666706</v>
      </c>
      <c r="P75" s="300">
        <v>0.82104850022473663</v>
      </c>
      <c r="Q75" s="302">
        <v>77688</v>
      </c>
      <c r="R75" s="304">
        <v>95093.558333333305</v>
      </c>
      <c r="S75" s="300">
        <v>0.81696385498246615</v>
      </c>
      <c r="T75" s="302">
        <v>77452</v>
      </c>
      <c r="U75" s="304">
        <v>95150.1</v>
      </c>
      <c r="V75" s="300">
        <v>0.81399809353852492</v>
      </c>
      <c r="W75" s="302">
        <v>76757</v>
      </c>
      <c r="X75" s="304">
        <v>95187.824999999997</v>
      </c>
      <c r="Y75" s="300">
        <v>0.80637413450722295</v>
      </c>
      <c r="Z75" s="302">
        <v>76530</v>
      </c>
      <c r="AA75" s="304">
        <v>95225.55</v>
      </c>
      <c r="AB75" s="300">
        <v>0.80367086354450035</v>
      </c>
      <c r="AC75" s="302">
        <v>76259</v>
      </c>
      <c r="AD75" s="304">
        <v>95335.916666666701</v>
      </c>
      <c r="AE75" s="300">
        <v>0.79989790486446577</v>
      </c>
      <c r="AF75" s="302">
        <v>75846</v>
      </c>
      <c r="AG75" s="304">
        <v>95418.2</v>
      </c>
      <c r="AH75" s="300">
        <v>0.79487980280491566</v>
      </c>
      <c r="AI75" s="302">
        <v>75294</v>
      </c>
      <c r="AJ75" s="304">
        <v>95511.175000000003</v>
      </c>
      <c r="AK75" s="300">
        <v>0.788326601573062</v>
      </c>
      <c r="AL75" s="302">
        <v>75107</v>
      </c>
      <c r="AM75" s="304">
        <v>95605.341666666704</v>
      </c>
      <c r="AN75" s="300">
        <v>0.78559418010203552</v>
      </c>
      <c r="AO75" s="302">
        <v>74544</v>
      </c>
      <c r="AP75" s="304">
        <v>95693.216666666704</v>
      </c>
      <c r="AQ75" s="300">
        <v>0.77898938500168824</v>
      </c>
      <c r="AR75" s="302">
        <v>74450</v>
      </c>
      <c r="AS75" s="304">
        <v>95784.833333333299</v>
      </c>
      <c r="AT75" s="300">
        <v>0.77726292784696283</v>
      </c>
      <c r="AU75" s="302">
        <v>74314</v>
      </c>
      <c r="AV75" s="304">
        <v>95886.3</v>
      </c>
      <c r="AW75" s="300">
        <v>0.77502208344674883</v>
      </c>
      <c r="AX75" s="302">
        <v>74139</v>
      </c>
      <c r="AY75" s="304">
        <v>95996.241666666698</v>
      </c>
      <c r="AZ75" s="300">
        <v>0.77231148545832806</v>
      </c>
      <c r="BA75" s="302">
        <v>74277</v>
      </c>
      <c r="BB75" s="304">
        <v>96115.158333333296</v>
      </c>
      <c r="BC75" s="300">
        <v>0.77279173533068302</v>
      </c>
      <c r="BD75" s="302">
        <v>74231</v>
      </c>
      <c r="BE75" s="304">
        <v>96249.091666666704</v>
      </c>
      <c r="BF75" s="300">
        <v>0.7712384471853454</v>
      </c>
      <c r="BG75" s="302">
        <v>74232</v>
      </c>
      <c r="BH75" s="304">
        <v>96384.066666666695</v>
      </c>
      <c r="BI75" s="300">
        <v>0.77016879000056004</v>
      </c>
      <c r="BJ75" s="302">
        <v>74645</v>
      </c>
      <c r="BK75" s="304">
        <v>96523.608333333294</v>
      </c>
      <c r="BL75" s="300">
        <v>0.77333412300773086</v>
      </c>
      <c r="BM75" s="302">
        <v>75243</v>
      </c>
      <c r="BN75" s="304">
        <v>96594.616666666698</v>
      </c>
      <c r="BO75" s="306">
        <f t="shared" si="1"/>
        <v>0.7789564532322969</v>
      </c>
    </row>
    <row r="76" spans="1:67" x14ac:dyDescent="0.2">
      <c r="A76" s="306" t="s">
        <v>629</v>
      </c>
      <c r="B76" s="5" t="s">
        <v>477</v>
      </c>
      <c r="C76" s="5" t="s">
        <v>404</v>
      </c>
      <c r="D76" s="5" t="s">
        <v>426</v>
      </c>
      <c r="E76" s="5" t="s">
        <v>47</v>
      </c>
      <c r="F76" s="117" t="s">
        <v>156</v>
      </c>
      <c r="G76" s="5" t="s">
        <v>157</v>
      </c>
      <c r="H76" s="152">
        <v>143791</v>
      </c>
      <c r="I76" s="274">
        <v>142680.441666667</v>
      </c>
      <c r="J76" s="199">
        <v>1.0077835358536913</v>
      </c>
      <c r="K76" s="302">
        <v>143424</v>
      </c>
      <c r="L76" s="304">
        <v>142846.29999999999</v>
      </c>
      <c r="M76" s="300">
        <v>1.0040442069553079</v>
      </c>
      <c r="N76" s="302">
        <v>142777</v>
      </c>
      <c r="O76" s="304">
        <v>142952.04166666701</v>
      </c>
      <c r="P76" s="300">
        <v>0.99877552174403239</v>
      </c>
      <c r="Q76" s="302">
        <v>141941</v>
      </c>
      <c r="R76" s="304">
        <v>143057.78333333301</v>
      </c>
      <c r="S76" s="300">
        <v>0.9921934807927868</v>
      </c>
      <c r="T76" s="302">
        <v>141205</v>
      </c>
      <c r="U76" s="304">
        <v>143163.52499999999</v>
      </c>
      <c r="V76" s="300">
        <v>0.98631966487273914</v>
      </c>
      <c r="W76" s="302">
        <v>140157</v>
      </c>
      <c r="X76" s="304">
        <v>143222.86666666699</v>
      </c>
      <c r="Y76" s="300">
        <v>0.97859373479932921</v>
      </c>
      <c r="Z76" s="302">
        <v>139292</v>
      </c>
      <c r="AA76" s="304">
        <v>143282.20833333299</v>
      </c>
      <c r="AB76" s="300">
        <v>0.97215140400369782</v>
      </c>
      <c r="AC76" s="302">
        <v>138205</v>
      </c>
      <c r="AD76" s="304">
        <v>143547.36666666699</v>
      </c>
      <c r="AE76" s="300">
        <v>0.96278324854908304</v>
      </c>
      <c r="AF76" s="302">
        <v>136150</v>
      </c>
      <c r="AG76" s="304">
        <v>143813.066666667</v>
      </c>
      <c r="AH76" s="300">
        <v>0.94671508754883438</v>
      </c>
      <c r="AI76" s="302">
        <v>134820</v>
      </c>
      <c r="AJ76" s="304">
        <v>144100.22500000001</v>
      </c>
      <c r="AK76" s="300">
        <v>0.93559881672634437</v>
      </c>
      <c r="AL76" s="302">
        <v>134430</v>
      </c>
      <c r="AM76" s="304">
        <v>144411.58333333299</v>
      </c>
      <c r="AN76" s="300">
        <v>0.93088100619814307</v>
      </c>
      <c r="AO76" s="302">
        <v>133378</v>
      </c>
      <c r="AP76" s="304">
        <v>144685.4</v>
      </c>
      <c r="AQ76" s="300">
        <v>0.92184836894392941</v>
      </c>
      <c r="AR76" s="302">
        <v>132874</v>
      </c>
      <c r="AS76" s="304">
        <v>144972.35833333299</v>
      </c>
      <c r="AT76" s="300">
        <v>0.91654713717552005</v>
      </c>
      <c r="AU76" s="302">
        <v>131931</v>
      </c>
      <c r="AV76" s="304">
        <v>145286.53333333301</v>
      </c>
      <c r="AW76" s="300">
        <v>0.90807452675127698</v>
      </c>
      <c r="AX76" s="302">
        <v>131005</v>
      </c>
      <c r="AY76" s="304">
        <v>145627.21666666699</v>
      </c>
      <c r="AZ76" s="300">
        <v>0.8995914568625144</v>
      </c>
      <c r="BA76" s="302">
        <v>130705</v>
      </c>
      <c r="BB76" s="304">
        <v>145988.4</v>
      </c>
      <c r="BC76" s="300">
        <v>0.89531086031492912</v>
      </c>
      <c r="BD76" s="302">
        <v>130595</v>
      </c>
      <c r="BE76" s="304">
        <v>146376.308333333</v>
      </c>
      <c r="BF76" s="300">
        <v>0.89218673081032163</v>
      </c>
      <c r="BG76" s="302">
        <v>130322</v>
      </c>
      <c r="BH76" s="304">
        <v>146779.11666666699</v>
      </c>
      <c r="BI76" s="300">
        <v>0.88787835054191777</v>
      </c>
      <c r="BJ76" s="302">
        <v>130254</v>
      </c>
      <c r="BK76" s="304">
        <v>147225.691666667</v>
      </c>
      <c r="BL76" s="300">
        <v>0.88472330152068479</v>
      </c>
      <c r="BM76" s="302">
        <v>130296</v>
      </c>
      <c r="BN76" s="304">
        <v>147484.066666667</v>
      </c>
      <c r="BO76" s="306">
        <f t="shared" si="1"/>
        <v>0.88345814530925404</v>
      </c>
    </row>
    <row r="77" spans="1:67" x14ac:dyDescent="0.2">
      <c r="A77" s="306" t="s">
        <v>634</v>
      </c>
      <c r="B77" s="5" t="s">
        <v>491</v>
      </c>
      <c r="C77" s="5" t="s">
        <v>410</v>
      </c>
      <c r="D77" s="5" t="s">
        <v>433</v>
      </c>
      <c r="E77" s="5" t="s">
        <v>91</v>
      </c>
      <c r="F77" s="117" t="s">
        <v>158</v>
      </c>
      <c r="G77" s="5" t="s">
        <v>159</v>
      </c>
      <c r="H77" s="152">
        <v>182323</v>
      </c>
      <c r="I77" s="274">
        <v>166068</v>
      </c>
      <c r="J77" s="199">
        <v>1.0978815906736998</v>
      </c>
      <c r="K77" s="302">
        <v>181031</v>
      </c>
      <c r="L77" s="304">
        <v>166113.82500000001</v>
      </c>
      <c r="M77" s="300">
        <v>1.0898009241554698</v>
      </c>
      <c r="N77" s="302">
        <v>179795</v>
      </c>
      <c r="O77" s="304">
        <v>166153.316666667</v>
      </c>
      <c r="P77" s="300">
        <v>1.0821029854053448</v>
      </c>
      <c r="Q77" s="302">
        <v>178971</v>
      </c>
      <c r="R77" s="304">
        <v>166192.808333333</v>
      </c>
      <c r="S77" s="300">
        <v>1.0768877534161272</v>
      </c>
      <c r="T77" s="302">
        <v>178321</v>
      </c>
      <c r="U77" s="304">
        <v>166232.29999999999</v>
      </c>
      <c r="V77" s="300">
        <v>1.0727217273658609</v>
      </c>
      <c r="W77" s="302">
        <v>177240</v>
      </c>
      <c r="X77" s="304">
        <v>166251.88333333301</v>
      </c>
      <c r="Y77" s="300">
        <v>1.0660931861122798</v>
      </c>
      <c r="Z77" s="302">
        <v>177592</v>
      </c>
      <c r="AA77" s="304">
        <v>166271.46666666699</v>
      </c>
      <c r="AB77" s="300">
        <v>1.0680846423038288</v>
      </c>
      <c r="AC77" s="302">
        <v>176209</v>
      </c>
      <c r="AD77" s="304">
        <v>166372.98333333299</v>
      </c>
      <c r="AE77" s="300">
        <v>1.0591202758380565</v>
      </c>
      <c r="AF77" s="302">
        <v>173488</v>
      </c>
      <c r="AG77" s="304">
        <v>166471.14166666701</v>
      </c>
      <c r="AH77" s="300">
        <v>1.0421505989751856</v>
      </c>
      <c r="AI77" s="302">
        <v>172107</v>
      </c>
      <c r="AJ77" s="304">
        <v>166572.691666667</v>
      </c>
      <c r="AK77" s="300">
        <v>1.0332245836815068</v>
      </c>
      <c r="AL77" s="302">
        <v>172061</v>
      </c>
      <c r="AM77" s="304">
        <v>166683.58333333299</v>
      </c>
      <c r="AN77" s="300">
        <v>1.0322612254856154</v>
      </c>
      <c r="AO77" s="302">
        <v>171135</v>
      </c>
      <c r="AP77" s="304">
        <v>166785.09166666699</v>
      </c>
      <c r="AQ77" s="300">
        <v>1.0260809182035684</v>
      </c>
      <c r="AR77" s="302">
        <v>170688</v>
      </c>
      <c r="AS77" s="304">
        <v>166895.15</v>
      </c>
      <c r="AT77" s="300">
        <v>1.0227259450019968</v>
      </c>
      <c r="AU77" s="302">
        <v>170625</v>
      </c>
      <c r="AV77" s="304">
        <v>167009.82500000001</v>
      </c>
      <c r="AW77" s="300">
        <v>1.0216464809779904</v>
      </c>
      <c r="AX77" s="302">
        <v>169794</v>
      </c>
      <c r="AY77" s="304">
        <v>167135.625</v>
      </c>
      <c r="AZ77" s="300">
        <v>1.0159054959108809</v>
      </c>
      <c r="BA77" s="302">
        <v>170083</v>
      </c>
      <c r="BB77" s="304">
        <v>167270.941666667</v>
      </c>
      <c r="BC77" s="300">
        <v>1.0168113977557249</v>
      </c>
      <c r="BD77" s="302">
        <v>169819</v>
      </c>
      <c r="BE77" s="304">
        <v>167415.04999999999</v>
      </c>
      <c r="BF77" s="300">
        <v>1.0143592227819422</v>
      </c>
      <c r="BG77" s="302">
        <v>169688</v>
      </c>
      <c r="BH77" s="304">
        <v>167562.808333333</v>
      </c>
      <c r="BI77" s="300">
        <v>1.0126829556499157</v>
      </c>
      <c r="BJ77" s="302">
        <v>169053</v>
      </c>
      <c r="BK77" s="304">
        <v>167721.15833333301</v>
      </c>
      <c r="BL77" s="300">
        <v>1.0079408088991375</v>
      </c>
      <c r="BM77" s="302">
        <v>169180</v>
      </c>
      <c r="BN77" s="304">
        <v>167800.83333333299</v>
      </c>
      <c r="BO77" s="306">
        <f t="shared" si="1"/>
        <v>1.0082190692338655</v>
      </c>
    </row>
    <row r="78" spans="1:67" x14ac:dyDescent="0.2">
      <c r="A78" s="306" t="s">
        <v>630</v>
      </c>
      <c r="B78" s="5" t="s">
        <v>475</v>
      </c>
      <c r="C78" s="5" t="s">
        <v>402</v>
      </c>
      <c r="D78" s="5" t="s">
        <v>427</v>
      </c>
      <c r="E78" s="5" t="s">
        <v>50</v>
      </c>
      <c r="F78" s="117" t="s">
        <v>160</v>
      </c>
      <c r="G78" s="5" t="s">
        <v>161</v>
      </c>
      <c r="H78" s="152">
        <v>123502</v>
      </c>
      <c r="I78" s="274">
        <v>113265.058333333</v>
      </c>
      <c r="J78" s="199">
        <v>1.0903804034298048</v>
      </c>
      <c r="K78" s="302">
        <v>122803</v>
      </c>
      <c r="L78" s="304">
        <v>113323.6</v>
      </c>
      <c r="M78" s="300">
        <v>1.0836489486744154</v>
      </c>
      <c r="N78" s="302">
        <v>122371</v>
      </c>
      <c r="O78" s="304">
        <v>113367.04166666701</v>
      </c>
      <c r="P78" s="300">
        <v>1.0794230686534745</v>
      </c>
      <c r="Q78" s="302">
        <v>122031</v>
      </c>
      <c r="R78" s="304">
        <v>113410.483333333</v>
      </c>
      <c r="S78" s="300">
        <v>1.0760116385478211</v>
      </c>
      <c r="T78" s="302">
        <v>121475</v>
      </c>
      <c r="U78" s="304">
        <v>113453.925</v>
      </c>
      <c r="V78" s="300">
        <v>1.0706989643593203</v>
      </c>
      <c r="W78" s="302">
        <v>120893</v>
      </c>
      <c r="X78" s="304">
        <v>113475.133333333</v>
      </c>
      <c r="Y78" s="300">
        <v>1.0653699753308685</v>
      </c>
      <c r="Z78" s="302">
        <v>120297</v>
      </c>
      <c r="AA78" s="304">
        <v>113496.34166666699</v>
      </c>
      <c r="AB78" s="300">
        <v>1.0599196258968964</v>
      </c>
      <c r="AC78" s="302">
        <v>119484</v>
      </c>
      <c r="AD78" s="304">
        <v>113586.46666666699</v>
      </c>
      <c r="AE78" s="300">
        <v>1.0519210915384842</v>
      </c>
      <c r="AF78" s="302">
        <v>117317</v>
      </c>
      <c r="AG78" s="304">
        <v>113664.2</v>
      </c>
      <c r="AH78" s="300">
        <v>1.0321367677773652</v>
      </c>
      <c r="AI78" s="302">
        <v>116211</v>
      </c>
      <c r="AJ78" s="304">
        <v>113742.8</v>
      </c>
      <c r="AK78" s="300">
        <v>1.0216998350664832</v>
      </c>
      <c r="AL78" s="302">
        <v>115247</v>
      </c>
      <c r="AM78" s="304">
        <v>113827.433333333</v>
      </c>
      <c r="AN78" s="300">
        <v>1.012471217395458</v>
      </c>
      <c r="AO78" s="302">
        <v>113881</v>
      </c>
      <c r="AP78" s="304">
        <v>113916.95</v>
      </c>
      <c r="AQ78" s="300">
        <v>0.99968441921944018</v>
      </c>
      <c r="AR78" s="302">
        <v>113153</v>
      </c>
      <c r="AS78" s="304">
        <v>114011</v>
      </c>
      <c r="AT78" s="300">
        <v>0.99247441036391226</v>
      </c>
      <c r="AU78" s="302">
        <v>112494</v>
      </c>
      <c r="AV78" s="304">
        <v>114113.25</v>
      </c>
      <c r="AW78" s="300">
        <v>0.98581014912816878</v>
      </c>
      <c r="AX78" s="302">
        <v>111998</v>
      </c>
      <c r="AY78" s="304">
        <v>114230.39999999999</v>
      </c>
      <c r="AZ78" s="300">
        <v>0.98045704120794475</v>
      </c>
      <c r="BA78" s="302">
        <v>112065</v>
      </c>
      <c r="BB78" s="304">
        <v>114356.35</v>
      </c>
      <c r="BC78" s="300">
        <v>0.97996307157407525</v>
      </c>
      <c r="BD78" s="302">
        <v>112403</v>
      </c>
      <c r="BE78" s="304">
        <v>114488.558333333</v>
      </c>
      <c r="BF78" s="300">
        <v>0.9817836964348795</v>
      </c>
      <c r="BG78" s="302">
        <v>111656</v>
      </c>
      <c r="BH78" s="304">
        <v>114624.27499999999</v>
      </c>
      <c r="BI78" s="300">
        <v>0.97410430731186748</v>
      </c>
      <c r="BJ78" s="302">
        <v>111477</v>
      </c>
      <c r="BK78" s="304">
        <v>114767.27499999999</v>
      </c>
      <c r="BL78" s="300">
        <v>0.97133089550135265</v>
      </c>
      <c r="BM78" s="302">
        <v>111654</v>
      </c>
      <c r="BN78" s="304">
        <v>114843.308333333</v>
      </c>
      <c r="BO78" s="306">
        <f t="shared" si="1"/>
        <v>0.97222904512576369</v>
      </c>
    </row>
    <row r="79" spans="1:67" x14ac:dyDescent="0.2">
      <c r="A79" s="306" t="s">
        <v>621</v>
      </c>
      <c r="B79" s="5" t="s">
        <v>477</v>
      </c>
      <c r="C79" s="5" t="s">
        <v>404</v>
      </c>
      <c r="D79" s="5" t="s">
        <v>418</v>
      </c>
      <c r="E79" s="5" t="s">
        <v>12</v>
      </c>
      <c r="F79" s="117" t="s">
        <v>162</v>
      </c>
      <c r="G79" s="5" t="s">
        <v>163</v>
      </c>
      <c r="H79" s="152">
        <v>162149</v>
      </c>
      <c r="I79" s="274">
        <v>156472.61666666699</v>
      </c>
      <c r="J79" s="199">
        <v>1.0362771675597744</v>
      </c>
      <c r="K79" s="302">
        <v>162197</v>
      </c>
      <c r="L79" s="304">
        <v>156600.02499999999</v>
      </c>
      <c r="M79" s="300">
        <v>1.0357405753926285</v>
      </c>
      <c r="N79" s="302">
        <v>162661</v>
      </c>
      <c r="O79" s="304">
        <v>156707.03333333301</v>
      </c>
      <c r="P79" s="300">
        <v>1.0379942529701411</v>
      </c>
      <c r="Q79" s="302">
        <v>163034</v>
      </c>
      <c r="R79" s="304">
        <v>156814.04166666701</v>
      </c>
      <c r="S79" s="300">
        <v>1.0396645495978893</v>
      </c>
      <c r="T79" s="302">
        <v>163009</v>
      </c>
      <c r="U79" s="304">
        <v>156921.04999999999</v>
      </c>
      <c r="V79" s="300">
        <v>1.0387962609222918</v>
      </c>
      <c r="W79" s="302">
        <v>162599</v>
      </c>
      <c r="X79" s="304">
        <v>156960.691666667</v>
      </c>
      <c r="Y79" s="300">
        <v>1.0359217857252243</v>
      </c>
      <c r="Z79" s="302">
        <v>162352</v>
      </c>
      <c r="AA79" s="304">
        <v>157000.33333333299</v>
      </c>
      <c r="AB79" s="300">
        <v>1.0340869764607741</v>
      </c>
      <c r="AC79" s="302">
        <v>161734</v>
      </c>
      <c r="AD79" s="304">
        <v>157178.04166666701</v>
      </c>
      <c r="AE79" s="300">
        <v>1.0289859721181345</v>
      </c>
      <c r="AF79" s="302">
        <v>160248</v>
      </c>
      <c r="AG79" s="304">
        <v>157332.83333333299</v>
      </c>
      <c r="AH79" s="300">
        <v>1.0185286605783728</v>
      </c>
      <c r="AI79" s="302">
        <v>158547</v>
      </c>
      <c r="AJ79" s="304">
        <v>157490.86666666699</v>
      </c>
      <c r="AK79" s="300">
        <v>1.0067059973424894</v>
      </c>
      <c r="AL79" s="302">
        <v>158389</v>
      </c>
      <c r="AM79" s="304">
        <v>157656.59166666699</v>
      </c>
      <c r="AN79" s="300">
        <v>1.0046455928394136</v>
      </c>
      <c r="AO79" s="302">
        <v>157017</v>
      </c>
      <c r="AP79" s="304">
        <v>157812.65</v>
      </c>
      <c r="AQ79" s="300">
        <v>0.99495826221788941</v>
      </c>
      <c r="AR79" s="302">
        <v>156487</v>
      </c>
      <c r="AS79" s="304">
        <v>157978.23333333299</v>
      </c>
      <c r="AT79" s="300">
        <v>0.99056051392734279</v>
      </c>
      <c r="AU79" s="302">
        <v>156139</v>
      </c>
      <c r="AV79" s="304">
        <v>158161.42499999999</v>
      </c>
      <c r="AW79" s="300">
        <v>0.98721290605468437</v>
      </c>
      <c r="AX79" s="302">
        <v>155161</v>
      </c>
      <c r="AY79" s="304">
        <v>158340.75833333301</v>
      </c>
      <c r="AZ79" s="300">
        <v>0.97991825751750472</v>
      </c>
      <c r="BA79" s="302">
        <v>155383</v>
      </c>
      <c r="BB79" s="304">
        <v>158534.74166666699</v>
      </c>
      <c r="BC79" s="300">
        <v>0.98011955213391777</v>
      </c>
      <c r="BD79" s="302">
        <v>154854</v>
      </c>
      <c r="BE79" s="304">
        <v>158735.70000000001</v>
      </c>
      <c r="BF79" s="300">
        <v>0.97554614368412396</v>
      </c>
      <c r="BG79" s="302">
        <v>154603</v>
      </c>
      <c r="BH79" s="304">
        <v>158940.99166666699</v>
      </c>
      <c r="BI79" s="300">
        <v>0.97270690448588193</v>
      </c>
      <c r="BJ79" s="302">
        <v>155485</v>
      </c>
      <c r="BK79" s="304">
        <v>159139.441666667</v>
      </c>
      <c r="BL79" s="300">
        <v>0.97703622918118826</v>
      </c>
      <c r="BM79" s="302">
        <v>156571</v>
      </c>
      <c r="BN79" s="304">
        <v>159206.61666666699</v>
      </c>
      <c r="BO79" s="306">
        <f t="shared" si="1"/>
        <v>0.98344530697373456</v>
      </c>
    </row>
    <row r="80" spans="1:67" x14ac:dyDescent="0.2">
      <c r="A80" s="306" t="s">
        <v>500</v>
      </c>
      <c r="B80" s="5" t="s">
        <v>483</v>
      </c>
      <c r="C80" s="5" t="s">
        <v>407</v>
      </c>
      <c r="D80" s="5" t="s">
        <v>431</v>
      </c>
      <c r="E80" s="5" t="s">
        <v>82</v>
      </c>
      <c r="F80" s="117" t="s">
        <v>164</v>
      </c>
      <c r="G80" s="5" t="s">
        <v>165</v>
      </c>
      <c r="H80" s="152">
        <v>109159</v>
      </c>
      <c r="I80" s="274">
        <v>111128.7</v>
      </c>
      <c r="J80" s="199">
        <v>0.98227550578743383</v>
      </c>
      <c r="K80" s="302">
        <v>108265</v>
      </c>
      <c r="L80" s="304">
        <v>111151.47500000001</v>
      </c>
      <c r="M80" s="300">
        <v>0.97403115883077573</v>
      </c>
      <c r="N80" s="302">
        <v>107303</v>
      </c>
      <c r="O80" s="304">
        <v>111164.258333333</v>
      </c>
      <c r="P80" s="300">
        <v>0.96526528948041224</v>
      </c>
      <c r="Q80" s="302">
        <v>106486</v>
      </c>
      <c r="R80" s="304">
        <v>111177.04166666701</v>
      </c>
      <c r="S80" s="300">
        <v>0.95780566206526907</v>
      </c>
      <c r="T80" s="302">
        <v>106062</v>
      </c>
      <c r="U80" s="304">
        <v>111189.825</v>
      </c>
      <c r="V80" s="300">
        <v>0.95388224596989879</v>
      </c>
      <c r="W80" s="302">
        <v>105279</v>
      </c>
      <c r="X80" s="304">
        <v>111170</v>
      </c>
      <c r="Y80" s="300">
        <v>0.94700908518485205</v>
      </c>
      <c r="Z80" s="302">
        <v>105823</v>
      </c>
      <c r="AA80" s="304">
        <v>111150.175</v>
      </c>
      <c r="AB80" s="300">
        <v>0.95207227518985005</v>
      </c>
      <c r="AC80" s="302">
        <v>105448</v>
      </c>
      <c r="AD80" s="304">
        <v>111255.266666667</v>
      </c>
      <c r="AE80" s="300">
        <v>0.9478023212683836</v>
      </c>
      <c r="AF80" s="302">
        <v>104720</v>
      </c>
      <c r="AG80" s="304">
        <v>111391.53333333301</v>
      </c>
      <c r="AH80" s="300">
        <v>0.94010735705227422</v>
      </c>
      <c r="AI80" s="302">
        <v>103210</v>
      </c>
      <c r="AJ80" s="304">
        <v>111532.40833333301</v>
      </c>
      <c r="AK80" s="300">
        <v>0.92538125502983748</v>
      </c>
      <c r="AL80" s="302">
        <v>102490</v>
      </c>
      <c r="AM80" s="304">
        <v>111676.1</v>
      </c>
      <c r="AN80" s="300">
        <v>0.9177433667543905</v>
      </c>
      <c r="AO80" s="302">
        <v>102055</v>
      </c>
      <c r="AP80" s="304">
        <v>111813.633333333</v>
      </c>
      <c r="AQ80" s="300">
        <v>0.91272411921146446</v>
      </c>
      <c r="AR80" s="302">
        <v>102056</v>
      </c>
      <c r="AS80" s="304">
        <v>111952.40833333301</v>
      </c>
      <c r="AT80" s="300">
        <v>0.91160164858743442</v>
      </c>
      <c r="AU80" s="302">
        <v>101443</v>
      </c>
      <c r="AV80" s="304">
        <v>112098.04166666701</v>
      </c>
      <c r="AW80" s="300">
        <v>0.90494890447461451</v>
      </c>
      <c r="AX80" s="302">
        <v>101663</v>
      </c>
      <c r="AY80" s="304">
        <v>112254.441666667</v>
      </c>
      <c r="AZ80" s="300">
        <v>0.90564790569162812</v>
      </c>
      <c r="BA80" s="302">
        <v>102189</v>
      </c>
      <c r="BB80" s="304">
        <v>112429.9</v>
      </c>
      <c r="BC80" s="300">
        <v>0.90891302046875433</v>
      </c>
      <c r="BD80" s="302">
        <v>102256</v>
      </c>
      <c r="BE80" s="304">
        <v>112621.983333333</v>
      </c>
      <c r="BF80" s="300">
        <v>0.9079577270216217</v>
      </c>
      <c r="BG80" s="302">
        <v>102338</v>
      </c>
      <c r="BH80" s="304">
        <v>112815.22500000001</v>
      </c>
      <c r="BI80" s="300">
        <v>0.90712933471523893</v>
      </c>
      <c r="BJ80" s="302">
        <v>101915</v>
      </c>
      <c r="BK80" s="304">
        <v>113015.27499999999</v>
      </c>
      <c r="BL80" s="300">
        <v>0.90178075485813758</v>
      </c>
      <c r="BM80" s="302">
        <v>102070</v>
      </c>
      <c r="BN80" s="304">
        <v>113098.46666666699</v>
      </c>
      <c r="BO80" s="306">
        <f t="shared" si="1"/>
        <v>0.90248792055536009</v>
      </c>
    </row>
    <row r="81" spans="1:67" x14ac:dyDescent="0.2">
      <c r="A81" s="306" t="s">
        <v>494</v>
      </c>
      <c r="B81" s="5" t="s">
        <v>481</v>
      </c>
      <c r="C81" s="5" t="s">
        <v>406</v>
      </c>
      <c r="D81" s="5" t="s">
        <v>421</v>
      </c>
      <c r="E81" s="5" t="s">
        <v>28</v>
      </c>
      <c r="F81" s="117" t="s">
        <v>166</v>
      </c>
      <c r="G81" s="5" t="s">
        <v>167</v>
      </c>
      <c r="H81" s="152">
        <v>351403</v>
      </c>
      <c r="I81" s="274">
        <v>353783.816666667</v>
      </c>
      <c r="J81" s="199">
        <v>0.99327041952031914</v>
      </c>
      <c r="K81" s="302">
        <v>349112</v>
      </c>
      <c r="L81" s="304">
        <v>354025</v>
      </c>
      <c r="M81" s="300">
        <v>0.98612244897959178</v>
      </c>
      <c r="N81" s="302">
        <v>347292</v>
      </c>
      <c r="O81" s="304">
        <v>354222.53333333298</v>
      </c>
      <c r="P81" s="300">
        <v>0.98043452157570354</v>
      </c>
      <c r="Q81" s="302">
        <v>346630</v>
      </c>
      <c r="R81" s="304">
        <v>354420.066666667</v>
      </c>
      <c r="S81" s="300">
        <v>0.97802024377475905</v>
      </c>
      <c r="T81" s="302">
        <v>345342</v>
      </c>
      <c r="U81" s="304">
        <v>354617.59999999998</v>
      </c>
      <c r="V81" s="300">
        <v>0.97384337382013764</v>
      </c>
      <c r="W81" s="302">
        <v>342827</v>
      </c>
      <c r="X81" s="304">
        <v>354725.808333333</v>
      </c>
      <c r="Y81" s="300">
        <v>0.96645632188636299</v>
      </c>
      <c r="Z81" s="302">
        <v>341676</v>
      </c>
      <c r="AA81" s="304">
        <v>354834.01666666701</v>
      </c>
      <c r="AB81" s="300">
        <v>0.96291782622682498</v>
      </c>
      <c r="AC81" s="302">
        <v>339354</v>
      </c>
      <c r="AD81" s="304">
        <v>355273.433333333</v>
      </c>
      <c r="AE81" s="300">
        <v>0.95519103923991777</v>
      </c>
      <c r="AF81" s="302">
        <v>337340</v>
      </c>
      <c r="AG81" s="304">
        <v>355660.808333333</v>
      </c>
      <c r="AH81" s="300">
        <v>0.94848797532911655</v>
      </c>
      <c r="AI81" s="302">
        <v>334236</v>
      </c>
      <c r="AJ81" s="304">
        <v>356070.27500000002</v>
      </c>
      <c r="AK81" s="300">
        <v>0.93867987155063692</v>
      </c>
      <c r="AL81" s="302">
        <v>333179</v>
      </c>
      <c r="AM81" s="304">
        <v>356498.53333333298</v>
      </c>
      <c r="AN81" s="300">
        <v>0.93458729516979877</v>
      </c>
      <c r="AO81" s="302">
        <v>331120</v>
      </c>
      <c r="AP81" s="304">
        <v>356919.47499999998</v>
      </c>
      <c r="AQ81" s="300">
        <v>0.92771625868832186</v>
      </c>
      <c r="AR81" s="302">
        <v>331041</v>
      </c>
      <c r="AS81" s="304">
        <v>357370.79166666698</v>
      </c>
      <c r="AT81" s="300">
        <v>0.92632360483666565</v>
      </c>
      <c r="AU81" s="302">
        <v>329767</v>
      </c>
      <c r="AV81" s="304">
        <v>357855.96666666702</v>
      </c>
      <c r="AW81" s="300">
        <v>0.92150761959257443</v>
      </c>
      <c r="AX81" s="302">
        <v>328183</v>
      </c>
      <c r="AY81" s="304">
        <v>358386.03333333298</v>
      </c>
      <c r="AZ81" s="300">
        <v>0.91572485944160309</v>
      </c>
      <c r="BA81" s="302">
        <v>328212</v>
      </c>
      <c r="BB81" s="304">
        <v>358976.433333333</v>
      </c>
      <c r="BC81" s="300">
        <v>0.91429957379746374</v>
      </c>
      <c r="BD81" s="302">
        <v>327737</v>
      </c>
      <c r="BE81" s="304">
        <v>359601.03333333298</v>
      </c>
      <c r="BF81" s="300">
        <v>0.91139059574448844</v>
      </c>
      <c r="BG81" s="302">
        <v>327601</v>
      </c>
      <c r="BH81" s="304">
        <v>360220.72499999998</v>
      </c>
      <c r="BI81" s="300">
        <v>0.90944517420534321</v>
      </c>
      <c r="BJ81" s="302">
        <v>327957</v>
      </c>
      <c r="BK81" s="304">
        <v>360866.79166666698</v>
      </c>
      <c r="BL81" s="300">
        <v>0.90880349085413825</v>
      </c>
      <c r="BM81" s="302">
        <v>329505</v>
      </c>
      <c r="BN81" s="304">
        <v>361201.10833333299</v>
      </c>
      <c r="BO81" s="306">
        <f t="shared" si="1"/>
        <v>0.91224803135409438</v>
      </c>
    </row>
    <row r="82" spans="1:67" x14ac:dyDescent="0.2">
      <c r="A82" s="306" t="s">
        <v>628</v>
      </c>
      <c r="B82" s="5" t="s">
        <v>485</v>
      </c>
      <c r="C82" s="5" t="s">
        <v>464</v>
      </c>
      <c r="D82" s="5" t="s">
        <v>425</v>
      </c>
      <c r="E82" s="5" t="s">
        <v>40</v>
      </c>
      <c r="F82" s="117" t="s">
        <v>168</v>
      </c>
      <c r="G82" s="5" t="s">
        <v>169</v>
      </c>
      <c r="H82" s="152">
        <v>151906</v>
      </c>
      <c r="I82" s="274">
        <v>126419.766666667</v>
      </c>
      <c r="J82" s="199">
        <v>1.2016000662343647</v>
      </c>
      <c r="K82" s="302">
        <v>150903</v>
      </c>
      <c r="L82" s="304">
        <v>126542.15</v>
      </c>
      <c r="M82" s="300">
        <v>1.1925117441105593</v>
      </c>
      <c r="N82" s="302">
        <v>149332</v>
      </c>
      <c r="O82" s="304">
        <v>126628.79166666701</v>
      </c>
      <c r="P82" s="300">
        <v>1.1792894651723131</v>
      </c>
      <c r="Q82" s="302">
        <v>147518</v>
      </c>
      <c r="R82" s="304">
        <v>126715.433333333</v>
      </c>
      <c r="S82" s="300">
        <v>1.1641675849534803</v>
      </c>
      <c r="T82" s="302">
        <v>146063</v>
      </c>
      <c r="U82" s="304">
        <v>126802.075</v>
      </c>
      <c r="V82" s="300">
        <v>1.1518975537269402</v>
      </c>
      <c r="W82" s="302">
        <v>144112</v>
      </c>
      <c r="X82" s="304">
        <v>126854.9</v>
      </c>
      <c r="Y82" s="300">
        <v>1.1360381033763773</v>
      </c>
      <c r="Z82" s="302">
        <v>143141</v>
      </c>
      <c r="AA82" s="304">
        <v>126907.72500000001</v>
      </c>
      <c r="AB82" s="300">
        <v>1.1279140020830094</v>
      </c>
      <c r="AC82" s="302">
        <v>142177</v>
      </c>
      <c r="AD82" s="304">
        <v>127073.683333333</v>
      </c>
      <c r="AE82" s="300">
        <v>1.1188547956625194</v>
      </c>
      <c r="AF82" s="302">
        <v>139368</v>
      </c>
      <c r="AG82" s="304">
        <v>127214.20833333299</v>
      </c>
      <c r="AH82" s="300">
        <v>1.0955380049594856</v>
      </c>
      <c r="AI82" s="302">
        <v>136060</v>
      </c>
      <c r="AJ82" s="304">
        <v>127362.366666667</v>
      </c>
      <c r="AK82" s="300">
        <v>1.0682904500047212</v>
      </c>
      <c r="AL82" s="302">
        <v>134562</v>
      </c>
      <c r="AM82" s="304">
        <v>127518.566666667</v>
      </c>
      <c r="AN82" s="300">
        <v>1.0552345710703015</v>
      </c>
      <c r="AO82" s="302">
        <v>132820</v>
      </c>
      <c r="AP82" s="304">
        <v>127666.816666667</v>
      </c>
      <c r="AQ82" s="300">
        <v>1.0403643128878803</v>
      </c>
      <c r="AR82" s="302">
        <v>131525</v>
      </c>
      <c r="AS82" s="304">
        <v>127823.15833333301</v>
      </c>
      <c r="AT82" s="300">
        <v>1.0289606493450385</v>
      </c>
      <c r="AU82" s="302">
        <v>130175</v>
      </c>
      <c r="AV82" s="304">
        <v>127995.875</v>
      </c>
      <c r="AW82" s="300">
        <v>1.017024962718525</v>
      </c>
      <c r="AX82" s="302">
        <v>128911</v>
      </c>
      <c r="AY82" s="304">
        <v>128183.175</v>
      </c>
      <c r="AZ82" s="300">
        <v>1.0056780072735754</v>
      </c>
      <c r="BA82" s="302">
        <v>128260</v>
      </c>
      <c r="BB82" s="304">
        <v>128381.991666667</v>
      </c>
      <c r="BC82" s="300">
        <v>0.99904977586744603</v>
      </c>
      <c r="BD82" s="302">
        <v>127127</v>
      </c>
      <c r="BE82" s="304">
        <v>128588.608333333</v>
      </c>
      <c r="BF82" s="300">
        <v>0.98863345398727576</v>
      </c>
      <c r="BG82" s="302">
        <v>127031</v>
      </c>
      <c r="BH82" s="304">
        <v>128802.22500000001</v>
      </c>
      <c r="BI82" s="300">
        <v>0.98624849066077858</v>
      </c>
      <c r="BJ82" s="302">
        <v>126264</v>
      </c>
      <c r="BK82" s="304">
        <v>129024.59166666699</v>
      </c>
      <c r="BL82" s="300">
        <v>0.97860414335742341</v>
      </c>
      <c r="BM82" s="302">
        <v>126449</v>
      </c>
      <c r="BN82" s="304">
        <v>129144.558333333</v>
      </c>
      <c r="BO82" s="306">
        <f t="shared" si="1"/>
        <v>0.97912758874148198</v>
      </c>
    </row>
    <row r="83" spans="1:67" x14ac:dyDescent="0.2">
      <c r="A83" s="306" t="s">
        <v>630</v>
      </c>
      <c r="B83" s="5" t="s">
        <v>475</v>
      </c>
      <c r="C83" s="5" t="s">
        <v>402</v>
      </c>
      <c r="D83" s="5" t="s">
        <v>427</v>
      </c>
      <c r="E83" s="5" t="s">
        <v>50</v>
      </c>
      <c r="F83" s="117" t="s">
        <v>170</v>
      </c>
      <c r="G83" s="5" t="s">
        <v>171</v>
      </c>
      <c r="H83" s="152">
        <v>99321</v>
      </c>
      <c r="I83" s="274">
        <v>100189.66666666701</v>
      </c>
      <c r="J83" s="199">
        <v>0.99132977785466558</v>
      </c>
      <c r="K83" s="302">
        <v>98916</v>
      </c>
      <c r="L83" s="304">
        <v>100245.85</v>
      </c>
      <c r="M83" s="300">
        <v>0.98673411418028767</v>
      </c>
      <c r="N83" s="302">
        <v>98259</v>
      </c>
      <c r="O83" s="304">
        <v>100287.84166666699</v>
      </c>
      <c r="P83" s="300">
        <v>0.97976981423719955</v>
      </c>
      <c r="Q83" s="302">
        <v>98069</v>
      </c>
      <c r="R83" s="304">
        <v>100329.83333333299</v>
      </c>
      <c r="S83" s="300">
        <v>0.97746599133857159</v>
      </c>
      <c r="T83" s="302">
        <v>97591</v>
      </c>
      <c r="U83" s="304">
        <v>100371.825</v>
      </c>
      <c r="V83" s="300">
        <v>0.97229476499007572</v>
      </c>
      <c r="W83" s="302">
        <v>96936</v>
      </c>
      <c r="X83" s="304">
        <v>100387.933333333</v>
      </c>
      <c r="Y83" s="300">
        <v>0.96561406118531168</v>
      </c>
      <c r="Z83" s="302">
        <v>96820</v>
      </c>
      <c r="AA83" s="304">
        <v>100404.04166666701</v>
      </c>
      <c r="AB83" s="300">
        <v>0.96430381081106553</v>
      </c>
      <c r="AC83" s="302">
        <v>96560</v>
      </c>
      <c r="AD83" s="304">
        <v>100487.20833333299</v>
      </c>
      <c r="AE83" s="300">
        <v>0.96091832583998371</v>
      </c>
      <c r="AF83" s="302">
        <v>95251</v>
      </c>
      <c r="AG83" s="304">
        <v>100564.808333333</v>
      </c>
      <c r="AH83" s="300">
        <v>0.94716035936030618</v>
      </c>
      <c r="AI83" s="302">
        <v>94106</v>
      </c>
      <c r="AJ83" s="304">
        <v>100643.308333333</v>
      </c>
      <c r="AK83" s="300">
        <v>0.93504477901619365</v>
      </c>
      <c r="AL83" s="302">
        <v>94148</v>
      </c>
      <c r="AM83" s="304">
        <v>100725.15833333301</v>
      </c>
      <c r="AN83" s="300">
        <v>0.93470193105512922</v>
      </c>
      <c r="AO83" s="302">
        <v>93351</v>
      </c>
      <c r="AP83" s="304">
        <v>100798.366666667</v>
      </c>
      <c r="AQ83" s="300">
        <v>0.92611619698863856</v>
      </c>
      <c r="AR83" s="302">
        <v>93265</v>
      </c>
      <c r="AS83" s="304">
        <v>100874.866666667</v>
      </c>
      <c r="AT83" s="300">
        <v>0.92456132118802992</v>
      </c>
      <c r="AU83" s="302">
        <v>93027</v>
      </c>
      <c r="AV83" s="304">
        <v>100957.45</v>
      </c>
      <c r="AW83" s="300">
        <v>0.92144759995423819</v>
      </c>
      <c r="AX83" s="302">
        <v>92774</v>
      </c>
      <c r="AY83" s="304">
        <v>101051.90833333301</v>
      </c>
      <c r="AZ83" s="300">
        <v>0.91808261249231204</v>
      </c>
      <c r="BA83" s="302">
        <v>92571</v>
      </c>
      <c r="BB83" s="304">
        <v>101160.70833333299</v>
      </c>
      <c r="BC83" s="300">
        <v>0.91508849162039096</v>
      </c>
      <c r="BD83" s="302">
        <v>92691</v>
      </c>
      <c r="BE83" s="304">
        <v>101275.733333333</v>
      </c>
      <c r="BF83" s="300">
        <v>0.91523405409390901</v>
      </c>
      <c r="BG83" s="302">
        <v>92692</v>
      </c>
      <c r="BH83" s="304">
        <v>101384.45</v>
      </c>
      <c r="BI83" s="300">
        <v>0.91426249291681316</v>
      </c>
      <c r="BJ83" s="302">
        <v>92645</v>
      </c>
      <c r="BK83" s="304">
        <v>101495.83333333299</v>
      </c>
      <c r="BL83" s="300">
        <v>0.91279609179359067</v>
      </c>
      <c r="BM83" s="302">
        <v>92346</v>
      </c>
      <c r="BN83" s="304">
        <v>101538.575</v>
      </c>
      <c r="BO83" s="306">
        <f t="shared" si="1"/>
        <v>0.90946716555752338</v>
      </c>
    </row>
    <row r="84" spans="1:67" x14ac:dyDescent="0.2">
      <c r="A84" s="306" t="s">
        <v>629</v>
      </c>
      <c r="B84" s="5" t="s">
        <v>477</v>
      </c>
      <c r="C84" s="5" t="s">
        <v>404</v>
      </c>
      <c r="D84" s="5" t="s">
        <v>426</v>
      </c>
      <c r="E84" s="5" t="s">
        <v>47</v>
      </c>
      <c r="F84" s="117" t="s">
        <v>172</v>
      </c>
      <c r="G84" s="5" t="s">
        <v>173</v>
      </c>
      <c r="H84" s="152">
        <v>147702</v>
      </c>
      <c r="I84" s="274">
        <v>164700.08333333299</v>
      </c>
      <c r="J84" s="199">
        <v>0.8967937174692806</v>
      </c>
      <c r="K84" s="302">
        <v>146699</v>
      </c>
      <c r="L84" s="304">
        <v>164909.9</v>
      </c>
      <c r="M84" s="300">
        <v>0.88957060795015952</v>
      </c>
      <c r="N84" s="302">
        <v>146162</v>
      </c>
      <c r="O84" s="304">
        <v>165063.57500000001</v>
      </c>
      <c r="P84" s="300">
        <v>0.88548912138853164</v>
      </c>
      <c r="Q84" s="302">
        <v>145462</v>
      </c>
      <c r="R84" s="304">
        <v>165217.25</v>
      </c>
      <c r="S84" s="300">
        <v>0.88042864773502771</v>
      </c>
      <c r="T84" s="302">
        <v>144814</v>
      </c>
      <c r="U84" s="304">
        <v>165370.92499999999</v>
      </c>
      <c r="V84" s="300">
        <v>0.87569202385485845</v>
      </c>
      <c r="W84" s="302">
        <v>143831</v>
      </c>
      <c r="X84" s="304">
        <v>165485.34166666699</v>
      </c>
      <c r="Y84" s="300">
        <v>0.86914646669863493</v>
      </c>
      <c r="Z84" s="302">
        <v>143694</v>
      </c>
      <c r="AA84" s="304">
        <v>165599.75833333301</v>
      </c>
      <c r="AB84" s="300">
        <v>0.86771865760069966</v>
      </c>
      <c r="AC84" s="302">
        <v>143187</v>
      </c>
      <c r="AD84" s="304">
        <v>165925.26666666701</v>
      </c>
      <c r="AE84" s="300">
        <v>0.86296079479958465</v>
      </c>
      <c r="AF84" s="302">
        <v>142499</v>
      </c>
      <c r="AG84" s="304">
        <v>166194.58333333299</v>
      </c>
      <c r="AH84" s="300">
        <v>0.85742264965514992</v>
      </c>
      <c r="AI84" s="302">
        <v>141500</v>
      </c>
      <c r="AJ84" s="304">
        <v>166474.50833333301</v>
      </c>
      <c r="AK84" s="300">
        <v>0.84997998442304223</v>
      </c>
      <c r="AL84" s="302">
        <v>141181</v>
      </c>
      <c r="AM84" s="304">
        <v>166782.441666667</v>
      </c>
      <c r="AN84" s="300">
        <v>0.84649798017806765</v>
      </c>
      <c r="AO84" s="302">
        <v>140469</v>
      </c>
      <c r="AP84" s="304">
        <v>167073.941666667</v>
      </c>
      <c r="AQ84" s="300">
        <v>0.840759478101336</v>
      </c>
      <c r="AR84" s="302">
        <v>140684</v>
      </c>
      <c r="AS84" s="304">
        <v>167391.5</v>
      </c>
      <c r="AT84" s="300">
        <v>0.84044888778701432</v>
      </c>
      <c r="AU84" s="302">
        <v>140273</v>
      </c>
      <c r="AV84" s="304">
        <v>167735.45000000001</v>
      </c>
      <c r="AW84" s="300">
        <v>0.83627521791010784</v>
      </c>
      <c r="AX84" s="302">
        <v>139642</v>
      </c>
      <c r="AY84" s="304">
        <v>168090.78333333301</v>
      </c>
      <c r="AZ84" s="300">
        <v>0.83075346090262692</v>
      </c>
      <c r="BA84" s="302">
        <v>140311</v>
      </c>
      <c r="BB84" s="304">
        <v>168465.67499999999</v>
      </c>
      <c r="BC84" s="300">
        <v>0.83287589593547773</v>
      </c>
      <c r="BD84" s="302">
        <v>140220</v>
      </c>
      <c r="BE84" s="304">
        <v>168862.8</v>
      </c>
      <c r="BF84" s="300">
        <v>0.83037827159090105</v>
      </c>
      <c r="BG84" s="302">
        <v>140334</v>
      </c>
      <c r="BH84" s="304">
        <v>169277.2</v>
      </c>
      <c r="BI84" s="300">
        <v>0.82901891099332925</v>
      </c>
      <c r="BJ84" s="302">
        <v>140331</v>
      </c>
      <c r="BK84" s="304">
        <v>169721.816666667</v>
      </c>
      <c r="BL84" s="300">
        <v>0.82682947163834308</v>
      </c>
      <c r="BM84" s="302">
        <v>140716</v>
      </c>
      <c r="BN84" s="304">
        <v>169972.85833333299</v>
      </c>
      <c r="BO84" s="306">
        <f t="shared" si="1"/>
        <v>0.82787335213274171</v>
      </c>
    </row>
    <row r="85" spans="1:67" x14ac:dyDescent="0.2">
      <c r="A85" s="306" t="s">
        <v>630</v>
      </c>
      <c r="B85" s="5" t="s">
        <v>475</v>
      </c>
      <c r="C85" s="5" t="s">
        <v>402</v>
      </c>
      <c r="D85" s="5" t="s">
        <v>427</v>
      </c>
      <c r="E85" s="5" t="s">
        <v>50</v>
      </c>
      <c r="F85" s="117" t="s">
        <v>174</v>
      </c>
      <c r="G85" s="5" t="s">
        <v>175</v>
      </c>
      <c r="H85" s="152">
        <v>116780</v>
      </c>
      <c r="I85" s="274">
        <v>136995.38333333301</v>
      </c>
      <c r="J85" s="199">
        <v>0.85243748481548787</v>
      </c>
      <c r="K85" s="302">
        <v>116398</v>
      </c>
      <c r="L85" s="304">
        <v>137136.6</v>
      </c>
      <c r="M85" s="300">
        <v>0.84877414198689483</v>
      </c>
      <c r="N85" s="302">
        <v>116030</v>
      </c>
      <c r="O85" s="304">
        <v>137249</v>
      </c>
      <c r="P85" s="300">
        <v>0.84539778067599769</v>
      </c>
      <c r="Q85" s="302">
        <v>115940</v>
      </c>
      <c r="R85" s="304">
        <v>137361.4</v>
      </c>
      <c r="S85" s="300">
        <v>0.84405080320963533</v>
      </c>
      <c r="T85" s="302">
        <v>115412</v>
      </c>
      <c r="U85" s="304">
        <v>137473.79999999999</v>
      </c>
      <c r="V85" s="300">
        <v>0.83951996671365747</v>
      </c>
      <c r="W85" s="302">
        <v>114982</v>
      </c>
      <c r="X85" s="304">
        <v>137547.15</v>
      </c>
      <c r="Y85" s="300">
        <v>0.83594607376452368</v>
      </c>
      <c r="Z85" s="302">
        <v>114933</v>
      </c>
      <c r="AA85" s="304">
        <v>137620.5</v>
      </c>
      <c r="AB85" s="300">
        <v>0.83514447338877562</v>
      </c>
      <c r="AC85" s="302">
        <v>114896</v>
      </c>
      <c r="AD85" s="304">
        <v>137849.85833333299</v>
      </c>
      <c r="AE85" s="300">
        <v>0.8334865293961452</v>
      </c>
      <c r="AF85" s="302">
        <v>113892</v>
      </c>
      <c r="AG85" s="304">
        <v>138034.625</v>
      </c>
      <c r="AH85" s="300">
        <v>0.82509732612378961</v>
      </c>
      <c r="AI85" s="302">
        <v>112787</v>
      </c>
      <c r="AJ85" s="304">
        <v>138229.53333333301</v>
      </c>
      <c r="AK85" s="300">
        <v>0.81593996073198249</v>
      </c>
      <c r="AL85" s="302">
        <v>112664</v>
      </c>
      <c r="AM85" s="304">
        <v>138428.99166666699</v>
      </c>
      <c r="AN85" s="300">
        <v>0.81387575422994962</v>
      </c>
      <c r="AO85" s="302">
        <v>111428</v>
      </c>
      <c r="AP85" s="304">
        <v>138628.73333333299</v>
      </c>
      <c r="AQ85" s="300">
        <v>0.80378718986107456</v>
      </c>
      <c r="AR85" s="302">
        <v>110997</v>
      </c>
      <c r="AS85" s="304">
        <v>138840.76666666701</v>
      </c>
      <c r="AT85" s="300">
        <v>0.79945539530536347</v>
      </c>
      <c r="AU85" s="302">
        <v>110508</v>
      </c>
      <c r="AV85" s="304">
        <v>139072.45000000001</v>
      </c>
      <c r="AW85" s="300">
        <v>0.79460741505596533</v>
      </c>
      <c r="AX85" s="302">
        <v>109987</v>
      </c>
      <c r="AY85" s="304">
        <v>139324.02499999999</v>
      </c>
      <c r="AZ85" s="300">
        <v>0.78943312181800662</v>
      </c>
      <c r="BA85" s="302">
        <v>109917</v>
      </c>
      <c r="BB85" s="304">
        <v>139591.65</v>
      </c>
      <c r="BC85" s="300">
        <v>0.78741815860762454</v>
      </c>
      <c r="BD85" s="302">
        <v>110500</v>
      </c>
      <c r="BE85" s="304">
        <v>139886.70833333299</v>
      </c>
      <c r="BF85" s="300">
        <v>0.78992494223748522</v>
      </c>
      <c r="BG85" s="302">
        <v>110156</v>
      </c>
      <c r="BH85" s="304">
        <v>140191.308333333</v>
      </c>
      <c r="BI85" s="300">
        <v>0.78575484678466645</v>
      </c>
      <c r="BJ85" s="302">
        <v>109811</v>
      </c>
      <c r="BK85" s="304">
        <v>140501.75</v>
      </c>
      <c r="BL85" s="300">
        <v>0.78156321896346492</v>
      </c>
      <c r="BM85" s="302">
        <v>109615</v>
      </c>
      <c r="BN85" s="304">
        <v>140672.73333333299</v>
      </c>
      <c r="BO85" s="306">
        <f t="shared" si="1"/>
        <v>0.77921994833398367</v>
      </c>
    </row>
    <row r="86" spans="1:67" x14ac:dyDescent="0.2">
      <c r="A86" s="306" t="s">
        <v>629</v>
      </c>
      <c r="B86" s="5" t="s">
        <v>477</v>
      </c>
      <c r="C86" s="5" t="s">
        <v>404</v>
      </c>
      <c r="D86" s="5" t="s">
        <v>426</v>
      </c>
      <c r="E86" s="5" t="s">
        <v>47</v>
      </c>
      <c r="F86" s="117" t="s">
        <v>176</v>
      </c>
      <c r="G86" s="5" t="s">
        <v>177</v>
      </c>
      <c r="H86" s="152">
        <v>129718</v>
      </c>
      <c r="I86" s="274">
        <v>159845.47500000001</v>
      </c>
      <c r="J86" s="199">
        <v>0.81152125200916692</v>
      </c>
      <c r="K86" s="302">
        <v>129278</v>
      </c>
      <c r="L86" s="304">
        <v>160140.22500000001</v>
      </c>
      <c r="M86" s="300">
        <v>0.80727999476708612</v>
      </c>
      <c r="N86" s="302">
        <v>128985</v>
      </c>
      <c r="O86" s="304">
        <v>160361.15833333301</v>
      </c>
      <c r="P86" s="300">
        <v>0.80434066042281083</v>
      </c>
      <c r="Q86" s="302">
        <v>128836</v>
      </c>
      <c r="R86" s="304">
        <v>160582.09166666699</v>
      </c>
      <c r="S86" s="300">
        <v>0.80230615171855602</v>
      </c>
      <c r="T86" s="302">
        <v>127935</v>
      </c>
      <c r="U86" s="304">
        <v>160803.02499999999</v>
      </c>
      <c r="V86" s="300">
        <v>0.79560070465092314</v>
      </c>
      <c r="W86" s="302">
        <v>127205</v>
      </c>
      <c r="X86" s="304">
        <v>160945.816666667</v>
      </c>
      <c r="Y86" s="300">
        <v>0.79035915710349147</v>
      </c>
      <c r="Z86" s="302">
        <v>126572</v>
      </c>
      <c r="AA86" s="304">
        <v>161088.60833333299</v>
      </c>
      <c r="AB86" s="300">
        <v>0.78572905501853108</v>
      </c>
      <c r="AC86" s="302">
        <v>125903</v>
      </c>
      <c r="AD86" s="304">
        <v>161558.57500000001</v>
      </c>
      <c r="AE86" s="300">
        <v>0.7793024913719373</v>
      </c>
      <c r="AF86" s="302">
        <v>124693</v>
      </c>
      <c r="AG86" s="304">
        <v>161964.75833333301</v>
      </c>
      <c r="AH86" s="300">
        <v>0.76987735655045686</v>
      </c>
      <c r="AI86" s="302">
        <v>123530</v>
      </c>
      <c r="AJ86" s="304">
        <v>162405.00833333301</v>
      </c>
      <c r="AK86" s="300">
        <v>0.76062925194066155</v>
      </c>
      <c r="AL86" s="302">
        <v>123386</v>
      </c>
      <c r="AM86" s="304">
        <v>162870.79999999999</v>
      </c>
      <c r="AN86" s="300">
        <v>0.75756980379540106</v>
      </c>
      <c r="AO86" s="302">
        <v>122337</v>
      </c>
      <c r="AP86" s="304">
        <v>163303.61666666699</v>
      </c>
      <c r="AQ86" s="300">
        <v>0.74913833812825181</v>
      </c>
      <c r="AR86" s="302">
        <v>122211</v>
      </c>
      <c r="AS86" s="304">
        <v>163756.90833333301</v>
      </c>
      <c r="AT86" s="300">
        <v>0.74629523263369857</v>
      </c>
      <c r="AU86" s="302">
        <v>121557</v>
      </c>
      <c r="AV86" s="304">
        <v>164228.11666666699</v>
      </c>
      <c r="AW86" s="300">
        <v>0.74017167381102988</v>
      </c>
      <c r="AX86" s="302">
        <v>121134</v>
      </c>
      <c r="AY86" s="304">
        <v>164734.75833333301</v>
      </c>
      <c r="AZ86" s="300">
        <v>0.73532751209001723</v>
      </c>
      <c r="BA86" s="302">
        <v>121384</v>
      </c>
      <c r="BB86" s="304">
        <v>165290.58333333299</v>
      </c>
      <c r="BC86" s="300">
        <v>0.734367303642526</v>
      </c>
      <c r="BD86" s="302">
        <v>121651</v>
      </c>
      <c r="BE86" s="304">
        <v>165877.45000000001</v>
      </c>
      <c r="BF86" s="300">
        <v>0.73337876848239458</v>
      </c>
      <c r="BG86" s="302">
        <v>121168</v>
      </c>
      <c r="BH86" s="304">
        <v>166488.00833333301</v>
      </c>
      <c r="BI86" s="300">
        <v>0.72778815251008455</v>
      </c>
      <c r="BJ86" s="302">
        <v>121147</v>
      </c>
      <c r="BK86" s="304">
        <v>167133.97500000001</v>
      </c>
      <c r="BL86" s="300">
        <v>0.72484963036390415</v>
      </c>
      <c r="BM86" s="302">
        <v>121389</v>
      </c>
      <c r="BN86" s="304">
        <v>167472.46666666699</v>
      </c>
      <c r="BO86" s="306">
        <f t="shared" si="1"/>
        <v>0.72482959387950996</v>
      </c>
    </row>
    <row r="87" spans="1:67" x14ac:dyDescent="0.2">
      <c r="A87" s="306" t="s">
        <v>637</v>
      </c>
      <c r="B87" s="5" t="s">
        <v>474</v>
      </c>
      <c r="C87" s="5" t="s">
        <v>401</v>
      </c>
      <c r="D87" s="5" t="s">
        <v>436</v>
      </c>
      <c r="E87" s="5" t="s">
        <v>114</v>
      </c>
      <c r="F87" s="117" t="s">
        <v>178</v>
      </c>
      <c r="G87" s="5" t="s">
        <v>179</v>
      </c>
      <c r="H87" s="152">
        <v>183490</v>
      </c>
      <c r="I87" s="274">
        <v>161338.28333333301</v>
      </c>
      <c r="J87" s="199">
        <v>1.1372998163176216</v>
      </c>
      <c r="K87" s="302">
        <v>182884</v>
      </c>
      <c r="L87" s="304">
        <v>161433.125</v>
      </c>
      <c r="M87" s="300">
        <v>1.132877778337005</v>
      </c>
      <c r="N87" s="302">
        <v>181882</v>
      </c>
      <c r="O87" s="304">
        <v>161522.941666667</v>
      </c>
      <c r="P87" s="300">
        <v>1.1260443756364205</v>
      </c>
      <c r="Q87" s="302">
        <v>181045</v>
      </c>
      <c r="R87" s="304">
        <v>161612.75833333301</v>
      </c>
      <c r="S87" s="300">
        <v>1.1202395272939232</v>
      </c>
      <c r="T87" s="302">
        <v>180183</v>
      </c>
      <c r="U87" s="304">
        <v>161702.57500000001</v>
      </c>
      <c r="V87" s="300">
        <v>1.1142865226481395</v>
      </c>
      <c r="W87" s="302">
        <v>178921</v>
      </c>
      <c r="X87" s="304">
        <v>161775.29999999999</v>
      </c>
      <c r="Y87" s="300">
        <v>1.1059846589683346</v>
      </c>
      <c r="Z87" s="302">
        <v>178122</v>
      </c>
      <c r="AA87" s="304">
        <v>161848.02499999999</v>
      </c>
      <c r="AB87" s="300">
        <v>1.1005509644000908</v>
      </c>
      <c r="AC87" s="302">
        <v>177617</v>
      </c>
      <c r="AD87" s="304">
        <v>162021.57500000001</v>
      </c>
      <c r="AE87" s="300">
        <v>1.0962552363782416</v>
      </c>
      <c r="AF87" s="302">
        <v>177014</v>
      </c>
      <c r="AG87" s="304">
        <v>162165.6</v>
      </c>
      <c r="AH87" s="300">
        <v>1.0915631921936588</v>
      </c>
      <c r="AI87" s="302">
        <v>176084</v>
      </c>
      <c r="AJ87" s="304">
        <v>162310.78333333301</v>
      </c>
      <c r="AK87" s="300">
        <v>1.0848570648468951</v>
      </c>
      <c r="AL87" s="302">
        <v>174674</v>
      </c>
      <c r="AM87" s="304">
        <v>162447.15</v>
      </c>
      <c r="AN87" s="300">
        <v>1.0752666328710601</v>
      </c>
      <c r="AO87" s="302">
        <v>172867</v>
      </c>
      <c r="AP87" s="304">
        <v>162540.07500000001</v>
      </c>
      <c r="AQ87" s="300">
        <v>1.0635346390728562</v>
      </c>
      <c r="AR87" s="302">
        <v>171805</v>
      </c>
      <c r="AS87" s="304">
        <v>162638.17499999999</v>
      </c>
      <c r="AT87" s="300">
        <v>1.0563633046177505</v>
      </c>
      <c r="AU87" s="302">
        <v>170233</v>
      </c>
      <c r="AV87" s="304">
        <v>162739.07500000001</v>
      </c>
      <c r="AW87" s="300">
        <v>1.0460487132546377</v>
      </c>
      <c r="AX87" s="302">
        <v>168752</v>
      </c>
      <c r="AY87" s="304">
        <v>162846.10833333299</v>
      </c>
      <c r="AZ87" s="300">
        <v>1.0362667043573317</v>
      </c>
      <c r="BA87" s="302">
        <v>168752</v>
      </c>
      <c r="BB87" s="304">
        <v>162956.4</v>
      </c>
      <c r="BC87" s="300">
        <v>1.0355653414042039</v>
      </c>
      <c r="BD87" s="302">
        <v>169174</v>
      </c>
      <c r="BE87" s="304">
        <v>163071.52499999999</v>
      </c>
      <c r="BF87" s="300">
        <v>1.0374220759878219</v>
      </c>
      <c r="BG87" s="302">
        <v>169186</v>
      </c>
      <c r="BH87" s="304">
        <v>163199.816666667</v>
      </c>
      <c r="BI87" s="300">
        <v>1.0366800861398004</v>
      </c>
      <c r="BJ87" s="302">
        <v>169094</v>
      </c>
      <c r="BK87" s="304">
        <v>163335.79999999999</v>
      </c>
      <c r="BL87" s="300">
        <v>1.0352537533106643</v>
      </c>
      <c r="BM87" s="302">
        <v>169805</v>
      </c>
      <c r="BN87" s="304">
        <v>163383.63333333301</v>
      </c>
      <c r="BO87" s="306">
        <f t="shared" si="1"/>
        <v>1.0393023862651298</v>
      </c>
    </row>
    <row r="88" spans="1:67" x14ac:dyDescent="0.2">
      <c r="A88" s="306" t="s">
        <v>501</v>
      </c>
      <c r="B88" s="5" t="s">
        <v>480</v>
      </c>
      <c r="C88" s="5" t="s">
        <v>405</v>
      </c>
      <c r="D88" s="5" t="s">
        <v>429</v>
      </c>
      <c r="E88" s="5" t="s">
        <v>60</v>
      </c>
      <c r="F88" s="117" t="s">
        <v>180</v>
      </c>
      <c r="G88" s="5" t="s">
        <v>181</v>
      </c>
      <c r="H88" s="152">
        <v>240826</v>
      </c>
      <c r="I88" s="274">
        <v>235154.63333333301</v>
      </c>
      <c r="J88" s="199">
        <v>1.0241176054508261</v>
      </c>
      <c r="K88" s="302">
        <v>238881</v>
      </c>
      <c r="L88" s="304">
        <v>235328.875</v>
      </c>
      <c r="M88" s="300">
        <v>1.0150943015386447</v>
      </c>
      <c r="N88" s="302">
        <v>237575</v>
      </c>
      <c r="O88" s="304">
        <v>235477.933333333</v>
      </c>
      <c r="P88" s="300">
        <v>1.008905576148821</v>
      </c>
      <c r="Q88" s="302">
        <v>236721</v>
      </c>
      <c r="R88" s="304">
        <v>235626.99166666699</v>
      </c>
      <c r="S88" s="300">
        <v>1.0046429669436203</v>
      </c>
      <c r="T88" s="302">
        <v>236234</v>
      </c>
      <c r="U88" s="304">
        <v>235776.05</v>
      </c>
      <c r="V88" s="300">
        <v>1.00194230923794</v>
      </c>
      <c r="W88" s="302">
        <v>234855</v>
      </c>
      <c r="X88" s="304">
        <v>235869.65833333301</v>
      </c>
      <c r="Y88" s="300">
        <v>0.99569822443249956</v>
      </c>
      <c r="Z88" s="302">
        <v>234775</v>
      </c>
      <c r="AA88" s="304">
        <v>235963.26666666701</v>
      </c>
      <c r="AB88" s="300">
        <v>0.99496418792868457</v>
      </c>
      <c r="AC88" s="302">
        <v>233754</v>
      </c>
      <c r="AD88" s="304">
        <v>236245.17499999999</v>
      </c>
      <c r="AE88" s="300">
        <v>0.98945512855447737</v>
      </c>
      <c r="AF88" s="302">
        <v>231403</v>
      </c>
      <c r="AG88" s="304">
        <v>236494.441666667</v>
      </c>
      <c r="AH88" s="300">
        <v>0.9784711994464409</v>
      </c>
      <c r="AI88" s="302">
        <v>230436</v>
      </c>
      <c r="AJ88" s="304">
        <v>236756.183333333</v>
      </c>
      <c r="AK88" s="300">
        <v>0.97330509706504809</v>
      </c>
      <c r="AL88" s="302">
        <v>230267</v>
      </c>
      <c r="AM88" s="304">
        <v>237031.72500000001</v>
      </c>
      <c r="AN88" s="300">
        <v>0.97146067683555859</v>
      </c>
      <c r="AO88" s="302">
        <v>228769</v>
      </c>
      <c r="AP88" s="304">
        <v>237279.72500000001</v>
      </c>
      <c r="AQ88" s="300">
        <v>0.96413210188944709</v>
      </c>
      <c r="AR88" s="302">
        <v>228378</v>
      </c>
      <c r="AS88" s="304">
        <v>237538.816666667</v>
      </c>
      <c r="AT88" s="300">
        <v>0.96143444345131102</v>
      </c>
      <c r="AU88" s="302">
        <v>227708</v>
      </c>
      <c r="AV88" s="304">
        <v>237830.308333333</v>
      </c>
      <c r="AW88" s="300">
        <v>0.9574389471036383</v>
      </c>
      <c r="AX88" s="302">
        <v>226847</v>
      </c>
      <c r="AY88" s="304">
        <v>238151.02499999999</v>
      </c>
      <c r="AZ88" s="300">
        <v>0.95253421647040992</v>
      </c>
      <c r="BA88" s="302">
        <v>227426</v>
      </c>
      <c r="BB88" s="304">
        <v>238499.13333333301</v>
      </c>
      <c r="BC88" s="300">
        <v>0.95357159928184354</v>
      </c>
      <c r="BD88" s="302">
        <v>226841</v>
      </c>
      <c r="BE88" s="304">
        <v>238857.45833333299</v>
      </c>
      <c r="BF88" s="300">
        <v>0.94969192749022868</v>
      </c>
      <c r="BG88" s="302">
        <v>226380</v>
      </c>
      <c r="BH88" s="304">
        <v>239220.72500000001</v>
      </c>
      <c r="BI88" s="300">
        <v>0.94632269005956737</v>
      </c>
      <c r="BJ88" s="302">
        <v>226453</v>
      </c>
      <c r="BK88" s="304">
        <v>239604.57500000001</v>
      </c>
      <c r="BL88" s="300">
        <v>0.94511133604189312</v>
      </c>
      <c r="BM88" s="302">
        <v>226180</v>
      </c>
      <c r="BN88" s="304">
        <v>239808.183333333</v>
      </c>
      <c r="BO88" s="306">
        <f t="shared" si="1"/>
        <v>0.94317048257527625</v>
      </c>
    </row>
    <row r="89" spans="1:67" x14ac:dyDescent="0.2">
      <c r="A89" s="306" t="s">
        <v>498</v>
      </c>
      <c r="B89" s="5" t="s">
        <v>493</v>
      </c>
      <c r="C89" s="5" t="s">
        <v>98</v>
      </c>
      <c r="D89" s="5" t="s">
        <v>434</v>
      </c>
      <c r="E89" s="5" t="s">
        <v>98</v>
      </c>
      <c r="F89" s="117" t="s">
        <v>182</v>
      </c>
      <c r="G89" s="5" t="s">
        <v>183</v>
      </c>
      <c r="H89" s="152">
        <v>91238</v>
      </c>
      <c r="I89" s="274">
        <v>88175.841666666704</v>
      </c>
      <c r="J89" s="199">
        <v>1.0347278605506172</v>
      </c>
      <c r="K89" s="302">
        <v>90768</v>
      </c>
      <c r="L89" s="304">
        <v>88246.35</v>
      </c>
      <c r="M89" s="300">
        <v>1.0285751195375219</v>
      </c>
      <c r="N89" s="302">
        <v>90127</v>
      </c>
      <c r="O89" s="304">
        <v>88307.066666666695</v>
      </c>
      <c r="P89" s="300">
        <v>1.0206091471728194</v>
      </c>
      <c r="Q89" s="302">
        <v>89205</v>
      </c>
      <c r="R89" s="304">
        <v>88367.783333333296</v>
      </c>
      <c r="S89" s="300">
        <v>1.0094742295787666</v>
      </c>
      <c r="T89" s="302">
        <v>88709</v>
      </c>
      <c r="U89" s="304">
        <v>88428.5</v>
      </c>
      <c r="V89" s="300">
        <v>1.0031720542585252</v>
      </c>
      <c r="W89" s="302">
        <v>88271</v>
      </c>
      <c r="X89" s="304">
        <v>88465.533333333296</v>
      </c>
      <c r="Y89" s="300">
        <v>0.99780102684058536</v>
      </c>
      <c r="Z89" s="302">
        <v>88183</v>
      </c>
      <c r="AA89" s="304">
        <v>88502.566666666695</v>
      </c>
      <c r="AB89" s="300">
        <v>0.9963891819333297</v>
      </c>
      <c r="AC89" s="302">
        <v>88465</v>
      </c>
      <c r="AD89" s="304">
        <v>88592.733333333294</v>
      </c>
      <c r="AE89" s="300">
        <v>0.99855819627042441</v>
      </c>
      <c r="AF89" s="302">
        <v>87668</v>
      </c>
      <c r="AG89" s="304">
        <v>88668.658333333296</v>
      </c>
      <c r="AH89" s="300">
        <v>0.98871463319573971</v>
      </c>
      <c r="AI89" s="302">
        <v>86635</v>
      </c>
      <c r="AJ89" s="304">
        <v>88747.291666666701</v>
      </c>
      <c r="AK89" s="300">
        <v>0.97619880418885985</v>
      </c>
      <c r="AL89" s="302">
        <v>86856</v>
      </c>
      <c r="AM89" s="304">
        <v>88826.591666666704</v>
      </c>
      <c r="AN89" s="300">
        <v>0.97781529573867243</v>
      </c>
      <c r="AO89" s="302">
        <v>86510</v>
      </c>
      <c r="AP89" s="304">
        <v>88887.625</v>
      </c>
      <c r="AQ89" s="300">
        <v>0.97325133841746814</v>
      </c>
      <c r="AR89" s="302">
        <v>86189</v>
      </c>
      <c r="AS89" s="304">
        <v>88952.45</v>
      </c>
      <c r="AT89" s="300">
        <v>0.9689334020591901</v>
      </c>
      <c r="AU89" s="302">
        <v>86036</v>
      </c>
      <c r="AV89" s="304">
        <v>89023.691666666695</v>
      </c>
      <c r="AW89" s="300">
        <v>0.96643936450250156</v>
      </c>
      <c r="AX89" s="302">
        <v>86189</v>
      </c>
      <c r="AY89" s="304">
        <v>89102.774999999994</v>
      </c>
      <c r="AZ89" s="300">
        <v>0.96729871768864673</v>
      </c>
      <c r="BA89" s="302">
        <v>86230</v>
      </c>
      <c r="BB89" s="304">
        <v>89191.774999999994</v>
      </c>
      <c r="BC89" s="300">
        <v>0.96679318244311208</v>
      </c>
      <c r="BD89" s="302">
        <v>85934</v>
      </c>
      <c r="BE89" s="304">
        <v>89285.274999999994</v>
      </c>
      <c r="BF89" s="300">
        <v>0.96246553533043389</v>
      </c>
      <c r="BG89" s="302">
        <v>85430</v>
      </c>
      <c r="BH89" s="304">
        <v>89377.641666666706</v>
      </c>
      <c r="BI89" s="300">
        <v>0.95583188823230081</v>
      </c>
      <c r="BJ89" s="302">
        <v>85350</v>
      </c>
      <c r="BK89" s="304">
        <v>89467.508333333302</v>
      </c>
      <c r="BL89" s="300">
        <v>0.95397761254295232</v>
      </c>
      <c r="BM89" s="302">
        <v>85040</v>
      </c>
      <c r="BN89" s="304">
        <v>89505.908333333296</v>
      </c>
      <c r="BO89" s="306">
        <f t="shared" si="1"/>
        <v>0.95010487668923949</v>
      </c>
    </row>
    <row r="90" spans="1:67" x14ac:dyDescent="0.2">
      <c r="A90" s="306" t="s">
        <v>622</v>
      </c>
      <c r="B90" s="5" t="s">
        <v>477</v>
      </c>
      <c r="C90" s="5" t="s">
        <v>404</v>
      </c>
      <c r="D90" s="5" t="s">
        <v>418</v>
      </c>
      <c r="E90" s="5" t="s">
        <v>12</v>
      </c>
      <c r="F90" s="117" t="s">
        <v>184</v>
      </c>
      <c r="G90" s="5" t="s">
        <v>185</v>
      </c>
      <c r="H90" s="152">
        <v>94663</v>
      </c>
      <c r="I90" s="274">
        <v>125202.58333333299</v>
      </c>
      <c r="J90" s="199">
        <v>0.75607864853693985</v>
      </c>
      <c r="K90" s="302">
        <v>94372</v>
      </c>
      <c r="L90" s="304">
        <v>125465.675</v>
      </c>
      <c r="M90" s="300">
        <v>0.75217385153349714</v>
      </c>
      <c r="N90" s="302">
        <v>94040</v>
      </c>
      <c r="O90" s="304">
        <v>125121.28333333301</v>
      </c>
      <c r="P90" s="300">
        <v>0.75159075654195451</v>
      </c>
      <c r="Q90" s="302">
        <v>94158</v>
      </c>
      <c r="R90" s="304">
        <v>125342.575</v>
      </c>
      <c r="S90" s="300">
        <v>0.75120524690034496</v>
      </c>
      <c r="T90" s="302">
        <v>94035</v>
      </c>
      <c r="U90" s="304">
        <v>126129.55</v>
      </c>
      <c r="V90" s="300">
        <v>0.7455429754565841</v>
      </c>
      <c r="W90" s="302">
        <v>93236</v>
      </c>
      <c r="X90" s="304">
        <v>126291.766666667</v>
      </c>
      <c r="Y90" s="300">
        <v>0.73825873578984769</v>
      </c>
      <c r="Z90" s="302">
        <v>93204</v>
      </c>
      <c r="AA90" s="304">
        <v>126453.983333333</v>
      </c>
      <c r="AB90" s="300">
        <v>0.73705863226399149</v>
      </c>
      <c r="AC90" s="302">
        <v>92880</v>
      </c>
      <c r="AD90" s="304">
        <v>126854.65</v>
      </c>
      <c r="AE90" s="300">
        <v>0.73217655009099003</v>
      </c>
      <c r="AF90" s="302">
        <v>92069</v>
      </c>
      <c r="AG90" s="304">
        <v>127166.116666667</v>
      </c>
      <c r="AH90" s="300">
        <v>0.72400575258057931</v>
      </c>
      <c r="AI90" s="302">
        <v>91251</v>
      </c>
      <c r="AJ90" s="304">
        <v>127496.58333333299</v>
      </c>
      <c r="AK90" s="300">
        <v>0.71571329689227159</v>
      </c>
      <c r="AL90" s="302">
        <v>90950</v>
      </c>
      <c r="AM90" s="304">
        <v>127836.141666667</v>
      </c>
      <c r="AN90" s="300">
        <v>0.71145764268411915</v>
      </c>
      <c r="AO90" s="302">
        <v>90320</v>
      </c>
      <c r="AP90" s="304">
        <v>128133.616666667</v>
      </c>
      <c r="AQ90" s="300">
        <v>0.70488918013578605</v>
      </c>
      <c r="AR90" s="302">
        <v>89816</v>
      </c>
      <c r="AS90" s="304">
        <v>128439.991666667</v>
      </c>
      <c r="AT90" s="300">
        <v>0.69928375760950179</v>
      </c>
      <c r="AU90" s="302">
        <v>89888</v>
      </c>
      <c r="AV90" s="304">
        <v>128770.34166666699</v>
      </c>
      <c r="AW90" s="300">
        <v>0.69804893608718344</v>
      </c>
      <c r="AX90" s="302">
        <v>89530</v>
      </c>
      <c r="AY90" s="304">
        <v>129120.483333333</v>
      </c>
      <c r="AZ90" s="300">
        <v>0.69338340198798998</v>
      </c>
      <c r="BA90" s="302">
        <v>89243</v>
      </c>
      <c r="BB90" s="304">
        <v>129488.625</v>
      </c>
      <c r="BC90" s="300">
        <v>0.68919567259286285</v>
      </c>
      <c r="BD90" s="302">
        <v>88936</v>
      </c>
      <c r="BE90" s="304">
        <v>129876.08333333299</v>
      </c>
      <c r="BF90" s="300">
        <v>0.68477580873563637</v>
      </c>
      <c r="BG90" s="302">
        <v>88921</v>
      </c>
      <c r="BH90" s="304">
        <v>130310.47500000001</v>
      </c>
      <c r="BI90" s="300">
        <v>0.68237798995053922</v>
      </c>
      <c r="BJ90" s="302">
        <v>88959</v>
      </c>
      <c r="BK90" s="304">
        <v>130812.22500000001</v>
      </c>
      <c r="BL90" s="300">
        <v>0.68005111907545335</v>
      </c>
      <c r="BM90" s="302">
        <v>88815</v>
      </c>
      <c r="BN90" s="304">
        <v>131112.816666667</v>
      </c>
      <c r="BO90" s="306">
        <f t="shared" si="1"/>
        <v>0.67739373051375806</v>
      </c>
    </row>
    <row r="91" spans="1:67" x14ac:dyDescent="0.2">
      <c r="A91" s="306" t="s">
        <v>641</v>
      </c>
      <c r="B91" s="5" t="s">
        <v>486</v>
      </c>
      <c r="C91" s="5" t="s">
        <v>408</v>
      </c>
      <c r="D91" s="5" t="s">
        <v>440</v>
      </c>
      <c r="E91" s="5" t="s">
        <v>186</v>
      </c>
      <c r="F91" s="117" t="s">
        <v>187</v>
      </c>
      <c r="G91" s="5" t="s">
        <v>188</v>
      </c>
      <c r="H91" s="152">
        <v>349113</v>
      </c>
      <c r="I91" s="274">
        <v>340666.15833333298</v>
      </c>
      <c r="J91" s="199">
        <v>1.0247950712450926</v>
      </c>
      <c r="K91" s="302">
        <v>346892</v>
      </c>
      <c r="L91" s="304">
        <v>341000.8</v>
      </c>
      <c r="M91" s="300">
        <v>1.0172762058036229</v>
      </c>
      <c r="N91" s="302">
        <v>345272</v>
      </c>
      <c r="O91" s="304">
        <v>341246.01666666701</v>
      </c>
      <c r="P91" s="300">
        <v>1.011797891071841</v>
      </c>
      <c r="Q91" s="302">
        <v>343846</v>
      </c>
      <c r="R91" s="304">
        <v>341491.23333333299</v>
      </c>
      <c r="S91" s="300">
        <v>1.0068955406078273</v>
      </c>
      <c r="T91" s="302">
        <v>341990</v>
      </c>
      <c r="U91" s="304">
        <v>341736.45</v>
      </c>
      <c r="V91" s="300">
        <v>1.0007419460230245</v>
      </c>
      <c r="W91" s="302">
        <v>339590</v>
      </c>
      <c r="X91" s="304">
        <v>341883.90833333298</v>
      </c>
      <c r="Y91" s="300">
        <v>0.99329038811883352</v>
      </c>
      <c r="Z91" s="302">
        <v>339009</v>
      </c>
      <c r="AA91" s="304">
        <v>342031.36666666699</v>
      </c>
      <c r="AB91" s="300">
        <v>0.99116348101017149</v>
      </c>
      <c r="AC91" s="302">
        <v>337019</v>
      </c>
      <c r="AD91" s="304">
        <v>342468.07500000001</v>
      </c>
      <c r="AE91" s="300">
        <v>0.9840888088619647</v>
      </c>
      <c r="AF91" s="302">
        <v>332505</v>
      </c>
      <c r="AG91" s="304">
        <v>342814.14166666701</v>
      </c>
      <c r="AH91" s="300">
        <v>0.9699278984917401</v>
      </c>
      <c r="AI91" s="302">
        <v>329120</v>
      </c>
      <c r="AJ91" s="304">
        <v>343172.60833333299</v>
      </c>
      <c r="AK91" s="300">
        <v>0.95905090327115128</v>
      </c>
      <c r="AL91" s="302">
        <v>327383</v>
      </c>
      <c r="AM91" s="304">
        <v>343551.61666666699</v>
      </c>
      <c r="AN91" s="300">
        <v>0.95293686339320971</v>
      </c>
      <c r="AO91" s="302">
        <v>324726</v>
      </c>
      <c r="AP91" s="304">
        <v>343916.1</v>
      </c>
      <c r="AQ91" s="300">
        <v>0.94420121651763333</v>
      </c>
      <c r="AR91" s="302">
        <v>323615</v>
      </c>
      <c r="AS91" s="304">
        <v>344305.76666666701</v>
      </c>
      <c r="AT91" s="300">
        <v>0.93990583757286184</v>
      </c>
      <c r="AU91" s="302">
        <v>322439</v>
      </c>
      <c r="AV91" s="304">
        <v>344719.90833333298</v>
      </c>
      <c r="AW91" s="300">
        <v>0.93536518258821288</v>
      </c>
      <c r="AX91" s="302">
        <v>320967</v>
      </c>
      <c r="AY91" s="304">
        <v>345161.77500000002</v>
      </c>
      <c r="AZ91" s="300">
        <v>0.92990308674823563</v>
      </c>
      <c r="BA91" s="302">
        <v>321082</v>
      </c>
      <c r="BB91" s="304">
        <v>345642.27500000002</v>
      </c>
      <c r="BC91" s="300">
        <v>0.92894308139824611</v>
      </c>
      <c r="BD91" s="302">
        <v>320000</v>
      </c>
      <c r="BE91" s="304">
        <v>346161.76666666701</v>
      </c>
      <c r="BF91" s="300">
        <v>0.92442329227000042</v>
      </c>
      <c r="BG91" s="302">
        <v>319483</v>
      </c>
      <c r="BH91" s="304">
        <v>346728.01666666701</v>
      </c>
      <c r="BI91" s="300">
        <v>0.92142251171799749</v>
      </c>
      <c r="BJ91" s="302">
        <v>318616</v>
      </c>
      <c r="BK91" s="304">
        <v>347326.39166666701</v>
      </c>
      <c r="BL91" s="300">
        <v>0.91733887099998812</v>
      </c>
      <c r="BM91" s="302">
        <v>318666</v>
      </c>
      <c r="BN91" s="304">
        <v>347655.79166666698</v>
      </c>
      <c r="BO91" s="306">
        <f t="shared" si="1"/>
        <v>0.91661352302606702</v>
      </c>
    </row>
    <row r="92" spans="1:67" x14ac:dyDescent="0.2">
      <c r="A92" s="306" t="s">
        <v>633</v>
      </c>
      <c r="B92" s="5" t="s">
        <v>477</v>
      </c>
      <c r="C92" s="5" t="s">
        <v>404</v>
      </c>
      <c r="D92" s="5" t="s">
        <v>422</v>
      </c>
      <c r="E92" s="5" t="s">
        <v>31</v>
      </c>
      <c r="F92" s="117" t="s">
        <v>189</v>
      </c>
      <c r="G92" s="5" t="s">
        <v>190</v>
      </c>
      <c r="H92" s="152">
        <v>96741</v>
      </c>
      <c r="I92" s="274">
        <v>109978.20833333299</v>
      </c>
      <c r="J92" s="199">
        <v>0.87963789796236425</v>
      </c>
      <c r="K92" s="302">
        <v>96197</v>
      </c>
      <c r="L92" s="304">
        <v>110174.77499999999</v>
      </c>
      <c r="M92" s="300">
        <v>0.87313089588791992</v>
      </c>
      <c r="N92" s="302">
        <v>96304</v>
      </c>
      <c r="O92" s="304">
        <v>110322.45</v>
      </c>
      <c r="P92" s="300">
        <v>0.87293202788734303</v>
      </c>
      <c r="Q92" s="302">
        <v>96299</v>
      </c>
      <c r="R92" s="304">
        <v>110470.125</v>
      </c>
      <c r="S92" s="300">
        <v>0.87171984280818005</v>
      </c>
      <c r="T92" s="302">
        <v>95822</v>
      </c>
      <c r="U92" s="304">
        <v>110617.8</v>
      </c>
      <c r="V92" s="300">
        <v>0.86624394988871589</v>
      </c>
      <c r="W92" s="302">
        <v>95434</v>
      </c>
      <c r="X92" s="304">
        <v>110707.258333333</v>
      </c>
      <c r="Y92" s="300">
        <v>0.8620392324471976</v>
      </c>
      <c r="Z92" s="302">
        <v>95322</v>
      </c>
      <c r="AA92" s="304">
        <v>110796.71666666699</v>
      </c>
      <c r="AB92" s="300">
        <v>0.86033235341059044</v>
      </c>
      <c r="AC92" s="302">
        <v>94660</v>
      </c>
      <c r="AD92" s="304">
        <v>110990.075</v>
      </c>
      <c r="AE92" s="300">
        <v>0.85286905157961201</v>
      </c>
      <c r="AF92" s="302">
        <v>93606</v>
      </c>
      <c r="AG92" s="304">
        <v>111133.97500000001</v>
      </c>
      <c r="AH92" s="300">
        <v>0.84228067969313614</v>
      </c>
      <c r="AI92" s="302">
        <v>93070</v>
      </c>
      <c r="AJ92" s="304">
        <v>111300.858333333</v>
      </c>
      <c r="AK92" s="300">
        <v>0.83620199694476993</v>
      </c>
      <c r="AL92" s="302">
        <v>92769</v>
      </c>
      <c r="AM92" s="304">
        <v>111481.29166666701</v>
      </c>
      <c r="AN92" s="300">
        <v>0.83214859294403032</v>
      </c>
      <c r="AO92" s="302">
        <v>91775</v>
      </c>
      <c r="AP92" s="304">
        <v>111648.683333333</v>
      </c>
      <c r="AQ92" s="300">
        <v>0.82199805013374783</v>
      </c>
      <c r="AR92" s="302">
        <v>91326</v>
      </c>
      <c r="AS92" s="304">
        <v>111828.04166666701</v>
      </c>
      <c r="AT92" s="300">
        <v>0.81666457391985137</v>
      </c>
      <c r="AU92" s="302">
        <v>91098</v>
      </c>
      <c r="AV92" s="304">
        <v>112021.058333333</v>
      </c>
      <c r="AW92" s="300">
        <v>0.8132220973035823</v>
      </c>
      <c r="AX92" s="302">
        <v>90208</v>
      </c>
      <c r="AY92" s="304">
        <v>112230.1</v>
      </c>
      <c r="AZ92" s="300">
        <v>0.80377723979574101</v>
      </c>
      <c r="BA92" s="302">
        <v>90067</v>
      </c>
      <c r="BB92" s="304">
        <v>112455.72500000001</v>
      </c>
      <c r="BC92" s="300">
        <v>0.80091075843404147</v>
      </c>
      <c r="BD92" s="302">
        <v>90086</v>
      </c>
      <c r="BE92" s="304">
        <v>112690.47500000001</v>
      </c>
      <c r="BF92" s="300">
        <v>0.79941095287778308</v>
      </c>
      <c r="BG92" s="302">
        <v>90006</v>
      </c>
      <c r="BH92" s="304">
        <v>112945.883333333</v>
      </c>
      <c r="BI92" s="300">
        <v>0.79689491412775648</v>
      </c>
      <c r="BJ92" s="302">
        <v>90244</v>
      </c>
      <c r="BK92" s="304">
        <v>113226.9</v>
      </c>
      <c r="BL92" s="300">
        <v>0.79701908292110801</v>
      </c>
      <c r="BM92" s="302">
        <v>90494</v>
      </c>
      <c r="BN92" s="304">
        <v>113422.2</v>
      </c>
      <c r="BO92" s="306">
        <f t="shared" si="1"/>
        <v>0.79785086164789609</v>
      </c>
    </row>
    <row r="93" spans="1:67" x14ac:dyDescent="0.2">
      <c r="A93" s="306" t="s">
        <v>496</v>
      </c>
      <c r="B93" s="5" t="s">
        <v>497</v>
      </c>
      <c r="C93" s="5" t="s">
        <v>411</v>
      </c>
      <c r="D93" s="5" t="s">
        <v>439</v>
      </c>
      <c r="E93" s="5" t="s">
        <v>145</v>
      </c>
      <c r="F93" s="117" t="s">
        <v>191</v>
      </c>
      <c r="G93" s="5" t="s">
        <v>192</v>
      </c>
      <c r="H93" s="152">
        <v>125514</v>
      </c>
      <c r="I93" s="274">
        <v>90539.5</v>
      </c>
      <c r="J93" s="199">
        <v>1.3862899618398599</v>
      </c>
      <c r="K93" s="302">
        <v>126339</v>
      </c>
      <c r="L93" s="304">
        <v>90609.4</v>
      </c>
      <c r="M93" s="300">
        <v>1.394325533553914</v>
      </c>
      <c r="N93" s="302">
        <v>126113</v>
      </c>
      <c r="O93" s="304">
        <v>90660.858333333294</v>
      </c>
      <c r="P93" s="300">
        <v>1.3910413194668818</v>
      </c>
      <c r="Q93" s="302">
        <v>125657</v>
      </c>
      <c r="R93" s="304">
        <v>90712.316666666695</v>
      </c>
      <c r="S93" s="300">
        <v>1.3852253433427539</v>
      </c>
      <c r="T93" s="302">
        <v>125317</v>
      </c>
      <c r="U93" s="304">
        <v>90763.774999999994</v>
      </c>
      <c r="V93" s="300">
        <v>1.3806940048494016</v>
      </c>
      <c r="W93" s="302">
        <v>124443</v>
      </c>
      <c r="X93" s="304">
        <v>90790.591666666704</v>
      </c>
      <c r="Y93" s="300">
        <v>1.3706596434230376</v>
      </c>
      <c r="Z93" s="302">
        <v>124223</v>
      </c>
      <c r="AA93" s="304">
        <v>90817.408333333296</v>
      </c>
      <c r="AB93" s="300">
        <v>1.3678324704450484</v>
      </c>
      <c r="AC93" s="302">
        <v>123887</v>
      </c>
      <c r="AD93" s="304">
        <v>90929.441666666695</v>
      </c>
      <c r="AE93" s="300">
        <v>1.3624520037651899</v>
      </c>
      <c r="AF93" s="302">
        <v>122692</v>
      </c>
      <c r="AG93" s="304">
        <v>91027.324999999997</v>
      </c>
      <c r="AH93" s="300">
        <v>1.3478590082703188</v>
      </c>
      <c r="AI93" s="302">
        <v>120311</v>
      </c>
      <c r="AJ93" s="304">
        <v>91126.458333333299</v>
      </c>
      <c r="AK93" s="300">
        <v>1.3202641933028054</v>
      </c>
      <c r="AL93" s="302">
        <v>118934</v>
      </c>
      <c r="AM93" s="304">
        <v>91234.524999999994</v>
      </c>
      <c r="AN93" s="300">
        <v>1.3036073788952154</v>
      </c>
      <c r="AO93" s="302">
        <v>116620</v>
      </c>
      <c r="AP93" s="304">
        <v>91335.316666666695</v>
      </c>
      <c r="AQ93" s="300">
        <v>1.2768335870078731</v>
      </c>
      <c r="AR93" s="302">
        <v>116220</v>
      </c>
      <c r="AS93" s="304">
        <v>91442.908333333296</v>
      </c>
      <c r="AT93" s="300">
        <v>1.2709569513728471</v>
      </c>
      <c r="AU93" s="302">
        <v>114809</v>
      </c>
      <c r="AV93" s="304">
        <v>91559.466666666704</v>
      </c>
      <c r="AW93" s="300">
        <v>1.2539282302503578</v>
      </c>
      <c r="AX93" s="302">
        <v>114062</v>
      </c>
      <c r="AY93" s="304">
        <v>91687.425000000003</v>
      </c>
      <c r="AZ93" s="300">
        <v>1.244031010795646</v>
      </c>
      <c r="BA93" s="302">
        <v>113835</v>
      </c>
      <c r="BB93" s="304">
        <v>91821.4</v>
      </c>
      <c r="BC93" s="300">
        <v>1.2397436763107512</v>
      </c>
      <c r="BD93" s="302">
        <v>112935</v>
      </c>
      <c r="BE93" s="304">
        <v>91962.958333333299</v>
      </c>
      <c r="BF93" s="300">
        <v>1.2280487931961741</v>
      </c>
      <c r="BG93" s="302">
        <v>112337</v>
      </c>
      <c r="BH93" s="304">
        <v>92108.583333333299</v>
      </c>
      <c r="BI93" s="300">
        <v>1.2196148929298125</v>
      </c>
      <c r="BJ93" s="302">
        <v>110909</v>
      </c>
      <c r="BK93" s="304">
        <v>92260.558333333305</v>
      </c>
      <c r="BL93" s="300">
        <v>1.2021279949259651</v>
      </c>
      <c r="BM93" s="302">
        <v>109863</v>
      </c>
      <c r="BN93" s="304">
        <v>92330.266666666706</v>
      </c>
      <c r="BO93" s="306">
        <f t="shared" si="1"/>
        <v>1.1898915054218402</v>
      </c>
    </row>
    <row r="94" spans="1:67" x14ac:dyDescent="0.2">
      <c r="A94" s="306" t="s">
        <v>626</v>
      </c>
      <c r="B94" s="5" t="s">
        <v>477</v>
      </c>
      <c r="C94" s="5" t="s">
        <v>404</v>
      </c>
      <c r="D94" s="5" t="s">
        <v>422</v>
      </c>
      <c r="E94" s="5" t="s">
        <v>31</v>
      </c>
      <c r="F94" s="117" t="s">
        <v>193</v>
      </c>
      <c r="G94" s="5" t="s">
        <v>194</v>
      </c>
      <c r="H94" s="152">
        <v>135079</v>
      </c>
      <c r="I94" s="274">
        <v>200148.08333333299</v>
      </c>
      <c r="J94" s="199">
        <v>0.6748952962743846</v>
      </c>
      <c r="K94" s="302">
        <v>134198</v>
      </c>
      <c r="L94" s="304">
        <v>200620.42499999999</v>
      </c>
      <c r="M94" s="300">
        <v>0.66891494223481984</v>
      </c>
      <c r="N94" s="302">
        <v>132969</v>
      </c>
      <c r="O94" s="304">
        <v>200958.7</v>
      </c>
      <c r="P94" s="300">
        <v>0.66167326918416569</v>
      </c>
      <c r="Q94" s="302">
        <v>132218</v>
      </c>
      <c r="R94" s="304">
        <v>201296.97500000001</v>
      </c>
      <c r="S94" s="300">
        <v>0.65683053607735531</v>
      </c>
      <c r="T94" s="302">
        <v>130858</v>
      </c>
      <c r="U94" s="304">
        <v>201635.25</v>
      </c>
      <c r="V94" s="300">
        <v>0.64898374664152225</v>
      </c>
      <c r="W94" s="302">
        <v>129636</v>
      </c>
      <c r="X94" s="304">
        <v>201874.32500000001</v>
      </c>
      <c r="Y94" s="300">
        <v>0.64216189948870417</v>
      </c>
      <c r="Z94" s="302">
        <v>129456</v>
      </c>
      <c r="AA94" s="304">
        <v>202113.4</v>
      </c>
      <c r="AB94" s="300">
        <v>0.6405117127315656</v>
      </c>
      <c r="AC94" s="302">
        <v>128308</v>
      </c>
      <c r="AD94" s="304">
        <v>202803.65833333301</v>
      </c>
      <c r="AE94" s="300">
        <v>0.63267103293131854</v>
      </c>
      <c r="AF94" s="302">
        <v>127373</v>
      </c>
      <c r="AG94" s="304">
        <v>203361.24166666699</v>
      </c>
      <c r="AH94" s="300">
        <v>0.62633862262101714</v>
      </c>
      <c r="AI94" s="302">
        <v>126752</v>
      </c>
      <c r="AJ94" s="304">
        <v>203946.84166666699</v>
      </c>
      <c r="AK94" s="300">
        <v>0.62149528261469666</v>
      </c>
      <c r="AL94" s="302">
        <v>126792</v>
      </c>
      <c r="AM94" s="304">
        <v>204557.11666666699</v>
      </c>
      <c r="AN94" s="300">
        <v>0.61983666012760641</v>
      </c>
      <c r="AO94" s="302">
        <v>125856</v>
      </c>
      <c r="AP94" s="304">
        <v>205091.71666666699</v>
      </c>
      <c r="AQ94" s="300">
        <v>0.61365715810235366</v>
      </c>
      <c r="AR94" s="302">
        <v>125932</v>
      </c>
      <c r="AS94" s="304">
        <v>205648.71666666699</v>
      </c>
      <c r="AT94" s="300">
        <v>0.61236462858225049</v>
      </c>
      <c r="AU94" s="302">
        <v>125949</v>
      </c>
      <c r="AV94" s="304">
        <v>206226.02499999999</v>
      </c>
      <c r="AW94" s="300">
        <v>0.61073281124436163</v>
      </c>
      <c r="AX94" s="302">
        <v>126057</v>
      </c>
      <c r="AY94" s="304">
        <v>206830.02499999999</v>
      </c>
      <c r="AZ94" s="300">
        <v>0.60947147301268279</v>
      </c>
      <c r="BA94" s="302">
        <v>126638</v>
      </c>
      <c r="BB94" s="304">
        <v>207458.22500000001</v>
      </c>
      <c r="BC94" s="300">
        <v>0.61042650875857052</v>
      </c>
      <c r="BD94" s="302">
        <v>126928</v>
      </c>
      <c r="BE94" s="304">
        <v>208118.67499999999</v>
      </c>
      <c r="BF94" s="300">
        <v>0.60988279884061347</v>
      </c>
      <c r="BG94" s="302">
        <v>127537</v>
      </c>
      <c r="BH94" s="304">
        <v>208797.32500000001</v>
      </c>
      <c r="BI94" s="300">
        <v>0.61081721233737063</v>
      </c>
      <c r="BJ94" s="302">
        <v>127870</v>
      </c>
      <c r="BK94" s="304">
        <v>209528.28333333301</v>
      </c>
      <c r="BL94" s="300">
        <v>0.61027560559246785</v>
      </c>
      <c r="BM94" s="302">
        <v>128444</v>
      </c>
      <c r="BN94" s="304">
        <v>209854.40833333301</v>
      </c>
      <c r="BO94" s="306">
        <f t="shared" si="1"/>
        <v>0.61206243423764251</v>
      </c>
    </row>
    <row r="95" spans="1:67" x14ac:dyDescent="0.2">
      <c r="A95" s="306" t="s">
        <v>619</v>
      </c>
      <c r="B95" s="5" t="s">
        <v>474</v>
      </c>
      <c r="C95" s="5" t="s">
        <v>401</v>
      </c>
      <c r="D95" s="5" t="s">
        <v>415</v>
      </c>
      <c r="E95" s="5" t="s">
        <v>5</v>
      </c>
      <c r="F95" s="2" t="s">
        <v>561</v>
      </c>
      <c r="G95" s="2" t="s">
        <v>562</v>
      </c>
      <c r="H95" s="152">
        <v>468321</v>
      </c>
      <c r="I95" s="274">
        <v>470628.04166666698</v>
      </c>
      <c r="J95" s="199">
        <v>0.99509795111549904</v>
      </c>
      <c r="K95" s="302">
        <v>465004</v>
      </c>
      <c r="L95" s="304">
        <v>471036.82500000001</v>
      </c>
      <c r="M95" s="300">
        <v>0.98719245570662117</v>
      </c>
      <c r="N95" s="302">
        <v>462190</v>
      </c>
      <c r="O95" s="304">
        <v>471428.058333333</v>
      </c>
      <c r="P95" s="300">
        <v>0.98040409735900569</v>
      </c>
      <c r="Q95" s="302">
        <v>459785</v>
      </c>
      <c r="R95" s="304">
        <v>471819.29166666698</v>
      </c>
      <c r="S95" s="300">
        <v>0.97449385415302392</v>
      </c>
      <c r="T95" s="302">
        <v>457210</v>
      </c>
      <c r="U95" s="304">
        <v>472210.52500000002</v>
      </c>
      <c r="V95" s="300">
        <v>0.96823339547546083</v>
      </c>
      <c r="W95" s="302">
        <v>454521</v>
      </c>
      <c r="X95" s="304">
        <v>472597.55</v>
      </c>
      <c r="Y95" s="300">
        <v>0.96175064809371102</v>
      </c>
      <c r="Z95" s="302">
        <v>454072</v>
      </c>
      <c r="AA95" s="304">
        <v>472984.57500000001</v>
      </c>
      <c r="AB95" s="300">
        <v>0.96001439370406527</v>
      </c>
      <c r="AC95" s="302">
        <v>452859</v>
      </c>
      <c r="AD95" s="304">
        <v>473810.26666666701</v>
      </c>
      <c r="AE95" s="300">
        <v>0.95578131555894175</v>
      </c>
      <c r="AF95" s="302">
        <v>451015</v>
      </c>
      <c r="AG95" s="304">
        <v>474330.84166666702</v>
      </c>
      <c r="AH95" s="300">
        <v>0.95084476989785938</v>
      </c>
      <c r="AI95" s="302">
        <v>447709</v>
      </c>
      <c r="AJ95" s="304">
        <v>474879.38333333301</v>
      </c>
      <c r="AK95" s="300">
        <v>0.94278466430230079</v>
      </c>
      <c r="AL95" s="302">
        <v>446909</v>
      </c>
      <c r="AM95" s="304">
        <v>475453.15833333298</v>
      </c>
      <c r="AN95" s="300">
        <v>0.93996431018905735</v>
      </c>
      <c r="AO95" s="302">
        <v>443861</v>
      </c>
      <c r="AP95" s="304">
        <v>475928.35833333299</v>
      </c>
      <c r="AQ95" s="300">
        <v>0.93262145915063654</v>
      </c>
      <c r="AR95" s="302">
        <v>442460</v>
      </c>
      <c r="AS95" s="304">
        <v>476399.21666666702</v>
      </c>
      <c r="AT95" s="300">
        <v>0.92875887390382916</v>
      </c>
      <c r="AU95" s="302">
        <v>441647</v>
      </c>
      <c r="AV95" s="304">
        <v>476853.05</v>
      </c>
      <c r="AW95" s="300">
        <v>0.92617002239998258</v>
      </c>
      <c r="AX95" s="302">
        <v>440162</v>
      </c>
      <c r="AY95" s="304">
        <v>477298.875</v>
      </c>
      <c r="AZ95" s="300">
        <v>0.92219366743741016</v>
      </c>
      <c r="BA95" s="302">
        <v>440882</v>
      </c>
      <c r="BB95" s="304">
        <v>477722.57500000001</v>
      </c>
      <c r="BC95" s="300">
        <v>0.92288290960501496</v>
      </c>
      <c r="BD95" s="302">
        <v>441487</v>
      </c>
      <c r="BE95" s="304">
        <v>478138.98333333299</v>
      </c>
      <c r="BF95" s="300">
        <v>0.92334449896175652</v>
      </c>
      <c r="BG95" s="302">
        <v>441702</v>
      </c>
      <c r="BH95" s="304">
        <v>478742.10833333299</v>
      </c>
      <c r="BI95" s="300">
        <v>0.92263035214871236</v>
      </c>
      <c r="BJ95" s="302">
        <v>441903</v>
      </c>
      <c r="BK95" s="304">
        <v>479531.75833333301</v>
      </c>
      <c r="BL95" s="300">
        <v>0.92153020591562895</v>
      </c>
      <c r="BM95" s="302">
        <v>443020</v>
      </c>
      <c r="BN95" s="304">
        <v>479899.15833333298</v>
      </c>
      <c r="BO95" s="306">
        <f t="shared" si="1"/>
        <v>0.92315227544592382</v>
      </c>
    </row>
    <row r="96" spans="1:67" x14ac:dyDescent="0.2">
      <c r="A96" s="306" t="s">
        <v>495</v>
      </c>
      <c r="B96" s="5" t="s">
        <v>481</v>
      </c>
      <c r="C96" s="5" t="s">
        <v>406</v>
      </c>
      <c r="D96" s="5" t="s">
        <v>435</v>
      </c>
      <c r="E96" s="5" t="s">
        <v>111</v>
      </c>
      <c r="F96" s="117" t="s">
        <v>196</v>
      </c>
      <c r="G96" s="5" t="s">
        <v>197</v>
      </c>
      <c r="H96" s="152">
        <v>203815</v>
      </c>
      <c r="I96" s="274">
        <v>207166.7</v>
      </c>
      <c r="J96" s="199">
        <v>0.98382124154123218</v>
      </c>
      <c r="K96" s="302">
        <v>202673</v>
      </c>
      <c r="L96" s="304">
        <v>207463.45</v>
      </c>
      <c r="M96" s="300">
        <v>0.97690942669660608</v>
      </c>
      <c r="N96" s="302">
        <v>201473</v>
      </c>
      <c r="O96" s="304">
        <v>207759.33333333299</v>
      </c>
      <c r="P96" s="300">
        <v>0.9697422338025744</v>
      </c>
      <c r="Q96" s="302">
        <v>199537</v>
      </c>
      <c r="R96" s="304">
        <v>208055.21666666699</v>
      </c>
      <c r="S96" s="300">
        <v>0.95905790393944146</v>
      </c>
      <c r="T96" s="302">
        <v>198399</v>
      </c>
      <c r="U96" s="304">
        <v>208351.1</v>
      </c>
      <c r="V96" s="300">
        <v>0.95223399348503557</v>
      </c>
      <c r="W96" s="302">
        <v>195821</v>
      </c>
      <c r="X96" s="304">
        <v>208623.95833333299</v>
      </c>
      <c r="Y96" s="300">
        <v>0.93863140918418964</v>
      </c>
      <c r="Z96" s="302">
        <v>194875</v>
      </c>
      <c r="AA96" s="304">
        <v>208896.816666667</v>
      </c>
      <c r="AB96" s="300">
        <v>0.93287682938203231</v>
      </c>
      <c r="AC96" s="302">
        <v>193873</v>
      </c>
      <c r="AD96" s="304">
        <v>209453.1</v>
      </c>
      <c r="AE96" s="300">
        <v>0.92561532868217278</v>
      </c>
      <c r="AF96" s="302">
        <v>192481</v>
      </c>
      <c r="AG96" s="304">
        <v>209884.15833333301</v>
      </c>
      <c r="AH96" s="300">
        <v>0.91708207769690875</v>
      </c>
      <c r="AI96" s="302">
        <v>189926</v>
      </c>
      <c r="AJ96" s="304">
        <v>210326.65</v>
      </c>
      <c r="AK96" s="300">
        <v>0.9030049211547847</v>
      </c>
      <c r="AL96" s="302">
        <v>187219</v>
      </c>
      <c r="AM96" s="304">
        <v>210795.808333333</v>
      </c>
      <c r="AN96" s="300">
        <v>0.88815333416852948</v>
      </c>
      <c r="AO96" s="302">
        <v>185458</v>
      </c>
      <c r="AP96" s="304">
        <v>211162.691666667</v>
      </c>
      <c r="AQ96" s="300">
        <v>0.87827067620807087</v>
      </c>
      <c r="AR96" s="302">
        <v>186161</v>
      </c>
      <c r="AS96" s="304">
        <v>212658.566666667</v>
      </c>
      <c r="AT96" s="300">
        <v>0.87539854574398224</v>
      </c>
      <c r="AU96" s="302">
        <v>185398</v>
      </c>
      <c r="AV96" s="304">
        <v>213036.28333333301</v>
      </c>
      <c r="AW96" s="300">
        <v>0.87026490088503838</v>
      </c>
      <c r="AX96" s="302">
        <v>184276</v>
      </c>
      <c r="AY96" s="304">
        <v>213408.20833333299</v>
      </c>
      <c r="AZ96" s="300">
        <v>0.8634906850076266</v>
      </c>
      <c r="BA96" s="302">
        <v>185085</v>
      </c>
      <c r="BB96" s="304">
        <v>213757.64166666701</v>
      </c>
      <c r="BC96" s="300">
        <v>0.86586378178994394</v>
      </c>
      <c r="BD96" s="302">
        <v>186020</v>
      </c>
      <c r="BE96" s="304">
        <v>214101.03333333301</v>
      </c>
      <c r="BF96" s="300">
        <v>0.86884214010488325</v>
      </c>
      <c r="BG96" s="302">
        <v>186927</v>
      </c>
      <c r="BH96" s="304">
        <v>214533.29166666701</v>
      </c>
      <c r="BI96" s="300">
        <v>0.87131931155207121</v>
      </c>
      <c r="BJ96" s="302">
        <v>187196</v>
      </c>
      <c r="BK96" s="304">
        <v>215058.07500000001</v>
      </c>
      <c r="BL96" s="300">
        <v>0.87044394868688368</v>
      </c>
      <c r="BM96" s="302">
        <v>186985</v>
      </c>
      <c r="BN96" s="304">
        <v>215357.39166666701</v>
      </c>
      <c r="BO96" s="306">
        <f t="shared" si="1"/>
        <v>0.86825438659388032</v>
      </c>
    </row>
    <row r="97" spans="1:67" x14ac:dyDescent="0.2">
      <c r="A97" s="306" t="s">
        <v>626</v>
      </c>
      <c r="B97" s="5" t="s">
        <v>477</v>
      </c>
      <c r="C97" s="5" t="s">
        <v>404</v>
      </c>
      <c r="D97" s="5" t="s">
        <v>422</v>
      </c>
      <c r="E97" s="5" t="s">
        <v>31</v>
      </c>
      <c r="F97" s="117" t="s">
        <v>198</v>
      </c>
      <c r="G97" s="5" t="s">
        <v>199</v>
      </c>
      <c r="H97" s="152">
        <v>141944</v>
      </c>
      <c r="I97" s="274">
        <v>167885.40833333301</v>
      </c>
      <c r="J97" s="199">
        <v>0.84548145910437389</v>
      </c>
      <c r="K97" s="302">
        <v>140394</v>
      </c>
      <c r="L97" s="304">
        <v>168159.27499999999</v>
      </c>
      <c r="M97" s="300">
        <v>0.83488704384578249</v>
      </c>
      <c r="N97" s="302">
        <v>139072</v>
      </c>
      <c r="O97" s="304">
        <v>168344.32500000001</v>
      </c>
      <c r="P97" s="300">
        <v>0.82611635408559203</v>
      </c>
      <c r="Q97" s="302">
        <v>137547</v>
      </c>
      <c r="R97" s="304">
        <v>168529.375</v>
      </c>
      <c r="S97" s="300">
        <v>0.81616038746954356</v>
      </c>
      <c r="T97" s="302">
        <v>135584</v>
      </c>
      <c r="U97" s="304">
        <v>168714.42499999999</v>
      </c>
      <c r="V97" s="300">
        <v>0.80363015788365466</v>
      </c>
      <c r="W97" s="302">
        <v>133697</v>
      </c>
      <c r="X97" s="304">
        <v>168852.25</v>
      </c>
      <c r="Y97" s="300">
        <v>0.79179874712951703</v>
      </c>
      <c r="Z97" s="302">
        <v>133123</v>
      </c>
      <c r="AA97" s="304">
        <v>168990.07500000001</v>
      </c>
      <c r="AB97" s="300">
        <v>0.78775632237573712</v>
      </c>
      <c r="AC97" s="302">
        <v>132218</v>
      </c>
      <c r="AD97" s="304">
        <v>169366.67499999999</v>
      </c>
      <c r="AE97" s="300">
        <v>0.78066124873739184</v>
      </c>
      <c r="AF97" s="302">
        <v>130794</v>
      </c>
      <c r="AG97" s="304">
        <v>169674.28333333301</v>
      </c>
      <c r="AH97" s="300">
        <v>0.77085341060818935</v>
      </c>
      <c r="AI97" s="302">
        <v>129324</v>
      </c>
      <c r="AJ97" s="304">
        <v>170011.35833333299</v>
      </c>
      <c r="AK97" s="300">
        <v>0.76067858799434296</v>
      </c>
      <c r="AL97" s="302">
        <v>128201</v>
      </c>
      <c r="AM97" s="304">
        <v>170381.9</v>
      </c>
      <c r="AN97" s="300">
        <v>0.75243321033513544</v>
      </c>
      <c r="AO97" s="302">
        <v>126326</v>
      </c>
      <c r="AP97" s="304">
        <v>170718.375</v>
      </c>
      <c r="AQ97" s="300">
        <v>0.73996721208247207</v>
      </c>
      <c r="AR97" s="302">
        <v>125813</v>
      </c>
      <c r="AS97" s="304">
        <v>171083.48333333299</v>
      </c>
      <c r="AT97" s="300">
        <v>0.73538951597607127</v>
      </c>
      <c r="AU97" s="302">
        <v>124809</v>
      </c>
      <c r="AV97" s="304">
        <v>171474.8</v>
      </c>
      <c r="AW97" s="300">
        <v>0.72785622143895201</v>
      </c>
      <c r="AX97" s="302">
        <v>123849</v>
      </c>
      <c r="AY97" s="304">
        <v>171895.61666666699</v>
      </c>
      <c r="AZ97" s="300">
        <v>0.72048957618368459</v>
      </c>
      <c r="BA97" s="302">
        <v>123580</v>
      </c>
      <c r="BB97" s="304">
        <v>172348.41666666701</v>
      </c>
      <c r="BC97" s="300">
        <v>0.7170358880581521</v>
      </c>
      <c r="BD97" s="302">
        <v>122917</v>
      </c>
      <c r="BE97" s="304">
        <v>172820.91666666701</v>
      </c>
      <c r="BF97" s="300">
        <v>0.71123913916669868</v>
      </c>
      <c r="BG97" s="302">
        <v>122565</v>
      </c>
      <c r="BH97" s="304">
        <v>173312.65833333301</v>
      </c>
      <c r="BI97" s="300">
        <v>0.70719012205254039</v>
      </c>
      <c r="BJ97" s="302">
        <v>121817</v>
      </c>
      <c r="BK97" s="304">
        <v>173838.45</v>
      </c>
      <c r="BL97" s="300">
        <v>0.70074830970938817</v>
      </c>
      <c r="BM97" s="302">
        <v>121411</v>
      </c>
      <c r="BN97" s="304">
        <v>174156.7</v>
      </c>
      <c r="BO97" s="306">
        <f t="shared" si="1"/>
        <v>0.69713654427305982</v>
      </c>
    </row>
    <row r="98" spans="1:67" x14ac:dyDescent="0.2">
      <c r="A98" s="328" t="s">
        <v>502</v>
      </c>
      <c r="B98" s="5" t="s">
        <v>481</v>
      </c>
      <c r="C98" s="5" t="s">
        <v>406</v>
      </c>
      <c r="D98" s="5" t="s">
        <v>435</v>
      </c>
      <c r="E98" s="5" t="s">
        <v>111</v>
      </c>
      <c r="F98" s="117" t="s">
        <v>200</v>
      </c>
      <c r="G98" s="5" t="s">
        <v>201</v>
      </c>
      <c r="H98" s="152">
        <v>177462</v>
      </c>
      <c r="I98" s="274">
        <v>149975.79166666701</v>
      </c>
      <c r="J98" s="199">
        <v>1.1832709667865815</v>
      </c>
      <c r="K98" s="302">
        <v>176619</v>
      </c>
      <c r="L98" s="304">
        <v>150124.45000000001</v>
      </c>
      <c r="M98" s="300">
        <v>1.1764839105155755</v>
      </c>
      <c r="N98" s="302">
        <v>175268</v>
      </c>
      <c r="O98" s="304">
        <v>150245.9</v>
      </c>
      <c r="P98" s="300">
        <v>1.1665409838138678</v>
      </c>
      <c r="Q98" s="302">
        <v>174215</v>
      </c>
      <c r="R98" s="304">
        <v>150367.35</v>
      </c>
      <c r="S98" s="300">
        <v>1.1585959318961196</v>
      </c>
      <c r="T98" s="302">
        <v>172881</v>
      </c>
      <c r="U98" s="304">
        <v>150488.79999999999</v>
      </c>
      <c r="V98" s="300">
        <v>1.1487964552843801</v>
      </c>
      <c r="W98" s="302">
        <v>171454</v>
      </c>
      <c r="X98" s="304">
        <v>150565.29166666701</v>
      </c>
      <c r="Y98" s="300">
        <v>1.1387352164772344</v>
      </c>
      <c r="Z98" s="302">
        <v>170929</v>
      </c>
      <c r="AA98" s="304">
        <v>150641.78333333301</v>
      </c>
      <c r="AB98" s="300">
        <v>1.134671909862992</v>
      </c>
      <c r="AC98" s="302">
        <v>170088</v>
      </c>
      <c r="AD98" s="304">
        <v>150837.78333333301</v>
      </c>
      <c r="AE98" s="300">
        <v>1.1276219806553798</v>
      </c>
      <c r="AF98" s="302">
        <v>168784</v>
      </c>
      <c r="AG98" s="304">
        <v>150987.308333333</v>
      </c>
      <c r="AH98" s="300">
        <v>1.1178687921727661</v>
      </c>
      <c r="AI98" s="302">
        <v>166333</v>
      </c>
      <c r="AJ98" s="304">
        <v>151143.50833333301</v>
      </c>
      <c r="AK98" s="300">
        <v>1.1004971489292676</v>
      </c>
      <c r="AL98" s="302">
        <v>164753</v>
      </c>
      <c r="AM98" s="304">
        <v>151296.79166666701</v>
      </c>
      <c r="AN98" s="300">
        <v>1.0889391518822114</v>
      </c>
      <c r="AO98" s="302">
        <v>163350</v>
      </c>
      <c r="AP98" s="304">
        <v>151435.01666666701</v>
      </c>
      <c r="AQ98" s="300">
        <v>1.0786805033314044</v>
      </c>
      <c r="AR98" s="302">
        <v>162929</v>
      </c>
      <c r="AS98" s="304">
        <v>151580.51666666701</v>
      </c>
      <c r="AT98" s="300">
        <v>1.0748676913292812</v>
      </c>
      <c r="AU98" s="302">
        <v>162732</v>
      </c>
      <c r="AV98" s="304">
        <v>151743.26666666701</v>
      </c>
      <c r="AW98" s="300">
        <v>1.072416612444965</v>
      </c>
      <c r="AX98" s="302">
        <v>161876</v>
      </c>
      <c r="AY98" s="304">
        <v>151923.28333333301</v>
      </c>
      <c r="AZ98" s="300">
        <v>1.0655114637354819</v>
      </c>
      <c r="BA98" s="302">
        <v>161870</v>
      </c>
      <c r="BB98" s="304">
        <v>152120.808333333</v>
      </c>
      <c r="BC98" s="300">
        <v>1.0640884818683332</v>
      </c>
      <c r="BD98" s="302">
        <v>162068</v>
      </c>
      <c r="BE98" s="304">
        <v>152322.5</v>
      </c>
      <c r="BF98" s="300">
        <v>1.0639793858425379</v>
      </c>
      <c r="BG98" s="302">
        <v>161793</v>
      </c>
      <c r="BH98" s="304">
        <v>152521.67499999999</v>
      </c>
      <c r="BI98" s="300">
        <v>1.0607869340537994</v>
      </c>
      <c r="BJ98" s="302">
        <v>161543</v>
      </c>
      <c r="BK98" s="304">
        <v>152733.11666666699</v>
      </c>
      <c r="BL98" s="300">
        <v>1.0576815528001053</v>
      </c>
      <c r="BM98" s="302">
        <v>161685</v>
      </c>
      <c r="BN98" s="304">
        <v>152826.83333333299</v>
      </c>
      <c r="BO98" s="306">
        <f t="shared" si="1"/>
        <v>1.0579621161641577</v>
      </c>
    </row>
    <row r="99" spans="1:67" x14ac:dyDescent="0.2">
      <c r="A99" s="329" t="s">
        <v>502</v>
      </c>
      <c r="B99" s="5" t="s">
        <v>481</v>
      </c>
      <c r="C99" s="5" t="s">
        <v>406</v>
      </c>
      <c r="D99" s="5" t="s">
        <v>435</v>
      </c>
      <c r="E99" s="5" t="s">
        <v>111</v>
      </c>
      <c r="F99" s="117" t="s">
        <v>202</v>
      </c>
      <c r="G99" s="5" t="s">
        <v>203</v>
      </c>
      <c r="H99" s="152">
        <v>145214</v>
      </c>
      <c r="I99" s="274">
        <v>136195.66666666701</v>
      </c>
      <c r="J99" s="199">
        <v>1.0662160078514464</v>
      </c>
      <c r="K99" s="302">
        <v>144436</v>
      </c>
      <c r="L99" s="304">
        <v>136337.54999999999</v>
      </c>
      <c r="M99" s="300">
        <v>1.0593999965526739</v>
      </c>
      <c r="N99" s="302">
        <v>143967</v>
      </c>
      <c r="O99" s="304">
        <v>136466.86666666699</v>
      </c>
      <c r="P99" s="300">
        <v>1.054959372311616</v>
      </c>
      <c r="Q99" s="302">
        <v>143631</v>
      </c>
      <c r="R99" s="304">
        <v>136596.183333333</v>
      </c>
      <c r="S99" s="300">
        <v>1.051500828903104</v>
      </c>
      <c r="T99" s="302">
        <v>142859</v>
      </c>
      <c r="U99" s="304">
        <v>136725.5</v>
      </c>
      <c r="V99" s="300">
        <v>1.0448599566284271</v>
      </c>
      <c r="W99" s="302">
        <v>142284</v>
      </c>
      <c r="X99" s="304">
        <v>136840.60833333299</v>
      </c>
      <c r="Y99" s="300">
        <v>1.0397790665575479</v>
      </c>
      <c r="Z99" s="302">
        <v>142274</v>
      </c>
      <c r="AA99" s="304">
        <v>136955.71666666699</v>
      </c>
      <c r="AB99" s="300">
        <v>1.0388321383201333</v>
      </c>
      <c r="AC99" s="302">
        <v>142222</v>
      </c>
      <c r="AD99" s="304">
        <v>136990.96666666699</v>
      </c>
      <c r="AE99" s="300">
        <v>1.0381852428712428</v>
      </c>
      <c r="AF99" s="302">
        <v>141730</v>
      </c>
      <c r="AG99" s="304">
        <v>136910.77499999999</v>
      </c>
      <c r="AH99" s="300">
        <v>1.0351997496179537</v>
      </c>
      <c r="AI99" s="302">
        <v>141343</v>
      </c>
      <c r="AJ99" s="304">
        <v>136836.683333333</v>
      </c>
      <c r="AK99" s="300">
        <v>1.0329320804691653</v>
      </c>
      <c r="AL99" s="302">
        <v>141441</v>
      </c>
      <c r="AM99" s="304">
        <v>136768.70833333299</v>
      </c>
      <c r="AN99" s="300">
        <v>1.0341619930728576</v>
      </c>
      <c r="AO99" s="302">
        <v>140996</v>
      </c>
      <c r="AP99" s="304">
        <v>136699.95000000001</v>
      </c>
      <c r="AQ99" s="300">
        <v>1.0314268586052884</v>
      </c>
      <c r="AR99" s="302">
        <v>141052</v>
      </c>
      <c r="AS99" s="304">
        <v>136631.09166666699</v>
      </c>
      <c r="AT99" s="300">
        <v>1.0323565323192945</v>
      </c>
      <c r="AU99" s="302">
        <v>141428</v>
      </c>
      <c r="AV99" s="304">
        <v>136561.95000000001</v>
      </c>
      <c r="AW99" s="300">
        <v>1.0356325462546485</v>
      </c>
      <c r="AX99" s="302">
        <v>141304</v>
      </c>
      <c r="AY99" s="304">
        <v>136487.15</v>
      </c>
      <c r="AZ99" s="300">
        <v>1.0352916007111292</v>
      </c>
      <c r="BA99" s="302">
        <v>142034</v>
      </c>
      <c r="BB99" s="304">
        <v>136413</v>
      </c>
      <c r="BC99" s="300">
        <v>1.0412057501850998</v>
      </c>
      <c r="BD99" s="302">
        <v>142443</v>
      </c>
      <c r="BE99" s="304">
        <v>136339.25833333301</v>
      </c>
      <c r="BF99" s="300">
        <v>1.0447687756357313</v>
      </c>
      <c r="BG99" s="302">
        <v>142784</v>
      </c>
      <c r="BH99" s="304">
        <v>136365.08333333299</v>
      </c>
      <c r="BI99" s="300">
        <v>1.0470715560740465</v>
      </c>
      <c r="BJ99" s="302">
        <v>143191</v>
      </c>
      <c r="BK99" s="304">
        <v>136399.64166666701</v>
      </c>
      <c r="BL99" s="300">
        <v>1.0497901479091103</v>
      </c>
      <c r="BM99" s="302">
        <v>143605</v>
      </c>
      <c r="BN99" s="304">
        <v>136514.54999999999</v>
      </c>
      <c r="BO99" s="306">
        <f t="shared" si="1"/>
        <v>1.0519391522735124</v>
      </c>
    </row>
    <row r="100" spans="1:67" x14ac:dyDescent="0.2">
      <c r="A100" s="306" t="s">
        <v>496</v>
      </c>
      <c r="B100" s="5" t="s">
        <v>497</v>
      </c>
      <c r="C100" s="5" t="s">
        <v>411</v>
      </c>
      <c r="D100" s="5" t="s">
        <v>439</v>
      </c>
      <c r="E100" s="5" t="s">
        <v>145</v>
      </c>
      <c r="F100" s="117" t="s">
        <v>204</v>
      </c>
      <c r="G100" s="5" t="s">
        <v>205</v>
      </c>
      <c r="H100" s="152">
        <v>315484</v>
      </c>
      <c r="I100" s="274">
        <v>283476.88333333301</v>
      </c>
      <c r="J100" s="199">
        <v>1.1129090890597617</v>
      </c>
      <c r="K100" s="302">
        <v>314678</v>
      </c>
      <c r="L100" s="304">
        <v>283868.875</v>
      </c>
      <c r="M100" s="300">
        <v>1.1085329450085009</v>
      </c>
      <c r="N100" s="302">
        <v>312842</v>
      </c>
      <c r="O100" s="304">
        <v>284201.04166666698</v>
      </c>
      <c r="P100" s="300">
        <v>1.100777105408802</v>
      </c>
      <c r="Q100" s="302">
        <v>312012</v>
      </c>
      <c r="R100" s="304">
        <v>284533.20833333302</v>
      </c>
      <c r="S100" s="300">
        <v>1.0965749897090231</v>
      </c>
      <c r="T100" s="302">
        <v>310085</v>
      </c>
      <c r="U100" s="304">
        <v>284865.375</v>
      </c>
      <c r="V100" s="300">
        <v>1.0885317318751007</v>
      </c>
      <c r="W100" s="302">
        <v>308074</v>
      </c>
      <c r="X100" s="304">
        <v>285190.83333333302</v>
      </c>
      <c r="Y100" s="300">
        <v>1.0802380861937486</v>
      </c>
      <c r="Z100" s="302">
        <v>307723</v>
      </c>
      <c r="AA100" s="304">
        <v>285516.29166666698</v>
      </c>
      <c r="AB100" s="300">
        <v>1.0777773772687507</v>
      </c>
      <c r="AC100" s="302">
        <v>307542</v>
      </c>
      <c r="AD100" s="304">
        <v>286195.95833333302</v>
      </c>
      <c r="AE100" s="300">
        <v>1.0745854057163351</v>
      </c>
      <c r="AF100" s="302">
        <v>305278</v>
      </c>
      <c r="AG100" s="304">
        <v>286665.566666667</v>
      </c>
      <c r="AH100" s="300">
        <v>1.0649273421630558</v>
      </c>
      <c r="AI100" s="302">
        <v>301968</v>
      </c>
      <c r="AJ100" s="304">
        <v>287155.63333333301</v>
      </c>
      <c r="AK100" s="300">
        <v>1.0515830614037533</v>
      </c>
      <c r="AL100" s="302">
        <v>300518</v>
      </c>
      <c r="AM100" s="304">
        <v>287673.90833333298</v>
      </c>
      <c r="AN100" s="300">
        <v>1.0446480938819949</v>
      </c>
      <c r="AO100" s="302">
        <v>297253</v>
      </c>
      <c r="AP100" s="304">
        <v>288093.82500000001</v>
      </c>
      <c r="AQ100" s="300">
        <v>1.0317923336260331</v>
      </c>
      <c r="AR100" s="302">
        <v>295807</v>
      </c>
      <c r="AS100" s="304">
        <v>288522.7</v>
      </c>
      <c r="AT100" s="300">
        <v>1.0252468869867084</v>
      </c>
      <c r="AU100" s="302">
        <v>295302</v>
      </c>
      <c r="AV100" s="304">
        <v>288958.98333333299</v>
      </c>
      <c r="AW100" s="300">
        <v>1.0219512700158899</v>
      </c>
      <c r="AX100" s="302">
        <v>295128</v>
      </c>
      <c r="AY100" s="304">
        <v>289381.39166666701</v>
      </c>
      <c r="AZ100" s="300">
        <v>1.0198582510790895</v>
      </c>
      <c r="BA100" s="302">
        <v>295489</v>
      </c>
      <c r="BB100" s="304">
        <v>289792.34999999998</v>
      </c>
      <c r="BC100" s="300">
        <v>1.0196576962780419</v>
      </c>
      <c r="BD100" s="302">
        <v>296269</v>
      </c>
      <c r="BE100" s="304">
        <v>290198.50833333301</v>
      </c>
      <c r="BF100" s="300">
        <v>1.0209184109922929</v>
      </c>
      <c r="BG100" s="302">
        <v>296687</v>
      </c>
      <c r="BH100" s="304">
        <v>290770.3</v>
      </c>
      <c r="BI100" s="300">
        <v>1.0203483643274434</v>
      </c>
      <c r="BJ100" s="302">
        <v>296909</v>
      </c>
      <c r="BK100" s="304">
        <v>291437.41666666698</v>
      </c>
      <c r="BL100" s="300">
        <v>1.0187744710199349</v>
      </c>
      <c r="BM100" s="302">
        <v>297551</v>
      </c>
      <c r="BN100" s="304">
        <v>291788.45833333302</v>
      </c>
      <c r="BO100" s="306">
        <f t="shared" si="1"/>
        <v>1.0197490390798254</v>
      </c>
    </row>
    <row r="101" spans="1:67" x14ac:dyDescent="0.2">
      <c r="A101" s="306" t="s">
        <v>624</v>
      </c>
      <c r="B101" s="5" t="s">
        <v>481</v>
      </c>
      <c r="C101" s="5" t="s">
        <v>406</v>
      </c>
      <c r="D101" s="5" t="s">
        <v>421</v>
      </c>
      <c r="E101" s="5" t="s">
        <v>28</v>
      </c>
      <c r="F101" s="117" t="s">
        <v>206</v>
      </c>
      <c r="G101" s="5" t="s">
        <v>207</v>
      </c>
      <c r="H101" s="152">
        <v>141051</v>
      </c>
      <c r="I101" s="274">
        <v>120676.95</v>
      </c>
      <c r="J101" s="199">
        <v>1.168831330258181</v>
      </c>
      <c r="K101" s="302">
        <v>140776</v>
      </c>
      <c r="L101" s="304">
        <v>120762.825</v>
      </c>
      <c r="M101" s="300">
        <v>1.1657229780770697</v>
      </c>
      <c r="N101" s="302">
        <v>140517</v>
      </c>
      <c r="O101" s="304">
        <v>120823.575</v>
      </c>
      <c r="P101" s="300">
        <v>1.1629932320741214</v>
      </c>
      <c r="Q101" s="302">
        <v>139813</v>
      </c>
      <c r="R101" s="304">
        <v>120884.325</v>
      </c>
      <c r="S101" s="300">
        <v>1.1565850245679081</v>
      </c>
      <c r="T101" s="302">
        <v>138590</v>
      </c>
      <c r="U101" s="304">
        <v>120945.075</v>
      </c>
      <c r="V101" s="300">
        <v>1.1458920505857721</v>
      </c>
      <c r="W101" s="302">
        <v>137489</v>
      </c>
      <c r="X101" s="304">
        <v>120965.21666666699</v>
      </c>
      <c r="Y101" s="300">
        <v>1.1365994604785119</v>
      </c>
      <c r="Z101" s="302">
        <v>137005</v>
      </c>
      <c r="AA101" s="304">
        <v>120985.358333333</v>
      </c>
      <c r="AB101" s="300">
        <v>1.1324097550922687</v>
      </c>
      <c r="AC101" s="302">
        <v>136409</v>
      </c>
      <c r="AD101" s="304">
        <v>121140.3</v>
      </c>
      <c r="AE101" s="300">
        <v>1.1260414577147324</v>
      </c>
      <c r="AF101" s="302">
        <v>135727</v>
      </c>
      <c r="AG101" s="304">
        <v>121296.83333333299</v>
      </c>
      <c r="AH101" s="300">
        <v>1.1189657328234761</v>
      </c>
      <c r="AI101" s="302">
        <v>133644</v>
      </c>
      <c r="AJ101" s="304">
        <v>121463.79166666701</v>
      </c>
      <c r="AK101" s="300">
        <v>1.1002785123550163</v>
      </c>
      <c r="AL101" s="302">
        <v>132293</v>
      </c>
      <c r="AM101" s="304">
        <v>121635.016666667</v>
      </c>
      <c r="AN101" s="300">
        <v>1.0876226569075953</v>
      </c>
      <c r="AO101" s="302">
        <v>131291</v>
      </c>
      <c r="AP101" s="304">
        <v>121800.27499999999</v>
      </c>
      <c r="AQ101" s="300">
        <v>1.0779203905738308</v>
      </c>
      <c r="AR101" s="302">
        <v>130854</v>
      </c>
      <c r="AS101" s="304">
        <v>121976.391666667</v>
      </c>
      <c r="AT101" s="300">
        <v>1.0727813654103937</v>
      </c>
      <c r="AU101" s="302">
        <v>130376</v>
      </c>
      <c r="AV101" s="304">
        <v>122166.616666667</v>
      </c>
      <c r="AW101" s="300">
        <v>1.0671982539692688</v>
      </c>
      <c r="AX101" s="302">
        <v>130003</v>
      </c>
      <c r="AY101" s="304">
        <v>122367.33333333299</v>
      </c>
      <c r="AZ101" s="300">
        <v>1.0623995510784499</v>
      </c>
      <c r="BA101" s="302">
        <v>130367</v>
      </c>
      <c r="BB101" s="304">
        <v>122582.058333333</v>
      </c>
      <c r="BC101" s="300">
        <v>1.0635080024965617</v>
      </c>
      <c r="BD101" s="302">
        <v>130586</v>
      </c>
      <c r="BE101" s="304">
        <v>122801</v>
      </c>
      <c r="BF101" s="300">
        <v>1.0633952492243548</v>
      </c>
      <c r="BG101" s="302">
        <v>130602</v>
      </c>
      <c r="BH101" s="304">
        <v>123010.95833333299</v>
      </c>
      <c r="BI101" s="300">
        <v>1.0617102880061866</v>
      </c>
      <c r="BJ101" s="302">
        <v>130975</v>
      </c>
      <c r="BK101" s="304">
        <v>123238.9</v>
      </c>
      <c r="BL101" s="300">
        <v>1.0627731990467295</v>
      </c>
      <c r="BM101" s="302">
        <v>131361</v>
      </c>
      <c r="BN101" s="304">
        <v>123344.558333333</v>
      </c>
      <c r="BO101" s="306">
        <f t="shared" si="1"/>
        <v>1.064992260501699</v>
      </c>
    </row>
    <row r="102" spans="1:67" x14ac:dyDescent="0.2">
      <c r="A102" s="306" t="s">
        <v>628</v>
      </c>
      <c r="B102" s="5" t="s">
        <v>485</v>
      </c>
      <c r="C102" s="5" t="s">
        <v>464</v>
      </c>
      <c r="D102" s="5" t="s">
        <v>425</v>
      </c>
      <c r="E102" s="5" t="s">
        <v>40</v>
      </c>
      <c r="F102" s="117" t="s">
        <v>503</v>
      </c>
      <c r="G102" s="5" t="s">
        <v>504</v>
      </c>
      <c r="H102" s="152">
        <v>358202</v>
      </c>
      <c r="I102" s="274">
        <v>318490.95</v>
      </c>
      <c r="J102" s="199">
        <v>1.1246850185225044</v>
      </c>
      <c r="K102" s="302">
        <v>357009</v>
      </c>
      <c r="L102" s="304">
        <v>318957.52500000002</v>
      </c>
      <c r="M102" s="300">
        <v>1.119299505474906</v>
      </c>
      <c r="N102" s="302">
        <v>354371</v>
      </c>
      <c r="O102" s="304">
        <v>319326.60833333299</v>
      </c>
      <c r="P102" s="300">
        <v>1.1097446650298728</v>
      </c>
      <c r="Q102" s="302">
        <v>352895</v>
      </c>
      <c r="R102" s="304">
        <v>319695.691666667</v>
      </c>
      <c r="S102" s="300">
        <v>1.1038465928654069</v>
      </c>
      <c r="T102" s="302">
        <v>351622</v>
      </c>
      <c r="U102" s="304">
        <v>320064.77500000002</v>
      </c>
      <c r="V102" s="300">
        <v>1.0985963700629036</v>
      </c>
      <c r="W102" s="302">
        <v>350754</v>
      </c>
      <c r="X102" s="304">
        <v>320425.683333333</v>
      </c>
      <c r="Y102" s="300">
        <v>1.0946500803280397</v>
      </c>
      <c r="Z102" s="302">
        <v>350774</v>
      </c>
      <c r="AA102" s="304">
        <v>320786.59166666702</v>
      </c>
      <c r="AB102" s="300">
        <v>1.0934808658227624</v>
      </c>
      <c r="AC102" s="302">
        <v>349469</v>
      </c>
      <c r="AD102" s="304">
        <v>321675.91666666698</v>
      </c>
      <c r="AE102" s="300">
        <v>1.0864008832906609</v>
      </c>
      <c r="AF102" s="302">
        <v>347358</v>
      </c>
      <c r="AG102" s="304">
        <v>322322.34999999998</v>
      </c>
      <c r="AH102" s="300">
        <v>1.0776727087029492</v>
      </c>
      <c r="AI102" s="302">
        <v>345629</v>
      </c>
      <c r="AJ102" s="304">
        <v>323009.92499999999</v>
      </c>
      <c r="AK102" s="300">
        <v>1.0700259442492364</v>
      </c>
      <c r="AL102" s="302">
        <v>344645</v>
      </c>
      <c r="AM102" s="304">
        <v>323743.07500000001</v>
      </c>
      <c r="AN102" s="300">
        <v>1.0645633115086708</v>
      </c>
      <c r="AO102" s="302">
        <v>342811</v>
      </c>
      <c r="AP102" s="304">
        <v>324408.74166666699</v>
      </c>
      <c r="AQ102" s="300">
        <v>1.0567255316203579</v>
      </c>
      <c r="AR102" s="302">
        <v>342434</v>
      </c>
      <c r="AS102" s="304">
        <v>325077.72499999998</v>
      </c>
      <c r="AT102" s="300">
        <v>1.0533911543770034</v>
      </c>
      <c r="AU102" s="302">
        <v>342425</v>
      </c>
      <c r="AV102" s="304">
        <v>325778.84999999998</v>
      </c>
      <c r="AW102" s="300">
        <v>1.0510964723461944</v>
      </c>
      <c r="AX102" s="302">
        <v>343022</v>
      </c>
      <c r="AY102" s="304">
        <v>326487.54166666698</v>
      </c>
      <c r="AZ102" s="300">
        <v>1.0506434587026727</v>
      </c>
      <c r="BA102" s="302">
        <v>344328</v>
      </c>
      <c r="BB102" s="304">
        <v>327203.191666667</v>
      </c>
      <c r="BC102" s="300">
        <v>1.052336923261979</v>
      </c>
      <c r="BD102" s="302">
        <v>345521</v>
      </c>
      <c r="BE102" s="304">
        <v>327898.67499999999</v>
      </c>
      <c r="BF102" s="300">
        <v>1.0537432028354492</v>
      </c>
      <c r="BG102" s="302">
        <v>345803</v>
      </c>
      <c r="BH102" s="304">
        <v>328809.67499999999</v>
      </c>
      <c r="BI102" s="300">
        <v>1.0516813411892458</v>
      </c>
      <c r="BJ102" s="302">
        <v>346599</v>
      </c>
      <c r="BK102" s="304">
        <v>329871.59166666702</v>
      </c>
      <c r="BL102" s="300">
        <v>1.0507088477938284</v>
      </c>
      <c r="BM102" s="302">
        <v>348738</v>
      </c>
      <c r="BN102" s="304">
        <v>330479.3</v>
      </c>
      <c r="BO102" s="306">
        <f t="shared" si="1"/>
        <v>1.055249148736396</v>
      </c>
    </row>
    <row r="103" spans="1:67" x14ac:dyDescent="0.2">
      <c r="A103" s="306" t="s">
        <v>642</v>
      </c>
      <c r="B103" s="5" t="s">
        <v>488</v>
      </c>
      <c r="C103" s="5" t="s">
        <v>409</v>
      </c>
      <c r="D103" s="5" t="s">
        <v>438</v>
      </c>
      <c r="E103" s="5" t="s">
        <v>128</v>
      </c>
      <c r="F103" s="117" t="s">
        <v>208</v>
      </c>
      <c r="G103" s="5" t="s">
        <v>209</v>
      </c>
      <c r="H103" s="152">
        <v>131728</v>
      </c>
      <c r="I103" s="274">
        <v>108647.22500000001</v>
      </c>
      <c r="J103" s="199">
        <v>1.2124377774029662</v>
      </c>
      <c r="K103" s="302">
        <v>131583</v>
      </c>
      <c r="L103" s="304">
        <v>108727.77499999999</v>
      </c>
      <c r="M103" s="300">
        <v>1.2102059478362359</v>
      </c>
      <c r="N103" s="302">
        <v>130536</v>
      </c>
      <c r="O103" s="304">
        <v>108794.058333333</v>
      </c>
      <c r="P103" s="300">
        <v>1.1998449363847803</v>
      </c>
      <c r="Q103" s="302">
        <v>130329</v>
      </c>
      <c r="R103" s="304">
        <v>108860.34166666699</v>
      </c>
      <c r="S103" s="300">
        <v>1.1972128509303284</v>
      </c>
      <c r="T103" s="302">
        <v>129835</v>
      </c>
      <c r="U103" s="304">
        <v>108926.625</v>
      </c>
      <c r="V103" s="300">
        <v>1.1919491676162739</v>
      </c>
      <c r="W103" s="302">
        <v>129050</v>
      </c>
      <c r="X103" s="304">
        <v>108969.616666667</v>
      </c>
      <c r="Y103" s="300">
        <v>1.1842750662761159</v>
      </c>
      <c r="Z103" s="302">
        <v>128613</v>
      </c>
      <c r="AA103" s="304">
        <v>109012.608333333</v>
      </c>
      <c r="AB103" s="300">
        <v>1.1797993091471948</v>
      </c>
      <c r="AC103" s="302">
        <v>127374</v>
      </c>
      <c r="AD103" s="304">
        <v>109161.59166666699</v>
      </c>
      <c r="AE103" s="300">
        <v>1.166838977476125</v>
      </c>
      <c r="AF103" s="302">
        <v>125934</v>
      </c>
      <c r="AG103" s="304">
        <v>109297.383333333</v>
      </c>
      <c r="AH103" s="300">
        <v>1.1522142265376014</v>
      </c>
      <c r="AI103" s="302">
        <v>125069</v>
      </c>
      <c r="AJ103" s="304">
        <v>109433.808333333</v>
      </c>
      <c r="AK103" s="300">
        <v>1.1428735041281077</v>
      </c>
      <c r="AL103" s="302">
        <v>124476</v>
      </c>
      <c r="AM103" s="304">
        <v>109577.03333333301</v>
      </c>
      <c r="AN103" s="300">
        <v>1.1359679689570019</v>
      </c>
      <c r="AO103" s="302">
        <v>123812</v>
      </c>
      <c r="AP103" s="304">
        <v>109704.70833333299</v>
      </c>
      <c r="AQ103" s="300">
        <v>1.1285933109069723</v>
      </c>
      <c r="AR103" s="302">
        <v>123657</v>
      </c>
      <c r="AS103" s="304">
        <v>109838.28333333301</v>
      </c>
      <c r="AT103" s="300">
        <v>1.1258096562264224</v>
      </c>
      <c r="AU103" s="302">
        <v>122980</v>
      </c>
      <c r="AV103" s="304">
        <v>109988.175</v>
      </c>
      <c r="AW103" s="300">
        <v>1.1181201979212765</v>
      </c>
      <c r="AX103" s="302">
        <v>122696</v>
      </c>
      <c r="AY103" s="304">
        <v>110142.491666667</v>
      </c>
      <c r="AZ103" s="300">
        <v>1.1139751620230698</v>
      </c>
      <c r="BA103" s="302">
        <v>122981</v>
      </c>
      <c r="BB103" s="304">
        <v>110314.825</v>
      </c>
      <c r="BC103" s="300">
        <v>1.114818429889183</v>
      </c>
      <c r="BD103" s="302">
        <v>123079</v>
      </c>
      <c r="BE103" s="304">
        <v>110494.72500000001</v>
      </c>
      <c r="BF103" s="300">
        <v>1.1138902784725695</v>
      </c>
      <c r="BG103" s="302">
        <v>123395</v>
      </c>
      <c r="BH103" s="304">
        <v>110675.325</v>
      </c>
      <c r="BI103" s="300">
        <v>1.114927830571087</v>
      </c>
      <c r="BJ103" s="302">
        <v>123909</v>
      </c>
      <c r="BK103" s="304">
        <v>110857.991666667</v>
      </c>
      <c r="BL103" s="300">
        <v>1.117727266542726</v>
      </c>
      <c r="BM103" s="302">
        <v>124376</v>
      </c>
      <c r="BN103" s="304">
        <v>110940.85</v>
      </c>
      <c r="BO103" s="306">
        <f t="shared" si="1"/>
        <v>1.1211019205279209</v>
      </c>
    </row>
    <row r="104" spans="1:67" x14ac:dyDescent="0.2">
      <c r="A104" s="306" t="s">
        <v>620</v>
      </c>
      <c r="B104" s="5" t="s">
        <v>475</v>
      </c>
      <c r="C104" s="5" t="s">
        <v>402</v>
      </c>
      <c r="D104" s="5" t="s">
        <v>416</v>
      </c>
      <c r="E104" s="5" t="s">
        <v>8</v>
      </c>
      <c r="F104" s="117" t="s">
        <v>210</v>
      </c>
      <c r="G104" s="5" t="s">
        <v>211</v>
      </c>
      <c r="H104" s="152">
        <v>158113</v>
      </c>
      <c r="I104" s="274">
        <v>164399.75</v>
      </c>
      <c r="J104" s="199">
        <v>0.96175937007203482</v>
      </c>
      <c r="K104" s="302">
        <v>157445</v>
      </c>
      <c r="L104" s="304">
        <v>164478.5</v>
      </c>
      <c r="M104" s="300">
        <v>0.95723757208388938</v>
      </c>
      <c r="N104" s="302">
        <v>156666</v>
      </c>
      <c r="O104" s="304">
        <v>164533.45000000001</v>
      </c>
      <c r="P104" s="300">
        <v>0.952183279448647</v>
      </c>
      <c r="Q104" s="302">
        <v>156442</v>
      </c>
      <c r="R104" s="304">
        <v>164588.4</v>
      </c>
      <c r="S104" s="300">
        <v>0.9505044097882962</v>
      </c>
      <c r="T104" s="302">
        <v>155836</v>
      </c>
      <c r="U104" s="304">
        <v>164643.35</v>
      </c>
      <c r="V104" s="300">
        <v>0.94650649418880262</v>
      </c>
      <c r="W104" s="302">
        <v>154607</v>
      </c>
      <c r="X104" s="304">
        <v>164699.11666666699</v>
      </c>
      <c r="Y104" s="300">
        <v>0.93872391746282202</v>
      </c>
      <c r="Z104" s="302">
        <v>154185</v>
      </c>
      <c r="AA104" s="304">
        <v>164754.88333333301</v>
      </c>
      <c r="AB104" s="300">
        <v>0.93584479488873196</v>
      </c>
      <c r="AC104" s="302">
        <v>153564</v>
      </c>
      <c r="AD104" s="304">
        <v>164959.90833333301</v>
      </c>
      <c r="AE104" s="300">
        <v>0.93091710314056797</v>
      </c>
      <c r="AF104" s="302">
        <v>151118</v>
      </c>
      <c r="AG104" s="304">
        <v>165139.01666666701</v>
      </c>
      <c r="AH104" s="300">
        <v>0.91509567545162007</v>
      </c>
      <c r="AI104" s="302">
        <v>149197</v>
      </c>
      <c r="AJ104" s="304">
        <v>165340.39166666701</v>
      </c>
      <c r="AK104" s="300">
        <v>0.90236268643168116</v>
      </c>
      <c r="AL104" s="302">
        <v>149262</v>
      </c>
      <c r="AM104" s="304">
        <v>165550.183333333</v>
      </c>
      <c r="AN104" s="300">
        <v>0.90161180733616608</v>
      </c>
      <c r="AO104" s="302">
        <v>148003</v>
      </c>
      <c r="AP104" s="304">
        <v>165743.67499999999</v>
      </c>
      <c r="AQ104" s="300">
        <v>0.89296318547299025</v>
      </c>
      <c r="AR104" s="302">
        <v>147247</v>
      </c>
      <c r="AS104" s="304">
        <v>165945.61666666699</v>
      </c>
      <c r="AT104" s="300">
        <v>0.88732081604646007</v>
      </c>
      <c r="AU104" s="302">
        <v>146803</v>
      </c>
      <c r="AV104" s="304">
        <v>166153.39166666701</v>
      </c>
      <c r="AW104" s="300">
        <v>0.88353899085317911</v>
      </c>
      <c r="AX104" s="302">
        <v>146623</v>
      </c>
      <c r="AY104" s="304">
        <v>166377.316666667</v>
      </c>
      <c r="AZ104" s="300">
        <v>0.88126796932153739</v>
      </c>
      <c r="BA104" s="302">
        <v>146495</v>
      </c>
      <c r="BB104" s="304">
        <v>166621.38333333301</v>
      </c>
      <c r="BC104" s="300">
        <v>0.87920888105298378</v>
      </c>
      <c r="BD104" s="302">
        <v>145480</v>
      </c>
      <c r="BE104" s="304">
        <v>166877.15833333301</v>
      </c>
      <c r="BF104" s="300">
        <v>0.87177898672871268</v>
      </c>
      <c r="BG104" s="302">
        <v>145240</v>
      </c>
      <c r="BH104" s="304">
        <v>167130.95000000001</v>
      </c>
      <c r="BI104" s="300">
        <v>0.86901917328896883</v>
      </c>
      <c r="BJ104" s="302">
        <v>144537</v>
      </c>
      <c r="BK104" s="304">
        <v>167402.375</v>
      </c>
      <c r="BL104" s="300">
        <v>0.86341068936447285</v>
      </c>
      <c r="BM104" s="302">
        <v>144669</v>
      </c>
      <c r="BN104" s="304">
        <v>167532.433333333</v>
      </c>
      <c r="BO104" s="306">
        <f t="shared" si="1"/>
        <v>0.86352831581069156</v>
      </c>
    </row>
    <row r="105" spans="1:67" x14ac:dyDescent="0.2">
      <c r="A105" s="306" t="s">
        <v>633</v>
      </c>
      <c r="B105" s="5" t="s">
        <v>477</v>
      </c>
      <c r="C105" s="5" t="s">
        <v>404</v>
      </c>
      <c r="D105" s="5" t="s">
        <v>422</v>
      </c>
      <c r="E105" s="5" t="s">
        <v>31</v>
      </c>
      <c r="F105" s="117" t="s">
        <v>212</v>
      </c>
      <c r="G105" s="5" t="s">
        <v>213</v>
      </c>
      <c r="H105" s="152">
        <v>96307</v>
      </c>
      <c r="I105" s="274">
        <v>117904.433333333</v>
      </c>
      <c r="J105" s="199">
        <v>0.81682255091906586</v>
      </c>
      <c r="K105" s="302">
        <v>96012</v>
      </c>
      <c r="L105" s="304">
        <v>118031.175</v>
      </c>
      <c r="M105" s="300">
        <v>0.81344610862342082</v>
      </c>
      <c r="N105" s="302">
        <v>96043</v>
      </c>
      <c r="O105" s="304">
        <v>118135.27499999999</v>
      </c>
      <c r="P105" s="300">
        <v>0.81299171648772994</v>
      </c>
      <c r="Q105" s="302">
        <v>95407</v>
      </c>
      <c r="R105" s="304">
        <v>118239.375</v>
      </c>
      <c r="S105" s="300">
        <v>0.80689702563126708</v>
      </c>
      <c r="T105" s="302">
        <v>94690</v>
      </c>
      <c r="U105" s="304">
        <v>118343.47500000001</v>
      </c>
      <c r="V105" s="300">
        <v>0.80012860869600111</v>
      </c>
      <c r="W105" s="302">
        <v>93640</v>
      </c>
      <c r="X105" s="304">
        <v>118413.03333333301</v>
      </c>
      <c r="Y105" s="300">
        <v>0.79079132899503679</v>
      </c>
      <c r="Z105" s="302">
        <v>92681</v>
      </c>
      <c r="AA105" s="304">
        <v>118482.59166666699</v>
      </c>
      <c r="AB105" s="300">
        <v>0.7822330580069019</v>
      </c>
      <c r="AC105" s="302">
        <v>92296</v>
      </c>
      <c r="AD105" s="304">
        <v>118357.34166666699</v>
      </c>
      <c r="AE105" s="300">
        <v>0.77980798402802709</v>
      </c>
      <c r="AF105" s="302">
        <v>91018</v>
      </c>
      <c r="AG105" s="304">
        <v>118195.983333333</v>
      </c>
      <c r="AH105" s="300">
        <v>0.77006000908942551</v>
      </c>
      <c r="AI105" s="302">
        <v>89830</v>
      </c>
      <c r="AJ105" s="304">
        <v>118057.308333333</v>
      </c>
      <c r="AK105" s="300">
        <v>0.76090164402500493</v>
      </c>
      <c r="AL105" s="302">
        <v>89258</v>
      </c>
      <c r="AM105" s="304">
        <v>117929.47500000001</v>
      </c>
      <c r="AN105" s="300">
        <v>0.75687609056175309</v>
      </c>
      <c r="AO105" s="302">
        <v>88490</v>
      </c>
      <c r="AP105" s="304">
        <v>117783.016666667</v>
      </c>
      <c r="AQ105" s="300">
        <v>0.75129677014838236</v>
      </c>
      <c r="AR105" s="302">
        <v>88539</v>
      </c>
      <c r="AS105" s="304">
        <v>117645.008333333</v>
      </c>
      <c r="AT105" s="300">
        <v>0.75259461709701603</v>
      </c>
      <c r="AU105" s="302">
        <v>88209</v>
      </c>
      <c r="AV105" s="304">
        <v>117517.766666667</v>
      </c>
      <c r="AW105" s="300">
        <v>0.7506013984268457</v>
      </c>
      <c r="AX105" s="302">
        <v>87760</v>
      </c>
      <c r="AY105" s="304">
        <v>117406.71666666699</v>
      </c>
      <c r="AZ105" s="300">
        <v>0.74748704751843209</v>
      </c>
      <c r="BA105" s="302">
        <v>88044</v>
      </c>
      <c r="BB105" s="304">
        <v>117313.97500000001</v>
      </c>
      <c r="BC105" s="300">
        <v>0.75049882164507675</v>
      </c>
      <c r="BD105" s="302">
        <v>88182</v>
      </c>
      <c r="BE105" s="304">
        <v>117243.96666666699</v>
      </c>
      <c r="BF105" s="300">
        <v>0.75212398989116214</v>
      </c>
      <c r="BG105" s="302">
        <v>88347</v>
      </c>
      <c r="BH105" s="304">
        <v>117182.55</v>
      </c>
      <c r="BI105" s="300">
        <v>0.75392624584462442</v>
      </c>
      <c r="BJ105" s="302">
        <v>88694</v>
      </c>
      <c r="BK105" s="304">
        <v>117137.808333333</v>
      </c>
      <c r="BL105" s="300">
        <v>0.75717653643995175</v>
      </c>
      <c r="BM105" s="302">
        <v>88191</v>
      </c>
      <c r="BN105" s="304">
        <v>117298.691666667</v>
      </c>
      <c r="BO105" s="306">
        <f t="shared" si="1"/>
        <v>0.75184981816008956</v>
      </c>
    </row>
    <row r="106" spans="1:67" x14ac:dyDescent="0.2">
      <c r="A106" s="306" t="s">
        <v>479</v>
      </c>
      <c r="B106" s="5" t="s">
        <v>480</v>
      </c>
      <c r="C106" s="5" t="s">
        <v>405</v>
      </c>
      <c r="D106" s="5" t="s">
        <v>552</v>
      </c>
      <c r="E106" s="5" t="s">
        <v>20</v>
      </c>
      <c r="F106" s="117" t="s">
        <v>214</v>
      </c>
      <c r="G106" s="5" t="s">
        <v>215</v>
      </c>
      <c r="H106" s="152">
        <v>245149</v>
      </c>
      <c r="I106" s="274">
        <v>222125.74166666699</v>
      </c>
      <c r="J106" s="199">
        <v>1.1036496632969395</v>
      </c>
      <c r="K106" s="302">
        <v>244840</v>
      </c>
      <c r="L106" s="304">
        <v>222310.15</v>
      </c>
      <c r="M106" s="300">
        <v>1.1013442256235264</v>
      </c>
      <c r="N106" s="302">
        <v>243787</v>
      </c>
      <c r="O106" s="304">
        <v>221929.45</v>
      </c>
      <c r="P106" s="300">
        <v>1.0984887314414558</v>
      </c>
      <c r="Q106" s="302">
        <v>243071</v>
      </c>
      <c r="R106" s="304">
        <v>222075.58333333299</v>
      </c>
      <c r="S106" s="300">
        <v>1.0945417607443728</v>
      </c>
      <c r="T106" s="302">
        <v>241226</v>
      </c>
      <c r="U106" s="304">
        <v>222748.55</v>
      </c>
      <c r="V106" s="300">
        <v>1.0829520551312231</v>
      </c>
      <c r="W106" s="302">
        <v>239454</v>
      </c>
      <c r="X106" s="304">
        <v>222838.40833333301</v>
      </c>
      <c r="Y106" s="300">
        <v>1.0745634102798498</v>
      </c>
      <c r="Z106" s="302">
        <v>238698</v>
      </c>
      <c r="AA106" s="304">
        <v>222928.26666666701</v>
      </c>
      <c r="AB106" s="300">
        <v>1.07073904789702</v>
      </c>
      <c r="AC106" s="302">
        <v>237503</v>
      </c>
      <c r="AD106" s="304">
        <v>223179.95</v>
      </c>
      <c r="AE106" s="300">
        <v>1.0641771359837655</v>
      </c>
      <c r="AF106" s="302">
        <v>234109</v>
      </c>
      <c r="AG106" s="304">
        <v>223388.78333333301</v>
      </c>
      <c r="AH106" s="300">
        <v>1.0479890552547155</v>
      </c>
      <c r="AI106" s="302">
        <v>231029</v>
      </c>
      <c r="AJ106" s="304">
        <v>223614.40833333301</v>
      </c>
      <c r="AK106" s="300">
        <v>1.0331579334351941</v>
      </c>
      <c r="AL106" s="302">
        <v>229717</v>
      </c>
      <c r="AM106" s="304">
        <v>223851.14166666701</v>
      </c>
      <c r="AN106" s="300">
        <v>1.0262042815134162</v>
      </c>
      <c r="AO106" s="302">
        <v>227155</v>
      </c>
      <c r="AP106" s="304">
        <v>224066.00833333301</v>
      </c>
      <c r="AQ106" s="300">
        <v>1.0137860788865023</v>
      </c>
      <c r="AR106" s="302">
        <v>225909</v>
      </c>
      <c r="AS106" s="304">
        <v>224297.04166666701</v>
      </c>
      <c r="AT106" s="300">
        <v>1.0071867124120548</v>
      </c>
      <c r="AU106" s="302">
        <v>224590</v>
      </c>
      <c r="AV106" s="304">
        <v>224551.49166666699</v>
      </c>
      <c r="AW106" s="300">
        <v>1.000171489991214</v>
      </c>
      <c r="AX106" s="302">
        <v>223136</v>
      </c>
      <c r="AY106" s="304">
        <v>224828.59166666699</v>
      </c>
      <c r="AZ106" s="300">
        <v>0.99247163515049519</v>
      </c>
      <c r="BA106" s="302">
        <v>223498</v>
      </c>
      <c r="BB106" s="304">
        <v>225135.36666666699</v>
      </c>
      <c r="BC106" s="300">
        <v>0.99272719035258794</v>
      </c>
      <c r="BD106" s="302">
        <v>223233</v>
      </c>
      <c r="BE106" s="304">
        <v>225467.25833333301</v>
      </c>
      <c r="BF106" s="300">
        <v>0.99009054197115454</v>
      </c>
      <c r="BG106" s="302">
        <v>223043</v>
      </c>
      <c r="BH106" s="304">
        <v>225804.24166666699</v>
      </c>
      <c r="BI106" s="300">
        <v>0.9877715243686912</v>
      </c>
      <c r="BJ106" s="302">
        <v>222431</v>
      </c>
      <c r="BK106" s="304">
        <v>226155.70833333299</v>
      </c>
      <c r="BL106" s="300">
        <v>0.98353033686046465</v>
      </c>
      <c r="BM106" s="302">
        <v>222543</v>
      </c>
      <c r="BN106" s="304">
        <v>226370.07500000001</v>
      </c>
      <c r="BO106" s="306">
        <f t="shared" si="1"/>
        <v>0.9830937238502041</v>
      </c>
    </row>
    <row r="107" spans="1:67" x14ac:dyDescent="0.2">
      <c r="A107" s="306" t="s">
        <v>624</v>
      </c>
      <c r="B107" s="5" t="s">
        <v>481</v>
      </c>
      <c r="C107" s="5" t="s">
        <v>406</v>
      </c>
      <c r="D107" s="5" t="s">
        <v>421</v>
      </c>
      <c r="E107" s="5" t="s">
        <v>28</v>
      </c>
      <c r="F107" s="117" t="s">
        <v>216</v>
      </c>
      <c r="G107" s="5" t="s">
        <v>217</v>
      </c>
      <c r="H107" s="152">
        <v>170951</v>
      </c>
      <c r="I107" s="274">
        <v>154055.66666666701</v>
      </c>
      <c r="J107" s="199">
        <v>1.1096703139774127</v>
      </c>
      <c r="K107" s="302">
        <v>170535</v>
      </c>
      <c r="L107" s="304">
        <v>154273.875</v>
      </c>
      <c r="M107" s="300">
        <v>1.1054042688692431</v>
      </c>
      <c r="N107" s="302">
        <v>169933</v>
      </c>
      <c r="O107" s="304">
        <v>154408.51666666701</v>
      </c>
      <c r="P107" s="300">
        <v>1.100541625996232</v>
      </c>
      <c r="Q107" s="302">
        <v>169424</v>
      </c>
      <c r="R107" s="304">
        <v>154543.15833333301</v>
      </c>
      <c r="S107" s="300">
        <v>1.0962892296698805</v>
      </c>
      <c r="T107" s="302">
        <v>168771</v>
      </c>
      <c r="U107" s="304">
        <v>154677.79999999999</v>
      </c>
      <c r="V107" s="300">
        <v>1.0911132690017573</v>
      </c>
      <c r="W107" s="302">
        <v>168027</v>
      </c>
      <c r="X107" s="304">
        <v>154757.375</v>
      </c>
      <c r="Y107" s="300">
        <v>1.0857447019891622</v>
      </c>
      <c r="Z107" s="302">
        <v>167648</v>
      </c>
      <c r="AA107" s="304">
        <v>154836.95000000001</v>
      </c>
      <c r="AB107" s="300">
        <v>1.0827389715439368</v>
      </c>
      <c r="AC107" s="302">
        <v>166461</v>
      </c>
      <c r="AD107" s="304">
        <v>155112.01666666701</v>
      </c>
      <c r="AE107" s="300">
        <v>1.0731663708410275</v>
      </c>
      <c r="AF107" s="302">
        <v>164677</v>
      </c>
      <c r="AG107" s="304">
        <v>155340.90833333301</v>
      </c>
      <c r="AH107" s="300">
        <v>1.0601006635459698</v>
      </c>
      <c r="AI107" s="302">
        <v>163184</v>
      </c>
      <c r="AJ107" s="304">
        <v>155591.50833333301</v>
      </c>
      <c r="AK107" s="300">
        <v>1.0487975966554752</v>
      </c>
      <c r="AL107" s="302">
        <v>162257</v>
      </c>
      <c r="AM107" s="304">
        <v>155856.566666667</v>
      </c>
      <c r="AN107" s="300">
        <v>1.0410661768715956</v>
      </c>
      <c r="AO107" s="302">
        <v>160046</v>
      </c>
      <c r="AP107" s="304">
        <v>156120.01666666701</v>
      </c>
      <c r="AQ107" s="300">
        <v>1.0251472131322876</v>
      </c>
      <c r="AR107" s="302">
        <v>159755</v>
      </c>
      <c r="AS107" s="304">
        <v>156395.625</v>
      </c>
      <c r="AT107" s="300">
        <v>1.0214799806580268</v>
      </c>
      <c r="AU107" s="302">
        <v>159043</v>
      </c>
      <c r="AV107" s="304">
        <v>156694.26666666701</v>
      </c>
      <c r="AW107" s="300">
        <v>1.0149892742299844</v>
      </c>
      <c r="AX107" s="302">
        <v>158079</v>
      </c>
      <c r="AY107" s="304">
        <v>157016.66666666701</v>
      </c>
      <c r="AZ107" s="300">
        <v>1.0067657361214286</v>
      </c>
      <c r="BA107" s="302">
        <v>158181</v>
      </c>
      <c r="BB107" s="304">
        <v>157368.15833333301</v>
      </c>
      <c r="BC107" s="300">
        <v>1.0051652232273396</v>
      </c>
      <c r="BD107" s="302">
        <v>157464</v>
      </c>
      <c r="BE107" s="304">
        <v>157743.066666667</v>
      </c>
      <c r="BF107" s="300">
        <v>0.99823087839887947</v>
      </c>
      <c r="BG107" s="302">
        <v>157083</v>
      </c>
      <c r="BH107" s="304">
        <v>158123.683333333</v>
      </c>
      <c r="BI107" s="300">
        <v>0.99341854862348999</v>
      </c>
      <c r="BJ107" s="302">
        <v>156829</v>
      </c>
      <c r="BK107" s="304">
        <v>158516.22500000001</v>
      </c>
      <c r="BL107" s="300">
        <v>0.98935613688756463</v>
      </c>
      <c r="BM107" s="302">
        <v>156873</v>
      </c>
      <c r="BN107" s="304">
        <v>158737.47500000001</v>
      </c>
      <c r="BO107" s="306">
        <f t="shared" si="1"/>
        <v>0.98825434888642394</v>
      </c>
    </row>
    <row r="108" spans="1:67" x14ac:dyDescent="0.2">
      <c r="A108" s="306" t="s">
        <v>627</v>
      </c>
      <c r="B108" s="14" t="s">
        <v>484</v>
      </c>
      <c r="C108" s="14" t="s">
        <v>465</v>
      </c>
      <c r="D108" s="14" t="s">
        <v>424</v>
      </c>
      <c r="E108" s="14" t="s">
        <v>35</v>
      </c>
      <c r="F108" s="119" t="s">
        <v>505</v>
      </c>
      <c r="G108" s="14" t="s">
        <v>195</v>
      </c>
      <c r="H108" s="152">
        <v>206684</v>
      </c>
      <c r="I108" s="274">
        <v>202151.85833333299</v>
      </c>
      <c r="J108" s="199">
        <v>1.0224194904960697</v>
      </c>
      <c r="K108" s="302">
        <v>206063</v>
      </c>
      <c r="L108" s="304">
        <v>201936.75</v>
      </c>
      <c r="M108" s="300">
        <v>1.0204333782731474</v>
      </c>
      <c r="N108" s="302">
        <v>204350</v>
      </c>
      <c r="O108" s="304">
        <v>201726.22500000001</v>
      </c>
      <c r="P108" s="300">
        <v>1.0130066132948257</v>
      </c>
      <c r="Q108" s="302">
        <v>203089</v>
      </c>
      <c r="R108" s="304">
        <v>201515.7</v>
      </c>
      <c r="S108" s="300">
        <v>1.0078073321334267</v>
      </c>
      <c r="T108" s="302">
        <v>202039</v>
      </c>
      <c r="U108" s="304">
        <v>201305.17499999999</v>
      </c>
      <c r="V108" s="300">
        <v>1.0036453359929769</v>
      </c>
      <c r="W108" s="302">
        <v>200192</v>
      </c>
      <c r="X108" s="304">
        <v>201079.53333333301</v>
      </c>
      <c r="Y108" s="300">
        <v>0.99558615778234516</v>
      </c>
      <c r="Z108" s="302">
        <v>200070</v>
      </c>
      <c r="AA108" s="304">
        <v>200853.89166666701</v>
      </c>
      <c r="AB108" s="300">
        <v>0.99609720448948058</v>
      </c>
      <c r="AC108" s="302">
        <v>199681</v>
      </c>
      <c r="AD108" s="304">
        <v>200826.21666666699</v>
      </c>
      <c r="AE108" s="300">
        <v>0.99429747427564286</v>
      </c>
      <c r="AF108" s="302">
        <v>198971</v>
      </c>
      <c r="AG108" s="304">
        <v>201091.34166666699</v>
      </c>
      <c r="AH108" s="300">
        <v>0.98945582813713717</v>
      </c>
      <c r="AI108" s="302">
        <v>197533</v>
      </c>
      <c r="AJ108" s="304">
        <v>201350.058333333</v>
      </c>
      <c r="AK108" s="300">
        <v>0.98104267580089843</v>
      </c>
      <c r="AL108" s="302">
        <v>196621</v>
      </c>
      <c r="AM108" s="304">
        <v>201606.07500000001</v>
      </c>
      <c r="AN108" s="300">
        <v>0.97527319055241757</v>
      </c>
      <c r="AO108" s="302">
        <v>194716</v>
      </c>
      <c r="AP108" s="304">
        <v>201795.67499999999</v>
      </c>
      <c r="AQ108" s="300">
        <v>0.96491661677089968</v>
      </c>
      <c r="AR108" s="302">
        <v>193838</v>
      </c>
      <c r="AS108" s="304">
        <v>201990.16666666701</v>
      </c>
      <c r="AT108" s="300">
        <v>0.95964077459216091</v>
      </c>
      <c r="AU108" s="302">
        <v>193057</v>
      </c>
      <c r="AV108" s="304">
        <v>202192.27499999999</v>
      </c>
      <c r="AW108" s="300">
        <v>0.95481887228382001</v>
      </c>
      <c r="AX108" s="302">
        <v>192466</v>
      </c>
      <c r="AY108" s="304">
        <v>202397.66666666701</v>
      </c>
      <c r="AZ108" s="300">
        <v>0.9509299349630167</v>
      </c>
      <c r="BA108" s="302">
        <v>192522</v>
      </c>
      <c r="BB108" s="304">
        <v>202586.24166666699</v>
      </c>
      <c r="BC108" s="300">
        <v>0.95032119859735309</v>
      </c>
      <c r="BD108" s="302">
        <v>192413</v>
      </c>
      <c r="BE108" s="304">
        <v>202780.28333333301</v>
      </c>
      <c r="BF108" s="300">
        <v>0.94887430295039521</v>
      </c>
      <c r="BG108" s="302">
        <v>193105</v>
      </c>
      <c r="BH108" s="304">
        <v>203015.3</v>
      </c>
      <c r="BI108" s="300">
        <v>0.95118446737758189</v>
      </c>
      <c r="BJ108" s="302">
        <v>193126</v>
      </c>
      <c r="BK108" s="304">
        <v>203359.65</v>
      </c>
      <c r="BL108" s="300">
        <v>0.94967708687539543</v>
      </c>
      <c r="BM108" s="302">
        <v>193568</v>
      </c>
      <c r="BN108" s="304">
        <v>203507.05</v>
      </c>
      <c r="BO108" s="306">
        <f t="shared" si="1"/>
        <v>0.95116115141957003</v>
      </c>
    </row>
    <row r="109" spans="1:67" x14ac:dyDescent="0.2">
      <c r="A109" s="306" t="s">
        <v>489</v>
      </c>
      <c r="B109" s="5" t="s">
        <v>481</v>
      </c>
      <c r="C109" s="5" t="s">
        <v>406</v>
      </c>
      <c r="D109" s="5" t="s">
        <v>421</v>
      </c>
      <c r="E109" s="5" t="s">
        <v>28</v>
      </c>
      <c r="F109" s="117" t="s">
        <v>218</v>
      </c>
      <c r="G109" s="5" t="s">
        <v>219</v>
      </c>
      <c r="H109" s="152">
        <v>418398</v>
      </c>
      <c r="I109" s="274">
        <v>374746.375</v>
      </c>
      <c r="J109" s="199">
        <v>1.116483114746607</v>
      </c>
      <c r="K109" s="302">
        <v>417054</v>
      </c>
      <c r="L109" s="304">
        <v>375275.9</v>
      </c>
      <c r="M109" s="300">
        <v>1.1113263601526235</v>
      </c>
      <c r="N109" s="302">
        <v>416047</v>
      </c>
      <c r="O109" s="304">
        <v>375679.67499999999</v>
      </c>
      <c r="P109" s="300">
        <v>1.1074514478325186</v>
      </c>
      <c r="Q109" s="302">
        <v>414722</v>
      </c>
      <c r="R109" s="304">
        <v>376083.45</v>
      </c>
      <c r="S109" s="300">
        <v>1.1027392989508047</v>
      </c>
      <c r="T109" s="302">
        <v>413444</v>
      </c>
      <c r="U109" s="304">
        <v>376487.22499999998</v>
      </c>
      <c r="V109" s="300">
        <v>1.0981620956727018</v>
      </c>
      <c r="W109" s="302">
        <v>410794</v>
      </c>
      <c r="X109" s="304">
        <v>376735.72499999998</v>
      </c>
      <c r="Y109" s="300">
        <v>1.0904036244505351</v>
      </c>
      <c r="Z109" s="302">
        <v>410416</v>
      </c>
      <c r="AA109" s="304">
        <v>376984.22499999998</v>
      </c>
      <c r="AB109" s="300">
        <v>1.0886821590479019</v>
      </c>
      <c r="AC109" s="302">
        <v>408564</v>
      </c>
      <c r="AD109" s="304">
        <v>377705.125</v>
      </c>
      <c r="AE109" s="300">
        <v>1.0817009697710616</v>
      </c>
      <c r="AF109" s="302">
        <v>405357</v>
      </c>
      <c r="AG109" s="304">
        <v>378319.54166666698</v>
      </c>
      <c r="AH109" s="300">
        <v>1.0714672528260658</v>
      </c>
      <c r="AI109" s="302">
        <v>399974</v>
      </c>
      <c r="AJ109" s="304">
        <v>378987.82500000001</v>
      </c>
      <c r="AK109" s="300">
        <v>1.0553742722474</v>
      </c>
      <c r="AL109" s="302">
        <v>398073</v>
      </c>
      <c r="AM109" s="304">
        <v>379693.83333333302</v>
      </c>
      <c r="AN109" s="300">
        <v>1.0484052282474967</v>
      </c>
      <c r="AO109" s="302">
        <v>395705</v>
      </c>
      <c r="AP109" s="304">
        <v>380312.25833333301</v>
      </c>
      <c r="AQ109" s="300">
        <v>1.0404739561488856</v>
      </c>
      <c r="AR109" s="302">
        <v>394837</v>
      </c>
      <c r="AS109" s="304">
        <v>380970.1</v>
      </c>
      <c r="AT109" s="300">
        <v>1.036398919495257</v>
      </c>
      <c r="AU109" s="302">
        <v>393150</v>
      </c>
      <c r="AV109" s="304">
        <v>381656.941666667</v>
      </c>
      <c r="AW109" s="300">
        <v>1.0301135838985234</v>
      </c>
      <c r="AX109" s="302">
        <v>390642</v>
      </c>
      <c r="AY109" s="304">
        <v>382390.86666666699</v>
      </c>
      <c r="AZ109" s="300">
        <v>1.0215777468883052</v>
      </c>
      <c r="BA109" s="302">
        <v>390960</v>
      </c>
      <c r="BB109" s="304">
        <v>383173.02500000002</v>
      </c>
      <c r="BC109" s="300">
        <v>1.0203223465430531</v>
      </c>
      <c r="BD109" s="302">
        <v>390877</v>
      </c>
      <c r="BE109" s="304">
        <v>384000.52500000002</v>
      </c>
      <c r="BF109" s="300">
        <v>1.0179074624963078</v>
      </c>
      <c r="BG109" s="302">
        <v>390635</v>
      </c>
      <c r="BH109" s="304">
        <v>384831.816666667</v>
      </c>
      <c r="BI109" s="300">
        <v>1.0150797909164553</v>
      </c>
      <c r="BJ109" s="302">
        <v>390310</v>
      </c>
      <c r="BK109" s="304">
        <v>385705.53333333298</v>
      </c>
      <c r="BL109" s="300">
        <v>1.0119377770572138</v>
      </c>
      <c r="BM109" s="302">
        <v>389758</v>
      </c>
      <c r="BN109" s="304">
        <v>386147.57500000001</v>
      </c>
      <c r="BO109" s="306">
        <f t="shared" si="1"/>
        <v>1.0093498580173654</v>
      </c>
    </row>
    <row r="110" spans="1:67" x14ac:dyDescent="0.2">
      <c r="A110" s="306" t="s">
        <v>642</v>
      </c>
      <c r="B110" s="5" t="s">
        <v>488</v>
      </c>
      <c r="C110" s="5" t="s">
        <v>409</v>
      </c>
      <c r="D110" s="5" t="s">
        <v>438</v>
      </c>
      <c r="E110" s="5" t="s">
        <v>128</v>
      </c>
      <c r="F110" s="117" t="s">
        <v>220</v>
      </c>
      <c r="G110" s="5" t="s">
        <v>221</v>
      </c>
      <c r="H110" s="152">
        <v>81264</v>
      </c>
      <c r="I110" s="274">
        <v>77429.95</v>
      </c>
      <c r="J110" s="199">
        <v>1.0495163693118748</v>
      </c>
      <c r="K110" s="302">
        <v>80963</v>
      </c>
      <c r="L110" s="304">
        <v>77511.125</v>
      </c>
      <c r="M110" s="300">
        <v>1.0445339298068503</v>
      </c>
      <c r="N110" s="302">
        <v>80707</v>
      </c>
      <c r="O110" s="304">
        <v>77574.958333333299</v>
      </c>
      <c r="P110" s="300">
        <v>1.040374390575997</v>
      </c>
      <c r="Q110" s="302">
        <v>80217</v>
      </c>
      <c r="R110" s="304">
        <v>77638.791666666701</v>
      </c>
      <c r="S110" s="300">
        <v>1.0332077338916161</v>
      </c>
      <c r="T110" s="302">
        <v>80171</v>
      </c>
      <c r="U110" s="304">
        <v>77702.625</v>
      </c>
      <c r="V110" s="300">
        <v>1.031766944810423</v>
      </c>
      <c r="W110" s="302">
        <v>79761</v>
      </c>
      <c r="X110" s="304">
        <v>77740.366666666698</v>
      </c>
      <c r="Y110" s="300">
        <v>1.0259920736159802</v>
      </c>
      <c r="Z110" s="302">
        <v>79807</v>
      </c>
      <c r="AA110" s="304">
        <v>77778.108333333294</v>
      </c>
      <c r="AB110" s="300">
        <v>1.0260856391360342</v>
      </c>
      <c r="AC110" s="302">
        <v>79296</v>
      </c>
      <c r="AD110" s="304">
        <v>77881.541666666701</v>
      </c>
      <c r="AE110" s="300">
        <v>1.018161663252471</v>
      </c>
      <c r="AF110" s="302">
        <v>78688</v>
      </c>
      <c r="AG110" s="304">
        <v>77966</v>
      </c>
      <c r="AH110" s="300">
        <v>1.0092604468614523</v>
      </c>
      <c r="AI110" s="302">
        <v>77821</v>
      </c>
      <c r="AJ110" s="304">
        <v>78063.175000000003</v>
      </c>
      <c r="AK110" s="300">
        <v>0.99689770496780328</v>
      </c>
      <c r="AL110" s="302">
        <v>77335</v>
      </c>
      <c r="AM110" s="304">
        <v>78166.508333333302</v>
      </c>
      <c r="AN110" s="300">
        <v>0.98936234519025179</v>
      </c>
      <c r="AO110" s="302">
        <v>76840</v>
      </c>
      <c r="AP110" s="304">
        <v>78263.858333333294</v>
      </c>
      <c r="AQ110" s="300">
        <v>0.98180694941886271</v>
      </c>
      <c r="AR110" s="302">
        <v>76746</v>
      </c>
      <c r="AS110" s="304">
        <v>78369.566666666695</v>
      </c>
      <c r="AT110" s="300">
        <v>0.97928319964339861</v>
      </c>
      <c r="AU110" s="302">
        <v>76319</v>
      </c>
      <c r="AV110" s="304">
        <v>78482.333333333299</v>
      </c>
      <c r="AW110" s="300">
        <v>0.97243541009229295</v>
      </c>
      <c r="AX110" s="302">
        <v>75722</v>
      </c>
      <c r="AY110" s="304">
        <v>78603.108333333294</v>
      </c>
      <c r="AZ110" s="300">
        <v>0.96334612721528345</v>
      </c>
      <c r="BA110" s="302">
        <v>76121</v>
      </c>
      <c r="BB110" s="304">
        <v>78734.191666666695</v>
      </c>
      <c r="BC110" s="300">
        <v>0.96680995116162438</v>
      </c>
      <c r="BD110" s="302">
        <v>76051</v>
      </c>
      <c r="BE110" s="304">
        <v>78868.841666666704</v>
      </c>
      <c r="BF110" s="300">
        <v>0.96427180104183474</v>
      </c>
      <c r="BG110" s="302">
        <v>76131</v>
      </c>
      <c r="BH110" s="304">
        <v>79004.641666666706</v>
      </c>
      <c r="BI110" s="300">
        <v>0.96362692613946577</v>
      </c>
      <c r="BJ110" s="302">
        <v>76104</v>
      </c>
      <c r="BK110" s="304">
        <v>79144.55</v>
      </c>
      <c r="BL110" s="300">
        <v>0.96158231994496146</v>
      </c>
      <c r="BM110" s="302">
        <v>76042</v>
      </c>
      <c r="BN110" s="304">
        <v>79216.649999999994</v>
      </c>
      <c r="BO110" s="306">
        <f t="shared" si="1"/>
        <v>0.95992446032494438</v>
      </c>
    </row>
    <row r="111" spans="1:67" x14ac:dyDescent="0.2">
      <c r="A111" s="306" t="s">
        <v>634</v>
      </c>
      <c r="B111" s="5" t="s">
        <v>491</v>
      </c>
      <c r="C111" s="5" t="s">
        <v>410</v>
      </c>
      <c r="D111" s="5" t="s">
        <v>432</v>
      </c>
      <c r="E111" s="5" t="s">
        <v>89</v>
      </c>
      <c r="F111" s="117" t="s">
        <v>222</v>
      </c>
      <c r="G111" s="5" t="s">
        <v>223</v>
      </c>
      <c r="H111" s="152">
        <v>324567</v>
      </c>
      <c r="I111" s="274">
        <v>282757.23333333299</v>
      </c>
      <c r="J111" s="199">
        <v>1.1478645344410301</v>
      </c>
      <c r="K111" s="302">
        <v>324612</v>
      </c>
      <c r="L111" s="304">
        <v>282955.3</v>
      </c>
      <c r="M111" s="300">
        <v>1.1472200732765918</v>
      </c>
      <c r="N111" s="302">
        <v>322990</v>
      </c>
      <c r="O111" s="304">
        <v>283187.97499999998</v>
      </c>
      <c r="P111" s="300">
        <v>1.1405498414966244</v>
      </c>
      <c r="Q111" s="302">
        <v>322004</v>
      </c>
      <c r="R111" s="304">
        <v>283420.65000000002</v>
      </c>
      <c r="S111" s="300">
        <v>1.1361345759386268</v>
      </c>
      <c r="T111" s="302">
        <v>321538</v>
      </c>
      <c r="U111" s="304">
        <v>283653.32500000001</v>
      </c>
      <c r="V111" s="300">
        <v>1.1335597775911845</v>
      </c>
      <c r="W111" s="302">
        <v>319639</v>
      </c>
      <c r="X111" s="304">
        <v>283893.75833333301</v>
      </c>
      <c r="Y111" s="300">
        <v>1.1259106289497807</v>
      </c>
      <c r="Z111" s="302">
        <v>318246</v>
      </c>
      <c r="AA111" s="304">
        <v>284134.191666667</v>
      </c>
      <c r="AB111" s="300">
        <v>1.1200552743520265</v>
      </c>
      <c r="AC111" s="302">
        <v>315961</v>
      </c>
      <c r="AD111" s="304">
        <v>284564.27500000002</v>
      </c>
      <c r="AE111" s="300">
        <v>1.110332630475136</v>
      </c>
      <c r="AF111" s="302">
        <v>313302</v>
      </c>
      <c r="AG111" s="304">
        <v>284830.20833333302</v>
      </c>
      <c r="AH111" s="300">
        <v>1.0999605759279114</v>
      </c>
      <c r="AI111" s="302">
        <v>310521</v>
      </c>
      <c r="AJ111" s="304">
        <v>285095.03333333298</v>
      </c>
      <c r="AK111" s="300">
        <v>1.0891841796378789</v>
      </c>
      <c r="AL111" s="302">
        <v>309003</v>
      </c>
      <c r="AM111" s="304">
        <v>285362.433333333</v>
      </c>
      <c r="AN111" s="300">
        <v>1.0828440043439507</v>
      </c>
      <c r="AO111" s="302">
        <v>306016</v>
      </c>
      <c r="AP111" s="304">
        <v>285567.45</v>
      </c>
      <c r="AQ111" s="300">
        <v>1.0716067254863955</v>
      </c>
      <c r="AR111" s="302">
        <v>303847</v>
      </c>
      <c r="AS111" s="304">
        <v>285760.191666667</v>
      </c>
      <c r="AT111" s="300">
        <v>1.0632936597216132</v>
      </c>
      <c r="AU111" s="302">
        <v>302218</v>
      </c>
      <c r="AV111" s="304">
        <v>285951.61666666699</v>
      </c>
      <c r="AW111" s="300">
        <v>1.0568850895929527</v>
      </c>
      <c r="AX111" s="302">
        <v>300717</v>
      </c>
      <c r="AY111" s="304">
        <v>286119.375</v>
      </c>
      <c r="AZ111" s="300">
        <v>1.0510193516255235</v>
      </c>
      <c r="BA111" s="302">
        <v>300062</v>
      </c>
      <c r="BB111" s="304">
        <v>286276.41666666698</v>
      </c>
      <c r="BC111" s="300">
        <v>1.0481547991058746</v>
      </c>
      <c r="BD111" s="302">
        <v>298856</v>
      </c>
      <c r="BE111" s="304">
        <v>286408.5</v>
      </c>
      <c r="BF111" s="300">
        <v>1.0434606514820615</v>
      </c>
      <c r="BG111" s="302">
        <v>298773</v>
      </c>
      <c r="BH111" s="304">
        <v>286691.88333333301</v>
      </c>
      <c r="BI111" s="300">
        <v>1.0421397234068899</v>
      </c>
      <c r="BJ111" s="302">
        <v>299342</v>
      </c>
      <c r="BK111" s="304">
        <v>287075.316666667</v>
      </c>
      <c r="BL111" s="300">
        <v>1.0427298434284278</v>
      </c>
      <c r="BM111" s="302">
        <v>300351</v>
      </c>
      <c r="BN111" s="304">
        <v>287274.41666666698</v>
      </c>
      <c r="BO111" s="306">
        <f t="shared" si="1"/>
        <v>1.0455194844186426</v>
      </c>
    </row>
    <row r="112" spans="1:67" x14ac:dyDescent="0.2">
      <c r="A112" s="306" t="s">
        <v>621</v>
      </c>
      <c r="B112" s="5" t="s">
        <v>477</v>
      </c>
      <c r="C112" s="5" t="s">
        <v>404</v>
      </c>
      <c r="D112" s="5" t="s">
        <v>418</v>
      </c>
      <c r="E112" s="5" t="s">
        <v>12</v>
      </c>
      <c r="F112" s="117" t="s">
        <v>224</v>
      </c>
      <c r="G112" s="5" t="s">
        <v>225</v>
      </c>
      <c r="H112" s="152">
        <v>171584</v>
      </c>
      <c r="I112" s="274">
        <v>190870.55</v>
      </c>
      <c r="J112" s="199">
        <v>0.89895481518757092</v>
      </c>
      <c r="K112" s="302">
        <v>171376</v>
      </c>
      <c r="L112" s="304">
        <v>191213.57500000001</v>
      </c>
      <c r="M112" s="300">
        <v>0.89625435850984947</v>
      </c>
      <c r="N112" s="302">
        <v>171156</v>
      </c>
      <c r="O112" s="304">
        <v>191477.3</v>
      </c>
      <c r="P112" s="300">
        <v>0.89387097060591525</v>
      </c>
      <c r="Q112" s="302">
        <v>170359</v>
      </c>
      <c r="R112" s="304">
        <v>191741.02499999999</v>
      </c>
      <c r="S112" s="300">
        <v>0.88848487171694224</v>
      </c>
      <c r="T112" s="302">
        <v>169668</v>
      </c>
      <c r="U112" s="304">
        <v>192004.75</v>
      </c>
      <c r="V112" s="300">
        <v>0.883665638480298</v>
      </c>
      <c r="W112" s="302">
        <v>168637</v>
      </c>
      <c r="X112" s="304">
        <v>192138.27499999999</v>
      </c>
      <c r="Y112" s="300">
        <v>0.87768561469597872</v>
      </c>
      <c r="Z112" s="302">
        <v>168499</v>
      </c>
      <c r="AA112" s="304">
        <v>192271.8</v>
      </c>
      <c r="AB112" s="300">
        <v>0.87635836352496832</v>
      </c>
      <c r="AC112" s="302">
        <v>168877</v>
      </c>
      <c r="AD112" s="304">
        <v>192826.35833333299</v>
      </c>
      <c r="AE112" s="300">
        <v>0.87579831647324646</v>
      </c>
      <c r="AF112" s="302">
        <v>169514</v>
      </c>
      <c r="AG112" s="304">
        <v>193293.79166666701</v>
      </c>
      <c r="AH112" s="300">
        <v>0.87697591597936575</v>
      </c>
      <c r="AI112" s="302">
        <v>169318</v>
      </c>
      <c r="AJ112" s="304">
        <v>193787.50833333301</v>
      </c>
      <c r="AK112" s="300">
        <v>0.87373020818636504</v>
      </c>
      <c r="AL112" s="302">
        <v>169419</v>
      </c>
      <c r="AM112" s="304">
        <v>194307.05</v>
      </c>
      <c r="AN112" s="300">
        <v>0.87191380858285894</v>
      </c>
      <c r="AO112" s="302">
        <v>168795</v>
      </c>
      <c r="AP112" s="304">
        <v>194801.84166666699</v>
      </c>
      <c r="AQ112" s="300">
        <v>0.86649591480162536</v>
      </c>
      <c r="AR112" s="302">
        <v>169243</v>
      </c>
      <c r="AS112" s="304">
        <v>195328.77499999999</v>
      </c>
      <c r="AT112" s="300">
        <v>0.86645196029105287</v>
      </c>
      <c r="AU112" s="302">
        <v>169397</v>
      </c>
      <c r="AV112" s="304">
        <v>195887.95</v>
      </c>
      <c r="AW112" s="300">
        <v>0.86476478006942226</v>
      </c>
      <c r="AX112" s="302">
        <v>169178</v>
      </c>
      <c r="AY112" s="304">
        <v>196468.191666667</v>
      </c>
      <c r="AZ112" s="300">
        <v>0.86109613248251282</v>
      </c>
      <c r="BA112" s="302">
        <v>170059</v>
      </c>
      <c r="BB112" s="304">
        <v>197084.316666667</v>
      </c>
      <c r="BC112" s="300">
        <v>0.86287434168404431</v>
      </c>
      <c r="BD112" s="302">
        <v>170478</v>
      </c>
      <c r="BE112" s="304">
        <v>197734.05</v>
      </c>
      <c r="BF112" s="300">
        <v>0.86215803499700738</v>
      </c>
      <c r="BG112" s="302">
        <v>170376</v>
      </c>
      <c r="BH112" s="304">
        <v>198413.75</v>
      </c>
      <c r="BI112" s="300">
        <v>0.85869048894040867</v>
      </c>
      <c r="BJ112" s="302">
        <v>170542</v>
      </c>
      <c r="BK112" s="304">
        <v>199141.85</v>
      </c>
      <c r="BL112" s="300">
        <v>0.85638453193038022</v>
      </c>
      <c r="BM112" s="302">
        <v>170256</v>
      </c>
      <c r="BN112" s="304">
        <v>199483.23333333299</v>
      </c>
      <c r="BO112" s="306">
        <f t="shared" si="1"/>
        <v>0.85348526367379063</v>
      </c>
    </row>
    <row r="113" spans="1:67" x14ac:dyDescent="0.2">
      <c r="A113" s="306" t="s">
        <v>634</v>
      </c>
      <c r="B113" s="118" t="s">
        <v>491</v>
      </c>
      <c r="C113" s="118" t="s">
        <v>410</v>
      </c>
      <c r="D113" s="118" t="s">
        <v>432</v>
      </c>
      <c r="E113" s="118" t="s">
        <v>89</v>
      </c>
      <c r="F113" s="124" t="s">
        <v>509</v>
      </c>
      <c r="G113" s="14" t="s">
        <v>90</v>
      </c>
      <c r="H113" s="152">
        <v>225200</v>
      </c>
      <c r="I113" s="274">
        <v>189282.29166666701</v>
      </c>
      <c r="J113" s="199">
        <v>1.1897573619648762</v>
      </c>
      <c r="K113" s="302">
        <v>224885</v>
      </c>
      <c r="L113" s="304">
        <v>189352.2</v>
      </c>
      <c r="M113" s="300">
        <v>1.1876545400581562</v>
      </c>
      <c r="N113" s="302">
        <v>223254</v>
      </c>
      <c r="O113" s="304">
        <v>189409.941666667</v>
      </c>
      <c r="P113" s="300">
        <v>1.1786815308400942</v>
      </c>
      <c r="Q113" s="302">
        <v>222394</v>
      </c>
      <c r="R113" s="304">
        <v>189467.683333333</v>
      </c>
      <c r="S113" s="300">
        <v>1.1737832863493627</v>
      </c>
      <c r="T113" s="302">
        <v>221123</v>
      </c>
      <c r="U113" s="304">
        <v>189525.42499999999</v>
      </c>
      <c r="V113" s="300">
        <v>1.1667194520207513</v>
      </c>
      <c r="W113" s="302">
        <v>219515</v>
      </c>
      <c r="X113" s="304">
        <v>189554.01666666701</v>
      </c>
      <c r="Y113" s="300">
        <v>1.1580603980870516</v>
      </c>
      <c r="Z113" s="302">
        <v>219137</v>
      </c>
      <c r="AA113" s="304">
        <v>189582.60833333299</v>
      </c>
      <c r="AB113" s="300">
        <v>1.1558918928613067</v>
      </c>
      <c r="AC113" s="302">
        <v>217769</v>
      </c>
      <c r="AD113" s="304">
        <v>189712.84166666699</v>
      </c>
      <c r="AE113" s="300">
        <v>1.1478875024318533</v>
      </c>
      <c r="AF113" s="302">
        <v>215227</v>
      </c>
      <c r="AG113" s="304">
        <v>189827.42499999999</v>
      </c>
      <c r="AH113" s="300">
        <v>1.1338035060002527</v>
      </c>
      <c r="AI113" s="302">
        <v>213594</v>
      </c>
      <c r="AJ113" s="304">
        <v>189947.65833333301</v>
      </c>
      <c r="AK113" s="300">
        <v>1.1244887242840909</v>
      </c>
      <c r="AL113" s="302">
        <v>214116</v>
      </c>
      <c r="AM113" s="304">
        <v>190074.45</v>
      </c>
      <c r="AN113" s="300">
        <v>1.1264849115701767</v>
      </c>
      <c r="AO113" s="302">
        <v>212951</v>
      </c>
      <c r="AP113" s="304">
        <v>190206.97500000001</v>
      </c>
      <c r="AQ113" s="300">
        <v>1.1195751365059037</v>
      </c>
      <c r="AR113" s="302">
        <v>211446</v>
      </c>
      <c r="AS113" s="304">
        <v>190351.625</v>
      </c>
      <c r="AT113" s="300">
        <v>1.110817940219843</v>
      </c>
      <c r="AU113" s="302">
        <v>210981</v>
      </c>
      <c r="AV113" s="304">
        <v>190501.52499999999</v>
      </c>
      <c r="AW113" s="300">
        <v>1.1075029451863969</v>
      </c>
      <c r="AX113" s="302">
        <v>210738</v>
      </c>
      <c r="AY113" s="304">
        <v>190666.85833333299</v>
      </c>
      <c r="AZ113" s="300">
        <v>1.1052681197042522</v>
      </c>
      <c r="BA113" s="302">
        <v>210826</v>
      </c>
      <c r="BB113" s="304">
        <v>190845.82500000001</v>
      </c>
      <c r="BC113" s="300">
        <v>1.1046927539546647</v>
      </c>
      <c r="BD113" s="302">
        <v>211172</v>
      </c>
      <c r="BE113" s="304">
        <v>191042.95833333299</v>
      </c>
      <c r="BF113" s="300">
        <v>1.1053639550092484</v>
      </c>
      <c r="BG113" s="302">
        <v>211711</v>
      </c>
      <c r="BH113" s="304">
        <v>191243.191666667</v>
      </c>
      <c r="BI113" s="300">
        <v>1.1070250300413724</v>
      </c>
      <c r="BJ113" s="302">
        <v>211920</v>
      </c>
      <c r="BK113" s="304">
        <v>191448.66666666701</v>
      </c>
      <c r="BL113" s="300">
        <v>1.1069285761544416</v>
      </c>
      <c r="BM113" s="302">
        <v>212529</v>
      </c>
      <c r="BN113" s="304">
        <v>191557.34166666699</v>
      </c>
      <c r="BO113" s="306">
        <f t="shared" si="1"/>
        <v>1.1094797941486692</v>
      </c>
    </row>
    <row r="114" spans="1:67" x14ac:dyDescent="0.2">
      <c r="A114" s="306" t="s">
        <v>634</v>
      </c>
      <c r="B114" s="5" t="s">
        <v>491</v>
      </c>
      <c r="C114" s="5" t="s">
        <v>410</v>
      </c>
      <c r="D114" s="5" t="s">
        <v>433</v>
      </c>
      <c r="E114" s="5" t="s">
        <v>91</v>
      </c>
      <c r="F114" s="117" t="s">
        <v>226</v>
      </c>
      <c r="G114" s="5" t="s">
        <v>227</v>
      </c>
      <c r="H114" s="152">
        <v>170041</v>
      </c>
      <c r="I114" s="274">
        <v>145254.21666666699</v>
      </c>
      <c r="J114" s="199">
        <v>1.1706441568592416</v>
      </c>
      <c r="K114" s="302">
        <v>170201</v>
      </c>
      <c r="L114" s="304">
        <v>145392.07500000001</v>
      </c>
      <c r="M114" s="300">
        <v>1.1706346442885556</v>
      </c>
      <c r="N114" s="302">
        <v>170023</v>
      </c>
      <c r="O114" s="304">
        <v>145538.25</v>
      </c>
      <c r="P114" s="300">
        <v>1.1682358417804255</v>
      </c>
      <c r="Q114" s="302">
        <v>169770</v>
      </c>
      <c r="R114" s="304">
        <v>145684.42499999999</v>
      </c>
      <c r="S114" s="300">
        <v>1.1653270416518444</v>
      </c>
      <c r="T114" s="302">
        <v>169883</v>
      </c>
      <c r="U114" s="304">
        <v>145830.6</v>
      </c>
      <c r="V114" s="300">
        <v>1.164933834188435</v>
      </c>
      <c r="W114" s="302">
        <v>169299</v>
      </c>
      <c r="X114" s="304">
        <v>145976.84166666699</v>
      </c>
      <c r="Y114" s="300">
        <v>1.1597661524051077</v>
      </c>
      <c r="Z114" s="302">
        <v>169333</v>
      </c>
      <c r="AA114" s="304">
        <v>146123.08333333299</v>
      </c>
      <c r="AB114" s="300">
        <v>1.1588381256212683</v>
      </c>
      <c r="AC114" s="302">
        <v>168699</v>
      </c>
      <c r="AD114" s="304">
        <v>146417.72500000001</v>
      </c>
      <c r="AE114" s="300">
        <v>1.1521760770425848</v>
      </c>
      <c r="AF114" s="302">
        <v>166976</v>
      </c>
      <c r="AG114" s="304">
        <v>146702.875</v>
      </c>
      <c r="AH114" s="300">
        <v>1.138191736187856</v>
      </c>
      <c r="AI114" s="302">
        <v>165494</v>
      </c>
      <c r="AJ114" s="304">
        <v>146982.41666666701</v>
      </c>
      <c r="AK114" s="300">
        <v>1.1259442030764424</v>
      </c>
      <c r="AL114" s="302">
        <v>165109</v>
      </c>
      <c r="AM114" s="304">
        <v>147259.1</v>
      </c>
      <c r="AN114" s="300">
        <v>1.1212142407498076</v>
      </c>
      <c r="AO114" s="302">
        <v>164039</v>
      </c>
      <c r="AP114" s="304">
        <v>147386.89166666701</v>
      </c>
      <c r="AQ114" s="300">
        <v>1.1129822886216618</v>
      </c>
      <c r="AR114" s="302">
        <v>163086</v>
      </c>
      <c r="AS114" s="304">
        <v>147512.85833333299</v>
      </c>
      <c r="AT114" s="300">
        <v>1.1055714182656307</v>
      </c>
      <c r="AU114" s="302">
        <v>162464</v>
      </c>
      <c r="AV114" s="304">
        <v>147639.03333333301</v>
      </c>
      <c r="AW114" s="300">
        <v>1.1004135988427655</v>
      </c>
      <c r="AX114" s="302">
        <v>161258</v>
      </c>
      <c r="AY114" s="304">
        <v>147761.71666666699</v>
      </c>
      <c r="AZ114" s="300">
        <v>1.0913381600985257</v>
      </c>
      <c r="BA114" s="302">
        <v>161142</v>
      </c>
      <c r="BB114" s="304">
        <v>147865.89166666701</v>
      </c>
      <c r="BC114" s="300">
        <v>1.0897847920415697</v>
      </c>
      <c r="BD114" s="302">
        <v>160288</v>
      </c>
      <c r="BE114" s="304">
        <v>147978.45833333299</v>
      </c>
      <c r="BF114" s="300">
        <v>1.0831846865098351</v>
      </c>
      <c r="BG114" s="302">
        <v>160162</v>
      </c>
      <c r="BH114" s="304">
        <v>148083.316666667</v>
      </c>
      <c r="BI114" s="300">
        <v>1.0815668071543934</v>
      </c>
      <c r="BJ114" s="302">
        <v>160108</v>
      </c>
      <c r="BK114" s="304">
        <v>148318.60833333299</v>
      </c>
      <c r="BL114" s="300">
        <v>1.0794869355851249</v>
      </c>
      <c r="BM114" s="302">
        <v>160081</v>
      </c>
      <c r="BN114" s="304">
        <v>148431.683333333</v>
      </c>
      <c r="BO114" s="306">
        <f t="shared" si="1"/>
        <v>1.0784826824371865</v>
      </c>
    </row>
    <row r="115" spans="1:67" x14ac:dyDescent="0.2">
      <c r="A115" s="306" t="s">
        <v>501</v>
      </c>
      <c r="B115" s="5" t="s">
        <v>480</v>
      </c>
      <c r="C115" s="5" t="s">
        <v>405</v>
      </c>
      <c r="D115" s="5" t="s">
        <v>552</v>
      </c>
      <c r="E115" s="5" t="s">
        <v>20</v>
      </c>
      <c r="F115" s="117" t="s">
        <v>228</v>
      </c>
      <c r="G115" s="5" t="s">
        <v>229</v>
      </c>
      <c r="H115" s="152">
        <v>257354</v>
      </c>
      <c r="I115" s="274">
        <v>204048.683333333</v>
      </c>
      <c r="J115" s="199">
        <v>1.2612382290141402</v>
      </c>
      <c r="K115" s="302">
        <v>256918</v>
      </c>
      <c r="L115" s="304">
        <v>204253.4</v>
      </c>
      <c r="M115" s="300">
        <v>1.2578395267838871</v>
      </c>
      <c r="N115" s="302">
        <v>256462</v>
      </c>
      <c r="O115" s="304">
        <v>203574.67499999999</v>
      </c>
      <c r="P115" s="300">
        <v>1.2597932429463539</v>
      </c>
      <c r="Q115" s="302">
        <v>255596</v>
      </c>
      <c r="R115" s="304">
        <v>203755.27499999999</v>
      </c>
      <c r="S115" s="300">
        <v>1.2544264191442407</v>
      </c>
      <c r="T115" s="302">
        <v>255069</v>
      </c>
      <c r="U115" s="304">
        <v>204795.2</v>
      </c>
      <c r="V115" s="300">
        <v>1.2454832925771697</v>
      </c>
      <c r="W115" s="302">
        <v>253969</v>
      </c>
      <c r="X115" s="304">
        <v>204937.78333333301</v>
      </c>
      <c r="Y115" s="300">
        <v>1.239249277849938</v>
      </c>
      <c r="Z115" s="302">
        <v>253269</v>
      </c>
      <c r="AA115" s="304">
        <v>205080.36666666699</v>
      </c>
      <c r="AB115" s="300">
        <v>1.2349743864641014</v>
      </c>
      <c r="AC115" s="302">
        <v>252441</v>
      </c>
      <c r="AD115" s="304">
        <v>205435.22500000001</v>
      </c>
      <c r="AE115" s="300">
        <v>1.2288106871642874</v>
      </c>
      <c r="AF115" s="302">
        <v>250187</v>
      </c>
      <c r="AG115" s="304">
        <v>205755.38333333301</v>
      </c>
      <c r="AH115" s="300">
        <v>1.2159438841737897</v>
      </c>
      <c r="AI115" s="302">
        <v>248339</v>
      </c>
      <c r="AJ115" s="304">
        <v>206079.433333333</v>
      </c>
      <c r="AK115" s="300">
        <v>1.2050644549197311</v>
      </c>
      <c r="AL115" s="302">
        <v>248231</v>
      </c>
      <c r="AM115" s="304">
        <v>206403.32500000001</v>
      </c>
      <c r="AN115" s="300">
        <v>1.2026501995546826</v>
      </c>
      <c r="AO115" s="302">
        <v>246869</v>
      </c>
      <c r="AP115" s="304">
        <v>206628.82500000001</v>
      </c>
      <c r="AQ115" s="300">
        <v>1.1947461831620054</v>
      </c>
      <c r="AR115" s="302">
        <v>246549</v>
      </c>
      <c r="AS115" s="304">
        <v>206856.61666666699</v>
      </c>
      <c r="AT115" s="300">
        <v>1.1918835567019552</v>
      </c>
      <c r="AU115" s="302">
        <v>245656</v>
      </c>
      <c r="AV115" s="304">
        <v>207096.54166666701</v>
      </c>
      <c r="AW115" s="300">
        <v>1.1861907399467659</v>
      </c>
      <c r="AX115" s="302">
        <v>244271</v>
      </c>
      <c r="AY115" s="304">
        <v>207342.76666666701</v>
      </c>
      <c r="AZ115" s="300">
        <v>1.1781023467903289</v>
      </c>
      <c r="BA115" s="302">
        <v>244416</v>
      </c>
      <c r="BB115" s="304">
        <v>207604.57500000001</v>
      </c>
      <c r="BC115" s="300">
        <v>1.177315095295949</v>
      </c>
      <c r="BD115" s="302">
        <v>243468</v>
      </c>
      <c r="BE115" s="304">
        <v>207878.566666667</v>
      </c>
      <c r="BF115" s="300">
        <v>1.1712029955950225</v>
      </c>
      <c r="BG115" s="302">
        <v>242853</v>
      </c>
      <c r="BH115" s="304">
        <v>208155.79166666701</v>
      </c>
      <c r="BI115" s="300">
        <v>1.1666886520692916</v>
      </c>
      <c r="BJ115" s="302">
        <v>241965</v>
      </c>
      <c r="BK115" s="304">
        <v>208490.45</v>
      </c>
      <c r="BL115" s="300">
        <v>1.1605567545180127</v>
      </c>
      <c r="BM115" s="302">
        <v>240922</v>
      </c>
      <c r="BN115" s="304">
        <v>208672.14166666701</v>
      </c>
      <c r="BO115" s="306">
        <f t="shared" si="1"/>
        <v>1.1545479817083055</v>
      </c>
    </row>
    <row r="116" spans="1:67" x14ac:dyDescent="0.2">
      <c r="A116" s="306" t="s">
        <v>636</v>
      </c>
      <c r="B116" s="120" t="s">
        <v>493</v>
      </c>
      <c r="C116" s="120" t="s">
        <v>98</v>
      </c>
      <c r="D116" s="120" t="s">
        <v>434</v>
      </c>
      <c r="E116" s="120" t="s">
        <v>98</v>
      </c>
      <c r="F116" s="121" t="s">
        <v>230</v>
      </c>
      <c r="G116" s="5" t="s">
        <v>231</v>
      </c>
      <c r="H116" s="152">
        <v>124808</v>
      </c>
      <c r="I116" s="274">
        <v>126541.45</v>
      </c>
      <c r="J116" s="199">
        <v>0.98630132656137581</v>
      </c>
      <c r="K116" s="302">
        <v>124798</v>
      </c>
      <c r="L116" s="304">
        <v>126613.6</v>
      </c>
      <c r="M116" s="300">
        <v>0.98566030821333561</v>
      </c>
      <c r="N116" s="302">
        <v>124431</v>
      </c>
      <c r="O116" s="304">
        <v>126669.75</v>
      </c>
      <c r="P116" s="300">
        <v>0.98232608811496036</v>
      </c>
      <c r="Q116" s="302">
        <v>124440</v>
      </c>
      <c r="R116" s="304">
        <v>126725.9</v>
      </c>
      <c r="S116" s="300">
        <v>0.98196185625827082</v>
      </c>
      <c r="T116" s="302">
        <v>123792</v>
      </c>
      <c r="U116" s="304">
        <v>126782.05</v>
      </c>
      <c r="V116" s="300">
        <v>0.97641582542639116</v>
      </c>
      <c r="W116" s="302">
        <v>122873</v>
      </c>
      <c r="X116" s="304">
        <v>126821.016666667</v>
      </c>
      <c r="Y116" s="300">
        <v>0.96886938166531289</v>
      </c>
      <c r="Z116" s="302">
        <v>122431</v>
      </c>
      <c r="AA116" s="304">
        <v>126859.983333333</v>
      </c>
      <c r="AB116" s="300">
        <v>0.96508762482101584</v>
      </c>
      <c r="AC116" s="302">
        <v>121488</v>
      </c>
      <c r="AD116" s="304">
        <v>126979.483333333</v>
      </c>
      <c r="AE116" s="300">
        <v>0.95675298726080538</v>
      </c>
      <c r="AF116" s="302">
        <v>120446</v>
      </c>
      <c r="AG116" s="304">
        <v>127072.141666667</v>
      </c>
      <c r="AH116" s="300">
        <v>0.94785527669747982</v>
      </c>
      <c r="AI116" s="302">
        <v>119158</v>
      </c>
      <c r="AJ116" s="304">
        <v>127188.95</v>
      </c>
      <c r="AK116" s="300">
        <v>0.93685811542590769</v>
      </c>
      <c r="AL116" s="302">
        <v>118837</v>
      </c>
      <c r="AM116" s="304">
        <v>127309.425</v>
      </c>
      <c r="AN116" s="300">
        <v>0.93345013536900345</v>
      </c>
      <c r="AO116" s="302">
        <v>118166</v>
      </c>
      <c r="AP116" s="304">
        <v>127423.27499999999</v>
      </c>
      <c r="AQ116" s="300">
        <v>0.92735020348519537</v>
      </c>
      <c r="AR116" s="302">
        <v>118109</v>
      </c>
      <c r="AS116" s="304">
        <v>127553.15</v>
      </c>
      <c r="AT116" s="300">
        <v>0.92595910018686334</v>
      </c>
      <c r="AU116" s="302">
        <v>116989</v>
      </c>
      <c r="AV116" s="304">
        <v>127689.633333333</v>
      </c>
      <c r="AW116" s="300">
        <v>0.91619810430969706</v>
      </c>
      <c r="AX116" s="302">
        <v>115954</v>
      </c>
      <c r="AY116" s="304">
        <v>127837.97500000001</v>
      </c>
      <c r="AZ116" s="300">
        <v>0.90703877310321912</v>
      </c>
      <c r="BA116" s="302">
        <v>115818</v>
      </c>
      <c r="BB116" s="304">
        <v>128004.97500000001</v>
      </c>
      <c r="BC116" s="300">
        <v>0.90479295824244332</v>
      </c>
      <c r="BD116" s="302">
        <v>115783</v>
      </c>
      <c r="BE116" s="304">
        <v>128196.16666666701</v>
      </c>
      <c r="BF116" s="300">
        <v>0.90317053162015781</v>
      </c>
      <c r="BG116" s="302">
        <v>115935</v>
      </c>
      <c r="BH116" s="304">
        <v>128399.29166666701</v>
      </c>
      <c r="BI116" s="300">
        <v>0.9029255418400195</v>
      </c>
      <c r="BJ116" s="302">
        <v>116207</v>
      </c>
      <c r="BK116" s="304">
        <v>128613.925</v>
      </c>
      <c r="BL116" s="300">
        <v>0.90353357927611644</v>
      </c>
      <c r="BM116" s="302">
        <v>116609</v>
      </c>
      <c r="BN116" s="304">
        <v>128759.683333333</v>
      </c>
      <c r="BO116" s="306">
        <f t="shared" si="1"/>
        <v>0.90563285790415216</v>
      </c>
    </row>
    <row r="117" spans="1:67" x14ac:dyDescent="0.2">
      <c r="A117" s="306" t="s">
        <v>637</v>
      </c>
      <c r="B117" s="5" t="s">
        <v>474</v>
      </c>
      <c r="C117" s="5" t="s">
        <v>401</v>
      </c>
      <c r="D117" s="5" t="s">
        <v>436</v>
      </c>
      <c r="E117" s="5" t="s">
        <v>114</v>
      </c>
      <c r="F117" s="117" t="s">
        <v>232</v>
      </c>
      <c r="G117" s="5" t="s">
        <v>233</v>
      </c>
      <c r="H117" s="152">
        <v>108029</v>
      </c>
      <c r="I117" s="274">
        <v>96312.108333333294</v>
      </c>
      <c r="J117" s="199">
        <v>1.1216554374047643</v>
      </c>
      <c r="K117" s="302">
        <v>107848</v>
      </c>
      <c r="L117" s="304">
        <v>96339.875</v>
      </c>
      <c r="M117" s="300">
        <v>1.1194533935195576</v>
      </c>
      <c r="N117" s="302">
        <v>107557</v>
      </c>
      <c r="O117" s="304">
        <v>96373.866666666698</v>
      </c>
      <c r="P117" s="300">
        <v>1.1160390645320166</v>
      </c>
      <c r="Q117" s="302">
        <v>107355</v>
      </c>
      <c r="R117" s="304">
        <v>96407.858333333294</v>
      </c>
      <c r="S117" s="300">
        <v>1.1135503044660178</v>
      </c>
      <c r="T117" s="302">
        <v>106790</v>
      </c>
      <c r="U117" s="304">
        <v>96441.85</v>
      </c>
      <c r="V117" s="300">
        <v>1.1072993726271323</v>
      </c>
      <c r="W117" s="302">
        <v>106189</v>
      </c>
      <c r="X117" s="304">
        <v>96460.466666666704</v>
      </c>
      <c r="Y117" s="300">
        <v>1.1008551344350392</v>
      </c>
      <c r="Z117" s="302">
        <v>106169</v>
      </c>
      <c r="AA117" s="304">
        <v>96479.083333333299</v>
      </c>
      <c r="AB117" s="300">
        <v>1.1004354138936854</v>
      </c>
      <c r="AC117" s="302">
        <v>105725</v>
      </c>
      <c r="AD117" s="304">
        <v>96531.008333333302</v>
      </c>
      <c r="AE117" s="300">
        <v>1.0952439203257747</v>
      </c>
      <c r="AF117" s="302">
        <v>104741</v>
      </c>
      <c r="AG117" s="304">
        <v>96568.725000000006</v>
      </c>
      <c r="AH117" s="300">
        <v>1.0846265185752426</v>
      </c>
      <c r="AI117" s="302">
        <v>103649</v>
      </c>
      <c r="AJ117" s="304">
        <v>96612.45</v>
      </c>
      <c r="AK117" s="300">
        <v>1.0728327456761526</v>
      </c>
      <c r="AL117" s="302">
        <v>102520</v>
      </c>
      <c r="AM117" s="304">
        <v>96656.3</v>
      </c>
      <c r="AN117" s="300">
        <v>1.0606654713660673</v>
      </c>
      <c r="AO117" s="302">
        <v>101661</v>
      </c>
      <c r="AP117" s="304">
        <v>96699.616666666698</v>
      </c>
      <c r="AQ117" s="300">
        <v>1.0513071665054856</v>
      </c>
      <c r="AR117" s="302">
        <v>101401</v>
      </c>
      <c r="AS117" s="304">
        <v>96745.274999999994</v>
      </c>
      <c r="AT117" s="300">
        <v>1.0481235388498302</v>
      </c>
      <c r="AU117" s="302">
        <v>100914</v>
      </c>
      <c r="AV117" s="304">
        <v>96793.108333333294</v>
      </c>
      <c r="AW117" s="300">
        <v>1.0425742259714947</v>
      </c>
      <c r="AX117" s="302">
        <v>100381</v>
      </c>
      <c r="AY117" s="304">
        <v>96846.841666666704</v>
      </c>
      <c r="AZ117" s="300">
        <v>1.0364922414867939</v>
      </c>
      <c r="BA117" s="302">
        <v>100186</v>
      </c>
      <c r="BB117" s="304">
        <v>96907.475000000006</v>
      </c>
      <c r="BC117" s="300">
        <v>1.0338314975186382</v>
      </c>
      <c r="BD117" s="302">
        <v>100080</v>
      </c>
      <c r="BE117" s="304">
        <v>96970.883333333302</v>
      </c>
      <c r="BF117" s="300">
        <v>1.0320623733619012</v>
      </c>
      <c r="BG117" s="302">
        <v>99735</v>
      </c>
      <c r="BH117" s="304">
        <v>97033.425000000003</v>
      </c>
      <c r="BI117" s="300">
        <v>1.0278416947562141</v>
      </c>
      <c r="BJ117" s="302">
        <v>99753</v>
      </c>
      <c r="BK117" s="304">
        <v>97098.816666666695</v>
      </c>
      <c r="BL117" s="300">
        <v>1.0273348679669798</v>
      </c>
      <c r="BM117" s="302">
        <v>99644</v>
      </c>
      <c r="BN117" s="304">
        <v>97130.366666666698</v>
      </c>
      <c r="BO117" s="306">
        <f t="shared" si="1"/>
        <v>1.0258789647315925</v>
      </c>
    </row>
    <row r="118" spans="1:67" x14ac:dyDescent="0.2">
      <c r="A118" s="306" t="s">
        <v>498</v>
      </c>
      <c r="B118" s="5" t="s">
        <v>493</v>
      </c>
      <c r="C118" s="5" t="s">
        <v>98</v>
      </c>
      <c r="D118" s="5" t="s">
        <v>434</v>
      </c>
      <c r="E118" s="5" t="s">
        <v>98</v>
      </c>
      <c r="F118" s="117" t="s">
        <v>234</v>
      </c>
      <c r="G118" s="5" t="s">
        <v>235</v>
      </c>
      <c r="H118" s="152">
        <v>116621</v>
      </c>
      <c r="I118" s="274">
        <v>125492.008333333</v>
      </c>
      <c r="J118" s="199">
        <v>0.92931017320425902</v>
      </c>
      <c r="K118" s="302">
        <v>116471</v>
      </c>
      <c r="L118" s="304">
        <v>125585.55</v>
      </c>
      <c r="M118" s="300">
        <v>0.92742357699592026</v>
      </c>
      <c r="N118" s="302">
        <v>115289</v>
      </c>
      <c r="O118" s="304">
        <v>125642.575</v>
      </c>
      <c r="P118" s="300">
        <v>0.91759501108601127</v>
      </c>
      <c r="Q118" s="302">
        <v>114630</v>
      </c>
      <c r="R118" s="304">
        <v>125699.6</v>
      </c>
      <c r="S118" s="300">
        <v>0.91193607616889782</v>
      </c>
      <c r="T118" s="302">
        <v>113599</v>
      </c>
      <c r="U118" s="304">
        <v>125756.625</v>
      </c>
      <c r="V118" s="300">
        <v>0.9033241787460502</v>
      </c>
      <c r="W118" s="302">
        <v>112508</v>
      </c>
      <c r="X118" s="304">
        <v>125780.766666667</v>
      </c>
      <c r="Y118" s="300">
        <v>0.89447697753471878</v>
      </c>
      <c r="Z118" s="302">
        <v>111990</v>
      </c>
      <c r="AA118" s="304">
        <v>125804.90833333301</v>
      </c>
      <c r="AB118" s="300">
        <v>0.89018784309488952</v>
      </c>
      <c r="AC118" s="302">
        <v>111372</v>
      </c>
      <c r="AD118" s="304">
        <v>125915.3</v>
      </c>
      <c r="AE118" s="300">
        <v>0.88449934201800728</v>
      </c>
      <c r="AF118" s="302">
        <v>110095</v>
      </c>
      <c r="AG118" s="304">
        <v>126011.866666667</v>
      </c>
      <c r="AH118" s="300">
        <v>0.87368755746813032</v>
      </c>
      <c r="AI118" s="302">
        <v>108924</v>
      </c>
      <c r="AJ118" s="304">
        <v>126115.933333333</v>
      </c>
      <c r="AK118" s="300">
        <v>0.86368151209020072</v>
      </c>
      <c r="AL118" s="302">
        <v>108387</v>
      </c>
      <c r="AM118" s="304">
        <v>126233.625</v>
      </c>
      <c r="AN118" s="300">
        <v>0.85862225694619798</v>
      </c>
      <c r="AO118" s="302">
        <v>106902</v>
      </c>
      <c r="AP118" s="304">
        <v>126362.683333333</v>
      </c>
      <c r="AQ118" s="300">
        <v>0.84599343081376699</v>
      </c>
      <c r="AR118" s="302">
        <v>105947</v>
      </c>
      <c r="AS118" s="304">
        <v>126509.433333333</v>
      </c>
      <c r="AT118" s="300">
        <v>0.83746324055413213</v>
      </c>
      <c r="AU118" s="302">
        <v>105067</v>
      </c>
      <c r="AV118" s="304">
        <v>126679.066666667</v>
      </c>
      <c r="AW118" s="300">
        <v>0.82939512237222879</v>
      </c>
      <c r="AX118" s="302">
        <v>104663</v>
      </c>
      <c r="AY118" s="304">
        <v>126869.35</v>
      </c>
      <c r="AZ118" s="300">
        <v>0.82496678669828449</v>
      </c>
      <c r="BA118" s="302">
        <v>104456</v>
      </c>
      <c r="BB118" s="304">
        <v>127078.575</v>
      </c>
      <c r="BC118" s="300">
        <v>0.82197962953235826</v>
      </c>
      <c r="BD118" s="302">
        <v>105265</v>
      </c>
      <c r="BE118" s="304">
        <v>127308.241666667</v>
      </c>
      <c r="BF118" s="300">
        <v>0.82685141685969443</v>
      </c>
      <c r="BG118" s="302">
        <v>105478</v>
      </c>
      <c r="BH118" s="304">
        <v>127540.09166666699</v>
      </c>
      <c r="BI118" s="300">
        <v>0.82701838003749062</v>
      </c>
      <c r="BJ118" s="302">
        <v>106249</v>
      </c>
      <c r="BK118" s="304">
        <v>127779.075</v>
      </c>
      <c r="BL118" s="300">
        <v>0.83150547145532239</v>
      </c>
      <c r="BM118" s="302">
        <v>106706</v>
      </c>
      <c r="BN118" s="304">
        <v>127952.058333333</v>
      </c>
      <c r="BO118" s="306">
        <f t="shared" si="1"/>
        <v>0.833952977309798</v>
      </c>
    </row>
    <row r="119" spans="1:67" x14ac:dyDescent="0.2">
      <c r="A119" s="306" t="s">
        <v>619</v>
      </c>
      <c r="B119" s="5" t="s">
        <v>474</v>
      </c>
      <c r="C119" s="5" t="s">
        <v>401</v>
      </c>
      <c r="D119" s="5" t="s">
        <v>415</v>
      </c>
      <c r="E119" s="5" t="s">
        <v>5</v>
      </c>
      <c r="F119" s="117" t="s">
        <v>236</v>
      </c>
      <c r="G119" s="5" t="s">
        <v>237</v>
      </c>
      <c r="H119" s="152">
        <v>125798</v>
      </c>
      <c r="I119" s="274">
        <v>105051.34166666699</v>
      </c>
      <c r="J119" s="199">
        <v>1.1974906555611937</v>
      </c>
      <c r="K119" s="302">
        <v>125361</v>
      </c>
      <c r="L119" s="304">
        <v>105117</v>
      </c>
      <c r="M119" s="300">
        <v>1.1925854048346129</v>
      </c>
      <c r="N119" s="302">
        <v>125027</v>
      </c>
      <c r="O119" s="304">
        <v>105167.516666667</v>
      </c>
      <c r="P119" s="300">
        <v>1.1888366670887409</v>
      </c>
      <c r="Q119" s="302">
        <v>124823</v>
      </c>
      <c r="R119" s="304">
        <v>105218.03333333301</v>
      </c>
      <c r="S119" s="300">
        <v>1.1863270586379242</v>
      </c>
      <c r="T119" s="302">
        <v>124191</v>
      </c>
      <c r="U119" s="304">
        <v>105268.55</v>
      </c>
      <c r="V119" s="300">
        <v>1.179754067097913</v>
      </c>
      <c r="W119" s="302">
        <v>123585</v>
      </c>
      <c r="X119" s="304">
        <v>105306.66666666701</v>
      </c>
      <c r="Y119" s="300">
        <v>1.1735724233983249</v>
      </c>
      <c r="Z119" s="302">
        <v>123809</v>
      </c>
      <c r="AA119" s="304">
        <v>105344.78333333301</v>
      </c>
      <c r="AB119" s="300">
        <v>1.1752741434594092</v>
      </c>
      <c r="AC119" s="302">
        <v>123823</v>
      </c>
      <c r="AD119" s="304">
        <v>105460.95833333299</v>
      </c>
      <c r="AE119" s="300">
        <v>1.1741122208337009</v>
      </c>
      <c r="AF119" s="302">
        <v>122681</v>
      </c>
      <c r="AG119" s="304">
        <v>105548.925</v>
      </c>
      <c r="AH119" s="300">
        <v>1.1623140643071448</v>
      </c>
      <c r="AI119" s="302">
        <v>121494</v>
      </c>
      <c r="AJ119" s="304">
        <v>105636.05</v>
      </c>
      <c r="AK119" s="300">
        <v>1.1501187331408169</v>
      </c>
      <c r="AL119" s="302">
        <v>120418</v>
      </c>
      <c r="AM119" s="304">
        <v>105726.925</v>
      </c>
      <c r="AN119" s="300">
        <v>1.1389530150432352</v>
      </c>
      <c r="AO119" s="302">
        <v>119572</v>
      </c>
      <c r="AP119" s="304">
        <v>105805.308333333</v>
      </c>
      <c r="AQ119" s="300">
        <v>1.1301134308242446</v>
      </c>
      <c r="AR119" s="302">
        <v>119827</v>
      </c>
      <c r="AS119" s="304">
        <v>105889.04166666701</v>
      </c>
      <c r="AT119" s="300">
        <v>1.1316279580394064</v>
      </c>
      <c r="AU119" s="302">
        <v>119486</v>
      </c>
      <c r="AV119" s="304">
        <v>105974.45833333299</v>
      </c>
      <c r="AW119" s="300">
        <v>1.1274980960428</v>
      </c>
      <c r="AX119" s="302">
        <v>118804</v>
      </c>
      <c r="AY119" s="304">
        <v>106064.70833333299</v>
      </c>
      <c r="AZ119" s="300">
        <v>1.120108675796579</v>
      </c>
      <c r="BA119" s="302">
        <v>118800</v>
      </c>
      <c r="BB119" s="304">
        <v>106168.3</v>
      </c>
      <c r="BC119" s="300">
        <v>1.1189780753765484</v>
      </c>
      <c r="BD119" s="302">
        <v>119346</v>
      </c>
      <c r="BE119" s="304">
        <v>106272.78333333301</v>
      </c>
      <c r="BF119" s="300">
        <v>1.1230156607986996</v>
      </c>
      <c r="BG119" s="302">
        <v>119427</v>
      </c>
      <c r="BH119" s="304">
        <v>106373.191666667</v>
      </c>
      <c r="BI119" s="300">
        <v>1.1227170881009065</v>
      </c>
      <c r="BJ119" s="302">
        <v>119948</v>
      </c>
      <c r="BK119" s="304">
        <v>106475.2</v>
      </c>
      <c r="BL119" s="300">
        <v>1.1265346296602401</v>
      </c>
      <c r="BM119" s="302">
        <v>120098</v>
      </c>
      <c r="BN119" s="304">
        <v>106504.5</v>
      </c>
      <c r="BO119" s="306">
        <f t="shared" si="1"/>
        <v>1.1276331047044961</v>
      </c>
    </row>
    <row r="120" spans="1:67" x14ac:dyDescent="0.2">
      <c r="A120" s="306" t="s">
        <v>637</v>
      </c>
      <c r="B120" s="5" t="s">
        <v>474</v>
      </c>
      <c r="C120" s="5" t="s">
        <v>401</v>
      </c>
      <c r="D120" s="5" t="s">
        <v>436</v>
      </c>
      <c r="E120" s="5" t="s">
        <v>114</v>
      </c>
      <c r="F120" s="117" t="s">
        <v>238</v>
      </c>
      <c r="G120" s="5" t="s">
        <v>239</v>
      </c>
      <c r="H120" s="152">
        <v>113871</v>
      </c>
      <c r="I120" s="274">
        <v>99345.2</v>
      </c>
      <c r="J120" s="199">
        <v>1.1462154185607358</v>
      </c>
      <c r="K120" s="302">
        <v>113264</v>
      </c>
      <c r="L120" s="304">
        <v>99418.274999999994</v>
      </c>
      <c r="M120" s="300">
        <v>1.1392674033018577</v>
      </c>
      <c r="N120" s="302">
        <v>113246</v>
      </c>
      <c r="O120" s="304">
        <v>99479.816666666695</v>
      </c>
      <c r="P120" s="300">
        <v>1.13838167172604</v>
      </c>
      <c r="Q120" s="302">
        <v>112867</v>
      </c>
      <c r="R120" s="304">
        <v>99541.358333333294</v>
      </c>
      <c r="S120" s="300">
        <v>1.1338704021100781</v>
      </c>
      <c r="T120" s="302">
        <v>112639</v>
      </c>
      <c r="U120" s="304">
        <v>99602.9</v>
      </c>
      <c r="V120" s="300">
        <v>1.1308807273683799</v>
      </c>
      <c r="W120" s="302">
        <v>111864</v>
      </c>
      <c r="X120" s="304">
        <v>99636.766666666706</v>
      </c>
      <c r="Y120" s="300">
        <v>1.1227180863289083</v>
      </c>
      <c r="Z120" s="302">
        <v>111637</v>
      </c>
      <c r="AA120" s="304">
        <v>99670.633333333302</v>
      </c>
      <c r="AB120" s="300">
        <v>1.1200591013267369</v>
      </c>
      <c r="AC120" s="302">
        <v>111448</v>
      </c>
      <c r="AD120" s="304">
        <v>99997.841666666704</v>
      </c>
      <c r="AE120" s="300">
        <v>1.1145040547125138</v>
      </c>
      <c r="AF120" s="302">
        <v>110532</v>
      </c>
      <c r="AG120" s="304">
        <v>100308.675</v>
      </c>
      <c r="AH120" s="300">
        <v>1.1019186525990898</v>
      </c>
      <c r="AI120" s="302">
        <v>109059</v>
      </c>
      <c r="AJ120" s="304">
        <v>100630.21666666699</v>
      </c>
      <c r="AK120" s="300">
        <v>1.0837599640797055</v>
      </c>
      <c r="AL120" s="302">
        <v>108059</v>
      </c>
      <c r="AM120" s="304">
        <v>100954.816666667</v>
      </c>
      <c r="AN120" s="300">
        <v>1.0703699295179705</v>
      </c>
      <c r="AO120" s="302">
        <v>106621</v>
      </c>
      <c r="AP120" s="304">
        <v>101272.258333333</v>
      </c>
      <c r="AQ120" s="300">
        <v>1.0528154674803623</v>
      </c>
      <c r="AR120" s="302">
        <v>105533</v>
      </c>
      <c r="AS120" s="304">
        <v>101598.858333333</v>
      </c>
      <c r="AT120" s="300">
        <v>1.0387223019156335</v>
      </c>
      <c r="AU120" s="302">
        <v>105159</v>
      </c>
      <c r="AV120" s="304">
        <v>101931.116666667</v>
      </c>
      <c r="AW120" s="300">
        <v>1.0316673008095139</v>
      </c>
      <c r="AX120" s="302">
        <v>104189</v>
      </c>
      <c r="AY120" s="304">
        <v>102269.15</v>
      </c>
      <c r="AZ120" s="300">
        <v>1.0187725232878146</v>
      </c>
      <c r="BA120" s="302">
        <v>104203</v>
      </c>
      <c r="BB120" s="304">
        <v>102616.575</v>
      </c>
      <c r="BC120" s="300">
        <v>1.0154597344532303</v>
      </c>
      <c r="BD120" s="302">
        <v>104248</v>
      </c>
      <c r="BE120" s="304">
        <v>102981.72500000001</v>
      </c>
      <c r="BF120" s="300">
        <v>1.0122961137036692</v>
      </c>
      <c r="BG120" s="302">
        <v>104423</v>
      </c>
      <c r="BH120" s="304">
        <v>103347.9</v>
      </c>
      <c r="BI120" s="300">
        <v>1.010402727099438</v>
      </c>
      <c r="BJ120" s="302">
        <v>104276</v>
      </c>
      <c r="BK120" s="304">
        <v>103723.008333333</v>
      </c>
      <c r="BL120" s="300">
        <v>1.0053314271881688</v>
      </c>
      <c r="BM120" s="302">
        <v>104418</v>
      </c>
      <c r="BN120" s="304">
        <v>103812.933333333</v>
      </c>
      <c r="BO120" s="306">
        <f t="shared" si="1"/>
        <v>1.0058284324239659</v>
      </c>
    </row>
    <row r="121" spans="1:67" x14ac:dyDescent="0.2">
      <c r="A121" s="306" t="s">
        <v>639</v>
      </c>
      <c r="B121" s="5" t="s">
        <v>480</v>
      </c>
      <c r="C121" s="5" t="s">
        <v>405</v>
      </c>
      <c r="D121" s="5" t="s">
        <v>429</v>
      </c>
      <c r="E121" s="5" t="s">
        <v>60</v>
      </c>
      <c r="F121" s="117" t="s">
        <v>240</v>
      </c>
      <c r="G121" s="5" t="s">
        <v>241</v>
      </c>
      <c r="H121" s="152">
        <v>116572</v>
      </c>
      <c r="I121" s="274">
        <v>108514.741666667</v>
      </c>
      <c r="J121" s="199">
        <v>1.0742503572287265</v>
      </c>
      <c r="K121" s="302">
        <v>116316</v>
      </c>
      <c r="L121" s="304">
        <v>108588.05</v>
      </c>
      <c r="M121" s="300">
        <v>1.0711675916456738</v>
      </c>
      <c r="N121" s="302">
        <v>115485</v>
      </c>
      <c r="O121" s="304">
        <v>108652.85</v>
      </c>
      <c r="P121" s="300">
        <v>1.0628805410994742</v>
      </c>
      <c r="Q121" s="302">
        <v>115155</v>
      </c>
      <c r="R121" s="304">
        <v>108717.65</v>
      </c>
      <c r="S121" s="300">
        <v>1.0592116367489548</v>
      </c>
      <c r="T121" s="302">
        <v>114568</v>
      </c>
      <c r="U121" s="304">
        <v>108782.45</v>
      </c>
      <c r="V121" s="300">
        <v>1.0531845899775194</v>
      </c>
      <c r="W121" s="302">
        <v>113746</v>
      </c>
      <c r="X121" s="304">
        <v>108814.95833333299</v>
      </c>
      <c r="Y121" s="300">
        <v>1.0453158439077994</v>
      </c>
      <c r="Z121" s="302">
        <v>113807</v>
      </c>
      <c r="AA121" s="304">
        <v>108847.46666666699</v>
      </c>
      <c r="AB121" s="300">
        <v>1.0455640676371551</v>
      </c>
      <c r="AC121" s="302">
        <v>113327</v>
      </c>
      <c r="AD121" s="304">
        <v>108957.95833333299</v>
      </c>
      <c r="AE121" s="300">
        <v>1.0400984171647276</v>
      </c>
      <c r="AF121" s="302">
        <v>112314</v>
      </c>
      <c r="AG121" s="304">
        <v>109044.02499999999</v>
      </c>
      <c r="AH121" s="300">
        <v>1.029987658654383</v>
      </c>
      <c r="AI121" s="302">
        <v>110653</v>
      </c>
      <c r="AJ121" s="304">
        <v>109133.08333333299</v>
      </c>
      <c r="AK121" s="300">
        <v>1.0139271852333229</v>
      </c>
      <c r="AL121" s="302">
        <v>110300</v>
      </c>
      <c r="AM121" s="304">
        <v>109225.16666666701</v>
      </c>
      <c r="AN121" s="300">
        <v>1.0098405282054927</v>
      </c>
      <c r="AO121" s="302">
        <v>109555</v>
      </c>
      <c r="AP121" s="304">
        <v>109314.175</v>
      </c>
      <c r="AQ121" s="300">
        <v>1.0022030537210751</v>
      </c>
      <c r="AR121" s="302">
        <v>109363</v>
      </c>
      <c r="AS121" s="304">
        <v>109408.808333333</v>
      </c>
      <c r="AT121" s="300">
        <v>0.99958131037134201</v>
      </c>
      <c r="AU121" s="302">
        <v>108911</v>
      </c>
      <c r="AV121" s="304">
        <v>109507.3</v>
      </c>
      <c r="AW121" s="300">
        <v>0.99455470091948206</v>
      </c>
      <c r="AX121" s="302">
        <v>108778</v>
      </c>
      <c r="AY121" s="304">
        <v>109614.20833333299</v>
      </c>
      <c r="AZ121" s="300">
        <v>0.99237135088555206</v>
      </c>
      <c r="BA121" s="302">
        <v>108596</v>
      </c>
      <c r="BB121" s="304">
        <v>109732.34166666699</v>
      </c>
      <c r="BC121" s="300">
        <v>0.98964442342697057</v>
      </c>
      <c r="BD121" s="302">
        <v>108381</v>
      </c>
      <c r="BE121" s="304">
        <v>109861.83333333299</v>
      </c>
      <c r="BF121" s="300">
        <v>0.98652094828201187</v>
      </c>
      <c r="BG121" s="302">
        <v>108373</v>
      </c>
      <c r="BH121" s="304">
        <v>109992.46666666699</v>
      </c>
      <c r="BI121" s="300">
        <v>0.98527656742552383</v>
      </c>
      <c r="BJ121" s="302">
        <v>108252</v>
      </c>
      <c r="BK121" s="304">
        <v>110125.325</v>
      </c>
      <c r="BL121" s="300">
        <v>0.98298915349398519</v>
      </c>
      <c r="BM121" s="302">
        <v>107966</v>
      </c>
      <c r="BN121" s="304">
        <v>110181.075</v>
      </c>
      <c r="BO121" s="306">
        <f t="shared" si="1"/>
        <v>0.97989604839125055</v>
      </c>
    </row>
    <row r="122" spans="1:67" x14ac:dyDescent="0.2">
      <c r="A122" s="306" t="s">
        <v>632</v>
      </c>
      <c r="B122" s="5" t="s">
        <v>488</v>
      </c>
      <c r="C122" s="5" t="s">
        <v>409</v>
      </c>
      <c r="D122" s="5" t="s">
        <v>430</v>
      </c>
      <c r="E122" s="5" t="s">
        <v>65</v>
      </c>
      <c r="F122" s="117" t="s">
        <v>242</v>
      </c>
      <c r="G122" s="5" t="s">
        <v>243</v>
      </c>
      <c r="H122" s="152">
        <v>144740</v>
      </c>
      <c r="I122" s="274">
        <v>126179.71666666699</v>
      </c>
      <c r="J122" s="199">
        <v>1.1470940324138175</v>
      </c>
      <c r="K122" s="302">
        <v>143909</v>
      </c>
      <c r="L122" s="304">
        <v>126239.175</v>
      </c>
      <c r="M122" s="300">
        <v>1.1399710113758268</v>
      </c>
      <c r="N122" s="302">
        <v>143426</v>
      </c>
      <c r="O122" s="304">
        <v>126288.78333333301</v>
      </c>
      <c r="P122" s="300">
        <v>1.1356986441260912</v>
      </c>
      <c r="Q122" s="302">
        <v>143392</v>
      </c>
      <c r="R122" s="304">
        <v>126338.391666667</v>
      </c>
      <c r="S122" s="300">
        <v>1.1349835794833252</v>
      </c>
      <c r="T122" s="302">
        <v>142805</v>
      </c>
      <c r="U122" s="304">
        <v>126388</v>
      </c>
      <c r="V122" s="300">
        <v>1.1298936607905814</v>
      </c>
      <c r="W122" s="302">
        <v>142040</v>
      </c>
      <c r="X122" s="304">
        <v>126434.33333333299</v>
      </c>
      <c r="Y122" s="300">
        <v>1.1234290263984232</v>
      </c>
      <c r="Z122" s="302">
        <v>142281</v>
      </c>
      <c r="AA122" s="304">
        <v>126480.66666666701</v>
      </c>
      <c r="AB122" s="300">
        <v>1.1249229131197886</v>
      </c>
      <c r="AC122" s="302">
        <v>141902</v>
      </c>
      <c r="AD122" s="304">
        <v>126580.491666667</v>
      </c>
      <c r="AE122" s="300">
        <v>1.1210416244367274</v>
      </c>
      <c r="AF122" s="302">
        <v>141199</v>
      </c>
      <c r="AG122" s="304">
        <v>126629.29166666701</v>
      </c>
      <c r="AH122" s="300">
        <v>1.1150579628265285</v>
      </c>
      <c r="AI122" s="302">
        <v>139496</v>
      </c>
      <c r="AJ122" s="304">
        <v>126674.741666667</v>
      </c>
      <c r="AK122" s="300">
        <v>1.1012140081332944</v>
      </c>
      <c r="AL122" s="302">
        <v>138620</v>
      </c>
      <c r="AM122" s="304">
        <v>126722.09166666699</v>
      </c>
      <c r="AN122" s="300">
        <v>1.0938897723108103</v>
      </c>
      <c r="AO122" s="302">
        <v>137729</v>
      </c>
      <c r="AP122" s="304">
        <v>126778.40833333301</v>
      </c>
      <c r="AQ122" s="300">
        <v>1.0863758412069275</v>
      </c>
      <c r="AR122" s="302">
        <v>138097</v>
      </c>
      <c r="AS122" s="304">
        <v>126833.758333333</v>
      </c>
      <c r="AT122" s="300">
        <v>1.0888031846936679</v>
      </c>
      <c r="AU122" s="302">
        <v>138332</v>
      </c>
      <c r="AV122" s="304">
        <v>126886.941666667</v>
      </c>
      <c r="AW122" s="300">
        <v>1.0901988666682443</v>
      </c>
      <c r="AX122" s="302">
        <v>138263</v>
      </c>
      <c r="AY122" s="304">
        <v>126935.016666667</v>
      </c>
      <c r="AZ122" s="300">
        <v>1.0892423826837352</v>
      </c>
      <c r="BA122" s="302">
        <v>138461</v>
      </c>
      <c r="BB122" s="304">
        <v>126974.866666667</v>
      </c>
      <c r="BC122" s="300">
        <v>1.0904598967879704</v>
      </c>
      <c r="BD122" s="302">
        <v>138495</v>
      </c>
      <c r="BE122" s="304">
        <v>127013.575</v>
      </c>
      <c r="BF122" s="300">
        <v>1.0903952589319685</v>
      </c>
      <c r="BG122" s="302">
        <v>139883</v>
      </c>
      <c r="BH122" s="304">
        <v>127083.108333333</v>
      </c>
      <c r="BI122" s="300">
        <v>1.1007206373414591</v>
      </c>
      <c r="BJ122" s="302">
        <v>140644</v>
      </c>
      <c r="BK122" s="304">
        <v>127173.6</v>
      </c>
      <c r="BL122" s="300">
        <v>1.1059213547465825</v>
      </c>
      <c r="BM122" s="302">
        <v>141736</v>
      </c>
      <c r="BN122" s="304">
        <v>127210.133333333</v>
      </c>
      <c r="BO122" s="306">
        <f t="shared" si="1"/>
        <v>1.1141879682541043</v>
      </c>
    </row>
    <row r="123" spans="1:67" x14ac:dyDescent="0.2">
      <c r="A123" s="306" t="s">
        <v>634</v>
      </c>
      <c r="B123" s="5" t="s">
        <v>491</v>
      </c>
      <c r="C123" s="5" t="s">
        <v>410</v>
      </c>
      <c r="D123" s="5" t="s">
        <v>432</v>
      </c>
      <c r="E123" s="5" t="s">
        <v>89</v>
      </c>
      <c r="F123" s="117" t="s">
        <v>244</v>
      </c>
      <c r="G123" s="5" t="s">
        <v>245</v>
      </c>
      <c r="H123" s="152">
        <v>145758</v>
      </c>
      <c r="I123" s="274">
        <v>124762.52499999999</v>
      </c>
      <c r="J123" s="199">
        <v>1.1682835050028044</v>
      </c>
      <c r="K123" s="302">
        <v>144799</v>
      </c>
      <c r="L123" s="304">
        <v>124809.3</v>
      </c>
      <c r="M123" s="300">
        <v>1.1601619430603327</v>
      </c>
      <c r="N123" s="302">
        <v>143821</v>
      </c>
      <c r="O123" s="304">
        <v>124919.46666666699</v>
      </c>
      <c r="P123" s="300">
        <v>1.1513097504952494</v>
      </c>
      <c r="Q123" s="302">
        <v>143085</v>
      </c>
      <c r="R123" s="304">
        <v>125029.633333333</v>
      </c>
      <c r="S123" s="300">
        <v>1.1444086988444637</v>
      </c>
      <c r="T123" s="302">
        <v>142298</v>
      </c>
      <c r="U123" s="304">
        <v>125139.8</v>
      </c>
      <c r="V123" s="300">
        <v>1.1371122536555116</v>
      </c>
      <c r="W123" s="302">
        <v>141474</v>
      </c>
      <c r="X123" s="304">
        <v>125157.9</v>
      </c>
      <c r="Y123" s="300">
        <v>1.1303641240385145</v>
      </c>
      <c r="Z123" s="302">
        <v>141324</v>
      </c>
      <c r="AA123" s="304">
        <v>125176</v>
      </c>
      <c r="AB123" s="300">
        <v>1.1290023646705438</v>
      </c>
      <c r="AC123" s="302">
        <v>140478</v>
      </c>
      <c r="AD123" s="304">
        <v>125277.516666667</v>
      </c>
      <c r="AE123" s="300">
        <v>1.1213344879255374</v>
      </c>
      <c r="AF123" s="302">
        <v>138798</v>
      </c>
      <c r="AG123" s="304">
        <v>125364.20833333299</v>
      </c>
      <c r="AH123" s="300">
        <v>1.1071581103192363</v>
      </c>
      <c r="AI123" s="302">
        <v>137316</v>
      </c>
      <c r="AJ123" s="304">
        <v>125457.125</v>
      </c>
      <c r="AK123" s="300">
        <v>1.0945253209014634</v>
      </c>
      <c r="AL123" s="302">
        <v>137015</v>
      </c>
      <c r="AM123" s="304">
        <v>125555.425</v>
      </c>
      <c r="AN123" s="300">
        <v>1.0912710462331676</v>
      </c>
      <c r="AO123" s="302">
        <v>136031</v>
      </c>
      <c r="AP123" s="304">
        <v>125663.05</v>
      </c>
      <c r="AQ123" s="300">
        <v>1.0825059554101226</v>
      </c>
      <c r="AR123" s="302">
        <v>135918</v>
      </c>
      <c r="AS123" s="304">
        <v>125778.116666667</v>
      </c>
      <c r="AT123" s="300">
        <v>1.0806172297857295</v>
      </c>
      <c r="AU123" s="302">
        <v>135489</v>
      </c>
      <c r="AV123" s="304">
        <v>125902.133333333</v>
      </c>
      <c r="AW123" s="300">
        <v>1.0761453869990052</v>
      </c>
      <c r="AX123" s="302">
        <v>134740</v>
      </c>
      <c r="AY123" s="304">
        <v>126039.54166666701</v>
      </c>
      <c r="AZ123" s="300">
        <v>1.0690295935567811</v>
      </c>
      <c r="BA123" s="302">
        <v>134574</v>
      </c>
      <c r="BB123" s="304">
        <v>126188.325</v>
      </c>
      <c r="BC123" s="300">
        <v>1.0664536517146099</v>
      </c>
      <c r="BD123" s="302">
        <v>134885</v>
      </c>
      <c r="BE123" s="304">
        <v>126349.375</v>
      </c>
      <c r="BF123" s="300">
        <v>1.0675557358316969</v>
      </c>
      <c r="BG123" s="302">
        <v>135149</v>
      </c>
      <c r="BH123" s="304">
        <v>126515.683333333</v>
      </c>
      <c r="BI123" s="300">
        <v>1.0682391023721594</v>
      </c>
      <c r="BJ123" s="302">
        <v>135301</v>
      </c>
      <c r="BK123" s="304">
        <v>126684.016666667</v>
      </c>
      <c r="BL123" s="300">
        <v>1.0680194989081073</v>
      </c>
      <c r="BM123" s="302">
        <v>136082</v>
      </c>
      <c r="BN123" s="304">
        <v>126777.191666667</v>
      </c>
      <c r="BO123" s="306">
        <f t="shared" si="1"/>
        <v>1.0733949712168886</v>
      </c>
    </row>
    <row r="124" spans="1:67" x14ac:dyDescent="0.2">
      <c r="A124" s="306" t="s">
        <v>640</v>
      </c>
      <c r="B124" s="5" t="s">
        <v>475</v>
      </c>
      <c r="C124" s="5" t="s">
        <v>402</v>
      </c>
      <c r="D124" s="5" t="s">
        <v>427</v>
      </c>
      <c r="E124" s="5" t="s">
        <v>50</v>
      </c>
      <c r="F124" s="117" t="s">
        <v>246</v>
      </c>
      <c r="G124" s="5" t="s">
        <v>247</v>
      </c>
      <c r="H124" s="152">
        <v>200945</v>
      </c>
      <c r="I124" s="274">
        <v>206450.90833333301</v>
      </c>
      <c r="J124" s="199">
        <v>0.97333066549436908</v>
      </c>
      <c r="K124" s="302">
        <v>200266</v>
      </c>
      <c r="L124" s="304">
        <v>206552.2</v>
      </c>
      <c r="M124" s="300">
        <v>0.96956604674266356</v>
      </c>
      <c r="N124" s="302">
        <v>199992</v>
      </c>
      <c r="O124" s="304">
        <v>206623.26666666701</v>
      </c>
      <c r="P124" s="300">
        <v>0.96790648616854535</v>
      </c>
      <c r="Q124" s="302">
        <v>199211</v>
      </c>
      <c r="R124" s="304">
        <v>206694.33333333299</v>
      </c>
      <c r="S124" s="300">
        <v>0.96379516935636189</v>
      </c>
      <c r="T124" s="302">
        <v>198160</v>
      </c>
      <c r="U124" s="304">
        <v>206765.4</v>
      </c>
      <c r="V124" s="300">
        <v>0.95838085095475356</v>
      </c>
      <c r="W124" s="302">
        <v>196577</v>
      </c>
      <c r="X124" s="304">
        <v>206799.316666667</v>
      </c>
      <c r="Y124" s="300">
        <v>0.95056890500685742</v>
      </c>
      <c r="Z124" s="302">
        <v>196842</v>
      </c>
      <c r="AA124" s="304">
        <v>206833.23333333299</v>
      </c>
      <c r="AB124" s="300">
        <v>0.95169425545250219</v>
      </c>
      <c r="AC124" s="302">
        <v>196474</v>
      </c>
      <c r="AD124" s="304">
        <v>207017.85</v>
      </c>
      <c r="AE124" s="300">
        <v>0.94906791853939165</v>
      </c>
      <c r="AF124" s="302">
        <v>194263</v>
      </c>
      <c r="AG124" s="304">
        <v>207202.433333333</v>
      </c>
      <c r="AH124" s="300">
        <v>0.93755173081139964</v>
      </c>
      <c r="AI124" s="302">
        <v>192692</v>
      </c>
      <c r="AJ124" s="304">
        <v>207396.55</v>
      </c>
      <c r="AK124" s="300">
        <v>0.92909935097763208</v>
      </c>
      <c r="AL124" s="302">
        <v>192501</v>
      </c>
      <c r="AM124" s="304">
        <v>207612.40833333301</v>
      </c>
      <c r="AN124" s="300">
        <v>0.92721336622100725</v>
      </c>
      <c r="AO124" s="302">
        <v>191286</v>
      </c>
      <c r="AP124" s="304">
        <v>207838.24166666699</v>
      </c>
      <c r="AQ124" s="300">
        <v>0.920359980271515</v>
      </c>
      <c r="AR124" s="302">
        <v>190637</v>
      </c>
      <c r="AS124" s="304">
        <v>208076.58333333299</v>
      </c>
      <c r="AT124" s="300">
        <v>0.9161867084995563</v>
      </c>
      <c r="AU124" s="302">
        <v>190117</v>
      </c>
      <c r="AV124" s="304">
        <v>208315.55</v>
      </c>
      <c r="AW124" s="300">
        <v>0.91263950290796825</v>
      </c>
      <c r="AX124" s="302">
        <v>189521</v>
      </c>
      <c r="AY124" s="304">
        <v>208578.73333333299</v>
      </c>
      <c r="AZ124" s="300">
        <v>0.90863050595442763</v>
      </c>
      <c r="BA124" s="302">
        <v>189769</v>
      </c>
      <c r="BB124" s="304">
        <v>208869.92499999999</v>
      </c>
      <c r="BC124" s="300">
        <v>0.90855109944622237</v>
      </c>
      <c r="BD124" s="302">
        <v>190382</v>
      </c>
      <c r="BE124" s="304">
        <v>209180.00833333301</v>
      </c>
      <c r="BF124" s="300">
        <v>0.91013477586549296</v>
      </c>
      <c r="BG124" s="302">
        <v>190821</v>
      </c>
      <c r="BH124" s="304">
        <v>209495.5</v>
      </c>
      <c r="BI124" s="300">
        <v>0.91085966047003397</v>
      </c>
      <c r="BJ124" s="302">
        <v>190725</v>
      </c>
      <c r="BK124" s="304">
        <v>209819.45833333299</v>
      </c>
      <c r="BL124" s="300">
        <v>0.90899576957729877</v>
      </c>
      <c r="BM124" s="302">
        <v>191236</v>
      </c>
      <c r="BN124" s="304">
        <v>210006.808333333</v>
      </c>
      <c r="BO124" s="306">
        <f t="shared" si="1"/>
        <v>0.9106180962307705</v>
      </c>
    </row>
    <row r="125" spans="1:67" x14ac:dyDescent="0.2">
      <c r="A125" s="306" t="s">
        <v>634</v>
      </c>
      <c r="B125" s="5" t="s">
        <v>491</v>
      </c>
      <c r="C125" s="5" t="s">
        <v>410</v>
      </c>
      <c r="D125" s="5" t="s">
        <v>432</v>
      </c>
      <c r="E125" s="5" t="s">
        <v>89</v>
      </c>
      <c r="F125" s="117" t="s">
        <v>248</v>
      </c>
      <c r="G125" s="5" t="s">
        <v>249</v>
      </c>
      <c r="H125" s="152">
        <v>221648</v>
      </c>
      <c r="I125" s="274">
        <v>192159.85</v>
      </c>
      <c r="J125" s="199">
        <v>1.1534563541759633</v>
      </c>
      <c r="K125" s="302">
        <v>221219</v>
      </c>
      <c r="L125" s="304">
        <v>192280.75</v>
      </c>
      <c r="M125" s="300">
        <v>1.1504999850479052</v>
      </c>
      <c r="N125" s="302">
        <v>220097</v>
      </c>
      <c r="O125" s="304">
        <v>192380.89166666701</v>
      </c>
      <c r="P125" s="300">
        <v>1.14406892541779</v>
      </c>
      <c r="Q125" s="302">
        <v>219842</v>
      </c>
      <c r="R125" s="304">
        <v>192481.03333333301</v>
      </c>
      <c r="S125" s="300">
        <v>1.1421488974411524</v>
      </c>
      <c r="T125" s="302">
        <v>219346</v>
      </c>
      <c r="U125" s="304">
        <v>192581.17499999999</v>
      </c>
      <c r="V125" s="300">
        <v>1.1389794459401341</v>
      </c>
      <c r="W125" s="302">
        <v>218713</v>
      </c>
      <c r="X125" s="304">
        <v>192643.35833333299</v>
      </c>
      <c r="Y125" s="300">
        <v>1.135325930217425</v>
      </c>
      <c r="Z125" s="302">
        <v>218667</v>
      </c>
      <c r="AA125" s="304">
        <v>192705.54166666701</v>
      </c>
      <c r="AB125" s="300">
        <v>1.1347208705509877</v>
      </c>
      <c r="AC125" s="302">
        <v>218258</v>
      </c>
      <c r="AD125" s="304">
        <v>192923.91666666701</v>
      </c>
      <c r="AE125" s="300">
        <v>1.1313164472868602</v>
      </c>
      <c r="AF125" s="302">
        <v>216587</v>
      </c>
      <c r="AG125" s="304">
        <v>193115.85833333299</v>
      </c>
      <c r="AH125" s="300">
        <v>1.1215391727496247</v>
      </c>
      <c r="AI125" s="302">
        <v>215224</v>
      </c>
      <c r="AJ125" s="304">
        <v>193320.10833333299</v>
      </c>
      <c r="AK125" s="300">
        <v>1.113303741941315</v>
      </c>
      <c r="AL125" s="302">
        <v>214977</v>
      </c>
      <c r="AM125" s="304">
        <v>193535.53333333301</v>
      </c>
      <c r="AN125" s="300">
        <v>1.1107882686831343</v>
      </c>
      <c r="AO125" s="302">
        <v>213863</v>
      </c>
      <c r="AP125" s="304">
        <v>193739.10833333299</v>
      </c>
      <c r="AQ125" s="300">
        <v>1.1038710864305381</v>
      </c>
      <c r="AR125" s="302">
        <v>213571</v>
      </c>
      <c r="AS125" s="304">
        <v>193960.27499999999</v>
      </c>
      <c r="AT125" s="300">
        <v>1.1011069148051065</v>
      </c>
      <c r="AU125" s="302">
        <v>213334</v>
      </c>
      <c r="AV125" s="304">
        <v>194198.17499999999</v>
      </c>
      <c r="AW125" s="300">
        <v>1.0985376149904602</v>
      </c>
      <c r="AX125" s="302">
        <v>212578</v>
      </c>
      <c r="AY125" s="304">
        <v>194457.34166666699</v>
      </c>
      <c r="AZ125" s="300">
        <v>1.0931857762634383</v>
      </c>
      <c r="BA125" s="302">
        <v>213062</v>
      </c>
      <c r="BB125" s="304">
        <v>194736.10833333299</v>
      </c>
      <c r="BC125" s="300">
        <v>1.0941062847743588</v>
      </c>
      <c r="BD125" s="302">
        <v>212953</v>
      </c>
      <c r="BE125" s="304">
        <v>195032.72500000001</v>
      </c>
      <c r="BF125" s="300">
        <v>1.0918834262301365</v>
      </c>
      <c r="BG125" s="302">
        <v>212631</v>
      </c>
      <c r="BH125" s="304">
        <v>195341.33333333299</v>
      </c>
      <c r="BI125" s="300">
        <v>1.0885100268930985</v>
      </c>
      <c r="BJ125" s="302">
        <v>212747</v>
      </c>
      <c r="BK125" s="304">
        <v>195660.3</v>
      </c>
      <c r="BL125" s="300">
        <v>1.0873283951828756</v>
      </c>
      <c r="BM125" s="302">
        <v>213506</v>
      </c>
      <c r="BN125" s="304">
        <v>195834.25833333301</v>
      </c>
      <c r="BO125" s="306">
        <f t="shared" si="1"/>
        <v>1.0902382546193097</v>
      </c>
    </row>
    <row r="126" spans="1:67" x14ac:dyDescent="0.2">
      <c r="A126" s="306" t="s">
        <v>639</v>
      </c>
      <c r="B126" s="5" t="s">
        <v>480</v>
      </c>
      <c r="C126" s="5" t="s">
        <v>405</v>
      </c>
      <c r="D126" s="5" t="s">
        <v>429</v>
      </c>
      <c r="E126" s="5" t="s">
        <v>60</v>
      </c>
      <c r="F126" s="117" t="s">
        <v>250</v>
      </c>
      <c r="G126" s="5" t="s">
        <v>251</v>
      </c>
      <c r="H126" s="152">
        <v>145808</v>
      </c>
      <c r="I126" s="274">
        <v>129310.96666666699</v>
      </c>
      <c r="J126" s="199">
        <v>1.1275764442768295</v>
      </c>
      <c r="K126" s="302">
        <v>145014</v>
      </c>
      <c r="L126" s="304">
        <v>129416.35</v>
      </c>
      <c r="M126" s="300">
        <v>1.1205230251046332</v>
      </c>
      <c r="N126" s="302">
        <v>144492</v>
      </c>
      <c r="O126" s="304">
        <v>129544.133333333</v>
      </c>
      <c r="P126" s="300">
        <v>1.1153882177605396</v>
      </c>
      <c r="Q126" s="302">
        <v>143778</v>
      </c>
      <c r="R126" s="304">
        <v>129671.91666666701</v>
      </c>
      <c r="S126" s="300">
        <v>1.1087828706164182</v>
      </c>
      <c r="T126" s="302">
        <v>143459</v>
      </c>
      <c r="U126" s="304">
        <v>129799.7</v>
      </c>
      <c r="V126" s="300">
        <v>1.1052336792766084</v>
      </c>
      <c r="W126" s="302">
        <v>142623</v>
      </c>
      <c r="X126" s="304">
        <v>129911.35</v>
      </c>
      <c r="Y126" s="300">
        <v>1.0978486483282639</v>
      </c>
      <c r="Z126" s="302">
        <v>142299</v>
      </c>
      <c r="AA126" s="304">
        <v>130023</v>
      </c>
      <c r="AB126" s="300">
        <v>1.0944140652038485</v>
      </c>
      <c r="AC126" s="302">
        <v>141647</v>
      </c>
      <c r="AD126" s="304">
        <v>130246.09166666699</v>
      </c>
      <c r="AE126" s="300">
        <v>1.0875335926586638</v>
      </c>
      <c r="AF126" s="302">
        <v>139773</v>
      </c>
      <c r="AG126" s="304">
        <v>130378.8</v>
      </c>
      <c r="AH126" s="300">
        <v>1.0720531252013363</v>
      </c>
      <c r="AI126" s="302">
        <v>138676</v>
      </c>
      <c r="AJ126" s="304">
        <v>130515.183333333</v>
      </c>
      <c r="AK126" s="300">
        <v>1.0625277186779445</v>
      </c>
      <c r="AL126" s="302">
        <v>138522</v>
      </c>
      <c r="AM126" s="304">
        <v>130649.2</v>
      </c>
      <c r="AN126" s="300">
        <v>1.0602590754478405</v>
      </c>
      <c r="AO126" s="302">
        <v>137403</v>
      </c>
      <c r="AP126" s="304">
        <v>130733.05</v>
      </c>
      <c r="AQ126" s="300">
        <v>1.0510196159272656</v>
      </c>
      <c r="AR126" s="302">
        <v>137225</v>
      </c>
      <c r="AS126" s="304">
        <v>130813.52499999999</v>
      </c>
      <c r="AT126" s="300">
        <v>1.049012324987038</v>
      </c>
      <c r="AU126" s="302">
        <v>136397</v>
      </c>
      <c r="AV126" s="304">
        <v>130898.125</v>
      </c>
      <c r="AW126" s="300">
        <v>1.0420088141063899</v>
      </c>
      <c r="AX126" s="302">
        <v>136100</v>
      </c>
      <c r="AY126" s="304">
        <v>130982.875</v>
      </c>
      <c r="AZ126" s="300">
        <v>1.0390671299587828</v>
      </c>
      <c r="BA126" s="302">
        <v>136115</v>
      </c>
      <c r="BB126" s="304">
        <v>131051.575</v>
      </c>
      <c r="BC126" s="300">
        <v>1.0386368878054308</v>
      </c>
      <c r="BD126" s="302">
        <v>136420</v>
      </c>
      <c r="BE126" s="304">
        <v>131115.45000000001</v>
      </c>
      <c r="BF126" s="300">
        <v>1.0404570933478854</v>
      </c>
      <c r="BG126" s="302">
        <v>136749</v>
      </c>
      <c r="BH126" s="304">
        <v>131242.88333333301</v>
      </c>
      <c r="BI126" s="300">
        <v>1.0419536398989533</v>
      </c>
      <c r="BJ126" s="302">
        <v>136960</v>
      </c>
      <c r="BK126" s="304">
        <v>131406.39166666701</v>
      </c>
      <c r="BL126" s="300">
        <v>1.0422628478180924</v>
      </c>
      <c r="BM126" s="302">
        <v>137024</v>
      </c>
      <c r="BN126" s="304">
        <v>131465.875</v>
      </c>
      <c r="BO126" s="306">
        <f t="shared" si="1"/>
        <v>1.0422780816694828</v>
      </c>
    </row>
    <row r="127" spans="1:67" x14ac:dyDescent="0.2">
      <c r="A127" s="306" t="s">
        <v>642</v>
      </c>
      <c r="B127" s="5" t="s">
        <v>488</v>
      </c>
      <c r="C127" s="5" t="s">
        <v>409</v>
      </c>
      <c r="D127" s="5" t="s">
        <v>438</v>
      </c>
      <c r="E127" s="5" t="s">
        <v>128</v>
      </c>
      <c r="F127" s="117" t="s">
        <v>252</v>
      </c>
      <c r="G127" s="5" t="s">
        <v>253</v>
      </c>
      <c r="H127" s="152">
        <v>181162</v>
      </c>
      <c r="I127" s="274">
        <v>191686.77499999999</v>
      </c>
      <c r="J127" s="199">
        <v>0.94509389080180417</v>
      </c>
      <c r="K127" s="302">
        <v>181237</v>
      </c>
      <c r="L127" s="304">
        <v>191936.5</v>
      </c>
      <c r="M127" s="300">
        <v>0.94425500100293591</v>
      </c>
      <c r="N127" s="302">
        <v>181058</v>
      </c>
      <c r="O127" s="304">
        <v>192238.72500000001</v>
      </c>
      <c r="P127" s="300">
        <v>0.94183937185392796</v>
      </c>
      <c r="Q127" s="302">
        <v>180632</v>
      </c>
      <c r="R127" s="304">
        <v>192540.95</v>
      </c>
      <c r="S127" s="300">
        <v>0.93814848218002456</v>
      </c>
      <c r="T127" s="302">
        <v>179890</v>
      </c>
      <c r="U127" s="304">
        <v>192843.17499999999</v>
      </c>
      <c r="V127" s="300">
        <v>0.9328305240774013</v>
      </c>
      <c r="W127" s="302">
        <v>179265</v>
      </c>
      <c r="X127" s="304">
        <v>193211.2</v>
      </c>
      <c r="Y127" s="300">
        <v>0.92781888420547043</v>
      </c>
      <c r="Z127" s="302">
        <v>178940</v>
      </c>
      <c r="AA127" s="304">
        <v>193579.22500000001</v>
      </c>
      <c r="AB127" s="300">
        <v>0.92437605326707961</v>
      </c>
      <c r="AC127" s="302">
        <v>178358</v>
      </c>
      <c r="AD127" s="304">
        <v>194324.27499999999</v>
      </c>
      <c r="AE127" s="300">
        <v>0.91783695063316206</v>
      </c>
      <c r="AF127" s="302">
        <v>176893</v>
      </c>
      <c r="AG127" s="304">
        <v>194708.10833333299</v>
      </c>
      <c r="AH127" s="300">
        <v>0.90850351078942126</v>
      </c>
      <c r="AI127" s="302">
        <v>175794</v>
      </c>
      <c r="AJ127" s="304">
        <v>195084.35833333299</v>
      </c>
      <c r="AK127" s="300">
        <v>0.90111786255886128</v>
      </c>
      <c r="AL127" s="302">
        <v>174630</v>
      </c>
      <c r="AM127" s="304">
        <v>195448.46666666699</v>
      </c>
      <c r="AN127" s="300">
        <v>0.89348360198613164</v>
      </c>
      <c r="AO127" s="302">
        <v>173138</v>
      </c>
      <c r="AP127" s="304">
        <v>195783.5</v>
      </c>
      <c r="AQ127" s="300">
        <v>0.88433397094239297</v>
      </c>
      <c r="AR127" s="302">
        <v>172223</v>
      </c>
      <c r="AS127" s="304">
        <v>196106.11666666699</v>
      </c>
      <c r="AT127" s="300">
        <v>0.87821330067301007</v>
      </c>
      <c r="AU127" s="302">
        <v>170918</v>
      </c>
      <c r="AV127" s="304">
        <v>196415.83333333299</v>
      </c>
      <c r="AW127" s="300">
        <v>0.870184430141835</v>
      </c>
      <c r="AX127" s="302">
        <v>169533</v>
      </c>
      <c r="AY127" s="304">
        <v>196669.71666666699</v>
      </c>
      <c r="AZ127" s="300">
        <v>0.86201883479264541</v>
      </c>
      <c r="BA127" s="302">
        <v>169770</v>
      </c>
      <c r="BB127" s="304">
        <v>196856.50833333301</v>
      </c>
      <c r="BC127" s="300">
        <v>0.8624048116942723</v>
      </c>
      <c r="BD127" s="302">
        <v>169424</v>
      </c>
      <c r="BE127" s="304">
        <v>196989.32500000001</v>
      </c>
      <c r="BF127" s="300">
        <v>0.86006690971706201</v>
      </c>
      <c r="BG127" s="302">
        <v>169037</v>
      </c>
      <c r="BH127" s="304">
        <v>197496.61666666699</v>
      </c>
      <c r="BI127" s="300">
        <v>0.85589820652623694</v>
      </c>
      <c r="BJ127" s="302">
        <v>168787</v>
      </c>
      <c r="BK127" s="304">
        <v>198133.24166666699</v>
      </c>
      <c r="BL127" s="300">
        <v>0.85188632952345189</v>
      </c>
      <c r="BM127" s="302">
        <v>168874</v>
      </c>
      <c r="BN127" s="304">
        <v>198389.558333333</v>
      </c>
      <c r="BO127" s="306">
        <f t="shared" si="1"/>
        <v>0.85122423487761822</v>
      </c>
    </row>
    <row r="128" spans="1:67" x14ac:dyDescent="0.2">
      <c r="A128" s="306" t="s">
        <v>642</v>
      </c>
      <c r="B128" s="5" t="s">
        <v>488</v>
      </c>
      <c r="C128" s="5" t="s">
        <v>409</v>
      </c>
      <c r="D128" s="5" t="s">
        <v>438</v>
      </c>
      <c r="E128" s="5" t="s">
        <v>128</v>
      </c>
      <c r="F128" s="117" t="s">
        <v>254</v>
      </c>
      <c r="G128" s="5" t="s">
        <v>255</v>
      </c>
      <c r="H128" s="152">
        <v>88041</v>
      </c>
      <c r="I128" s="274">
        <v>87384.658333333296</v>
      </c>
      <c r="J128" s="199">
        <v>1.0075109484798013</v>
      </c>
      <c r="K128" s="302">
        <v>87585</v>
      </c>
      <c r="L128" s="304">
        <v>87430.925000000003</v>
      </c>
      <c r="M128" s="300">
        <v>1.0017622483120245</v>
      </c>
      <c r="N128" s="302">
        <v>87008</v>
      </c>
      <c r="O128" s="304">
        <v>87477.25</v>
      </c>
      <c r="P128" s="300">
        <v>0.99463574815166234</v>
      </c>
      <c r="Q128" s="302">
        <v>86592</v>
      </c>
      <c r="R128" s="304">
        <v>87523.574999999997</v>
      </c>
      <c r="S128" s="300">
        <v>0.9893562962893141</v>
      </c>
      <c r="T128" s="302">
        <v>86277</v>
      </c>
      <c r="U128" s="304">
        <v>87569.9</v>
      </c>
      <c r="V128" s="300">
        <v>0.98523579449102949</v>
      </c>
      <c r="W128" s="302">
        <v>85610</v>
      </c>
      <c r="X128" s="304">
        <v>87596.35</v>
      </c>
      <c r="Y128" s="300">
        <v>0.97732382684894969</v>
      </c>
      <c r="Z128" s="302">
        <v>85574</v>
      </c>
      <c r="AA128" s="304">
        <v>87622.8</v>
      </c>
      <c r="AB128" s="300">
        <v>0.97661795788310801</v>
      </c>
      <c r="AC128" s="302">
        <v>85223</v>
      </c>
      <c r="AD128" s="304">
        <v>87720.958333333299</v>
      </c>
      <c r="AE128" s="300">
        <v>0.97152381391182208</v>
      </c>
      <c r="AF128" s="302">
        <v>84133</v>
      </c>
      <c r="AG128" s="304">
        <v>87807.891666666706</v>
      </c>
      <c r="AH128" s="300">
        <v>0.95814850354661507</v>
      </c>
      <c r="AI128" s="302">
        <v>83361</v>
      </c>
      <c r="AJ128" s="304">
        <v>87896.125</v>
      </c>
      <c r="AK128" s="300">
        <v>0.9484035843445886</v>
      </c>
      <c r="AL128" s="302">
        <v>82921</v>
      </c>
      <c r="AM128" s="304">
        <v>87991.391666666706</v>
      </c>
      <c r="AN128" s="300">
        <v>0.94237627601260576</v>
      </c>
      <c r="AO128" s="302">
        <v>82499</v>
      </c>
      <c r="AP128" s="304">
        <v>88076.85</v>
      </c>
      <c r="AQ128" s="300">
        <v>0.93667064614595086</v>
      </c>
      <c r="AR128" s="302">
        <v>76086</v>
      </c>
      <c r="AS128" s="304">
        <v>81311.808333333305</v>
      </c>
      <c r="AT128" s="300">
        <v>0.93573124936650787</v>
      </c>
      <c r="AU128" s="302">
        <v>76325</v>
      </c>
      <c r="AV128" s="304">
        <v>81378.95</v>
      </c>
      <c r="AW128" s="300">
        <v>0.93789610212468955</v>
      </c>
      <c r="AX128" s="302">
        <v>76076</v>
      </c>
      <c r="AY128" s="304">
        <v>81455.916666666701</v>
      </c>
      <c r="AZ128" s="300">
        <v>0.93395302776246003</v>
      </c>
      <c r="BA128" s="302">
        <v>76347</v>
      </c>
      <c r="BB128" s="304">
        <v>81545.399999999994</v>
      </c>
      <c r="BC128" s="300">
        <v>0.93625146237556023</v>
      </c>
      <c r="BD128" s="302">
        <v>76492</v>
      </c>
      <c r="BE128" s="304">
        <v>81638.441666666695</v>
      </c>
      <c r="BF128" s="300">
        <v>0.93696055973630854</v>
      </c>
      <c r="BG128" s="302">
        <v>77431</v>
      </c>
      <c r="BH128" s="304">
        <v>81725.908333333296</v>
      </c>
      <c r="BI128" s="300">
        <v>0.94744740779367331</v>
      </c>
      <c r="BJ128" s="302">
        <v>77636</v>
      </c>
      <c r="BK128" s="304">
        <v>81815.625</v>
      </c>
      <c r="BL128" s="300">
        <v>0.94891409801000726</v>
      </c>
      <c r="BM128" s="302">
        <v>77899</v>
      </c>
      <c r="BN128" s="304">
        <v>81856.116666666698</v>
      </c>
      <c r="BO128" s="306">
        <f t="shared" si="1"/>
        <v>0.95165765457967166</v>
      </c>
    </row>
    <row r="129" spans="1:67" x14ac:dyDescent="0.2">
      <c r="A129" s="306" t="s">
        <v>642</v>
      </c>
      <c r="B129" s="5" t="s">
        <v>488</v>
      </c>
      <c r="C129" s="5" t="s">
        <v>409</v>
      </c>
      <c r="D129" s="5" t="s">
        <v>438</v>
      </c>
      <c r="E129" s="5" t="s">
        <v>128</v>
      </c>
      <c r="F129" s="117" t="s">
        <v>256</v>
      </c>
      <c r="G129" s="5" t="s">
        <v>257</v>
      </c>
      <c r="H129" s="152">
        <v>48152</v>
      </c>
      <c r="I129" s="274">
        <v>54062.966666666704</v>
      </c>
      <c r="J129" s="199">
        <v>0.89066514416214615</v>
      </c>
      <c r="K129" s="302">
        <v>47809</v>
      </c>
      <c r="L129" s="304">
        <v>54078.125</v>
      </c>
      <c r="M129" s="300">
        <v>0.8840728113262063</v>
      </c>
      <c r="N129" s="302">
        <v>47547</v>
      </c>
      <c r="O129" s="304">
        <v>54089.083333333299</v>
      </c>
      <c r="P129" s="300">
        <v>0.87904983907720191</v>
      </c>
      <c r="Q129" s="302">
        <v>47513</v>
      </c>
      <c r="R129" s="304">
        <v>54100.041666666701</v>
      </c>
      <c r="S129" s="300">
        <v>0.8782433162020048</v>
      </c>
      <c r="T129" s="302">
        <v>47354</v>
      </c>
      <c r="U129" s="304">
        <v>54111</v>
      </c>
      <c r="V129" s="300">
        <v>0.8751270536489808</v>
      </c>
      <c r="W129" s="302">
        <v>47204</v>
      </c>
      <c r="X129" s="304">
        <v>54116.35</v>
      </c>
      <c r="Y129" s="300">
        <v>0.87226873209298117</v>
      </c>
      <c r="Z129" s="302">
        <v>47279</v>
      </c>
      <c r="AA129" s="304">
        <v>54121.7</v>
      </c>
      <c r="AB129" s="300">
        <v>0.87356827298477324</v>
      </c>
      <c r="AC129" s="302">
        <v>47116</v>
      </c>
      <c r="AD129" s="304">
        <v>54153.516666666699</v>
      </c>
      <c r="AE129" s="300">
        <v>0.87004506632533196</v>
      </c>
      <c r="AF129" s="302">
        <v>46756</v>
      </c>
      <c r="AG129" s="304">
        <v>54182.541666666701</v>
      </c>
      <c r="AH129" s="300">
        <v>0.86293478603578433</v>
      </c>
      <c r="AI129" s="302">
        <v>46477</v>
      </c>
      <c r="AJ129" s="304">
        <v>54207.733333333301</v>
      </c>
      <c r="AK129" s="300">
        <v>0.85738689190718231</v>
      </c>
      <c r="AL129" s="302">
        <v>46305</v>
      </c>
      <c r="AM129" s="304">
        <v>54236.074999999997</v>
      </c>
      <c r="AN129" s="300">
        <v>0.85376753387851168</v>
      </c>
      <c r="AO129" s="302">
        <v>45935</v>
      </c>
      <c r="AP129" s="304">
        <v>54263.691666666702</v>
      </c>
      <c r="AQ129" s="300">
        <v>0.84651446647182538</v>
      </c>
      <c r="AR129" s="302">
        <v>52533</v>
      </c>
      <c r="AS129" s="304">
        <v>61149.941666666702</v>
      </c>
      <c r="AT129" s="300">
        <v>0.85908503864748798</v>
      </c>
      <c r="AU129" s="302">
        <v>52495</v>
      </c>
      <c r="AV129" s="304">
        <v>61213.925000000003</v>
      </c>
      <c r="AW129" s="300">
        <v>0.85756631354712176</v>
      </c>
      <c r="AX129" s="302">
        <v>52197</v>
      </c>
      <c r="AY129" s="304">
        <v>61279.45</v>
      </c>
      <c r="AZ129" s="300">
        <v>0.8517863655760618</v>
      </c>
      <c r="BA129" s="302">
        <v>52823</v>
      </c>
      <c r="BB129" s="304">
        <v>61338.9</v>
      </c>
      <c r="BC129" s="300">
        <v>0.86116640500563257</v>
      </c>
      <c r="BD129" s="302">
        <v>52591</v>
      </c>
      <c r="BE129" s="304">
        <v>61401.358333333301</v>
      </c>
      <c r="BF129" s="300">
        <v>0.85651199627369856</v>
      </c>
      <c r="BG129" s="302">
        <v>52784</v>
      </c>
      <c r="BH129" s="304">
        <v>61465</v>
      </c>
      <c r="BI129" s="300">
        <v>0.8587651508988855</v>
      </c>
      <c r="BJ129" s="302">
        <v>52828</v>
      </c>
      <c r="BK129" s="304">
        <v>61527.733333333301</v>
      </c>
      <c r="BL129" s="300">
        <v>0.85860468341647611</v>
      </c>
      <c r="BM129" s="302">
        <v>52978</v>
      </c>
      <c r="BN129" s="304">
        <v>61541.041666666701</v>
      </c>
      <c r="BO129" s="306">
        <f t="shared" si="1"/>
        <v>0.86085640680169351</v>
      </c>
    </row>
    <row r="130" spans="1:67" x14ac:dyDescent="0.2">
      <c r="A130" s="306" t="s">
        <v>628</v>
      </c>
      <c r="B130" s="5" t="s">
        <v>485</v>
      </c>
      <c r="C130" s="5" t="s">
        <v>464</v>
      </c>
      <c r="D130" s="5" t="s">
        <v>425</v>
      </c>
      <c r="E130" s="5" t="s">
        <v>40</v>
      </c>
      <c r="F130" s="117" t="s">
        <v>258</v>
      </c>
      <c r="G130" s="5" t="s">
        <v>259</v>
      </c>
      <c r="H130" s="152">
        <v>185701</v>
      </c>
      <c r="I130" s="274">
        <v>137920.75</v>
      </c>
      <c r="J130" s="199">
        <v>1.3464326433839724</v>
      </c>
      <c r="K130" s="302">
        <v>184831</v>
      </c>
      <c r="L130" s="304">
        <v>138045.4</v>
      </c>
      <c r="M130" s="300">
        <v>1.3389145889685568</v>
      </c>
      <c r="N130" s="302">
        <v>183962</v>
      </c>
      <c r="O130" s="304">
        <v>138113.691666667</v>
      </c>
      <c r="P130" s="300">
        <v>1.3319606317090302</v>
      </c>
      <c r="Q130" s="302">
        <v>182361</v>
      </c>
      <c r="R130" s="304">
        <v>138181.98333333299</v>
      </c>
      <c r="S130" s="300">
        <v>1.3197161858655269</v>
      </c>
      <c r="T130" s="302">
        <v>180692</v>
      </c>
      <c r="U130" s="304">
        <v>138250.27499999999</v>
      </c>
      <c r="V130" s="300">
        <v>1.3069919752420023</v>
      </c>
      <c r="W130" s="302">
        <v>179388</v>
      </c>
      <c r="X130" s="304">
        <v>138299.04999999999</v>
      </c>
      <c r="Y130" s="300">
        <v>1.2971021854452363</v>
      </c>
      <c r="Z130" s="302">
        <v>178744</v>
      </c>
      <c r="AA130" s="304">
        <v>138347.82500000001</v>
      </c>
      <c r="AB130" s="300">
        <v>1.2919899535825734</v>
      </c>
      <c r="AC130" s="302">
        <v>177252</v>
      </c>
      <c r="AD130" s="304">
        <v>138540.29166666701</v>
      </c>
      <c r="AE130" s="300">
        <v>1.279425630389712</v>
      </c>
      <c r="AF130" s="302">
        <v>174359</v>
      </c>
      <c r="AG130" s="304">
        <v>138717.09166666699</v>
      </c>
      <c r="AH130" s="300">
        <v>1.2569395588178813</v>
      </c>
      <c r="AI130" s="302">
        <v>173448</v>
      </c>
      <c r="AJ130" s="304">
        <v>138906.316666667</v>
      </c>
      <c r="AK130" s="300">
        <v>1.2486689170242888</v>
      </c>
      <c r="AL130" s="302">
        <v>172392</v>
      </c>
      <c r="AM130" s="304">
        <v>139103.45833333299</v>
      </c>
      <c r="AN130" s="300">
        <v>1.2393077933899947</v>
      </c>
      <c r="AO130" s="302">
        <v>171219</v>
      </c>
      <c r="AP130" s="304">
        <v>139297.47500000001</v>
      </c>
      <c r="AQ130" s="300">
        <v>1.229160830086834</v>
      </c>
      <c r="AR130" s="302">
        <v>171489</v>
      </c>
      <c r="AS130" s="304">
        <v>139504.85</v>
      </c>
      <c r="AT130" s="300">
        <v>1.2292690899276979</v>
      </c>
      <c r="AU130" s="302">
        <v>170755</v>
      </c>
      <c r="AV130" s="304">
        <v>139723.53333333301</v>
      </c>
      <c r="AW130" s="300">
        <v>1.222091911980471</v>
      </c>
      <c r="AX130" s="302">
        <v>169946</v>
      </c>
      <c r="AY130" s="304">
        <v>139957.691666667</v>
      </c>
      <c r="AZ130" s="300">
        <v>1.214266954364718</v>
      </c>
      <c r="BA130" s="302">
        <v>170121</v>
      </c>
      <c r="BB130" s="304">
        <v>140202.691666667</v>
      </c>
      <c r="BC130" s="300">
        <v>1.2133932521385824</v>
      </c>
      <c r="BD130" s="302">
        <v>170408</v>
      </c>
      <c r="BE130" s="304">
        <v>140457.02499999999</v>
      </c>
      <c r="BF130" s="300">
        <v>1.2132394232328358</v>
      </c>
      <c r="BG130" s="302">
        <v>170083</v>
      </c>
      <c r="BH130" s="304">
        <v>140713.558333333</v>
      </c>
      <c r="BI130" s="300">
        <v>1.2087179232373217</v>
      </c>
      <c r="BJ130" s="302">
        <v>169518</v>
      </c>
      <c r="BK130" s="304">
        <v>140974.191666667</v>
      </c>
      <c r="BL130" s="300">
        <v>1.2024754176340642</v>
      </c>
      <c r="BM130" s="302">
        <v>169911</v>
      </c>
      <c r="BN130" s="304">
        <v>141095.01666666701</v>
      </c>
      <c r="BO130" s="306">
        <f t="shared" si="1"/>
        <v>1.2042310495019817</v>
      </c>
    </row>
    <row r="131" spans="1:67" x14ac:dyDescent="0.2">
      <c r="A131" s="306" t="s">
        <v>625</v>
      </c>
      <c r="B131" s="5" t="s">
        <v>476</v>
      </c>
      <c r="C131" s="5" t="s">
        <v>403</v>
      </c>
      <c r="D131" s="5" t="s">
        <v>417</v>
      </c>
      <c r="E131" s="5" t="s">
        <v>11</v>
      </c>
      <c r="F131" s="117" t="s">
        <v>260</v>
      </c>
      <c r="G131" s="5" t="s">
        <v>261</v>
      </c>
      <c r="H131" s="152">
        <v>344886</v>
      </c>
      <c r="I131" s="274">
        <v>405375.625</v>
      </c>
      <c r="J131" s="199">
        <v>0.85078129697610705</v>
      </c>
      <c r="K131" s="302">
        <v>344861</v>
      </c>
      <c r="L131" s="304">
        <v>405963.07500000001</v>
      </c>
      <c r="M131" s="300">
        <v>0.84948858957184714</v>
      </c>
      <c r="N131" s="302">
        <v>343067</v>
      </c>
      <c r="O131" s="304">
        <v>406457.625</v>
      </c>
      <c r="P131" s="300">
        <v>0.84404124538197556</v>
      </c>
      <c r="Q131" s="302">
        <v>341841</v>
      </c>
      <c r="R131" s="304">
        <v>406952.17499999999</v>
      </c>
      <c r="S131" s="300">
        <v>0.84000288240258214</v>
      </c>
      <c r="T131" s="302">
        <v>340738</v>
      </c>
      <c r="U131" s="304">
        <v>407446.72499999998</v>
      </c>
      <c r="V131" s="300">
        <v>0.83627620273546199</v>
      </c>
      <c r="W131" s="302">
        <v>338435</v>
      </c>
      <c r="X131" s="304">
        <v>407795.933333333</v>
      </c>
      <c r="Y131" s="300">
        <v>0.82991264094672257</v>
      </c>
      <c r="Z131" s="302">
        <v>337215</v>
      </c>
      <c r="AA131" s="304">
        <v>408145.14166666701</v>
      </c>
      <c r="AB131" s="300">
        <v>0.82621343628635957</v>
      </c>
      <c r="AC131" s="302">
        <v>335721</v>
      </c>
      <c r="AD131" s="304">
        <v>409177.14166666701</v>
      </c>
      <c r="AE131" s="300">
        <v>0.82047838408698914</v>
      </c>
      <c r="AF131" s="302">
        <v>334519</v>
      </c>
      <c r="AG131" s="304">
        <v>409975.7</v>
      </c>
      <c r="AH131" s="300">
        <v>0.81594835986620673</v>
      </c>
      <c r="AI131" s="302">
        <v>331458</v>
      </c>
      <c r="AJ131" s="304">
        <v>410807.59166666702</v>
      </c>
      <c r="AK131" s="300">
        <v>0.80684487512817926</v>
      </c>
      <c r="AL131" s="302">
        <v>330169</v>
      </c>
      <c r="AM131" s="304">
        <v>411672.433333333</v>
      </c>
      <c r="AN131" s="300">
        <v>0.80201872475794533</v>
      </c>
      <c r="AO131" s="302">
        <v>327721</v>
      </c>
      <c r="AP131" s="304">
        <v>412449.86666666699</v>
      </c>
      <c r="AQ131" s="300">
        <v>0.79457172007005883</v>
      </c>
      <c r="AR131" s="302">
        <v>325395</v>
      </c>
      <c r="AS131" s="304">
        <v>413257.96666666702</v>
      </c>
      <c r="AT131" s="300">
        <v>0.78738953933455058</v>
      </c>
      <c r="AU131" s="302">
        <v>323615</v>
      </c>
      <c r="AV131" s="304">
        <v>414108.01666666701</v>
      </c>
      <c r="AW131" s="300">
        <v>0.78147484949679524</v>
      </c>
      <c r="AX131" s="302">
        <v>322041</v>
      </c>
      <c r="AY131" s="304">
        <v>415037.42499999999</v>
      </c>
      <c r="AZ131" s="300">
        <v>0.77593243549060664</v>
      </c>
      <c r="BA131" s="302">
        <v>322257</v>
      </c>
      <c r="BB131" s="304">
        <v>416025.71666666702</v>
      </c>
      <c r="BC131" s="300">
        <v>0.77460836455502702</v>
      </c>
      <c r="BD131" s="302">
        <v>321527</v>
      </c>
      <c r="BE131" s="304">
        <v>417097.97499999998</v>
      </c>
      <c r="BF131" s="300">
        <v>0.77086684489417634</v>
      </c>
      <c r="BG131" s="302">
        <v>322094</v>
      </c>
      <c r="BH131" s="304">
        <v>418329.26666666701</v>
      </c>
      <c r="BI131" s="300">
        <v>0.76995330153807007</v>
      </c>
      <c r="BJ131" s="302">
        <v>323161</v>
      </c>
      <c r="BK131" s="304">
        <v>419663.65</v>
      </c>
      <c r="BL131" s="300">
        <v>0.77004763219306693</v>
      </c>
      <c r="BM131" s="326">
        <v>324136</v>
      </c>
      <c r="BN131" s="380">
        <v>420357.20833333302</v>
      </c>
      <c r="BO131" s="293">
        <f t="shared" si="1"/>
        <v>0.77109656638258017</v>
      </c>
    </row>
    <row r="132" spans="1:67" x14ac:dyDescent="0.2">
      <c r="A132" s="306" t="s">
        <v>498</v>
      </c>
      <c r="B132" s="5" t="s">
        <v>493</v>
      </c>
      <c r="C132" s="5" t="s">
        <v>98</v>
      </c>
      <c r="D132" s="5" t="s">
        <v>434</v>
      </c>
      <c r="E132" s="5" t="s">
        <v>98</v>
      </c>
      <c r="F132" s="117" t="s">
        <v>262</v>
      </c>
      <c r="G132" s="5" t="s">
        <v>263</v>
      </c>
      <c r="H132" s="152">
        <v>128572</v>
      </c>
      <c r="I132" s="274">
        <v>122156.608333333</v>
      </c>
      <c r="J132" s="199">
        <v>1.052517761864844</v>
      </c>
      <c r="K132" s="302">
        <v>127842</v>
      </c>
      <c r="L132" s="304">
        <v>122247.125</v>
      </c>
      <c r="M132" s="300">
        <v>1.0457669249890336</v>
      </c>
      <c r="N132" s="302">
        <v>126831</v>
      </c>
      <c r="O132" s="304">
        <v>122326.866666667</v>
      </c>
      <c r="P132" s="300">
        <v>1.0368204749787835</v>
      </c>
      <c r="Q132" s="302">
        <v>125966</v>
      </c>
      <c r="R132" s="304">
        <v>122406.608333333</v>
      </c>
      <c r="S132" s="300">
        <v>1.0290784273425353</v>
      </c>
      <c r="T132" s="302">
        <v>124884</v>
      </c>
      <c r="U132" s="304">
        <v>122486.35</v>
      </c>
      <c r="V132" s="300">
        <v>1.0195748342570417</v>
      </c>
      <c r="W132" s="302">
        <v>124151</v>
      </c>
      <c r="X132" s="304">
        <v>122607.45</v>
      </c>
      <c r="Y132" s="300">
        <v>1.0125893654912488</v>
      </c>
      <c r="Z132" s="302">
        <v>123376</v>
      </c>
      <c r="AA132" s="304">
        <v>122728.55</v>
      </c>
      <c r="AB132" s="300">
        <v>1.0052754636146195</v>
      </c>
      <c r="AC132" s="302">
        <v>122889</v>
      </c>
      <c r="AD132" s="304">
        <v>122945.58333333299</v>
      </c>
      <c r="AE132" s="300">
        <v>0.999539769288177</v>
      </c>
      <c r="AF132" s="302">
        <v>120794</v>
      </c>
      <c r="AG132" s="304">
        <v>123104.78333333301</v>
      </c>
      <c r="AH132" s="300">
        <v>0.9812291344758225</v>
      </c>
      <c r="AI132" s="302">
        <v>119767</v>
      </c>
      <c r="AJ132" s="304">
        <v>123256.575</v>
      </c>
      <c r="AK132" s="300">
        <v>0.97168852858356647</v>
      </c>
      <c r="AL132" s="302">
        <v>119983</v>
      </c>
      <c r="AM132" s="304">
        <v>123411.925</v>
      </c>
      <c r="AN132" s="300">
        <v>0.97221561044445259</v>
      </c>
      <c r="AO132" s="302">
        <v>119222</v>
      </c>
      <c r="AP132" s="304">
        <v>123496.59166666699</v>
      </c>
      <c r="AQ132" s="300">
        <v>0.96538696648240574</v>
      </c>
      <c r="AR132" s="302">
        <v>118927</v>
      </c>
      <c r="AS132" s="304">
        <v>123576.72500000001</v>
      </c>
      <c r="AT132" s="300">
        <v>0.96237378033768084</v>
      </c>
      <c r="AU132" s="302">
        <v>118409</v>
      </c>
      <c r="AV132" s="304">
        <v>123650.6</v>
      </c>
      <c r="AW132" s="300">
        <v>0.95760958701373056</v>
      </c>
      <c r="AX132" s="302">
        <v>117674</v>
      </c>
      <c r="AY132" s="304">
        <v>123713.25</v>
      </c>
      <c r="AZ132" s="300">
        <v>0.95118348277165143</v>
      </c>
      <c r="BA132" s="302">
        <v>117239</v>
      </c>
      <c r="BB132" s="304">
        <v>123750.858333333</v>
      </c>
      <c r="BC132" s="300">
        <v>0.94737928753760414</v>
      </c>
      <c r="BD132" s="302">
        <v>117093</v>
      </c>
      <c r="BE132" s="304">
        <v>123769.60000000001</v>
      </c>
      <c r="BF132" s="300">
        <v>0.94605622059051653</v>
      </c>
      <c r="BG132" s="302">
        <v>116365</v>
      </c>
      <c r="BH132" s="304">
        <v>123855.40833333301</v>
      </c>
      <c r="BI132" s="300">
        <v>0.93952296121640477</v>
      </c>
      <c r="BJ132" s="302">
        <v>115461</v>
      </c>
      <c r="BK132" s="304">
        <v>123970.33333333299</v>
      </c>
      <c r="BL132" s="300">
        <v>0.93135992213191043</v>
      </c>
      <c r="BM132" s="326">
        <v>114299</v>
      </c>
      <c r="BN132" s="380">
        <v>123996.825</v>
      </c>
      <c r="BO132" s="293">
        <f t="shared" si="1"/>
        <v>0.92178973130965247</v>
      </c>
    </row>
    <row r="133" spans="1:67" x14ac:dyDescent="0.2">
      <c r="A133" s="306" t="s">
        <v>621</v>
      </c>
      <c r="B133" s="5" t="s">
        <v>477</v>
      </c>
      <c r="C133" s="5" t="s">
        <v>404</v>
      </c>
      <c r="D133" s="5" t="s">
        <v>418</v>
      </c>
      <c r="E133" s="5" t="s">
        <v>12</v>
      </c>
      <c r="F133" s="117" t="s">
        <v>264</v>
      </c>
      <c r="G133" s="5" t="s">
        <v>265</v>
      </c>
      <c r="H133" s="152">
        <v>165041</v>
      </c>
      <c r="I133" s="274">
        <v>165032.41666666701</v>
      </c>
      <c r="J133" s="199">
        <v>1.000052009983895</v>
      </c>
      <c r="K133" s="302">
        <v>164373</v>
      </c>
      <c r="L133" s="304">
        <v>165416.02499999999</v>
      </c>
      <c r="M133" s="300">
        <v>0.99369453473446723</v>
      </c>
      <c r="N133" s="302">
        <v>163907</v>
      </c>
      <c r="O133" s="304">
        <v>165740.73333333299</v>
      </c>
      <c r="P133" s="300">
        <v>0.98893613358373988</v>
      </c>
      <c r="Q133" s="302">
        <v>163068</v>
      </c>
      <c r="R133" s="304">
        <v>166065.441666667</v>
      </c>
      <c r="S133" s="300">
        <v>0.98195023819173899</v>
      </c>
      <c r="T133" s="302">
        <v>162368</v>
      </c>
      <c r="U133" s="304">
        <v>166390.15</v>
      </c>
      <c r="V133" s="300">
        <v>0.97582699456668565</v>
      </c>
      <c r="W133" s="302">
        <v>161484</v>
      </c>
      <c r="X133" s="304">
        <v>166633.11666666699</v>
      </c>
      <c r="Y133" s="300">
        <v>0.96909907964473063</v>
      </c>
      <c r="Z133" s="302">
        <v>161104</v>
      </c>
      <c r="AA133" s="304">
        <v>166876.08333333299</v>
      </c>
      <c r="AB133" s="300">
        <v>0.96541096112734548</v>
      </c>
      <c r="AC133" s="302">
        <v>160360</v>
      </c>
      <c r="AD133" s="304">
        <v>167379.36666666699</v>
      </c>
      <c r="AE133" s="300">
        <v>0.95806313044160374</v>
      </c>
      <c r="AF133" s="302">
        <v>159801</v>
      </c>
      <c r="AG133" s="304">
        <v>167830.90833333301</v>
      </c>
      <c r="AH133" s="300">
        <v>0.95215477045870112</v>
      </c>
      <c r="AI133" s="302">
        <v>159086</v>
      </c>
      <c r="AJ133" s="304">
        <v>168315.95833333299</v>
      </c>
      <c r="AK133" s="300">
        <v>0.94516290419085525</v>
      </c>
      <c r="AL133" s="302">
        <v>158465</v>
      </c>
      <c r="AM133" s="304">
        <v>168794.34166666699</v>
      </c>
      <c r="AN133" s="300">
        <v>0.93880516630666888</v>
      </c>
      <c r="AO133" s="302">
        <v>157860</v>
      </c>
      <c r="AP133" s="304">
        <v>169119.07500000001</v>
      </c>
      <c r="AQ133" s="300">
        <v>0.93342516212319626</v>
      </c>
      <c r="AR133" s="302">
        <v>157899</v>
      </c>
      <c r="AS133" s="304">
        <v>169476.7</v>
      </c>
      <c r="AT133" s="300">
        <v>0.93168559453895428</v>
      </c>
      <c r="AU133" s="302">
        <v>157852</v>
      </c>
      <c r="AV133" s="304">
        <v>169865.808333333</v>
      </c>
      <c r="AW133" s="300">
        <v>0.92927471130765804</v>
      </c>
      <c r="AX133" s="302">
        <v>157276</v>
      </c>
      <c r="AY133" s="304">
        <v>170290.85</v>
      </c>
      <c r="AZ133" s="300">
        <v>0.92357281674264935</v>
      </c>
      <c r="BA133" s="302">
        <v>158072</v>
      </c>
      <c r="BB133" s="304">
        <v>170754.41666666701</v>
      </c>
      <c r="BC133" s="300">
        <v>0.92572715298237584</v>
      </c>
      <c r="BD133" s="302">
        <v>158600</v>
      </c>
      <c r="BE133" s="304">
        <v>171240.04166666701</v>
      </c>
      <c r="BF133" s="300">
        <v>0.92618524532204971</v>
      </c>
      <c r="BG133" s="302">
        <v>158582</v>
      </c>
      <c r="BH133" s="304">
        <v>171740.84166666699</v>
      </c>
      <c r="BI133" s="300">
        <v>0.92337966007988315</v>
      </c>
      <c r="BJ133" s="302">
        <v>158789</v>
      </c>
      <c r="BK133" s="304">
        <v>172273.816666667</v>
      </c>
      <c r="BL133" s="300">
        <v>0.92172451433662261</v>
      </c>
      <c r="BM133" s="302">
        <v>159231</v>
      </c>
      <c r="BN133" s="304">
        <v>172577.375</v>
      </c>
      <c r="BO133" s="306">
        <f t="shared" si="1"/>
        <v>0.92266439908475839</v>
      </c>
    </row>
    <row r="134" spans="1:67" x14ac:dyDescent="0.2">
      <c r="A134" s="306" t="s">
        <v>500</v>
      </c>
      <c r="B134" s="5" t="s">
        <v>483</v>
      </c>
      <c r="C134" s="5" t="s">
        <v>407</v>
      </c>
      <c r="D134" s="5" t="s">
        <v>431</v>
      </c>
      <c r="E134" s="5" t="s">
        <v>82</v>
      </c>
      <c r="F134" s="117" t="s">
        <v>266</v>
      </c>
      <c r="G134" s="5" t="s">
        <v>267</v>
      </c>
      <c r="H134" s="152">
        <v>122233</v>
      </c>
      <c r="I134" s="274">
        <v>100397.05</v>
      </c>
      <c r="J134" s="199">
        <v>1.2174959324004042</v>
      </c>
      <c r="K134" s="302">
        <v>122204</v>
      </c>
      <c r="L134" s="304">
        <v>100467.6</v>
      </c>
      <c r="M134" s="300">
        <v>1.2163523364746445</v>
      </c>
      <c r="N134" s="302">
        <v>122066</v>
      </c>
      <c r="O134" s="304">
        <v>100514.616666667</v>
      </c>
      <c r="P134" s="300">
        <v>1.2144104414664691</v>
      </c>
      <c r="Q134" s="302">
        <v>121483</v>
      </c>
      <c r="R134" s="304">
        <v>100561.633333333</v>
      </c>
      <c r="S134" s="300">
        <v>1.208045215388643</v>
      </c>
      <c r="T134" s="302">
        <v>120724</v>
      </c>
      <c r="U134" s="304">
        <v>100608.65</v>
      </c>
      <c r="V134" s="300">
        <v>1.1999365859694968</v>
      </c>
      <c r="W134" s="302">
        <v>120005</v>
      </c>
      <c r="X134" s="304">
        <v>100628.016666667</v>
      </c>
      <c r="Y134" s="300">
        <v>1.1925605211669805</v>
      </c>
      <c r="Z134" s="302">
        <v>119583</v>
      </c>
      <c r="AA134" s="304">
        <v>100647.383333333</v>
      </c>
      <c r="AB134" s="300">
        <v>1.188138191372093</v>
      </c>
      <c r="AC134" s="302">
        <v>118881</v>
      </c>
      <c r="AD134" s="304">
        <v>100724.4</v>
      </c>
      <c r="AE134" s="300">
        <v>1.1802601951463598</v>
      </c>
      <c r="AF134" s="302">
        <v>118128</v>
      </c>
      <c r="AG134" s="304">
        <v>100792.45833333299</v>
      </c>
      <c r="AH134" s="300">
        <v>1.171992448178377</v>
      </c>
      <c r="AI134" s="302">
        <v>116705</v>
      </c>
      <c r="AJ134" s="304">
        <v>100867.7</v>
      </c>
      <c r="AK134" s="300">
        <v>1.1570106188601506</v>
      </c>
      <c r="AL134" s="302">
        <v>115851</v>
      </c>
      <c r="AM134" s="304">
        <v>100947.16666666701</v>
      </c>
      <c r="AN134" s="300">
        <v>1.147639937062783</v>
      </c>
      <c r="AO134" s="302">
        <v>114865</v>
      </c>
      <c r="AP134" s="304">
        <v>101031.433333333</v>
      </c>
      <c r="AQ134" s="300">
        <v>1.1369233931486047</v>
      </c>
      <c r="AR134" s="302">
        <v>114864</v>
      </c>
      <c r="AS134" s="304">
        <v>101119.40833333301</v>
      </c>
      <c r="AT134" s="300">
        <v>1.1359243679646436</v>
      </c>
      <c r="AU134" s="302">
        <v>114407</v>
      </c>
      <c r="AV134" s="304">
        <v>101215.83333333299</v>
      </c>
      <c r="AW134" s="300">
        <v>1.1303271062663158</v>
      </c>
      <c r="AX134" s="302">
        <v>113983</v>
      </c>
      <c r="AY134" s="304">
        <v>101319.3</v>
      </c>
      <c r="AZ134" s="300">
        <v>1.1249880328821853</v>
      </c>
      <c r="BA134" s="302">
        <v>113516</v>
      </c>
      <c r="BB134" s="304">
        <v>101436.70833333299</v>
      </c>
      <c r="BC134" s="300">
        <v>1.1190820548609781</v>
      </c>
      <c r="BD134" s="302">
        <v>114232</v>
      </c>
      <c r="BE134" s="304">
        <v>101563.09166666699</v>
      </c>
      <c r="BF134" s="300">
        <v>1.1247392938264693</v>
      </c>
      <c r="BG134" s="302">
        <v>113866</v>
      </c>
      <c r="BH134" s="304">
        <v>101695.608333333</v>
      </c>
      <c r="BI134" s="300">
        <v>1.1196747024392191</v>
      </c>
      <c r="BJ134" s="302">
        <v>114049</v>
      </c>
      <c r="BK134" s="304">
        <v>101830.491666667</v>
      </c>
      <c r="BL134" s="300">
        <v>1.1199887001756723</v>
      </c>
      <c r="BM134" s="302">
        <v>114079</v>
      </c>
      <c r="BN134" s="304">
        <v>101915.508333333</v>
      </c>
      <c r="BO134" s="306">
        <f t="shared" si="1"/>
        <v>1.1193487808242502</v>
      </c>
    </row>
    <row r="135" spans="1:67" x14ac:dyDescent="0.2">
      <c r="A135" s="306" t="s">
        <v>633</v>
      </c>
      <c r="B135" s="5" t="s">
        <v>477</v>
      </c>
      <c r="C135" s="5" t="s">
        <v>404</v>
      </c>
      <c r="D135" s="5" t="s">
        <v>422</v>
      </c>
      <c r="E135" s="5" t="s">
        <v>31</v>
      </c>
      <c r="F135" s="117" t="s">
        <v>268</v>
      </c>
      <c r="G135" s="5" t="s">
        <v>269</v>
      </c>
      <c r="H135" s="152">
        <v>95115</v>
      </c>
      <c r="I135" s="274">
        <v>116264.241666667</v>
      </c>
      <c r="J135" s="199">
        <v>0.81809332462424256</v>
      </c>
      <c r="K135" s="302">
        <v>94843</v>
      </c>
      <c r="L135" s="304">
        <v>116391.77499999999</v>
      </c>
      <c r="M135" s="300">
        <v>0.81485998473689403</v>
      </c>
      <c r="N135" s="302">
        <v>94457</v>
      </c>
      <c r="O135" s="304">
        <v>116484.4</v>
      </c>
      <c r="P135" s="300">
        <v>0.81089828337528458</v>
      </c>
      <c r="Q135" s="302">
        <v>93806</v>
      </c>
      <c r="R135" s="304">
        <v>116577.02499999999</v>
      </c>
      <c r="S135" s="300">
        <v>0.80466970228481993</v>
      </c>
      <c r="T135" s="302">
        <v>93318</v>
      </c>
      <c r="U135" s="304">
        <v>116669.65</v>
      </c>
      <c r="V135" s="300">
        <v>0.7998481181695497</v>
      </c>
      <c r="W135" s="302">
        <v>92875</v>
      </c>
      <c r="X135" s="304">
        <v>116724.72500000001</v>
      </c>
      <c r="Y135" s="300">
        <v>0.79567546635899122</v>
      </c>
      <c r="Z135" s="302">
        <v>92935</v>
      </c>
      <c r="AA135" s="304">
        <v>116779.8</v>
      </c>
      <c r="AB135" s="300">
        <v>0.79581400207912667</v>
      </c>
      <c r="AC135" s="302">
        <v>92335</v>
      </c>
      <c r="AD135" s="304">
        <v>116955.78333333301</v>
      </c>
      <c r="AE135" s="300">
        <v>0.78948639706715595</v>
      </c>
      <c r="AF135" s="302">
        <v>90990</v>
      </c>
      <c r="AG135" s="304">
        <v>117110.95</v>
      </c>
      <c r="AH135" s="300">
        <v>0.77695552806974921</v>
      </c>
      <c r="AI135" s="302">
        <v>90369</v>
      </c>
      <c r="AJ135" s="304">
        <v>117283.04166666701</v>
      </c>
      <c r="AK135" s="300">
        <v>0.77052060311361925</v>
      </c>
      <c r="AL135" s="302">
        <v>90218</v>
      </c>
      <c r="AM135" s="304">
        <v>117464.29166666701</v>
      </c>
      <c r="AN135" s="300">
        <v>0.76804617573496403</v>
      </c>
      <c r="AO135" s="302">
        <v>89064</v>
      </c>
      <c r="AP135" s="304">
        <v>117633.825</v>
      </c>
      <c r="AQ135" s="300">
        <v>0.75712916756723669</v>
      </c>
      <c r="AR135" s="302">
        <v>88819</v>
      </c>
      <c r="AS135" s="304">
        <v>117822.2</v>
      </c>
      <c r="AT135" s="300">
        <v>0.75383925949439068</v>
      </c>
      <c r="AU135" s="302">
        <v>88553</v>
      </c>
      <c r="AV135" s="304">
        <v>118026.28333333301</v>
      </c>
      <c r="AW135" s="300">
        <v>0.75028203463720222</v>
      </c>
      <c r="AX135" s="302">
        <v>87709</v>
      </c>
      <c r="AY135" s="304">
        <v>118244.683333333</v>
      </c>
      <c r="AZ135" s="300">
        <v>0.74175850894494266</v>
      </c>
      <c r="BA135" s="302">
        <v>87733</v>
      </c>
      <c r="BB135" s="304">
        <v>118469.866666667</v>
      </c>
      <c r="BC135" s="300">
        <v>0.74055118376093176</v>
      </c>
      <c r="BD135" s="302">
        <v>87747</v>
      </c>
      <c r="BE135" s="304">
        <v>118708.77499999999</v>
      </c>
      <c r="BF135" s="300">
        <v>0.73917871699038262</v>
      </c>
      <c r="BG135" s="302">
        <v>87717</v>
      </c>
      <c r="BH135" s="304">
        <v>118952.733333333</v>
      </c>
      <c r="BI135" s="300">
        <v>0.7374105457013479</v>
      </c>
      <c r="BJ135" s="302">
        <v>87227</v>
      </c>
      <c r="BK135" s="304">
        <v>119207.116666667</v>
      </c>
      <c r="BL135" s="300">
        <v>0.73172644754011262</v>
      </c>
      <c r="BM135" s="302">
        <v>87638</v>
      </c>
      <c r="BN135" s="304">
        <v>119352.2</v>
      </c>
      <c r="BO135" s="306">
        <f t="shared" ref="BO135:BO194" si="2">BM135/BN135</f>
        <v>0.73428055787827962</v>
      </c>
    </row>
    <row r="136" spans="1:67" x14ac:dyDescent="0.2">
      <c r="A136" s="306" t="s">
        <v>478</v>
      </c>
      <c r="B136" s="5" t="s">
        <v>474</v>
      </c>
      <c r="C136" s="5" t="s">
        <v>401</v>
      </c>
      <c r="D136" s="5" t="s">
        <v>419</v>
      </c>
      <c r="E136" s="5" t="s">
        <v>17</v>
      </c>
      <c r="F136" s="117" t="s">
        <v>270</v>
      </c>
      <c r="G136" s="5" t="s">
        <v>271</v>
      </c>
      <c r="H136" s="152">
        <v>167158</v>
      </c>
      <c r="I136" s="274">
        <v>147890.86666666699</v>
      </c>
      <c r="J136" s="199">
        <v>1.1302793997195204</v>
      </c>
      <c r="K136" s="302">
        <v>164364</v>
      </c>
      <c r="L136" s="304">
        <v>147995.97500000001</v>
      </c>
      <c r="M136" s="300">
        <v>1.1105977713245241</v>
      </c>
      <c r="N136" s="302">
        <v>162033</v>
      </c>
      <c r="O136" s="304">
        <v>148078.65833333301</v>
      </c>
      <c r="P136" s="300">
        <v>1.0942360082386418</v>
      </c>
      <c r="Q136" s="302">
        <v>160419</v>
      </c>
      <c r="R136" s="304">
        <v>148161.34166666699</v>
      </c>
      <c r="S136" s="300">
        <v>1.0827318259638217</v>
      </c>
      <c r="T136" s="302">
        <v>159262</v>
      </c>
      <c r="U136" s="304">
        <v>148244.02499999999</v>
      </c>
      <c r="V136" s="300">
        <v>1.0743232315771243</v>
      </c>
      <c r="W136" s="302">
        <v>157823</v>
      </c>
      <c r="X136" s="304">
        <v>148297.46666666699</v>
      </c>
      <c r="Y136" s="300">
        <v>1.0642326099524266</v>
      </c>
      <c r="Z136" s="302">
        <v>157509</v>
      </c>
      <c r="AA136" s="304">
        <v>148350.90833333301</v>
      </c>
      <c r="AB136" s="300">
        <v>1.0617326295440637</v>
      </c>
      <c r="AC136" s="302">
        <v>157039</v>
      </c>
      <c r="AD136" s="304">
        <v>148487.79166666701</v>
      </c>
      <c r="AE136" s="300">
        <v>1.0575886289192662</v>
      </c>
      <c r="AF136" s="302">
        <v>156193</v>
      </c>
      <c r="AG136" s="304">
        <v>148602.23333333299</v>
      </c>
      <c r="AH136" s="300">
        <v>1.0510811075742044</v>
      </c>
      <c r="AI136" s="302">
        <v>155416</v>
      </c>
      <c r="AJ136" s="304">
        <v>148721.71666666699</v>
      </c>
      <c r="AK136" s="300">
        <v>1.0450121440457618</v>
      </c>
      <c r="AL136" s="302">
        <v>154968</v>
      </c>
      <c r="AM136" s="304">
        <v>148840.1</v>
      </c>
      <c r="AN136" s="300">
        <v>1.0411710285064306</v>
      </c>
      <c r="AO136" s="302">
        <v>153772</v>
      </c>
      <c r="AP136" s="304">
        <v>148936.09166666699</v>
      </c>
      <c r="AQ136" s="300">
        <v>1.0324696873619876</v>
      </c>
      <c r="AR136" s="302">
        <v>153395</v>
      </c>
      <c r="AS136" s="304">
        <v>149038.99166666699</v>
      </c>
      <c r="AT136" s="300">
        <v>1.0292273067914699</v>
      </c>
      <c r="AU136" s="302">
        <v>153092</v>
      </c>
      <c r="AV136" s="304">
        <v>149156.04999999999</v>
      </c>
      <c r="AW136" s="300">
        <v>1.0263881351108455</v>
      </c>
      <c r="AX136" s="302">
        <v>152447</v>
      </c>
      <c r="AY136" s="304">
        <v>149283.125</v>
      </c>
      <c r="AZ136" s="300">
        <v>1.0211937886482481</v>
      </c>
      <c r="BA136" s="302">
        <v>152368</v>
      </c>
      <c r="BB136" s="304">
        <v>149425.433333333</v>
      </c>
      <c r="BC136" s="300">
        <v>1.0196925423003649</v>
      </c>
      <c r="BD136" s="302">
        <v>152282</v>
      </c>
      <c r="BE136" s="304">
        <v>149575.09166666699</v>
      </c>
      <c r="BF136" s="300">
        <v>1.0180973202367507</v>
      </c>
      <c r="BG136" s="302">
        <v>152556</v>
      </c>
      <c r="BH136" s="304">
        <v>149724.191666667</v>
      </c>
      <c r="BI136" s="300">
        <v>1.0189134988929345</v>
      </c>
      <c r="BJ136" s="302">
        <v>152645</v>
      </c>
      <c r="BK136" s="304">
        <v>149872.25833333301</v>
      </c>
      <c r="BL136" s="300">
        <v>1.0185006998459989</v>
      </c>
      <c r="BM136" s="302">
        <v>153196</v>
      </c>
      <c r="BN136" s="304">
        <v>149937.64166666701</v>
      </c>
      <c r="BO136" s="306">
        <f t="shared" si="2"/>
        <v>1.0217314231243999</v>
      </c>
    </row>
    <row r="137" spans="1:67" x14ac:dyDescent="0.2">
      <c r="A137" s="306" t="s">
        <v>642</v>
      </c>
      <c r="B137" s="5" t="s">
        <v>488</v>
      </c>
      <c r="C137" s="5" t="s">
        <v>409</v>
      </c>
      <c r="D137" s="5" t="s">
        <v>438</v>
      </c>
      <c r="E137" s="5" t="s">
        <v>128</v>
      </c>
      <c r="F137" s="117" t="s">
        <v>272</v>
      </c>
      <c r="G137" s="5" t="s">
        <v>273</v>
      </c>
      <c r="H137" s="152">
        <v>64606</v>
      </c>
      <c r="I137" s="274">
        <v>72931.75</v>
      </c>
      <c r="J137" s="199">
        <v>0.88584190013265829</v>
      </c>
      <c r="K137" s="302">
        <v>64290</v>
      </c>
      <c r="L137" s="304">
        <v>73020.350000000006</v>
      </c>
      <c r="M137" s="300">
        <v>0.8804394939218998</v>
      </c>
      <c r="N137" s="302">
        <v>63959</v>
      </c>
      <c r="O137" s="304">
        <v>73092.916666666701</v>
      </c>
      <c r="P137" s="300">
        <v>0.87503691078136803</v>
      </c>
      <c r="Q137" s="302">
        <v>63826</v>
      </c>
      <c r="R137" s="304">
        <v>73165.483333333294</v>
      </c>
      <c r="S137" s="300">
        <v>0.87235123848244522</v>
      </c>
      <c r="T137" s="302">
        <v>63201</v>
      </c>
      <c r="U137" s="304">
        <v>73238.05</v>
      </c>
      <c r="V137" s="300">
        <v>0.86295306879415823</v>
      </c>
      <c r="W137" s="302">
        <v>62799</v>
      </c>
      <c r="X137" s="304">
        <v>73282.833333333299</v>
      </c>
      <c r="Y137" s="300">
        <v>0.85694012012817955</v>
      </c>
      <c r="Z137" s="302">
        <v>62576</v>
      </c>
      <c r="AA137" s="304">
        <v>73327.616666666698</v>
      </c>
      <c r="AB137" s="300">
        <v>0.85337561541729234</v>
      </c>
      <c r="AC137" s="302">
        <v>62130</v>
      </c>
      <c r="AD137" s="304">
        <v>73450.808333333305</v>
      </c>
      <c r="AE137" s="300">
        <v>0.84587224306698727</v>
      </c>
      <c r="AF137" s="302">
        <v>61584</v>
      </c>
      <c r="AG137" s="304">
        <v>73561.283333333296</v>
      </c>
      <c r="AH137" s="300">
        <v>0.83717952174570132</v>
      </c>
      <c r="AI137" s="302">
        <v>61060</v>
      </c>
      <c r="AJ137" s="304">
        <v>73676.783333333296</v>
      </c>
      <c r="AK137" s="300">
        <v>0.82875496509868485</v>
      </c>
      <c r="AL137" s="302">
        <v>60694</v>
      </c>
      <c r="AM137" s="304">
        <v>73793.875</v>
      </c>
      <c r="AN137" s="300">
        <v>0.82248018551675195</v>
      </c>
      <c r="AO137" s="302">
        <v>59961</v>
      </c>
      <c r="AP137" s="304">
        <v>73890.8</v>
      </c>
      <c r="AQ137" s="300">
        <v>0.81148126695068934</v>
      </c>
      <c r="AR137" s="302">
        <v>59641</v>
      </c>
      <c r="AS137" s="304">
        <v>73995.774999999994</v>
      </c>
      <c r="AT137" s="300">
        <v>0.80600547801546785</v>
      </c>
      <c r="AU137" s="302">
        <v>59534</v>
      </c>
      <c r="AV137" s="304">
        <v>74108.074999999997</v>
      </c>
      <c r="AW137" s="300">
        <v>0.80334025678038468</v>
      </c>
      <c r="AX137" s="302">
        <v>59259</v>
      </c>
      <c r="AY137" s="304">
        <v>74228.324999999997</v>
      </c>
      <c r="AZ137" s="300">
        <v>0.79833405913443423</v>
      </c>
      <c r="BA137" s="302">
        <v>59747</v>
      </c>
      <c r="BB137" s="304">
        <v>74357.433333333305</v>
      </c>
      <c r="BC137" s="300">
        <v>0.80351078999947578</v>
      </c>
      <c r="BD137" s="302">
        <v>60084</v>
      </c>
      <c r="BE137" s="304">
        <v>74499.291666666701</v>
      </c>
      <c r="BF137" s="300">
        <v>0.80650431240118015</v>
      </c>
      <c r="BG137" s="302">
        <v>60353</v>
      </c>
      <c r="BH137" s="304">
        <v>74644.375</v>
      </c>
      <c r="BI137" s="300">
        <v>0.80854049618608237</v>
      </c>
      <c r="BJ137" s="302">
        <v>60885</v>
      </c>
      <c r="BK137" s="304">
        <v>74798.433333333305</v>
      </c>
      <c r="BL137" s="300">
        <v>0.81398763699596233</v>
      </c>
      <c r="BM137" s="302">
        <v>61162</v>
      </c>
      <c r="BN137" s="304">
        <v>74882.841666666704</v>
      </c>
      <c r="BO137" s="306">
        <f t="shared" si="2"/>
        <v>0.81676921760336463</v>
      </c>
    </row>
    <row r="138" spans="1:67" x14ac:dyDescent="0.2">
      <c r="A138" s="306" t="s">
        <v>628</v>
      </c>
      <c r="B138" s="5" t="s">
        <v>485</v>
      </c>
      <c r="C138" s="5" t="s">
        <v>464</v>
      </c>
      <c r="D138" s="5" t="s">
        <v>425</v>
      </c>
      <c r="E138" s="5" t="s">
        <v>40</v>
      </c>
      <c r="F138" s="117" t="s">
        <v>274</v>
      </c>
      <c r="G138" s="5" t="s">
        <v>275</v>
      </c>
      <c r="H138" s="152">
        <v>170239</v>
      </c>
      <c r="I138" s="274">
        <v>143191.29999999999</v>
      </c>
      <c r="J138" s="199">
        <v>1.1888920625764277</v>
      </c>
      <c r="K138" s="302">
        <v>169557</v>
      </c>
      <c r="L138" s="304">
        <v>143367.375</v>
      </c>
      <c r="M138" s="300">
        <v>1.1826749286579321</v>
      </c>
      <c r="N138" s="302">
        <v>168592</v>
      </c>
      <c r="O138" s="304">
        <v>143517.09166666699</v>
      </c>
      <c r="P138" s="300">
        <v>1.1747172273499802</v>
      </c>
      <c r="Q138" s="302">
        <v>168180</v>
      </c>
      <c r="R138" s="304">
        <v>143666.808333333</v>
      </c>
      <c r="S138" s="300">
        <v>1.1706252957871242</v>
      </c>
      <c r="T138" s="302">
        <v>167457</v>
      </c>
      <c r="U138" s="304">
        <v>143816.52499999999</v>
      </c>
      <c r="V138" s="300">
        <v>1.1643794063303923</v>
      </c>
      <c r="W138" s="302">
        <v>166065</v>
      </c>
      <c r="X138" s="304">
        <v>143943.16666666701</v>
      </c>
      <c r="Y138" s="300">
        <v>1.1536844981642034</v>
      </c>
      <c r="Z138" s="302">
        <v>165631</v>
      </c>
      <c r="AA138" s="304">
        <v>144069.808333333</v>
      </c>
      <c r="AB138" s="300">
        <v>1.1496579464920302</v>
      </c>
      <c r="AC138" s="302">
        <v>164041</v>
      </c>
      <c r="AD138" s="304">
        <v>144405.49166666699</v>
      </c>
      <c r="AE138" s="300">
        <v>1.1359748033589878</v>
      </c>
      <c r="AF138" s="302">
        <v>161831</v>
      </c>
      <c r="AG138" s="304">
        <v>144670.54166666701</v>
      </c>
      <c r="AH138" s="300">
        <v>1.1186175024689693</v>
      </c>
      <c r="AI138" s="302">
        <v>159429</v>
      </c>
      <c r="AJ138" s="304">
        <v>144955.54166666701</v>
      </c>
      <c r="AK138" s="300">
        <v>1.0998475682055362</v>
      </c>
      <c r="AL138" s="302">
        <v>158343</v>
      </c>
      <c r="AM138" s="304">
        <v>145260.95833333299</v>
      </c>
      <c r="AN138" s="300">
        <v>1.0900588968761131</v>
      </c>
      <c r="AO138" s="302">
        <v>157037</v>
      </c>
      <c r="AP138" s="304">
        <v>145530.808333333</v>
      </c>
      <c r="AQ138" s="300">
        <v>1.0790636140789687</v>
      </c>
      <c r="AR138" s="302">
        <v>156158</v>
      </c>
      <c r="AS138" s="304">
        <v>145813.14166666701</v>
      </c>
      <c r="AT138" s="300">
        <v>1.0709459944082518</v>
      </c>
      <c r="AU138" s="302">
        <v>156035</v>
      </c>
      <c r="AV138" s="304">
        <v>146099.04999999999</v>
      </c>
      <c r="AW138" s="300">
        <v>1.0680083135379732</v>
      </c>
      <c r="AX138" s="302">
        <v>155329</v>
      </c>
      <c r="AY138" s="304">
        <v>146405.49166666699</v>
      </c>
      <c r="AZ138" s="300">
        <v>1.0609506394312713</v>
      </c>
      <c r="BA138" s="302">
        <v>155000</v>
      </c>
      <c r="BB138" s="304">
        <v>146726.95000000001</v>
      </c>
      <c r="BC138" s="300">
        <v>1.0563839839920341</v>
      </c>
      <c r="BD138" s="302">
        <v>154896</v>
      </c>
      <c r="BE138" s="304">
        <v>147059.01666666701</v>
      </c>
      <c r="BF138" s="300">
        <v>1.0532914166772702</v>
      </c>
      <c r="BG138" s="302">
        <v>154869</v>
      </c>
      <c r="BH138" s="304">
        <v>147438.92499999999</v>
      </c>
      <c r="BI138" s="300">
        <v>1.0503942564692466</v>
      </c>
      <c r="BJ138" s="302">
        <v>154464</v>
      </c>
      <c r="BK138" s="304">
        <v>147850.933333333</v>
      </c>
      <c r="BL138" s="300">
        <v>1.0447279331795472</v>
      </c>
      <c r="BM138" s="302">
        <v>154852</v>
      </c>
      <c r="BN138" s="304">
        <v>148081.21666666699</v>
      </c>
      <c r="BO138" s="306">
        <f t="shared" si="2"/>
        <v>1.0457234447808066</v>
      </c>
    </row>
    <row r="139" spans="1:67" x14ac:dyDescent="0.2">
      <c r="A139" s="306" t="s">
        <v>635</v>
      </c>
      <c r="B139" s="5" t="s">
        <v>483</v>
      </c>
      <c r="C139" s="5" t="s">
        <v>407</v>
      </c>
      <c r="D139" s="5" t="s">
        <v>423</v>
      </c>
      <c r="E139" s="5" t="s">
        <v>34</v>
      </c>
      <c r="F139" s="117" t="s">
        <v>276</v>
      </c>
      <c r="G139" s="5" t="s">
        <v>277</v>
      </c>
      <c r="H139" s="152">
        <v>312785</v>
      </c>
      <c r="I139" s="274">
        <v>296233.17499999999</v>
      </c>
      <c r="J139" s="199">
        <v>1.0558743125242471</v>
      </c>
      <c r="K139" s="302">
        <v>311720</v>
      </c>
      <c r="L139" s="304">
        <v>296591.45</v>
      </c>
      <c r="M139" s="300">
        <v>1.0510080449048682</v>
      </c>
      <c r="N139" s="302">
        <v>309766</v>
      </c>
      <c r="O139" s="304">
        <v>296835.75</v>
      </c>
      <c r="P139" s="300">
        <v>1.0435602854440544</v>
      </c>
      <c r="Q139" s="302">
        <v>308568</v>
      </c>
      <c r="R139" s="304">
        <v>297080.05</v>
      </c>
      <c r="S139" s="300">
        <v>1.0386695437812132</v>
      </c>
      <c r="T139" s="302">
        <v>305915</v>
      </c>
      <c r="U139" s="304">
        <v>297324.34999999998</v>
      </c>
      <c r="V139" s="300">
        <v>1.0288931935779899</v>
      </c>
      <c r="W139" s="302">
        <v>302938</v>
      </c>
      <c r="X139" s="304">
        <v>297492.49166666699</v>
      </c>
      <c r="Y139" s="300">
        <v>1.0183046916674272</v>
      </c>
      <c r="Z139" s="302">
        <v>302289</v>
      </c>
      <c r="AA139" s="304">
        <v>297660.63333333301</v>
      </c>
      <c r="AB139" s="300">
        <v>1.0155491393498581</v>
      </c>
      <c r="AC139" s="302">
        <v>299488</v>
      </c>
      <c r="AD139" s="304">
        <v>298050.23333333299</v>
      </c>
      <c r="AE139" s="300">
        <v>1.0048239072004317</v>
      </c>
      <c r="AF139" s="302">
        <v>297390</v>
      </c>
      <c r="AG139" s="304">
        <v>298373.54166666698</v>
      </c>
      <c r="AH139" s="300">
        <v>0.99670365656025306</v>
      </c>
      <c r="AI139" s="302">
        <v>293534</v>
      </c>
      <c r="AJ139" s="304">
        <v>298718.63333333301</v>
      </c>
      <c r="AK139" s="300">
        <v>0.98264375651602687</v>
      </c>
      <c r="AL139" s="302">
        <v>291396</v>
      </c>
      <c r="AM139" s="304">
        <v>299080.03333333298</v>
      </c>
      <c r="AN139" s="300">
        <v>0.97430776890154713</v>
      </c>
      <c r="AO139" s="302">
        <v>289873</v>
      </c>
      <c r="AP139" s="304">
        <v>299366.08333333302</v>
      </c>
      <c r="AQ139" s="300">
        <v>0.96828938259260711</v>
      </c>
      <c r="AR139" s="302">
        <v>291366</v>
      </c>
      <c r="AS139" s="304">
        <v>299671.2</v>
      </c>
      <c r="AT139" s="300">
        <v>0.97228562504504934</v>
      </c>
      <c r="AU139" s="302">
        <v>290111</v>
      </c>
      <c r="AV139" s="304">
        <v>299988.3</v>
      </c>
      <c r="AW139" s="300">
        <v>0.96707438256758682</v>
      </c>
      <c r="AX139" s="302">
        <v>289485</v>
      </c>
      <c r="AY139" s="304">
        <v>300306.8</v>
      </c>
      <c r="AZ139" s="300">
        <v>0.96396418595915911</v>
      </c>
      <c r="BA139" s="302">
        <v>290721</v>
      </c>
      <c r="BB139" s="304">
        <v>300635.72499999998</v>
      </c>
      <c r="BC139" s="300">
        <v>0.96702080233478582</v>
      </c>
      <c r="BD139" s="302">
        <v>291506</v>
      </c>
      <c r="BE139" s="304">
        <v>300964.67499999999</v>
      </c>
      <c r="BF139" s="300">
        <v>0.96857214222898425</v>
      </c>
      <c r="BG139" s="302">
        <v>293020</v>
      </c>
      <c r="BH139" s="304">
        <v>301307.76666666701</v>
      </c>
      <c r="BI139" s="300">
        <v>0.97249401580864103</v>
      </c>
      <c r="BJ139" s="302">
        <v>293585</v>
      </c>
      <c r="BK139" s="304">
        <v>301677.14166666701</v>
      </c>
      <c r="BL139" s="300">
        <v>0.97317615241923672</v>
      </c>
      <c r="BM139" s="302">
        <v>293802</v>
      </c>
      <c r="BN139" s="304">
        <v>301827.51666666701</v>
      </c>
      <c r="BO139" s="306">
        <f t="shared" si="2"/>
        <v>0.97341025511756019</v>
      </c>
    </row>
    <row r="140" spans="1:67" x14ac:dyDescent="0.2">
      <c r="A140" s="306" t="s">
        <v>637</v>
      </c>
      <c r="B140" s="5" t="s">
        <v>474</v>
      </c>
      <c r="C140" s="5" t="s">
        <v>401</v>
      </c>
      <c r="D140" s="5" t="s">
        <v>436</v>
      </c>
      <c r="E140" s="5" t="s">
        <v>114</v>
      </c>
      <c r="F140" s="117" t="s">
        <v>278</v>
      </c>
      <c r="G140" s="5" t="s">
        <v>279</v>
      </c>
      <c r="H140" s="152">
        <v>82496</v>
      </c>
      <c r="I140" s="274">
        <v>71389.208333333299</v>
      </c>
      <c r="J140" s="199">
        <v>1.1555808213309557</v>
      </c>
      <c r="K140" s="302">
        <v>81749</v>
      </c>
      <c r="L140" s="304">
        <v>71443.399999999994</v>
      </c>
      <c r="M140" s="300">
        <v>1.1442484540209454</v>
      </c>
      <c r="N140" s="302">
        <v>81188</v>
      </c>
      <c r="O140" s="304">
        <v>71487.350000000006</v>
      </c>
      <c r="P140" s="300">
        <v>1.1356974345810831</v>
      </c>
      <c r="Q140" s="302">
        <v>80561</v>
      </c>
      <c r="R140" s="304">
        <v>71531.3</v>
      </c>
      <c r="S140" s="300">
        <v>1.1262342499017912</v>
      </c>
      <c r="T140" s="302">
        <v>79685</v>
      </c>
      <c r="U140" s="304">
        <v>71575.25</v>
      </c>
      <c r="V140" s="300">
        <v>1.113303830583896</v>
      </c>
      <c r="W140" s="302">
        <v>79095</v>
      </c>
      <c r="X140" s="304">
        <v>71598.725000000006</v>
      </c>
      <c r="Y140" s="300">
        <v>1.1046984426049484</v>
      </c>
      <c r="Z140" s="302">
        <v>78865</v>
      </c>
      <c r="AA140" s="304">
        <v>71622.2</v>
      </c>
      <c r="AB140" s="300">
        <v>1.1011250701598108</v>
      </c>
      <c r="AC140" s="302">
        <v>78530</v>
      </c>
      <c r="AD140" s="304">
        <v>71695.958333333299</v>
      </c>
      <c r="AE140" s="300">
        <v>1.0953197617485417</v>
      </c>
      <c r="AF140" s="302">
        <v>78254</v>
      </c>
      <c r="AG140" s="304">
        <v>71749.258333333302</v>
      </c>
      <c r="AH140" s="300">
        <v>1.0906593575705956</v>
      </c>
      <c r="AI140" s="302">
        <v>77805</v>
      </c>
      <c r="AJ140" s="304">
        <v>71800.225000000006</v>
      </c>
      <c r="AK140" s="300">
        <v>1.0836317017112411</v>
      </c>
      <c r="AL140" s="302">
        <v>77715</v>
      </c>
      <c r="AM140" s="304">
        <v>71854.458333333299</v>
      </c>
      <c r="AN140" s="300">
        <v>1.0815612809921913</v>
      </c>
      <c r="AO140" s="302">
        <v>77538</v>
      </c>
      <c r="AP140" s="304">
        <v>71910.5</v>
      </c>
      <c r="AQ140" s="300">
        <v>1.0782570000208593</v>
      </c>
      <c r="AR140" s="302">
        <v>77153</v>
      </c>
      <c r="AS140" s="304">
        <v>71968.841666666704</v>
      </c>
      <c r="AT140" s="300">
        <v>1.0720333718492292</v>
      </c>
      <c r="AU140" s="302">
        <v>76833</v>
      </c>
      <c r="AV140" s="304">
        <v>72034.75</v>
      </c>
      <c r="AW140" s="300">
        <v>1.0666102124321941</v>
      </c>
      <c r="AX140" s="302">
        <v>76454</v>
      </c>
      <c r="AY140" s="304">
        <v>72109.05</v>
      </c>
      <c r="AZ140" s="300">
        <v>1.0602552661559124</v>
      </c>
      <c r="BA140" s="302">
        <v>76588</v>
      </c>
      <c r="BB140" s="304">
        <v>72180.991666666698</v>
      </c>
      <c r="BC140" s="300">
        <v>1.0610549707280963</v>
      </c>
      <c r="BD140" s="302">
        <v>76254</v>
      </c>
      <c r="BE140" s="304">
        <v>72260.95</v>
      </c>
      <c r="BF140" s="300">
        <v>1.0552587531716646</v>
      </c>
      <c r="BG140" s="302">
        <v>76435</v>
      </c>
      <c r="BH140" s="304">
        <v>72341.108333333294</v>
      </c>
      <c r="BI140" s="300">
        <v>1.0565914977111337</v>
      </c>
      <c r="BJ140" s="302">
        <v>76321</v>
      </c>
      <c r="BK140" s="304">
        <v>72426.133333333302</v>
      </c>
      <c r="BL140" s="300">
        <v>1.0537770896692911</v>
      </c>
      <c r="BM140" s="302">
        <v>76379</v>
      </c>
      <c r="BN140" s="304">
        <v>72464.916666666701</v>
      </c>
      <c r="BO140" s="306">
        <f t="shared" si="2"/>
        <v>1.0540134938861214</v>
      </c>
    </row>
    <row r="141" spans="1:67" x14ac:dyDescent="0.2">
      <c r="A141" s="306" t="s">
        <v>632</v>
      </c>
      <c r="B141" s="5" t="s">
        <v>488</v>
      </c>
      <c r="C141" s="5" t="s">
        <v>409</v>
      </c>
      <c r="D141" s="5" t="s">
        <v>430</v>
      </c>
      <c r="E141" s="5" t="s">
        <v>65</v>
      </c>
      <c r="F141" s="117" t="s">
        <v>280</v>
      </c>
      <c r="G141" s="5" t="s">
        <v>281</v>
      </c>
      <c r="H141" s="152">
        <v>132072</v>
      </c>
      <c r="I141" s="274">
        <v>125348.65833333301</v>
      </c>
      <c r="J141" s="199">
        <v>1.0536371250882317</v>
      </c>
      <c r="K141" s="302">
        <v>131729</v>
      </c>
      <c r="L141" s="304">
        <v>125393.65</v>
      </c>
      <c r="M141" s="300">
        <v>1.0505236907929549</v>
      </c>
      <c r="N141" s="302">
        <v>131287</v>
      </c>
      <c r="O141" s="304">
        <v>125433.066666667</v>
      </c>
      <c r="P141" s="300">
        <v>1.0466697776662799</v>
      </c>
      <c r="Q141" s="302">
        <v>130647</v>
      </c>
      <c r="R141" s="304">
        <v>125472.483333333</v>
      </c>
      <c r="S141" s="300">
        <v>1.0412402506844489</v>
      </c>
      <c r="T141" s="302">
        <v>130113</v>
      </c>
      <c r="U141" s="304">
        <v>125511.9</v>
      </c>
      <c r="V141" s="300">
        <v>1.0366586753925326</v>
      </c>
      <c r="W141" s="302">
        <v>129289</v>
      </c>
      <c r="X141" s="304">
        <v>125538.65833333301</v>
      </c>
      <c r="Y141" s="300">
        <v>1.0298739983082263</v>
      </c>
      <c r="Z141" s="302">
        <v>129394</v>
      </c>
      <c r="AA141" s="304">
        <v>125565.41666666701</v>
      </c>
      <c r="AB141" s="300">
        <v>1.0304907468550562</v>
      </c>
      <c r="AC141" s="302">
        <v>129142</v>
      </c>
      <c r="AD141" s="304">
        <v>125692.316666667</v>
      </c>
      <c r="AE141" s="300">
        <v>1.0274454590767188</v>
      </c>
      <c r="AF141" s="302">
        <v>128303</v>
      </c>
      <c r="AG141" s="304">
        <v>125808.925</v>
      </c>
      <c r="AH141" s="300">
        <v>1.0198243089669512</v>
      </c>
      <c r="AI141" s="302">
        <v>126804</v>
      </c>
      <c r="AJ141" s="304">
        <v>125934.316666667</v>
      </c>
      <c r="AK141" s="300">
        <v>1.0069058486705809</v>
      </c>
      <c r="AL141" s="302">
        <v>126083</v>
      </c>
      <c r="AM141" s="304">
        <v>126064.308333333</v>
      </c>
      <c r="AN141" s="300">
        <v>1.0001482708858211</v>
      </c>
      <c r="AO141" s="302">
        <v>125400</v>
      </c>
      <c r="AP141" s="304">
        <v>126194.75</v>
      </c>
      <c r="AQ141" s="300">
        <v>0.99370219442567931</v>
      </c>
      <c r="AR141" s="302">
        <v>124971</v>
      </c>
      <c r="AS141" s="304">
        <v>126331.33333333299</v>
      </c>
      <c r="AT141" s="300">
        <v>0.9892320195042692</v>
      </c>
      <c r="AU141" s="302">
        <v>124322</v>
      </c>
      <c r="AV141" s="304">
        <v>126477.85</v>
      </c>
      <c r="AW141" s="300">
        <v>0.98295472290207331</v>
      </c>
      <c r="AX141" s="302">
        <v>123496</v>
      </c>
      <c r="AY141" s="304">
        <v>126639.308333333</v>
      </c>
      <c r="AZ141" s="300">
        <v>0.97517904689546031</v>
      </c>
      <c r="BA141" s="302">
        <v>123924</v>
      </c>
      <c r="BB141" s="304">
        <v>126816.16666666701</v>
      </c>
      <c r="BC141" s="300">
        <v>0.9771940223183927</v>
      </c>
      <c r="BD141" s="302">
        <v>123992</v>
      </c>
      <c r="BE141" s="304">
        <v>127010.766666667</v>
      </c>
      <c r="BF141" s="300">
        <v>0.97623219868761524</v>
      </c>
      <c r="BG141" s="302">
        <v>124099</v>
      </c>
      <c r="BH141" s="304">
        <v>127205.308333333</v>
      </c>
      <c r="BI141" s="300">
        <v>0.97558035608708149</v>
      </c>
      <c r="BJ141" s="302">
        <v>123649</v>
      </c>
      <c r="BK141" s="304">
        <v>127404.558333333</v>
      </c>
      <c r="BL141" s="300">
        <v>0.97052257483984838</v>
      </c>
      <c r="BM141" s="302">
        <v>123172</v>
      </c>
      <c r="BN141" s="304">
        <v>127514.28333333301</v>
      </c>
      <c r="BO141" s="306">
        <f t="shared" si="2"/>
        <v>0.9659466906779226</v>
      </c>
    </row>
    <row r="142" spans="1:67" x14ac:dyDescent="0.2">
      <c r="A142" s="306" t="s">
        <v>478</v>
      </c>
      <c r="B142" s="5" t="s">
        <v>474</v>
      </c>
      <c r="C142" s="5" t="s">
        <v>401</v>
      </c>
      <c r="D142" s="5" t="s">
        <v>419</v>
      </c>
      <c r="E142" s="5" t="s">
        <v>17</v>
      </c>
      <c r="F142" s="117" t="s">
        <v>282</v>
      </c>
      <c r="G142" s="5" t="s">
        <v>283</v>
      </c>
      <c r="H142" s="152">
        <v>344908</v>
      </c>
      <c r="I142" s="274">
        <v>325434.375</v>
      </c>
      <c r="J142" s="199">
        <v>1.0598388692036604</v>
      </c>
      <c r="K142" s="302">
        <v>343038</v>
      </c>
      <c r="L142" s="304">
        <v>325667.7</v>
      </c>
      <c r="M142" s="300">
        <v>1.0533374970867544</v>
      </c>
      <c r="N142" s="302">
        <v>340688</v>
      </c>
      <c r="O142" s="304">
        <v>325936.54166666698</v>
      </c>
      <c r="P142" s="300">
        <v>1.0452586821284349</v>
      </c>
      <c r="Q142" s="302">
        <v>338920</v>
      </c>
      <c r="R142" s="304">
        <v>326205.38333333301</v>
      </c>
      <c r="S142" s="300">
        <v>1.0389773354956395</v>
      </c>
      <c r="T142" s="302">
        <v>338211</v>
      </c>
      <c r="U142" s="304">
        <v>326474.22499999998</v>
      </c>
      <c r="V142" s="300">
        <v>1.035950081511029</v>
      </c>
      <c r="W142" s="302">
        <v>336146</v>
      </c>
      <c r="X142" s="304">
        <v>326795.98333333299</v>
      </c>
      <c r="Y142" s="300">
        <v>1.0286111737705477</v>
      </c>
      <c r="Z142" s="302">
        <v>335939</v>
      </c>
      <c r="AA142" s="304">
        <v>327117.74166666699</v>
      </c>
      <c r="AB142" s="300">
        <v>1.0269666154100621</v>
      </c>
      <c r="AC142" s="302">
        <v>335335</v>
      </c>
      <c r="AD142" s="304">
        <v>327776.59166666702</v>
      </c>
      <c r="AE142" s="300">
        <v>1.0230596342920653</v>
      </c>
      <c r="AF142" s="302">
        <v>333851</v>
      </c>
      <c r="AG142" s="304">
        <v>328098.63333333301</v>
      </c>
      <c r="AH142" s="300">
        <v>1.0175324310504605</v>
      </c>
      <c r="AI142" s="302">
        <v>332487</v>
      </c>
      <c r="AJ142" s="304">
        <v>328421.23333333299</v>
      </c>
      <c r="AK142" s="300">
        <v>1.0123797314363667</v>
      </c>
      <c r="AL142" s="302">
        <v>331231</v>
      </c>
      <c r="AM142" s="304">
        <v>328729.53333333298</v>
      </c>
      <c r="AN142" s="300">
        <v>1.0076094978181669</v>
      </c>
      <c r="AO142" s="302">
        <v>330504</v>
      </c>
      <c r="AP142" s="304">
        <v>329029.441666667</v>
      </c>
      <c r="AQ142" s="300">
        <v>1.0044815391773567</v>
      </c>
      <c r="AR142" s="302">
        <v>329495</v>
      </c>
      <c r="AS142" s="304">
        <v>329323.57500000001</v>
      </c>
      <c r="AT142" s="300">
        <v>1.0005205366788574</v>
      </c>
      <c r="AU142" s="302">
        <v>329139</v>
      </c>
      <c r="AV142" s="304">
        <v>329613.42499999999</v>
      </c>
      <c r="AW142" s="300">
        <v>0.99856066238806873</v>
      </c>
      <c r="AX142" s="302">
        <v>327923</v>
      </c>
      <c r="AY142" s="304">
        <v>329873.8</v>
      </c>
      <c r="AZ142" s="300">
        <v>0.99408622327690166</v>
      </c>
      <c r="BA142" s="302">
        <v>326994</v>
      </c>
      <c r="BB142" s="304">
        <v>330108.11666666699</v>
      </c>
      <c r="BC142" s="300">
        <v>0.99056637353206456</v>
      </c>
      <c r="BD142" s="302">
        <v>326717</v>
      </c>
      <c r="BE142" s="304">
        <v>330319.42499999999</v>
      </c>
      <c r="BF142" s="300">
        <v>0.98909411700507777</v>
      </c>
      <c r="BG142" s="302">
        <v>327035</v>
      </c>
      <c r="BH142" s="304">
        <v>330926.47499999998</v>
      </c>
      <c r="BI142" s="300">
        <v>0.98824066584578951</v>
      </c>
      <c r="BJ142" s="302">
        <v>327073</v>
      </c>
      <c r="BK142" s="304">
        <v>331559.41666666698</v>
      </c>
      <c r="BL142" s="300">
        <v>0.98646874001718554</v>
      </c>
      <c r="BM142" s="302">
        <v>327718</v>
      </c>
      <c r="BN142" s="304">
        <v>331849.66666666698</v>
      </c>
      <c r="BO142" s="306">
        <f t="shared" si="2"/>
        <v>0.98754958319479913</v>
      </c>
    </row>
    <row r="143" spans="1:67" x14ac:dyDescent="0.2">
      <c r="A143" s="306" t="s">
        <v>507</v>
      </c>
      <c r="B143" s="5" t="s">
        <v>488</v>
      </c>
      <c r="C143" s="5" t="s">
        <v>409</v>
      </c>
      <c r="D143" s="5" t="s">
        <v>430</v>
      </c>
      <c r="E143" s="5" t="s">
        <v>65</v>
      </c>
      <c r="F143" s="117" t="s">
        <v>284</v>
      </c>
      <c r="G143" s="5" t="s">
        <v>285</v>
      </c>
      <c r="H143" s="152">
        <v>186639</v>
      </c>
      <c r="I143" s="274">
        <v>183769.941666667</v>
      </c>
      <c r="J143" s="199">
        <v>1.0156122285685711</v>
      </c>
      <c r="K143" s="302">
        <v>186528</v>
      </c>
      <c r="L143" s="304">
        <v>183951.3</v>
      </c>
      <c r="M143" s="300">
        <v>1.0140075117707785</v>
      </c>
      <c r="N143" s="302">
        <v>185952</v>
      </c>
      <c r="O143" s="304">
        <v>184107.67499999999</v>
      </c>
      <c r="P143" s="300">
        <v>1.0100176432079762</v>
      </c>
      <c r="Q143" s="302">
        <v>185327</v>
      </c>
      <c r="R143" s="304">
        <v>184264.05</v>
      </c>
      <c r="S143" s="300">
        <v>1.0057686238851258</v>
      </c>
      <c r="T143" s="302">
        <v>184799</v>
      </c>
      <c r="U143" s="304">
        <v>184420.42499999999</v>
      </c>
      <c r="V143" s="300">
        <v>1.0020527823856822</v>
      </c>
      <c r="W143" s="302">
        <v>183505</v>
      </c>
      <c r="X143" s="304">
        <v>184506.67499999999</v>
      </c>
      <c r="Y143" s="300">
        <v>0.99457106362141101</v>
      </c>
      <c r="Z143" s="302">
        <v>183542</v>
      </c>
      <c r="AA143" s="304">
        <v>184592.92499999999</v>
      </c>
      <c r="AB143" s="300">
        <v>0.99430679696960222</v>
      </c>
      <c r="AC143" s="302">
        <v>183123</v>
      </c>
      <c r="AD143" s="304">
        <v>184889.53333333301</v>
      </c>
      <c r="AE143" s="300">
        <v>0.99044546599537264</v>
      </c>
      <c r="AF143" s="302">
        <v>182873</v>
      </c>
      <c r="AG143" s="304">
        <v>185141.54166666701</v>
      </c>
      <c r="AH143" s="300">
        <v>0.98774698727122334</v>
      </c>
      <c r="AI143" s="302">
        <v>180562</v>
      </c>
      <c r="AJ143" s="304">
        <v>185405.625</v>
      </c>
      <c r="AK143" s="300">
        <v>0.97387552292439883</v>
      </c>
      <c r="AL143" s="302">
        <v>180017</v>
      </c>
      <c r="AM143" s="304">
        <v>185680.52499999999</v>
      </c>
      <c r="AN143" s="300">
        <v>0.96949855134242002</v>
      </c>
      <c r="AO143" s="302">
        <v>178561</v>
      </c>
      <c r="AP143" s="304">
        <v>185939.47500000001</v>
      </c>
      <c r="AQ143" s="300">
        <v>0.96031786687576692</v>
      </c>
      <c r="AR143" s="302">
        <v>178337</v>
      </c>
      <c r="AS143" s="304">
        <v>186216.86666666699</v>
      </c>
      <c r="AT143" s="300">
        <v>0.95768446324052825</v>
      </c>
      <c r="AU143" s="302">
        <v>177588</v>
      </c>
      <c r="AV143" s="304">
        <v>186512.52499999999</v>
      </c>
      <c r="AW143" s="300">
        <v>0.95215053251785642</v>
      </c>
      <c r="AX143" s="302">
        <v>176809</v>
      </c>
      <c r="AY143" s="304">
        <v>186834.65833333301</v>
      </c>
      <c r="AZ143" s="300">
        <v>0.9463394082084805</v>
      </c>
      <c r="BA143" s="302">
        <v>177431</v>
      </c>
      <c r="BB143" s="304">
        <v>187179.433333333</v>
      </c>
      <c r="BC143" s="300">
        <v>0.94791931378500982</v>
      </c>
      <c r="BD143" s="302">
        <v>177764</v>
      </c>
      <c r="BE143" s="304">
        <v>187545.49166666699</v>
      </c>
      <c r="BF143" s="300">
        <v>0.9478446984795984</v>
      </c>
      <c r="BG143" s="302">
        <v>178155</v>
      </c>
      <c r="BH143" s="304">
        <v>187927.64166666701</v>
      </c>
      <c r="BI143" s="300">
        <v>0.94799784864005776</v>
      </c>
      <c r="BJ143" s="302">
        <v>178300</v>
      </c>
      <c r="BK143" s="304">
        <v>188319.79166666701</v>
      </c>
      <c r="BL143" s="300">
        <v>0.94679374070038047</v>
      </c>
      <c r="BM143" s="302">
        <v>178832</v>
      </c>
      <c r="BN143" s="304">
        <v>188512.91666666701</v>
      </c>
      <c r="BO143" s="306">
        <f t="shared" si="2"/>
        <v>0.94864587086207453</v>
      </c>
    </row>
    <row r="144" spans="1:67" x14ac:dyDescent="0.2">
      <c r="A144" s="306" t="s">
        <v>508</v>
      </c>
      <c r="B144" s="5" t="s">
        <v>486</v>
      </c>
      <c r="C144" s="5" t="s">
        <v>408</v>
      </c>
      <c r="D144" s="5" t="s">
        <v>428</v>
      </c>
      <c r="E144" s="5" t="s">
        <v>53</v>
      </c>
      <c r="F144" s="117" t="s">
        <v>286</v>
      </c>
      <c r="G144" s="5" t="s">
        <v>287</v>
      </c>
      <c r="H144" s="152">
        <v>319760</v>
      </c>
      <c r="I144" s="274">
        <v>338151.77500000002</v>
      </c>
      <c r="J144" s="199">
        <v>0.94561088730053233</v>
      </c>
      <c r="K144" s="302">
        <v>318478</v>
      </c>
      <c r="L144" s="304">
        <v>338480.125</v>
      </c>
      <c r="M144" s="300">
        <v>0.94090605763041479</v>
      </c>
      <c r="N144" s="302">
        <v>316503</v>
      </c>
      <c r="O144" s="304">
        <v>338772.066666667</v>
      </c>
      <c r="P144" s="300">
        <v>0.93426533986174687</v>
      </c>
      <c r="Q144" s="302">
        <v>315643</v>
      </c>
      <c r="R144" s="304">
        <v>339064.00833333301</v>
      </c>
      <c r="S144" s="300">
        <v>0.93092452233883849</v>
      </c>
      <c r="T144" s="302">
        <v>313807</v>
      </c>
      <c r="U144" s="304">
        <v>339355.95</v>
      </c>
      <c r="V144" s="300">
        <v>0.92471341669418194</v>
      </c>
      <c r="W144" s="302">
        <v>311751</v>
      </c>
      <c r="X144" s="304">
        <v>339515.54166666698</v>
      </c>
      <c r="Y144" s="300">
        <v>0.91822306121725072</v>
      </c>
      <c r="Z144" s="302">
        <v>311734</v>
      </c>
      <c r="AA144" s="304">
        <v>339675.13333333301</v>
      </c>
      <c r="AB144" s="300">
        <v>0.91774159898271512</v>
      </c>
      <c r="AC144" s="302">
        <v>310879</v>
      </c>
      <c r="AD144" s="304">
        <v>340221.24166666699</v>
      </c>
      <c r="AE144" s="300">
        <v>0.91375540950081191</v>
      </c>
      <c r="AF144" s="302">
        <v>309018</v>
      </c>
      <c r="AG144" s="304">
        <v>340679.875</v>
      </c>
      <c r="AH144" s="300">
        <v>0.90706267870974178</v>
      </c>
      <c r="AI144" s="302">
        <v>307853</v>
      </c>
      <c r="AJ144" s="304">
        <v>341161.08333333302</v>
      </c>
      <c r="AK144" s="300">
        <v>0.90236845595665671</v>
      </c>
      <c r="AL144" s="302">
        <v>306550</v>
      </c>
      <c r="AM144" s="304">
        <v>341658.88333333301</v>
      </c>
      <c r="AN144" s="300">
        <v>0.89723995175890192</v>
      </c>
      <c r="AO144" s="302">
        <v>305226</v>
      </c>
      <c r="AP144" s="304">
        <v>342119.625</v>
      </c>
      <c r="AQ144" s="300">
        <v>0.892161623291853</v>
      </c>
      <c r="AR144" s="302">
        <v>304637</v>
      </c>
      <c r="AS144" s="304">
        <v>342598.05</v>
      </c>
      <c r="AT144" s="300">
        <v>0.88919653804217513</v>
      </c>
      <c r="AU144" s="302">
        <v>302695</v>
      </c>
      <c r="AV144" s="304">
        <v>343096.16666666698</v>
      </c>
      <c r="AW144" s="300">
        <v>0.88224535686544558</v>
      </c>
      <c r="AX144" s="302">
        <v>301976</v>
      </c>
      <c r="AY144" s="304">
        <v>343626.308333333</v>
      </c>
      <c r="AZ144" s="300">
        <v>0.87879185230215162</v>
      </c>
      <c r="BA144" s="302">
        <v>301446</v>
      </c>
      <c r="BB144" s="304">
        <v>344188.05</v>
      </c>
      <c r="BC144" s="300">
        <v>0.87581773975011623</v>
      </c>
      <c r="BD144" s="302">
        <v>300565</v>
      </c>
      <c r="BE144" s="304">
        <v>344786.97499999998</v>
      </c>
      <c r="BF144" s="300">
        <v>0.87174116713660665</v>
      </c>
      <c r="BG144" s="302">
        <v>299949</v>
      </c>
      <c r="BH144" s="304">
        <v>345411.691666667</v>
      </c>
      <c r="BI144" s="300">
        <v>0.86838114411442702</v>
      </c>
      <c r="BJ144" s="302">
        <v>299278</v>
      </c>
      <c r="BK144" s="304">
        <v>346038.941666667</v>
      </c>
      <c r="BL144" s="300">
        <v>0.86486797861117326</v>
      </c>
      <c r="BM144" s="302">
        <v>299525</v>
      </c>
      <c r="BN144" s="304">
        <v>346301.28333333298</v>
      </c>
      <c r="BO144" s="306">
        <f t="shared" si="2"/>
        <v>0.86492604681366902</v>
      </c>
    </row>
    <row r="145" spans="1:67" x14ac:dyDescent="0.2">
      <c r="A145" s="306" t="s">
        <v>496</v>
      </c>
      <c r="B145" s="5" t="s">
        <v>497</v>
      </c>
      <c r="C145" s="5" t="s">
        <v>411</v>
      </c>
      <c r="D145" s="5" t="s">
        <v>437</v>
      </c>
      <c r="E145" s="5" t="s">
        <v>123</v>
      </c>
      <c r="F145" s="117" t="s">
        <v>288</v>
      </c>
      <c r="G145" s="5" t="s">
        <v>289</v>
      </c>
      <c r="H145" s="152">
        <v>110433</v>
      </c>
      <c r="I145" s="274">
        <v>104848.433333333</v>
      </c>
      <c r="J145" s="199">
        <v>1.0532632342622861</v>
      </c>
      <c r="K145" s="302">
        <v>109848</v>
      </c>
      <c r="L145" s="304">
        <v>104972.925</v>
      </c>
      <c r="M145" s="300">
        <v>1.0464412609251386</v>
      </c>
      <c r="N145" s="302">
        <v>109400</v>
      </c>
      <c r="O145" s="304">
        <v>105068.316666667</v>
      </c>
      <c r="P145" s="300">
        <v>1.0412273030610686</v>
      </c>
      <c r="Q145" s="302">
        <v>108919</v>
      </c>
      <c r="R145" s="304">
        <v>105163.70833333299</v>
      </c>
      <c r="S145" s="300">
        <v>1.0357090076622633</v>
      </c>
      <c r="T145" s="302">
        <v>108113</v>
      </c>
      <c r="U145" s="304">
        <v>105259.1</v>
      </c>
      <c r="V145" s="300">
        <v>1.0271130952098202</v>
      </c>
      <c r="W145" s="302">
        <v>107397</v>
      </c>
      <c r="X145" s="304">
        <v>105326.39999999999</v>
      </c>
      <c r="Y145" s="300">
        <v>1.0196588889395253</v>
      </c>
      <c r="Z145" s="302">
        <v>107467</v>
      </c>
      <c r="AA145" s="304">
        <v>105393.7</v>
      </c>
      <c r="AB145" s="300">
        <v>1.0196719538264623</v>
      </c>
      <c r="AC145" s="302">
        <v>107181</v>
      </c>
      <c r="AD145" s="304">
        <v>105607.91666666701</v>
      </c>
      <c r="AE145" s="300">
        <v>1.0148955057819971</v>
      </c>
      <c r="AF145" s="302">
        <v>106513</v>
      </c>
      <c r="AG145" s="304">
        <v>105801.116666667</v>
      </c>
      <c r="AH145" s="300">
        <v>1.0067285049133823</v>
      </c>
      <c r="AI145" s="302">
        <v>105099</v>
      </c>
      <c r="AJ145" s="304">
        <v>106006.691666667</v>
      </c>
      <c r="AK145" s="300">
        <v>0.991437411616229</v>
      </c>
      <c r="AL145" s="302">
        <v>104526</v>
      </c>
      <c r="AM145" s="304">
        <v>106224.5</v>
      </c>
      <c r="AN145" s="300">
        <v>0.98401028011428626</v>
      </c>
      <c r="AO145" s="302">
        <v>103069</v>
      </c>
      <c r="AP145" s="304">
        <v>106420.691666667</v>
      </c>
      <c r="AQ145" s="300">
        <v>0.96850526326999231</v>
      </c>
      <c r="AR145" s="302">
        <v>102430</v>
      </c>
      <c r="AS145" s="304">
        <v>106628.46666666699</v>
      </c>
      <c r="AT145" s="300">
        <v>0.96062527392622188</v>
      </c>
      <c r="AU145" s="302">
        <v>102413</v>
      </c>
      <c r="AV145" s="304">
        <v>106854.825</v>
      </c>
      <c r="AW145" s="300">
        <v>0.95843121730815617</v>
      </c>
      <c r="AX145" s="302">
        <v>102290</v>
      </c>
      <c r="AY145" s="304">
        <v>107093.766666667</v>
      </c>
      <c r="AZ145" s="300">
        <v>0.95514429255608424</v>
      </c>
      <c r="BA145" s="302">
        <v>103018</v>
      </c>
      <c r="BB145" s="304">
        <v>107347.633333333</v>
      </c>
      <c r="BC145" s="300">
        <v>0.95966717477702801</v>
      </c>
      <c r="BD145" s="302">
        <v>103254</v>
      </c>
      <c r="BE145" s="304">
        <v>107614.175</v>
      </c>
      <c r="BF145" s="300">
        <v>0.95948326509960236</v>
      </c>
      <c r="BG145" s="302">
        <v>103554</v>
      </c>
      <c r="BH145" s="304">
        <v>107886.375</v>
      </c>
      <c r="BI145" s="300">
        <v>0.9598431683333507</v>
      </c>
      <c r="BJ145" s="302">
        <v>103716</v>
      </c>
      <c r="BK145" s="304">
        <v>108166.85</v>
      </c>
      <c r="BL145" s="300">
        <v>0.95885199578244162</v>
      </c>
      <c r="BM145" s="302">
        <v>104231</v>
      </c>
      <c r="BN145" s="304">
        <v>108314.84166666699</v>
      </c>
      <c r="BO145" s="306">
        <f t="shared" si="2"/>
        <v>0.96229656431355182</v>
      </c>
    </row>
    <row r="146" spans="1:67" x14ac:dyDescent="0.2">
      <c r="A146" s="306" t="s">
        <v>498</v>
      </c>
      <c r="B146" s="5" t="s">
        <v>493</v>
      </c>
      <c r="C146" s="5" t="s">
        <v>98</v>
      </c>
      <c r="D146" s="5" t="s">
        <v>434</v>
      </c>
      <c r="E146" s="5" t="s">
        <v>98</v>
      </c>
      <c r="F146" s="117" t="s">
        <v>290</v>
      </c>
      <c r="G146" s="5" t="s">
        <v>291</v>
      </c>
      <c r="H146" s="152">
        <v>115089</v>
      </c>
      <c r="I146" s="274">
        <v>126404.008333333</v>
      </c>
      <c r="J146" s="199">
        <v>0.91048536765151611</v>
      </c>
      <c r="K146" s="302">
        <v>114872</v>
      </c>
      <c r="L146" s="304">
        <v>126499.45</v>
      </c>
      <c r="M146" s="300">
        <v>0.90808299957035388</v>
      </c>
      <c r="N146" s="302">
        <v>114183</v>
      </c>
      <c r="O146" s="304">
        <v>126570.1</v>
      </c>
      <c r="P146" s="300">
        <v>0.90213249416726382</v>
      </c>
      <c r="Q146" s="302">
        <v>113669</v>
      </c>
      <c r="R146" s="304">
        <v>126640.75</v>
      </c>
      <c r="S146" s="300">
        <v>0.89757048975152154</v>
      </c>
      <c r="T146" s="302">
        <v>112838</v>
      </c>
      <c r="U146" s="304">
        <v>126711.4</v>
      </c>
      <c r="V146" s="300">
        <v>0.89051182450829214</v>
      </c>
      <c r="W146" s="302">
        <v>112125</v>
      </c>
      <c r="X146" s="304">
        <v>126745.375</v>
      </c>
      <c r="Y146" s="300">
        <v>0.88464766465837508</v>
      </c>
      <c r="Z146" s="302">
        <v>112257</v>
      </c>
      <c r="AA146" s="304">
        <v>126779.35</v>
      </c>
      <c r="AB146" s="300">
        <v>0.88545177112834228</v>
      </c>
      <c r="AC146" s="302">
        <v>111815</v>
      </c>
      <c r="AD146" s="304">
        <v>126909.71666666699</v>
      </c>
      <c r="AE146" s="300">
        <v>0.88105940929398008</v>
      </c>
      <c r="AF146" s="302">
        <v>110489</v>
      </c>
      <c r="AG146" s="304">
        <v>127019.633333333</v>
      </c>
      <c r="AH146" s="300">
        <v>0.8698576519273028</v>
      </c>
      <c r="AI146" s="302">
        <v>109608</v>
      </c>
      <c r="AJ146" s="304">
        <v>127140.008333333</v>
      </c>
      <c r="AK146" s="300">
        <v>0.86210470989298704</v>
      </c>
      <c r="AL146" s="302">
        <v>109772</v>
      </c>
      <c r="AM146" s="304">
        <v>127274.858333333</v>
      </c>
      <c r="AN146" s="300">
        <v>0.86247984431070435</v>
      </c>
      <c r="AO146" s="302">
        <v>108918</v>
      </c>
      <c r="AP146" s="304">
        <v>127404.40833333301</v>
      </c>
      <c r="AQ146" s="300">
        <v>0.85489977485734792</v>
      </c>
      <c r="AR146" s="302">
        <v>108792</v>
      </c>
      <c r="AS146" s="304">
        <v>127537.741666667</v>
      </c>
      <c r="AT146" s="300">
        <v>0.85301808373194399</v>
      </c>
      <c r="AU146" s="302">
        <v>108709</v>
      </c>
      <c r="AV146" s="304">
        <v>127682.29166666701</v>
      </c>
      <c r="AW146" s="300">
        <v>0.85140232510707503</v>
      </c>
      <c r="AX146" s="302">
        <v>108339</v>
      </c>
      <c r="AY146" s="304">
        <v>127838.316666667</v>
      </c>
      <c r="AZ146" s="300">
        <v>0.84746891874749386</v>
      </c>
      <c r="BA146" s="302">
        <v>108641</v>
      </c>
      <c r="BB146" s="304">
        <v>127999.45</v>
      </c>
      <c r="BC146" s="300">
        <v>0.84876145952189641</v>
      </c>
      <c r="BD146" s="302">
        <v>108670</v>
      </c>
      <c r="BE146" s="304">
        <v>128179.28333333301</v>
      </c>
      <c r="BF146" s="300">
        <v>0.84779690737856062</v>
      </c>
      <c r="BG146" s="302">
        <v>109072</v>
      </c>
      <c r="BH146" s="304">
        <v>128365.175</v>
      </c>
      <c r="BI146" s="300">
        <v>0.84970086318193383</v>
      </c>
      <c r="BJ146" s="302">
        <v>109149</v>
      </c>
      <c r="BK146" s="304">
        <v>128566.991666667</v>
      </c>
      <c r="BL146" s="300">
        <v>0.84896596385321332</v>
      </c>
      <c r="BM146" s="302">
        <v>109492</v>
      </c>
      <c r="BN146" s="304">
        <v>128677.491666667</v>
      </c>
      <c r="BO146" s="306">
        <f t="shared" si="2"/>
        <v>0.85090250502888165</v>
      </c>
    </row>
    <row r="147" spans="1:67" x14ac:dyDescent="0.2">
      <c r="A147" s="306" t="s">
        <v>620</v>
      </c>
      <c r="B147" s="5" t="s">
        <v>475</v>
      </c>
      <c r="C147" s="5" t="s">
        <v>402</v>
      </c>
      <c r="D147" s="5" t="s">
        <v>416</v>
      </c>
      <c r="E147" s="5" t="s">
        <v>8</v>
      </c>
      <c r="F147" s="117" t="s">
        <v>292</v>
      </c>
      <c r="G147" s="5" t="s">
        <v>293</v>
      </c>
      <c r="H147" s="152">
        <v>136359</v>
      </c>
      <c r="I147" s="274">
        <v>121250.84166666699</v>
      </c>
      <c r="J147" s="199">
        <v>1.1246025027592561</v>
      </c>
      <c r="K147" s="302">
        <v>135875</v>
      </c>
      <c r="L147" s="304">
        <v>121353.02499999999</v>
      </c>
      <c r="M147" s="300">
        <v>1.1196671858818519</v>
      </c>
      <c r="N147" s="302">
        <v>135533</v>
      </c>
      <c r="O147" s="304">
        <v>121454.79166666701</v>
      </c>
      <c r="P147" s="300">
        <v>1.1159131569874219</v>
      </c>
      <c r="Q147" s="302">
        <v>135500</v>
      </c>
      <c r="R147" s="304">
        <v>121556.558333333</v>
      </c>
      <c r="S147" s="300">
        <v>1.1147074403705246</v>
      </c>
      <c r="T147" s="302">
        <v>134847</v>
      </c>
      <c r="U147" s="304">
        <v>121658.325</v>
      </c>
      <c r="V147" s="300">
        <v>1.1084075010896295</v>
      </c>
      <c r="W147" s="302">
        <v>133815</v>
      </c>
      <c r="X147" s="304">
        <v>121668.758333333</v>
      </c>
      <c r="Y147" s="300">
        <v>1.0998304070251974</v>
      </c>
      <c r="Z147" s="302">
        <v>133882</v>
      </c>
      <c r="AA147" s="304">
        <v>121679.191666667</v>
      </c>
      <c r="AB147" s="300">
        <v>1.100286730756413</v>
      </c>
      <c r="AC147" s="302">
        <v>133687</v>
      </c>
      <c r="AD147" s="304">
        <v>121799.55</v>
      </c>
      <c r="AE147" s="300">
        <v>1.0975984722439451</v>
      </c>
      <c r="AF147" s="302">
        <v>133035</v>
      </c>
      <c r="AG147" s="304">
        <v>121945.508333333</v>
      </c>
      <c r="AH147" s="300">
        <v>1.0909380904490089</v>
      </c>
      <c r="AI147" s="302">
        <v>132181</v>
      </c>
      <c r="AJ147" s="304">
        <v>122099.53333333301</v>
      </c>
      <c r="AK147" s="300">
        <v>1.0825676101410191</v>
      </c>
      <c r="AL147" s="302">
        <v>132323</v>
      </c>
      <c r="AM147" s="304">
        <v>122257.72500000001</v>
      </c>
      <c r="AN147" s="300">
        <v>1.0823283354896387</v>
      </c>
      <c r="AO147" s="302">
        <v>131759</v>
      </c>
      <c r="AP147" s="304">
        <v>122393.59166666699</v>
      </c>
      <c r="AQ147" s="300">
        <v>1.0765187801567198</v>
      </c>
      <c r="AR147" s="302">
        <v>132188</v>
      </c>
      <c r="AS147" s="304">
        <v>122531.008333333</v>
      </c>
      <c r="AT147" s="300">
        <v>1.0788126352506311</v>
      </c>
      <c r="AU147" s="302">
        <v>131895</v>
      </c>
      <c r="AV147" s="304">
        <v>122682.96666666699</v>
      </c>
      <c r="AW147" s="300">
        <v>1.0750881200840403</v>
      </c>
      <c r="AX147" s="302">
        <v>131560</v>
      </c>
      <c r="AY147" s="304">
        <v>122846.59166666699</v>
      </c>
      <c r="AZ147" s="300">
        <v>1.0709291826099339</v>
      </c>
      <c r="BA147" s="302">
        <v>131800</v>
      </c>
      <c r="BB147" s="304">
        <v>123011.941666667</v>
      </c>
      <c r="BC147" s="300">
        <v>1.0714406927836855</v>
      </c>
      <c r="BD147" s="302">
        <v>131586</v>
      </c>
      <c r="BE147" s="304">
        <v>123191.141666667</v>
      </c>
      <c r="BF147" s="300">
        <v>1.0681449836389045</v>
      </c>
      <c r="BG147" s="302">
        <v>131567</v>
      </c>
      <c r="BH147" s="304">
        <v>123375.04166666701</v>
      </c>
      <c r="BI147" s="300">
        <v>1.0663988293148132</v>
      </c>
      <c r="BJ147" s="302">
        <v>131207</v>
      </c>
      <c r="BK147" s="304">
        <v>123563.72500000001</v>
      </c>
      <c r="BL147" s="300">
        <v>1.0618569487120917</v>
      </c>
      <c r="BM147" s="302">
        <v>131548</v>
      </c>
      <c r="BN147" s="304">
        <v>123649.575</v>
      </c>
      <c r="BO147" s="306">
        <f t="shared" si="2"/>
        <v>1.0638774941199758</v>
      </c>
    </row>
    <row r="148" spans="1:67" x14ac:dyDescent="0.2">
      <c r="A148" s="329" t="s">
        <v>502</v>
      </c>
      <c r="B148" s="5" t="s">
        <v>481</v>
      </c>
      <c r="C148" s="5" t="s">
        <v>406</v>
      </c>
      <c r="D148" s="5" t="s">
        <v>435</v>
      </c>
      <c r="E148" s="5" t="s">
        <v>111</v>
      </c>
      <c r="F148" s="117" t="s">
        <v>294</v>
      </c>
      <c r="G148" s="5" t="s">
        <v>295</v>
      </c>
      <c r="H148" s="152">
        <v>113167</v>
      </c>
      <c r="I148" s="274">
        <v>97792.941666666695</v>
      </c>
      <c r="J148" s="199">
        <v>1.1572103065038859</v>
      </c>
      <c r="K148" s="302">
        <v>112391</v>
      </c>
      <c r="L148" s="304">
        <v>97875.65</v>
      </c>
      <c r="M148" s="300">
        <v>1.1483039959377026</v>
      </c>
      <c r="N148" s="302">
        <v>111253</v>
      </c>
      <c r="O148" s="304">
        <v>97944.258333333302</v>
      </c>
      <c r="P148" s="300">
        <v>1.1358807743622206</v>
      </c>
      <c r="Q148" s="302">
        <v>110189</v>
      </c>
      <c r="R148" s="304">
        <v>98012.866666666698</v>
      </c>
      <c r="S148" s="300">
        <v>1.1242299480408351</v>
      </c>
      <c r="T148" s="302">
        <v>108968</v>
      </c>
      <c r="U148" s="304">
        <v>98081.475000000006</v>
      </c>
      <c r="V148" s="300">
        <v>1.1109947112846743</v>
      </c>
      <c r="W148" s="302">
        <v>107905</v>
      </c>
      <c r="X148" s="304">
        <v>98114.708333333299</v>
      </c>
      <c r="Y148" s="300">
        <v>1.0997841387185836</v>
      </c>
      <c r="Z148" s="302">
        <v>107459</v>
      </c>
      <c r="AA148" s="304">
        <v>98147.941666666695</v>
      </c>
      <c r="AB148" s="300">
        <v>1.0948675863723747</v>
      </c>
      <c r="AC148" s="302">
        <v>106917</v>
      </c>
      <c r="AD148" s="304">
        <v>98262.016666666706</v>
      </c>
      <c r="AE148" s="300">
        <v>1.0880806605332913</v>
      </c>
      <c r="AF148" s="302">
        <v>106097</v>
      </c>
      <c r="AG148" s="304">
        <v>98359.975000000006</v>
      </c>
      <c r="AH148" s="300">
        <v>1.0786602985614828</v>
      </c>
      <c r="AI148" s="302">
        <v>105373</v>
      </c>
      <c r="AJ148" s="304">
        <v>98466.524999999994</v>
      </c>
      <c r="AK148" s="300">
        <v>1.0701403344943878</v>
      </c>
      <c r="AL148" s="302">
        <v>104914</v>
      </c>
      <c r="AM148" s="304">
        <v>98581.616666666698</v>
      </c>
      <c r="AN148" s="300">
        <v>1.0642349308872154</v>
      </c>
      <c r="AO148" s="302">
        <v>104606</v>
      </c>
      <c r="AP148" s="304">
        <v>98692.316666666695</v>
      </c>
      <c r="AQ148" s="300">
        <v>1.0599204024494304</v>
      </c>
      <c r="AR148" s="302">
        <v>104735</v>
      </c>
      <c r="AS148" s="304">
        <v>98812</v>
      </c>
      <c r="AT148" s="300">
        <v>1.0599421122940533</v>
      </c>
      <c r="AU148" s="302">
        <v>104709</v>
      </c>
      <c r="AV148" s="304">
        <v>98936.808333333305</v>
      </c>
      <c r="AW148" s="300">
        <v>1.0583422061405023</v>
      </c>
      <c r="AX148" s="302">
        <v>104681</v>
      </c>
      <c r="AY148" s="304">
        <v>99073.958333333299</v>
      </c>
      <c r="AZ148" s="300">
        <v>1.0565945053674133</v>
      </c>
      <c r="BA148" s="302">
        <v>105460</v>
      </c>
      <c r="BB148" s="304">
        <v>99222.95</v>
      </c>
      <c r="BC148" s="300">
        <v>1.0628589454355066</v>
      </c>
      <c r="BD148" s="302">
        <v>106044</v>
      </c>
      <c r="BE148" s="304">
        <v>99376.291666666701</v>
      </c>
      <c r="BF148" s="300">
        <v>1.0670955639570299</v>
      </c>
      <c r="BG148" s="302">
        <v>105684</v>
      </c>
      <c r="BH148" s="304">
        <v>99528.841666666704</v>
      </c>
      <c r="BI148" s="300">
        <v>1.0618429616004939</v>
      </c>
      <c r="BJ148" s="302">
        <v>106731</v>
      </c>
      <c r="BK148" s="304">
        <v>99687.408333333296</v>
      </c>
      <c r="BL148" s="300">
        <v>1.0706567838850263</v>
      </c>
      <c r="BM148" s="302">
        <v>107199</v>
      </c>
      <c r="BN148" s="304">
        <v>99771.583333333299</v>
      </c>
      <c r="BO148" s="306">
        <f t="shared" si="2"/>
        <v>1.0744442096488733</v>
      </c>
    </row>
    <row r="149" spans="1:67" x14ac:dyDescent="0.2">
      <c r="A149" s="306" t="s">
        <v>639</v>
      </c>
      <c r="B149" s="5" t="s">
        <v>480</v>
      </c>
      <c r="C149" s="5" t="s">
        <v>405</v>
      </c>
      <c r="D149" s="5" t="s">
        <v>429</v>
      </c>
      <c r="E149" s="5" t="s">
        <v>60</v>
      </c>
      <c r="F149" s="117" t="s">
        <v>296</v>
      </c>
      <c r="G149" s="5" t="s">
        <v>297</v>
      </c>
      <c r="H149" s="152">
        <v>132713</v>
      </c>
      <c r="I149" s="274">
        <v>133763.35</v>
      </c>
      <c r="J149" s="199">
        <v>0.99214769965016569</v>
      </c>
      <c r="K149" s="302">
        <v>132138</v>
      </c>
      <c r="L149" s="304">
        <v>133923.125</v>
      </c>
      <c r="M149" s="300">
        <v>0.98667052460133375</v>
      </c>
      <c r="N149" s="302">
        <v>131869</v>
      </c>
      <c r="O149" s="304">
        <v>134042.39166666701</v>
      </c>
      <c r="P149" s="300">
        <v>0.9837857886625021</v>
      </c>
      <c r="Q149" s="302">
        <v>130854</v>
      </c>
      <c r="R149" s="304">
        <v>134161.65833333301</v>
      </c>
      <c r="S149" s="300">
        <v>0.97534572563858057</v>
      </c>
      <c r="T149" s="302">
        <v>130362</v>
      </c>
      <c r="U149" s="304">
        <v>134280.92499999999</v>
      </c>
      <c r="V149" s="300">
        <v>0.97081547509447086</v>
      </c>
      <c r="W149" s="302">
        <v>129655</v>
      </c>
      <c r="X149" s="304">
        <v>134363.26666666701</v>
      </c>
      <c r="Y149" s="300">
        <v>0.96495867670181434</v>
      </c>
      <c r="Z149" s="302">
        <v>129458</v>
      </c>
      <c r="AA149" s="304">
        <v>134445.60833333299</v>
      </c>
      <c r="AB149" s="300">
        <v>0.96290240793163628</v>
      </c>
      <c r="AC149" s="302">
        <v>128560</v>
      </c>
      <c r="AD149" s="304">
        <v>134690.72500000001</v>
      </c>
      <c r="AE149" s="300">
        <v>0.95448294602319494</v>
      </c>
      <c r="AF149" s="302">
        <v>126732</v>
      </c>
      <c r="AG149" s="304">
        <v>134903.24166666699</v>
      </c>
      <c r="AH149" s="300">
        <v>0.93942887090246985</v>
      </c>
      <c r="AI149" s="302">
        <v>124258</v>
      </c>
      <c r="AJ149" s="304">
        <v>135126.09166666699</v>
      </c>
      <c r="AK149" s="300">
        <v>0.91957073920648336</v>
      </c>
      <c r="AL149" s="302">
        <v>124020</v>
      </c>
      <c r="AM149" s="304">
        <v>135352.76666666701</v>
      </c>
      <c r="AN149" s="300">
        <v>0.91627236778560872</v>
      </c>
      <c r="AO149" s="302">
        <v>123241</v>
      </c>
      <c r="AP149" s="304">
        <v>135555.83333333299</v>
      </c>
      <c r="AQ149" s="300">
        <v>0.90915305501423382</v>
      </c>
      <c r="AR149" s="302">
        <v>123509</v>
      </c>
      <c r="AS149" s="304">
        <v>135774.76666666701</v>
      </c>
      <c r="AT149" s="300">
        <v>0.90966092619566041</v>
      </c>
      <c r="AU149" s="302">
        <v>122942</v>
      </c>
      <c r="AV149" s="304">
        <v>136009.40833333301</v>
      </c>
      <c r="AW149" s="300">
        <v>0.90392276171581243</v>
      </c>
      <c r="AX149" s="302">
        <v>123179</v>
      </c>
      <c r="AY149" s="304">
        <v>136267.51666666701</v>
      </c>
      <c r="AZ149" s="300">
        <v>0.90394984082168539</v>
      </c>
      <c r="BA149" s="302">
        <v>123379</v>
      </c>
      <c r="BB149" s="304">
        <v>136544.433333333</v>
      </c>
      <c r="BC149" s="300">
        <v>0.90358132505340971</v>
      </c>
      <c r="BD149" s="302">
        <v>123206</v>
      </c>
      <c r="BE149" s="304">
        <v>136839.64166666701</v>
      </c>
      <c r="BF149" s="300">
        <v>0.90036774796679364</v>
      </c>
      <c r="BG149" s="302">
        <v>123044</v>
      </c>
      <c r="BH149" s="304">
        <v>137144.20000000001</v>
      </c>
      <c r="BI149" s="300">
        <v>0.89718704837681795</v>
      </c>
      <c r="BJ149" s="302">
        <v>122644</v>
      </c>
      <c r="BK149" s="304">
        <v>137459.71666666699</v>
      </c>
      <c r="BL149" s="300">
        <v>0.89221775640208556</v>
      </c>
      <c r="BM149" s="302">
        <v>122651</v>
      </c>
      <c r="BN149" s="304">
        <v>137628.03333333301</v>
      </c>
      <c r="BO149" s="306">
        <f t="shared" si="2"/>
        <v>0.89117745149304828</v>
      </c>
    </row>
    <row r="150" spans="1:67" x14ac:dyDescent="0.2">
      <c r="A150" s="306" t="s">
        <v>496</v>
      </c>
      <c r="B150" s="5" t="s">
        <v>497</v>
      </c>
      <c r="C150" s="5" t="s">
        <v>411</v>
      </c>
      <c r="D150" s="5" t="s">
        <v>439</v>
      </c>
      <c r="E150" s="5" t="s">
        <v>145</v>
      </c>
      <c r="F150" s="117" t="s">
        <v>298</v>
      </c>
      <c r="G150" s="5" t="s">
        <v>299</v>
      </c>
      <c r="H150" s="152">
        <v>105338</v>
      </c>
      <c r="I150" s="274">
        <v>88085.091666666704</v>
      </c>
      <c r="J150" s="199">
        <v>1.1958663833673704</v>
      </c>
      <c r="K150" s="302">
        <v>105689</v>
      </c>
      <c r="L150" s="304">
        <v>88094.5</v>
      </c>
      <c r="M150" s="300">
        <v>1.1997230247064232</v>
      </c>
      <c r="N150" s="302">
        <v>105188</v>
      </c>
      <c r="O150" s="304">
        <v>88101.225000000006</v>
      </c>
      <c r="P150" s="300">
        <v>1.1939448061022988</v>
      </c>
      <c r="Q150" s="302">
        <v>105090</v>
      </c>
      <c r="R150" s="304">
        <v>88107.95</v>
      </c>
      <c r="S150" s="300">
        <v>1.1927414041525197</v>
      </c>
      <c r="T150" s="302">
        <v>105042</v>
      </c>
      <c r="U150" s="304">
        <v>88114.675000000003</v>
      </c>
      <c r="V150" s="300">
        <v>1.1921056282622615</v>
      </c>
      <c r="W150" s="302">
        <v>104430</v>
      </c>
      <c r="X150" s="304">
        <v>88118.824999999997</v>
      </c>
      <c r="Y150" s="300">
        <v>1.1851043179479528</v>
      </c>
      <c r="Z150" s="302">
        <v>104619</v>
      </c>
      <c r="AA150" s="304">
        <v>88122.975000000006</v>
      </c>
      <c r="AB150" s="300">
        <v>1.1871932376318435</v>
      </c>
      <c r="AC150" s="302">
        <v>104559</v>
      </c>
      <c r="AD150" s="304">
        <v>88189.05</v>
      </c>
      <c r="AE150" s="300">
        <v>1.1856233852161917</v>
      </c>
      <c r="AF150" s="302">
        <v>104051</v>
      </c>
      <c r="AG150" s="304">
        <v>88269.608333333294</v>
      </c>
      <c r="AH150" s="300">
        <v>1.1787862432454814</v>
      </c>
      <c r="AI150" s="302">
        <v>103284</v>
      </c>
      <c r="AJ150" s="304">
        <v>88353.091666666704</v>
      </c>
      <c r="AK150" s="300">
        <v>1.1689913510855257</v>
      </c>
      <c r="AL150" s="302">
        <v>102899</v>
      </c>
      <c r="AM150" s="304">
        <v>88444.074999999997</v>
      </c>
      <c r="AN150" s="300">
        <v>1.163435764351654</v>
      </c>
      <c r="AO150" s="302">
        <v>101932</v>
      </c>
      <c r="AP150" s="304">
        <v>88522.324999999997</v>
      </c>
      <c r="AQ150" s="300">
        <v>1.1514835381922017</v>
      </c>
      <c r="AR150" s="302">
        <v>101874</v>
      </c>
      <c r="AS150" s="304">
        <v>88607.266666666706</v>
      </c>
      <c r="AT150" s="300">
        <v>1.1497251166006695</v>
      </c>
      <c r="AU150" s="302">
        <v>101629</v>
      </c>
      <c r="AV150" s="304">
        <v>88702.616666666698</v>
      </c>
      <c r="AW150" s="300">
        <v>1.1457271929407564</v>
      </c>
      <c r="AX150" s="302">
        <v>102426</v>
      </c>
      <c r="AY150" s="304">
        <v>88805.633333333302</v>
      </c>
      <c r="AZ150" s="300">
        <v>1.1533727777779867</v>
      </c>
      <c r="BA150" s="302">
        <v>103038</v>
      </c>
      <c r="BB150" s="304">
        <v>88919.274999999994</v>
      </c>
      <c r="BC150" s="300">
        <v>1.1587813778283731</v>
      </c>
      <c r="BD150" s="302">
        <v>103157</v>
      </c>
      <c r="BE150" s="304">
        <v>89036.4</v>
      </c>
      <c r="BF150" s="300">
        <v>1.1585935639805742</v>
      </c>
      <c r="BG150" s="302">
        <v>103487</v>
      </c>
      <c r="BH150" s="304">
        <v>89158.183333333305</v>
      </c>
      <c r="BI150" s="300">
        <v>1.1607122995440131</v>
      </c>
      <c r="BJ150" s="302">
        <v>103615</v>
      </c>
      <c r="BK150" s="304">
        <v>89284.15</v>
      </c>
      <c r="BL150" s="300">
        <v>1.1605083321059786</v>
      </c>
      <c r="BM150" s="302">
        <v>104273</v>
      </c>
      <c r="BN150" s="304">
        <v>89350.95</v>
      </c>
      <c r="BO150" s="306">
        <f t="shared" si="2"/>
        <v>1.1670049395109958</v>
      </c>
    </row>
    <row r="151" spans="1:67" x14ac:dyDescent="0.2">
      <c r="A151" s="306" t="s">
        <v>634</v>
      </c>
      <c r="B151" s="5" t="s">
        <v>491</v>
      </c>
      <c r="C151" s="5" t="s">
        <v>410</v>
      </c>
      <c r="D151" s="5" t="s">
        <v>433</v>
      </c>
      <c r="E151" s="5" t="s">
        <v>91</v>
      </c>
      <c r="F151" s="117" t="s">
        <v>300</v>
      </c>
      <c r="G151" s="5" t="s">
        <v>301</v>
      </c>
      <c r="H151" s="152">
        <v>211165</v>
      </c>
      <c r="I151" s="274">
        <v>165436.32500000001</v>
      </c>
      <c r="J151" s="199">
        <v>1.2764125411997636</v>
      </c>
      <c r="K151" s="302">
        <v>210822</v>
      </c>
      <c r="L151" s="304">
        <v>165519.65</v>
      </c>
      <c r="M151" s="300">
        <v>1.2736977150447093</v>
      </c>
      <c r="N151" s="302">
        <v>210649</v>
      </c>
      <c r="O151" s="304">
        <v>165592.058333333</v>
      </c>
      <c r="P151" s="300">
        <v>1.2720960299676234</v>
      </c>
      <c r="Q151" s="302">
        <v>210520</v>
      </c>
      <c r="R151" s="304">
        <v>165664.46666666699</v>
      </c>
      <c r="S151" s="300">
        <v>1.2707613421023272</v>
      </c>
      <c r="T151" s="302">
        <v>209744</v>
      </c>
      <c r="U151" s="304">
        <v>165736.875</v>
      </c>
      <c r="V151" s="300">
        <v>1.2655240422507061</v>
      </c>
      <c r="W151" s="302">
        <v>208986</v>
      </c>
      <c r="X151" s="304">
        <v>165779.79166666701</v>
      </c>
      <c r="Y151" s="300">
        <v>1.2606240959706814</v>
      </c>
      <c r="Z151" s="302">
        <v>209548</v>
      </c>
      <c r="AA151" s="304">
        <v>165822.70833333299</v>
      </c>
      <c r="AB151" s="300">
        <v>1.2636869950210403</v>
      </c>
      <c r="AC151" s="302">
        <v>208762</v>
      </c>
      <c r="AD151" s="304">
        <v>165959.64166666701</v>
      </c>
      <c r="AE151" s="300">
        <v>1.2579082354208881</v>
      </c>
      <c r="AF151" s="302">
        <v>205814</v>
      </c>
      <c r="AG151" s="304">
        <v>166084.84166666699</v>
      </c>
      <c r="AH151" s="300">
        <v>1.2392100202200849</v>
      </c>
      <c r="AI151" s="302">
        <v>203602</v>
      </c>
      <c r="AJ151" s="304">
        <v>166222.33333333299</v>
      </c>
      <c r="AK151" s="300">
        <v>1.2248775234775937</v>
      </c>
      <c r="AL151" s="302">
        <v>203727</v>
      </c>
      <c r="AM151" s="304">
        <v>166361.71666666699</v>
      </c>
      <c r="AN151" s="300">
        <v>1.224602655478727</v>
      </c>
      <c r="AO151" s="302">
        <v>202917</v>
      </c>
      <c r="AP151" s="304">
        <v>166482.01666666701</v>
      </c>
      <c r="AQ151" s="300">
        <v>1.2188523665368838</v>
      </c>
      <c r="AR151" s="302">
        <v>202838</v>
      </c>
      <c r="AS151" s="304">
        <v>166606.77499999999</v>
      </c>
      <c r="AT151" s="300">
        <v>1.2174654962260689</v>
      </c>
      <c r="AU151" s="302">
        <v>202241</v>
      </c>
      <c r="AV151" s="304">
        <v>166737.1</v>
      </c>
      <c r="AW151" s="300">
        <v>1.2129334143391002</v>
      </c>
      <c r="AX151" s="302">
        <v>200902</v>
      </c>
      <c r="AY151" s="304">
        <v>166877.28333333301</v>
      </c>
      <c r="AZ151" s="300">
        <v>1.2038906433939454</v>
      </c>
      <c r="BA151" s="302">
        <v>200399</v>
      </c>
      <c r="BB151" s="304">
        <v>167029.08333333299</v>
      </c>
      <c r="BC151" s="300">
        <v>1.1997850673710042</v>
      </c>
      <c r="BD151" s="302">
        <v>200462</v>
      </c>
      <c r="BE151" s="304">
        <v>167190.1</v>
      </c>
      <c r="BF151" s="300">
        <v>1.1990064004985941</v>
      </c>
      <c r="BG151" s="302">
        <v>199850</v>
      </c>
      <c r="BH151" s="304">
        <v>167367.20000000001</v>
      </c>
      <c r="BI151" s="300">
        <v>1.1940810385786462</v>
      </c>
      <c r="BJ151" s="302">
        <v>198261</v>
      </c>
      <c r="BK151" s="304">
        <v>167548.691666667</v>
      </c>
      <c r="BL151" s="300">
        <v>1.1833037789064578</v>
      </c>
      <c r="BM151" s="302">
        <v>197168</v>
      </c>
      <c r="BN151" s="304">
        <v>167640.54999999999</v>
      </c>
      <c r="BO151" s="306">
        <f t="shared" si="2"/>
        <v>1.1761354875058572</v>
      </c>
    </row>
    <row r="152" spans="1:67" x14ac:dyDescent="0.2">
      <c r="A152" s="306" t="s">
        <v>634</v>
      </c>
      <c r="B152" s="5" t="s">
        <v>491</v>
      </c>
      <c r="C152" s="5" t="s">
        <v>410</v>
      </c>
      <c r="D152" s="5" t="s">
        <v>432</v>
      </c>
      <c r="E152" s="5" t="s">
        <v>89</v>
      </c>
      <c r="F152" s="117" t="s">
        <v>302</v>
      </c>
      <c r="G152" s="5" t="s">
        <v>303</v>
      </c>
      <c r="H152" s="152">
        <v>104421</v>
      </c>
      <c r="I152" s="274">
        <v>88743.166666666701</v>
      </c>
      <c r="J152" s="199">
        <v>1.1766652455869837</v>
      </c>
      <c r="K152" s="302">
        <v>103865</v>
      </c>
      <c r="L152" s="304">
        <v>88769.875</v>
      </c>
      <c r="M152" s="300">
        <v>1.1700478343582212</v>
      </c>
      <c r="N152" s="302">
        <v>103012</v>
      </c>
      <c r="O152" s="304">
        <v>88798.6</v>
      </c>
      <c r="P152" s="300">
        <v>1.1600633343318476</v>
      </c>
      <c r="Q152" s="302">
        <v>102591</v>
      </c>
      <c r="R152" s="304">
        <v>88827.324999999997</v>
      </c>
      <c r="S152" s="300">
        <v>1.1549486602236418</v>
      </c>
      <c r="T152" s="302">
        <v>101840</v>
      </c>
      <c r="U152" s="304">
        <v>88856.05</v>
      </c>
      <c r="V152" s="300">
        <v>1.1461234209713351</v>
      </c>
      <c r="W152" s="302">
        <v>101401</v>
      </c>
      <c r="X152" s="304">
        <v>88874.091666666704</v>
      </c>
      <c r="Y152" s="300">
        <v>1.1409511827171974</v>
      </c>
      <c r="Z152" s="302">
        <v>101338</v>
      </c>
      <c r="AA152" s="304">
        <v>88892.133333333302</v>
      </c>
      <c r="AB152" s="300">
        <v>1.1400108896025298</v>
      </c>
      <c r="AC152" s="302">
        <v>100880</v>
      </c>
      <c r="AD152" s="304">
        <v>88958.283333333296</v>
      </c>
      <c r="AE152" s="300">
        <v>1.134014688907554</v>
      </c>
      <c r="AF152" s="302">
        <v>99531</v>
      </c>
      <c r="AG152" s="304">
        <v>89013.15</v>
      </c>
      <c r="AH152" s="300">
        <v>1.1181606313224508</v>
      </c>
      <c r="AI152" s="302">
        <v>98353</v>
      </c>
      <c r="AJ152" s="304">
        <v>89071.991666666698</v>
      </c>
      <c r="AK152" s="300">
        <v>1.1041967082993445</v>
      </c>
      <c r="AL152" s="302">
        <v>97147</v>
      </c>
      <c r="AM152" s="304">
        <v>89131.416666666701</v>
      </c>
      <c r="AN152" s="300">
        <v>1.0899299442676866</v>
      </c>
      <c r="AO152" s="302">
        <v>96189</v>
      </c>
      <c r="AP152" s="304">
        <v>89188.175000000003</v>
      </c>
      <c r="AQ152" s="300">
        <v>1.0784949910680424</v>
      </c>
      <c r="AR152" s="302">
        <v>95403</v>
      </c>
      <c r="AS152" s="304">
        <v>89245.633333333302</v>
      </c>
      <c r="AT152" s="300">
        <v>1.068993478299032</v>
      </c>
      <c r="AU152" s="302">
        <v>94650</v>
      </c>
      <c r="AV152" s="304">
        <v>89312.166666666701</v>
      </c>
      <c r="AW152" s="300">
        <v>1.0597660266518369</v>
      </c>
      <c r="AX152" s="302">
        <v>94021</v>
      </c>
      <c r="AY152" s="304">
        <v>89381.891666666706</v>
      </c>
      <c r="AZ152" s="300">
        <v>1.0519021050777713</v>
      </c>
      <c r="BA152" s="302">
        <v>93796</v>
      </c>
      <c r="BB152" s="304">
        <v>89457.716666666704</v>
      </c>
      <c r="BC152" s="300">
        <v>1.048495350596734</v>
      </c>
      <c r="BD152" s="302">
        <v>93493</v>
      </c>
      <c r="BE152" s="304">
        <v>89539.608333333294</v>
      </c>
      <c r="BF152" s="300">
        <v>1.0441524342160313</v>
      </c>
      <c r="BG152" s="302">
        <v>93160</v>
      </c>
      <c r="BH152" s="304">
        <v>89625.833333333299</v>
      </c>
      <c r="BI152" s="300">
        <v>1.0394324553002765</v>
      </c>
      <c r="BJ152" s="302">
        <v>93193</v>
      </c>
      <c r="BK152" s="304">
        <v>89715.05</v>
      </c>
      <c r="BL152" s="300">
        <v>1.0387666283416215</v>
      </c>
      <c r="BM152" s="302">
        <v>92961</v>
      </c>
      <c r="BN152" s="304">
        <v>89759.066666666695</v>
      </c>
      <c r="BO152" s="306">
        <f t="shared" si="2"/>
        <v>1.0356725337310397</v>
      </c>
    </row>
    <row r="153" spans="1:67" x14ac:dyDescent="0.2">
      <c r="A153" s="306" t="s">
        <v>490</v>
      </c>
      <c r="B153" s="5" t="s">
        <v>483</v>
      </c>
      <c r="C153" s="5" t="s">
        <v>407</v>
      </c>
      <c r="D153" s="5" t="s">
        <v>431</v>
      </c>
      <c r="E153" s="5" t="s">
        <v>82</v>
      </c>
      <c r="F153" s="117" t="s">
        <v>304</v>
      </c>
      <c r="G153" s="5" t="s">
        <v>305</v>
      </c>
      <c r="H153" s="152">
        <v>165034</v>
      </c>
      <c r="I153" s="274">
        <v>163284.75</v>
      </c>
      <c r="J153" s="199">
        <v>1.0107128804128984</v>
      </c>
      <c r="K153" s="302">
        <v>164756</v>
      </c>
      <c r="L153" s="304">
        <v>163553.67499999999</v>
      </c>
      <c r="M153" s="300">
        <v>1.0073512563994664</v>
      </c>
      <c r="N153" s="302">
        <v>163935</v>
      </c>
      <c r="O153" s="304">
        <v>163767.90833333301</v>
      </c>
      <c r="P153" s="300">
        <v>1.0010202955412173</v>
      </c>
      <c r="Q153" s="302">
        <v>163237</v>
      </c>
      <c r="R153" s="304">
        <v>163982.14166666701</v>
      </c>
      <c r="S153" s="300">
        <v>0.99545595844100088</v>
      </c>
      <c r="T153" s="302">
        <v>162277</v>
      </c>
      <c r="U153" s="304">
        <v>164196.375</v>
      </c>
      <c r="V153" s="300">
        <v>0.98831049102027979</v>
      </c>
      <c r="W153" s="302">
        <v>160979</v>
      </c>
      <c r="X153" s="304">
        <v>164347.53333333301</v>
      </c>
      <c r="Y153" s="300">
        <v>0.97950359664662034</v>
      </c>
      <c r="Z153" s="302">
        <v>160837</v>
      </c>
      <c r="AA153" s="304">
        <v>164498.691666667</v>
      </c>
      <c r="AB153" s="300">
        <v>0.97774029915030025</v>
      </c>
      <c r="AC153" s="302">
        <v>160320</v>
      </c>
      <c r="AD153" s="304">
        <v>164896.625</v>
      </c>
      <c r="AE153" s="300">
        <v>0.9722454901669455</v>
      </c>
      <c r="AF153" s="302">
        <v>159176</v>
      </c>
      <c r="AG153" s="304">
        <v>165231.23333333299</v>
      </c>
      <c r="AH153" s="300">
        <v>0.96335297382234431</v>
      </c>
      <c r="AI153" s="302">
        <v>157780</v>
      </c>
      <c r="AJ153" s="304">
        <v>165589.96666666699</v>
      </c>
      <c r="AK153" s="300">
        <v>0.95283550794844674</v>
      </c>
      <c r="AL153" s="302">
        <v>157332</v>
      </c>
      <c r="AM153" s="304">
        <v>165964.26666666701</v>
      </c>
      <c r="AN153" s="300">
        <v>0.94798719724406344</v>
      </c>
      <c r="AO153" s="302">
        <v>156702</v>
      </c>
      <c r="AP153" s="304">
        <v>166283.4</v>
      </c>
      <c r="AQ153" s="300">
        <v>0.94237909496678562</v>
      </c>
      <c r="AR153" s="302">
        <v>156894</v>
      </c>
      <c r="AS153" s="304">
        <v>166621.61666666699</v>
      </c>
      <c r="AT153" s="300">
        <v>0.94161851948581521</v>
      </c>
      <c r="AU153" s="302">
        <v>156611</v>
      </c>
      <c r="AV153" s="304">
        <v>166971.58333333299</v>
      </c>
      <c r="AW153" s="300">
        <v>0.93795002043761133</v>
      </c>
      <c r="AX153" s="302">
        <v>156205</v>
      </c>
      <c r="AY153" s="304">
        <v>167351.125</v>
      </c>
      <c r="AZ153" s="300">
        <v>0.93339677280329014</v>
      </c>
      <c r="BA153" s="302">
        <v>156876</v>
      </c>
      <c r="BB153" s="304">
        <v>167764.45000000001</v>
      </c>
      <c r="BC153" s="300">
        <v>0.93509679792113276</v>
      </c>
      <c r="BD153" s="302">
        <v>157409</v>
      </c>
      <c r="BE153" s="304">
        <v>168205.808333333</v>
      </c>
      <c r="BF153" s="300">
        <v>0.93581191731538194</v>
      </c>
      <c r="BG153" s="302">
        <v>158049</v>
      </c>
      <c r="BH153" s="304">
        <v>168659.5</v>
      </c>
      <c r="BI153" s="300">
        <v>0.93708922414687579</v>
      </c>
      <c r="BJ153" s="302">
        <v>157834</v>
      </c>
      <c r="BK153" s="304">
        <v>169131.07500000001</v>
      </c>
      <c r="BL153" s="300">
        <v>0.93320520785432237</v>
      </c>
      <c r="BM153" s="302">
        <v>157753</v>
      </c>
      <c r="BN153" s="304">
        <v>169370.33333333299</v>
      </c>
      <c r="BO153" s="306">
        <f t="shared" si="2"/>
        <v>0.93140868825906342</v>
      </c>
    </row>
    <row r="154" spans="1:67" x14ac:dyDescent="0.2">
      <c r="A154" s="329" t="s">
        <v>502</v>
      </c>
      <c r="B154" s="5" t="s">
        <v>481</v>
      </c>
      <c r="C154" s="5" t="s">
        <v>406</v>
      </c>
      <c r="D154" s="5" t="s">
        <v>435</v>
      </c>
      <c r="E154" s="5" t="s">
        <v>111</v>
      </c>
      <c r="F154" s="117" t="s">
        <v>306</v>
      </c>
      <c r="G154" s="5" t="s">
        <v>307</v>
      </c>
      <c r="H154" s="152">
        <v>82149</v>
      </c>
      <c r="I154" s="274">
        <v>77911.433333333305</v>
      </c>
      <c r="J154" s="199">
        <v>1.0543895354682651</v>
      </c>
      <c r="K154" s="302">
        <v>81828</v>
      </c>
      <c r="L154" s="304">
        <v>77949.225000000006</v>
      </c>
      <c r="M154" s="300">
        <v>1.0497602766416214</v>
      </c>
      <c r="N154" s="302">
        <v>81450</v>
      </c>
      <c r="O154" s="304">
        <v>77981.758333333302</v>
      </c>
      <c r="P154" s="300">
        <v>1.0444750380190415</v>
      </c>
      <c r="Q154" s="302">
        <v>81263</v>
      </c>
      <c r="R154" s="304">
        <v>78014.291666666701</v>
      </c>
      <c r="S154" s="300">
        <v>1.041642476832503</v>
      </c>
      <c r="T154" s="302">
        <v>80945</v>
      </c>
      <c r="U154" s="304">
        <v>78046.824999999997</v>
      </c>
      <c r="V154" s="300">
        <v>1.0371337975631936</v>
      </c>
      <c r="W154" s="302">
        <v>80311</v>
      </c>
      <c r="X154" s="304">
        <v>78063.149999999994</v>
      </c>
      <c r="Y154" s="300">
        <v>1.028795276644614</v>
      </c>
      <c r="Z154" s="302">
        <v>80496</v>
      </c>
      <c r="AA154" s="304">
        <v>78079.475000000006</v>
      </c>
      <c r="AB154" s="300">
        <v>1.0309495549246457</v>
      </c>
      <c r="AC154" s="302">
        <v>80828</v>
      </c>
      <c r="AD154" s="304">
        <v>78157.608333333294</v>
      </c>
      <c r="AE154" s="300">
        <v>1.0341667525863609</v>
      </c>
      <c r="AF154" s="302">
        <v>80863</v>
      </c>
      <c r="AG154" s="304">
        <v>78231.891666666706</v>
      </c>
      <c r="AH154" s="300">
        <v>1.0336321706823097</v>
      </c>
      <c r="AI154" s="302">
        <v>80609</v>
      </c>
      <c r="AJ154" s="304">
        <v>78309.391666666706</v>
      </c>
      <c r="AK154" s="300">
        <v>1.0293656774033164</v>
      </c>
      <c r="AL154" s="302">
        <v>80630</v>
      </c>
      <c r="AM154" s="304">
        <v>78390.616666666698</v>
      </c>
      <c r="AN154" s="300">
        <v>1.0285669819750958</v>
      </c>
      <c r="AO154" s="302">
        <v>80531</v>
      </c>
      <c r="AP154" s="304">
        <v>78471.616666666698</v>
      </c>
      <c r="AQ154" s="300">
        <v>1.0262436715440844</v>
      </c>
      <c r="AR154" s="302">
        <v>80863</v>
      </c>
      <c r="AS154" s="304">
        <v>78553.649999999994</v>
      </c>
      <c r="AT154" s="300">
        <v>1.0293983793241945</v>
      </c>
      <c r="AU154" s="302">
        <v>80965</v>
      </c>
      <c r="AV154" s="304">
        <v>78639</v>
      </c>
      <c r="AW154" s="300">
        <v>1.0295781991123998</v>
      </c>
      <c r="AX154" s="302">
        <v>80550</v>
      </c>
      <c r="AY154" s="304">
        <v>78728.583333333299</v>
      </c>
      <c r="AZ154" s="300">
        <v>1.0231353923765516</v>
      </c>
      <c r="BA154" s="302">
        <v>81067</v>
      </c>
      <c r="BB154" s="304">
        <v>78829.333333333299</v>
      </c>
      <c r="BC154" s="300">
        <v>1.0283862183282031</v>
      </c>
      <c r="BD154" s="302">
        <v>81367</v>
      </c>
      <c r="BE154" s="304">
        <v>78943.266666666706</v>
      </c>
      <c r="BF154" s="300">
        <v>1.0307022173729821</v>
      </c>
      <c r="BG154" s="302">
        <v>81992</v>
      </c>
      <c r="BH154" s="304">
        <v>79054.041666666701</v>
      </c>
      <c r="BI154" s="300">
        <v>1.0371639232023238</v>
      </c>
      <c r="BJ154" s="302">
        <v>82466</v>
      </c>
      <c r="BK154" s="304">
        <v>79172.25</v>
      </c>
      <c r="BL154" s="300">
        <v>1.0416023290988952</v>
      </c>
      <c r="BM154" s="302">
        <v>82849</v>
      </c>
      <c r="BN154" s="304">
        <v>79232.383333333302</v>
      </c>
      <c r="BO154" s="306">
        <f t="shared" si="2"/>
        <v>1.0456456882213359</v>
      </c>
    </row>
    <row r="155" spans="1:67" x14ac:dyDescent="0.2">
      <c r="A155" s="306" t="s">
        <v>500</v>
      </c>
      <c r="B155" s="5" t="s">
        <v>483</v>
      </c>
      <c r="C155" s="5" t="s">
        <v>407</v>
      </c>
      <c r="D155" s="5" t="s">
        <v>431</v>
      </c>
      <c r="E155" s="5" t="s">
        <v>82</v>
      </c>
      <c r="F155" s="117" t="s">
        <v>308</v>
      </c>
      <c r="G155" s="5" t="s">
        <v>309</v>
      </c>
      <c r="H155" s="152">
        <v>196212</v>
      </c>
      <c r="I155" s="274">
        <v>179673.45833333299</v>
      </c>
      <c r="J155" s="199">
        <v>1.0920477727766804</v>
      </c>
      <c r="K155" s="302">
        <v>195526</v>
      </c>
      <c r="L155" s="304">
        <v>179820.97500000001</v>
      </c>
      <c r="M155" s="300">
        <v>1.0873370028162732</v>
      </c>
      <c r="N155" s="302">
        <v>194143</v>
      </c>
      <c r="O155" s="304">
        <v>179903.45833333299</v>
      </c>
      <c r="P155" s="300">
        <v>1.0791510168764147</v>
      </c>
      <c r="Q155" s="302">
        <v>193306</v>
      </c>
      <c r="R155" s="304">
        <v>179985.941666667</v>
      </c>
      <c r="S155" s="300">
        <v>1.0740061040878497</v>
      </c>
      <c r="T155" s="302">
        <v>192381</v>
      </c>
      <c r="U155" s="304">
        <v>180068.42499999999</v>
      </c>
      <c r="V155" s="300">
        <v>1.0683772016109987</v>
      </c>
      <c r="W155" s="302">
        <v>190776</v>
      </c>
      <c r="X155" s="304">
        <v>180097.76666666701</v>
      </c>
      <c r="Y155" s="300">
        <v>1.0592913145508169</v>
      </c>
      <c r="Z155" s="302">
        <v>191453</v>
      </c>
      <c r="AA155" s="304">
        <v>180127.10833333299</v>
      </c>
      <c r="AB155" s="300">
        <v>1.0628772191563081</v>
      </c>
      <c r="AC155" s="302">
        <v>190608</v>
      </c>
      <c r="AD155" s="304">
        <v>180415.61666666699</v>
      </c>
      <c r="AE155" s="300">
        <v>1.0564939084633915</v>
      </c>
      <c r="AF155" s="302">
        <v>189931</v>
      </c>
      <c r="AG155" s="304">
        <v>180662.808333333</v>
      </c>
      <c r="AH155" s="300">
        <v>1.0513010494642963</v>
      </c>
      <c r="AI155" s="302">
        <v>189038</v>
      </c>
      <c r="AJ155" s="304">
        <v>180922.90833333301</v>
      </c>
      <c r="AK155" s="300">
        <v>1.0448538647837549</v>
      </c>
      <c r="AL155" s="302">
        <v>188134</v>
      </c>
      <c r="AM155" s="304">
        <v>181194.59166666699</v>
      </c>
      <c r="AN155" s="300">
        <v>1.0382980985773518</v>
      </c>
      <c r="AO155" s="302">
        <v>187720</v>
      </c>
      <c r="AP155" s="304">
        <v>181512.51666666701</v>
      </c>
      <c r="AQ155" s="300">
        <v>1.0341986516815946</v>
      </c>
      <c r="AR155" s="302">
        <v>187804</v>
      </c>
      <c r="AS155" s="304">
        <v>181845.15833333301</v>
      </c>
      <c r="AT155" s="300">
        <v>1.0327687672373662</v>
      </c>
      <c r="AU155" s="302">
        <v>187468</v>
      </c>
      <c r="AV155" s="304">
        <v>182197.34166666699</v>
      </c>
      <c r="AW155" s="300">
        <v>1.0289282943709233</v>
      </c>
      <c r="AX155" s="302">
        <v>187102</v>
      </c>
      <c r="AY155" s="304">
        <v>182570.9</v>
      </c>
      <c r="AZ155" s="300">
        <v>1.0248183034645719</v>
      </c>
      <c r="BA155" s="302">
        <v>187613</v>
      </c>
      <c r="BB155" s="304">
        <v>182961.76666666701</v>
      </c>
      <c r="BC155" s="300">
        <v>1.0254218868678009</v>
      </c>
      <c r="BD155" s="302">
        <v>188476</v>
      </c>
      <c r="BE155" s="304">
        <v>183368.75833333301</v>
      </c>
      <c r="BF155" s="300">
        <v>1.0278522999942166</v>
      </c>
      <c r="BG155" s="302">
        <v>189310</v>
      </c>
      <c r="BH155" s="304">
        <v>183791.57500000001</v>
      </c>
      <c r="BI155" s="300">
        <v>1.030025451384265</v>
      </c>
      <c r="BJ155" s="302">
        <v>188916</v>
      </c>
      <c r="BK155" s="304">
        <v>184226.73333333299</v>
      </c>
      <c r="BL155" s="300">
        <v>1.0254537795998502</v>
      </c>
      <c r="BM155" s="302">
        <v>189010</v>
      </c>
      <c r="BN155" s="304">
        <v>184417.92499999999</v>
      </c>
      <c r="BO155" s="306">
        <f t="shared" si="2"/>
        <v>1.024900372347211</v>
      </c>
    </row>
    <row r="156" spans="1:67" x14ac:dyDescent="0.2">
      <c r="A156" s="306" t="s">
        <v>498</v>
      </c>
      <c r="B156" s="5" t="s">
        <v>493</v>
      </c>
      <c r="C156" s="5" t="s">
        <v>98</v>
      </c>
      <c r="D156" s="5" t="s">
        <v>434</v>
      </c>
      <c r="E156" s="5" t="s">
        <v>98</v>
      </c>
      <c r="F156" s="117" t="s">
        <v>310</v>
      </c>
      <c r="G156" s="5" t="s">
        <v>311</v>
      </c>
      <c r="H156" s="152">
        <v>137934</v>
      </c>
      <c r="I156" s="274">
        <v>149393.74166666699</v>
      </c>
      <c r="J156" s="199">
        <v>0.92329168853514354</v>
      </c>
      <c r="K156" s="302">
        <v>136882</v>
      </c>
      <c r="L156" s="304">
        <v>149543.375</v>
      </c>
      <c r="M156" s="300">
        <v>0.91533309315775435</v>
      </c>
      <c r="N156" s="302">
        <v>135772</v>
      </c>
      <c r="O156" s="304">
        <v>149695.72500000001</v>
      </c>
      <c r="P156" s="300">
        <v>0.90698648875911447</v>
      </c>
      <c r="Q156" s="302">
        <v>134592</v>
      </c>
      <c r="R156" s="304">
        <v>149848.07500000001</v>
      </c>
      <c r="S156" s="300">
        <v>0.89818971648451262</v>
      </c>
      <c r="T156" s="302">
        <v>133460</v>
      </c>
      <c r="U156" s="304">
        <v>150000.42499999999</v>
      </c>
      <c r="V156" s="300">
        <v>0.8897308124293648</v>
      </c>
      <c r="W156" s="302">
        <v>132050</v>
      </c>
      <c r="X156" s="304">
        <v>150103.96666666699</v>
      </c>
      <c r="Y156" s="300">
        <v>0.87972358714037791</v>
      </c>
      <c r="Z156" s="302">
        <v>130916</v>
      </c>
      <c r="AA156" s="304">
        <v>150207.50833333301</v>
      </c>
      <c r="AB156" s="300">
        <v>0.87156761637692404</v>
      </c>
      <c r="AC156" s="302">
        <v>129607</v>
      </c>
      <c r="AD156" s="304">
        <v>150417.48333333299</v>
      </c>
      <c r="AE156" s="300">
        <v>0.86164850739314747</v>
      </c>
      <c r="AF156" s="302">
        <v>127118</v>
      </c>
      <c r="AG156" s="304">
        <v>150514.61666666699</v>
      </c>
      <c r="AH156" s="300">
        <v>0.84455584989143173</v>
      </c>
      <c r="AI156" s="302">
        <v>125464</v>
      </c>
      <c r="AJ156" s="304">
        <v>150613.66666666701</v>
      </c>
      <c r="AK156" s="300">
        <v>0.83301869462930356</v>
      </c>
      <c r="AL156" s="302">
        <v>125424</v>
      </c>
      <c r="AM156" s="304">
        <v>150716</v>
      </c>
      <c r="AN156" s="300">
        <v>0.83218769075612409</v>
      </c>
      <c r="AO156" s="302">
        <v>124331</v>
      </c>
      <c r="AP156" s="304">
        <v>150812.191666667</v>
      </c>
      <c r="AQ156" s="300">
        <v>0.82440947662111352</v>
      </c>
      <c r="AR156" s="302">
        <v>123712</v>
      </c>
      <c r="AS156" s="304">
        <v>150898.13333333301</v>
      </c>
      <c r="AT156" s="300">
        <v>0.81983784204090171</v>
      </c>
      <c r="AU156" s="302">
        <v>123202</v>
      </c>
      <c r="AV156" s="304">
        <v>150978.21666666699</v>
      </c>
      <c r="AW156" s="300">
        <v>0.81602500493172514</v>
      </c>
      <c r="AX156" s="302">
        <v>122850</v>
      </c>
      <c r="AY156" s="304">
        <v>151037.20833333299</v>
      </c>
      <c r="AZ156" s="300">
        <v>0.81337573274576835</v>
      </c>
      <c r="BA156" s="302">
        <v>123139</v>
      </c>
      <c r="BB156" s="304">
        <v>151078.625</v>
      </c>
      <c r="BC156" s="300">
        <v>0.81506566531168789</v>
      </c>
      <c r="BD156" s="302">
        <v>123450</v>
      </c>
      <c r="BE156" s="304">
        <v>151113.17499999999</v>
      </c>
      <c r="BF156" s="300">
        <v>0.81693737160906066</v>
      </c>
      <c r="BG156" s="302">
        <v>123509</v>
      </c>
      <c r="BH156" s="304">
        <v>151236.75833333301</v>
      </c>
      <c r="BI156" s="300">
        <v>0.81665992686632627</v>
      </c>
      <c r="BJ156" s="302">
        <v>123463</v>
      </c>
      <c r="BK156" s="304">
        <v>151409.77499999999</v>
      </c>
      <c r="BL156" s="300">
        <v>0.81542291440562542</v>
      </c>
      <c r="BM156" s="302">
        <v>123820</v>
      </c>
      <c r="BN156" s="304">
        <v>151486.96666666699</v>
      </c>
      <c r="BO156" s="306">
        <f t="shared" si="2"/>
        <v>0.81736404605984625</v>
      </c>
    </row>
    <row r="157" spans="1:67" x14ac:dyDescent="0.2">
      <c r="A157" s="306" t="s">
        <v>479</v>
      </c>
      <c r="B157" s="5" t="s">
        <v>480</v>
      </c>
      <c r="C157" s="5" t="s">
        <v>405</v>
      </c>
      <c r="D157" s="5" t="s">
        <v>552</v>
      </c>
      <c r="E157" s="5" t="s">
        <v>20</v>
      </c>
      <c r="F157" s="117" t="s">
        <v>312</v>
      </c>
      <c r="G157" s="5" t="s">
        <v>313</v>
      </c>
      <c r="H157" s="152">
        <v>118482</v>
      </c>
      <c r="I157" s="274">
        <v>106060.4</v>
      </c>
      <c r="J157" s="199">
        <v>1.1171181704010169</v>
      </c>
      <c r="K157" s="302">
        <v>118777</v>
      </c>
      <c r="L157" s="304">
        <v>106125.47500000001</v>
      </c>
      <c r="M157" s="300">
        <v>1.1192128939823354</v>
      </c>
      <c r="N157" s="302">
        <v>118918</v>
      </c>
      <c r="O157" s="304">
        <v>106180.25</v>
      </c>
      <c r="P157" s="300">
        <v>1.1199634583644322</v>
      </c>
      <c r="Q157" s="302">
        <v>119454</v>
      </c>
      <c r="R157" s="304">
        <v>106235.02499999999</v>
      </c>
      <c r="S157" s="300">
        <v>1.1244314198636467</v>
      </c>
      <c r="T157" s="302">
        <v>119650</v>
      </c>
      <c r="U157" s="304">
        <v>106289.8</v>
      </c>
      <c r="V157" s="300">
        <v>1.125695974590224</v>
      </c>
      <c r="W157" s="302">
        <v>119372</v>
      </c>
      <c r="X157" s="304">
        <v>106320.758333333</v>
      </c>
      <c r="Y157" s="300">
        <v>1.122753466691323</v>
      </c>
      <c r="Z157" s="302">
        <v>119598</v>
      </c>
      <c r="AA157" s="304">
        <v>106351.71666666699</v>
      </c>
      <c r="AB157" s="300">
        <v>1.1245516645006322</v>
      </c>
      <c r="AC157" s="302">
        <v>119285</v>
      </c>
      <c r="AD157" s="304">
        <v>106422.816666667</v>
      </c>
      <c r="AE157" s="300">
        <v>1.1208592643588768</v>
      </c>
      <c r="AF157" s="302">
        <v>118066</v>
      </c>
      <c r="AG157" s="304">
        <v>106478.34166666699</v>
      </c>
      <c r="AH157" s="300">
        <v>1.1088264350473118</v>
      </c>
      <c r="AI157" s="302">
        <v>116421</v>
      </c>
      <c r="AJ157" s="304">
        <v>106541.516666667</v>
      </c>
      <c r="AK157" s="300">
        <v>1.0927289533923439</v>
      </c>
      <c r="AL157" s="302">
        <v>116634</v>
      </c>
      <c r="AM157" s="304">
        <v>106610.425</v>
      </c>
      <c r="AN157" s="300">
        <v>1.0940205894498591</v>
      </c>
      <c r="AO157" s="302">
        <v>115925</v>
      </c>
      <c r="AP157" s="304">
        <v>106679.641666667</v>
      </c>
      <c r="AQ157" s="300">
        <v>1.0866646924276444</v>
      </c>
      <c r="AR157" s="302">
        <v>115479</v>
      </c>
      <c r="AS157" s="304">
        <v>106751</v>
      </c>
      <c r="AT157" s="300">
        <v>1.081760358216785</v>
      </c>
      <c r="AU157" s="302">
        <v>114885</v>
      </c>
      <c r="AV157" s="304">
        <v>106833.90833333301</v>
      </c>
      <c r="AW157" s="300">
        <v>1.0753608268411068</v>
      </c>
      <c r="AX157" s="302">
        <v>114437</v>
      </c>
      <c r="AY157" s="304">
        <v>106922.02499999999</v>
      </c>
      <c r="AZ157" s="300">
        <v>1.0702846303182156</v>
      </c>
      <c r="BA157" s="302">
        <v>114314</v>
      </c>
      <c r="BB157" s="304">
        <v>107023.491666667</v>
      </c>
      <c r="BC157" s="300">
        <v>1.0681206361313631</v>
      </c>
      <c r="BD157" s="302">
        <v>113786</v>
      </c>
      <c r="BE157" s="304">
        <v>107124.608333333</v>
      </c>
      <c r="BF157" s="300">
        <v>1.0621835801344464</v>
      </c>
      <c r="BG157" s="302">
        <v>113062</v>
      </c>
      <c r="BH157" s="304">
        <v>107219.78333333301</v>
      </c>
      <c r="BI157" s="300">
        <v>1.0544882342142425</v>
      </c>
      <c r="BJ157" s="302">
        <v>113369</v>
      </c>
      <c r="BK157" s="304">
        <v>107314.6</v>
      </c>
      <c r="BL157" s="300">
        <v>1.0564173001623265</v>
      </c>
      <c r="BM157" s="302">
        <v>113487</v>
      </c>
      <c r="BN157" s="304">
        <v>107369.891666667</v>
      </c>
      <c r="BO157" s="306">
        <f t="shared" si="2"/>
        <v>1.0569722874669907</v>
      </c>
    </row>
    <row r="158" spans="1:67" x14ac:dyDescent="0.2">
      <c r="A158" s="306" t="s">
        <v>496</v>
      </c>
      <c r="B158" s="5" t="s">
        <v>497</v>
      </c>
      <c r="C158" s="5" t="s">
        <v>411</v>
      </c>
      <c r="D158" s="5" t="s">
        <v>439</v>
      </c>
      <c r="E158" s="5" t="s">
        <v>145</v>
      </c>
      <c r="F158" s="117" t="s">
        <v>314</v>
      </c>
      <c r="G158" s="5" t="s">
        <v>315</v>
      </c>
      <c r="H158" s="152">
        <v>83138</v>
      </c>
      <c r="I158" s="274">
        <v>75544.45</v>
      </c>
      <c r="J158" s="199">
        <v>1.1005176422622709</v>
      </c>
      <c r="K158" s="302">
        <v>83063</v>
      </c>
      <c r="L158" s="304">
        <v>75604.975000000006</v>
      </c>
      <c r="M158" s="300">
        <v>1.0986446328432751</v>
      </c>
      <c r="N158" s="302">
        <v>82640</v>
      </c>
      <c r="O158" s="304">
        <v>75648.633333333302</v>
      </c>
      <c r="P158" s="300">
        <v>1.092418942135549</v>
      </c>
      <c r="Q158" s="302">
        <v>82615</v>
      </c>
      <c r="R158" s="304">
        <v>75692.291666666701</v>
      </c>
      <c r="S158" s="300">
        <v>1.0914585644178867</v>
      </c>
      <c r="T158" s="302">
        <v>82568</v>
      </c>
      <c r="U158" s="304">
        <v>75735.95</v>
      </c>
      <c r="V158" s="300">
        <v>1.0902088110071901</v>
      </c>
      <c r="W158" s="302">
        <v>82305</v>
      </c>
      <c r="X158" s="304">
        <v>75761.633333333302</v>
      </c>
      <c r="Y158" s="300">
        <v>1.0863678141398752</v>
      </c>
      <c r="Z158" s="302">
        <v>82683</v>
      </c>
      <c r="AA158" s="304">
        <v>75787.316666666695</v>
      </c>
      <c r="AB158" s="300">
        <v>1.0909873002056849</v>
      </c>
      <c r="AC158" s="302">
        <v>82491</v>
      </c>
      <c r="AD158" s="304">
        <v>75855.708333333299</v>
      </c>
      <c r="AE158" s="300">
        <v>1.0874725424421481</v>
      </c>
      <c r="AF158" s="302">
        <v>82155</v>
      </c>
      <c r="AG158" s="304">
        <v>75912.916666666701</v>
      </c>
      <c r="AH158" s="300">
        <v>1.0822268937543562</v>
      </c>
      <c r="AI158" s="302">
        <v>81784</v>
      </c>
      <c r="AJ158" s="304">
        <v>75974.475000000006</v>
      </c>
      <c r="AK158" s="300">
        <v>1.0764668001983559</v>
      </c>
      <c r="AL158" s="302">
        <v>81287</v>
      </c>
      <c r="AM158" s="304">
        <v>76034.166666666701</v>
      </c>
      <c r="AN158" s="300">
        <v>1.0690851700441684</v>
      </c>
      <c r="AO158" s="302">
        <v>80396</v>
      </c>
      <c r="AP158" s="304">
        <v>76084.875</v>
      </c>
      <c r="AQ158" s="300">
        <v>1.0566620501117996</v>
      </c>
      <c r="AR158" s="302">
        <v>80542</v>
      </c>
      <c r="AS158" s="304">
        <v>76140.258333333302</v>
      </c>
      <c r="AT158" s="300">
        <v>1.0578109631227723</v>
      </c>
      <c r="AU158" s="302">
        <v>80676</v>
      </c>
      <c r="AV158" s="304">
        <v>76198.600000000006</v>
      </c>
      <c r="AW158" s="300">
        <v>1.0587596097566097</v>
      </c>
      <c r="AX158" s="302">
        <v>80685</v>
      </c>
      <c r="AY158" s="304">
        <v>76262.75</v>
      </c>
      <c r="AZ158" s="300">
        <v>1.0579870251203898</v>
      </c>
      <c r="BA158" s="302">
        <v>80935</v>
      </c>
      <c r="BB158" s="304">
        <v>76331.516666666706</v>
      </c>
      <c r="BC158" s="300">
        <v>1.0603090772247632</v>
      </c>
      <c r="BD158" s="302">
        <v>80660</v>
      </c>
      <c r="BE158" s="304">
        <v>76401.408333333296</v>
      </c>
      <c r="BF158" s="300">
        <v>1.0557397011333456</v>
      </c>
      <c r="BG158" s="302">
        <v>80968</v>
      </c>
      <c r="BH158" s="304">
        <v>76473.725000000006</v>
      </c>
      <c r="BI158" s="300">
        <v>1.0587688778073776</v>
      </c>
      <c r="BJ158" s="302">
        <v>80886</v>
      </c>
      <c r="BK158" s="304">
        <v>76547.483333333294</v>
      </c>
      <c r="BL158" s="300">
        <v>1.0566774566287729</v>
      </c>
      <c r="BM158" s="302">
        <v>81281</v>
      </c>
      <c r="BN158" s="304">
        <v>76579.225000000006</v>
      </c>
      <c r="BO158" s="306">
        <f t="shared" si="2"/>
        <v>1.0613975265484861</v>
      </c>
    </row>
    <row r="159" spans="1:67" x14ac:dyDescent="0.2">
      <c r="A159" s="306" t="s">
        <v>626</v>
      </c>
      <c r="B159" s="5" t="s">
        <v>477</v>
      </c>
      <c r="C159" s="5" t="s">
        <v>404</v>
      </c>
      <c r="D159" s="5" t="s">
        <v>422</v>
      </c>
      <c r="E159" s="5" t="s">
        <v>31</v>
      </c>
      <c r="F159" s="117" t="s">
        <v>316</v>
      </c>
      <c r="G159" s="5" t="s">
        <v>317</v>
      </c>
      <c r="H159" s="152">
        <v>111239</v>
      </c>
      <c r="I159" s="274">
        <v>162467.73333333299</v>
      </c>
      <c r="J159" s="199">
        <v>0.68468364590138253</v>
      </c>
      <c r="K159" s="302">
        <v>110073</v>
      </c>
      <c r="L159" s="304">
        <v>162771.07500000001</v>
      </c>
      <c r="M159" s="300">
        <v>0.67624422828195974</v>
      </c>
      <c r="N159" s="302">
        <v>109422</v>
      </c>
      <c r="O159" s="304">
        <v>162994.13333333301</v>
      </c>
      <c r="P159" s="300">
        <v>0.67132477569744975</v>
      </c>
      <c r="Q159" s="302">
        <v>108318</v>
      </c>
      <c r="R159" s="304">
        <v>163217.191666667</v>
      </c>
      <c r="S159" s="300">
        <v>0.66364332637957779</v>
      </c>
      <c r="T159" s="302">
        <v>107109</v>
      </c>
      <c r="U159" s="304">
        <v>163440.25</v>
      </c>
      <c r="V159" s="300">
        <v>0.65534040727421794</v>
      </c>
      <c r="W159" s="302">
        <v>105967</v>
      </c>
      <c r="X159" s="304">
        <v>163599.20000000001</v>
      </c>
      <c r="Y159" s="300">
        <v>0.64772321625044615</v>
      </c>
      <c r="Z159" s="302">
        <v>105335</v>
      </c>
      <c r="AA159" s="304">
        <v>163758.15</v>
      </c>
      <c r="AB159" s="300">
        <v>0.64323516112022516</v>
      </c>
      <c r="AC159" s="302">
        <v>104788</v>
      </c>
      <c r="AD159" s="304">
        <v>164195.89166666701</v>
      </c>
      <c r="AE159" s="300">
        <v>0.63818892748382172</v>
      </c>
      <c r="AF159" s="302">
        <v>103505</v>
      </c>
      <c r="AG159" s="304">
        <v>164551.27499999999</v>
      </c>
      <c r="AH159" s="300">
        <v>0.62901366154713789</v>
      </c>
      <c r="AI159" s="302">
        <v>102715</v>
      </c>
      <c r="AJ159" s="304">
        <v>164916.066666667</v>
      </c>
      <c r="AK159" s="300">
        <v>0.62283197796373868</v>
      </c>
      <c r="AL159" s="302">
        <v>102679</v>
      </c>
      <c r="AM159" s="304">
        <v>165291.308333333</v>
      </c>
      <c r="AN159" s="300">
        <v>0.6212002375402188</v>
      </c>
      <c r="AO159" s="302">
        <v>102676</v>
      </c>
      <c r="AP159" s="304">
        <v>165609.933333333</v>
      </c>
      <c r="AQ159" s="300">
        <v>0.61998696535513897</v>
      </c>
      <c r="AR159" s="302">
        <v>103120</v>
      </c>
      <c r="AS159" s="304">
        <v>165945.308333333</v>
      </c>
      <c r="AT159" s="300">
        <v>0.62140955376010809</v>
      </c>
      <c r="AU159" s="302">
        <v>102911</v>
      </c>
      <c r="AV159" s="304">
        <v>166270.08333333299</v>
      </c>
      <c r="AW159" s="300">
        <v>0.61893876479082099</v>
      </c>
      <c r="AX159" s="302">
        <v>102489</v>
      </c>
      <c r="AY159" s="304">
        <v>166621.61666666699</v>
      </c>
      <c r="AZ159" s="300">
        <v>0.61510026160070952</v>
      </c>
      <c r="BA159" s="302">
        <v>102733</v>
      </c>
      <c r="BB159" s="304">
        <v>167002.816666667</v>
      </c>
      <c r="BC159" s="300">
        <v>0.61515728926328361</v>
      </c>
      <c r="BD159" s="302">
        <v>102912</v>
      </c>
      <c r="BE159" s="304">
        <v>167414.691666667</v>
      </c>
      <c r="BF159" s="300">
        <v>0.61471307551014787</v>
      </c>
      <c r="BG159" s="302">
        <v>102897</v>
      </c>
      <c r="BH159" s="304">
        <v>167848.45833333299</v>
      </c>
      <c r="BI159" s="300">
        <v>0.6130351212142513</v>
      </c>
      <c r="BJ159" s="302">
        <v>102977</v>
      </c>
      <c r="BK159" s="304">
        <v>168328.41666666701</v>
      </c>
      <c r="BL159" s="300">
        <v>0.61176242276383197</v>
      </c>
      <c r="BM159" s="302">
        <v>103185</v>
      </c>
      <c r="BN159" s="304">
        <v>168567.05</v>
      </c>
      <c r="BO159" s="306">
        <f t="shared" si="2"/>
        <v>0.6121303066049979</v>
      </c>
    </row>
    <row r="160" spans="1:67" x14ac:dyDescent="0.2">
      <c r="A160" s="306" t="s">
        <v>496</v>
      </c>
      <c r="B160" s="5" t="s">
        <v>497</v>
      </c>
      <c r="C160" s="5" t="s">
        <v>411</v>
      </c>
      <c r="D160" s="5" t="s">
        <v>439</v>
      </c>
      <c r="E160" s="5" t="s">
        <v>145</v>
      </c>
      <c r="F160" s="117" t="s">
        <v>318</v>
      </c>
      <c r="G160" s="5" t="s">
        <v>319</v>
      </c>
      <c r="H160" s="152">
        <v>152461</v>
      </c>
      <c r="I160" s="274">
        <v>112546.483333333</v>
      </c>
      <c r="J160" s="199">
        <v>1.3546491679215842</v>
      </c>
      <c r="K160" s="302">
        <v>152177</v>
      </c>
      <c r="L160" s="304">
        <v>112607.55</v>
      </c>
      <c r="M160" s="300">
        <v>1.3513925132018234</v>
      </c>
      <c r="N160" s="302">
        <v>150837</v>
      </c>
      <c r="O160" s="304">
        <v>112653.366666667</v>
      </c>
      <c r="P160" s="300">
        <v>1.3389480000745611</v>
      </c>
      <c r="Q160" s="302">
        <v>149438</v>
      </c>
      <c r="R160" s="304">
        <v>112699.183333333</v>
      </c>
      <c r="S160" s="300">
        <v>1.3259900877720094</v>
      </c>
      <c r="T160" s="302">
        <v>148665</v>
      </c>
      <c r="U160" s="304">
        <v>112745</v>
      </c>
      <c r="V160" s="300">
        <v>1.3185950596478779</v>
      </c>
      <c r="W160" s="302">
        <v>147745</v>
      </c>
      <c r="X160" s="304">
        <v>112771.808333333</v>
      </c>
      <c r="Y160" s="300">
        <v>1.3101235333860444</v>
      </c>
      <c r="Z160" s="302">
        <v>147016</v>
      </c>
      <c r="AA160" s="304">
        <v>112798.616666667</v>
      </c>
      <c r="AB160" s="300">
        <v>1.3033493170793871</v>
      </c>
      <c r="AC160" s="302">
        <v>146009</v>
      </c>
      <c r="AD160" s="304">
        <v>112866.383333333</v>
      </c>
      <c r="AE160" s="300">
        <v>1.2936447123390631</v>
      </c>
      <c r="AF160" s="302">
        <v>144651</v>
      </c>
      <c r="AG160" s="304">
        <v>112916.758333333</v>
      </c>
      <c r="AH160" s="300">
        <v>1.2810410264611631</v>
      </c>
      <c r="AI160" s="302">
        <v>143312</v>
      </c>
      <c r="AJ160" s="304">
        <v>112969.675</v>
      </c>
      <c r="AK160" s="300">
        <v>1.2685882295403612</v>
      </c>
      <c r="AL160" s="302">
        <v>142615</v>
      </c>
      <c r="AM160" s="304">
        <v>113018.391666667</v>
      </c>
      <c r="AN160" s="300">
        <v>1.2618742657445023</v>
      </c>
      <c r="AO160" s="302">
        <v>139992</v>
      </c>
      <c r="AP160" s="304">
        <v>113066.97500000001</v>
      </c>
      <c r="AQ160" s="300">
        <v>1.2381334160571642</v>
      </c>
      <c r="AR160" s="302">
        <v>139316</v>
      </c>
      <c r="AS160" s="304">
        <v>113118.95833333299</v>
      </c>
      <c r="AT160" s="300">
        <v>1.2315884273745781</v>
      </c>
      <c r="AU160" s="302">
        <v>138707</v>
      </c>
      <c r="AV160" s="304">
        <v>113173.016666667</v>
      </c>
      <c r="AW160" s="300">
        <v>1.2256190042944535</v>
      </c>
      <c r="AX160" s="302">
        <v>138748</v>
      </c>
      <c r="AY160" s="304">
        <v>113230.55</v>
      </c>
      <c r="AZ160" s="300">
        <v>1.225358350727785</v>
      </c>
      <c r="BA160" s="302">
        <v>139358</v>
      </c>
      <c r="BB160" s="304">
        <v>113294.25</v>
      </c>
      <c r="BC160" s="300">
        <v>1.230053599366252</v>
      </c>
      <c r="BD160" s="302">
        <v>139400</v>
      </c>
      <c r="BE160" s="304">
        <v>113363.4</v>
      </c>
      <c r="BF160" s="300">
        <v>1.2296737747809259</v>
      </c>
      <c r="BG160" s="302">
        <v>139877</v>
      </c>
      <c r="BH160" s="304">
        <v>113436.441666667</v>
      </c>
      <c r="BI160" s="300">
        <v>1.2330869863762881</v>
      </c>
      <c r="BJ160" s="302">
        <v>140237</v>
      </c>
      <c r="BK160" s="304">
        <v>113511.608333333</v>
      </c>
      <c r="BL160" s="300">
        <v>1.2354419258001035</v>
      </c>
      <c r="BM160" s="302">
        <v>140806</v>
      </c>
      <c r="BN160" s="304">
        <v>113545.66666666701</v>
      </c>
      <c r="BO160" s="306">
        <f t="shared" si="2"/>
        <v>1.2400825512202103</v>
      </c>
    </row>
    <row r="161" spans="1:67" x14ac:dyDescent="0.2">
      <c r="A161" s="306" t="s">
        <v>632</v>
      </c>
      <c r="B161" s="5" t="s">
        <v>488</v>
      </c>
      <c r="C161" s="5" t="s">
        <v>409</v>
      </c>
      <c r="D161" s="5" t="s">
        <v>430</v>
      </c>
      <c r="E161" s="5" t="s">
        <v>65</v>
      </c>
      <c r="F161" s="117" t="s">
        <v>320</v>
      </c>
      <c r="G161" s="5" t="s">
        <v>321</v>
      </c>
      <c r="H161" s="152">
        <v>97880</v>
      </c>
      <c r="I161" s="274">
        <v>86493.241666666698</v>
      </c>
      <c r="J161" s="199">
        <v>1.1316491105422588</v>
      </c>
      <c r="K161" s="302">
        <v>97508</v>
      </c>
      <c r="L161" s="304">
        <v>86561.475000000006</v>
      </c>
      <c r="M161" s="300">
        <v>1.1264595479686546</v>
      </c>
      <c r="N161" s="302">
        <v>96874</v>
      </c>
      <c r="O161" s="304">
        <v>86616.675000000003</v>
      </c>
      <c r="P161" s="300">
        <v>1.1184220590319358</v>
      </c>
      <c r="Q161" s="302">
        <v>96311</v>
      </c>
      <c r="R161" s="304">
        <v>86671.875</v>
      </c>
      <c r="S161" s="300">
        <v>1.1112139895438975</v>
      </c>
      <c r="T161" s="302">
        <v>95469</v>
      </c>
      <c r="U161" s="304">
        <v>86727.074999999997</v>
      </c>
      <c r="V161" s="300">
        <v>1.100798107165496</v>
      </c>
      <c r="W161" s="302">
        <v>94475</v>
      </c>
      <c r="X161" s="304">
        <v>86752.675000000003</v>
      </c>
      <c r="Y161" s="300">
        <v>1.0890154107639909</v>
      </c>
      <c r="Z161" s="302">
        <v>93772</v>
      </c>
      <c r="AA161" s="304">
        <v>86778.274999999994</v>
      </c>
      <c r="AB161" s="300">
        <v>1.0805930401359096</v>
      </c>
      <c r="AC161" s="302">
        <v>92961</v>
      </c>
      <c r="AD161" s="304">
        <v>86800.833333333299</v>
      </c>
      <c r="AE161" s="300">
        <v>1.0709689807125511</v>
      </c>
      <c r="AF161" s="302">
        <v>91933</v>
      </c>
      <c r="AG161" s="304">
        <v>86811.583333333299</v>
      </c>
      <c r="AH161" s="300">
        <v>1.0589946234133505</v>
      </c>
      <c r="AI161" s="302">
        <v>90091</v>
      </c>
      <c r="AJ161" s="304">
        <v>86834.925000000003</v>
      </c>
      <c r="AK161" s="300">
        <v>1.0374972973144159</v>
      </c>
      <c r="AL161" s="302">
        <v>88896</v>
      </c>
      <c r="AM161" s="304">
        <v>86863.866666666698</v>
      </c>
      <c r="AN161" s="300">
        <v>1.0233944609112493</v>
      </c>
      <c r="AO161" s="302">
        <v>87871</v>
      </c>
      <c r="AP161" s="304">
        <v>86887.774999999994</v>
      </c>
      <c r="AQ161" s="300">
        <v>1.0113160338148837</v>
      </c>
      <c r="AR161" s="302">
        <v>87391</v>
      </c>
      <c r="AS161" s="304">
        <v>86916.816666666695</v>
      </c>
      <c r="AT161" s="300">
        <v>1.0054555994054848</v>
      </c>
      <c r="AU161" s="302">
        <v>86718</v>
      </c>
      <c r="AV161" s="304">
        <v>86959.233333333294</v>
      </c>
      <c r="AW161" s="300">
        <v>0.99722590317225324</v>
      </c>
      <c r="AX161" s="302">
        <v>86296</v>
      </c>
      <c r="AY161" s="304">
        <v>87008.35</v>
      </c>
      <c r="AZ161" s="300">
        <v>0.99181285474325154</v>
      </c>
      <c r="BA161" s="302">
        <v>86069</v>
      </c>
      <c r="BB161" s="304">
        <v>87068.85</v>
      </c>
      <c r="BC161" s="300">
        <v>0.98851655902196933</v>
      </c>
      <c r="BD161" s="302">
        <v>86229</v>
      </c>
      <c r="BE161" s="304">
        <v>87141.433333333305</v>
      </c>
      <c r="BF161" s="300">
        <v>0.98952928247297622</v>
      </c>
      <c r="BG161" s="302">
        <v>86071</v>
      </c>
      <c r="BH161" s="304">
        <v>87217.25</v>
      </c>
      <c r="BI161" s="300">
        <v>0.98685753105033691</v>
      </c>
      <c r="BJ161" s="302">
        <v>85929</v>
      </c>
      <c r="BK161" s="304">
        <v>87301.366666666698</v>
      </c>
      <c r="BL161" s="300">
        <v>0.98428012390794917</v>
      </c>
      <c r="BM161" s="302">
        <v>85843</v>
      </c>
      <c r="BN161" s="304">
        <v>87391.475000000006</v>
      </c>
      <c r="BO161" s="306">
        <f t="shared" si="2"/>
        <v>0.98228116644100572</v>
      </c>
    </row>
    <row r="162" spans="1:67" x14ac:dyDescent="0.2">
      <c r="A162" s="306" t="s">
        <v>628</v>
      </c>
      <c r="B162" s="5" t="s">
        <v>485</v>
      </c>
      <c r="C162" s="5" t="s">
        <v>464</v>
      </c>
      <c r="D162" s="5" t="s">
        <v>425</v>
      </c>
      <c r="E162" s="5" t="s">
        <v>40</v>
      </c>
      <c r="F162" s="117" t="s">
        <v>322</v>
      </c>
      <c r="G162" s="5" t="s">
        <v>323</v>
      </c>
      <c r="H162" s="152">
        <v>206429</v>
      </c>
      <c r="I162" s="274">
        <v>176284.058333333</v>
      </c>
      <c r="J162" s="199">
        <v>1.1710020857907999</v>
      </c>
      <c r="K162" s="302">
        <v>205124</v>
      </c>
      <c r="L162" s="304">
        <v>176393.52499999999</v>
      </c>
      <c r="M162" s="300">
        <v>1.1628771520950103</v>
      </c>
      <c r="N162" s="302">
        <v>203563</v>
      </c>
      <c r="O162" s="304">
        <v>176466.40833333301</v>
      </c>
      <c r="P162" s="300">
        <v>1.1535509898035856</v>
      </c>
      <c r="Q162" s="302">
        <v>201686</v>
      </c>
      <c r="R162" s="304">
        <v>176539.29166666701</v>
      </c>
      <c r="S162" s="300">
        <v>1.142442558231251</v>
      </c>
      <c r="T162" s="302">
        <v>199977</v>
      </c>
      <c r="U162" s="304">
        <v>176612.17499999999</v>
      </c>
      <c r="V162" s="300">
        <v>1.1322945317897819</v>
      </c>
      <c r="W162" s="302">
        <v>198761</v>
      </c>
      <c r="X162" s="304">
        <v>176648.90833333301</v>
      </c>
      <c r="Y162" s="300">
        <v>1.1251753655049026</v>
      </c>
      <c r="Z162" s="302">
        <v>198146</v>
      </c>
      <c r="AA162" s="304">
        <v>176685.64166666701</v>
      </c>
      <c r="AB162" s="300">
        <v>1.1214606808504555</v>
      </c>
      <c r="AC162" s="302">
        <v>196407</v>
      </c>
      <c r="AD162" s="304">
        <v>176830.33333333299</v>
      </c>
      <c r="AE162" s="300">
        <v>1.1107087584897786</v>
      </c>
      <c r="AF162" s="302">
        <v>194114</v>
      </c>
      <c r="AG162" s="304">
        <v>176959.64166666701</v>
      </c>
      <c r="AH162" s="300">
        <v>1.0969393821764517</v>
      </c>
      <c r="AI162" s="302">
        <v>191823</v>
      </c>
      <c r="AJ162" s="304">
        <v>177095.65833333301</v>
      </c>
      <c r="AK162" s="300">
        <v>1.0831603767436631</v>
      </c>
      <c r="AL162" s="302">
        <v>190242</v>
      </c>
      <c r="AM162" s="304">
        <v>177244.49166666699</v>
      </c>
      <c r="AN162" s="300">
        <v>1.0733309577697716</v>
      </c>
      <c r="AO162" s="302">
        <v>187300</v>
      </c>
      <c r="AP162" s="304">
        <v>177391.95833333299</v>
      </c>
      <c r="AQ162" s="300">
        <v>1.0558539505384401</v>
      </c>
      <c r="AR162" s="302">
        <v>185818</v>
      </c>
      <c r="AS162" s="304">
        <v>177550.92499999999</v>
      </c>
      <c r="AT162" s="300">
        <v>1.0465617118018395</v>
      </c>
      <c r="AU162" s="302">
        <v>185016</v>
      </c>
      <c r="AV162" s="304">
        <v>177722.808333333</v>
      </c>
      <c r="AW162" s="300">
        <v>1.0410368918602053</v>
      </c>
      <c r="AX162" s="302">
        <v>183964</v>
      </c>
      <c r="AY162" s="304">
        <v>177909.05</v>
      </c>
      <c r="AZ162" s="300">
        <v>1.0340339628591126</v>
      </c>
      <c r="BA162" s="302">
        <v>183947</v>
      </c>
      <c r="BB162" s="304">
        <v>178116.09166666699</v>
      </c>
      <c r="BC162" s="300">
        <v>1.0327365611875494</v>
      </c>
      <c r="BD162" s="302">
        <v>184279</v>
      </c>
      <c r="BE162" s="304">
        <v>178338.875</v>
      </c>
      <c r="BF162" s="300">
        <v>1.0333080771088188</v>
      </c>
      <c r="BG162" s="302">
        <v>184585</v>
      </c>
      <c r="BH162" s="304">
        <v>178559.83333333299</v>
      </c>
      <c r="BI162" s="300">
        <v>1.0337431243868789</v>
      </c>
      <c r="BJ162" s="302">
        <v>183859</v>
      </c>
      <c r="BK162" s="304">
        <v>178782.85833333299</v>
      </c>
      <c r="BL162" s="300">
        <v>1.0283927760971512</v>
      </c>
      <c r="BM162" s="302">
        <v>184732</v>
      </c>
      <c r="BN162" s="304">
        <v>178913.45</v>
      </c>
      <c r="BO162" s="306">
        <f t="shared" si="2"/>
        <v>1.0325215907468108</v>
      </c>
    </row>
    <row r="163" spans="1:67" x14ac:dyDescent="0.2">
      <c r="A163" s="306" t="s">
        <v>632</v>
      </c>
      <c r="B163" s="5" t="s">
        <v>488</v>
      </c>
      <c r="C163" s="5" t="s">
        <v>409</v>
      </c>
      <c r="D163" s="5" t="s">
        <v>430</v>
      </c>
      <c r="E163" s="5" t="s">
        <v>65</v>
      </c>
      <c r="F163" s="117" t="s">
        <v>324</v>
      </c>
      <c r="G163" s="5" t="s">
        <v>325</v>
      </c>
      <c r="H163" s="152">
        <v>183304</v>
      </c>
      <c r="I163" s="274">
        <v>159774.66666666701</v>
      </c>
      <c r="J163" s="199">
        <v>1.1472657325733717</v>
      </c>
      <c r="K163" s="302">
        <v>181974</v>
      </c>
      <c r="L163" s="304">
        <v>159854.52499999999</v>
      </c>
      <c r="M163" s="300">
        <v>1.1383725296484413</v>
      </c>
      <c r="N163" s="302">
        <v>180437</v>
      </c>
      <c r="O163" s="304">
        <v>159935.39166666701</v>
      </c>
      <c r="P163" s="300">
        <v>1.128186814185955</v>
      </c>
      <c r="Q163" s="302">
        <v>179566</v>
      </c>
      <c r="R163" s="304">
        <v>160016.25833333301</v>
      </c>
      <c r="S163" s="300">
        <v>1.1221734708103381</v>
      </c>
      <c r="T163" s="302">
        <v>178462</v>
      </c>
      <c r="U163" s="304">
        <v>160097.125</v>
      </c>
      <c r="V163" s="300">
        <v>1.1147108356880238</v>
      </c>
      <c r="W163" s="302">
        <v>176558</v>
      </c>
      <c r="X163" s="304">
        <v>160160.03333333301</v>
      </c>
      <c r="Y163" s="300">
        <v>1.1023848854510334</v>
      </c>
      <c r="Z163" s="302">
        <v>176498</v>
      </c>
      <c r="AA163" s="304">
        <v>160222.941666667</v>
      </c>
      <c r="AB163" s="300">
        <v>1.10157757786767</v>
      </c>
      <c r="AC163" s="302">
        <v>176123</v>
      </c>
      <c r="AD163" s="304">
        <v>160451.57500000001</v>
      </c>
      <c r="AE163" s="300">
        <v>1.097670745830946</v>
      </c>
      <c r="AF163" s="302">
        <v>176233</v>
      </c>
      <c r="AG163" s="304">
        <v>160655.566666667</v>
      </c>
      <c r="AH163" s="300">
        <v>1.0969616780578386</v>
      </c>
      <c r="AI163" s="302">
        <v>173581</v>
      </c>
      <c r="AJ163" s="304">
        <v>160873.84166666699</v>
      </c>
      <c r="AK163" s="300">
        <v>1.0789883439202157</v>
      </c>
      <c r="AL163" s="302">
        <v>172500</v>
      </c>
      <c r="AM163" s="304">
        <v>161093.91666666701</v>
      </c>
      <c r="AN163" s="300">
        <v>1.0708039357993528</v>
      </c>
      <c r="AO163" s="302">
        <v>172054</v>
      </c>
      <c r="AP163" s="304">
        <v>161288.65</v>
      </c>
      <c r="AQ163" s="300">
        <v>1.0667458621545907</v>
      </c>
      <c r="AR163" s="302">
        <v>172144</v>
      </c>
      <c r="AS163" s="304">
        <v>161486.97500000001</v>
      </c>
      <c r="AT163" s="300">
        <v>1.0659930932510191</v>
      </c>
      <c r="AU163" s="302">
        <v>172352</v>
      </c>
      <c r="AV163" s="304">
        <v>161702.39999999999</v>
      </c>
      <c r="AW163" s="300">
        <v>1.0658592575001979</v>
      </c>
      <c r="AX163" s="302">
        <v>173035</v>
      </c>
      <c r="AY163" s="304">
        <v>161922.308333333</v>
      </c>
      <c r="AZ163" s="300">
        <v>1.0686297754833782</v>
      </c>
      <c r="BA163" s="302">
        <v>173610</v>
      </c>
      <c r="BB163" s="304">
        <v>162153.42499999999</v>
      </c>
      <c r="BC163" s="300">
        <v>1.0706526858745045</v>
      </c>
      <c r="BD163" s="302">
        <v>173735</v>
      </c>
      <c r="BE163" s="304">
        <v>162388.41666666701</v>
      </c>
      <c r="BF163" s="300">
        <v>1.0698731077391068</v>
      </c>
      <c r="BG163" s="302">
        <v>174468</v>
      </c>
      <c r="BH163" s="304">
        <v>162636.63333333301</v>
      </c>
      <c r="BI163" s="300">
        <v>1.0727472428823457</v>
      </c>
      <c r="BJ163" s="302">
        <v>174617</v>
      </c>
      <c r="BK163" s="304">
        <v>162893.08333333299</v>
      </c>
      <c r="BL163" s="300">
        <v>1.0719730784558605</v>
      </c>
      <c r="BM163" s="302">
        <v>174214</v>
      </c>
      <c r="BN163" s="304">
        <v>162985.35833333299</v>
      </c>
      <c r="BO163" s="306">
        <f t="shared" si="2"/>
        <v>1.068893560633235</v>
      </c>
    </row>
    <row r="164" spans="1:67" x14ac:dyDescent="0.2">
      <c r="A164" s="306" t="s">
        <v>634</v>
      </c>
      <c r="B164" s="5" t="s">
        <v>491</v>
      </c>
      <c r="C164" s="5" t="s">
        <v>410</v>
      </c>
      <c r="D164" s="5" t="s">
        <v>432</v>
      </c>
      <c r="E164" s="5" t="s">
        <v>89</v>
      </c>
      <c r="F164" s="117" t="s">
        <v>326</v>
      </c>
      <c r="G164" s="5" t="s">
        <v>327</v>
      </c>
      <c r="H164" s="152">
        <v>205469</v>
      </c>
      <c r="I164" s="274">
        <v>160046</v>
      </c>
      <c r="J164" s="199">
        <v>1.2838121540057235</v>
      </c>
      <c r="K164" s="302">
        <v>204833</v>
      </c>
      <c r="L164" s="304">
        <v>160076.9</v>
      </c>
      <c r="M164" s="300">
        <v>1.2795912464571715</v>
      </c>
      <c r="N164" s="302">
        <v>203856</v>
      </c>
      <c r="O164" s="304">
        <v>160104.058333333</v>
      </c>
      <c r="P164" s="300">
        <v>1.2732719090454063</v>
      </c>
      <c r="Q164" s="302">
        <v>203314</v>
      </c>
      <c r="R164" s="304">
        <v>160131.21666666699</v>
      </c>
      <c r="S164" s="300">
        <v>1.2696712373279679</v>
      </c>
      <c r="T164" s="302">
        <v>202865</v>
      </c>
      <c r="U164" s="304">
        <v>160158.375</v>
      </c>
      <c r="V164" s="300">
        <v>1.2666524619770898</v>
      </c>
      <c r="W164" s="302">
        <v>202187</v>
      </c>
      <c r="X164" s="304">
        <v>160172.92499999999</v>
      </c>
      <c r="Y164" s="300">
        <v>1.2623044749916381</v>
      </c>
      <c r="Z164" s="302">
        <v>202043</v>
      </c>
      <c r="AA164" s="304">
        <v>160187.47500000001</v>
      </c>
      <c r="AB164" s="300">
        <v>1.2612908718362656</v>
      </c>
      <c r="AC164" s="302">
        <v>201024</v>
      </c>
      <c r="AD164" s="304">
        <v>160235.433333333</v>
      </c>
      <c r="AE164" s="300">
        <v>1.2545539760972579</v>
      </c>
      <c r="AF164" s="302">
        <v>199094</v>
      </c>
      <c r="AG164" s="304">
        <v>160278.97500000001</v>
      </c>
      <c r="AH164" s="300">
        <v>1.2421716572619708</v>
      </c>
      <c r="AI164" s="302">
        <v>197359</v>
      </c>
      <c r="AJ164" s="304">
        <v>160317.95000000001</v>
      </c>
      <c r="AK164" s="300">
        <v>1.2310474279392918</v>
      </c>
      <c r="AL164" s="302">
        <v>196215</v>
      </c>
      <c r="AM164" s="304">
        <v>160356.97500000001</v>
      </c>
      <c r="AN164" s="300">
        <v>1.2236137530032603</v>
      </c>
      <c r="AO164" s="302">
        <v>194874</v>
      </c>
      <c r="AP164" s="304">
        <v>160397.10833333299</v>
      </c>
      <c r="AQ164" s="300">
        <v>1.2149470899127313</v>
      </c>
      <c r="AR164" s="302">
        <v>194148</v>
      </c>
      <c r="AS164" s="304">
        <v>160441.01666666701</v>
      </c>
      <c r="AT164" s="300">
        <v>1.2100895645866092</v>
      </c>
      <c r="AU164" s="302">
        <v>193381</v>
      </c>
      <c r="AV164" s="304">
        <v>160489.45000000001</v>
      </c>
      <c r="AW164" s="300">
        <v>1.204945247179799</v>
      </c>
      <c r="AX164" s="302">
        <v>192167</v>
      </c>
      <c r="AY164" s="304">
        <v>160542.99166666699</v>
      </c>
      <c r="AZ164" s="300">
        <v>1.1969815561864792</v>
      </c>
      <c r="BA164" s="302">
        <v>191881</v>
      </c>
      <c r="BB164" s="304">
        <v>160604.15</v>
      </c>
      <c r="BC164" s="300">
        <v>1.1947449676736248</v>
      </c>
      <c r="BD164" s="302">
        <v>190938</v>
      </c>
      <c r="BE164" s="304">
        <v>160673.86666666699</v>
      </c>
      <c r="BF164" s="300">
        <v>1.1883575341851877</v>
      </c>
      <c r="BG164" s="302">
        <v>190326</v>
      </c>
      <c r="BH164" s="304">
        <v>160742.15833333301</v>
      </c>
      <c r="BI164" s="300">
        <v>1.1840453181256818</v>
      </c>
      <c r="BJ164" s="302">
        <v>189796</v>
      </c>
      <c r="BK164" s="304">
        <v>160817.14166666701</v>
      </c>
      <c r="BL164" s="300">
        <v>1.1801975711855319</v>
      </c>
      <c r="BM164" s="302">
        <v>189372</v>
      </c>
      <c r="BN164" s="304">
        <v>160862.32500000001</v>
      </c>
      <c r="BO164" s="306">
        <f t="shared" si="2"/>
        <v>1.1772302806141834</v>
      </c>
    </row>
    <row r="165" spans="1:67" x14ac:dyDescent="0.2">
      <c r="A165" s="306" t="s">
        <v>640</v>
      </c>
      <c r="B165" s="5" t="s">
        <v>475</v>
      </c>
      <c r="C165" s="5" t="s">
        <v>402</v>
      </c>
      <c r="D165" s="5" t="s">
        <v>427</v>
      </c>
      <c r="E165" s="5" t="s">
        <v>50</v>
      </c>
      <c r="F165" s="117" t="s">
        <v>328</v>
      </c>
      <c r="G165" s="5" t="s">
        <v>329</v>
      </c>
      <c r="H165" s="152">
        <v>172872</v>
      </c>
      <c r="I165" s="274">
        <v>175331.20833333299</v>
      </c>
      <c r="J165" s="199">
        <v>0.98597392696537145</v>
      </c>
      <c r="K165" s="302">
        <v>172288</v>
      </c>
      <c r="L165" s="304">
        <v>175421.45</v>
      </c>
      <c r="M165" s="300">
        <v>0.98213758921728211</v>
      </c>
      <c r="N165" s="302">
        <v>171066</v>
      </c>
      <c r="O165" s="304">
        <v>175503.8</v>
      </c>
      <c r="P165" s="300">
        <v>0.97471393781787063</v>
      </c>
      <c r="Q165" s="302">
        <v>170408</v>
      </c>
      <c r="R165" s="304">
        <v>175586.15</v>
      </c>
      <c r="S165" s="300">
        <v>0.97050934826009916</v>
      </c>
      <c r="T165" s="302">
        <v>169592</v>
      </c>
      <c r="U165" s="304">
        <v>175668.5</v>
      </c>
      <c r="V165" s="300">
        <v>0.96540927940979748</v>
      </c>
      <c r="W165" s="302">
        <v>168660</v>
      </c>
      <c r="X165" s="304">
        <v>175714.13333333301</v>
      </c>
      <c r="Y165" s="300">
        <v>0.95985449093072561</v>
      </c>
      <c r="Z165" s="302">
        <v>167650</v>
      </c>
      <c r="AA165" s="304">
        <v>175759.76666666701</v>
      </c>
      <c r="AB165" s="300">
        <v>0.9538587993118619</v>
      </c>
      <c r="AC165" s="302">
        <v>166352</v>
      </c>
      <c r="AD165" s="304">
        <v>175899.17499999999</v>
      </c>
      <c r="AE165" s="300">
        <v>0.94572359421242314</v>
      </c>
      <c r="AF165" s="302">
        <v>164672</v>
      </c>
      <c r="AG165" s="304">
        <v>175996.6</v>
      </c>
      <c r="AH165" s="300">
        <v>0.93565443877893095</v>
      </c>
      <c r="AI165" s="302">
        <v>162992</v>
      </c>
      <c r="AJ165" s="304">
        <v>176103.52499999999</v>
      </c>
      <c r="AK165" s="300">
        <v>0.92554649317780557</v>
      </c>
      <c r="AL165" s="302">
        <v>161912</v>
      </c>
      <c r="AM165" s="304">
        <v>176215.2</v>
      </c>
      <c r="AN165" s="300">
        <v>0.91883106565154415</v>
      </c>
      <c r="AO165" s="302">
        <v>159814</v>
      </c>
      <c r="AP165" s="304">
        <v>176323.07500000001</v>
      </c>
      <c r="AQ165" s="300">
        <v>0.90637030916118033</v>
      </c>
      <c r="AR165" s="302">
        <v>158983</v>
      </c>
      <c r="AS165" s="304">
        <v>176442.63333333301</v>
      </c>
      <c r="AT165" s="300">
        <v>0.9010464024284397</v>
      </c>
      <c r="AU165" s="302">
        <v>158460</v>
      </c>
      <c r="AV165" s="304">
        <v>176542.88333333301</v>
      </c>
      <c r="AW165" s="300">
        <v>0.89757228956553026</v>
      </c>
      <c r="AX165" s="302">
        <v>158052</v>
      </c>
      <c r="AY165" s="304">
        <v>176656.50833333301</v>
      </c>
      <c r="AZ165" s="300">
        <v>0.89468540667503638</v>
      </c>
      <c r="BA165" s="302">
        <v>158159</v>
      </c>
      <c r="BB165" s="304">
        <v>176794.83333333299</v>
      </c>
      <c r="BC165" s="300">
        <v>0.89459062246351639</v>
      </c>
      <c r="BD165" s="302">
        <v>157804</v>
      </c>
      <c r="BE165" s="304">
        <v>176941.70833333299</v>
      </c>
      <c r="BF165" s="300">
        <v>0.89184173413042744</v>
      </c>
      <c r="BG165" s="302">
        <v>157416</v>
      </c>
      <c r="BH165" s="304">
        <v>177087.74166666699</v>
      </c>
      <c r="BI165" s="300">
        <v>0.88891528300307088</v>
      </c>
      <c r="BJ165" s="302">
        <v>157129</v>
      </c>
      <c r="BK165" s="304">
        <v>177240.54166666701</v>
      </c>
      <c r="BL165" s="300">
        <v>0.88652967612516997</v>
      </c>
      <c r="BM165" s="302">
        <v>157295</v>
      </c>
      <c r="BN165" s="304">
        <v>177312.10833333299</v>
      </c>
      <c r="BO165" s="306">
        <f t="shared" si="2"/>
        <v>0.88710805752925581</v>
      </c>
    </row>
    <row r="166" spans="1:67" x14ac:dyDescent="0.2">
      <c r="A166" s="306" t="s">
        <v>636</v>
      </c>
      <c r="B166" s="5" t="s">
        <v>475</v>
      </c>
      <c r="C166" s="5" t="s">
        <v>402</v>
      </c>
      <c r="D166" s="5" t="s">
        <v>427</v>
      </c>
      <c r="E166" s="5" t="s">
        <v>50</v>
      </c>
      <c r="F166" s="117" t="s">
        <v>330</v>
      </c>
      <c r="G166" s="5" t="s">
        <v>331</v>
      </c>
      <c r="H166" s="152">
        <v>52903</v>
      </c>
      <c r="I166" s="274">
        <v>54332.375</v>
      </c>
      <c r="J166" s="199">
        <v>0.97369202064146831</v>
      </c>
      <c r="K166" s="302">
        <v>52718</v>
      </c>
      <c r="L166" s="304">
        <v>54359.05</v>
      </c>
      <c r="M166" s="300">
        <v>0.96981091464990643</v>
      </c>
      <c r="N166" s="302">
        <v>52586</v>
      </c>
      <c r="O166" s="304">
        <v>54374.45</v>
      </c>
      <c r="P166" s="300">
        <v>0.96710863282295279</v>
      </c>
      <c r="Q166" s="302">
        <v>52366</v>
      </c>
      <c r="R166" s="304">
        <v>54389.85</v>
      </c>
      <c r="S166" s="300">
        <v>0.96278993231273857</v>
      </c>
      <c r="T166" s="302">
        <v>52080</v>
      </c>
      <c r="U166" s="304">
        <v>54405.25</v>
      </c>
      <c r="V166" s="300">
        <v>0.95726055849389535</v>
      </c>
      <c r="W166" s="302">
        <v>51401</v>
      </c>
      <c r="X166" s="304">
        <v>54414.474999999999</v>
      </c>
      <c r="Y166" s="300">
        <v>0.94461997474017712</v>
      </c>
      <c r="Z166" s="302">
        <v>51136</v>
      </c>
      <c r="AA166" s="304">
        <v>54423.7</v>
      </c>
      <c r="AB166" s="300">
        <v>0.93959065627658545</v>
      </c>
      <c r="AC166" s="302">
        <v>50805</v>
      </c>
      <c r="AD166" s="304">
        <v>54466.033333333296</v>
      </c>
      <c r="AE166" s="300">
        <v>0.9327831841373927</v>
      </c>
      <c r="AF166" s="302">
        <v>50079</v>
      </c>
      <c r="AG166" s="304">
        <v>54507.758333333302</v>
      </c>
      <c r="AH166" s="300">
        <v>0.91874994553527678</v>
      </c>
      <c r="AI166" s="302">
        <v>49290</v>
      </c>
      <c r="AJ166" s="304">
        <v>54551.966666666704</v>
      </c>
      <c r="AK166" s="300">
        <v>0.90354212710937953</v>
      </c>
      <c r="AL166" s="302">
        <v>48955</v>
      </c>
      <c r="AM166" s="304">
        <v>54597.091666666704</v>
      </c>
      <c r="AN166" s="300">
        <v>0.89665948323559908</v>
      </c>
      <c r="AO166" s="302">
        <v>48684</v>
      </c>
      <c r="AP166" s="304">
        <v>54638.558333333298</v>
      </c>
      <c r="AQ166" s="300">
        <v>0.89101911699415015</v>
      </c>
      <c r="AR166" s="302">
        <v>48351</v>
      </c>
      <c r="AS166" s="304">
        <v>54685.3</v>
      </c>
      <c r="AT166" s="300">
        <v>0.88416814024975632</v>
      </c>
      <c r="AU166" s="302">
        <v>48154</v>
      </c>
      <c r="AV166" s="304">
        <v>54736.783333333296</v>
      </c>
      <c r="AW166" s="300">
        <v>0.87973748305146482</v>
      </c>
      <c r="AX166" s="302">
        <v>47746</v>
      </c>
      <c r="AY166" s="304">
        <v>54800.233333333301</v>
      </c>
      <c r="AZ166" s="300">
        <v>0.8712736624600752</v>
      </c>
      <c r="BA166" s="302">
        <v>47536</v>
      </c>
      <c r="BB166" s="304">
        <v>54873.25</v>
      </c>
      <c r="BC166" s="300">
        <v>0.86628730756789507</v>
      </c>
      <c r="BD166" s="302">
        <v>47947</v>
      </c>
      <c r="BE166" s="304">
        <v>54957.891666666699</v>
      </c>
      <c r="BF166" s="300">
        <v>0.87243157526512294</v>
      </c>
      <c r="BG166" s="302">
        <v>48219</v>
      </c>
      <c r="BH166" s="304">
        <v>55040.058333333298</v>
      </c>
      <c r="BI166" s="300">
        <v>0.87607101918345287</v>
      </c>
      <c r="BJ166" s="302">
        <v>48275</v>
      </c>
      <c r="BK166" s="304">
        <v>55121.233333333301</v>
      </c>
      <c r="BL166" s="300">
        <v>0.87579680425631556</v>
      </c>
      <c r="BM166" s="302">
        <v>48286</v>
      </c>
      <c r="BN166" s="304">
        <v>55171.741666666698</v>
      </c>
      <c r="BO166" s="306">
        <f t="shared" si="2"/>
        <v>0.87519441187359004</v>
      </c>
    </row>
    <row r="167" spans="1:67" x14ac:dyDescent="0.2">
      <c r="A167" s="306" t="s">
        <v>633</v>
      </c>
      <c r="B167" s="5" t="s">
        <v>477</v>
      </c>
      <c r="C167" s="5" t="s">
        <v>404</v>
      </c>
      <c r="D167" s="5" t="s">
        <v>422</v>
      </c>
      <c r="E167" s="5" t="s">
        <v>31</v>
      </c>
      <c r="F167" s="117" t="s">
        <v>332</v>
      </c>
      <c r="G167" s="5" t="s">
        <v>333</v>
      </c>
      <c r="H167" s="152">
        <v>113103</v>
      </c>
      <c r="I167" s="274">
        <v>105753.875</v>
      </c>
      <c r="J167" s="199">
        <v>1.0694927254438666</v>
      </c>
      <c r="K167" s="302">
        <v>112918</v>
      </c>
      <c r="L167" s="304">
        <v>105864.95</v>
      </c>
      <c r="M167" s="300">
        <v>1.0666230891338446</v>
      </c>
      <c r="N167" s="302">
        <v>112761</v>
      </c>
      <c r="O167" s="304">
        <v>105939.33333333299</v>
      </c>
      <c r="P167" s="300">
        <v>1.0643921993090419</v>
      </c>
      <c r="Q167" s="302">
        <v>112840</v>
      </c>
      <c r="R167" s="304">
        <v>106013.71666666699</v>
      </c>
      <c r="S167" s="300">
        <v>1.0643905670696983</v>
      </c>
      <c r="T167" s="302">
        <v>112795</v>
      </c>
      <c r="U167" s="304">
        <v>106088.1</v>
      </c>
      <c r="V167" s="300">
        <v>1.0632200972587877</v>
      </c>
      <c r="W167" s="302">
        <v>112690</v>
      </c>
      <c r="X167" s="304">
        <v>106111.941666667</v>
      </c>
      <c r="Y167" s="300">
        <v>1.061991687551971</v>
      </c>
      <c r="Z167" s="302">
        <v>112874</v>
      </c>
      <c r="AA167" s="304">
        <v>106135.78333333301</v>
      </c>
      <c r="AB167" s="300">
        <v>1.0634867568226709</v>
      </c>
      <c r="AC167" s="302">
        <v>112590</v>
      </c>
      <c r="AD167" s="304">
        <v>106547.47500000001</v>
      </c>
      <c r="AE167" s="300">
        <v>1.0567120431525947</v>
      </c>
      <c r="AF167" s="302">
        <v>111635</v>
      </c>
      <c r="AG167" s="304">
        <v>106936.90833333301</v>
      </c>
      <c r="AH167" s="300">
        <v>1.0439333036637133</v>
      </c>
      <c r="AI167" s="302">
        <v>111106</v>
      </c>
      <c r="AJ167" s="304">
        <v>107331.54166666701</v>
      </c>
      <c r="AK167" s="300">
        <v>1.0351663478854622</v>
      </c>
      <c r="AL167" s="302">
        <v>111055</v>
      </c>
      <c r="AM167" s="304">
        <v>107735.9</v>
      </c>
      <c r="AN167" s="300">
        <v>1.0308077437511545</v>
      </c>
      <c r="AO167" s="302">
        <v>110255</v>
      </c>
      <c r="AP167" s="304">
        <v>108155.05</v>
      </c>
      <c r="AQ167" s="300">
        <v>1.0194161067837331</v>
      </c>
      <c r="AR167" s="302">
        <v>110727</v>
      </c>
      <c r="AS167" s="304">
        <v>108585.96666666699</v>
      </c>
      <c r="AT167" s="300">
        <v>1.0197174036301162</v>
      </c>
      <c r="AU167" s="302">
        <v>110510</v>
      </c>
      <c r="AV167" s="304">
        <v>109028.391666667</v>
      </c>
      <c r="AW167" s="300">
        <v>1.0135891973703761</v>
      </c>
      <c r="AX167" s="302">
        <v>110373</v>
      </c>
      <c r="AY167" s="304">
        <v>109486.391666667</v>
      </c>
      <c r="AZ167" s="300">
        <v>1.0080978861375969</v>
      </c>
      <c r="BA167" s="302">
        <v>110800</v>
      </c>
      <c r="BB167" s="304">
        <v>109960.633333333</v>
      </c>
      <c r="BC167" s="300">
        <v>1.0076333378703137</v>
      </c>
      <c r="BD167" s="302">
        <v>110706</v>
      </c>
      <c r="BE167" s="304">
        <v>110448.683333333</v>
      </c>
      <c r="BF167" s="300">
        <v>1.0023297395577857</v>
      </c>
      <c r="BG167" s="302">
        <v>110767</v>
      </c>
      <c r="BH167" s="304">
        <v>110940.875</v>
      </c>
      <c r="BI167" s="300">
        <v>0.99843272373685532</v>
      </c>
      <c r="BJ167" s="302">
        <v>111018</v>
      </c>
      <c r="BK167" s="304">
        <v>111442.558333333</v>
      </c>
      <c r="BL167" s="300">
        <v>0.99619033931307366</v>
      </c>
      <c r="BM167" s="302">
        <v>111559</v>
      </c>
      <c r="BN167" s="304">
        <v>111572.58333333299</v>
      </c>
      <c r="BO167" s="306">
        <f t="shared" si="2"/>
        <v>0.99987825563478783</v>
      </c>
    </row>
    <row r="168" spans="1:67" x14ac:dyDescent="0.2">
      <c r="A168" s="306" t="s">
        <v>620</v>
      </c>
      <c r="B168" s="5" t="s">
        <v>475</v>
      </c>
      <c r="C168" s="5" t="s">
        <v>402</v>
      </c>
      <c r="D168" s="5" t="s">
        <v>416</v>
      </c>
      <c r="E168" s="5" t="s">
        <v>8</v>
      </c>
      <c r="F168" s="117" t="s">
        <v>334</v>
      </c>
      <c r="G168" s="5" t="s">
        <v>335</v>
      </c>
      <c r="H168" s="152">
        <v>73022</v>
      </c>
      <c r="I168" s="274">
        <v>62901.958333333299</v>
      </c>
      <c r="J168" s="199">
        <v>1.1608859554584621</v>
      </c>
      <c r="K168" s="302">
        <v>72414</v>
      </c>
      <c r="L168" s="304">
        <v>62950.9</v>
      </c>
      <c r="M168" s="300">
        <v>1.150325094637249</v>
      </c>
      <c r="N168" s="302">
        <v>71998</v>
      </c>
      <c r="O168" s="304">
        <v>63000.141666666699</v>
      </c>
      <c r="P168" s="300">
        <v>1.1428228269857059</v>
      </c>
      <c r="Q168" s="302">
        <v>71542</v>
      </c>
      <c r="R168" s="304">
        <v>63049.383333333302</v>
      </c>
      <c r="S168" s="300">
        <v>1.1346978545653241</v>
      </c>
      <c r="T168" s="302">
        <v>71101</v>
      </c>
      <c r="U168" s="304">
        <v>63098.625</v>
      </c>
      <c r="V168" s="300">
        <v>1.1268232865613157</v>
      </c>
      <c r="W168" s="302">
        <v>70187</v>
      </c>
      <c r="X168" s="304">
        <v>63136.9</v>
      </c>
      <c r="Y168" s="300">
        <v>1.1116637022090092</v>
      </c>
      <c r="Z168" s="302">
        <v>70195</v>
      </c>
      <c r="AA168" s="304">
        <v>63175.175000000003</v>
      </c>
      <c r="AB168" s="300">
        <v>1.1111168271397744</v>
      </c>
      <c r="AC168" s="302">
        <v>70075</v>
      </c>
      <c r="AD168" s="304">
        <v>63305.583333333299</v>
      </c>
      <c r="AE168" s="300">
        <v>1.1069323795821069</v>
      </c>
      <c r="AF168" s="302">
        <v>68807</v>
      </c>
      <c r="AG168" s="304">
        <v>63421.074999999997</v>
      </c>
      <c r="AH168" s="300">
        <v>1.0849232688029966</v>
      </c>
      <c r="AI168" s="302">
        <v>68219</v>
      </c>
      <c r="AJ168" s="304">
        <v>63545.525000000001</v>
      </c>
      <c r="AK168" s="300">
        <v>1.0735453047244474</v>
      </c>
      <c r="AL168" s="302">
        <v>68557</v>
      </c>
      <c r="AM168" s="304">
        <v>63676.333333333299</v>
      </c>
      <c r="AN168" s="300">
        <v>1.0766480482021059</v>
      </c>
      <c r="AO168" s="302">
        <v>68440</v>
      </c>
      <c r="AP168" s="304">
        <v>63791.683333333298</v>
      </c>
      <c r="AQ168" s="300">
        <v>1.072867126618648</v>
      </c>
      <c r="AR168" s="302">
        <v>68350</v>
      </c>
      <c r="AS168" s="304">
        <v>63915.55</v>
      </c>
      <c r="AT168" s="300">
        <v>1.0693798301039419</v>
      </c>
      <c r="AU168" s="302">
        <v>68282</v>
      </c>
      <c r="AV168" s="304">
        <v>64045.266666666699</v>
      </c>
      <c r="AW168" s="300">
        <v>1.0661521694551452</v>
      </c>
      <c r="AX168" s="302">
        <v>68272</v>
      </c>
      <c r="AY168" s="304">
        <v>64181.75</v>
      </c>
      <c r="AZ168" s="300">
        <v>1.0637291753496905</v>
      </c>
      <c r="BA168" s="302">
        <v>68622</v>
      </c>
      <c r="BB168" s="304">
        <v>64321.516666666699</v>
      </c>
      <c r="BC168" s="300">
        <v>1.0668591718012448</v>
      </c>
      <c r="BD168" s="302">
        <v>68829</v>
      </c>
      <c r="BE168" s="304">
        <v>64467.925000000003</v>
      </c>
      <c r="BF168" s="300">
        <v>1.0676472059555198</v>
      </c>
      <c r="BG168" s="302">
        <v>69126</v>
      </c>
      <c r="BH168" s="304">
        <v>64617.25</v>
      </c>
      <c r="BI168" s="300">
        <v>1.0697762594353675</v>
      </c>
      <c r="BJ168" s="302">
        <v>69299</v>
      </c>
      <c r="BK168" s="304">
        <v>64772.45</v>
      </c>
      <c r="BL168" s="300">
        <v>1.069883878099408</v>
      </c>
      <c r="BM168" s="302">
        <v>69665</v>
      </c>
      <c r="BN168" s="304">
        <v>64841.083333333299</v>
      </c>
      <c r="BO168" s="306">
        <f t="shared" si="2"/>
        <v>1.0743959912246999</v>
      </c>
    </row>
    <row r="169" spans="1:67" x14ac:dyDescent="0.2">
      <c r="A169" s="306" t="s">
        <v>623</v>
      </c>
      <c r="B169" s="5" t="s">
        <v>476</v>
      </c>
      <c r="C169" s="5" t="s">
        <v>403</v>
      </c>
      <c r="D169" s="5" t="s">
        <v>420</v>
      </c>
      <c r="E169" s="5" t="s">
        <v>25</v>
      </c>
      <c r="F169" s="117" t="s">
        <v>336</v>
      </c>
      <c r="G169" s="5" t="s">
        <v>337</v>
      </c>
      <c r="H169" s="152">
        <v>126110</v>
      </c>
      <c r="I169" s="274">
        <v>128505.71666666699</v>
      </c>
      <c r="J169" s="199">
        <v>0.98135711991022712</v>
      </c>
      <c r="K169" s="302">
        <v>125778</v>
      </c>
      <c r="L169" s="304">
        <v>128689.125</v>
      </c>
      <c r="M169" s="300">
        <v>0.97737862465068437</v>
      </c>
      <c r="N169" s="302">
        <v>124757</v>
      </c>
      <c r="O169" s="304">
        <v>128803.70833333299</v>
      </c>
      <c r="P169" s="300">
        <v>0.96858236159738154</v>
      </c>
      <c r="Q169" s="302">
        <v>124229</v>
      </c>
      <c r="R169" s="304">
        <v>128918.29166666701</v>
      </c>
      <c r="S169" s="300">
        <v>0.96362586250528581</v>
      </c>
      <c r="T169" s="302">
        <v>123774</v>
      </c>
      <c r="U169" s="304">
        <v>129032.875</v>
      </c>
      <c r="V169" s="300">
        <v>0.95924391361503802</v>
      </c>
      <c r="W169" s="302">
        <v>122978</v>
      </c>
      <c r="X169" s="304">
        <v>129117.55</v>
      </c>
      <c r="Y169" s="300">
        <v>0.95244991869811657</v>
      </c>
      <c r="Z169" s="302">
        <v>123100</v>
      </c>
      <c r="AA169" s="304">
        <v>129202.22500000001</v>
      </c>
      <c r="AB169" s="300">
        <v>0.95276996971220884</v>
      </c>
      <c r="AC169" s="302">
        <v>122196</v>
      </c>
      <c r="AD169" s="304">
        <v>129448.233333333</v>
      </c>
      <c r="AE169" s="300">
        <v>0.94397580294001937</v>
      </c>
      <c r="AF169" s="302">
        <v>121305</v>
      </c>
      <c r="AG169" s="304">
        <v>129675.141666667</v>
      </c>
      <c r="AH169" s="300">
        <v>0.93545299770573886</v>
      </c>
      <c r="AI169" s="302">
        <v>120523</v>
      </c>
      <c r="AJ169" s="304">
        <v>129920.03333333301</v>
      </c>
      <c r="AK169" s="300">
        <v>0.92767063637350489</v>
      </c>
      <c r="AL169" s="302">
        <v>120244</v>
      </c>
      <c r="AM169" s="304">
        <v>130180.25</v>
      </c>
      <c r="AN169" s="300">
        <v>0.92367313782236549</v>
      </c>
      <c r="AO169" s="302">
        <v>120130</v>
      </c>
      <c r="AP169" s="304">
        <v>130405.816666667</v>
      </c>
      <c r="AQ169" s="300">
        <v>0.92120123987311675</v>
      </c>
      <c r="AR169" s="302">
        <v>121499</v>
      </c>
      <c r="AS169" s="304">
        <v>130641.5</v>
      </c>
      <c r="AT169" s="300">
        <v>0.93001840915788625</v>
      </c>
      <c r="AU169" s="302">
        <v>121796</v>
      </c>
      <c r="AV169" s="304">
        <v>130890.22500000001</v>
      </c>
      <c r="AW169" s="300">
        <v>0.93052021264383944</v>
      </c>
      <c r="AX169" s="302">
        <v>122063</v>
      </c>
      <c r="AY169" s="304">
        <v>131160.35833333299</v>
      </c>
      <c r="AZ169" s="300">
        <v>0.93063942147662615</v>
      </c>
      <c r="BA169" s="302">
        <v>122409</v>
      </c>
      <c r="BB169" s="304">
        <v>131449.5</v>
      </c>
      <c r="BC169" s="300">
        <v>0.93122453870117416</v>
      </c>
      <c r="BD169" s="302">
        <v>123061</v>
      </c>
      <c r="BE169" s="304">
        <v>131759.77499999999</v>
      </c>
      <c r="BF169" s="300">
        <v>0.93398004057004502</v>
      </c>
      <c r="BG169" s="302">
        <v>123693</v>
      </c>
      <c r="BH169" s="304">
        <v>132072.74166666699</v>
      </c>
      <c r="BI169" s="300">
        <v>0.93655207304005028</v>
      </c>
      <c r="BJ169" s="302">
        <v>124128</v>
      </c>
      <c r="BK169" s="304">
        <v>132395.6</v>
      </c>
      <c r="BL169" s="300">
        <v>0.93755381598784249</v>
      </c>
      <c r="BM169" s="302">
        <v>125400</v>
      </c>
      <c r="BN169" s="304">
        <v>132574.04166666701</v>
      </c>
      <c r="BO169" s="306">
        <f t="shared" si="2"/>
        <v>0.94588652818849095</v>
      </c>
    </row>
    <row r="170" spans="1:67" x14ac:dyDescent="0.2">
      <c r="A170" s="306" t="s">
        <v>628</v>
      </c>
      <c r="B170" s="5" t="s">
        <v>485</v>
      </c>
      <c r="C170" s="5" t="s">
        <v>464</v>
      </c>
      <c r="D170" s="5" t="s">
        <v>425</v>
      </c>
      <c r="E170" s="5" t="s">
        <v>40</v>
      </c>
      <c r="F170" s="117" t="s">
        <v>338</v>
      </c>
      <c r="G170" s="5" t="s">
        <v>339</v>
      </c>
      <c r="H170" s="152">
        <v>150357</v>
      </c>
      <c r="I170" s="274">
        <v>137017.21666666699</v>
      </c>
      <c r="J170" s="199">
        <v>1.0973584463169019</v>
      </c>
      <c r="K170" s="302">
        <v>149949</v>
      </c>
      <c r="L170" s="304">
        <v>137104.57500000001</v>
      </c>
      <c r="M170" s="300">
        <v>1.0936834164724261</v>
      </c>
      <c r="N170" s="302">
        <v>149456</v>
      </c>
      <c r="O170" s="304">
        <v>137170.23333333299</v>
      </c>
      <c r="P170" s="300">
        <v>1.0895658363196903</v>
      </c>
      <c r="Q170" s="302">
        <v>148326</v>
      </c>
      <c r="R170" s="304">
        <v>137235.89166666701</v>
      </c>
      <c r="S170" s="300">
        <v>1.0808105532645194</v>
      </c>
      <c r="T170" s="302">
        <v>148186</v>
      </c>
      <c r="U170" s="304">
        <v>137301.54999999999</v>
      </c>
      <c r="V170" s="300">
        <v>1.0792740504386149</v>
      </c>
      <c r="W170" s="302">
        <v>147402</v>
      </c>
      <c r="X170" s="304">
        <v>137341.64166666701</v>
      </c>
      <c r="Y170" s="300">
        <v>1.0732506049239592</v>
      </c>
      <c r="Z170" s="302">
        <v>147003</v>
      </c>
      <c r="AA170" s="304">
        <v>137381.73333333299</v>
      </c>
      <c r="AB170" s="300">
        <v>1.0700330854271773</v>
      </c>
      <c r="AC170" s="302">
        <v>146486</v>
      </c>
      <c r="AD170" s="304">
        <v>137496.38333333301</v>
      </c>
      <c r="AE170" s="300">
        <v>1.0653807500148817</v>
      </c>
      <c r="AF170" s="302">
        <v>145309</v>
      </c>
      <c r="AG170" s="304">
        <v>137596.26666666701</v>
      </c>
      <c r="AH170" s="300">
        <v>1.0560533619129175</v>
      </c>
      <c r="AI170" s="302">
        <v>144031</v>
      </c>
      <c r="AJ170" s="304">
        <v>137705.53333333301</v>
      </c>
      <c r="AK170" s="300">
        <v>1.0459347312598937</v>
      </c>
      <c r="AL170" s="302">
        <v>142700</v>
      </c>
      <c r="AM170" s="304">
        <v>137818.566666667</v>
      </c>
      <c r="AN170" s="300">
        <v>1.0354192722460931</v>
      </c>
      <c r="AO170" s="302">
        <v>142010</v>
      </c>
      <c r="AP170" s="304">
        <v>137916.88333333301</v>
      </c>
      <c r="AQ170" s="300">
        <v>1.0296781406869113</v>
      </c>
      <c r="AR170" s="302">
        <v>141347</v>
      </c>
      <c r="AS170" s="304">
        <v>138024.9</v>
      </c>
      <c r="AT170" s="300">
        <v>1.0240688455488829</v>
      </c>
      <c r="AU170" s="302">
        <v>139562</v>
      </c>
      <c r="AV170" s="304">
        <v>138142.1</v>
      </c>
      <c r="AW170" s="300">
        <v>1.010278546511165</v>
      </c>
      <c r="AX170" s="302">
        <v>137954</v>
      </c>
      <c r="AY170" s="304">
        <v>138270.10833333299</v>
      </c>
      <c r="AZ170" s="300">
        <v>0.99771383463032415</v>
      </c>
      <c r="BA170" s="302">
        <v>137225</v>
      </c>
      <c r="BB170" s="304">
        <v>138410.16666666701</v>
      </c>
      <c r="BC170" s="300">
        <v>0.99143728603751169</v>
      </c>
      <c r="BD170" s="302">
        <v>135867</v>
      </c>
      <c r="BE170" s="304">
        <v>138561.65</v>
      </c>
      <c r="BF170" s="300">
        <v>0.98055269982711668</v>
      </c>
      <c r="BG170" s="302">
        <v>134785</v>
      </c>
      <c r="BH170" s="304">
        <v>138712.691666667</v>
      </c>
      <c r="BI170" s="300">
        <v>0.97168469864238938</v>
      </c>
      <c r="BJ170" s="302">
        <v>133406</v>
      </c>
      <c r="BK170" s="304">
        <v>138870.98333333299</v>
      </c>
      <c r="BL170" s="300">
        <v>0.96064704661725231</v>
      </c>
      <c r="BM170" s="302">
        <v>132539</v>
      </c>
      <c r="BN170" s="304">
        <v>138961.38333333301</v>
      </c>
      <c r="BO170" s="306">
        <f t="shared" si="2"/>
        <v>0.95378296344440272</v>
      </c>
    </row>
    <row r="171" spans="1:67" x14ac:dyDescent="0.2">
      <c r="A171" s="306" t="s">
        <v>507</v>
      </c>
      <c r="B171" s="5" t="s">
        <v>488</v>
      </c>
      <c r="C171" s="5" t="s">
        <v>409</v>
      </c>
      <c r="D171" s="5" t="s">
        <v>430</v>
      </c>
      <c r="E171" s="5" t="s">
        <v>65</v>
      </c>
      <c r="F171" s="117" t="s">
        <v>340</v>
      </c>
      <c r="G171" s="5" t="s">
        <v>341</v>
      </c>
      <c r="H171" s="152">
        <v>95944</v>
      </c>
      <c r="I171" s="274">
        <v>101773.77499999999</v>
      </c>
      <c r="J171" s="199">
        <v>0.94271829850076805</v>
      </c>
      <c r="K171" s="302">
        <v>95569</v>
      </c>
      <c r="L171" s="304">
        <v>101887.125</v>
      </c>
      <c r="M171" s="300">
        <v>0.93798897554524185</v>
      </c>
      <c r="N171" s="302">
        <v>94840</v>
      </c>
      <c r="O171" s="304">
        <v>101971.608333333</v>
      </c>
      <c r="P171" s="300">
        <v>0.93006280424625032</v>
      </c>
      <c r="Q171" s="302">
        <v>94477</v>
      </c>
      <c r="R171" s="304">
        <v>102056.09166666699</v>
      </c>
      <c r="S171" s="300">
        <v>0.92573601886086687</v>
      </c>
      <c r="T171" s="302">
        <v>94001</v>
      </c>
      <c r="U171" s="304">
        <v>102140.575</v>
      </c>
      <c r="V171" s="300">
        <v>0.92031007266211295</v>
      </c>
      <c r="W171" s="302">
        <v>93505</v>
      </c>
      <c r="X171" s="304">
        <v>102206.7</v>
      </c>
      <c r="Y171" s="300">
        <v>0.91486174585423463</v>
      </c>
      <c r="Z171" s="302">
        <v>93670</v>
      </c>
      <c r="AA171" s="304">
        <v>102272.825</v>
      </c>
      <c r="AB171" s="300">
        <v>0.91588356926681158</v>
      </c>
      <c r="AC171" s="302">
        <v>93427</v>
      </c>
      <c r="AD171" s="304">
        <v>102481.72500000001</v>
      </c>
      <c r="AE171" s="300">
        <v>0.9116454665453767</v>
      </c>
      <c r="AF171" s="302">
        <v>93287</v>
      </c>
      <c r="AG171" s="304">
        <v>102670.71666666699</v>
      </c>
      <c r="AH171" s="300">
        <v>0.9086037677409774</v>
      </c>
      <c r="AI171" s="302">
        <v>92360</v>
      </c>
      <c r="AJ171" s="304">
        <v>102878.558333333</v>
      </c>
      <c r="AK171" s="300">
        <v>0.89775752592437963</v>
      </c>
      <c r="AL171" s="302">
        <v>92037</v>
      </c>
      <c r="AM171" s="304">
        <v>103095.95</v>
      </c>
      <c r="AN171" s="300">
        <v>0.89273147975259948</v>
      </c>
      <c r="AO171" s="302">
        <v>90864</v>
      </c>
      <c r="AP171" s="304">
        <v>103290.308333333</v>
      </c>
      <c r="AQ171" s="300">
        <v>0.87969531184637884</v>
      </c>
      <c r="AR171" s="302">
        <v>90795</v>
      </c>
      <c r="AS171" s="304">
        <v>103492.608333333</v>
      </c>
      <c r="AT171" s="300">
        <v>0.87730903165145813</v>
      </c>
      <c r="AU171" s="302">
        <v>90646</v>
      </c>
      <c r="AV171" s="304">
        <v>103712.066666667</v>
      </c>
      <c r="AW171" s="300">
        <v>0.874015945428398</v>
      </c>
      <c r="AX171" s="302">
        <v>90172</v>
      </c>
      <c r="AY171" s="304">
        <v>103944.008333333</v>
      </c>
      <c r="AZ171" s="300">
        <v>0.86750551037854717</v>
      </c>
      <c r="BA171" s="302">
        <v>90108</v>
      </c>
      <c r="BB171" s="304">
        <v>104185.27499999999</v>
      </c>
      <c r="BC171" s="300">
        <v>0.86488229742638778</v>
      </c>
      <c r="BD171" s="302">
        <v>90239</v>
      </c>
      <c r="BE171" s="304">
        <v>104445.15833333301</v>
      </c>
      <c r="BF171" s="300">
        <v>0.86398452010580939</v>
      </c>
      <c r="BG171" s="302">
        <v>90380</v>
      </c>
      <c r="BH171" s="304">
        <v>104711.59166666699</v>
      </c>
      <c r="BI171" s="300">
        <v>0.86313271111101642</v>
      </c>
      <c r="BJ171" s="302">
        <v>90684</v>
      </c>
      <c r="BK171" s="304">
        <v>105011.59166666699</v>
      </c>
      <c r="BL171" s="300">
        <v>0.86356180837496166</v>
      </c>
      <c r="BM171" s="302">
        <v>90712</v>
      </c>
      <c r="BN171" s="304">
        <v>105183.816666667</v>
      </c>
      <c r="BO171" s="306">
        <f t="shared" si="2"/>
        <v>0.86241403739389932</v>
      </c>
    </row>
    <row r="172" spans="1:67" x14ac:dyDescent="0.2">
      <c r="A172" s="306" t="s">
        <v>620</v>
      </c>
      <c r="B172" s="5" t="s">
        <v>475</v>
      </c>
      <c r="C172" s="5" t="s">
        <v>402</v>
      </c>
      <c r="D172" s="5" t="s">
        <v>416</v>
      </c>
      <c r="E172" s="5" t="s">
        <v>8</v>
      </c>
      <c r="F172" s="117" t="s">
        <v>342</v>
      </c>
      <c r="G172" s="5" t="s">
        <v>343</v>
      </c>
      <c r="H172" s="152">
        <v>95561</v>
      </c>
      <c r="I172" s="274">
        <v>85431.35</v>
      </c>
      <c r="J172" s="199">
        <v>1.1185706418077204</v>
      </c>
      <c r="K172" s="302">
        <v>95103</v>
      </c>
      <c r="L172" s="304">
        <v>85467.6</v>
      </c>
      <c r="M172" s="300">
        <v>1.1127374584052903</v>
      </c>
      <c r="N172" s="302">
        <v>95264</v>
      </c>
      <c r="O172" s="304">
        <v>85487.074999999997</v>
      </c>
      <c r="P172" s="300">
        <v>1.1143672888562395</v>
      </c>
      <c r="Q172" s="302">
        <v>94956</v>
      </c>
      <c r="R172" s="304">
        <v>85506.55</v>
      </c>
      <c r="S172" s="300">
        <v>1.1105114169616246</v>
      </c>
      <c r="T172" s="302">
        <v>94708</v>
      </c>
      <c r="U172" s="304">
        <v>85526.024999999994</v>
      </c>
      <c r="V172" s="300">
        <v>1.1073588419431397</v>
      </c>
      <c r="W172" s="302">
        <v>94341</v>
      </c>
      <c r="X172" s="304">
        <v>85534.766666666706</v>
      </c>
      <c r="Y172" s="300">
        <v>1.1029550167319873</v>
      </c>
      <c r="Z172" s="302">
        <v>94236</v>
      </c>
      <c r="AA172" s="304">
        <v>85543.508333333302</v>
      </c>
      <c r="AB172" s="300">
        <v>1.101614860508118</v>
      </c>
      <c r="AC172" s="302">
        <v>94069</v>
      </c>
      <c r="AD172" s="304">
        <v>85615.541666666701</v>
      </c>
      <c r="AE172" s="300">
        <v>1.098737427443323</v>
      </c>
      <c r="AF172" s="302">
        <v>93014</v>
      </c>
      <c r="AG172" s="304">
        <v>85691.016666666706</v>
      </c>
      <c r="AH172" s="300">
        <v>1.0854580050300873</v>
      </c>
      <c r="AI172" s="302">
        <v>91162</v>
      </c>
      <c r="AJ172" s="304">
        <v>85778.225000000006</v>
      </c>
      <c r="AK172" s="300">
        <v>1.0627638890872362</v>
      </c>
      <c r="AL172" s="302">
        <v>90502</v>
      </c>
      <c r="AM172" s="304">
        <v>85868.9</v>
      </c>
      <c r="AN172" s="300">
        <v>1.0539555065920259</v>
      </c>
      <c r="AO172" s="302">
        <v>89901</v>
      </c>
      <c r="AP172" s="304">
        <v>85953.533333333296</v>
      </c>
      <c r="AQ172" s="300">
        <v>1.0459255892524881</v>
      </c>
      <c r="AR172" s="302">
        <v>89598</v>
      </c>
      <c r="AS172" s="304">
        <v>86041.283333333296</v>
      </c>
      <c r="AT172" s="300">
        <v>1.0413373270234429</v>
      </c>
      <c r="AU172" s="302">
        <v>89004</v>
      </c>
      <c r="AV172" s="304">
        <v>86133.541666666701</v>
      </c>
      <c r="AW172" s="300">
        <v>1.0333256740381331</v>
      </c>
      <c r="AX172" s="302">
        <v>88260</v>
      </c>
      <c r="AY172" s="304">
        <v>86228.083333333299</v>
      </c>
      <c r="AZ172" s="300">
        <v>1.0235644419789767</v>
      </c>
      <c r="BA172" s="302">
        <v>88405</v>
      </c>
      <c r="BB172" s="304">
        <v>86329.008333333302</v>
      </c>
      <c r="BC172" s="300">
        <v>1.0240474402144282</v>
      </c>
      <c r="BD172" s="302">
        <v>87999</v>
      </c>
      <c r="BE172" s="304">
        <v>86435.341666666704</v>
      </c>
      <c r="BF172" s="300">
        <v>1.0180904975115788</v>
      </c>
      <c r="BG172" s="302">
        <v>88003</v>
      </c>
      <c r="BH172" s="304">
        <v>86543.333333333299</v>
      </c>
      <c r="BI172" s="300">
        <v>1.0168663097484887</v>
      </c>
      <c r="BJ172" s="302">
        <v>87489</v>
      </c>
      <c r="BK172" s="304">
        <v>86649.833333333299</v>
      </c>
      <c r="BL172" s="300">
        <v>1.0096845733498241</v>
      </c>
      <c r="BM172" s="302">
        <v>87265</v>
      </c>
      <c r="BN172" s="304">
        <v>86691.258333333302</v>
      </c>
      <c r="BO172" s="306">
        <f t="shared" si="2"/>
        <v>1.0066182182344225</v>
      </c>
    </row>
    <row r="173" spans="1:67" x14ac:dyDescent="0.2">
      <c r="A173" s="306" t="s">
        <v>479</v>
      </c>
      <c r="B173" s="5" t="s">
        <v>480</v>
      </c>
      <c r="C173" s="5" t="s">
        <v>405</v>
      </c>
      <c r="D173" s="5" t="s">
        <v>552</v>
      </c>
      <c r="E173" s="5" t="s">
        <v>20</v>
      </c>
      <c r="F173" s="117" t="s">
        <v>344</v>
      </c>
      <c r="G173" s="5" t="s">
        <v>345</v>
      </c>
      <c r="H173" s="152">
        <v>105628</v>
      </c>
      <c r="I173" s="274">
        <v>94325.125</v>
      </c>
      <c r="J173" s="199">
        <v>1.1198288897046254</v>
      </c>
      <c r="K173" s="302">
        <v>105113</v>
      </c>
      <c r="L173" s="304">
        <v>94412.324999999997</v>
      </c>
      <c r="M173" s="300">
        <v>1.1133398102419361</v>
      </c>
      <c r="N173" s="302">
        <v>104822</v>
      </c>
      <c r="O173" s="304">
        <v>94480.616666666698</v>
      </c>
      <c r="P173" s="300">
        <v>1.1094550787048556</v>
      </c>
      <c r="Q173" s="302">
        <v>104987</v>
      </c>
      <c r="R173" s="304">
        <v>94548.908333333296</v>
      </c>
      <c r="S173" s="300">
        <v>1.1103988597083225</v>
      </c>
      <c r="T173" s="302">
        <v>104870</v>
      </c>
      <c r="U173" s="304">
        <v>94617.2</v>
      </c>
      <c r="V173" s="300">
        <v>1.1083608477105642</v>
      </c>
      <c r="W173" s="302">
        <v>104255</v>
      </c>
      <c r="X173" s="304">
        <v>94659.274999999994</v>
      </c>
      <c r="Y173" s="300">
        <v>1.1013712074173398</v>
      </c>
      <c r="Z173" s="302">
        <v>104413</v>
      </c>
      <c r="AA173" s="304">
        <v>94701.35</v>
      </c>
      <c r="AB173" s="300">
        <v>1.1025502804342282</v>
      </c>
      <c r="AC173" s="302">
        <v>104103</v>
      </c>
      <c r="AD173" s="304">
        <v>94862.083333333299</v>
      </c>
      <c r="AE173" s="300">
        <v>1.0974142285510986</v>
      </c>
      <c r="AF173" s="302">
        <v>102846</v>
      </c>
      <c r="AG173" s="304">
        <v>95006.933333333305</v>
      </c>
      <c r="AH173" s="300">
        <v>1.0825104694113556</v>
      </c>
      <c r="AI173" s="302">
        <v>100822</v>
      </c>
      <c r="AJ173" s="304">
        <v>95166.15</v>
      </c>
      <c r="AK173" s="300">
        <v>1.0594313209055952</v>
      </c>
      <c r="AL173" s="302">
        <v>100434</v>
      </c>
      <c r="AM173" s="304">
        <v>95333.833333333299</v>
      </c>
      <c r="AN173" s="300">
        <v>1.0534979711644872</v>
      </c>
      <c r="AO173" s="302">
        <v>99329</v>
      </c>
      <c r="AP173" s="304">
        <v>95490.791666666701</v>
      </c>
      <c r="AQ173" s="300">
        <v>1.0401945388276963</v>
      </c>
      <c r="AR173" s="302">
        <v>99005</v>
      </c>
      <c r="AS173" s="304">
        <v>95664.074999999997</v>
      </c>
      <c r="AT173" s="300">
        <v>1.0349235070741027</v>
      </c>
      <c r="AU173" s="302">
        <v>98448</v>
      </c>
      <c r="AV173" s="304">
        <v>95850.666666666701</v>
      </c>
      <c r="AW173" s="300">
        <v>1.0270977075450698</v>
      </c>
      <c r="AX173" s="302">
        <v>97639</v>
      </c>
      <c r="AY173" s="304">
        <v>96046.916666666701</v>
      </c>
      <c r="AZ173" s="300">
        <v>1.0165761003953793</v>
      </c>
      <c r="BA173" s="302">
        <v>97217</v>
      </c>
      <c r="BB173" s="304">
        <v>96254.5</v>
      </c>
      <c r="BC173" s="300">
        <v>1.00999953248939</v>
      </c>
      <c r="BD173" s="302">
        <v>96838</v>
      </c>
      <c r="BE173" s="304">
        <v>96470.058333333305</v>
      </c>
      <c r="BF173" s="300">
        <v>1.0038140504216899</v>
      </c>
      <c r="BG173" s="302">
        <v>96683</v>
      </c>
      <c r="BH173" s="304">
        <v>96688.658333333296</v>
      </c>
      <c r="BI173" s="300">
        <v>0.99994147883080775</v>
      </c>
      <c r="BJ173" s="302">
        <v>96500</v>
      </c>
      <c r="BK173" s="304">
        <v>96915.141666666706</v>
      </c>
      <c r="BL173" s="300">
        <v>0.99571644162586526</v>
      </c>
      <c r="BM173" s="302">
        <v>96352</v>
      </c>
      <c r="BN173" s="304">
        <v>97027.308333333305</v>
      </c>
      <c r="BO173" s="306">
        <f t="shared" si="2"/>
        <v>0.99304001785751583</v>
      </c>
    </row>
    <row r="174" spans="1:67" x14ac:dyDescent="0.2">
      <c r="A174" s="306" t="s">
        <v>621</v>
      </c>
      <c r="B174" s="5" t="s">
        <v>477</v>
      </c>
      <c r="C174" s="5" t="s">
        <v>404</v>
      </c>
      <c r="D174" s="5" t="s">
        <v>418</v>
      </c>
      <c r="E174" s="5" t="s">
        <v>12</v>
      </c>
      <c r="F174" s="117" t="s">
        <v>346</v>
      </c>
      <c r="G174" s="5" t="s">
        <v>347</v>
      </c>
      <c r="H174" s="152">
        <v>123841</v>
      </c>
      <c r="I174" s="274">
        <v>151532</v>
      </c>
      <c r="J174" s="199">
        <v>0.81725972071905606</v>
      </c>
      <c r="K174" s="302">
        <v>123437</v>
      </c>
      <c r="L174" s="304">
        <v>151993.32500000001</v>
      </c>
      <c r="M174" s="300">
        <v>0.81212119019042439</v>
      </c>
      <c r="N174" s="302">
        <v>123163</v>
      </c>
      <c r="O174" s="304">
        <v>152372.01666666701</v>
      </c>
      <c r="P174" s="300">
        <v>0.80830458698616936</v>
      </c>
      <c r="Q174" s="302">
        <v>122705</v>
      </c>
      <c r="R174" s="304">
        <v>152750.70833333299</v>
      </c>
      <c r="S174" s="300">
        <v>0.80330233056748146</v>
      </c>
      <c r="T174" s="302">
        <v>122137</v>
      </c>
      <c r="U174" s="304">
        <v>153129.4</v>
      </c>
      <c r="V174" s="300">
        <v>0.79760646877738695</v>
      </c>
      <c r="W174" s="302">
        <v>121457</v>
      </c>
      <c r="X174" s="304">
        <v>153388.75</v>
      </c>
      <c r="Y174" s="300">
        <v>0.79182469379273257</v>
      </c>
      <c r="Z174" s="302">
        <v>121209</v>
      </c>
      <c r="AA174" s="304">
        <v>153648.1</v>
      </c>
      <c r="AB174" s="300">
        <v>0.78887405701730118</v>
      </c>
      <c r="AC174" s="302">
        <v>120719</v>
      </c>
      <c r="AD174" s="304">
        <v>154278.33333333299</v>
      </c>
      <c r="AE174" s="300">
        <v>0.78247539619951123</v>
      </c>
      <c r="AF174" s="302">
        <v>120113</v>
      </c>
      <c r="AG174" s="304">
        <v>154748.11666666699</v>
      </c>
      <c r="AH174" s="300">
        <v>0.77618392124750524</v>
      </c>
      <c r="AI174" s="302">
        <v>119459</v>
      </c>
      <c r="AJ174" s="304">
        <v>155268.47500000001</v>
      </c>
      <c r="AK174" s="300">
        <v>0.76937060146948688</v>
      </c>
      <c r="AL174" s="302">
        <v>119226</v>
      </c>
      <c r="AM174" s="304">
        <v>155822.875</v>
      </c>
      <c r="AN174" s="300">
        <v>0.76513798118536835</v>
      </c>
      <c r="AO174" s="302">
        <v>118592</v>
      </c>
      <c r="AP174" s="304">
        <v>156294.29999999999</v>
      </c>
      <c r="AQ174" s="300">
        <v>0.75877367248837613</v>
      </c>
      <c r="AR174" s="302">
        <v>118340</v>
      </c>
      <c r="AS174" s="304">
        <v>156764.16666666701</v>
      </c>
      <c r="AT174" s="300">
        <v>0.75489190237990023</v>
      </c>
      <c r="AU174" s="302">
        <v>117758</v>
      </c>
      <c r="AV174" s="304">
        <v>157257.35833333299</v>
      </c>
      <c r="AW174" s="300">
        <v>0.74882346522947718</v>
      </c>
      <c r="AX174" s="302">
        <v>117156</v>
      </c>
      <c r="AY174" s="304">
        <v>157773.54999999999</v>
      </c>
      <c r="AZ174" s="300">
        <v>0.74255792558385114</v>
      </c>
      <c r="BA174" s="302">
        <v>117223</v>
      </c>
      <c r="BB174" s="304">
        <v>158312.45833333299</v>
      </c>
      <c r="BC174" s="300">
        <v>0.74045341241042728</v>
      </c>
      <c r="BD174" s="302">
        <v>117416</v>
      </c>
      <c r="BE174" s="304">
        <v>158859.45000000001</v>
      </c>
      <c r="BF174" s="300">
        <v>0.73911876189927628</v>
      </c>
      <c r="BG174" s="302">
        <v>117788</v>
      </c>
      <c r="BH174" s="304">
        <v>159453.22500000001</v>
      </c>
      <c r="BI174" s="300">
        <v>0.73869938974266591</v>
      </c>
      <c r="BJ174" s="302">
        <v>117643</v>
      </c>
      <c r="BK174" s="304">
        <v>160110.77499999999</v>
      </c>
      <c r="BL174" s="300">
        <v>0.73476004347614954</v>
      </c>
      <c r="BM174" s="302">
        <v>117706</v>
      </c>
      <c r="BN174" s="304">
        <v>160425.39166666701</v>
      </c>
      <c r="BO174" s="306">
        <f t="shared" si="2"/>
        <v>0.73371178201372478</v>
      </c>
    </row>
    <row r="175" spans="1:67" x14ac:dyDescent="0.2">
      <c r="A175" s="306" t="s">
        <v>628</v>
      </c>
      <c r="B175" s="5" t="s">
        <v>485</v>
      </c>
      <c r="C175" s="5" t="s">
        <v>464</v>
      </c>
      <c r="D175" s="5" t="s">
        <v>425</v>
      </c>
      <c r="E175" s="5" t="s">
        <v>40</v>
      </c>
      <c r="F175" s="117" t="s">
        <v>348</v>
      </c>
      <c r="G175" s="5" t="s">
        <v>349</v>
      </c>
      <c r="H175" s="152">
        <v>141392</v>
      </c>
      <c r="I175" s="274">
        <v>133801.933333333</v>
      </c>
      <c r="J175" s="199">
        <v>1.0567261359950479</v>
      </c>
      <c r="K175" s="302">
        <v>140130</v>
      </c>
      <c r="L175" s="304">
        <v>133872.47500000001</v>
      </c>
      <c r="M175" s="300">
        <v>1.046742431556599</v>
      </c>
      <c r="N175" s="302">
        <v>139281</v>
      </c>
      <c r="O175" s="304">
        <v>133930.03333333301</v>
      </c>
      <c r="P175" s="300">
        <v>1.0399534483303621</v>
      </c>
      <c r="Q175" s="302">
        <v>138487</v>
      </c>
      <c r="R175" s="304">
        <v>133987.59166666699</v>
      </c>
      <c r="S175" s="300">
        <v>1.0335807836932138</v>
      </c>
      <c r="T175" s="302">
        <v>138354</v>
      </c>
      <c r="U175" s="304">
        <v>134045.15</v>
      </c>
      <c r="V175" s="300">
        <v>1.032144766147824</v>
      </c>
      <c r="W175" s="302">
        <v>137820</v>
      </c>
      <c r="X175" s="304">
        <v>134081.35833333299</v>
      </c>
      <c r="Y175" s="300">
        <v>1.0278833815016444</v>
      </c>
      <c r="Z175" s="302">
        <v>137994</v>
      </c>
      <c r="AA175" s="304">
        <v>134117.566666667</v>
      </c>
      <c r="AB175" s="300">
        <v>1.028903248319196</v>
      </c>
      <c r="AC175" s="302">
        <v>136977</v>
      </c>
      <c r="AD175" s="304">
        <v>134241.01666666701</v>
      </c>
      <c r="AE175" s="300">
        <v>1.0203811279240136</v>
      </c>
      <c r="AF175" s="302">
        <v>135727</v>
      </c>
      <c r="AG175" s="304">
        <v>134341.72500000001</v>
      </c>
      <c r="AH175" s="300">
        <v>1.0103115766899673</v>
      </c>
      <c r="AI175" s="302">
        <v>134084</v>
      </c>
      <c r="AJ175" s="304">
        <v>134449.70833333299</v>
      </c>
      <c r="AK175" s="300">
        <v>0.99727996186926404</v>
      </c>
      <c r="AL175" s="302">
        <v>133336</v>
      </c>
      <c r="AM175" s="304">
        <v>134561.71666666699</v>
      </c>
      <c r="AN175" s="300">
        <v>0.9908910446668624</v>
      </c>
      <c r="AO175" s="302">
        <v>131651</v>
      </c>
      <c r="AP175" s="304">
        <v>134665.39166666701</v>
      </c>
      <c r="AQ175" s="300">
        <v>0.97761569153470074</v>
      </c>
      <c r="AR175" s="302">
        <v>131794</v>
      </c>
      <c r="AS175" s="304">
        <v>134772.54166666701</v>
      </c>
      <c r="AT175" s="300">
        <v>0.97789949176714475</v>
      </c>
      <c r="AU175" s="302">
        <v>132353</v>
      </c>
      <c r="AV175" s="304">
        <v>134879.74166666699</v>
      </c>
      <c r="AW175" s="300">
        <v>0.98126670739842148</v>
      </c>
      <c r="AX175" s="302">
        <v>132261</v>
      </c>
      <c r="AY175" s="304">
        <v>134979.36666666699</v>
      </c>
      <c r="AZ175" s="300">
        <v>0.97986087256298937</v>
      </c>
      <c r="BA175" s="302">
        <v>132753</v>
      </c>
      <c r="BB175" s="304">
        <v>135095.79999999999</v>
      </c>
      <c r="BC175" s="300">
        <v>0.98265823215821668</v>
      </c>
      <c r="BD175" s="302">
        <v>132877</v>
      </c>
      <c r="BE175" s="304">
        <v>135206.35833333299</v>
      </c>
      <c r="BF175" s="300">
        <v>0.98277182846985445</v>
      </c>
      <c r="BG175" s="302">
        <v>133739</v>
      </c>
      <c r="BH175" s="304">
        <v>135322.61666666699</v>
      </c>
      <c r="BI175" s="300">
        <v>0.98829747232446863</v>
      </c>
      <c r="BJ175" s="302">
        <v>133694</v>
      </c>
      <c r="BK175" s="304">
        <v>135441.058333333</v>
      </c>
      <c r="BL175" s="300">
        <v>0.98710096956689952</v>
      </c>
      <c r="BM175" s="302">
        <v>134388</v>
      </c>
      <c r="BN175" s="304">
        <v>135470.375</v>
      </c>
      <c r="BO175" s="306">
        <f t="shared" si="2"/>
        <v>0.99201024578251884</v>
      </c>
    </row>
    <row r="176" spans="1:67" x14ac:dyDescent="0.2">
      <c r="A176" s="306" t="s">
        <v>637</v>
      </c>
      <c r="B176" s="5" t="s">
        <v>474</v>
      </c>
      <c r="C176" s="5" t="s">
        <v>401</v>
      </c>
      <c r="D176" s="5" t="s">
        <v>436</v>
      </c>
      <c r="E176" s="5" t="s">
        <v>114</v>
      </c>
      <c r="F176" s="117" t="s">
        <v>350</v>
      </c>
      <c r="G176" s="5" t="s">
        <v>351</v>
      </c>
      <c r="H176" s="152">
        <v>189100</v>
      </c>
      <c r="I176" s="274">
        <v>201337.8</v>
      </c>
      <c r="J176" s="199">
        <v>0.93921757364985614</v>
      </c>
      <c r="K176" s="302">
        <v>188219</v>
      </c>
      <c r="L176" s="304">
        <v>201577.92499999999</v>
      </c>
      <c r="M176" s="300">
        <v>0.93372823437883889</v>
      </c>
      <c r="N176" s="302">
        <v>187557</v>
      </c>
      <c r="O176" s="304">
        <v>201785.558333333</v>
      </c>
      <c r="P176" s="300">
        <v>0.92948673606349663</v>
      </c>
      <c r="Q176" s="302">
        <v>186642</v>
      </c>
      <c r="R176" s="304">
        <v>201993.191666667</v>
      </c>
      <c r="S176" s="300">
        <v>0.92400144014754804</v>
      </c>
      <c r="T176" s="302">
        <v>185644</v>
      </c>
      <c r="U176" s="304">
        <v>202200.82500000001</v>
      </c>
      <c r="V176" s="300">
        <v>0.91811692657534894</v>
      </c>
      <c r="W176" s="302">
        <v>184179</v>
      </c>
      <c r="X176" s="304">
        <v>202387.96666666699</v>
      </c>
      <c r="Y176" s="300">
        <v>0.91002940062806614</v>
      </c>
      <c r="Z176" s="302">
        <v>184087</v>
      </c>
      <c r="AA176" s="304">
        <v>202575.10833333299</v>
      </c>
      <c r="AB176" s="300">
        <v>0.90873455043197504</v>
      </c>
      <c r="AC176" s="302">
        <v>183276</v>
      </c>
      <c r="AD176" s="304">
        <v>202985.433333333</v>
      </c>
      <c r="AE176" s="300">
        <v>0.90290222795954467</v>
      </c>
      <c r="AF176" s="302">
        <v>180930</v>
      </c>
      <c r="AG176" s="304">
        <v>203311.40833333301</v>
      </c>
      <c r="AH176" s="300">
        <v>0.88991562983697281</v>
      </c>
      <c r="AI176" s="302">
        <v>178498</v>
      </c>
      <c r="AJ176" s="304">
        <v>203657.00833333301</v>
      </c>
      <c r="AK176" s="300">
        <v>0.87646382248650967</v>
      </c>
      <c r="AL176" s="302">
        <v>177180</v>
      </c>
      <c r="AM176" s="304">
        <v>204023.15833333301</v>
      </c>
      <c r="AN176" s="300">
        <v>0.86843082641884872</v>
      </c>
      <c r="AO176" s="302">
        <v>175444</v>
      </c>
      <c r="AP176" s="304">
        <v>204296.84166666699</v>
      </c>
      <c r="AQ176" s="300">
        <v>0.8587700062747734</v>
      </c>
      <c r="AR176" s="302">
        <v>174383</v>
      </c>
      <c r="AS176" s="304">
        <v>204578.691666667</v>
      </c>
      <c r="AT176" s="300">
        <v>0.85240060232731008</v>
      </c>
      <c r="AU176" s="302">
        <v>173615</v>
      </c>
      <c r="AV176" s="304">
        <v>204864.35833333299</v>
      </c>
      <c r="AW176" s="300">
        <v>0.84746317715994579</v>
      </c>
      <c r="AX176" s="302">
        <v>172384</v>
      </c>
      <c r="AY176" s="304">
        <v>205149.34166666699</v>
      </c>
      <c r="AZ176" s="300">
        <v>0.8402854164655077</v>
      </c>
      <c r="BA176" s="302">
        <v>172334</v>
      </c>
      <c r="BB176" s="304">
        <v>205431.49166666699</v>
      </c>
      <c r="BC176" s="300">
        <v>0.83888793583619126</v>
      </c>
      <c r="BD176" s="302">
        <v>172112</v>
      </c>
      <c r="BE176" s="304">
        <v>205714.16666666701</v>
      </c>
      <c r="BF176" s="300">
        <v>0.83665603973150304</v>
      </c>
      <c r="BG176" s="302">
        <v>172098</v>
      </c>
      <c r="BH176" s="304">
        <v>206011.92499999999</v>
      </c>
      <c r="BI176" s="300">
        <v>0.83537882576457656</v>
      </c>
      <c r="BJ176" s="302">
        <v>172336</v>
      </c>
      <c r="BK176" s="304">
        <v>206390.808333333</v>
      </c>
      <c r="BL176" s="300">
        <v>0.83499842551935488</v>
      </c>
      <c r="BM176" s="302">
        <v>172001</v>
      </c>
      <c r="BN176" s="304">
        <v>206578.00833333301</v>
      </c>
      <c r="BO176" s="306">
        <f t="shared" si="2"/>
        <v>0.83262009052996699</v>
      </c>
    </row>
    <row r="177" spans="1:67" x14ac:dyDescent="0.2">
      <c r="A177" s="306" t="s">
        <v>496</v>
      </c>
      <c r="B177" s="5" t="s">
        <v>497</v>
      </c>
      <c r="C177" s="5" t="s">
        <v>411</v>
      </c>
      <c r="D177" s="5" t="s">
        <v>437</v>
      </c>
      <c r="E177" s="5" t="s">
        <v>123</v>
      </c>
      <c r="F177" s="117" t="s">
        <v>352</v>
      </c>
      <c r="G177" s="5" t="s">
        <v>353</v>
      </c>
      <c r="H177" s="152">
        <v>56061</v>
      </c>
      <c r="I177" s="274">
        <v>59591.5</v>
      </c>
      <c r="J177" s="199">
        <v>0.94075497344419923</v>
      </c>
      <c r="K177" s="302">
        <v>55914</v>
      </c>
      <c r="L177" s="304">
        <v>59668.05</v>
      </c>
      <c r="M177" s="300">
        <v>0.93708441955116684</v>
      </c>
      <c r="N177" s="302">
        <v>55679</v>
      </c>
      <c r="O177" s="304">
        <v>59730.175000000003</v>
      </c>
      <c r="P177" s="300">
        <v>0.93217540380553043</v>
      </c>
      <c r="Q177" s="302">
        <v>55546</v>
      </c>
      <c r="R177" s="304">
        <v>59792.3</v>
      </c>
      <c r="S177" s="300">
        <v>0.92898249440145297</v>
      </c>
      <c r="T177" s="302">
        <v>55074</v>
      </c>
      <c r="U177" s="304">
        <v>59854.425000000003</v>
      </c>
      <c r="V177" s="300">
        <v>0.92013247140875543</v>
      </c>
      <c r="W177" s="302">
        <v>54555</v>
      </c>
      <c r="X177" s="304">
        <v>59898.066666666702</v>
      </c>
      <c r="Y177" s="300">
        <v>0.9107973434868788</v>
      </c>
      <c r="Z177" s="302">
        <v>54769</v>
      </c>
      <c r="AA177" s="304">
        <v>59941.708333333299</v>
      </c>
      <c r="AB177" s="300">
        <v>0.91370435582903164</v>
      </c>
      <c r="AC177" s="302">
        <v>54458</v>
      </c>
      <c r="AD177" s="304">
        <v>60066.566666666702</v>
      </c>
      <c r="AE177" s="300">
        <v>0.90662748051189823</v>
      </c>
      <c r="AF177" s="302">
        <v>54148</v>
      </c>
      <c r="AG177" s="304">
        <v>60169.474999999999</v>
      </c>
      <c r="AH177" s="300">
        <v>0.89992475420468598</v>
      </c>
      <c r="AI177" s="302">
        <v>54122</v>
      </c>
      <c r="AJ177" s="304">
        <v>60275.708333333299</v>
      </c>
      <c r="AK177" s="300">
        <v>0.89790732446805255</v>
      </c>
      <c r="AL177" s="302">
        <v>54262</v>
      </c>
      <c r="AM177" s="304">
        <v>60386.366666666698</v>
      </c>
      <c r="AN177" s="300">
        <v>0.89858030868998529</v>
      </c>
      <c r="AO177" s="302">
        <v>53825</v>
      </c>
      <c r="AP177" s="304">
        <v>60490.441666666702</v>
      </c>
      <c r="AQ177" s="300">
        <v>0.88981000166279667</v>
      </c>
      <c r="AR177" s="302">
        <v>53896</v>
      </c>
      <c r="AS177" s="304">
        <v>60603.1</v>
      </c>
      <c r="AT177" s="300">
        <v>0.88932744364562211</v>
      </c>
      <c r="AU177" s="302">
        <v>53858</v>
      </c>
      <c r="AV177" s="304">
        <v>60723.341666666704</v>
      </c>
      <c r="AW177" s="300">
        <v>0.88694064789198934</v>
      </c>
      <c r="AX177" s="302">
        <v>53753</v>
      </c>
      <c r="AY177" s="304">
        <v>60851.45</v>
      </c>
      <c r="AZ177" s="300">
        <v>0.8833478906418829</v>
      </c>
      <c r="BA177" s="302">
        <v>54001</v>
      </c>
      <c r="BB177" s="304">
        <v>60990.125</v>
      </c>
      <c r="BC177" s="300">
        <v>0.88540562918997134</v>
      </c>
      <c r="BD177" s="302">
        <v>54443</v>
      </c>
      <c r="BE177" s="304">
        <v>61138.016666666699</v>
      </c>
      <c r="BF177" s="300">
        <v>0.89049339458999954</v>
      </c>
      <c r="BG177" s="302">
        <v>54925</v>
      </c>
      <c r="BH177" s="304">
        <v>61287.991666666698</v>
      </c>
      <c r="BI177" s="300">
        <v>0.89617881915149455</v>
      </c>
      <c r="BJ177" s="302">
        <v>55029</v>
      </c>
      <c r="BK177" s="304">
        <v>61445.85</v>
      </c>
      <c r="BL177" s="300">
        <v>0.89556902541017824</v>
      </c>
      <c r="BM177" s="302">
        <v>55551</v>
      </c>
      <c r="BN177" s="304">
        <v>61526.458333333299</v>
      </c>
      <c r="BO177" s="306">
        <f t="shared" si="2"/>
        <v>0.90287985859741959</v>
      </c>
    </row>
    <row r="178" spans="1:67" x14ac:dyDescent="0.2">
      <c r="A178" s="306" t="s">
        <v>619</v>
      </c>
      <c r="B178" s="5" t="s">
        <v>474</v>
      </c>
      <c r="C178" s="5" t="s">
        <v>401</v>
      </c>
      <c r="D178" s="5" t="s">
        <v>415</v>
      </c>
      <c r="E178" s="5" t="s">
        <v>5</v>
      </c>
      <c r="F178" s="117" t="s">
        <v>354</v>
      </c>
      <c r="G178" s="5" t="s">
        <v>355</v>
      </c>
      <c r="H178" s="152">
        <v>245188</v>
      </c>
      <c r="I178" s="274">
        <v>207439.66666666701</v>
      </c>
      <c r="J178" s="199">
        <v>1.1819725896204338</v>
      </c>
      <c r="K178" s="302">
        <v>244359</v>
      </c>
      <c r="L178" s="304">
        <v>207639.95</v>
      </c>
      <c r="M178" s="300">
        <v>1.1768400059815078</v>
      </c>
      <c r="N178" s="302">
        <v>244211</v>
      </c>
      <c r="O178" s="304">
        <v>207794.35833333299</v>
      </c>
      <c r="P178" s="300">
        <v>1.1752532742407247</v>
      </c>
      <c r="Q178" s="302">
        <v>243862</v>
      </c>
      <c r="R178" s="304">
        <v>207948.76666666701</v>
      </c>
      <c r="S178" s="300">
        <v>1.1727023146566691</v>
      </c>
      <c r="T178" s="302">
        <v>243155</v>
      </c>
      <c r="U178" s="304">
        <v>208103.17499999999</v>
      </c>
      <c r="V178" s="300">
        <v>1.1684348400739202</v>
      </c>
      <c r="W178" s="302">
        <v>242143</v>
      </c>
      <c r="X178" s="304">
        <v>208202.95833333299</v>
      </c>
      <c r="Y178" s="300">
        <v>1.1630142142953079</v>
      </c>
      <c r="Z178" s="302">
        <v>242109</v>
      </c>
      <c r="AA178" s="304">
        <v>208302.74166666699</v>
      </c>
      <c r="AB178" s="300">
        <v>1.1622938712320499</v>
      </c>
      <c r="AC178" s="302">
        <v>241571</v>
      </c>
      <c r="AD178" s="304">
        <v>208629.22500000001</v>
      </c>
      <c r="AE178" s="300">
        <v>1.1578962630954508</v>
      </c>
      <c r="AF178" s="302">
        <v>240121</v>
      </c>
      <c r="AG178" s="304">
        <v>208905.183333333</v>
      </c>
      <c r="AH178" s="300">
        <v>1.1494257642083416</v>
      </c>
      <c r="AI178" s="302">
        <v>238066</v>
      </c>
      <c r="AJ178" s="304">
        <v>209205.32500000001</v>
      </c>
      <c r="AK178" s="300">
        <v>1.1379538259841138</v>
      </c>
      <c r="AL178" s="302">
        <v>237561</v>
      </c>
      <c r="AM178" s="304">
        <v>209521.15833333301</v>
      </c>
      <c r="AN178" s="300">
        <v>1.1338282104285509</v>
      </c>
      <c r="AO178" s="302">
        <v>235899</v>
      </c>
      <c r="AP178" s="304">
        <v>209813.45833333299</v>
      </c>
      <c r="AQ178" s="300">
        <v>1.1243273042343385</v>
      </c>
      <c r="AR178" s="302">
        <v>234450</v>
      </c>
      <c r="AS178" s="304">
        <v>210121.97500000001</v>
      </c>
      <c r="AT178" s="300">
        <v>1.115780488927919</v>
      </c>
      <c r="AU178" s="302">
        <v>233446</v>
      </c>
      <c r="AV178" s="304">
        <v>210454.058333333</v>
      </c>
      <c r="AW178" s="300">
        <v>1.1092492197525154</v>
      </c>
      <c r="AX178" s="302">
        <v>232035</v>
      </c>
      <c r="AY178" s="304">
        <v>210811.74166666699</v>
      </c>
      <c r="AZ178" s="300">
        <v>1.1006739860196733</v>
      </c>
      <c r="BA178" s="302">
        <v>231302</v>
      </c>
      <c r="BB178" s="304">
        <v>211192.6</v>
      </c>
      <c r="BC178" s="300">
        <v>1.0952182983684087</v>
      </c>
      <c r="BD178" s="302">
        <v>230666</v>
      </c>
      <c r="BE178" s="304">
        <v>211594.59166666699</v>
      </c>
      <c r="BF178" s="300">
        <v>1.0901318326858604</v>
      </c>
      <c r="BG178" s="302">
        <v>230332</v>
      </c>
      <c r="BH178" s="304">
        <v>212007.22500000001</v>
      </c>
      <c r="BI178" s="300">
        <v>1.0864346722145908</v>
      </c>
      <c r="BJ178" s="302">
        <v>229943</v>
      </c>
      <c r="BK178" s="304">
        <v>212438.75833333301</v>
      </c>
      <c r="BL178" s="300">
        <v>1.0823966483517169</v>
      </c>
      <c r="BM178" s="302">
        <v>229735</v>
      </c>
      <c r="BN178" s="304">
        <v>212664.816666667</v>
      </c>
      <c r="BO178" s="306">
        <f t="shared" si="2"/>
        <v>1.080268018005484</v>
      </c>
    </row>
    <row r="179" spans="1:67" x14ac:dyDescent="0.2">
      <c r="A179" s="306" t="s">
        <v>635</v>
      </c>
      <c r="B179" s="5" t="s">
        <v>483</v>
      </c>
      <c r="C179" s="5" t="s">
        <v>407</v>
      </c>
      <c r="D179" s="5" t="s">
        <v>423</v>
      </c>
      <c r="E179" s="5" t="s">
        <v>34</v>
      </c>
      <c r="F179" s="117" t="s">
        <v>356</v>
      </c>
      <c r="G179" s="5" t="s">
        <v>357</v>
      </c>
      <c r="H179" s="152">
        <v>189449</v>
      </c>
      <c r="I179" s="274">
        <v>157939.65833333301</v>
      </c>
      <c r="J179" s="199">
        <v>1.1995024049005238</v>
      </c>
      <c r="K179" s="302">
        <v>188269</v>
      </c>
      <c r="L179" s="304">
        <v>158065.52499999999</v>
      </c>
      <c r="M179" s="300">
        <v>1.1910819895736278</v>
      </c>
      <c r="N179" s="302">
        <v>187839</v>
      </c>
      <c r="O179" s="304">
        <v>158161.20833333299</v>
      </c>
      <c r="P179" s="300">
        <v>1.1876426715463599</v>
      </c>
      <c r="Q179" s="302">
        <v>186919</v>
      </c>
      <c r="R179" s="304">
        <v>158256.89166666701</v>
      </c>
      <c r="S179" s="300">
        <v>1.1811112807251603</v>
      </c>
      <c r="T179" s="302">
        <v>185687</v>
      </c>
      <c r="U179" s="304">
        <v>158352.57500000001</v>
      </c>
      <c r="V179" s="300">
        <v>1.1726174961158666</v>
      </c>
      <c r="W179" s="302">
        <v>185031</v>
      </c>
      <c r="X179" s="304">
        <v>158416.39166666701</v>
      </c>
      <c r="Y179" s="300">
        <v>1.1680041317273171</v>
      </c>
      <c r="Z179" s="302">
        <v>184975</v>
      </c>
      <c r="AA179" s="304">
        <v>158480.20833333299</v>
      </c>
      <c r="AB179" s="300">
        <v>1.167180444456132</v>
      </c>
      <c r="AC179" s="302">
        <v>183815</v>
      </c>
      <c r="AD179" s="304">
        <v>158694.433333333</v>
      </c>
      <c r="AE179" s="300">
        <v>1.1582951975001037</v>
      </c>
      <c r="AF179" s="302">
        <v>183067</v>
      </c>
      <c r="AG179" s="304">
        <v>158876.66666666701</v>
      </c>
      <c r="AH179" s="300">
        <v>1.1522585653441848</v>
      </c>
      <c r="AI179" s="302">
        <v>181715</v>
      </c>
      <c r="AJ179" s="304">
        <v>159067.20833333299</v>
      </c>
      <c r="AK179" s="300">
        <v>1.1423787586641205</v>
      </c>
      <c r="AL179" s="302">
        <v>180759</v>
      </c>
      <c r="AM179" s="304">
        <v>159265.71666666699</v>
      </c>
      <c r="AN179" s="300">
        <v>1.1349523537342132</v>
      </c>
      <c r="AO179" s="302">
        <v>180393</v>
      </c>
      <c r="AP179" s="304">
        <v>159449.22500000001</v>
      </c>
      <c r="AQ179" s="300">
        <v>1.1313507481770451</v>
      </c>
      <c r="AR179" s="302">
        <v>181031</v>
      </c>
      <c r="AS179" s="304">
        <v>159648.83333333299</v>
      </c>
      <c r="AT179" s="300">
        <v>1.1339324955918901</v>
      </c>
      <c r="AU179" s="302">
        <v>180533</v>
      </c>
      <c r="AV179" s="304">
        <v>159858.71666666699</v>
      </c>
      <c r="AW179" s="300">
        <v>1.1293284705671849</v>
      </c>
      <c r="AX179" s="302">
        <v>179341</v>
      </c>
      <c r="AY179" s="304">
        <v>160080.691666667</v>
      </c>
      <c r="AZ179" s="300">
        <v>1.1203162488417928</v>
      </c>
      <c r="BA179" s="302">
        <v>179101</v>
      </c>
      <c r="BB179" s="304">
        <v>160310.15</v>
      </c>
      <c r="BC179" s="300">
        <v>1.1172155973904334</v>
      </c>
      <c r="BD179" s="302">
        <v>179200</v>
      </c>
      <c r="BE179" s="304">
        <v>160550.86666666699</v>
      </c>
      <c r="BF179" s="300">
        <v>1.1161571638977947</v>
      </c>
      <c r="BG179" s="302">
        <v>179264</v>
      </c>
      <c r="BH179" s="304">
        <v>160798.85833333299</v>
      </c>
      <c r="BI179" s="300">
        <v>1.1148337858742077</v>
      </c>
      <c r="BJ179" s="302">
        <v>179030</v>
      </c>
      <c r="BK179" s="304">
        <v>161058.308333333</v>
      </c>
      <c r="BL179" s="300">
        <v>1.1115850020569695</v>
      </c>
      <c r="BM179" s="302">
        <v>178996</v>
      </c>
      <c r="BN179" s="304">
        <v>161178.15833333301</v>
      </c>
      <c r="BO179" s="306">
        <f t="shared" si="2"/>
        <v>1.110547495088124</v>
      </c>
    </row>
    <row r="180" spans="1:67" x14ac:dyDescent="0.2">
      <c r="A180" s="306" t="s">
        <v>621</v>
      </c>
      <c r="B180" s="5" t="s">
        <v>477</v>
      </c>
      <c r="C180" s="5" t="s">
        <v>404</v>
      </c>
      <c r="D180" s="5" t="s">
        <v>418</v>
      </c>
      <c r="E180" s="5" t="s">
        <v>12</v>
      </c>
      <c r="F180" s="117" t="s">
        <v>358</v>
      </c>
      <c r="G180" s="5" t="s">
        <v>359</v>
      </c>
      <c r="H180" s="152">
        <v>136748</v>
      </c>
      <c r="I180" s="274">
        <v>158087.11666666699</v>
      </c>
      <c r="J180" s="199">
        <v>0.86501672548268826</v>
      </c>
      <c r="K180" s="302">
        <v>135744</v>
      </c>
      <c r="L180" s="304">
        <v>158262.07500000001</v>
      </c>
      <c r="M180" s="300">
        <v>0.85771654390352203</v>
      </c>
      <c r="N180" s="302">
        <v>134843</v>
      </c>
      <c r="O180" s="304">
        <v>158386.79166666701</v>
      </c>
      <c r="P180" s="300">
        <v>0.85135255649210884</v>
      </c>
      <c r="Q180" s="302">
        <v>133579</v>
      </c>
      <c r="R180" s="304">
        <v>158511.50833333301</v>
      </c>
      <c r="S180" s="300">
        <v>0.84270852889177883</v>
      </c>
      <c r="T180" s="302">
        <v>132761</v>
      </c>
      <c r="U180" s="304">
        <v>158636.22500000001</v>
      </c>
      <c r="V180" s="300">
        <v>0.83688955659402509</v>
      </c>
      <c r="W180" s="302">
        <v>131942</v>
      </c>
      <c r="X180" s="304">
        <v>158717.84166666699</v>
      </c>
      <c r="Y180" s="300">
        <v>0.8312991067324329</v>
      </c>
      <c r="Z180" s="302">
        <v>131060</v>
      </c>
      <c r="AA180" s="304">
        <v>158799.45833333299</v>
      </c>
      <c r="AB180" s="300">
        <v>0.82531767661886091</v>
      </c>
      <c r="AC180" s="302">
        <v>130350</v>
      </c>
      <c r="AD180" s="304">
        <v>159054.691666667</v>
      </c>
      <c r="AE180" s="300">
        <v>0.81952942496770986</v>
      </c>
      <c r="AF180" s="302">
        <v>129265</v>
      </c>
      <c r="AG180" s="304">
        <v>159267.86666666699</v>
      </c>
      <c r="AH180" s="300">
        <v>0.81162008825383325</v>
      </c>
      <c r="AI180" s="302">
        <v>128030</v>
      </c>
      <c r="AJ180" s="304">
        <v>159489.46666666699</v>
      </c>
      <c r="AK180" s="300">
        <v>0.80274893806988967</v>
      </c>
      <c r="AL180" s="302">
        <v>126450</v>
      </c>
      <c r="AM180" s="304">
        <v>159738</v>
      </c>
      <c r="AN180" s="300">
        <v>0.79160875934342489</v>
      </c>
      <c r="AO180" s="302">
        <v>125402</v>
      </c>
      <c r="AP180" s="304">
        <v>159962.38333333301</v>
      </c>
      <c r="AQ180" s="300">
        <v>0.78394680916128046</v>
      </c>
      <c r="AR180" s="302">
        <v>125640</v>
      </c>
      <c r="AS180" s="304">
        <v>160208.96666666699</v>
      </c>
      <c r="AT180" s="300">
        <v>0.78422576847030245</v>
      </c>
      <c r="AU180" s="302">
        <v>125221</v>
      </c>
      <c r="AV180" s="304">
        <v>160465.29166666701</v>
      </c>
      <c r="AW180" s="300">
        <v>0.78036190069139921</v>
      </c>
      <c r="AX180" s="302">
        <v>124486</v>
      </c>
      <c r="AY180" s="304">
        <v>160743.83333333299</v>
      </c>
      <c r="AZ180" s="300">
        <v>0.7744371738470025</v>
      </c>
      <c r="BA180" s="302">
        <v>124730</v>
      </c>
      <c r="BB180" s="304">
        <v>161043.058333333</v>
      </c>
      <c r="BC180" s="300">
        <v>0.77451335866851923</v>
      </c>
      <c r="BD180" s="302">
        <v>124577</v>
      </c>
      <c r="BE180" s="304">
        <v>161354.066666667</v>
      </c>
      <c r="BF180" s="300">
        <v>0.77207226674588358</v>
      </c>
      <c r="BG180" s="302">
        <v>124212</v>
      </c>
      <c r="BH180" s="304">
        <v>161666.36666666699</v>
      </c>
      <c r="BI180" s="300">
        <v>0.76832307523869481</v>
      </c>
      <c r="BJ180" s="302">
        <v>124168</v>
      </c>
      <c r="BK180" s="304">
        <v>161998.375</v>
      </c>
      <c r="BL180" s="300">
        <v>0.76647682422740349</v>
      </c>
      <c r="BM180" s="302">
        <v>124529</v>
      </c>
      <c r="BN180" s="304">
        <v>162163.58333333299</v>
      </c>
      <c r="BO180" s="306">
        <f t="shared" si="2"/>
        <v>0.76792210334934585</v>
      </c>
    </row>
    <row r="181" spans="1:67" x14ac:dyDescent="0.2">
      <c r="A181" s="306" t="s">
        <v>633</v>
      </c>
      <c r="B181" s="5" t="s">
        <v>477</v>
      </c>
      <c r="C181" s="5" t="s">
        <v>404</v>
      </c>
      <c r="D181" s="5" t="s">
        <v>422</v>
      </c>
      <c r="E181" s="5" t="s">
        <v>31</v>
      </c>
      <c r="F181" s="117" t="s">
        <v>360</v>
      </c>
      <c r="G181" s="5" t="s">
        <v>361</v>
      </c>
      <c r="H181" s="152">
        <v>167329</v>
      </c>
      <c r="I181" s="274">
        <v>200241.85833333299</v>
      </c>
      <c r="J181" s="199">
        <v>0.83563447419397929</v>
      </c>
      <c r="K181" s="302">
        <v>166663</v>
      </c>
      <c r="L181" s="304">
        <v>200633.02499999999</v>
      </c>
      <c r="M181" s="300">
        <v>0.8306857756842374</v>
      </c>
      <c r="N181" s="302">
        <v>165702</v>
      </c>
      <c r="O181" s="304">
        <v>200913.191666667</v>
      </c>
      <c r="P181" s="300">
        <v>0.82474425210921176</v>
      </c>
      <c r="Q181" s="302">
        <v>165001</v>
      </c>
      <c r="R181" s="304">
        <v>201193.35833333299</v>
      </c>
      <c r="S181" s="300">
        <v>0.82011156514734329</v>
      </c>
      <c r="T181" s="302">
        <v>163807</v>
      </c>
      <c r="U181" s="304">
        <v>201473.52499999999</v>
      </c>
      <c r="V181" s="300">
        <v>0.81304479087264692</v>
      </c>
      <c r="W181" s="302">
        <v>162478</v>
      </c>
      <c r="X181" s="304">
        <v>201646.70833333299</v>
      </c>
      <c r="Y181" s="300">
        <v>0.80575577624314609</v>
      </c>
      <c r="Z181" s="302">
        <v>161927</v>
      </c>
      <c r="AA181" s="304">
        <v>201819.89166666701</v>
      </c>
      <c r="AB181" s="300">
        <v>0.80233419343740631</v>
      </c>
      <c r="AC181" s="302">
        <v>161462</v>
      </c>
      <c r="AD181" s="304">
        <v>202300.75</v>
      </c>
      <c r="AE181" s="300">
        <v>0.79812852893526098</v>
      </c>
      <c r="AF181" s="302">
        <v>160438</v>
      </c>
      <c r="AG181" s="304">
        <v>202688.15</v>
      </c>
      <c r="AH181" s="300">
        <v>0.79155096141535652</v>
      </c>
      <c r="AI181" s="302">
        <v>159807</v>
      </c>
      <c r="AJ181" s="304">
        <v>203106.3</v>
      </c>
      <c r="AK181" s="300">
        <v>0.78681458920772029</v>
      </c>
      <c r="AL181" s="302">
        <v>159600</v>
      </c>
      <c r="AM181" s="304">
        <v>203553.29166666701</v>
      </c>
      <c r="AN181" s="300">
        <v>0.78406985558040665</v>
      </c>
      <c r="AO181" s="302">
        <v>158191</v>
      </c>
      <c r="AP181" s="304">
        <v>203957.52499999999</v>
      </c>
      <c r="AQ181" s="300">
        <v>0.77560756829148625</v>
      </c>
      <c r="AR181" s="302">
        <v>158202</v>
      </c>
      <c r="AS181" s="304">
        <v>204386.32500000001</v>
      </c>
      <c r="AT181" s="300">
        <v>0.77403417278528786</v>
      </c>
      <c r="AU181" s="302">
        <v>157900</v>
      </c>
      <c r="AV181" s="304">
        <v>204846.95</v>
      </c>
      <c r="AW181" s="300">
        <v>0.77081938491151558</v>
      </c>
      <c r="AX181" s="302">
        <v>157580</v>
      </c>
      <c r="AY181" s="304">
        <v>205324.26666666701</v>
      </c>
      <c r="AZ181" s="300">
        <v>0.76746895317455444</v>
      </c>
      <c r="BA181" s="302">
        <v>158204</v>
      </c>
      <c r="BB181" s="304">
        <v>205834.57500000001</v>
      </c>
      <c r="BC181" s="300">
        <v>0.76859779266918593</v>
      </c>
      <c r="BD181" s="302">
        <v>157751</v>
      </c>
      <c r="BE181" s="304">
        <v>206363.625</v>
      </c>
      <c r="BF181" s="300">
        <v>0.7644322006845925</v>
      </c>
      <c r="BG181" s="302">
        <v>158317</v>
      </c>
      <c r="BH181" s="304">
        <v>206906.72500000001</v>
      </c>
      <c r="BI181" s="300">
        <v>0.76516120971901713</v>
      </c>
      <c r="BJ181" s="302">
        <v>158344</v>
      </c>
      <c r="BK181" s="304">
        <v>207480.97500000001</v>
      </c>
      <c r="BL181" s="300">
        <v>0.76317358736144358</v>
      </c>
      <c r="BM181" s="302">
        <v>158584</v>
      </c>
      <c r="BN181" s="304">
        <v>207789.01666666701</v>
      </c>
      <c r="BO181" s="306">
        <f t="shared" si="2"/>
        <v>0.76319722064231532</v>
      </c>
    </row>
    <row r="182" spans="1:67" x14ac:dyDescent="0.2">
      <c r="A182" s="306" t="s">
        <v>496</v>
      </c>
      <c r="B182" s="5" t="s">
        <v>497</v>
      </c>
      <c r="C182" s="5" t="s">
        <v>411</v>
      </c>
      <c r="D182" s="5" t="s">
        <v>437</v>
      </c>
      <c r="E182" s="5" t="s">
        <v>123</v>
      </c>
      <c r="F182" s="117" t="s">
        <v>362</v>
      </c>
      <c r="G182" s="5" t="s">
        <v>363</v>
      </c>
      <c r="H182" s="152">
        <v>124778</v>
      </c>
      <c r="I182" s="274">
        <v>121149.45833333299</v>
      </c>
      <c r="J182" s="199">
        <v>1.0299509524564556</v>
      </c>
      <c r="K182" s="302">
        <v>124770</v>
      </c>
      <c r="L182" s="304">
        <v>121234.15</v>
      </c>
      <c r="M182" s="300">
        <v>1.0291654620418422</v>
      </c>
      <c r="N182" s="302">
        <v>124012</v>
      </c>
      <c r="O182" s="304">
        <v>121292.91666666701</v>
      </c>
      <c r="P182" s="300">
        <v>1.0224174948385938</v>
      </c>
      <c r="Q182" s="302">
        <v>123677</v>
      </c>
      <c r="R182" s="304">
        <v>121351.683333333</v>
      </c>
      <c r="S182" s="300">
        <v>1.0191617998431859</v>
      </c>
      <c r="T182" s="302">
        <v>122707</v>
      </c>
      <c r="U182" s="304">
        <v>121410.45</v>
      </c>
      <c r="V182" s="300">
        <v>1.0106790642815342</v>
      </c>
      <c r="W182" s="302">
        <v>121865</v>
      </c>
      <c r="X182" s="304">
        <v>121440.691666667</v>
      </c>
      <c r="Y182" s="300">
        <v>1.0034939551768829</v>
      </c>
      <c r="Z182" s="302">
        <v>122127</v>
      </c>
      <c r="AA182" s="304">
        <v>121470.933333333</v>
      </c>
      <c r="AB182" s="300">
        <v>1.0054010177469095</v>
      </c>
      <c r="AC182" s="302">
        <v>121249</v>
      </c>
      <c r="AD182" s="304">
        <v>121575.45833333299</v>
      </c>
      <c r="AE182" s="300">
        <v>0.99731476781738371</v>
      </c>
      <c r="AF182" s="302">
        <v>119357</v>
      </c>
      <c r="AG182" s="304">
        <v>121669.883333333</v>
      </c>
      <c r="AH182" s="300">
        <v>0.98099050257986598</v>
      </c>
      <c r="AI182" s="302">
        <v>117351</v>
      </c>
      <c r="AJ182" s="304">
        <v>121775.3</v>
      </c>
      <c r="AK182" s="300">
        <v>0.96366833011292108</v>
      </c>
      <c r="AL182" s="302">
        <v>117060</v>
      </c>
      <c r="AM182" s="304">
        <v>121885.79166666701</v>
      </c>
      <c r="AN182" s="300">
        <v>0.96040726650186947</v>
      </c>
      <c r="AO182" s="302">
        <v>115245</v>
      </c>
      <c r="AP182" s="304">
        <v>121989.90833333301</v>
      </c>
      <c r="AQ182" s="300">
        <v>0.94470929255145608</v>
      </c>
      <c r="AR182" s="302">
        <v>115019</v>
      </c>
      <c r="AS182" s="304">
        <v>122099.383333333</v>
      </c>
      <c r="AT182" s="300">
        <v>0.94201130963943158</v>
      </c>
      <c r="AU182" s="302">
        <v>114481</v>
      </c>
      <c r="AV182" s="304">
        <v>122220.15</v>
      </c>
      <c r="AW182" s="300">
        <v>0.93667860823276694</v>
      </c>
      <c r="AX182" s="302">
        <v>114772</v>
      </c>
      <c r="AY182" s="304">
        <v>122352.04166666701</v>
      </c>
      <c r="AZ182" s="300">
        <v>0.93804728091650569</v>
      </c>
      <c r="BA182" s="302">
        <v>115001</v>
      </c>
      <c r="BB182" s="304">
        <v>122498.116666667</v>
      </c>
      <c r="BC182" s="300">
        <v>0.93879810669197783</v>
      </c>
      <c r="BD182" s="302">
        <v>115343</v>
      </c>
      <c r="BE182" s="304">
        <v>122651.133333333</v>
      </c>
      <c r="BF182" s="300">
        <v>0.94041528084806647</v>
      </c>
      <c r="BG182" s="302">
        <v>115878</v>
      </c>
      <c r="BH182" s="304">
        <v>122803.33333333299</v>
      </c>
      <c r="BI182" s="300">
        <v>0.94360630818924829</v>
      </c>
      <c r="BJ182" s="302">
        <v>115675</v>
      </c>
      <c r="BK182" s="304">
        <v>122962.733333333</v>
      </c>
      <c r="BL182" s="300">
        <v>0.94073217847575752</v>
      </c>
      <c r="BM182" s="302">
        <v>115945</v>
      </c>
      <c r="BN182" s="304">
        <v>123050.96666666699</v>
      </c>
      <c r="BO182" s="306">
        <f t="shared" si="2"/>
        <v>0.94225184198742329</v>
      </c>
    </row>
    <row r="183" spans="1:67" x14ac:dyDescent="0.2">
      <c r="A183" s="306" t="s">
        <v>490</v>
      </c>
      <c r="B183" s="5" t="s">
        <v>483</v>
      </c>
      <c r="C183" s="5" t="s">
        <v>407</v>
      </c>
      <c r="D183" s="5" t="s">
        <v>431</v>
      </c>
      <c r="E183" s="5" t="s">
        <v>82</v>
      </c>
      <c r="F183" s="117" t="s">
        <v>364</v>
      </c>
      <c r="G183" s="5" t="s">
        <v>365</v>
      </c>
      <c r="H183" s="152">
        <v>121980</v>
      </c>
      <c r="I183" s="274">
        <v>108343.425</v>
      </c>
      <c r="J183" s="199">
        <v>1.1258643521745781</v>
      </c>
      <c r="K183" s="302">
        <v>121459</v>
      </c>
      <c r="L183" s="304">
        <v>108458.375</v>
      </c>
      <c r="M183" s="300">
        <v>1.1198674145726413</v>
      </c>
      <c r="N183" s="302">
        <v>120833</v>
      </c>
      <c r="O183" s="304">
        <v>108541.91666666701</v>
      </c>
      <c r="P183" s="300">
        <v>1.1132381268987446</v>
      </c>
      <c r="Q183" s="302">
        <v>120112</v>
      </c>
      <c r="R183" s="304">
        <v>108625.45833333299</v>
      </c>
      <c r="S183" s="300">
        <v>1.1057444713505271</v>
      </c>
      <c r="T183" s="302">
        <v>119406</v>
      </c>
      <c r="U183" s="304">
        <v>108709</v>
      </c>
      <c r="V183" s="300">
        <v>1.0984003164411411</v>
      </c>
      <c r="W183" s="302">
        <v>118301</v>
      </c>
      <c r="X183" s="304">
        <v>108746.883333333</v>
      </c>
      <c r="Y183" s="300">
        <v>1.0878564642389019</v>
      </c>
      <c r="Z183" s="302">
        <v>117988</v>
      </c>
      <c r="AA183" s="304">
        <v>108784.766666667</v>
      </c>
      <c r="AB183" s="300">
        <v>1.0846003867575789</v>
      </c>
      <c r="AC183" s="302">
        <v>117156</v>
      </c>
      <c r="AD183" s="304">
        <v>108906.28333333301</v>
      </c>
      <c r="AE183" s="300">
        <v>1.0757506033092399</v>
      </c>
      <c r="AF183" s="302">
        <v>115927</v>
      </c>
      <c r="AG183" s="304">
        <v>109002.308333333</v>
      </c>
      <c r="AH183" s="300">
        <v>1.0635279359909613</v>
      </c>
      <c r="AI183" s="302">
        <v>113993</v>
      </c>
      <c r="AJ183" s="304">
        <v>109113</v>
      </c>
      <c r="AK183" s="300">
        <v>1.0447242766673082</v>
      </c>
      <c r="AL183" s="302">
        <v>112601</v>
      </c>
      <c r="AM183" s="304">
        <v>109231.45</v>
      </c>
      <c r="AN183" s="300">
        <v>1.0308478007020871</v>
      </c>
      <c r="AO183" s="302">
        <v>111301</v>
      </c>
      <c r="AP183" s="304">
        <v>109347.70833333299</v>
      </c>
      <c r="AQ183" s="300">
        <v>1.0178631239414058</v>
      </c>
      <c r="AR183" s="302">
        <v>110979</v>
      </c>
      <c r="AS183" s="304">
        <v>109471.5</v>
      </c>
      <c r="AT183" s="300">
        <v>1.0137707074444033</v>
      </c>
      <c r="AU183" s="302">
        <v>109979</v>
      </c>
      <c r="AV183" s="304">
        <v>109605.825</v>
      </c>
      <c r="AW183" s="300">
        <v>1.0034047004344888</v>
      </c>
      <c r="AX183" s="302">
        <v>109427</v>
      </c>
      <c r="AY183" s="304">
        <v>109759.45833333299</v>
      </c>
      <c r="AZ183" s="300">
        <v>0.99697102793343484</v>
      </c>
      <c r="BA183" s="302">
        <v>109420</v>
      </c>
      <c r="BB183" s="304">
        <v>109924.433333333</v>
      </c>
      <c r="BC183" s="300">
        <v>0.99541108998212102</v>
      </c>
      <c r="BD183" s="302">
        <v>109829</v>
      </c>
      <c r="BE183" s="304">
        <v>110099.383333333</v>
      </c>
      <c r="BF183" s="300">
        <v>0.99754418848546689</v>
      </c>
      <c r="BG183" s="302">
        <v>109864</v>
      </c>
      <c r="BH183" s="304">
        <v>110278.941666667</v>
      </c>
      <c r="BI183" s="300">
        <v>0.99623734449754497</v>
      </c>
      <c r="BJ183" s="302">
        <v>109357</v>
      </c>
      <c r="BK183" s="304">
        <v>110467.491666667</v>
      </c>
      <c r="BL183" s="300">
        <v>0.98994734423754382</v>
      </c>
      <c r="BM183" s="302">
        <v>109353</v>
      </c>
      <c r="BN183" s="304">
        <v>110575.308333333</v>
      </c>
      <c r="BO183" s="306">
        <f t="shared" si="2"/>
        <v>0.98894591973781065</v>
      </c>
    </row>
    <row r="184" spans="1:67" x14ac:dyDescent="0.2">
      <c r="A184" s="306" t="s">
        <v>496</v>
      </c>
      <c r="B184" s="5" t="s">
        <v>497</v>
      </c>
      <c r="C184" s="5" t="s">
        <v>411</v>
      </c>
      <c r="D184" s="5" t="s">
        <v>437</v>
      </c>
      <c r="E184" s="5" t="s">
        <v>123</v>
      </c>
      <c r="F184" s="117" t="s">
        <v>366</v>
      </c>
      <c r="G184" s="5" t="s">
        <v>367</v>
      </c>
      <c r="H184" s="152">
        <v>155916</v>
      </c>
      <c r="I184" s="274">
        <v>148483.85833333299</v>
      </c>
      <c r="J184" s="199">
        <v>1.0500535327549376</v>
      </c>
      <c r="K184" s="302">
        <v>156021</v>
      </c>
      <c r="L184" s="304">
        <v>148614.15</v>
      </c>
      <c r="M184" s="300">
        <v>1.04983946683408</v>
      </c>
      <c r="N184" s="302">
        <v>155418</v>
      </c>
      <c r="O184" s="304">
        <v>148720.6</v>
      </c>
      <c r="P184" s="300">
        <v>1.0450334385418025</v>
      </c>
      <c r="Q184" s="302">
        <v>154592</v>
      </c>
      <c r="R184" s="304">
        <v>148827.04999999999</v>
      </c>
      <c r="S184" s="300">
        <v>1.038735901840425</v>
      </c>
      <c r="T184" s="302">
        <v>154422</v>
      </c>
      <c r="U184" s="304">
        <v>148933.5</v>
      </c>
      <c r="V184" s="300">
        <v>1.0368520178468914</v>
      </c>
      <c r="W184" s="302">
        <v>152961</v>
      </c>
      <c r="X184" s="304">
        <v>149010.808333333</v>
      </c>
      <c r="Y184" s="300">
        <v>1.0265094304960116</v>
      </c>
      <c r="Z184" s="302">
        <v>155404</v>
      </c>
      <c r="AA184" s="304">
        <v>151737.28333333301</v>
      </c>
      <c r="AB184" s="300">
        <v>1.0241649025613042</v>
      </c>
      <c r="AC184" s="302">
        <v>154892</v>
      </c>
      <c r="AD184" s="304">
        <v>151939.67499999999</v>
      </c>
      <c r="AE184" s="300">
        <v>1.0194309024288752</v>
      </c>
      <c r="AF184" s="302">
        <v>153198</v>
      </c>
      <c r="AG184" s="304">
        <v>152122.75</v>
      </c>
      <c r="AH184" s="300">
        <v>1.0070683050365576</v>
      </c>
      <c r="AI184" s="302">
        <v>152088</v>
      </c>
      <c r="AJ184" s="304">
        <v>152319.933333333</v>
      </c>
      <c r="AK184" s="300">
        <v>0.99847732776493903</v>
      </c>
      <c r="AL184" s="302">
        <v>151348</v>
      </c>
      <c r="AM184" s="304">
        <v>152527.75</v>
      </c>
      <c r="AN184" s="300">
        <v>0.99226534188041193</v>
      </c>
      <c r="AO184" s="302">
        <v>148910</v>
      </c>
      <c r="AP184" s="304">
        <v>152692.375</v>
      </c>
      <c r="AQ184" s="300">
        <v>0.97522878925683099</v>
      </c>
      <c r="AR184" s="302">
        <v>147306</v>
      </c>
      <c r="AS184" s="304">
        <v>152866.04166666701</v>
      </c>
      <c r="AT184" s="300">
        <v>0.96362801308879975</v>
      </c>
      <c r="AU184" s="302">
        <v>146504</v>
      </c>
      <c r="AV184" s="304">
        <v>153048.82500000001</v>
      </c>
      <c r="AW184" s="300">
        <v>0.95723701243704407</v>
      </c>
      <c r="AX184" s="302">
        <v>146066</v>
      </c>
      <c r="AY184" s="304">
        <v>153238.02499999999</v>
      </c>
      <c r="AZ184" s="300">
        <v>0.95319683218313478</v>
      </c>
      <c r="BA184" s="302">
        <v>146884</v>
      </c>
      <c r="BB184" s="304">
        <v>153442.16666666701</v>
      </c>
      <c r="BC184" s="300">
        <v>0.95725968415895901</v>
      </c>
      <c r="BD184" s="302">
        <v>146615</v>
      </c>
      <c r="BE184" s="304">
        <v>153654.54999999999</v>
      </c>
      <c r="BF184" s="300">
        <v>0.95418586693332552</v>
      </c>
      <c r="BG184" s="302">
        <v>146831</v>
      </c>
      <c r="BH184" s="304">
        <v>153882.22500000001</v>
      </c>
      <c r="BI184" s="300">
        <v>0.95417778109200069</v>
      </c>
      <c r="BJ184" s="302">
        <v>146681</v>
      </c>
      <c r="BK184" s="304">
        <v>154131.566666667</v>
      </c>
      <c r="BL184" s="300">
        <v>0.95166099438423291</v>
      </c>
      <c r="BM184" s="302">
        <v>146927</v>
      </c>
      <c r="BN184" s="304">
        <v>154264.96666666699</v>
      </c>
      <c r="BO184" s="306">
        <f t="shared" si="2"/>
        <v>0.95243270831203863</v>
      </c>
    </row>
    <row r="185" spans="1:67" x14ac:dyDescent="0.2">
      <c r="A185" s="306" t="s">
        <v>494</v>
      </c>
      <c r="B185" s="5" t="s">
        <v>480</v>
      </c>
      <c r="C185" s="5" t="s">
        <v>405</v>
      </c>
      <c r="D185" s="5" t="s">
        <v>552</v>
      </c>
      <c r="E185" s="5" t="s">
        <v>20</v>
      </c>
      <c r="F185" s="117" t="s">
        <v>368</v>
      </c>
      <c r="G185" s="5" t="s">
        <v>369</v>
      </c>
      <c r="H185" s="152">
        <v>198340</v>
      </c>
      <c r="I185" s="274">
        <v>174487.05</v>
      </c>
      <c r="J185" s="199">
        <v>1.1367032682368119</v>
      </c>
      <c r="K185" s="302">
        <v>197798</v>
      </c>
      <c r="L185" s="304">
        <v>174666.875</v>
      </c>
      <c r="M185" s="300">
        <v>1.1324299470062655</v>
      </c>
      <c r="N185" s="302">
        <v>196825</v>
      </c>
      <c r="O185" s="304">
        <v>174810.5</v>
      </c>
      <c r="P185" s="300">
        <v>1.1259335108589015</v>
      </c>
      <c r="Q185" s="302">
        <v>196340</v>
      </c>
      <c r="R185" s="304">
        <v>174954.125</v>
      </c>
      <c r="S185" s="300">
        <v>1.1222370435678495</v>
      </c>
      <c r="T185" s="302">
        <v>195453</v>
      </c>
      <c r="U185" s="304">
        <v>175097.75</v>
      </c>
      <c r="V185" s="300">
        <v>1.1162507799215009</v>
      </c>
      <c r="W185" s="302">
        <v>194121</v>
      </c>
      <c r="X185" s="304">
        <v>175179.77499999999</v>
      </c>
      <c r="Y185" s="300">
        <v>1.1081244966777701</v>
      </c>
      <c r="Z185" s="302">
        <v>193984</v>
      </c>
      <c r="AA185" s="304">
        <v>175261.8</v>
      </c>
      <c r="AB185" s="300">
        <v>1.1068241910102488</v>
      </c>
      <c r="AC185" s="302">
        <v>193610</v>
      </c>
      <c r="AD185" s="304">
        <v>175555.85</v>
      </c>
      <c r="AE185" s="300">
        <v>1.1028399224520287</v>
      </c>
      <c r="AF185" s="302">
        <v>193074</v>
      </c>
      <c r="AG185" s="304">
        <v>175809.61666666699</v>
      </c>
      <c r="AH185" s="300">
        <v>1.0981993116227884</v>
      </c>
      <c r="AI185" s="302">
        <v>192047</v>
      </c>
      <c r="AJ185" s="304">
        <v>176089.316666667</v>
      </c>
      <c r="AK185" s="300">
        <v>1.0906226660163634</v>
      </c>
      <c r="AL185" s="302">
        <v>192023</v>
      </c>
      <c r="AM185" s="304">
        <v>176379.82500000001</v>
      </c>
      <c r="AN185" s="300">
        <v>1.0886902739584869</v>
      </c>
      <c r="AO185" s="302">
        <v>190843</v>
      </c>
      <c r="AP185" s="304">
        <v>176661.42499999999</v>
      </c>
      <c r="AQ185" s="300">
        <v>1.0802754477951257</v>
      </c>
      <c r="AR185" s="302">
        <v>190288</v>
      </c>
      <c r="AS185" s="304">
        <v>176956.15</v>
      </c>
      <c r="AT185" s="300">
        <v>1.0753398511439134</v>
      </c>
      <c r="AU185" s="302">
        <v>189346</v>
      </c>
      <c r="AV185" s="304">
        <v>177274.7</v>
      </c>
      <c r="AW185" s="300">
        <v>1.0680937550592384</v>
      </c>
      <c r="AX185" s="302">
        <v>188450</v>
      </c>
      <c r="AY185" s="304">
        <v>177621.39166666701</v>
      </c>
      <c r="AZ185" s="300">
        <v>1.0609645506755994</v>
      </c>
      <c r="BA185" s="302">
        <v>188551</v>
      </c>
      <c r="BB185" s="304">
        <v>177993.15</v>
      </c>
      <c r="BC185" s="300">
        <v>1.0593160467130336</v>
      </c>
      <c r="BD185" s="302">
        <v>188346</v>
      </c>
      <c r="BE185" s="304">
        <v>178388.24166666699</v>
      </c>
      <c r="BF185" s="300">
        <v>1.0558207101561095</v>
      </c>
      <c r="BG185" s="302">
        <v>188186</v>
      </c>
      <c r="BH185" s="304">
        <v>178789.70833333299</v>
      </c>
      <c r="BI185" s="300">
        <v>1.052554991863115</v>
      </c>
      <c r="BJ185" s="302">
        <v>188067</v>
      </c>
      <c r="BK185" s="304">
        <v>179204.566666667</v>
      </c>
      <c r="BL185" s="300">
        <v>1.0494542828800659</v>
      </c>
      <c r="BM185" s="302">
        <v>187798</v>
      </c>
      <c r="BN185" s="304">
        <v>179304.73333333299</v>
      </c>
      <c r="BO185" s="306">
        <f t="shared" si="2"/>
        <v>1.0473677772403129</v>
      </c>
    </row>
    <row r="186" spans="1:67" x14ac:dyDescent="0.2">
      <c r="A186" s="306" t="s">
        <v>498</v>
      </c>
      <c r="B186" s="5" t="s">
        <v>493</v>
      </c>
      <c r="C186" s="5" t="s">
        <v>98</v>
      </c>
      <c r="D186" s="5" t="s">
        <v>434</v>
      </c>
      <c r="E186" s="5" t="s">
        <v>98</v>
      </c>
      <c r="F186" s="117" t="s">
        <v>370</v>
      </c>
      <c r="G186" s="5" t="s">
        <v>371</v>
      </c>
      <c r="H186" s="152">
        <v>309805</v>
      </c>
      <c r="I186" s="274">
        <v>330085.375</v>
      </c>
      <c r="J186" s="199">
        <v>0.93856021339933648</v>
      </c>
      <c r="K186" s="302">
        <v>308892</v>
      </c>
      <c r="L186" s="304">
        <v>330411.45</v>
      </c>
      <c r="M186" s="300">
        <v>0.9348707497878781</v>
      </c>
      <c r="N186" s="302">
        <v>307323</v>
      </c>
      <c r="O186" s="304">
        <v>330695.76666666701</v>
      </c>
      <c r="P186" s="300">
        <v>0.92932244974812095</v>
      </c>
      <c r="Q186" s="302">
        <v>306181</v>
      </c>
      <c r="R186" s="304">
        <v>330980.08333333302</v>
      </c>
      <c r="S186" s="300">
        <v>0.92507378968674181</v>
      </c>
      <c r="T186" s="302">
        <v>304038</v>
      </c>
      <c r="U186" s="304">
        <v>331264.40000000002</v>
      </c>
      <c r="V186" s="300">
        <v>0.91781066724948401</v>
      </c>
      <c r="W186" s="302">
        <v>301751</v>
      </c>
      <c r="X186" s="304">
        <v>331456.058333333</v>
      </c>
      <c r="Y186" s="300">
        <v>0.91038010141465042</v>
      </c>
      <c r="Z186" s="302">
        <v>300600</v>
      </c>
      <c r="AA186" s="304">
        <v>331647.71666666702</v>
      </c>
      <c r="AB186" s="300">
        <v>0.90638344512447677</v>
      </c>
      <c r="AC186" s="302">
        <v>298196</v>
      </c>
      <c r="AD186" s="304">
        <v>332099.97499999998</v>
      </c>
      <c r="AE186" s="300">
        <v>0.89791033558493949</v>
      </c>
      <c r="AF186" s="302">
        <v>293181</v>
      </c>
      <c r="AG186" s="304">
        <v>332433.24166666699</v>
      </c>
      <c r="AH186" s="300">
        <v>0.88192443851320534</v>
      </c>
      <c r="AI186" s="302">
        <v>288793</v>
      </c>
      <c r="AJ186" s="304">
        <v>332784.96666666702</v>
      </c>
      <c r="AK186" s="300">
        <v>0.86780662868484848</v>
      </c>
      <c r="AL186" s="302">
        <v>287722</v>
      </c>
      <c r="AM186" s="304">
        <v>333144.00833333301</v>
      </c>
      <c r="AN186" s="300">
        <v>0.86365653532064957</v>
      </c>
      <c r="AO186" s="302">
        <v>285417</v>
      </c>
      <c r="AP186" s="304">
        <v>333460.47499999998</v>
      </c>
      <c r="AQ186" s="300">
        <v>0.85592452898653137</v>
      </c>
      <c r="AR186" s="302">
        <v>284254</v>
      </c>
      <c r="AS186" s="304">
        <v>333795.125</v>
      </c>
      <c r="AT186" s="300">
        <v>0.85158223925529175</v>
      </c>
      <c r="AU186" s="302">
        <v>282611</v>
      </c>
      <c r="AV186" s="304">
        <v>334162.24166666699</v>
      </c>
      <c r="AW186" s="300">
        <v>0.84572990230868061</v>
      </c>
      <c r="AX186" s="302">
        <v>280996</v>
      </c>
      <c r="AY186" s="304">
        <v>334562.15833333298</v>
      </c>
      <c r="AZ186" s="300">
        <v>0.83989176002396659</v>
      </c>
      <c r="BA186" s="302">
        <v>280076</v>
      </c>
      <c r="BB186" s="304">
        <v>335004.97499999998</v>
      </c>
      <c r="BC186" s="300">
        <v>0.83603534544524305</v>
      </c>
      <c r="BD186" s="302">
        <v>279621</v>
      </c>
      <c r="BE186" s="304">
        <v>335489.3</v>
      </c>
      <c r="BF186" s="300">
        <v>0.83347218525300215</v>
      </c>
      <c r="BG186" s="302">
        <v>278818</v>
      </c>
      <c r="BH186" s="304">
        <v>336024.92499999999</v>
      </c>
      <c r="BI186" s="300">
        <v>0.82975392376026869</v>
      </c>
      <c r="BJ186" s="302">
        <v>278993</v>
      </c>
      <c r="BK186" s="304">
        <v>336595.88333333301</v>
      </c>
      <c r="BL186" s="300">
        <v>0.82886634630558298</v>
      </c>
      <c r="BM186" s="302">
        <v>279227</v>
      </c>
      <c r="BN186" s="304">
        <v>336914.50833333301</v>
      </c>
      <c r="BO186" s="306">
        <f t="shared" si="2"/>
        <v>0.82877701343671806</v>
      </c>
    </row>
    <row r="187" spans="1:67" x14ac:dyDescent="0.2">
      <c r="A187" s="306" t="s">
        <v>620</v>
      </c>
      <c r="B187" s="5" t="s">
        <v>475</v>
      </c>
      <c r="C187" s="5" t="s">
        <v>402</v>
      </c>
      <c r="D187" s="5" t="s">
        <v>416</v>
      </c>
      <c r="E187" s="5" t="s">
        <v>8</v>
      </c>
      <c r="F187" s="117" t="s">
        <v>372</v>
      </c>
      <c r="G187" s="5" t="s">
        <v>373</v>
      </c>
      <c r="H187" s="152">
        <v>297851</v>
      </c>
      <c r="I187" s="274">
        <v>277881.308333333</v>
      </c>
      <c r="J187" s="199">
        <v>1.0718641055292295</v>
      </c>
      <c r="K187" s="302">
        <v>296733</v>
      </c>
      <c r="L187" s="304">
        <v>278191.34999999998</v>
      </c>
      <c r="M187" s="300">
        <v>1.0666507064292259</v>
      </c>
      <c r="N187" s="302">
        <v>294474</v>
      </c>
      <c r="O187" s="304">
        <v>278426.99166666699</v>
      </c>
      <c r="P187" s="300">
        <v>1.0576345283094697</v>
      </c>
      <c r="Q187" s="302">
        <v>293556</v>
      </c>
      <c r="R187" s="304">
        <v>278662.63333333301</v>
      </c>
      <c r="S187" s="300">
        <v>1.0534458692524151</v>
      </c>
      <c r="T187" s="302">
        <v>292439</v>
      </c>
      <c r="U187" s="304">
        <v>278898.27500000002</v>
      </c>
      <c r="V187" s="300">
        <v>1.0485507664039873</v>
      </c>
      <c r="W187" s="302">
        <v>290315</v>
      </c>
      <c r="X187" s="304">
        <v>279038.42499999999</v>
      </c>
      <c r="Y187" s="300">
        <v>1.0404122658017441</v>
      </c>
      <c r="Z187" s="302">
        <v>289267</v>
      </c>
      <c r="AA187" s="304">
        <v>279178.57500000001</v>
      </c>
      <c r="AB187" s="300">
        <v>1.03613610034366</v>
      </c>
      <c r="AC187" s="302">
        <v>288925</v>
      </c>
      <c r="AD187" s="304">
        <v>279623.15000000002</v>
      </c>
      <c r="AE187" s="300">
        <v>1.03326566487789</v>
      </c>
      <c r="AF187" s="302">
        <v>285329</v>
      </c>
      <c r="AG187" s="304">
        <v>280003.33333333302</v>
      </c>
      <c r="AH187" s="300">
        <v>1.0190200116665289</v>
      </c>
      <c r="AI187" s="302">
        <v>282791</v>
      </c>
      <c r="AJ187" s="304">
        <v>280409.82500000001</v>
      </c>
      <c r="AK187" s="300">
        <v>1.0084917673622884</v>
      </c>
      <c r="AL187" s="302">
        <v>282287</v>
      </c>
      <c r="AM187" s="304">
        <v>280832.22499999998</v>
      </c>
      <c r="AN187" s="300">
        <v>1.0051802281593576</v>
      </c>
      <c r="AO187" s="302">
        <v>279899</v>
      </c>
      <c r="AP187" s="304">
        <v>281234.15000000002</v>
      </c>
      <c r="AQ187" s="300">
        <v>0.99525253245382883</v>
      </c>
      <c r="AR187" s="302">
        <v>279313</v>
      </c>
      <c r="AS187" s="304">
        <v>281657.20833333302</v>
      </c>
      <c r="AT187" s="300">
        <v>0.99167708738148563</v>
      </c>
      <c r="AU187" s="302">
        <v>278444</v>
      </c>
      <c r="AV187" s="304">
        <v>282115.308333333</v>
      </c>
      <c r="AW187" s="300">
        <v>0.98698649727651377</v>
      </c>
      <c r="AX187" s="302">
        <v>277543</v>
      </c>
      <c r="AY187" s="304">
        <v>282602.05</v>
      </c>
      <c r="AZ187" s="300">
        <v>0.9820983251890778</v>
      </c>
      <c r="BA187" s="302">
        <v>278528</v>
      </c>
      <c r="BB187" s="304">
        <v>283122.03333333298</v>
      </c>
      <c r="BC187" s="300">
        <v>0.98377366367694807</v>
      </c>
      <c r="BD187" s="302">
        <v>278732</v>
      </c>
      <c r="BE187" s="304">
        <v>283675.71666666702</v>
      </c>
      <c r="BF187" s="300">
        <v>0.98257264765289676</v>
      </c>
      <c r="BG187" s="302">
        <v>278913</v>
      </c>
      <c r="BH187" s="304">
        <v>284246.99166666699</v>
      </c>
      <c r="BI187" s="300">
        <v>0.98123465921172492</v>
      </c>
      <c r="BJ187" s="302">
        <v>277841</v>
      </c>
      <c r="BK187" s="304">
        <v>284831.183333333</v>
      </c>
      <c r="BL187" s="300">
        <v>0.97545850404605272</v>
      </c>
      <c r="BM187" s="302">
        <v>278288</v>
      </c>
      <c r="BN187" s="304">
        <v>285139.50833333301</v>
      </c>
      <c r="BO187" s="306">
        <f t="shared" si="2"/>
        <v>0.97597138196183086</v>
      </c>
    </row>
    <row r="188" spans="1:67" x14ac:dyDescent="0.2">
      <c r="A188" s="306" t="s">
        <v>627</v>
      </c>
      <c r="B188" s="5" t="s">
        <v>484</v>
      </c>
      <c r="C188" s="5" t="s">
        <v>465</v>
      </c>
      <c r="D188" s="5" t="s">
        <v>424</v>
      </c>
      <c r="E188" s="5" t="s">
        <v>35</v>
      </c>
      <c r="F188" s="117" t="s">
        <v>374</v>
      </c>
      <c r="G188" s="5" t="s">
        <v>375</v>
      </c>
      <c r="H188" s="152">
        <v>59908</v>
      </c>
      <c r="I188" s="274">
        <v>65413.033333333296</v>
      </c>
      <c r="J188" s="199">
        <v>0.91584194994779378</v>
      </c>
      <c r="K188" s="302">
        <v>59284</v>
      </c>
      <c r="L188" s="304">
        <v>65453.7</v>
      </c>
      <c r="M188" s="300">
        <v>0.90573947691268797</v>
      </c>
      <c r="N188" s="302">
        <v>58216</v>
      </c>
      <c r="O188" s="304">
        <v>65490.291666666701</v>
      </c>
      <c r="P188" s="300">
        <v>0.88892564864894053</v>
      </c>
      <c r="Q188" s="302">
        <v>57793</v>
      </c>
      <c r="R188" s="304">
        <v>65526.883333333302</v>
      </c>
      <c r="S188" s="300">
        <v>0.88197388705348201</v>
      </c>
      <c r="T188" s="302">
        <v>57454</v>
      </c>
      <c r="U188" s="304">
        <v>65563.475000000006</v>
      </c>
      <c r="V188" s="300">
        <v>0.8763110863174961</v>
      </c>
      <c r="W188" s="302">
        <v>57095</v>
      </c>
      <c r="X188" s="304">
        <v>65606.375</v>
      </c>
      <c r="Y188" s="300">
        <v>0.87026603740871222</v>
      </c>
      <c r="Z188" s="302">
        <v>57117</v>
      </c>
      <c r="AA188" s="304">
        <v>65649.274999999994</v>
      </c>
      <c r="AB188" s="300">
        <v>0.87003245656559047</v>
      </c>
      <c r="AC188" s="302">
        <v>57011</v>
      </c>
      <c r="AD188" s="304">
        <v>65702.600000000006</v>
      </c>
      <c r="AE188" s="300">
        <v>0.86771299765914889</v>
      </c>
      <c r="AF188" s="302">
        <v>56332</v>
      </c>
      <c r="AG188" s="304">
        <v>65722.291666666701</v>
      </c>
      <c r="AH188" s="300">
        <v>0.85712166407262835</v>
      </c>
      <c r="AI188" s="302">
        <v>55452</v>
      </c>
      <c r="AJ188" s="304">
        <v>65743.925000000003</v>
      </c>
      <c r="AK188" s="300">
        <v>0.84345435718965667</v>
      </c>
      <c r="AL188" s="302">
        <v>55203</v>
      </c>
      <c r="AM188" s="304">
        <v>65766.625</v>
      </c>
      <c r="AN188" s="300">
        <v>0.83937711567227302</v>
      </c>
      <c r="AO188" s="302">
        <v>54578</v>
      </c>
      <c r="AP188" s="304">
        <v>65778.633333333302</v>
      </c>
      <c r="AQ188" s="300">
        <v>0.82972231611176717</v>
      </c>
      <c r="AR188" s="302">
        <v>54546</v>
      </c>
      <c r="AS188" s="304">
        <v>65793.958333333299</v>
      </c>
      <c r="AT188" s="300">
        <v>0.82904268692350847</v>
      </c>
      <c r="AU188" s="302">
        <v>54666</v>
      </c>
      <c r="AV188" s="304">
        <v>65807.425000000003</v>
      </c>
      <c r="AW188" s="300">
        <v>0.83069653614314798</v>
      </c>
      <c r="AX188" s="302">
        <v>54981</v>
      </c>
      <c r="AY188" s="304">
        <v>65821.716666666704</v>
      </c>
      <c r="AZ188" s="300">
        <v>0.83530182414466503</v>
      </c>
      <c r="BA188" s="302">
        <v>55223</v>
      </c>
      <c r="BB188" s="304">
        <v>65835.958333333299</v>
      </c>
      <c r="BC188" s="300">
        <v>0.83879693404630107</v>
      </c>
      <c r="BD188" s="302">
        <v>55363</v>
      </c>
      <c r="BE188" s="304">
        <v>65852.274999999994</v>
      </c>
      <c r="BF188" s="300">
        <v>0.84071507020828062</v>
      </c>
      <c r="BG188" s="302">
        <v>55476</v>
      </c>
      <c r="BH188" s="304">
        <v>65890.975000000006</v>
      </c>
      <c r="BI188" s="300">
        <v>0.8419362439241489</v>
      </c>
      <c r="BJ188" s="302">
        <v>55623</v>
      </c>
      <c r="BK188" s="304">
        <v>65934.5</v>
      </c>
      <c r="BL188" s="300">
        <v>0.84360994623452057</v>
      </c>
      <c r="BM188" s="302">
        <v>55755</v>
      </c>
      <c r="BN188" s="304">
        <v>65969.274999999994</v>
      </c>
      <c r="BO188" s="306">
        <f t="shared" si="2"/>
        <v>0.84516617773956138</v>
      </c>
    </row>
    <row r="189" spans="1:67" x14ac:dyDescent="0.2">
      <c r="A189" s="306" t="s">
        <v>495</v>
      </c>
      <c r="B189" s="5" t="s">
        <v>481</v>
      </c>
      <c r="C189" s="5" t="s">
        <v>406</v>
      </c>
      <c r="D189" s="5" t="s">
        <v>435</v>
      </c>
      <c r="E189" s="5" t="s">
        <v>111</v>
      </c>
      <c r="F189" s="117" t="s">
        <v>376</v>
      </c>
      <c r="G189" s="5" t="s">
        <v>377</v>
      </c>
      <c r="H189" s="152">
        <v>225660</v>
      </c>
      <c r="I189" s="274">
        <v>218599.308333333</v>
      </c>
      <c r="J189" s="199">
        <v>1.0322996981120383</v>
      </c>
      <c r="K189" s="302">
        <v>225570</v>
      </c>
      <c r="L189" s="304">
        <v>218944.95</v>
      </c>
      <c r="M189" s="300">
        <v>1.0302589760576801</v>
      </c>
      <c r="N189" s="302">
        <v>225031</v>
      </c>
      <c r="O189" s="304">
        <v>219232.91666666701</v>
      </c>
      <c r="P189" s="300">
        <v>1.0264471386025882</v>
      </c>
      <c r="Q189" s="302">
        <v>224115</v>
      </c>
      <c r="R189" s="304">
        <v>219520.88333333301</v>
      </c>
      <c r="S189" s="300">
        <v>1.0209279253841697</v>
      </c>
      <c r="T189" s="302">
        <v>223550</v>
      </c>
      <c r="U189" s="304">
        <v>219808.85</v>
      </c>
      <c r="V189" s="300">
        <v>1.017020015345151</v>
      </c>
      <c r="W189" s="302">
        <v>221708</v>
      </c>
      <c r="X189" s="304">
        <v>220021.96666666699</v>
      </c>
      <c r="Y189" s="300">
        <v>1.0076630227375767</v>
      </c>
      <c r="Z189" s="302">
        <v>220372</v>
      </c>
      <c r="AA189" s="304">
        <v>220235.08333333299</v>
      </c>
      <c r="AB189" s="300">
        <v>1.0006216841776283</v>
      </c>
      <c r="AC189" s="302">
        <v>219598</v>
      </c>
      <c r="AD189" s="304">
        <v>220724.41666666701</v>
      </c>
      <c r="AE189" s="300">
        <v>0.99489672831090503</v>
      </c>
      <c r="AF189" s="302">
        <v>218553</v>
      </c>
      <c r="AG189" s="304">
        <v>221080.625</v>
      </c>
      <c r="AH189" s="300">
        <v>0.988566953797964</v>
      </c>
      <c r="AI189" s="302">
        <v>215646</v>
      </c>
      <c r="AJ189" s="304">
        <v>221455.95833333299</v>
      </c>
      <c r="AK189" s="300">
        <v>0.97376472334698749</v>
      </c>
      <c r="AL189" s="302">
        <v>213418</v>
      </c>
      <c r="AM189" s="304">
        <v>221846.14166666701</v>
      </c>
      <c r="AN189" s="300">
        <v>0.96200906807146258</v>
      </c>
      <c r="AO189" s="302">
        <v>211982</v>
      </c>
      <c r="AP189" s="304">
        <v>222188.50833333301</v>
      </c>
      <c r="AQ189" s="300">
        <v>0.95406374339567135</v>
      </c>
      <c r="AR189" s="302">
        <v>211027</v>
      </c>
      <c r="AS189" s="304">
        <v>222543.97500000001</v>
      </c>
      <c r="AT189" s="300">
        <v>0.94824854278800397</v>
      </c>
      <c r="AU189" s="302">
        <v>209664</v>
      </c>
      <c r="AV189" s="304">
        <v>222914.058333333</v>
      </c>
      <c r="AW189" s="300">
        <v>0.9405597904753068</v>
      </c>
      <c r="AX189" s="302">
        <v>208657</v>
      </c>
      <c r="AY189" s="304">
        <v>223307.08333333299</v>
      </c>
      <c r="AZ189" s="300">
        <v>0.93439490089320343</v>
      </c>
      <c r="BA189" s="302">
        <v>209929</v>
      </c>
      <c r="BB189" s="304">
        <v>223708.308333333</v>
      </c>
      <c r="BC189" s="300">
        <v>0.93840502198603482</v>
      </c>
      <c r="BD189" s="302">
        <v>211015</v>
      </c>
      <c r="BE189" s="304">
        <v>224103.40833333301</v>
      </c>
      <c r="BF189" s="300">
        <v>0.94159656726922591</v>
      </c>
      <c r="BG189" s="302">
        <v>211891</v>
      </c>
      <c r="BH189" s="304">
        <v>224510.433333333</v>
      </c>
      <c r="BI189" s="300">
        <v>0.94379132788632236</v>
      </c>
      <c r="BJ189" s="302">
        <v>212058</v>
      </c>
      <c r="BK189" s="304">
        <v>224965.09166666699</v>
      </c>
      <c r="BL189" s="300">
        <v>0.94262624671657258</v>
      </c>
      <c r="BM189" s="302">
        <v>212180</v>
      </c>
      <c r="BN189" s="304">
        <v>225163.27499999999</v>
      </c>
      <c r="BO189" s="306">
        <f t="shared" si="2"/>
        <v>0.94233839865759639</v>
      </c>
    </row>
    <row r="190" spans="1:67" x14ac:dyDescent="0.2">
      <c r="A190" s="306" t="s">
        <v>629</v>
      </c>
      <c r="B190" s="5" t="s">
        <v>477</v>
      </c>
      <c r="C190" s="5" t="s">
        <v>404</v>
      </c>
      <c r="D190" s="5" t="s">
        <v>426</v>
      </c>
      <c r="E190" s="5" t="s">
        <v>47</v>
      </c>
      <c r="F190" s="117" t="s">
        <v>378</v>
      </c>
      <c r="G190" s="5" t="s">
        <v>379</v>
      </c>
      <c r="H190" s="152">
        <v>82305</v>
      </c>
      <c r="I190" s="274">
        <v>128275.05</v>
      </c>
      <c r="J190" s="199">
        <v>0.64162906192591618</v>
      </c>
      <c r="K190" s="302">
        <v>81443</v>
      </c>
      <c r="L190" s="304">
        <v>128562.97500000001</v>
      </c>
      <c r="M190" s="300">
        <v>0.63348720733943809</v>
      </c>
      <c r="N190" s="302">
        <v>80750</v>
      </c>
      <c r="O190" s="304">
        <v>128756.516666667</v>
      </c>
      <c r="P190" s="300">
        <v>0.62715272275539036</v>
      </c>
      <c r="Q190" s="302">
        <v>80041</v>
      </c>
      <c r="R190" s="304">
        <v>128950.058333333</v>
      </c>
      <c r="S190" s="300">
        <v>0.62071317403436777</v>
      </c>
      <c r="T190" s="302">
        <v>79496</v>
      </c>
      <c r="U190" s="304">
        <v>129143.6</v>
      </c>
      <c r="V190" s="300">
        <v>0.6155628308332739</v>
      </c>
      <c r="W190" s="302">
        <v>78698</v>
      </c>
      <c r="X190" s="304">
        <v>129272.03333333301</v>
      </c>
      <c r="Y190" s="300">
        <v>0.60877823277579401</v>
      </c>
      <c r="Z190" s="302">
        <v>77923</v>
      </c>
      <c r="AA190" s="304">
        <v>129400.46666666699</v>
      </c>
      <c r="AB190" s="300">
        <v>0.60218484528906746</v>
      </c>
      <c r="AC190" s="302">
        <v>77619</v>
      </c>
      <c r="AD190" s="304">
        <v>129789.075</v>
      </c>
      <c r="AE190" s="300">
        <v>0.59803954993900688</v>
      </c>
      <c r="AF190" s="302">
        <v>76726</v>
      </c>
      <c r="AG190" s="304">
        <v>130117.933333333</v>
      </c>
      <c r="AH190" s="300">
        <v>0.58966506794605456</v>
      </c>
      <c r="AI190" s="302">
        <v>75793</v>
      </c>
      <c r="AJ190" s="304">
        <v>130472.558333333</v>
      </c>
      <c r="AK190" s="300">
        <v>0.58091142664929629</v>
      </c>
      <c r="AL190" s="302">
        <v>75279</v>
      </c>
      <c r="AM190" s="304">
        <v>130846.683333333</v>
      </c>
      <c r="AN190" s="300">
        <v>0.57532218686985082</v>
      </c>
      <c r="AO190" s="302">
        <v>74503</v>
      </c>
      <c r="AP190" s="304">
        <v>131185.09166666699</v>
      </c>
      <c r="AQ190" s="300">
        <v>0.56792276510586581</v>
      </c>
      <c r="AR190" s="302">
        <v>74292</v>
      </c>
      <c r="AS190" s="304">
        <v>131533.45000000001</v>
      </c>
      <c r="AT190" s="300">
        <v>0.56481450155834878</v>
      </c>
      <c r="AU190" s="302">
        <v>74017</v>
      </c>
      <c r="AV190" s="304">
        <v>131901.38333333301</v>
      </c>
      <c r="AW190" s="300">
        <v>0.56115408443404124</v>
      </c>
      <c r="AX190" s="302">
        <v>73802</v>
      </c>
      <c r="AY190" s="304">
        <v>132293.45000000001</v>
      </c>
      <c r="AZ190" s="300">
        <v>0.55786586561919727</v>
      </c>
      <c r="BA190" s="302">
        <v>73846</v>
      </c>
      <c r="BB190" s="304">
        <v>132718.1</v>
      </c>
      <c r="BC190" s="300">
        <v>0.55641242603684049</v>
      </c>
      <c r="BD190" s="302">
        <v>73597</v>
      </c>
      <c r="BE190" s="304">
        <v>133165.14166666701</v>
      </c>
      <c r="BF190" s="300">
        <v>0.5526746645471583</v>
      </c>
      <c r="BG190" s="302">
        <v>73654</v>
      </c>
      <c r="BH190" s="304">
        <v>133616.02499999999</v>
      </c>
      <c r="BI190" s="300">
        <v>0.55123627573863243</v>
      </c>
      <c r="BJ190" s="302">
        <v>74104</v>
      </c>
      <c r="BK190" s="304">
        <v>134113.875</v>
      </c>
      <c r="BL190" s="300">
        <v>0.55254536489979134</v>
      </c>
      <c r="BM190" s="302">
        <v>74123</v>
      </c>
      <c r="BN190" s="304">
        <v>134385.816666667</v>
      </c>
      <c r="BO190" s="306">
        <f t="shared" si="2"/>
        <v>0.55156862411943386</v>
      </c>
    </row>
    <row r="191" spans="1:67" x14ac:dyDescent="0.2">
      <c r="A191" s="306" t="s">
        <v>639</v>
      </c>
      <c r="B191" s="5" t="s">
        <v>480</v>
      </c>
      <c r="C191" s="5" t="s">
        <v>405</v>
      </c>
      <c r="D191" s="5" t="s">
        <v>429</v>
      </c>
      <c r="E191" s="5" t="s">
        <v>60</v>
      </c>
      <c r="F191" s="117" t="s">
        <v>380</v>
      </c>
      <c r="G191" s="5" t="s">
        <v>381</v>
      </c>
      <c r="H191" s="152">
        <v>125948</v>
      </c>
      <c r="I191" s="274">
        <v>105782.858333333</v>
      </c>
      <c r="J191" s="199">
        <v>1.1906276875514603</v>
      </c>
      <c r="K191" s="302">
        <v>125604</v>
      </c>
      <c r="L191" s="304">
        <v>105871.875</v>
      </c>
      <c r="M191" s="300">
        <v>1.1863774019303994</v>
      </c>
      <c r="N191" s="302">
        <v>125022</v>
      </c>
      <c r="O191" s="304">
        <v>105945.41666666701</v>
      </c>
      <c r="P191" s="300">
        <v>1.1800604871219025</v>
      </c>
      <c r="Q191" s="302">
        <v>124075</v>
      </c>
      <c r="R191" s="304">
        <v>106018.95833333299</v>
      </c>
      <c r="S191" s="300">
        <v>1.1703095554843805</v>
      </c>
      <c r="T191" s="302">
        <v>123609</v>
      </c>
      <c r="U191" s="304">
        <v>106092.5</v>
      </c>
      <c r="V191" s="300">
        <v>1.1651059217192545</v>
      </c>
      <c r="W191" s="302">
        <v>122519</v>
      </c>
      <c r="X191" s="304">
        <v>106148.71666666699</v>
      </c>
      <c r="Y191" s="300">
        <v>1.1542202661266241</v>
      </c>
      <c r="Z191" s="302">
        <v>122272</v>
      </c>
      <c r="AA191" s="304">
        <v>106204.933333333</v>
      </c>
      <c r="AB191" s="300">
        <v>1.1512836189656011</v>
      </c>
      <c r="AC191" s="302">
        <v>121829</v>
      </c>
      <c r="AD191" s="304">
        <v>106317.858333333</v>
      </c>
      <c r="AE191" s="300">
        <v>1.1458940380273246</v>
      </c>
      <c r="AF191" s="302">
        <v>120217</v>
      </c>
      <c r="AG191" s="304">
        <v>106396.516666667</v>
      </c>
      <c r="AH191" s="300">
        <v>1.1298960131996767</v>
      </c>
      <c r="AI191" s="302">
        <v>118294</v>
      </c>
      <c r="AJ191" s="304">
        <v>106478.95833333299</v>
      </c>
      <c r="AK191" s="300">
        <v>1.1109612814738472</v>
      </c>
      <c r="AL191" s="302">
        <v>117945</v>
      </c>
      <c r="AM191" s="304">
        <v>106561.016666667</v>
      </c>
      <c r="AN191" s="300">
        <v>1.1068306561764814</v>
      </c>
      <c r="AO191" s="302">
        <v>117010</v>
      </c>
      <c r="AP191" s="304">
        <v>106625.59166666699</v>
      </c>
      <c r="AQ191" s="300">
        <v>1.097391331396282</v>
      </c>
      <c r="AR191" s="302">
        <v>116454</v>
      </c>
      <c r="AS191" s="304">
        <v>106694.258333333</v>
      </c>
      <c r="AT191" s="300">
        <v>1.0914739163955358</v>
      </c>
      <c r="AU191" s="302">
        <v>115984</v>
      </c>
      <c r="AV191" s="304">
        <v>106773.325</v>
      </c>
      <c r="AW191" s="300">
        <v>1.0862638210433178</v>
      </c>
      <c r="AX191" s="302">
        <v>115555</v>
      </c>
      <c r="AY191" s="304">
        <v>106868.28333333301</v>
      </c>
      <c r="AZ191" s="300">
        <v>1.0812843286681442</v>
      </c>
      <c r="BA191" s="302">
        <v>116242</v>
      </c>
      <c r="BB191" s="304">
        <v>106971.808333333</v>
      </c>
      <c r="BC191" s="300">
        <v>1.0866601379475638</v>
      </c>
      <c r="BD191" s="302">
        <v>116108</v>
      </c>
      <c r="BE191" s="304">
        <v>107084.941666667</v>
      </c>
      <c r="BF191" s="300">
        <v>1.0842607577956189</v>
      </c>
      <c r="BG191" s="302">
        <v>116213</v>
      </c>
      <c r="BH191" s="304">
        <v>107200.91666666701</v>
      </c>
      <c r="BI191" s="300">
        <v>1.0840672226838821</v>
      </c>
      <c r="BJ191" s="302">
        <v>116403</v>
      </c>
      <c r="BK191" s="304">
        <v>107323.191666667</v>
      </c>
      <c r="BL191" s="300">
        <v>1.0846024814611719</v>
      </c>
      <c r="BM191" s="302">
        <v>116656</v>
      </c>
      <c r="BN191" s="304">
        <v>107396.816666667</v>
      </c>
      <c r="BO191" s="306">
        <f t="shared" si="2"/>
        <v>1.0862146907209662</v>
      </c>
    </row>
    <row r="192" spans="1:67" x14ac:dyDescent="0.2">
      <c r="A192" s="306" t="s">
        <v>501</v>
      </c>
      <c r="B192" s="5" t="s">
        <v>480</v>
      </c>
      <c r="C192" s="5" t="s">
        <v>405</v>
      </c>
      <c r="D192" s="5" t="s">
        <v>429</v>
      </c>
      <c r="E192" s="5" t="s">
        <v>60</v>
      </c>
      <c r="F192" s="117" t="s">
        <v>382</v>
      </c>
      <c r="G192" s="5" t="s">
        <v>383</v>
      </c>
      <c r="H192" s="152">
        <v>165975</v>
      </c>
      <c r="I192" s="274">
        <v>145860.90833333301</v>
      </c>
      <c r="J192" s="199">
        <v>1.1378991252454063</v>
      </c>
      <c r="K192" s="302">
        <v>165827</v>
      </c>
      <c r="L192" s="304">
        <v>145990.375</v>
      </c>
      <c r="M192" s="300">
        <v>1.1358762521159358</v>
      </c>
      <c r="N192" s="302">
        <v>165208</v>
      </c>
      <c r="O192" s="304">
        <v>146088.83333333299</v>
      </c>
      <c r="P192" s="300">
        <v>1.1308735666540819</v>
      </c>
      <c r="Q192" s="302">
        <v>164824</v>
      </c>
      <c r="R192" s="304">
        <v>146187.29166666701</v>
      </c>
      <c r="S192" s="300">
        <v>1.1274851467652058</v>
      </c>
      <c r="T192" s="302">
        <v>164143</v>
      </c>
      <c r="U192" s="304">
        <v>146285.75</v>
      </c>
      <c r="V192" s="300">
        <v>1.1220710151193811</v>
      </c>
      <c r="W192" s="302">
        <v>163241</v>
      </c>
      <c r="X192" s="304">
        <v>146340.21666666699</v>
      </c>
      <c r="Y192" s="300">
        <v>1.1154896700189363</v>
      </c>
      <c r="Z192" s="302">
        <v>163478</v>
      </c>
      <c r="AA192" s="304">
        <v>146394.683333333</v>
      </c>
      <c r="AB192" s="300">
        <v>1.1166935593403293</v>
      </c>
      <c r="AC192" s="302">
        <v>163316</v>
      </c>
      <c r="AD192" s="304">
        <v>146570.36666666699</v>
      </c>
      <c r="AE192" s="300">
        <v>1.1142497880995019</v>
      </c>
      <c r="AF192" s="302">
        <v>161921</v>
      </c>
      <c r="AG192" s="304">
        <v>146725.89166666701</v>
      </c>
      <c r="AH192" s="300">
        <v>1.1035611926479434</v>
      </c>
      <c r="AI192" s="302">
        <v>160004</v>
      </c>
      <c r="AJ192" s="304">
        <v>146898.691666667</v>
      </c>
      <c r="AK192" s="300">
        <v>1.0892132406670492</v>
      </c>
      <c r="AL192" s="302">
        <v>158677</v>
      </c>
      <c r="AM192" s="304">
        <v>147076.84166666699</v>
      </c>
      <c r="AN192" s="300">
        <v>1.0788714130782293</v>
      </c>
      <c r="AO192" s="302">
        <v>157354</v>
      </c>
      <c r="AP192" s="304">
        <v>147247.183333333</v>
      </c>
      <c r="AQ192" s="300">
        <v>1.0686384380187941</v>
      </c>
      <c r="AR192" s="302">
        <v>156447</v>
      </c>
      <c r="AS192" s="304">
        <v>147422.33333333299</v>
      </c>
      <c r="AT192" s="300">
        <v>1.0612164145188339</v>
      </c>
      <c r="AU192" s="302">
        <v>155819</v>
      </c>
      <c r="AV192" s="304">
        <v>147610.59166666699</v>
      </c>
      <c r="AW192" s="300">
        <v>1.0556085321564808</v>
      </c>
      <c r="AX192" s="302">
        <v>155761</v>
      </c>
      <c r="AY192" s="304">
        <v>147816.86666666699</v>
      </c>
      <c r="AZ192" s="300">
        <v>1.0537430775829348</v>
      </c>
      <c r="BA192" s="302">
        <v>156238</v>
      </c>
      <c r="BB192" s="304">
        <v>148040.808333333</v>
      </c>
      <c r="BC192" s="300">
        <v>1.0553711625797797</v>
      </c>
      <c r="BD192" s="302">
        <v>156717</v>
      </c>
      <c r="BE192" s="304">
        <v>148284.58333333299</v>
      </c>
      <c r="BF192" s="300">
        <v>1.0568664420610168</v>
      </c>
      <c r="BG192" s="302">
        <v>156700</v>
      </c>
      <c r="BH192" s="304">
        <v>148531.54166666701</v>
      </c>
      <c r="BI192" s="300">
        <v>1.0549947724346964</v>
      </c>
      <c r="BJ192" s="302">
        <v>156060</v>
      </c>
      <c r="BK192" s="304">
        <v>148787.75833333301</v>
      </c>
      <c r="BL192" s="300">
        <v>1.0488766128889098</v>
      </c>
      <c r="BM192" s="302">
        <v>155948</v>
      </c>
      <c r="BN192" s="304">
        <v>149049.13333333301</v>
      </c>
      <c r="BO192" s="306">
        <f t="shared" si="2"/>
        <v>1.0462858556261336</v>
      </c>
    </row>
    <row r="193" spans="1:67" x14ac:dyDescent="0.2">
      <c r="A193" s="306" t="s">
        <v>628</v>
      </c>
      <c r="B193" s="5" t="s">
        <v>485</v>
      </c>
      <c r="C193" s="5" t="s">
        <v>464</v>
      </c>
      <c r="D193" s="5" t="s">
        <v>425</v>
      </c>
      <c r="E193" s="5" t="s">
        <v>40</v>
      </c>
      <c r="F193" s="117" t="s">
        <v>384</v>
      </c>
      <c r="G193" s="5" t="s">
        <v>385</v>
      </c>
      <c r="H193" s="152">
        <v>208429</v>
      </c>
      <c r="I193" s="274">
        <v>183137.36666666699</v>
      </c>
      <c r="J193" s="199">
        <v>1.1381019821005014</v>
      </c>
      <c r="K193" s="302">
        <v>208285</v>
      </c>
      <c r="L193" s="304">
        <v>183257.67499999999</v>
      </c>
      <c r="M193" s="300">
        <v>1.1365690413784852</v>
      </c>
      <c r="N193" s="302">
        <v>207139</v>
      </c>
      <c r="O193" s="304">
        <v>183342.85</v>
      </c>
      <c r="P193" s="300">
        <v>1.1297904445141984</v>
      </c>
      <c r="Q193" s="302">
        <v>206009</v>
      </c>
      <c r="R193" s="304">
        <v>183428.02499999999</v>
      </c>
      <c r="S193" s="300">
        <v>1.1231053706215286</v>
      </c>
      <c r="T193" s="302">
        <v>205888</v>
      </c>
      <c r="U193" s="304">
        <v>183513.2</v>
      </c>
      <c r="V193" s="300">
        <v>1.1219247443780611</v>
      </c>
      <c r="W193" s="302">
        <v>205326</v>
      </c>
      <c r="X193" s="304">
        <v>183562.05</v>
      </c>
      <c r="Y193" s="300">
        <v>1.1185645398926414</v>
      </c>
      <c r="Z193" s="302">
        <v>206305</v>
      </c>
      <c r="AA193" s="304">
        <v>183610.9</v>
      </c>
      <c r="AB193" s="300">
        <v>1.1235988713088385</v>
      </c>
      <c r="AC193" s="302">
        <v>206668</v>
      </c>
      <c r="AD193" s="304">
        <v>183813.73333333299</v>
      </c>
      <c r="AE193" s="300">
        <v>1.1243338364997051</v>
      </c>
      <c r="AF193" s="302">
        <v>204747</v>
      </c>
      <c r="AG193" s="304">
        <v>184000.66666666701</v>
      </c>
      <c r="AH193" s="300">
        <v>1.1127514030746244</v>
      </c>
      <c r="AI193" s="302">
        <v>202941</v>
      </c>
      <c r="AJ193" s="304">
        <v>184195.76666666701</v>
      </c>
      <c r="AK193" s="300">
        <v>1.1017679921344534</v>
      </c>
      <c r="AL193" s="302">
        <v>202179</v>
      </c>
      <c r="AM193" s="304">
        <v>184407.75</v>
      </c>
      <c r="AN193" s="300">
        <v>1.0963693228728186</v>
      </c>
      <c r="AO193" s="302">
        <v>201164</v>
      </c>
      <c r="AP193" s="304">
        <v>184611.3</v>
      </c>
      <c r="AQ193" s="300">
        <v>1.0896624421148653</v>
      </c>
      <c r="AR193" s="302">
        <v>200715</v>
      </c>
      <c r="AS193" s="304">
        <v>184827.72500000001</v>
      </c>
      <c r="AT193" s="300">
        <v>1.0859572069071346</v>
      </c>
      <c r="AU193" s="302">
        <v>200702</v>
      </c>
      <c r="AV193" s="304">
        <v>185064.63333333301</v>
      </c>
      <c r="AW193" s="300">
        <v>1.0844967857175682</v>
      </c>
      <c r="AX193" s="302">
        <v>200725</v>
      </c>
      <c r="AY193" s="304">
        <v>185317.92499999999</v>
      </c>
      <c r="AZ193" s="300">
        <v>1.0831386116588562</v>
      </c>
      <c r="BA193" s="302">
        <v>201873</v>
      </c>
      <c r="BB193" s="304">
        <v>185596.46666666699</v>
      </c>
      <c r="BC193" s="300">
        <v>1.0876985086282156</v>
      </c>
      <c r="BD193" s="302">
        <v>202425</v>
      </c>
      <c r="BE193" s="304">
        <v>185886.02499999999</v>
      </c>
      <c r="BF193" s="300">
        <v>1.0889737407639977</v>
      </c>
      <c r="BG193" s="302">
        <v>202454</v>
      </c>
      <c r="BH193" s="304">
        <v>186181.60833333299</v>
      </c>
      <c r="BI193" s="300">
        <v>1.0874006396890368</v>
      </c>
      <c r="BJ193" s="302">
        <v>202275</v>
      </c>
      <c r="BK193" s="304">
        <v>186483.65</v>
      </c>
      <c r="BL193" s="300">
        <v>1.0846795416112887</v>
      </c>
      <c r="BM193" s="302">
        <v>202059</v>
      </c>
      <c r="BN193" s="304">
        <v>186640.02499999999</v>
      </c>
      <c r="BO193" s="306">
        <f t="shared" si="2"/>
        <v>1.0826134426417913</v>
      </c>
    </row>
    <row r="194" spans="1:67" x14ac:dyDescent="0.2">
      <c r="A194" s="306" t="s">
        <v>623</v>
      </c>
      <c r="B194" s="5" t="s">
        <v>476</v>
      </c>
      <c r="C194" s="5" t="s">
        <v>403</v>
      </c>
      <c r="D194" s="5" t="s">
        <v>420</v>
      </c>
      <c r="E194" s="5" t="s">
        <v>25</v>
      </c>
      <c r="F194" s="117" t="s">
        <v>386</v>
      </c>
      <c r="G194" s="5" t="s">
        <v>387</v>
      </c>
      <c r="H194" s="152">
        <v>291517</v>
      </c>
      <c r="I194" s="274">
        <v>285434.15000000002</v>
      </c>
      <c r="J194" s="199">
        <v>1.0213108697750426</v>
      </c>
      <c r="K194" s="302">
        <v>291616</v>
      </c>
      <c r="L194" s="304">
        <v>285733.97499999998</v>
      </c>
      <c r="M194" s="300">
        <v>1.0205856688900927</v>
      </c>
      <c r="N194" s="302">
        <v>290085</v>
      </c>
      <c r="O194" s="304">
        <v>285914.183333333</v>
      </c>
      <c r="P194" s="300">
        <v>1.0145876522040338</v>
      </c>
      <c r="Q194" s="302">
        <v>288899</v>
      </c>
      <c r="R194" s="304">
        <v>286094.39166666701</v>
      </c>
      <c r="S194" s="300">
        <v>1.0098030874250785</v>
      </c>
      <c r="T194" s="302">
        <v>286866</v>
      </c>
      <c r="U194" s="304">
        <v>286274.59999999998</v>
      </c>
      <c r="V194" s="300">
        <v>1.0020658486641847</v>
      </c>
      <c r="W194" s="302">
        <v>283806</v>
      </c>
      <c r="X194" s="304">
        <v>286403.8</v>
      </c>
      <c r="Y194" s="300">
        <v>0.99092958962136679</v>
      </c>
      <c r="Z194" s="302">
        <v>283498</v>
      </c>
      <c r="AA194" s="304">
        <v>286533</v>
      </c>
      <c r="AB194" s="300">
        <v>0.98940785180066515</v>
      </c>
      <c r="AC194" s="302">
        <v>281822</v>
      </c>
      <c r="AD194" s="304">
        <v>286954.558333333</v>
      </c>
      <c r="AE194" s="300">
        <v>0.98211368948748012</v>
      </c>
      <c r="AF194" s="302">
        <v>277977</v>
      </c>
      <c r="AG194" s="304">
        <v>287311.308333333</v>
      </c>
      <c r="AH194" s="300">
        <v>0.96751151777672628</v>
      </c>
      <c r="AI194" s="302">
        <v>274238</v>
      </c>
      <c r="AJ194" s="304">
        <v>287700.14166666701</v>
      </c>
      <c r="AK194" s="300">
        <v>0.95320773361917766</v>
      </c>
      <c r="AL194" s="302">
        <v>272968</v>
      </c>
      <c r="AM194" s="304">
        <v>288103.40000000002</v>
      </c>
      <c r="AN194" s="300">
        <v>0.94746538916236311</v>
      </c>
      <c r="AO194" s="302">
        <v>269452</v>
      </c>
      <c r="AP194" s="304">
        <v>288489.05</v>
      </c>
      <c r="AQ194" s="300">
        <v>0.93401118690640084</v>
      </c>
      <c r="AR194" s="302">
        <v>266838</v>
      </c>
      <c r="AS194" s="304">
        <v>288907.20833333302</v>
      </c>
      <c r="AT194" s="300">
        <v>0.92361143060207007</v>
      </c>
      <c r="AU194" s="302">
        <v>263602</v>
      </c>
      <c r="AV194" s="304">
        <v>289360.35833333299</v>
      </c>
      <c r="AW194" s="300">
        <v>0.91098173059469234</v>
      </c>
      <c r="AX194" s="302">
        <v>261084</v>
      </c>
      <c r="AY194" s="304">
        <v>289860.21666666702</v>
      </c>
      <c r="AZ194" s="300">
        <v>0.90072381440410276</v>
      </c>
      <c r="BA194" s="302">
        <v>259205</v>
      </c>
      <c r="BB194" s="304">
        <v>290408.8</v>
      </c>
      <c r="BC194" s="300">
        <v>0.89255215406695665</v>
      </c>
      <c r="BD194" s="302">
        <v>258352</v>
      </c>
      <c r="BE194" s="304">
        <v>290996.64166666701</v>
      </c>
      <c r="BF194" s="300">
        <v>0.88781780614478345</v>
      </c>
      <c r="BG194" s="302">
        <v>258075</v>
      </c>
      <c r="BH194" s="304">
        <v>291597.03333333298</v>
      </c>
      <c r="BI194" s="300">
        <v>0.8850398683754338</v>
      </c>
      <c r="BJ194" s="302">
        <v>256921</v>
      </c>
      <c r="BK194" s="304">
        <v>292218.45</v>
      </c>
      <c r="BL194" s="300">
        <v>0.87920868788401274</v>
      </c>
      <c r="BM194" s="302">
        <v>256170</v>
      </c>
      <c r="BN194" s="304">
        <v>292565.34166666702</v>
      </c>
      <c r="BO194" s="306">
        <f t="shared" si="2"/>
        <v>0.87559927139922855</v>
      </c>
    </row>
    <row r="195" spans="1:67" x14ac:dyDescent="0.2">
      <c r="A195" s="306" t="s">
        <v>496</v>
      </c>
      <c r="B195" s="5" t="s">
        <v>497</v>
      </c>
      <c r="C195" s="5" t="s">
        <v>411</v>
      </c>
      <c r="D195" s="5" t="s">
        <v>437</v>
      </c>
      <c r="E195" s="5" t="s">
        <v>123</v>
      </c>
      <c r="F195" s="117" t="s">
        <v>388</v>
      </c>
      <c r="G195" s="5" t="s">
        <v>389</v>
      </c>
      <c r="H195" s="152">
        <v>224015</v>
      </c>
      <c r="I195" s="274">
        <v>193738.816666667</v>
      </c>
      <c r="J195" s="199">
        <v>1.1562731921988767</v>
      </c>
      <c r="K195" s="302">
        <v>223572</v>
      </c>
      <c r="L195" s="304">
        <v>193805.3</v>
      </c>
      <c r="M195" s="300">
        <v>1.153590742874421</v>
      </c>
      <c r="N195" s="302">
        <v>222180</v>
      </c>
      <c r="O195" s="304">
        <v>193867.77499999999</v>
      </c>
      <c r="P195" s="300">
        <v>1.1460388401321469</v>
      </c>
      <c r="Q195" s="302">
        <v>221709</v>
      </c>
      <c r="R195" s="304">
        <v>193930.25</v>
      </c>
      <c r="S195" s="300">
        <v>1.1432409332736899</v>
      </c>
      <c r="T195" s="302">
        <v>221141</v>
      </c>
      <c r="U195" s="304">
        <v>193992.72500000001</v>
      </c>
      <c r="V195" s="300">
        <v>1.139944809786037</v>
      </c>
      <c r="W195" s="302">
        <v>220194</v>
      </c>
      <c r="X195" s="304">
        <v>194016.183333333</v>
      </c>
      <c r="Y195" s="300">
        <v>1.134925943892483</v>
      </c>
      <c r="Z195" s="302">
        <v>220979</v>
      </c>
      <c r="AA195" s="304">
        <v>194039.64166666701</v>
      </c>
      <c r="AB195" s="300">
        <v>1.1388343026298258</v>
      </c>
      <c r="AC195" s="302">
        <v>221350</v>
      </c>
      <c r="AD195" s="304">
        <v>194142.45</v>
      </c>
      <c r="AE195" s="300">
        <v>1.1401421997095431</v>
      </c>
      <c r="AF195" s="302">
        <v>220487</v>
      </c>
      <c r="AG195" s="304">
        <v>194224.17499999999</v>
      </c>
      <c r="AH195" s="300">
        <v>1.1352191353110395</v>
      </c>
      <c r="AI195" s="302">
        <v>219209</v>
      </c>
      <c r="AJ195" s="304">
        <v>194309.95833333299</v>
      </c>
      <c r="AK195" s="300">
        <v>1.1281408419837826</v>
      </c>
      <c r="AL195" s="302">
        <v>218174</v>
      </c>
      <c r="AM195" s="304">
        <v>194397.41666666701</v>
      </c>
      <c r="AN195" s="300">
        <v>1.1223091527708038</v>
      </c>
      <c r="AO195" s="302">
        <v>215807</v>
      </c>
      <c r="AP195" s="304">
        <v>194489.71666666699</v>
      </c>
      <c r="AQ195" s="300">
        <v>1.1096062233967279</v>
      </c>
      <c r="AR195" s="302">
        <v>214936</v>
      </c>
      <c r="AS195" s="304">
        <v>194586.71666666699</v>
      </c>
      <c r="AT195" s="300">
        <v>1.1045769396900404</v>
      </c>
      <c r="AU195" s="302">
        <v>214732</v>
      </c>
      <c r="AV195" s="304">
        <v>194693.78333333301</v>
      </c>
      <c r="AW195" s="300">
        <v>1.1029217077381448</v>
      </c>
      <c r="AX195" s="302">
        <v>214383</v>
      </c>
      <c r="AY195" s="304">
        <v>194817.441666667</v>
      </c>
      <c r="AZ195" s="300">
        <v>1.1004302190088797</v>
      </c>
      <c r="BA195" s="302">
        <v>214981</v>
      </c>
      <c r="BB195" s="304">
        <v>194958.85</v>
      </c>
      <c r="BC195" s="300">
        <v>1.1026993645069203</v>
      </c>
      <c r="BD195" s="302">
        <v>215116</v>
      </c>
      <c r="BE195" s="304">
        <v>195116.52499999999</v>
      </c>
      <c r="BF195" s="300">
        <v>1.1025001598403825</v>
      </c>
      <c r="BG195" s="302">
        <v>215825</v>
      </c>
      <c r="BH195" s="304">
        <v>195277.95833333299</v>
      </c>
      <c r="BI195" s="300">
        <v>1.1052194617458766</v>
      </c>
      <c r="BJ195" s="302">
        <v>215588</v>
      </c>
      <c r="BK195" s="304">
        <v>195439.125</v>
      </c>
      <c r="BL195" s="300">
        <v>1.1030954011895009</v>
      </c>
      <c r="BM195" s="302">
        <v>215829</v>
      </c>
      <c r="BN195" s="304">
        <v>195525.933333333</v>
      </c>
      <c r="BO195" s="306">
        <f>BM195/BN195</f>
        <v>1.1038382291317557</v>
      </c>
    </row>
    <row r="196" spans="1:67" x14ac:dyDescent="0.2">
      <c r="A196" s="306" t="s">
        <v>635</v>
      </c>
      <c r="B196" s="5" t="s">
        <v>483</v>
      </c>
      <c r="C196" s="5" t="s">
        <v>407</v>
      </c>
      <c r="D196" s="5" t="s">
        <v>423</v>
      </c>
      <c r="E196" s="5" t="s">
        <v>34</v>
      </c>
      <c r="F196" s="117" t="s">
        <v>390</v>
      </c>
      <c r="G196" s="5" t="s">
        <v>391</v>
      </c>
      <c r="H196" s="152">
        <v>152298</v>
      </c>
      <c r="I196" s="274">
        <v>152563.38333333301</v>
      </c>
      <c r="J196" s="199">
        <v>0.99826050440456493</v>
      </c>
      <c r="K196" s="302">
        <v>151796</v>
      </c>
      <c r="L196" s="304">
        <v>152719.22500000001</v>
      </c>
      <c r="M196" s="300">
        <v>0.99395475585997761</v>
      </c>
      <c r="N196" s="302">
        <v>150414</v>
      </c>
      <c r="O196" s="304">
        <v>152838.25833333301</v>
      </c>
      <c r="P196" s="300">
        <v>0.98413840644502881</v>
      </c>
      <c r="Q196" s="302">
        <v>149059</v>
      </c>
      <c r="R196" s="304">
        <v>152957.29166666701</v>
      </c>
      <c r="S196" s="300">
        <v>0.97451385531091661</v>
      </c>
      <c r="T196" s="302">
        <v>148326</v>
      </c>
      <c r="U196" s="304">
        <v>153076.32500000001</v>
      </c>
      <c r="V196" s="300">
        <v>0.96896760488599387</v>
      </c>
      <c r="W196" s="302">
        <v>147118</v>
      </c>
      <c r="X196" s="304">
        <v>153153.058333333</v>
      </c>
      <c r="Y196" s="300">
        <v>0.96059459472106734</v>
      </c>
      <c r="Z196" s="302">
        <v>146226</v>
      </c>
      <c r="AA196" s="304">
        <v>153229.79166666701</v>
      </c>
      <c r="AB196" s="300">
        <v>0.95429223266254315</v>
      </c>
      <c r="AC196" s="302">
        <v>144936</v>
      </c>
      <c r="AD196" s="304">
        <v>153484.86666666699</v>
      </c>
      <c r="AE196" s="300">
        <v>0.94430156632162887</v>
      </c>
      <c r="AF196" s="302">
        <v>142722</v>
      </c>
      <c r="AG196" s="304">
        <v>153709.683333333</v>
      </c>
      <c r="AH196" s="300">
        <v>0.9285166484306312</v>
      </c>
      <c r="AI196" s="302">
        <v>140401</v>
      </c>
      <c r="AJ196" s="304">
        <v>153945.58333333299</v>
      </c>
      <c r="AK196" s="300">
        <v>0.91201707096717821</v>
      </c>
      <c r="AL196" s="302">
        <v>139347</v>
      </c>
      <c r="AM196" s="304">
        <v>154194.15</v>
      </c>
      <c r="AN196" s="300">
        <v>0.90371132756982031</v>
      </c>
      <c r="AO196" s="302">
        <v>137547</v>
      </c>
      <c r="AP196" s="304">
        <v>154423.15</v>
      </c>
      <c r="AQ196" s="300">
        <v>0.89071489605023602</v>
      </c>
      <c r="AR196" s="302">
        <v>137695</v>
      </c>
      <c r="AS196" s="304">
        <v>154662.20833333299</v>
      </c>
      <c r="AT196" s="300">
        <v>0.89029505969056955</v>
      </c>
      <c r="AU196" s="302">
        <v>137259</v>
      </c>
      <c r="AV196" s="304">
        <v>154912.20833333299</v>
      </c>
      <c r="AW196" s="300">
        <v>0.8860437887803676</v>
      </c>
      <c r="AX196" s="302">
        <v>136971</v>
      </c>
      <c r="AY196" s="304">
        <v>155172.26666666701</v>
      </c>
      <c r="AZ196" s="300">
        <v>0.88270283693305829</v>
      </c>
      <c r="BA196" s="302">
        <v>138215</v>
      </c>
      <c r="BB196" s="304">
        <v>155442.27499999999</v>
      </c>
      <c r="BC196" s="300">
        <v>0.88917252401253133</v>
      </c>
      <c r="BD196" s="302">
        <v>138954</v>
      </c>
      <c r="BE196" s="304">
        <v>155720.308333333</v>
      </c>
      <c r="BF196" s="300">
        <v>0.89233062461292301</v>
      </c>
      <c r="BG196" s="302">
        <v>138846</v>
      </c>
      <c r="BH196" s="304">
        <v>156003.191666667</v>
      </c>
      <c r="BI196" s="300">
        <v>0.89002025225658921</v>
      </c>
      <c r="BJ196" s="302">
        <v>138970</v>
      </c>
      <c r="BK196" s="304">
        <v>156311.79999999999</v>
      </c>
      <c r="BL196" s="300">
        <v>0.88905636042832348</v>
      </c>
      <c r="BM196" s="302">
        <v>139366</v>
      </c>
      <c r="BN196" s="304">
        <v>156453.375</v>
      </c>
      <c r="BO196" s="306">
        <f>BM196/BN196</f>
        <v>0.89078295690329468</v>
      </c>
    </row>
    <row r="197" spans="1:67" x14ac:dyDescent="0.2">
      <c r="A197" s="306" t="s">
        <v>500</v>
      </c>
      <c r="B197" s="5" t="s">
        <v>483</v>
      </c>
      <c r="C197" s="5" t="s">
        <v>407</v>
      </c>
      <c r="D197" s="5" t="s">
        <v>431</v>
      </c>
      <c r="E197" s="5" t="s">
        <v>82</v>
      </c>
      <c r="F197" s="117" t="s">
        <v>392</v>
      </c>
      <c r="G197" s="5" t="s">
        <v>393</v>
      </c>
      <c r="H197" s="152">
        <v>72994</v>
      </c>
      <c r="I197" s="274">
        <v>68686.416666666701</v>
      </c>
      <c r="J197" s="199">
        <v>1.0627137583001001</v>
      </c>
      <c r="K197" s="302">
        <v>72994</v>
      </c>
      <c r="L197" s="304">
        <v>68742.574999999997</v>
      </c>
      <c r="M197" s="300">
        <v>1.061845588414458</v>
      </c>
      <c r="N197" s="302">
        <v>72652</v>
      </c>
      <c r="O197" s="304">
        <v>68787.7</v>
      </c>
      <c r="P197" s="300">
        <v>1.0561771944693601</v>
      </c>
      <c r="Q197" s="302">
        <v>72602</v>
      </c>
      <c r="R197" s="304">
        <v>68832.824999999997</v>
      </c>
      <c r="S197" s="300">
        <v>1.054758394704852</v>
      </c>
      <c r="T197" s="302">
        <v>72360</v>
      </c>
      <c r="U197" s="304">
        <v>68877.95</v>
      </c>
      <c r="V197" s="300">
        <v>1.0505539145691765</v>
      </c>
      <c r="W197" s="302">
        <v>72019</v>
      </c>
      <c r="X197" s="304">
        <v>68903.608333333294</v>
      </c>
      <c r="Y197" s="300">
        <v>1.0452137666230112</v>
      </c>
      <c r="Z197" s="302">
        <v>72062</v>
      </c>
      <c r="AA197" s="304">
        <v>68929.266666666706</v>
      </c>
      <c r="AB197" s="300">
        <v>1.0454485225917578</v>
      </c>
      <c r="AC197" s="302">
        <v>72142</v>
      </c>
      <c r="AD197" s="304">
        <v>69018.783333333296</v>
      </c>
      <c r="AE197" s="300">
        <v>1.0452516911459133</v>
      </c>
      <c r="AF197" s="302">
        <v>72223</v>
      </c>
      <c r="AG197" s="304">
        <v>69102.274999999994</v>
      </c>
      <c r="AH197" s="300">
        <v>1.0451609588830471</v>
      </c>
      <c r="AI197" s="302">
        <v>71677</v>
      </c>
      <c r="AJ197" s="304">
        <v>69190.166666666701</v>
      </c>
      <c r="AK197" s="300">
        <v>1.0359420052464097</v>
      </c>
      <c r="AL197" s="302">
        <v>71953</v>
      </c>
      <c r="AM197" s="304">
        <v>69278.391666666706</v>
      </c>
      <c r="AN197" s="300">
        <v>1.038606674736362</v>
      </c>
      <c r="AO197" s="302">
        <v>71538</v>
      </c>
      <c r="AP197" s="304">
        <v>69356.024999999994</v>
      </c>
      <c r="AQ197" s="300">
        <v>1.0314604967628984</v>
      </c>
      <c r="AR197" s="302">
        <v>71358</v>
      </c>
      <c r="AS197" s="304">
        <v>69437.516666666706</v>
      </c>
      <c r="AT197" s="300">
        <v>1.0276577191340601</v>
      </c>
      <c r="AU197" s="302">
        <v>71254</v>
      </c>
      <c r="AV197" s="304">
        <v>69525.850000000006</v>
      </c>
      <c r="AW197" s="300">
        <v>1.0248562225416877</v>
      </c>
      <c r="AX197" s="302">
        <v>71069</v>
      </c>
      <c r="AY197" s="304">
        <v>69623.908333333296</v>
      </c>
      <c r="AZ197" s="300">
        <v>1.0207556815073946</v>
      </c>
      <c r="BA197" s="302">
        <v>71377</v>
      </c>
      <c r="BB197" s="304">
        <v>69727.658333333296</v>
      </c>
      <c r="BC197" s="300">
        <v>1.0236540521521893</v>
      </c>
      <c r="BD197" s="302">
        <v>71449</v>
      </c>
      <c r="BE197" s="304">
        <v>69839.091666666704</v>
      </c>
      <c r="BF197" s="300">
        <v>1.0230516791515156</v>
      </c>
      <c r="BG197" s="302">
        <v>71386</v>
      </c>
      <c r="BH197" s="304">
        <v>69949.866666666698</v>
      </c>
      <c r="BI197" s="300">
        <v>1.0205308945073037</v>
      </c>
      <c r="BJ197" s="302">
        <v>71337</v>
      </c>
      <c r="BK197" s="304">
        <v>70060.774999999994</v>
      </c>
      <c r="BL197" s="300">
        <v>1.0182159703486009</v>
      </c>
      <c r="BM197" s="302">
        <v>71275</v>
      </c>
      <c r="BN197" s="304">
        <v>70105.866666666698</v>
      </c>
      <c r="BO197" s="306">
        <f>BM197/BN197</f>
        <v>1.0166766832637872</v>
      </c>
    </row>
    <row r="198" spans="1:67" x14ac:dyDescent="0.2">
      <c r="A198" s="1" t="s">
        <v>449</v>
      </c>
      <c r="H198" s="149">
        <f>SUBTOTAL(9,H7:H197)</f>
        <v>33325180</v>
      </c>
      <c r="I198" s="149">
        <f>SUBTOTAL(9,I7:I197)</f>
        <v>32564237.491666693</v>
      </c>
      <c r="J198" s="277">
        <f>H198/I198</f>
        <v>1.0233674290248016</v>
      </c>
      <c r="K198" s="149">
        <f>SUBTOTAL(9,K7:K197)</f>
        <v>33200844</v>
      </c>
      <c r="L198" s="149">
        <f>SUBTOTAL(9,L7:L197)</f>
        <v>32596836.074999984</v>
      </c>
      <c r="M198" s="277">
        <f>K198/L198</f>
        <v>1.0185296488165383</v>
      </c>
      <c r="N198" s="149">
        <f>SUBTOTAL(9,N7:N197)</f>
        <v>33031725</v>
      </c>
      <c r="O198" s="149">
        <f>SUBTOTAL(9,O7:O197)</f>
        <v>32619970.741666667</v>
      </c>
      <c r="P198" s="277">
        <f>N198/O198</f>
        <v>1.0126227660225147</v>
      </c>
      <c r="Q198" s="149">
        <f>SUBTOTAL(9,Q7:Q197)</f>
        <v>32894484</v>
      </c>
      <c r="R198" s="149">
        <f>SUBTOTAL(9,R7:R197)</f>
        <v>32645960.933333334</v>
      </c>
      <c r="S198" s="277">
        <f>Q198/R198</f>
        <v>1.007612674265407</v>
      </c>
      <c r="T198" s="149">
        <f>SUBTOTAL(9,T7:T197)</f>
        <v>32737365</v>
      </c>
      <c r="U198" s="149">
        <f>SUBTOTAL(9,U7:U197)</f>
        <v>32674806.650000002</v>
      </c>
      <c r="V198" s="277">
        <f>T198/U198</f>
        <v>1.0019145744508942</v>
      </c>
      <c r="W198" s="149">
        <f>SUBTOTAL(9,W7:W197)</f>
        <v>32521118</v>
      </c>
      <c r="X198" s="149">
        <f>SUBTOTAL(9,X7:X197)</f>
        <v>32693350.349999994</v>
      </c>
      <c r="Y198" s="277">
        <f>W198/X198</f>
        <v>0.99473188436926308</v>
      </c>
      <c r="Z198" s="149">
        <f>SUBTOTAL(9,Z7:Z197)</f>
        <v>32470068</v>
      </c>
      <c r="AA198" s="149">
        <f>SUBTOTAL(9,AA7:AA197)</f>
        <v>32714543.216666669</v>
      </c>
      <c r="AB198" s="277">
        <f>Z198/AA198</f>
        <v>0.99252701726423254</v>
      </c>
      <c r="AC198" s="149">
        <f>SUBTOTAL(9,AC7:AC197)</f>
        <v>32340131</v>
      </c>
      <c r="AD198" s="149">
        <f>SUBTOTAL(9,AD7:AD197)</f>
        <v>32766390.450000018</v>
      </c>
      <c r="AE198" s="277">
        <f>AC198/AD198</f>
        <v>0.9869909549344329</v>
      </c>
      <c r="AF198" s="149">
        <f>SUBTOTAL(9,AF7:AF197)</f>
        <v>32068927</v>
      </c>
      <c r="AG198" s="149">
        <f>SUBTOTAL(9,AG7:AG197)</f>
        <v>32808367.383333333</v>
      </c>
      <c r="AH198" s="277">
        <f>AF198/AG198</f>
        <v>0.9774618354307697</v>
      </c>
      <c r="AI198" s="149">
        <f>SUBTOTAL(9,AI7:AI197)</f>
        <v>31772996</v>
      </c>
      <c r="AJ198" s="149">
        <f>SUBTOTAL(9,AJ7:AJ197)</f>
        <v>32853063.583333325</v>
      </c>
      <c r="AK198" s="277">
        <f>AI198/AJ198</f>
        <v>0.96712429632038177</v>
      </c>
      <c r="AL198" s="149">
        <f>SUBTOTAL(9,AL7:AL197)</f>
        <v>31641998</v>
      </c>
      <c r="AM198" s="149">
        <f>SUBTOTAL(9,AM7:AM197)</f>
        <v>32899730.883333318</v>
      </c>
      <c r="AN198" s="277">
        <f>AL198/AM198</f>
        <v>0.96177072427147203</v>
      </c>
      <c r="AO198" s="149">
        <f t="shared" ref="AO198" si="3">SUBTOTAL(9,AO7:AO197)</f>
        <v>31398507</v>
      </c>
      <c r="AP198" s="149">
        <f>SUBTOTAL(9,AP7:AP197)</f>
        <v>32941442.058333334</v>
      </c>
      <c r="AQ198" s="277">
        <f>AO198/AP198</f>
        <v>0.95316127765138292</v>
      </c>
      <c r="AR198" s="149">
        <f t="shared" ref="AR198" si="4">SUBTOTAL(9,AR7:AR197)</f>
        <v>31329363</v>
      </c>
      <c r="AS198" s="149">
        <f>SUBTOTAL(9,AS7:AS197)</f>
        <v>32985170.341666665</v>
      </c>
      <c r="AT198" s="277">
        <f>AR198/AS198</f>
        <v>0.94980146155028156</v>
      </c>
      <c r="AU198" s="149">
        <f t="shared" ref="AU198" si="5">SUBTOTAL(9,AU7:AU197)</f>
        <v>31219639</v>
      </c>
      <c r="AV198" s="149">
        <f>SUBTOTAL(9,AV7:AV197)</f>
        <v>33031649.541666664</v>
      </c>
      <c r="AW198" s="277">
        <f>AU198/AV198</f>
        <v>0.9451432015412683</v>
      </c>
      <c r="AX198" s="149">
        <f t="shared" ref="AX198" si="6">SUBTOTAL(9,AX7:AX197)</f>
        <v>31090636</v>
      </c>
      <c r="AY198" s="149">
        <f>SUBTOTAL(9,AY7:AY197)</f>
        <v>33080886.616666675</v>
      </c>
      <c r="AZ198" s="277">
        <f>AX198/AY198</f>
        <v>0.93983684174704207</v>
      </c>
      <c r="BA198" s="149">
        <f t="shared" ref="BA198" si="7">SUBTOTAL(9,BA7:BA197)</f>
        <v>31133646</v>
      </c>
      <c r="BB198" s="149">
        <f>SUBTOTAL(9,BB7:BB197)</f>
        <v>33133157.250000004</v>
      </c>
      <c r="BC198" s="277">
        <f>BA198/BB198</f>
        <v>0.93965225725658841</v>
      </c>
      <c r="BD198" s="149">
        <f t="shared" ref="BD198" si="8">SUBTOTAL(9,BD7:BD197)</f>
        <v>31143025</v>
      </c>
      <c r="BE198" s="149">
        <f>SUBTOTAL(9,BE7:BE197)</f>
        <v>33187972.549999986</v>
      </c>
      <c r="BF198" s="277">
        <f>BD198/BE198</f>
        <v>0.93838287208056681</v>
      </c>
      <c r="BG198" s="149">
        <f t="shared" ref="BG198" si="9">SUBTOTAL(9,BG7:BG197)</f>
        <v>31158963</v>
      </c>
      <c r="BH198" s="149">
        <f>SUBTOTAL(9,BH7:BH197)</f>
        <v>33247314.158333343</v>
      </c>
      <c r="BI198" s="277">
        <f>BG198/BH198</f>
        <v>0.93718737253818429</v>
      </c>
      <c r="BJ198" s="149">
        <f t="shared" ref="BJ198" si="10">SUBTOTAL(9,BJ7:BJ197)</f>
        <v>31154328</v>
      </c>
      <c r="BK198" s="149">
        <f>SUBTOTAL(9,BK7:BK197)</f>
        <v>33311722.575000014</v>
      </c>
      <c r="BL198" s="277">
        <f>BJ198/BK198</f>
        <v>0.93523617488880295</v>
      </c>
      <c r="BM198" s="149">
        <f>SUBTOTAL(9,BM7:BM197)</f>
        <v>31192194</v>
      </c>
      <c r="BN198" s="149">
        <f>SUBTOTAL(9,BN7:BN197)</f>
        <v>33345666.36666666</v>
      </c>
      <c r="BO198" s="196">
        <f>BM198/BN198</f>
        <v>0.9354197231212229</v>
      </c>
    </row>
    <row r="199" spans="1:67" x14ac:dyDescent="0.2">
      <c r="H199" s="152"/>
      <c r="I199" s="302"/>
      <c r="J199" s="302"/>
      <c r="K199" s="302"/>
      <c r="L199" s="302"/>
      <c r="M199" s="302"/>
      <c r="N199" s="302"/>
      <c r="O199" s="302"/>
      <c r="P199" s="302"/>
      <c r="Q199" s="302"/>
      <c r="R199" s="302"/>
      <c r="S199" s="302"/>
      <c r="T199" s="302"/>
      <c r="U199" s="302"/>
      <c r="V199" s="302"/>
      <c r="W199" s="302"/>
      <c r="X199" s="302"/>
      <c r="Y199" s="302"/>
      <c r="Z199" s="302"/>
      <c r="AA199" s="302"/>
      <c r="AB199" s="302"/>
      <c r="AC199" s="302"/>
      <c r="AD199" s="302"/>
      <c r="AE199" s="302"/>
      <c r="AF199" s="302"/>
      <c r="AG199" s="302"/>
      <c r="AH199" s="302"/>
      <c r="AI199" s="302"/>
      <c r="AJ199" s="302"/>
      <c r="AK199" s="302"/>
      <c r="AL199" s="302"/>
      <c r="AM199" s="302"/>
      <c r="AN199" s="302"/>
      <c r="AO199" s="302"/>
      <c r="AP199" s="302"/>
      <c r="AQ199" s="302"/>
    </row>
    <row r="200" spans="1:67" x14ac:dyDescent="0.2">
      <c r="H200" s="302"/>
      <c r="I200" s="302"/>
      <c r="J200" s="306"/>
      <c r="K200" s="302"/>
      <c r="L200" s="302"/>
      <c r="M200" s="306"/>
      <c r="N200" s="302"/>
      <c r="O200" s="302"/>
      <c r="P200" s="306"/>
      <c r="Q200" s="302"/>
      <c r="R200" s="302"/>
      <c r="S200" s="306"/>
      <c r="T200" s="302"/>
      <c r="U200" s="302"/>
      <c r="V200" s="306"/>
      <c r="W200" s="302"/>
      <c r="X200" s="302"/>
      <c r="Y200" s="306"/>
      <c r="Z200" s="302"/>
      <c r="AA200" s="302"/>
      <c r="AB200" s="306"/>
      <c r="AC200" s="302"/>
      <c r="AD200" s="302"/>
      <c r="AE200" s="306"/>
      <c r="AF200" s="302"/>
      <c r="AG200" s="302"/>
      <c r="AH200" s="306"/>
      <c r="AI200" s="302"/>
      <c r="AJ200" s="302"/>
      <c r="AL200" s="302"/>
      <c r="AM200" s="302"/>
      <c r="AN200" s="306"/>
      <c r="AO200" s="302"/>
      <c r="AP200" s="302"/>
      <c r="AQ200" s="306"/>
    </row>
    <row r="201" spans="1:67" x14ac:dyDescent="0.2">
      <c r="H201" s="152"/>
      <c r="I201" s="152"/>
      <c r="J201" s="184"/>
    </row>
    <row r="202" spans="1:67" x14ac:dyDescent="0.2">
      <c r="H202" s="152"/>
      <c r="I202" s="152"/>
      <c r="J202" s="184"/>
    </row>
    <row r="203" spans="1:67" x14ac:dyDescent="0.2">
      <c r="H203" s="152"/>
      <c r="I203" s="152"/>
      <c r="J203" s="184"/>
    </row>
    <row r="204" spans="1:67" x14ac:dyDescent="0.2">
      <c r="H204" s="152"/>
      <c r="I204" s="152"/>
      <c r="J204" s="184"/>
    </row>
    <row r="205" spans="1:67" x14ac:dyDescent="0.2">
      <c r="H205" s="152"/>
      <c r="I205" s="152"/>
      <c r="J205" s="184"/>
    </row>
    <row r="206" spans="1:67" x14ac:dyDescent="0.2">
      <c r="H206" s="152"/>
      <c r="I206" s="152"/>
      <c r="J206" s="184"/>
    </row>
    <row r="207" spans="1:67" x14ac:dyDescent="0.2">
      <c r="H207" s="152"/>
      <c r="I207" s="152"/>
      <c r="J207" s="184"/>
    </row>
    <row r="208" spans="1:67" x14ac:dyDescent="0.2">
      <c r="H208" s="152"/>
      <c r="I208" s="152"/>
      <c r="J208" s="184"/>
    </row>
    <row r="209" spans="8:10" x14ac:dyDescent="0.2">
      <c r="H209" s="152"/>
      <c r="I209" s="152"/>
      <c r="J209" s="184"/>
    </row>
    <row r="210" spans="8:10" x14ac:dyDescent="0.2">
      <c r="H210" s="152"/>
      <c r="I210" s="152"/>
      <c r="J210" s="184"/>
    </row>
    <row r="211" spans="8:10" x14ac:dyDescent="0.2">
      <c r="H211" s="152"/>
      <c r="I211" s="152"/>
      <c r="J211" s="184"/>
    </row>
    <row r="212" spans="8:10" x14ac:dyDescent="0.2">
      <c r="H212" s="152"/>
      <c r="I212" s="152"/>
      <c r="J212" s="184"/>
    </row>
    <row r="213" spans="8:10" x14ac:dyDescent="0.2">
      <c r="H213" s="152"/>
      <c r="I213" s="152"/>
      <c r="J213" s="184"/>
    </row>
    <row r="214" spans="8:10" x14ac:dyDescent="0.2">
      <c r="H214" s="152"/>
      <c r="I214" s="152"/>
      <c r="J214" s="184"/>
    </row>
    <row r="215" spans="8:10" x14ac:dyDescent="0.2">
      <c r="H215" s="152"/>
      <c r="I215" s="152"/>
      <c r="J215" s="184"/>
    </row>
    <row r="216" spans="8:10" x14ac:dyDescent="0.2">
      <c r="H216" s="152"/>
      <c r="I216" s="152"/>
      <c r="J216" s="184"/>
    </row>
    <row r="217" spans="8:10" x14ac:dyDescent="0.2">
      <c r="H217" s="152"/>
      <c r="I217" s="152"/>
      <c r="J217" s="184"/>
    </row>
    <row r="218" spans="8:10" x14ac:dyDescent="0.2">
      <c r="H218" s="152"/>
      <c r="I218" s="152"/>
      <c r="J218" s="184"/>
    </row>
    <row r="219" spans="8:10" x14ac:dyDescent="0.2">
      <c r="H219" s="152"/>
      <c r="I219" s="152"/>
      <c r="J219" s="184"/>
    </row>
    <row r="220" spans="8:10" x14ac:dyDescent="0.2">
      <c r="H220" s="152"/>
      <c r="I220" s="152"/>
      <c r="J220" s="184"/>
    </row>
    <row r="221" spans="8:10" x14ac:dyDescent="0.2">
      <c r="H221" s="152"/>
      <c r="I221" s="152"/>
      <c r="J221" s="184"/>
    </row>
    <row r="222" spans="8:10" x14ac:dyDescent="0.2">
      <c r="H222" s="152"/>
      <c r="I222" s="152"/>
      <c r="J222" s="184"/>
    </row>
    <row r="223" spans="8:10" x14ac:dyDescent="0.2">
      <c r="H223" s="152"/>
      <c r="I223" s="152"/>
      <c r="J223" s="184"/>
    </row>
    <row r="224" spans="8:10" x14ac:dyDescent="0.2">
      <c r="H224" s="152"/>
      <c r="I224" s="152"/>
      <c r="J224" s="184"/>
    </row>
    <row r="225" spans="8:10" x14ac:dyDescent="0.2">
      <c r="H225" s="152"/>
      <c r="I225" s="152"/>
      <c r="J225" s="184"/>
    </row>
    <row r="226" spans="8:10" x14ac:dyDescent="0.2">
      <c r="H226" s="152"/>
      <c r="I226" s="152"/>
      <c r="J226" s="184"/>
    </row>
    <row r="227" spans="8:10" x14ac:dyDescent="0.2">
      <c r="H227" s="152"/>
      <c r="I227" s="152"/>
      <c r="J227" s="184"/>
    </row>
    <row r="228" spans="8:10" x14ac:dyDescent="0.2">
      <c r="H228" s="152"/>
      <c r="I228" s="152"/>
      <c r="J228" s="184"/>
    </row>
    <row r="229" spans="8:10" x14ac:dyDescent="0.2">
      <c r="H229" s="152"/>
      <c r="I229" s="152"/>
      <c r="J229" s="184"/>
    </row>
    <row r="230" spans="8:10" x14ac:dyDescent="0.2">
      <c r="H230" s="152"/>
      <c r="I230" s="152"/>
      <c r="J230" s="184"/>
    </row>
    <row r="231" spans="8:10" x14ac:dyDescent="0.2">
      <c r="H231" s="152"/>
      <c r="I231" s="152"/>
      <c r="J231" s="184"/>
    </row>
    <row r="232" spans="8:10" x14ac:dyDescent="0.2">
      <c r="H232" s="152"/>
      <c r="I232" s="152"/>
      <c r="J232" s="184"/>
    </row>
    <row r="233" spans="8:10" x14ac:dyDescent="0.2">
      <c r="H233" s="152"/>
      <c r="I233" s="152"/>
      <c r="J233" s="184"/>
    </row>
    <row r="234" spans="8:10" x14ac:dyDescent="0.2">
      <c r="H234" s="152"/>
      <c r="I234" s="152"/>
      <c r="J234" s="184"/>
    </row>
    <row r="235" spans="8:10" x14ac:dyDescent="0.2">
      <c r="H235" s="152"/>
      <c r="I235" s="152"/>
      <c r="J235" s="184"/>
    </row>
    <row r="236" spans="8:10" x14ac:dyDescent="0.2">
      <c r="H236" s="152"/>
      <c r="I236" s="152"/>
      <c r="J236" s="184"/>
    </row>
    <row r="237" spans="8:10" x14ac:dyDescent="0.2">
      <c r="H237" s="152"/>
      <c r="I237" s="152"/>
      <c r="J237" s="184"/>
    </row>
    <row r="238" spans="8:10" x14ac:dyDescent="0.2">
      <c r="H238" s="152"/>
      <c r="I238" s="152"/>
      <c r="J238" s="184"/>
    </row>
    <row r="239" spans="8:10" x14ac:dyDescent="0.2">
      <c r="H239" s="152"/>
      <c r="I239" s="152"/>
      <c r="J239" s="184"/>
    </row>
    <row r="240" spans="8:10" x14ac:dyDescent="0.2">
      <c r="H240" s="152"/>
      <c r="I240" s="152"/>
      <c r="J240" s="184"/>
    </row>
    <row r="241" spans="8:10" x14ac:dyDescent="0.2">
      <c r="H241" s="152"/>
      <c r="I241" s="152"/>
      <c r="J241" s="184"/>
    </row>
    <row r="242" spans="8:10" x14ac:dyDescent="0.2">
      <c r="H242" s="152"/>
      <c r="I242" s="152"/>
      <c r="J242" s="184"/>
    </row>
    <row r="243" spans="8:10" x14ac:dyDescent="0.2">
      <c r="H243" s="152"/>
      <c r="I243" s="152"/>
      <c r="J243" s="184"/>
    </row>
    <row r="244" spans="8:10" x14ac:dyDescent="0.2">
      <c r="H244" s="152"/>
      <c r="I244" s="152"/>
      <c r="J244" s="184"/>
    </row>
    <row r="245" spans="8:10" x14ac:dyDescent="0.2">
      <c r="H245" s="152"/>
      <c r="I245" s="152"/>
      <c r="J245" s="184"/>
    </row>
    <row r="246" spans="8:10" x14ac:dyDescent="0.2">
      <c r="H246" s="152"/>
      <c r="I246" s="152"/>
      <c r="J246" s="184"/>
    </row>
    <row r="247" spans="8:10" x14ac:dyDescent="0.2">
      <c r="H247" s="152"/>
      <c r="I247" s="152"/>
      <c r="J247" s="184"/>
    </row>
    <row r="248" spans="8:10" x14ac:dyDescent="0.2">
      <c r="H248" s="152"/>
      <c r="I248" s="152"/>
      <c r="J248" s="184"/>
    </row>
    <row r="249" spans="8:10" x14ac:dyDescent="0.2">
      <c r="H249" s="152"/>
      <c r="I249" s="152"/>
      <c r="J249" s="184"/>
    </row>
    <row r="250" spans="8:10" x14ac:dyDescent="0.2">
      <c r="H250" s="152"/>
      <c r="I250" s="152"/>
      <c r="J250" s="184"/>
    </row>
    <row r="251" spans="8:10" x14ac:dyDescent="0.2">
      <c r="H251" s="152"/>
      <c r="I251" s="152"/>
      <c r="J251" s="184"/>
    </row>
    <row r="252" spans="8:10" x14ac:dyDescent="0.2">
      <c r="H252" s="152"/>
      <c r="I252" s="152"/>
      <c r="J252" s="184"/>
    </row>
    <row r="253" spans="8:10" x14ac:dyDescent="0.2">
      <c r="H253" s="152"/>
      <c r="I253" s="152"/>
      <c r="J253" s="184"/>
    </row>
    <row r="254" spans="8:10" x14ac:dyDescent="0.2">
      <c r="H254" s="152"/>
      <c r="I254" s="152"/>
      <c r="J254" s="184"/>
    </row>
    <row r="255" spans="8:10" x14ac:dyDescent="0.2">
      <c r="H255" s="152"/>
      <c r="I255" s="152"/>
      <c r="J255" s="184"/>
    </row>
    <row r="256" spans="8:10" x14ac:dyDescent="0.2">
      <c r="H256" s="152"/>
      <c r="I256" s="152"/>
      <c r="J256" s="184"/>
    </row>
    <row r="257" spans="8:10" x14ac:dyDescent="0.2">
      <c r="H257" s="152"/>
      <c r="I257" s="152"/>
      <c r="J257" s="184"/>
    </row>
    <row r="258" spans="8:10" x14ac:dyDescent="0.2">
      <c r="H258" s="152"/>
      <c r="I258" s="152"/>
      <c r="J258" s="184"/>
    </row>
    <row r="259" spans="8:10" x14ac:dyDescent="0.2">
      <c r="H259" s="152"/>
      <c r="I259" s="152"/>
      <c r="J259" s="184"/>
    </row>
    <row r="260" spans="8:10" x14ac:dyDescent="0.2">
      <c r="H260" s="152"/>
      <c r="I260" s="152"/>
      <c r="J260" s="184"/>
    </row>
    <row r="261" spans="8:10" x14ac:dyDescent="0.2">
      <c r="H261" s="152"/>
      <c r="I261" s="152"/>
      <c r="J261" s="184"/>
    </row>
    <row r="262" spans="8:10" x14ac:dyDescent="0.2">
      <c r="H262" s="152"/>
      <c r="I262" s="152"/>
      <c r="J262" s="184"/>
    </row>
    <row r="263" spans="8:10" x14ac:dyDescent="0.2">
      <c r="H263" s="152"/>
      <c r="I263" s="152"/>
      <c r="J263" s="184"/>
    </row>
    <row r="264" spans="8:10" x14ac:dyDescent="0.2">
      <c r="H264" s="152"/>
      <c r="I264" s="152"/>
      <c r="J264" s="184"/>
    </row>
    <row r="265" spans="8:10" x14ac:dyDescent="0.2">
      <c r="H265" s="152"/>
      <c r="I265" s="152"/>
      <c r="J265" s="184"/>
    </row>
    <row r="266" spans="8:10" x14ac:dyDescent="0.2">
      <c r="H266" s="152"/>
      <c r="I266" s="152"/>
      <c r="J266" s="184"/>
    </row>
    <row r="267" spans="8:10" x14ac:dyDescent="0.2">
      <c r="H267" s="152"/>
      <c r="I267" s="152"/>
      <c r="J267" s="184"/>
    </row>
    <row r="268" spans="8:10" x14ac:dyDescent="0.2">
      <c r="H268" s="152"/>
      <c r="I268" s="152"/>
      <c r="J268" s="184"/>
    </row>
    <row r="269" spans="8:10" x14ac:dyDescent="0.2">
      <c r="H269" s="152"/>
      <c r="I269" s="152"/>
      <c r="J269" s="184"/>
    </row>
    <row r="270" spans="8:10" x14ac:dyDescent="0.2">
      <c r="H270" s="152"/>
      <c r="I270" s="152"/>
      <c r="J270" s="184"/>
    </row>
    <row r="271" spans="8:10" x14ac:dyDescent="0.2">
      <c r="H271" s="152"/>
      <c r="I271" s="152"/>
      <c r="J271" s="184"/>
    </row>
    <row r="272" spans="8:10" x14ac:dyDescent="0.2">
      <c r="H272" s="152"/>
      <c r="I272" s="152"/>
      <c r="J272" s="184"/>
    </row>
    <row r="273" spans="8:10" x14ac:dyDescent="0.2">
      <c r="H273" s="152"/>
      <c r="I273" s="152"/>
      <c r="J273" s="184"/>
    </row>
    <row r="274" spans="8:10" x14ac:dyDescent="0.2">
      <c r="H274" s="152"/>
      <c r="I274" s="152"/>
      <c r="J274" s="184"/>
    </row>
    <row r="275" spans="8:10" x14ac:dyDescent="0.2">
      <c r="H275" s="152"/>
      <c r="I275" s="152"/>
      <c r="J275" s="184"/>
    </row>
    <row r="276" spans="8:10" x14ac:dyDescent="0.2">
      <c r="H276" s="152"/>
      <c r="I276" s="152"/>
      <c r="J276" s="184"/>
    </row>
    <row r="277" spans="8:10" x14ac:dyDescent="0.2">
      <c r="H277" s="152"/>
      <c r="I277" s="152"/>
      <c r="J277" s="184"/>
    </row>
    <row r="278" spans="8:10" x14ac:dyDescent="0.2">
      <c r="H278" s="152"/>
      <c r="I278" s="152"/>
      <c r="J278" s="184"/>
    </row>
    <row r="279" spans="8:10" x14ac:dyDescent="0.2">
      <c r="H279" s="152"/>
      <c r="I279" s="152"/>
      <c r="J279" s="184"/>
    </row>
    <row r="280" spans="8:10" x14ac:dyDescent="0.2">
      <c r="H280" s="152"/>
      <c r="I280" s="152"/>
      <c r="J280" s="184"/>
    </row>
    <row r="281" spans="8:10" x14ac:dyDescent="0.2">
      <c r="H281" s="152"/>
      <c r="I281" s="152"/>
      <c r="J281" s="184"/>
    </row>
    <row r="282" spans="8:10" x14ac:dyDescent="0.2">
      <c r="H282" s="152"/>
      <c r="I282" s="152"/>
      <c r="J282" s="184"/>
    </row>
    <row r="283" spans="8:10" x14ac:dyDescent="0.2">
      <c r="H283" s="152"/>
      <c r="I283" s="152"/>
      <c r="J283" s="184"/>
    </row>
    <row r="284" spans="8:10" x14ac:dyDescent="0.2">
      <c r="H284" s="152"/>
      <c r="I284" s="152"/>
      <c r="J284" s="184"/>
    </row>
    <row r="285" spans="8:10" x14ac:dyDescent="0.2">
      <c r="H285" s="152"/>
      <c r="I285" s="152"/>
      <c r="J285" s="184"/>
    </row>
    <row r="286" spans="8:10" x14ac:dyDescent="0.2">
      <c r="H286" s="152"/>
      <c r="I286" s="152"/>
      <c r="J286" s="184"/>
    </row>
    <row r="287" spans="8:10" x14ac:dyDescent="0.2">
      <c r="H287" s="152"/>
      <c r="I287" s="152"/>
      <c r="J287" s="184"/>
    </row>
    <row r="288" spans="8:10" x14ac:dyDescent="0.2">
      <c r="H288" s="152"/>
      <c r="I288" s="152"/>
      <c r="J288" s="184"/>
    </row>
    <row r="289" spans="8:10" x14ac:dyDescent="0.2">
      <c r="H289" s="152"/>
      <c r="I289" s="152"/>
      <c r="J289" s="184"/>
    </row>
    <row r="290" spans="8:10" x14ac:dyDescent="0.2">
      <c r="H290" s="152"/>
      <c r="I290" s="152"/>
      <c r="J290" s="184"/>
    </row>
    <row r="291" spans="8:10" x14ac:dyDescent="0.2">
      <c r="H291" s="152"/>
      <c r="I291" s="152"/>
      <c r="J291" s="184"/>
    </row>
    <row r="292" spans="8:10" x14ac:dyDescent="0.2">
      <c r="H292" s="152"/>
      <c r="I292" s="152"/>
      <c r="J292" s="184"/>
    </row>
    <row r="293" spans="8:10" x14ac:dyDescent="0.2">
      <c r="H293" s="152"/>
      <c r="I293" s="152"/>
      <c r="J293" s="184"/>
    </row>
    <row r="294" spans="8:10" x14ac:dyDescent="0.2">
      <c r="H294" s="152"/>
      <c r="I294" s="152"/>
      <c r="J294" s="184"/>
    </row>
    <row r="295" spans="8:10" x14ac:dyDescent="0.2">
      <c r="H295" s="152"/>
      <c r="I295" s="152"/>
      <c r="J295" s="184"/>
    </row>
    <row r="296" spans="8:10" x14ac:dyDescent="0.2">
      <c r="H296" s="152"/>
      <c r="I296" s="152"/>
      <c r="J296" s="184"/>
    </row>
    <row r="297" spans="8:10" x14ac:dyDescent="0.2">
      <c r="H297" s="152"/>
      <c r="I297" s="152"/>
      <c r="J297" s="184"/>
    </row>
    <row r="298" spans="8:10" x14ac:dyDescent="0.2">
      <c r="H298" s="152"/>
      <c r="I298" s="152"/>
      <c r="J298" s="184"/>
    </row>
    <row r="299" spans="8:10" x14ac:dyDescent="0.2">
      <c r="H299" s="152"/>
      <c r="I299" s="152"/>
      <c r="J299" s="184"/>
    </row>
    <row r="300" spans="8:10" x14ac:dyDescent="0.2">
      <c r="H300" s="152"/>
      <c r="I300" s="152"/>
      <c r="J300" s="184"/>
    </row>
    <row r="301" spans="8:10" x14ac:dyDescent="0.2">
      <c r="H301" s="152"/>
      <c r="I301" s="152"/>
      <c r="J301" s="184"/>
    </row>
    <row r="302" spans="8:10" x14ac:dyDescent="0.2">
      <c r="H302" s="152"/>
      <c r="I302" s="152"/>
      <c r="J302" s="184"/>
    </row>
    <row r="303" spans="8:10" x14ac:dyDescent="0.2">
      <c r="H303" s="152"/>
      <c r="I303" s="152"/>
      <c r="J303" s="184"/>
    </row>
    <row r="304" spans="8:10" x14ac:dyDescent="0.2">
      <c r="H304" s="152"/>
      <c r="I304" s="152"/>
      <c r="J304" s="184"/>
    </row>
    <row r="305" spans="8:10" x14ac:dyDescent="0.2">
      <c r="H305" s="152"/>
      <c r="I305" s="152"/>
      <c r="J305" s="184"/>
    </row>
    <row r="306" spans="8:10" x14ac:dyDescent="0.2">
      <c r="H306" s="152"/>
      <c r="I306" s="152"/>
      <c r="J306" s="184"/>
    </row>
    <row r="307" spans="8:10" x14ac:dyDescent="0.2">
      <c r="H307" s="152"/>
      <c r="I307" s="152"/>
      <c r="J307" s="184"/>
    </row>
    <row r="308" spans="8:10" x14ac:dyDescent="0.2">
      <c r="H308" s="152"/>
      <c r="I308" s="152"/>
      <c r="J308" s="184"/>
    </row>
    <row r="309" spans="8:10" x14ac:dyDescent="0.2">
      <c r="H309" s="152"/>
      <c r="I309" s="152"/>
      <c r="J309" s="184"/>
    </row>
    <row r="310" spans="8:10" x14ac:dyDescent="0.2">
      <c r="H310" s="152"/>
      <c r="I310" s="152"/>
      <c r="J310" s="184"/>
    </row>
    <row r="311" spans="8:10" x14ac:dyDescent="0.2">
      <c r="H311" s="152"/>
      <c r="I311" s="152"/>
      <c r="J311" s="184"/>
    </row>
    <row r="312" spans="8:10" x14ac:dyDescent="0.2">
      <c r="H312" s="152"/>
      <c r="I312" s="152"/>
      <c r="J312" s="184"/>
    </row>
    <row r="313" spans="8:10" x14ac:dyDescent="0.2">
      <c r="H313" s="152"/>
      <c r="I313" s="152"/>
      <c r="J313" s="184"/>
    </row>
    <row r="314" spans="8:10" x14ac:dyDescent="0.2">
      <c r="H314" s="152"/>
      <c r="I314" s="152"/>
      <c r="J314" s="184"/>
    </row>
    <row r="315" spans="8:10" x14ac:dyDescent="0.2">
      <c r="H315" s="152"/>
      <c r="I315" s="152"/>
      <c r="J315" s="184"/>
    </row>
    <row r="316" spans="8:10" x14ac:dyDescent="0.2">
      <c r="H316" s="152"/>
      <c r="I316" s="152"/>
      <c r="J316" s="184"/>
    </row>
    <row r="317" spans="8:10" x14ac:dyDescent="0.2">
      <c r="H317" s="152"/>
      <c r="I317" s="152"/>
      <c r="J317" s="184"/>
    </row>
    <row r="318" spans="8:10" x14ac:dyDescent="0.2">
      <c r="H318" s="152"/>
      <c r="I318" s="152"/>
      <c r="J318" s="184"/>
    </row>
    <row r="319" spans="8:10" x14ac:dyDescent="0.2">
      <c r="H319" s="152"/>
      <c r="I319" s="152"/>
      <c r="J319" s="184"/>
    </row>
    <row r="320" spans="8:10" x14ac:dyDescent="0.2">
      <c r="H320" s="152"/>
      <c r="I320" s="152"/>
      <c r="J320" s="184"/>
    </row>
    <row r="321" spans="8:10" x14ac:dyDescent="0.2">
      <c r="H321" s="152"/>
      <c r="I321" s="152"/>
      <c r="J321" s="184"/>
    </row>
    <row r="322" spans="8:10" x14ac:dyDescent="0.2">
      <c r="H322" s="152"/>
      <c r="I322" s="152"/>
      <c r="J322" s="184"/>
    </row>
    <row r="323" spans="8:10" x14ac:dyDescent="0.2">
      <c r="H323" s="152"/>
      <c r="I323" s="152"/>
      <c r="J323" s="184"/>
    </row>
    <row r="324" spans="8:10" x14ac:dyDescent="0.2">
      <c r="H324" s="152"/>
      <c r="I324" s="152"/>
      <c r="J324" s="184"/>
    </row>
    <row r="325" spans="8:10" x14ac:dyDescent="0.2">
      <c r="H325" s="152"/>
      <c r="I325" s="152"/>
      <c r="J325" s="184"/>
    </row>
    <row r="326" spans="8:10" x14ac:dyDescent="0.2">
      <c r="H326" s="152"/>
      <c r="I326" s="152"/>
      <c r="J326" s="184"/>
    </row>
    <row r="327" spans="8:10" x14ac:dyDescent="0.2">
      <c r="H327" s="152"/>
      <c r="I327" s="152"/>
      <c r="J327" s="184"/>
    </row>
    <row r="328" spans="8:10" x14ac:dyDescent="0.2">
      <c r="H328" s="152"/>
      <c r="I328" s="152"/>
      <c r="J328" s="184"/>
    </row>
    <row r="329" spans="8:10" x14ac:dyDescent="0.2">
      <c r="H329" s="152"/>
      <c r="I329" s="152"/>
      <c r="J329" s="184"/>
    </row>
    <row r="330" spans="8:10" x14ac:dyDescent="0.2">
      <c r="H330" s="152"/>
      <c r="I330" s="152"/>
      <c r="J330" s="184"/>
    </row>
    <row r="331" spans="8:10" x14ac:dyDescent="0.2">
      <c r="H331" s="152"/>
      <c r="I331" s="152"/>
      <c r="J331" s="184"/>
    </row>
  </sheetData>
  <customSheetViews>
    <customSheetView guid="{460C675D-EB01-4F1F-8F6F-F3410AC9815E}">
      <pane ySplit="6" topLeftCell="A7" activePane="bottomLeft" state="frozen"/>
      <selection pane="bottomLeft"/>
      <pageMargins left="0.7" right="0.7" top="0.75" bottom="0.75" header="0.3" footer="0.3"/>
      <pageSetup paperSize="9" orientation="portrait" r:id="rId1"/>
    </customSheetView>
  </customSheetViews>
  <mergeCells count="20">
    <mergeCell ref="AC5:AE5"/>
    <mergeCell ref="BG5:BI5"/>
    <mergeCell ref="BD5:BF5"/>
    <mergeCell ref="W5:Y5"/>
    <mergeCell ref="H5:J5"/>
    <mergeCell ref="K5:M5"/>
    <mergeCell ref="N5:P5"/>
    <mergeCell ref="Q5:S5"/>
    <mergeCell ref="T5:V5"/>
    <mergeCell ref="Z5:AB5"/>
    <mergeCell ref="AU5:AW5"/>
    <mergeCell ref="AX5:AZ5"/>
    <mergeCell ref="AR5:AT5"/>
    <mergeCell ref="AO5:AQ5"/>
    <mergeCell ref="AL5:AN5"/>
    <mergeCell ref="BM5:BO5"/>
    <mergeCell ref="BJ5:BL5"/>
    <mergeCell ref="BA5:BC5"/>
    <mergeCell ref="AI5:AK5"/>
    <mergeCell ref="AF5:AH5"/>
  </mergeCells>
  <conditionalFormatting sqref="F7:F45 F48:F116 F118:F197">
    <cfRule type="expression" dxfId="7" priority="5">
      <formula>$J7="yes"</formula>
    </cfRule>
    <cfRule type="expression" dxfId="6" priority="6">
      <formula>AND($J7="no",$N7="up")</formula>
    </cfRule>
  </conditionalFormatting>
  <conditionalFormatting sqref="F117">
    <cfRule type="expression" dxfId="5" priority="3">
      <formula>$J117="yes"</formula>
    </cfRule>
    <cfRule type="expression" dxfId="4" priority="4">
      <formula>AND($J117="no",$N117="up")</formula>
    </cfRule>
  </conditionalFormatting>
  <conditionalFormatting sqref="F46:F47">
    <cfRule type="expression" dxfId="3" priority="1">
      <formula>$J46="yes"</formula>
    </cfRule>
    <cfRule type="expression" dxfId="2" priority="2">
      <formula>AND($J46="no",$N46="up")</formula>
    </cfRule>
  </conditionalFormatting>
  <pageMargins left="0.7" right="0.7" top="0.75" bottom="0.75" header="0.3" footer="0.3"/>
  <pageSetup paperSize="9"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O201"/>
  <sheetViews>
    <sheetView workbookViewId="0">
      <pane ySplit="6" topLeftCell="A7" activePane="bottomLeft" state="frozen"/>
      <selection pane="bottomLeft"/>
    </sheetView>
  </sheetViews>
  <sheetFormatPr defaultRowHeight="11.25" x14ac:dyDescent="0.2"/>
  <cols>
    <col min="1" max="1" width="58.33203125" customWidth="1"/>
    <col min="2" max="2" width="31.5" bestFit="1" customWidth="1"/>
    <col min="3" max="3" width="13.5" customWidth="1"/>
    <col min="4" max="4" width="33.6640625" bestFit="1" customWidth="1"/>
    <col min="5" max="5" width="13.6640625" customWidth="1"/>
    <col min="6" max="6" width="38.83203125" bestFit="1" customWidth="1"/>
    <col min="7" max="7" width="10.6640625" customWidth="1"/>
    <col min="8" max="8" width="16.83203125" customWidth="1"/>
    <col min="9" max="9" width="16.83203125" style="262" customWidth="1"/>
    <col min="10" max="11" width="16.83203125" customWidth="1"/>
    <col min="12" max="12" width="16.83203125" style="262" customWidth="1"/>
    <col min="13" max="22" width="16.83203125" customWidth="1"/>
    <col min="23" max="23" width="13.83203125" customWidth="1"/>
    <col min="24" max="24" width="16.33203125" customWidth="1"/>
    <col min="25" max="25" width="15.83203125" customWidth="1"/>
    <col min="26" max="26" width="13.83203125" customWidth="1"/>
    <col min="27" max="27" width="16.33203125" customWidth="1"/>
    <col min="28" max="28" width="15.83203125" customWidth="1"/>
    <col min="29" max="29" width="13" customWidth="1"/>
    <col min="30" max="30" width="14.1640625" customWidth="1"/>
    <col min="31" max="31" width="16.1640625" customWidth="1"/>
    <col min="32" max="32" width="12.6640625" customWidth="1"/>
    <col min="33" max="33" width="14.1640625" customWidth="1"/>
    <col min="34" max="34" width="16.33203125" customWidth="1"/>
    <col min="35" max="35" width="12.6640625" style="306" customWidth="1"/>
    <col min="36" max="36" width="14.1640625" style="306" customWidth="1"/>
    <col min="37" max="37" width="16.33203125" style="306" customWidth="1"/>
    <col min="38" max="38" width="14.1640625" customWidth="1"/>
    <col min="39" max="39" width="15.1640625" customWidth="1"/>
    <col min="40" max="40" width="15.33203125" customWidth="1"/>
    <col min="41" max="43" width="16" customWidth="1"/>
    <col min="44" max="46" width="16.83203125" customWidth="1"/>
    <col min="47" max="47" width="16" customWidth="1"/>
    <col min="48" max="48" width="14.6640625" customWidth="1"/>
    <col min="49" max="49" width="16" customWidth="1"/>
    <col min="50" max="50" width="14.5" customWidth="1"/>
    <col min="51" max="51" width="15.6640625" customWidth="1"/>
    <col min="52" max="52" width="16.83203125" customWidth="1"/>
    <col min="53" max="58" width="16.83203125" style="306" customWidth="1"/>
    <col min="59" max="59" width="15.83203125" customWidth="1"/>
    <col min="60" max="60" width="18.6640625" customWidth="1"/>
    <col min="61" max="61" width="17.83203125" customWidth="1"/>
    <col min="62" max="62" width="13.33203125" customWidth="1"/>
    <col min="63" max="63" width="14.6640625" customWidth="1"/>
    <col min="64" max="64" width="15.83203125" customWidth="1"/>
    <col min="65" max="65" width="12.33203125" bestFit="1" customWidth="1"/>
    <col min="66" max="66" width="14.33203125" bestFit="1" customWidth="1"/>
    <col min="67" max="67" width="16.33203125" customWidth="1"/>
  </cols>
  <sheetData>
    <row r="1" spans="1:67" x14ac:dyDescent="0.2">
      <c r="A1" s="1" t="s">
        <v>528</v>
      </c>
    </row>
    <row r="5" spans="1:67" x14ac:dyDescent="0.2">
      <c r="H5" s="500" t="s">
        <v>550</v>
      </c>
      <c r="I5" s="501"/>
      <c r="J5" s="502"/>
      <c r="K5" s="420" t="s">
        <v>551</v>
      </c>
      <c r="L5" s="420"/>
      <c r="M5" s="420"/>
      <c r="N5" s="420" t="s">
        <v>616</v>
      </c>
      <c r="O5" s="420"/>
      <c r="P5" s="420"/>
      <c r="Q5" s="420" t="s">
        <v>644</v>
      </c>
      <c r="R5" s="420"/>
      <c r="S5" s="420"/>
      <c r="T5" s="420" t="s">
        <v>647</v>
      </c>
      <c r="U5" s="420"/>
      <c r="V5" s="420"/>
      <c r="W5" s="420" t="s">
        <v>651</v>
      </c>
      <c r="X5" s="420"/>
      <c r="Y5" s="420"/>
      <c r="Z5" s="420" t="s">
        <v>654</v>
      </c>
      <c r="AA5" s="420"/>
      <c r="AB5" s="420"/>
      <c r="AC5" s="420" t="s">
        <v>661</v>
      </c>
      <c r="AD5" s="420"/>
      <c r="AE5" s="420"/>
      <c r="AF5" s="420" t="s">
        <v>666</v>
      </c>
      <c r="AG5" s="420"/>
      <c r="AH5" s="420"/>
      <c r="AI5" s="420" t="s">
        <v>671</v>
      </c>
      <c r="AJ5" s="420"/>
      <c r="AK5" s="420"/>
      <c r="AL5" s="420" t="s">
        <v>675</v>
      </c>
      <c r="AM5" s="420"/>
      <c r="AN5" s="420"/>
      <c r="AO5" s="420" t="s">
        <v>678</v>
      </c>
      <c r="AP5" s="420"/>
      <c r="AQ5" s="420"/>
      <c r="AR5" s="500" t="s">
        <v>685</v>
      </c>
      <c r="AS5" s="501"/>
      <c r="AT5" s="502"/>
      <c r="AU5" s="500" t="s">
        <v>753</v>
      </c>
      <c r="AV5" s="501"/>
      <c r="AW5" s="502"/>
      <c r="AX5" s="500" t="s">
        <v>755</v>
      </c>
      <c r="AY5" s="501"/>
      <c r="AZ5" s="502"/>
      <c r="BA5" s="500" t="s">
        <v>780</v>
      </c>
      <c r="BB5" s="501"/>
      <c r="BC5" s="502"/>
      <c r="BD5" s="500" t="s">
        <v>786</v>
      </c>
      <c r="BE5" s="501"/>
      <c r="BF5" s="502"/>
      <c r="BG5" s="500" t="s">
        <v>790</v>
      </c>
      <c r="BH5" s="501"/>
      <c r="BI5" s="502"/>
      <c r="BJ5" s="500" t="s">
        <v>796</v>
      </c>
      <c r="BK5" s="501"/>
      <c r="BL5" s="502"/>
      <c r="BM5" s="500" t="s">
        <v>802</v>
      </c>
      <c r="BN5" s="501"/>
      <c r="BO5" s="502"/>
    </row>
    <row r="6" spans="1:67" ht="33.75" x14ac:dyDescent="0.2">
      <c r="A6" s="6" t="s">
        <v>473</v>
      </c>
      <c r="B6" s="6" t="s">
        <v>469</v>
      </c>
      <c r="C6" s="6" t="s">
        <v>470</v>
      </c>
      <c r="D6" s="6" t="s">
        <v>455</v>
      </c>
      <c r="E6" s="6" t="s">
        <v>454</v>
      </c>
      <c r="F6" s="6" t="s">
        <v>0</v>
      </c>
      <c r="G6" s="6" t="s">
        <v>1</v>
      </c>
      <c r="H6" s="201" t="s">
        <v>525</v>
      </c>
      <c r="I6" s="201" t="s">
        <v>526</v>
      </c>
      <c r="J6" s="136" t="s">
        <v>2</v>
      </c>
      <c r="K6" s="201" t="s">
        <v>525</v>
      </c>
      <c r="L6" s="201" t="s">
        <v>526</v>
      </c>
      <c r="M6" s="136" t="s">
        <v>2</v>
      </c>
      <c r="N6" s="201" t="s">
        <v>525</v>
      </c>
      <c r="O6" s="201" t="s">
        <v>526</v>
      </c>
      <c r="P6" s="136" t="s">
        <v>2</v>
      </c>
      <c r="Q6" s="201" t="s">
        <v>525</v>
      </c>
      <c r="R6" s="201" t="s">
        <v>526</v>
      </c>
      <c r="S6" s="136" t="s">
        <v>2</v>
      </c>
      <c r="T6" s="201" t="s">
        <v>525</v>
      </c>
      <c r="U6" s="201" t="s">
        <v>526</v>
      </c>
      <c r="V6" s="136" t="s">
        <v>2</v>
      </c>
      <c r="W6" s="201" t="s">
        <v>525</v>
      </c>
      <c r="X6" s="201" t="s">
        <v>526</v>
      </c>
      <c r="Y6" s="136" t="s">
        <v>2</v>
      </c>
      <c r="Z6" s="201" t="s">
        <v>525</v>
      </c>
      <c r="AA6" s="201" t="s">
        <v>526</v>
      </c>
      <c r="AB6" s="136" t="s">
        <v>2</v>
      </c>
      <c r="AC6" s="201" t="s">
        <v>525</v>
      </c>
      <c r="AD6" s="201" t="s">
        <v>526</v>
      </c>
      <c r="AE6" s="136" t="s">
        <v>2</v>
      </c>
      <c r="AF6" s="201" t="s">
        <v>525</v>
      </c>
      <c r="AG6" s="201" t="s">
        <v>526</v>
      </c>
      <c r="AH6" s="136" t="s">
        <v>2</v>
      </c>
      <c r="AI6" s="201" t="s">
        <v>525</v>
      </c>
      <c r="AJ6" s="201" t="s">
        <v>526</v>
      </c>
      <c r="AK6" s="136" t="s">
        <v>2</v>
      </c>
      <c r="AL6" s="201" t="s">
        <v>525</v>
      </c>
      <c r="AM6" s="201" t="s">
        <v>526</v>
      </c>
      <c r="AN6" s="136" t="s">
        <v>2</v>
      </c>
      <c r="AO6" s="201" t="s">
        <v>525</v>
      </c>
      <c r="AP6" s="201" t="s">
        <v>526</v>
      </c>
      <c r="AQ6" s="136" t="s">
        <v>2</v>
      </c>
      <c r="AR6" s="201" t="s">
        <v>525</v>
      </c>
      <c r="AS6" s="201" t="s">
        <v>526</v>
      </c>
      <c r="AT6" s="136" t="s">
        <v>2</v>
      </c>
      <c r="AU6" s="201" t="s">
        <v>525</v>
      </c>
      <c r="AV6" s="201" t="s">
        <v>526</v>
      </c>
      <c r="AW6" s="136" t="s">
        <v>2</v>
      </c>
      <c r="AX6" s="201" t="s">
        <v>525</v>
      </c>
      <c r="AY6" s="201" t="s">
        <v>526</v>
      </c>
      <c r="AZ6" s="136" t="s">
        <v>2</v>
      </c>
      <c r="BA6" s="201" t="s">
        <v>525</v>
      </c>
      <c r="BB6" s="201" t="s">
        <v>526</v>
      </c>
      <c r="BC6" s="136" t="s">
        <v>2</v>
      </c>
      <c r="BD6" s="201" t="s">
        <v>525</v>
      </c>
      <c r="BE6" s="201" t="s">
        <v>526</v>
      </c>
      <c r="BF6" s="136" t="s">
        <v>2</v>
      </c>
      <c r="BG6" s="201" t="s">
        <v>525</v>
      </c>
      <c r="BH6" s="201" t="s">
        <v>526</v>
      </c>
      <c r="BI6" s="136" t="s">
        <v>2</v>
      </c>
      <c r="BJ6" s="201" t="s">
        <v>525</v>
      </c>
      <c r="BK6" s="201" t="s">
        <v>526</v>
      </c>
      <c r="BL6" s="136" t="s">
        <v>2</v>
      </c>
      <c r="BM6" s="201" t="s">
        <v>525</v>
      </c>
      <c r="BN6" s="201" t="s">
        <v>526</v>
      </c>
      <c r="BO6" s="136" t="s">
        <v>2</v>
      </c>
    </row>
    <row r="7" spans="1:67" x14ac:dyDescent="0.2">
      <c r="A7" s="306" t="s">
        <v>619</v>
      </c>
      <c r="B7" s="5" t="s">
        <v>474</v>
      </c>
      <c r="C7" s="5" t="s">
        <v>401</v>
      </c>
      <c r="D7" s="5" t="s">
        <v>415</v>
      </c>
      <c r="E7" s="5" t="s">
        <v>5</v>
      </c>
      <c r="F7" s="117" t="s">
        <v>6</v>
      </c>
      <c r="G7" s="5" t="s">
        <v>7</v>
      </c>
      <c r="H7" s="326">
        <v>5891</v>
      </c>
      <c r="I7" s="381">
        <v>90859</v>
      </c>
      <c r="J7" s="379">
        <v>6.4836725035494567</v>
      </c>
      <c r="K7" s="326">
        <v>5841</v>
      </c>
      <c r="L7" s="381">
        <v>90245</v>
      </c>
      <c r="M7" s="379">
        <v>6.4723807413153089</v>
      </c>
      <c r="N7" s="326">
        <v>5777</v>
      </c>
      <c r="O7" s="326">
        <v>89260</v>
      </c>
      <c r="P7" s="379">
        <v>6.4721039659421917</v>
      </c>
      <c r="Q7" s="326">
        <v>5731</v>
      </c>
      <c r="R7" s="326">
        <v>88828</v>
      </c>
      <c r="S7" s="379">
        <v>6.4517944792182647</v>
      </c>
      <c r="T7" s="326">
        <v>5736</v>
      </c>
      <c r="U7" s="326">
        <v>88639</v>
      </c>
      <c r="V7" s="379">
        <v>6.4711921389004834</v>
      </c>
      <c r="W7" s="326">
        <v>5710</v>
      </c>
      <c r="X7" s="326">
        <v>87850</v>
      </c>
      <c r="Y7" s="379">
        <v>6.4997154240182127</v>
      </c>
      <c r="Z7" s="326">
        <v>5761</v>
      </c>
      <c r="AA7" s="326">
        <v>87642</v>
      </c>
      <c r="AB7" s="379">
        <v>6.5733324205289696</v>
      </c>
      <c r="AC7" s="326">
        <v>5853</v>
      </c>
      <c r="AD7" s="326">
        <v>87077</v>
      </c>
      <c r="AE7" s="379">
        <v>6.7216371716986121</v>
      </c>
      <c r="AF7" s="326">
        <v>5871</v>
      </c>
      <c r="AG7" s="326">
        <v>86365</v>
      </c>
      <c r="AH7" s="379">
        <v>6.7978926648526601</v>
      </c>
      <c r="AI7" s="326">
        <v>5908</v>
      </c>
      <c r="AJ7" s="326">
        <v>85605</v>
      </c>
      <c r="AK7" s="379">
        <v>6.9014660358623914</v>
      </c>
      <c r="AL7" s="326">
        <v>6025</v>
      </c>
      <c r="AM7" s="326">
        <v>85686</v>
      </c>
      <c r="AN7" s="379">
        <v>7.0314870573956076</v>
      </c>
      <c r="AO7" s="326">
        <v>6132</v>
      </c>
      <c r="AP7" s="326">
        <v>85377</v>
      </c>
      <c r="AQ7" s="379">
        <v>7.1822622017639404</v>
      </c>
      <c r="AR7" s="302">
        <v>6071</v>
      </c>
      <c r="AS7" s="305">
        <v>85049</v>
      </c>
      <c r="AT7" s="300">
        <v>7.1382379569424685</v>
      </c>
      <c r="AU7" s="302">
        <v>6067</v>
      </c>
      <c r="AV7" s="302">
        <v>84700</v>
      </c>
      <c r="AW7" s="300">
        <v>7.1629279811097994</v>
      </c>
      <c r="AX7" s="302">
        <v>6053</v>
      </c>
      <c r="AY7" s="302">
        <v>84477</v>
      </c>
      <c r="AZ7" s="300">
        <v>7.1652639179895115</v>
      </c>
      <c r="BA7" s="302">
        <v>6052</v>
      </c>
      <c r="BB7" s="302">
        <v>84521</v>
      </c>
      <c r="BC7" s="300">
        <v>7.1603506820790104</v>
      </c>
      <c r="BD7" s="302">
        <v>6060</v>
      </c>
      <c r="BE7" s="302">
        <v>84116</v>
      </c>
      <c r="BF7" s="300">
        <v>7.2043368681344813</v>
      </c>
      <c r="BG7" s="413">
        <v>6085</v>
      </c>
      <c r="BH7" s="302">
        <v>84413</v>
      </c>
      <c r="BI7" s="300">
        <f>(BG7/BH7)*100</f>
        <v>7.2086053096087097</v>
      </c>
      <c r="BJ7" s="302">
        <v>6099</v>
      </c>
      <c r="BK7" s="302">
        <v>84439</v>
      </c>
      <c r="BL7" s="300">
        <v>7.2229656912090379</v>
      </c>
      <c r="BM7" s="302">
        <v>5999</v>
      </c>
      <c r="BN7" s="302">
        <v>84587</v>
      </c>
      <c r="BO7" s="300">
        <f>(BM7/BN7)*100</f>
        <v>7.0921063520399121</v>
      </c>
    </row>
    <row r="8" spans="1:67" x14ac:dyDescent="0.2">
      <c r="A8" s="306" t="s">
        <v>620</v>
      </c>
      <c r="B8" s="5" t="s">
        <v>475</v>
      </c>
      <c r="C8" s="5" t="s">
        <v>402</v>
      </c>
      <c r="D8" s="5" t="s">
        <v>416</v>
      </c>
      <c r="E8" s="5" t="s">
        <v>8</v>
      </c>
      <c r="F8" s="117" t="s">
        <v>9</v>
      </c>
      <c r="G8" s="5" t="s">
        <v>10</v>
      </c>
      <c r="H8" s="326">
        <v>7301</v>
      </c>
      <c r="I8" s="381">
        <v>84219</v>
      </c>
      <c r="J8" s="379">
        <v>8.6690651753167334</v>
      </c>
      <c r="K8" s="326">
        <v>7391</v>
      </c>
      <c r="L8" s="381">
        <v>84496</v>
      </c>
      <c r="M8" s="379">
        <v>8.7471596288581708</v>
      </c>
      <c r="N8" s="326">
        <v>7436</v>
      </c>
      <c r="O8" s="326">
        <v>84933</v>
      </c>
      <c r="P8" s="379">
        <v>8.7551364016342301</v>
      </c>
      <c r="Q8" s="326">
        <v>7477</v>
      </c>
      <c r="R8" s="326">
        <v>85350</v>
      </c>
      <c r="S8" s="379">
        <v>8.7603983596953725</v>
      </c>
      <c r="T8" s="326">
        <v>7616</v>
      </c>
      <c r="U8" s="326">
        <v>85725</v>
      </c>
      <c r="V8" s="379">
        <v>8.8842228054826489</v>
      </c>
      <c r="W8" s="326">
        <v>7640</v>
      </c>
      <c r="X8" s="326">
        <v>85502</v>
      </c>
      <c r="Y8" s="379">
        <v>8.9354634979298719</v>
      </c>
      <c r="Z8" s="326">
        <v>7727</v>
      </c>
      <c r="AA8" s="326">
        <v>86207</v>
      </c>
      <c r="AB8" s="379">
        <v>8.9633092440289062</v>
      </c>
      <c r="AC8" s="326">
        <v>7812</v>
      </c>
      <c r="AD8" s="326">
        <v>86649</v>
      </c>
      <c r="AE8" s="379">
        <v>9.0156839663469857</v>
      </c>
      <c r="AF8" s="326">
        <v>7865</v>
      </c>
      <c r="AG8" s="326">
        <v>86292</v>
      </c>
      <c r="AH8" s="379">
        <v>9.1144022620868679</v>
      </c>
      <c r="AI8" s="326">
        <v>7862</v>
      </c>
      <c r="AJ8" s="326">
        <v>85689</v>
      </c>
      <c r="AK8" s="379">
        <v>9.1750399701245193</v>
      </c>
      <c r="AL8" s="326">
        <v>7914</v>
      </c>
      <c r="AM8" s="326">
        <v>85678</v>
      </c>
      <c r="AN8" s="379">
        <v>9.236910292023623</v>
      </c>
      <c r="AO8" s="326">
        <v>7917</v>
      </c>
      <c r="AP8" s="326">
        <v>85104</v>
      </c>
      <c r="AQ8" s="379">
        <v>9.3027354765933445</v>
      </c>
      <c r="AR8" s="302">
        <v>7962</v>
      </c>
      <c r="AS8" s="305">
        <v>85233</v>
      </c>
      <c r="AT8" s="300">
        <v>9.3414522544085035</v>
      </c>
      <c r="AU8" s="302">
        <v>7919</v>
      </c>
      <c r="AV8" s="302">
        <v>84716</v>
      </c>
      <c r="AW8" s="300">
        <v>9.347702913263138</v>
      </c>
      <c r="AX8" s="302">
        <v>7949</v>
      </c>
      <c r="AY8" s="302">
        <v>84671</v>
      </c>
      <c r="AZ8" s="300">
        <v>9.3881021837465006</v>
      </c>
      <c r="BA8" s="302">
        <v>7988</v>
      </c>
      <c r="BB8" s="302">
        <v>84552</v>
      </c>
      <c r="BC8" s="300">
        <v>9.447440628252437</v>
      </c>
      <c r="BD8" s="302">
        <v>7896</v>
      </c>
      <c r="BE8" s="302">
        <v>84288</v>
      </c>
      <c r="BF8" s="300">
        <v>9.3678815489749425</v>
      </c>
      <c r="BG8" s="413">
        <v>7819</v>
      </c>
      <c r="BH8" s="302">
        <v>84227</v>
      </c>
      <c r="BI8" s="300">
        <f t="shared" ref="BI8:BI71" si="0">(BG8/BH8)*100</f>
        <v>9.2832464649103024</v>
      </c>
      <c r="BJ8" s="302">
        <v>7727</v>
      </c>
      <c r="BK8" s="302">
        <v>83504</v>
      </c>
      <c r="BL8" s="300">
        <v>9.2534489365778896</v>
      </c>
      <c r="BM8" s="302">
        <v>7721</v>
      </c>
      <c r="BN8" s="302">
        <v>83675</v>
      </c>
      <c r="BO8" s="300">
        <f t="shared" ref="BO8:BO71" si="1">(BM8/BN8)*100</f>
        <v>9.2273677920525845</v>
      </c>
    </row>
    <row r="9" spans="1:67" x14ac:dyDescent="0.2">
      <c r="A9" s="306" t="s">
        <v>621</v>
      </c>
      <c r="B9" s="5" t="s">
        <v>477</v>
      </c>
      <c r="C9" s="5" t="s">
        <v>404</v>
      </c>
      <c r="D9" s="5" t="s">
        <v>418</v>
      </c>
      <c r="E9" s="5" t="s">
        <v>12</v>
      </c>
      <c r="F9" s="117" t="s">
        <v>13</v>
      </c>
      <c r="G9" s="5" t="s">
        <v>14</v>
      </c>
      <c r="H9" s="326">
        <v>9956</v>
      </c>
      <c r="I9" s="381">
        <v>105419</v>
      </c>
      <c r="J9" s="379">
        <v>9.4442178354945501</v>
      </c>
      <c r="K9" s="326">
        <v>9782</v>
      </c>
      <c r="L9" s="381">
        <v>104669</v>
      </c>
      <c r="M9" s="379">
        <v>9.3456515300614313</v>
      </c>
      <c r="N9" s="326">
        <v>9531</v>
      </c>
      <c r="O9" s="326">
        <v>103830</v>
      </c>
      <c r="P9" s="379">
        <v>9.1794279110083803</v>
      </c>
      <c r="Q9" s="326">
        <v>9370</v>
      </c>
      <c r="R9" s="326">
        <v>103127</v>
      </c>
      <c r="S9" s="379">
        <v>9.0858843949693089</v>
      </c>
      <c r="T9" s="326">
        <v>9237</v>
      </c>
      <c r="U9" s="326">
        <v>102414</v>
      </c>
      <c r="V9" s="379">
        <v>9.0192747085359422</v>
      </c>
      <c r="W9" s="326">
        <v>9081</v>
      </c>
      <c r="X9" s="326">
        <v>101230</v>
      </c>
      <c r="Y9" s="379">
        <v>8.9706608712832168</v>
      </c>
      <c r="Z9" s="326">
        <v>8912</v>
      </c>
      <c r="AA9" s="326">
        <v>100400</v>
      </c>
      <c r="AB9" s="379">
        <v>8.8764940239043835</v>
      </c>
      <c r="AC9" s="326">
        <v>8671</v>
      </c>
      <c r="AD9" s="326">
        <v>99243</v>
      </c>
      <c r="AE9" s="379">
        <v>8.7371401509426363</v>
      </c>
      <c r="AF9" s="326">
        <v>8406</v>
      </c>
      <c r="AG9" s="326">
        <v>98415</v>
      </c>
      <c r="AH9" s="379">
        <v>8.5413808870598995</v>
      </c>
      <c r="AI9" s="326">
        <v>8029</v>
      </c>
      <c r="AJ9" s="326">
        <v>96955</v>
      </c>
      <c r="AK9" s="379">
        <v>8.2811613635191588</v>
      </c>
      <c r="AL9" s="326">
        <v>7734</v>
      </c>
      <c r="AM9" s="326">
        <v>96138</v>
      </c>
      <c r="AN9" s="379">
        <v>8.0446857642139413</v>
      </c>
      <c r="AO9" s="326">
        <v>7438</v>
      </c>
      <c r="AP9" s="326">
        <v>95128</v>
      </c>
      <c r="AQ9" s="379">
        <v>7.8189386931292573</v>
      </c>
      <c r="AR9" s="302">
        <v>7240</v>
      </c>
      <c r="AS9" s="305">
        <v>95332</v>
      </c>
      <c r="AT9" s="300">
        <v>7.5945118113540042</v>
      </c>
      <c r="AU9" s="302">
        <v>7080</v>
      </c>
      <c r="AV9" s="302">
        <v>95080</v>
      </c>
      <c r="AW9" s="300">
        <v>7.4463609591922593</v>
      </c>
      <c r="AX9" s="302">
        <v>6931</v>
      </c>
      <c r="AY9" s="302">
        <v>94847</v>
      </c>
      <c r="AZ9" s="300">
        <v>7.3075584889348111</v>
      </c>
      <c r="BA9" s="302">
        <v>6811</v>
      </c>
      <c r="BB9" s="302">
        <v>95030</v>
      </c>
      <c r="BC9" s="300">
        <v>7.1672103546248547</v>
      </c>
      <c r="BD9" s="302">
        <v>6711</v>
      </c>
      <c r="BE9" s="302">
        <v>94978</v>
      </c>
      <c r="BF9" s="300">
        <v>7.0658468276864115</v>
      </c>
      <c r="BG9" s="413">
        <v>6526</v>
      </c>
      <c r="BH9" s="302">
        <v>95133</v>
      </c>
      <c r="BI9" s="300">
        <f t="shared" si="0"/>
        <v>6.8598698663975695</v>
      </c>
      <c r="BJ9" s="302">
        <v>6397</v>
      </c>
      <c r="BK9" s="302">
        <v>95627</v>
      </c>
      <c r="BL9" s="300">
        <v>6.68953329080699</v>
      </c>
      <c r="BM9" s="302">
        <v>6373</v>
      </c>
      <c r="BN9" s="302">
        <v>95884</v>
      </c>
      <c r="BO9" s="300">
        <f t="shared" si="1"/>
        <v>6.6465729423052862</v>
      </c>
    </row>
    <row r="10" spans="1:67" x14ac:dyDescent="0.2">
      <c r="A10" s="306" t="s">
        <v>622</v>
      </c>
      <c r="B10" s="5" t="s">
        <v>477</v>
      </c>
      <c r="C10" s="5" t="s">
        <v>404</v>
      </c>
      <c r="D10" s="5" t="s">
        <v>418</v>
      </c>
      <c r="E10" s="5" t="s">
        <v>12</v>
      </c>
      <c r="F10" s="117" t="s">
        <v>15</v>
      </c>
      <c r="G10" s="5" t="s">
        <v>16</v>
      </c>
      <c r="H10" s="326">
        <v>22930</v>
      </c>
      <c r="I10" s="381">
        <v>181820</v>
      </c>
      <c r="J10" s="379">
        <v>12.611373886261138</v>
      </c>
      <c r="K10" s="326">
        <v>22758</v>
      </c>
      <c r="L10" s="381">
        <v>180931</v>
      </c>
      <c r="M10" s="379">
        <v>12.578275696259899</v>
      </c>
      <c r="N10" s="326">
        <v>22687</v>
      </c>
      <c r="O10" s="326">
        <v>180802</v>
      </c>
      <c r="P10" s="379">
        <v>12.547980663930709</v>
      </c>
      <c r="Q10" s="326">
        <v>22627</v>
      </c>
      <c r="R10" s="326">
        <v>180946</v>
      </c>
      <c r="S10" s="379">
        <v>12.504835696837729</v>
      </c>
      <c r="T10" s="326">
        <v>22581</v>
      </c>
      <c r="U10" s="326">
        <v>180233</v>
      </c>
      <c r="V10" s="379">
        <v>12.528782187501733</v>
      </c>
      <c r="W10" s="326">
        <v>22524</v>
      </c>
      <c r="X10" s="326">
        <v>178949</v>
      </c>
      <c r="Y10" s="379">
        <v>12.586826414229751</v>
      </c>
      <c r="Z10" s="326">
        <v>22532</v>
      </c>
      <c r="AA10" s="326">
        <v>178714</v>
      </c>
      <c r="AB10" s="379">
        <v>12.60785388945466</v>
      </c>
      <c r="AC10" s="326">
        <v>22523</v>
      </c>
      <c r="AD10" s="326">
        <v>178448</v>
      </c>
      <c r="AE10" s="379">
        <v>12.621604052721242</v>
      </c>
      <c r="AF10" s="326">
        <v>22562</v>
      </c>
      <c r="AG10" s="326">
        <v>177690</v>
      </c>
      <c r="AH10" s="379">
        <v>12.697394338454613</v>
      </c>
      <c r="AI10" s="326">
        <v>22468</v>
      </c>
      <c r="AJ10" s="326">
        <v>176450</v>
      </c>
      <c r="AK10" s="379">
        <v>12.733352224426184</v>
      </c>
      <c r="AL10" s="326">
        <v>22417</v>
      </c>
      <c r="AM10" s="326">
        <v>176154</v>
      </c>
      <c r="AN10" s="379">
        <v>12.725796746029042</v>
      </c>
      <c r="AO10" s="326">
        <v>22327</v>
      </c>
      <c r="AP10" s="326">
        <v>175588</v>
      </c>
      <c r="AQ10" s="379">
        <v>12.715561427888012</v>
      </c>
      <c r="AR10" s="302">
        <v>22242</v>
      </c>
      <c r="AS10" s="305">
        <v>175627</v>
      </c>
      <c r="AT10" s="300">
        <v>12.664339765525801</v>
      </c>
      <c r="AU10" s="302">
        <v>22235</v>
      </c>
      <c r="AV10" s="302">
        <v>175399</v>
      </c>
      <c r="AW10" s="300">
        <v>12.676811156277973</v>
      </c>
      <c r="AX10" s="302">
        <v>22080</v>
      </c>
      <c r="AY10" s="302">
        <v>174981</v>
      </c>
      <c r="AZ10" s="300">
        <v>12.618512867111287</v>
      </c>
      <c r="BA10" s="302">
        <v>21917</v>
      </c>
      <c r="BB10" s="302">
        <v>175196</v>
      </c>
      <c r="BC10" s="300">
        <v>12.509988812529965</v>
      </c>
      <c r="BD10" s="302">
        <v>21666</v>
      </c>
      <c r="BE10" s="302">
        <v>175145</v>
      </c>
      <c r="BF10" s="300">
        <v>12.37032173342088</v>
      </c>
      <c r="BG10" s="413">
        <v>21505</v>
      </c>
      <c r="BH10" s="302">
        <v>175544</v>
      </c>
      <c r="BI10" s="300">
        <f t="shared" si="0"/>
        <v>12.250489905664677</v>
      </c>
      <c r="BJ10" s="302">
        <v>21130</v>
      </c>
      <c r="BK10" s="302">
        <v>175692</v>
      </c>
      <c r="BL10" s="300">
        <v>12.026728593219953</v>
      </c>
      <c r="BM10" s="302">
        <v>20901</v>
      </c>
      <c r="BN10" s="302">
        <v>176020</v>
      </c>
      <c r="BO10" s="300">
        <f t="shared" si="1"/>
        <v>11.874218838768321</v>
      </c>
    </row>
    <row r="11" spans="1:67" x14ac:dyDescent="0.2">
      <c r="A11" s="306" t="s">
        <v>478</v>
      </c>
      <c r="B11" s="5" t="s">
        <v>474</v>
      </c>
      <c r="C11" s="5" t="s">
        <v>401</v>
      </c>
      <c r="D11" s="5" t="s">
        <v>419</v>
      </c>
      <c r="E11" s="5" t="s">
        <v>17</v>
      </c>
      <c r="F11" s="117" t="s">
        <v>18</v>
      </c>
      <c r="G11" s="5" t="s">
        <v>19</v>
      </c>
      <c r="H11" s="326">
        <v>9596</v>
      </c>
      <c r="I11" s="381">
        <v>162334</v>
      </c>
      <c r="J11" s="379">
        <v>5.9112693582367219</v>
      </c>
      <c r="K11" s="326">
        <v>9514</v>
      </c>
      <c r="L11" s="381">
        <v>162179</v>
      </c>
      <c r="M11" s="379">
        <v>5.8663575432084301</v>
      </c>
      <c r="N11" s="326">
        <v>9401</v>
      </c>
      <c r="O11" s="326">
        <v>161452</v>
      </c>
      <c r="P11" s="379">
        <v>5.8227832420781409</v>
      </c>
      <c r="Q11" s="326">
        <v>9394</v>
      </c>
      <c r="R11" s="326">
        <v>161054</v>
      </c>
      <c r="S11" s="379">
        <v>5.8328262570318028</v>
      </c>
      <c r="T11" s="326">
        <v>9362</v>
      </c>
      <c r="U11" s="326">
        <v>160853</v>
      </c>
      <c r="V11" s="379">
        <v>5.8202209470759012</v>
      </c>
      <c r="W11" s="326">
        <v>9300</v>
      </c>
      <c r="X11" s="326">
        <v>159372</v>
      </c>
      <c r="Y11" s="379">
        <v>5.8354039605451398</v>
      </c>
      <c r="Z11" s="326">
        <v>9239</v>
      </c>
      <c r="AA11" s="326">
        <v>159144</v>
      </c>
      <c r="AB11" s="379">
        <v>5.8054340722867339</v>
      </c>
      <c r="AC11" s="326">
        <v>9116</v>
      </c>
      <c r="AD11" s="326">
        <v>158829</v>
      </c>
      <c r="AE11" s="379">
        <v>5.7395060096078172</v>
      </c>
      <c r="AF11" s="326">
        <v>9099</v>
      </c>
      <c r="AG11" s="326">
        <v>157943</v>
      </c>
      <c r="AH11" s="379">
        <v>5.7609390729566989</v>
      </c>
      <c r="AI11" s="326">
        <v>9037</v>
      </c>
      <c r="AJ11" s="326">
        <v>157358</v>
      </c>
      <c r="AK11" s="379">
        <v>5.7429555535784642</v>
      </c>
      <c r="AL11" s="326">
        <v>9010</v>
      </c>
      <c r="AM11" s="326">
        <v>156759</v>
      </c>
      <c r="AN11" s="379">
        <v>5.7476763694588513</v>
      </c>
      <c r="AO11" s="326">
        <v>8935</v>
      </c>
      <c r="AP11" s="326">
        <v>155307</v>
      </c>
      <c r="AQ11" s="379">
        <v>5.7531212372913005</v>
      </c>
      <c r="AR11" s="302">
        <v>8891</v>
      </c>
      <c r="AS11" s="305">
        <v>155067</v>
      </c>
      <c r="AT11" s="300">
        <v>5.7336506155403795</v>
      </c>
      <c r="AU11" s="302">
        <v>8913</v>
      </c>
      <c r="AV11" s="302">
        <v>154475</v>
      </c>
      <c r="AW11" s="300">
        <v>5.7698656740572911</v>
      </c>
      <c r="AX11" s="302">
        <v>8883</v>
      </c>
      <c r="AY11" s="302">
        <v>153855</v>
      </c>
      <c r="AZ11" s="300">
        <v>5.7736180169640248</v>
      </c>
      <c r="BA11" s="302">
        <v>8804</v>
      </c>
      <c r="BB11" s="302">
        <v>154359</v>
      </c>
      <c r="BC11" s="300">
        <v>5.7035870924273935</v>
      </c>
      <c r="BD11" s="302">
        <v>8813</v>
      </c>
      <c r="BE11" s="302">
        <v>154430</v>
      </c>
      <c r="BF11" s="300">
        <v>5.7067927216214471</v>
      </c>
      <c r="BG11" s="413">
        <v>8727</v>
      </c>
      <c r="BH11" s="302">
        <v>155261</v>
      </c>
      <c r="BI11" s="300">
        <f t="shared" si="0"/>
        <v>5.6208577814132337</v>
      </c>
      <c r="BJ11" s="302">
        <v>8713</v>
      </c>
      <c r="BK11" s="302">
        <v>155422</v>
      </c>
      <c r="BL11" s="300">
        <v>5.6060274607198464</v>
      </c>
      <c r="BM11" s="302">
        <v>8718</v>
      </c>
      <c r="BN11" s="302">
        <v>155670</v>
      </c>
      <c r="BO11" s="300">
        <f t="shared" si="1"/>
        <v>5.6003083445750628</v>
      </c>
    </row>
    <row r="12" spans="1:67" x14ac:dyDescent="0.2">
      <c r="A12" s="306" t="s">
        <v>479</v>
      </c>
      <c r="B12" s="5" t="s">
        <v>480</v>
      </c>
      <c r="C12" s="5" t="s">
        <v>405</v>
      </c>
      <c r="D12" s="5" t="s">
        <v>552</v>
      </c>
      <c r="E12" s="5" t="s">
        <v>20</v>
      </c>
      <c r="F12" s="117" t="s">
        <v>21</v>
      </c>
      <c r="G12" s="5" t="s">
        <v>22</v>
      </c>
      <c r="H12" s="326">
        <v>18287</v>
      </c>
      <c r="I12" s="381">
        <v>183421</v>
      </c>
      <c r="J12" s="379">
        <v>9.9699598192137202</v>
      </c>
      <c r="K12" s="326">
        <v>18154</v>
      </c>
      <c r="L12" s="381">
        <v>182916</v>
      </c>
      <c r="M12" s="379">
        <v>9.9247742133000951</v>
      </c>
      <c r="N12" s="326">
        <v>18093</v>
      </c>
      <c r="O12" s="326">
        <v>182490</v>
      </c>
      <c r="P12" s="379">
        <v>9.9145158638829525</v>
      </c>
      <c r="Q12" s="326">
        <v>18069</v>
      </c>
      <c r="R12" s="326">
        <v>181999</v>
      </c>
      <c r="S12" s="379">
        <v>9.9280765278930101</v>
      </c>
      <c r="T12" s="326">
        <v>17968</v>
      </c>
      <c r="U12" s="326">
        <v>180956</v>
      </c>
      <c r="V12" s="379">
        <v>9.9294856208138995</v>
      </c>
      <c r="W12" s="326">
        <v>17773</v>
      </c>
      <c r="X12" s="326">
        <v>179465</v>
      </c>
      <c r="Y12" s="379">
        <v>9.9033237678656008</v>
      </c>
      <c r="Z12" s="326">
        <v>17836</v>
      </c>
      <c r="AA12" s="326">
        <v>178684</v>
      </c>
      <c r="AB12" s="379">
        <v>9.9818674307716417</v>
      </c>
      <c r="AC12" s="326">
        <v>17690</v>
      </c>
      <c r="AD12" s="326">
        <v>177501</v>
      </c>
      <c r="AE12" s="379">
        <v>9.9661410358251512</v>
      </c>
      <c r="AF12" s="326">
        <v>17704</v>
      </c>
      <c r="AG12" s="326">
        <v>176727</v>
      </c>
      <c r="AH12" s="379">
        <v>10.017710932681481</v>
      </c>
      <c r="AI12" s="326">
        <v>17504</v>
      </c>
      <c r="AJ12" s="326">
        <v>175206</v>
      </c>
      <c r="AK12" s="379">
        <v>9.9905254386265305</v>
      </c>
      <c r="AL12" s="326">
        <v>17452</v>
      </c>
      <c r="AM12" s="326">
        <v>174999</v>
      </c>
      <c r="AN12" s="379">
        <v>9.9726284150195141</v>
      </c>
      <c r="AO12" s="326">
        <v>17277</v>
      </c>
      <c r="AP12" s="326">
        <v>173113</v>
      </c>
      <c r="AQ12" s="379">
        <v>9.9801863522670153</v>
      </c>
      <c r="AR12" s="302">
        <v>17176</v>
      </c>
      <c r="AS12" s="305">
        <v>173738</v>
      </c>
      <c r="AT12" s="300">
        <v>9.8861504103880566</v>
      </c>
      <c r="AU12" s="302">
        <v>17056</v>
      </c>
      <c r="AV12" s="302">
        <v>173483</v>
      </c>
      <c r="AW12" s="300">
        <v>9.831510868500084</v>
      </c>
      <c r="AX12" s="302">
        <v>16948</v>
      </c>
      <c r="AY12" s="302">
        <v>172704</v>
      </c>
      <c r="AZ12" s="300">
        <v>9.8133222160459521</v>
      </c>
      <c r="BA12" s="302">
        <v>16837</v>
      </c>
      <c r="BB12" s="302">
        <v>173011</v>
      </c>
      <c r="BC12" s="300">
        <v>9.7317511603308446</v>
      </c>
      <c r="BD12" s="302">
        <v>16672</v>
      </c>
      <c r="BE12" s="302">
        <v>173363</v>
      </c>
      <c r="BF12" s="300">
        <v>9.6168155834866731</v>
      </c>
      <c r="BG12" s="413">
        <v>16600</v>
      </c>
      <c r="BH12" s="302">
        <v>173664</v>
      </c>
      <c r="BI12" s="300">
        <f t="shared" si="0"/>
        <v>9.5586880412751061</v>
      </c>
      <c r="BJ12" s="302">
        <v>16404</v>
      </c>
      <c r="BK12" s="302">
        <v>174229</v>
      </c>
      <c r="BL12" s="300">
        <v>9.4151949445844263</v>
      </c>
      <c r="BM12" s="302">
        <v>16363</v>
      </c>
      <c r="BN12" s="302">
        <v>175446</v>
      </c>
      <c r="BO12" s="300">
        <f t="shared" si="1"/>
        <v>9.3265164210070335</v>
      </c>
    </row>
    <row r="13" spans="1:67" x14ac:dyDescent="0.2">
      <c r="A13" s="306" t="s">
        <v>478</v>
      </c>
      <c r="B13" s="5" t="s">
        <v>474</v>
      </c>
      <c r="C13" s="5" t="s">
        <v>401</v>
      </c>
      <c r="D13" s="5" t="s">
        <v>419</v>
      </c>
      <c r="E13" s="5" t="s">
        <v>17</v>
      </c>
      <c r="F13" s="117" t="s">
        <v>23</v>
      </c>
      <c r="G13" s="5" t="s">
        <v>24</v>
      </c>
      <c r="H13" s="326">
        <v>3118</v>
      </c>
      <c r="I13" s="381">
        <v>73748</v>
      </c>
      <c r="J13" s="379">
        <v>4.22791126539025</v>
      </c>
      <c r="K13" s="326">
        <v>3104</v>
      </c>
      <c r="L13" s="381">
        <v>72990</v>
      </c>
      <c r="M13" s="379">
        <v>4.2526373475818602</v>
      </c>
      <c r="N13" s="326">
        <v>3079</v>
      </c>
      <c r="O13" s="326">
        <v>72281</v>
      </c>
      <c r="P13" s="379">
        <v>4.2597639767020379</v>
      </c>
      <c r="Q13" s="326">
        <v>3085</v>
      </c>
      <c r="R13" s="326">
        <v>71697</v>
      </c>
      <c r="S13" s="379">
        <v>4.3028299649915622</v>
      </c>
      <c r="T13" s="326">
        <v>3085</v>
      </c>
      <c r="U13" s="326">
        <v>70989</v>
      </c>
      <c r="V13" s="379">
        <v>4.3457437067714721</v>
      </c>
      <c r="W13" s="326">
        <v>3095</v>
      </c>
      <c r="X13" s="326">
        <v>70442</v>
      </c>
      <c r="Y13" s="379">
        <v>4.3936855853042216</v>
      </c>
      <c r="Z13" s="326">
        <v>3105</v>
      </c>
      <c r="AA13" s="326">
        <v>70098</v>
      </c>
      <c r="AB13" s="379">
        <v>4.4295129675597016</v>
      </c>
      <c r="AC13" s="326">
        <v>3128</v>
      </c>
      <c r="AD13" s="326">
        <v>69472</v>
      </c>
      <c r="AE13" s="379">
        <v>4.5025333947489639</v>
      </c>
      <c r="AF13" s="326">
        <v>3130</v>
      </c>
      <c r="AG13" s="326">
        <v>68488</v>
      </c>
      <c r="AH13" s="379">
        <v>4.5701436748043456</v>
      </c>
      <c r="AI13" s="326">
        <v>3133</v>
      </c>
      <c r="AJ13" s="326">
        <v>67682</v>
      </c>
      <c r="AK13" s="379">
        <v>4.6290003250494962</v>
      </c>
      <c r="AL13" s="326">
        <v>3190</v>
      </c>
      <c r="AM13" s="326">
        <v>67154</v>
      </c>
      <c r="AN13" s="379">
        <v>4.7502754861959078</v>
      </c>
      <c r="AO13" s="326">
        <v>3200</v>
      </c>
      <c r="AP13" s="326">
        <v>66255</v>
      </c>
      <c r="AQ13" s="379">
        <v>4.8298241642140214</v>
      </c>
      <c r="AR13" s="302">
        <v>3212</v>
      </c>
      <c r="AS13" s="305">
        <v>65984</v>
      </c>
      <c r="AT13" s="300">
        <v>4.8678467507274492</v>
      </c>
      <c r="AU13" s="302">
        <v>3275</v>
      </c>
      <c r="AV13" s="302">
        <v>66080</v>
      </c>
      <c r="AW13" s="300">
        <v>4.9561138014527844</v>
      </c>
      <c r="AX13" s="302">
        <v>3346</v>
      </c>
      <c r="AY13" s="302">
        <v>66065</v>
      </c>
      <c r="AZ13" s="300">
        <v>5.064708998713388</v>
      </c>
      <c r="BA13" s="302">
        <v>3364</v>
      </c>
      <c r="BB13" s="302">
        <v>66373</v>
      </c>
      <c r="BC13" s="300">
        <v>5.068325975923945</v>
      </c>
      <c r="BD13" s="302">
        <v>3382</v>
      </c>
      <c r="BE13" s="302">
        <v>66451</v>
      </c>
      <c r="BF13" s="300">
        <v>5.0894644173902579</v>
      </c>
      <c r="BG13" s="413">
        <v>3402</v>
      </c>
      <c r="BH13" s="302">
        <v>66666</v>
      </c>
      <c r="BI13" s="300">
        <f t="shared" si="0"/>
        <v>5.1030510305103052</v>
      </c>
      <c r="BJ13" s="302">
        <v>3397</v>
      </c>
      <c r="BK13" s="302">
        <v>66647</v>
      </c>
      <c r="BL13" s="300">
        <v>5.0970036160667398</v>
      </c>
      <c r="BM13" s="302">
        <v>3405</v>
      </c>
      <c r="BN13" s="302">
        <v>66931</v>
      </c>
      <c r="BO13" s="300">
        <f t="shared" si="1"/>
        <v>5.0873287415397952</v>
      </c>
    </row>
    <row r="14" spans="1:67" x14ac:dyDescent="0.2">
      <c r="A14" s="306" t="s">
        <v>623</v>
      </c>
      <c r="B14" s="5" t="s">
        <v>476</v>
      </c>
      <c r="C14" s="5" t="s">
        <v>403</v>
      </c>
      <c r="D14" s="5" t="s">
        <v>420</v>
      </c>
      <c r="E14" s="5" t="s">
        <v>25</v>
      </c>
      <c r="F14" s="117" t="s">
        <v>26</v>
      </c>
      <c r="G14" s="5" t="s">
        <v>27</v>
      </c>
      <c r="H14" s="326">
        <v>11032</v>
      </c>
      <c r="I14" s="381">
        <v>98867</v>
      </c>
      <c r="J14" s="379">
        <v>11.158424954737173</v>
      </c>
      <c r="K14" s="326">
        <v>10834</v>
      </c>
      <c r="L14" s="381">
        <v>98333</v>
      </c>
      <c r="M14" s="379">
        <v>11.017664466659209</v>
      </c>
      <c r="N14" s="326">
        <v>10594</v>
      </c>
      <c r="O14" s="326">
        <v>97492</v>
      </c>
      <c r="P14" s="379">
        <v>10.866532638575473</v>
      </c>
      <c r="Q14" s="326">
        <v>10389</v>
      </c>
      <c r="R14" s="326">
        <v>97314</v>
      </c>
      <c r="S14" s="379">
        <v>10.675750662802885</v>
      </c>
      <c r="T14" s="326">
        <v>10237</v>
      </c>
      <c r="U14" s="326">
        <v>96879</v>
      </c>
      <c r="V14" s="379">
        <v>10.566789500304504</v>
      </c>
      <c r="W14" s="326">
        <v>10074</v>
      </c>
      <c r="X14" s="326">
        <v>96302</v>
      </c>
      <c r="Y14" s="379">
        <v>10.460841934746941</v>
      </c>
      <c r="Z14" s="326">
        <v>9912</v>
      </c>
      <c r="AA14" s="326">
        <v>96091</v>
      </c>
      <c r="AB14" s="379">
        <v>10.315222029118232</v>
      </c>
      <c r="AC14" s="326">
        <v>9740</v>
      </c>
      <c r="AD14" s="326">
        <v>95399</v>
      </c>
      <c r="AE14" s="379">
        <v>10.209750626316838</v>
      </c>
      <c r="AF14" s="326">
        <v>9594</v>
      </c>
      <c r="AG14" s="326">
        <v>94661</v>
      </c>
      <c r="AH14" s="379">
        <v>10.13511372159601</v>
      </c>
      <c r="AI14" s="326">
        <v>9364</v>
      </c>
      <c r="AJ14" s="326">
        <v>93955</v>
      </c>
      <c r="AK14" s="379">
        <v>9.9664733116917681</v>
      </c>
      <c r="AL14" s="326">
        <v>9175</v>
      </c>
      <c r="AM14" s="326">
        <v>93291</v>
      </c>
      <c r="AN14" s="379">
        <v>9.8348179352777869</v>
      </c>
      <c r="AO14" s="326">
        <v>9021</v>
      </c>
      <c r="AP14" s="326">
        <v>92837</v>
      </c>
      <c r="AQ14" s="379">
        <v>9.7170309251699205</v>
      </c>
      <c r="AR14" s="302">
        <v>8825</v>
      </c>
      <c r="AS14" s="305">
        <v>92405</v>
      </c>
      <c r="AT14" s="300">
        <v>9.5503490070883608</v>
      </c>
      <c r="AU14" s="302">
        <v>8772</v>
      </c>
      <c r="AV14" s="302">
        <v>92421</v>
      </c>
      <c r="AW14" s="300">
        <v>9.4913493686499812</v>
      </c>
      <c r="AX14" s="302">
        <v>8644</v>
      </c>
      <c r="AY14" s="302">
        <v>91970</v>
      </c>
      <c r="AZ14" s="300">
        <v>9.3987169729259534</v>
      </c>
      <c r="BA14" s="302">
        <v>8602</v>
      </c>
      <c r="BB14" s="302">
        <v>91869</v>
      </c>
      <c r="BC14" s="300">
        <v>9.3633325713788107</v>
      </c>
      <c r="BD14" s="302">
        <v>8592</v>
      </c>
      <c r="BE14" s="302">
        <v>92022</v>
      </c>
      <c r="BF14" s="300">
        <v>9.3368976983764753</v>
      </c>
      <c r="BG14" s="413">
        <v>8520</v>
      </c>
      <c r="BH14" s="302">
        <v>92086</v>
      </c>
      <c r="BI14" s="300">
        <f t="shared" si="0"/>
        <v>9.2522207501683198</v>
      </c>
      <c r="BJ14" s="302">
        <v>8443</v>
      </c>
      <c r="BK14" s="302">
        <v>92369</v>
      </c>
      <c r="BL14" s="300">
        <v>9.1405125096082021</v>
      </c>
      <c r="BM14" s="302">
        <v>8407</v>
      </c>
      <c r="BN14" s="302">
        <v>92824</v>
      </c>
      <c r="BO14" s="300">
        <f t="shared" si="1"/>
        <v>9.056924933206929</v>
      </c>
    </row>
    <row r="15" spans="1:67" x14ac:dyDescent="0.2">
      <c r="A15" s="306" t="s">
        <v>624</v>
      </c>
      <c r="B15" s="5" t="s">
        <v>481</v>
      </c>
      <c r="C15" s="5" t="s">
        <v>406</v>
      </c>
      <c r="D15" s="5" t="s">
        <v>421</v>
      </c>
      <c r="E15" s="5" t="s">
        <v>28</v>
      </c>
      <c r="F15" s="117" t="s">
        <v>29</v>
      </c>
      <c r="G15" s="5" t="s">
        <v>30</v>
      </c>
      <c r="H15" s="326">
        <v>22568</v>
      </c>
      <c r="I15" s="381">
        <v>275207</v>
      </c>
      <c r="J15" s="379">
        <v>8.2003728102846214</v>
      </c>
      <c r="K15" s="326">
        <v>22545</v>
      </c>
      <c r="L15" s="381">
        <v>274760</v>
      </c>
      <c r="M15" s="379">
        <v>8.2053428446644343</v>
      </c>
      <c r="N15" s="326">
        <v>22490</v>
      </c>
      <c r="O15" s="326">
        <v>273308</v>
      </c>
      <c r="P15" s="379">
        <v>8.2288114508173926</v>
      </c>
      <c r="Q15" s="326">
        <v>22444</v>
      </c>
      <c r="R15" s="326">
        <v>271907</v>
      </c>
      <c r="S15" s="379">
        <v>8.2542928280625354</v>
      </c>
      <c r="T15" s="326">
        <v>22311</v>
      </c>
      <c r="U15" s="326">
        <v>269735</v>
      </c>
      <c r="V15" s="379">
        <v>8.2714516099134343</v>
      </c>
      <c r="W15" s="326">
        <v>22149</v>
      </c>
      <c r="X15" s="326">
        <v>268063</v>
      </c>
      <c r="Y15" s="379">
        <v>8.2626099088647074</v>
      </c>
      <c r="Z15" s="326">
        <v>22103</v>
      </c>
      <c r="AA15" s="326">
        <v>266441</v>
      </c>
      <c r="AB15" s="379">
        <v>8.2956451897418191</v>
      </c>
      <c r="AC15" s="326">
        <v>22189</v>
      </c>
      <c r="AD15" s="326">
        <v>265386</v>
      </c>
      <c r="AE15" s="379">
        <v>8.3610288410089453</v>
      </c>
      <c r="AF15" s="326">
        <v>22344</v>
      </c>
      <c r="AG15" s="326">
        <v>263678</v>
      </c>
      <c r="AH15" s="379">
        <v>8.473972041656868</v>
      </c>
      <c r="AI15" s="326">
        <v>22298</v>
      </c>
      <c r="AJ15" s="326">
        <v>261261</v>
      </c>
      <c r="AK15" s="379">
        <v>8.5347602588981903</v>
      </c>
      <c r="AL15" s="326">
        <v>22314</v>
      </c>
      <c r="AM15" s="326">
        <v>259622</v>
      </c>
      <c r="AN15" s="379">
        <v>8.5948032139032904</v>
      </c>
      <c r="AO15" s="326">
        <v>22319</v>
      </c>
      <c r="AP15" s="326">
        <v>256506</v>
      </c>
      <c r="AQ15" s="379">
        <v>8.7011609864876451</v>
      </c>
      <c r="AR15" s="302">
        <v>22264</v>
      </c>
      <c r="AS15" s="305">
        <v>255727</v>
      </c>
      <c r="AT15" s="300">
        <v>8.706159302693889</v>
      </c>
      <c r="AU15" s="302">
        <v>22253</v>
      </c>
      <c r="AV15" s="302">
        <v>254455</v>
      </c>
      <c r="AW15" s="300">
        <v>8.7453577253345394</v>
      </c>
      <c r="AX15" s="302">
        <v>22167</v>
      </c>
      <c r="AY15" s="302">
        <v>253681</v>
      </c>
      <c r="AZ15" s="300">
        <v>8.7381396320575853</v>
      </c>
      <c r="BA15" s="302">
        <v>22131</v>
      </c>
      <c r="BB15" s="302">
        <v>254405</v>
      </c>
      <c r="BC15" s="300">
        <v>8.6991214795306693</v>
      </c>
      <c r="BD15" s="302">
        <v>22215</v>
      </c>
      <c r="BE15" s="302">
        <v>255045</v>
      </c>
      <c r="BF15" s="300">
        <v>8.7102276068929001</v>
      </c>
      <c r="BG15" s="413">
        <v>22180</v>
      </c>
      <c r="BH15" s="302">
        <v>255116</v>
      </c>
      <c r="BI15" s="300">
        <f t="shared" si="0"/>
        <v>8.6940842597093084</v>
      </c>
      <c r="BJ15" s="302">
        <v>22271</v>
      </c>
      <c r="BK15" s="302">
        <v>255968</v>
      </c>
      <c r="BL15" s="300">
        <v>8.700696962120265</v>
      </c>
      <c r="BM15" s="302">
        <v>22178</v>
      </c>
      <c r="BN15" s="302">
        <v>256330</v>
      </c>
      <c r="BO15" s="300">
        <f t="shared" si="1"/>
        <v>8.6521281161003394</v>
      </c>
    </row>
    <row r="16" spans="1:67" x14ac:dyDescent="0.2">
      <c r="A16" s="306" t="s">
        <v>625</v>
      </c>
      <c r="B16" s="5" t="s">
        <v>476</v>
      </c>
      <c r="C16" s="5" t="s">
        <v>403</v>
      </c>
      <c r="D16" s="5" t="s">
        <v>417</v>
      </c>
      <c r="E16" s="5" t="s">
        <v>11</v>
      </c>
      <c r="F16" s="2" t="s">
        <v>553</v>
      </c>
      <c r="G16" s="2" t="s">
        <v>554</v>
      </c>
      <c r="H16" s="326">
        <v>21335</v>
      </c>
      <c r="I16" s="381">
        <v>257497</v>
      </c>
      <c r="J16" s="379">
        <v>8.2855334236903744</v>
      </c>
      <c r="K16" s="326">
        <v>21426</v>
      </c>
      <c r="L16" s="381">
        <v>256915</v>
      </c>
      <c r="M16" s="379">
        <v>8.3397232547729789</v>
      </c>
      <c r="N16" s="326">
        <v>21348</v>
      </c>
      <c r="O16" s="326">
        <v>255349</v>
      </c>
      <c r="P16" s="379">
        <v>8.3603225389564866</v>
      </c>
      <c r="Q16" s="326">
        <v>21333</v>
      </c>
      <c r="R16" s="326">
        <v>253763</v>
      </c>
      <c r="S16" s="379">
        <v>8.4066629098804793</v>
      </c>
      <c r="T16" s="326">
        <v>21427</v>
      </c>
      <c r="U16" s="326">
        <v>252203</v>
      </c>
      <c r="V16" s="379">
        <v>8.495933831080519</v>
      </c>
      <c r="W16" s="326">
        <v>21413</v>
      </c>
      <c r="X16" s="326">
        <v>250217</v>
      </c>
      <c r="Y16" s="379">
        <v>8.5577718540307011</v>
      </c>
      <c r="Z16" s="326">
        <v>21567</v>
      </c>
      <c r="AA16" s="326">
        <v>249870</v>
      </c>
      <c r="AB16" s="379">
        <v>8.6312882699003488</v>
      </c>
      <c r="AC16" s="326">
        <v>21715</v>
      </c>
      <c r="AD16" s="326">
        <v>248963</v>
      </c>
      <c r="AE16" s="379">
        <v>8.7221796009848855</v>
      </c>
      <c r="AF16" s="326">
        <v>21691</v>
      </c>
      <c r="AG16" s="326">
        <v>247098</v>
      </c>
      <c r="AH16" s="379">
        <v>8.7782984888586704</v>
      </c>
      <c r="AI16" s="326">
        <v>21664</v>
      </c>
      <c r="AJ16" s="326">
        <v>244654</v>
      </c>
      <c r="AK16" s="379">
        <v>8.8549543436853675</v>
      </c>
      <c r="AL16" s="326">
        <v>21626</v>
      </c>
      <c r="AM16" s="326">
        <v>242905</v>
      </c>
      <c r="AN16" s="379">
        <v>8.9030691010889029</v>
      </c>
      <c r="AO16" s="326">
        <v>21660</v>
      </c>
      <c r="AP16" s="326">
        <v>240532</v>
      </c>
      <c r="AQ16" s="379">
        <v>9.005038830592186</v>
      </c>
      <c r="AR16" s="302">
        <v>21644</v>
      </c>
      <c r="AS16" s="305">
        <v>238907</v>
      </c>
      <c r="AT16" s="300">
        <v>9.059592226263776</v>
      </c>
      <c r="AU16" s="302">
        <v>21661</v>
      </c>
      <c r="AV16" s="302">
        <v>237594</v>
      </c>
      <c r="AW16" s="300">
        <v>9.1168127141257767</v>
      </c>
      <c r="AX16" s="302">
        <v>21624</v>
      </c>
      <c r="AY16" s="302">
        <v>235848</v>
      </c>
      <c r="AZ16" s="300">
        <v>9.168617075404498</v>
      </c>
      <c r="BA16" s="302">
        <v>21594</v>
      </c>
      <c r="BB16" s="302">
        <v>235789</v>
      </c>
      <c r="BC16" s="300">
        <v>9.1581880410027612</v>
      </c>
      <c r="BD16" s="302">
        <v>21372</v>
      </c>
      <c r="BE16" s="302">
        <v>234608</v>
      </c>
      <c r="BF16" s="300">
        <v>9.1096637795812594</v>
      </c>
      <c r="BG16" s="413">
        <v>21301</v>
      </c>
      <c r="BH16" s="302">
        <v>234927</v>
      </c>
      <c r="BI16" s="300">
        <f t="shared" si="0"/>
        <v>9.0670718989303047</v>
      </c>
      <c r="BJ16" s="302">
        <v>21192</v>
      </c>
      <c r="BK16" s="302">
        <v>234832</v>
      </c>
      <c r="BL16" s="300">
        <v>9.0243237718879872</v>
      </c>
      <c r="BM16" s="302">
        <v>21144</v>
      </c>
      <c r="BN16" s="302">
        <v>235308</v>
      </c>
      <c r="BO16" s="300">
        <f t="shared" si="1"/>
        <v>8.9856698454791157</v>
      </c>
    </row>
    <row r="17" spans="1:67" x14ac:dyDescent="0.2">
      <c r="A17" s="306" t="s">
        <v>626</v>
      </c>
      <c r="B17" s="5" t="s">
        <v>477</v>
      </c>
      <c r="C17" s="5" t="s">
        <v>404</v>
      </c>
      <c r="D17" s="5" t="s">
        <v>422</v>
      </c>
      <c r="E17" s="5" t="s">
        <v>31</v>
      </c>
      <c r="F17" s="117" t="s">
        <v>32</v>
      </c>
      <c r="G17" s="5" t="s">
        <v>33</v>
      </c>
      <c r="H17" s="326">
        <v>15617</v>
      </c>
      <c r="I17" s="381">
        <v>154578</v>
      </c>
      <c r="J17" s="379">
        <v>10.102990076207481</v>
      </c>
      <c r="K17" s="326">
        <v>15449</v>
      </c>
      <c r="L17" s="381">
        <v>154596</v>
      </c>
      <c r="M17" s="379">
        <v>9.9931434189759116</v>
      </c>
      <c r="N17" s="326">
        <v>15276</v>
      </c>
      <c r="O17" s="326">
        <v>153667</v>
      </c>
      <c r="P17" s="379">
        <v>9.9409762668627604</v>
      </c>
      <c r="Q17" s="326">
        <v>15168</v>
      </c>
      <c r="R17" s="326">
        <v>153237</v>
      </c>
      <c r="S17" s="379">
        <v>9.8983926858395819</v>
      </c>
      <c r="T17" s="326">
        <v>15043</v>
      </c>
      <c r="U17" s="326">
        <v>152610</v>
      </c>
      <c r="V17" s="379">
        <v>9.8571522180722102</v>
      </c>
      <c r="W17" s="326">
        <v>14934</v>
      </c>
      <c r="X17" s="326">
        <v>151490</v>
      </c>
      <c r="Y17" s="379">
        <v>9.858076440689155</v>
      </c>
      <c r="Z17" s="326">
        <v>14843</v>
      </c>
      <c r="AA17" s="326">
        <v>151066</v>
      </c>
      <c r="AB17" s="379">
        <v>9.8255067321568053</v>
      </c>
      <c r="AC17" s="326">
        <v>14755</v>
      </c>
      <c r="AD17" s="326">
        <v>150368</v>
      </c>
      <c r="AE17" s="379">
        <v>9.8125931049159405</v>
      </c>
      <c r="AF17" s="326">
        <v>14560</v>
      </c>
      <c r="AG17" s="326">
        <v>148160</v>
      </c>
      <c r="AH17" s="379">
        <v>9.8272138228941674</v>
      </c>
      <c r="AI17" s="326">
        <v>14413</v>
      </c>
      <c r="AJ17" s="326">
        <v>147207</v>
      </c>
      <c r="AK17" s="379">
        <v>9.7909746139789551</v>
      </c>
      <c r="AL17" s="326">
        <v>14323</v>
      </c>
      <c r="AM17" s="326">
        <v>146782</v>
      </c>
      <c r="AN17" s="379">
        <v>9.7580084751536287</v>
      </c>
      <c r="AO17" s="326">
        <v>14270</v>
      </c>
      <c r="AP17" s="326">
        <v>145230</v>
      </c>
      <c r="AQ17" s="379">
        <v>9.8257935688218687</v>
      </c>
      <c r="AR17" s="302">
        <v>14244</v>
      </c>
      <c r="AS17" s="305">
        <v>145189</v>
      </c>
      <c r="AT17" s="300">
        <v>9.8106605872345689</v>
      </c>
      <c r="AU17" s="302">
        <v>14197</v>
      </c>
      <c r="AV17" s="302">
        <v>144123</v>
      </c>
      <c r="AW17" s="300">
        <v>9.8506137118988644</v>
      </c>
      <c r="AX17" s="302">
        <v>14177</v>
      </c>
      <c r="AY17" s="302">
        <v>143621</v>
      </c>
      <c r="AZ17" s="300">
        <v>9.8711191260331006</v>
      </c>
      <c r="BA17" s="302">
        <v>14123</v>
      </c>
      <c r="BB17" s="302">
        <v>143545</v>
      </c>
      <c r="BC17" s="300">
        <v>9.8387265317496251</v>
      </c>
      <c r="BD17" s="302">
        <v>14160</v>
      </c>
      <c r="BE17" s="302">
        <v>143530</v>
      </c>
      <c r="BF17" s="300">
        <v>9.8655333379781229</v>
      </c>
      <c r="BG17" s="413">
        <v>14205</v>
      </c>
      <c r="BH17" s="302">
        <v>143937</v>
      </c>
      <c r="BI17" s="300">
        <f t="shared" si="0"/>
        <v>9.8689009775109948</v>
      </c>
      <c r="BJ17" s="302">
        <v>14225</v>
      </c>
      <c r="BK17" s="302">
        <v>144164</v>
      </c>
      <c r="BL17" s="300">
        <v>9.8672345384423288</v>
      </c>
      <c r="BM17" s="302">
        <v>14299</v>
      </c>
      <c r="BN17" s="302">
        <v>144625</v>
      </c>
      <c r="BO17" s="300">
        <f t="shared" si="1"/>
        <v>9.8869490060501306</v>
      </c>
    </row>
    <row r="18" spans="1:67" x14ac:dyDescent="0.2">
      <c r="A18" s="306" t="s">
        <v>482</v>
      </c>
      <c r="B18" s="5" t="s">
        <v>483</v>
      </c>
      <c r="C18" s="5" t="s">
        <v>407</v>
      </c>
      <c r="D18" s="5" t="s">
        <v>423</v>
      </c>
      <c r="E18" s="5" t="s">
        <v>34</v>
      </c>
      <c r="F18" s="2" t="s">
        <v>577</v>
      </c>
      <c r="G18" s="170" t="s">
        <v>555</v>
      </c>
      <c r="H18" s="326">
        <v>54339</v>
      </c>
      <c r="I18" s="381">
        <v>727313</v>
      </c>
      <c r="J18" s="379">
        <v>7.4711987823674262</v>
      </c>
      <c r="K18" s="326">
        <v>54261</v>
      </c>
      <c r="L18" s="381">
        <v>723864</v>
      </c>
      <c r="M18" s="379">
        <v>7.496021352077185</v>
      </c>
      <c r="N18" s="326">
        <v>54000</v>
      </c>
      <c r="O18" s="326">
        <v>720996</v>
      </c>
      <c r="P18" s="379">
        <v>7.4896393322570445</v>
      </c>
      <c r="Q18" s="326">
        <v>53659</v>
      </c>
      <c r="R18" s="326">
        <v>716941</v>
      </c>
      <c r="S18" s="379">
        <v>7.4844373525854992</v>
      </c>
      <c r="T18" s="326">
        <v>53662</v>
      </c>
      <c r="U18" s="326">
        <v>713826</v>
      </c>
      <c r="V18" s="379">
        <v>7.5175182747616365</v>
      </c>
      <c r="W18" s="326">
        <v>53352</v>
      </c>
      <c r="X18" s="326">
        <v>709016</v>
      </c>
      <c r="Y18" s="379">
        <v>7.5247949270538319</v>
      </c>
      <c r="Z18" s="326">
        <v>53340</v>
      </c>
      <c r="AA18" s="326">
        <v>706536</v>
      </c>
      <c r="AB18" s="379">
        <v>7.5495091545229114</v>
      </c>
      <c r="AC18" s="326">
        <v>52907</v>
      </c>
      <c r="AD18" s="326">
        <v>701411</v>
      </c>
      <c r="AE18" s="379">
        <v>7.5429384483562414</v>
      </c>
      <c r="AF18" s="326">
        <v>52733</v>
      </c>
      <c r="AG18" s="326">
        <v>698468</v>
      </c>
      <c r="AH18" s="379">
        <v>7.5498090105774356</v>
      </c>
      <c r="AI18" s="326">
        <v>52591</v>
      </c>
      <c r="AJ18" s="326">
        <v>694732</v>
      </c>
      <c r="AK18" s="379">
        <v>7.5699694270596432</v>
      </c>
      <c r="AL18" s="326">
        <v>52198</v>
      </c>
      <c r="AM18" s="326">
        <v>688992</v>
      </c>
      <c r="AN18" s="379">
        <v>7.5759950768659143</v>
      </c>
      <c r="AO18" s="326">
        <v>51808</v>
      </c>
      <c r="AP18" s="326">
        <v>684881</v>
      </c>
      <c r="AQ18" s="379">
        <v>7.5645258081330917</v>
      </c>
      <c r="AR18" s="302">
        <v>51422</v>
      </c>
      <c r="AS18" s="305">
        <v>686434</v>
      </c>
      <c r="AT18" s="300">
        <v>7.4911790499887836</v>
      </c>
      <c r="AU18" s="302">
        <v>51157</v>
      </c>
      <c r="AV18" s="302">
        <v>683945</v>
      </c>
      <c r="AW18" s="300">
        <v>7.4796950047152908</v>
      </c>
      <c r="AX18" s="302">
        <v>50689</v>
      </c>
      <c r="AY18" s="302">
        <v>680957</v>
      </c>
      <c r="AZ18" s="300">
        <v>7.4437886680069374</v>
      </c>
      <c r="BA18" s="302">
        <v>50691</v>
      </c>
      <c r="BB18" s="302">
        <v>683687</v>
      </c>
      <c r="BC18" s="300">
        <v>7.4143577397259266</v>
      </c>
      <c r="BD18" s="302">
        <v>50406</v>
      </c>
      <c r="BE18" s="302">
        <v>687153</v>
      </c>
      <c r="BF18" s="300">
        <v>7.3354842371349607</v>
      </c>
      <c r="BG18" s="413">
        <v>50294</v>
      </c>
      <c r="BH18" s="302">
        <v>689182</v>
      </c>
      <c r="BI18" s="300">
        <f t="shared" si="0"/>
        <v>7.2976369086830477</v>
      </c>
      <c r="BJ18" s="302">
        <v>50089</v>
      </c>
      <c r="BK18" s="302">
        <v>691155</v>
      </c>
      <c r="BL18" s="300">
        <v>7.2471442729923101</v>
      </c>
      <c r="BM18" s="302">
        <v>50252</v>
      </c>
      <c r="BN18" s="302">
        <v>694776</v>
      </c>
      <c r="BO18" s="300">
        <f t="shared" si="1"/>
        <v>7.2328347553743937</v>
      </c>
    </row>
    <row r="19" spans="1:67" x14ac:dyDescent="0.2">
      <c r="A19" s="306" t="s">
        <v>627</v>
      </c>
      <c r="B19" s="5" t="s">
        <v>484</v>
      </c>
      <c r="C19" s="5" t="s">
        <v>465</v>
      </c>
      <c r="D19" s="5" t="s">
        <v>424</v>
      </c>
      <c r="E19" s="5" t="s">
        <v>35</v>
      </c>
      <c r="F19" s="117" t="s">
        <v>36</v>
      </c>
      <c r="G19" s="5" t="s">
        <v>37</v>
      </c>
      <c r="H19" s="326">
        <v>7126</v>
      </c>
      <c r="I19" s="381">
        <v>107768</v>
      </c>
      <c r="J19" s="379">
        <v>6.6123524608418087</v>
      </c>
      <c r="K19" s="326">
        <v>7064</v>
      </c>
      <c r="L19" s="381">
        <v>107306</v>
      </c>
      <c r="M19" s="379">
        <v>6.5830428866978536</v>
      </c>
      <c r="N19" s="326">
        <v>7060</v>
      </c>
      <c r="O19" s="326">
        <v>106906</v>
      </c>
      <c r="P19" s="379">
        <v>6.6039324266177761</v>
      </c>
      <c r="Q19" s="326">
        <v>7042</v>
      </c>
      <c r="R19" s="326">
        <v>106255</v>
      </c>
      <c r="S19" s="379">
        <v>6.6274528257493763</v>
      </c>
      <c r="T19" s="326">
        <v>7124</v>
      </c>
      <c r="U19" s="326">
        <v>106038</v>
      </c>
      <c r="V19" s="379">
        <v>6.7183462532299743</v>
      </c>
      <c r="W19" s="326">
        <v>7156</v>
      </c>
      <c r="X19" s="326">
        <v>105657</v>
      </c>
      <c r="Y19" s="379">
        <v>6.7728593467541192</v>
      </c>
      <c r="Z19" s="326">
        <v>7198</v>
      </c>
      <c r="AA19" s="326">
        <v>105293</v>
      </c>
      <c r="AB19" s="379">
        <v>6.8361619480877174</v>
      </c>
      <c r="AC19" s="326">
        <v>7189</v>
      </c>
      <c r="AD19" s="326">
        <v>105157</v>
      </c>
      <c r="AE19" s="379">
        <v>6.8364445543330445</v>
      </c>
      <c r="AF19" s="326">
        <v>7228</v>
      </c>
      <c r="AG19" s="326">
        <v>104400</v>
      </c>
      <c r="AH19" s="379">
        <v>6.9233716475095779</v>
      </c>
      <c r="AI19" s="326">
        <v>7214</v>
      </c>
      <c r="AJ19" s="326">
        <v>103892</v>
      </c>
      <c r="AK19" s="379">
        <v>6.9437492780964849</v>
      </c>
      <c r="AL19" s="326">
        <v>7144</v>
      </c>
      <c r="AM19" s="326">
        <v>102882</v>
      </c>
      <c r="AN19" s="379">
        <v>6.943877451838028</v>
      </c>
      <c r="AO19" s="326">
        <v>7092</v>
      </c>
      <c r="AP19" s="326">
        <v>101531</v>
      </c>
      <c r="AQ19" s="379">
        <v>6.9850587505293955</v>
      </c>
      <c r="AR19" s="302">
        <v>7137</v>
      </c>
      <c r="AS19" s="305">
        <v>101780</v>
      </c>
      <c r="AT19" s="300">
        <v>7.012183140106111</v>
      </c>
      <c r="AU19" s="302">
        <v>7146</v>
      </c>
      <c r="AV19" s="302">
        <v>101604</v>
      </c>
      <c r="AW19" s="300">
        <v>7.0331876697767806</v>
      </c>
      <c r="AX19" s="302">
        <v>7112</v>
      </c>
      <c r="AY19" s="302">
        <v>101475</v>
      </c>
      <c r="AZ19" s="300">
        <v>7.008622813500863</v>
      </c>
      <c r="BA19" s="302">
        <v>7119</v>
      </c>
      <c r="BB19" s="302">
        <v>101976</v>
      </c>
      <c r="BC19" s="300">
        <v>6.9810543657331134</v>
      </c>
      <c r="BD19" s="302">
        <v>7072</v>
      </c>
      <c r="BE19" s="302">
        <v>101814</v>
      </c>
      <c r="BF19" s="300">
        <v>6.9459995678393938</v>
      </c>
      <c r="BG19" s="413">
        <v>7025</v>
      </c>
      <c r="BH19" s="302">
        <v>101701</v>
      </c>
      <c r="BI19" s="300">
        <f t="shared" si="0"/>
        <v>6.9075033677151652</v>
      </c>
      <c r="BJ19" s="302">
        <v>6950</v>
      </c>
      <c r="BK19" s="302">
        <v>101393</v>
      </c>
      <c r="BL19" s="300">
        <v>6.8545165839850872</v>
      </c>
      <c r="BM19" s="302">
        <v>6902</v>
      </c>
      <c r="BN19" s="302">
        <v>101223</v>
      </c>
      <c r="BO19" s="300">
        <f t="shared" si="1"/>
        <v>6.8186084190351988</v>
      </c>
    </row>
    <row r="20" spans="1:67" x14ac:dyDescent="0.2">
      <c r="A20" s="306" t="s">
        <v>627</v>
      </c>
      <c r="B20" s="5" t="s">
        <v>484</v>
      </c>
      <c r="C20" s="5" t="s">
        <v>465</v>
      </c>
      <c r="D20" s="5" t="s">
        <v>424</v>
      </c>
      <c r="E20" s="5" t="s">
        <v>35</v>
      </c>
      <c r="F20" s="117" t="s">
        <v>38</v>
      </c>
      <c r="G20" s="5" t="s">
        <v>39</v>
      </c>
      <c r="H20" s="326">
        <v>6467</v>
      </c>
      <c r="I20" s="381">
        <v>118698</v>
      </c>
      <c r="J20" s="379">
        <v>5.4482805102023617</v>
      </c>
      <c r="K20" s="326">
        <v>6546</v>
      </c>
      <c r="L20" s="381">
        <v>118681</v>
      </c>
      <c r="M20" s="379">
        <v>5.5156259215881231</v>
      </c>
      <c r="N20" s="326">
        <v>6594</v>
      </c>
      <c r="O20" s="326">
        <v>117674</v>
      </c>
      <c r="P20" s="379">
        <v>5.6036167717592669</v>
      </c>
      <c r="Q20" s="326">
        <v>6706</v>
      </c>
      <c r="R20" s="326">
        <v>116753</v>
      </c>
      <c r="S20" s="379">
        <v>5.7437496252772942</v>
      </c>
      <c r="T20" s="326">
        <v>6773</v>
      </c>
      <c r="U20" s="326">
        <v>115945</v>
      </c>
      <c r="V20" s="379">
        <v>5.841562809952995</v>
      </c>
      <c r="W20" s="326">
        <v>6845</v>
      </c>
      <c r="X20" s="326">
        <v>114701</v>
      </c>
      <c r="Y20" s="379">
        <v>5.9676899068011613</v>
      </c>
      <c r="Z20" s="326">
        <v>6932</v>
      </c>
      <c r="AA20" s="326">
        <v>113823</v>
      </c>
      <c r="AB20" s="379">
        <v>6.0901575252804792</v>
      </c>
      <c r="AC20" s="326">
        <v>6949</v>
      </c>
      <c r="AD20" s="326">
        <v>112857</v>
      </c>
      <c r="AE20" s="379">
        <v>6.1573495662652737</v>
      </c>
      <c r="AF20" s="326">
        <v>6957</v>
      </c>
      <c r="AG20" s="326">
        <v>111574</v>
      </c>
      <c r="AH20" s="379">
        <v>6.235323641708642</v>
      </c>
      <c r="AI20" s="326">
        <v>6975</v>
      </c>
      <c r="AJ20" s="326">
        <v>110884</v>
      </c>
      <c r="AK20" s="379">
        <v>6.2903574907110125</v>
      </c>
      <c r="AL20" s="326">
        <v>7038</v>
      </c>
      <c r="AM20" s="326">
        <v>110442</v>
      </c>
      <c r="AN20" s="379">
        <v>6.3725756505677191</v>
      </c>
      <c r="AO20" s="326">
        <v>7107</v>
      </c>
      <c r="AP20" s="326">
        <v>109034</v>
      </c>
      <c r="AQ20" s="379">
        <v>6.5181503017407412</v>
      </c>
      <c r="AR20" s="302">
        <v>7156</v>
      </c>
      <c r="AS20" s="305">
        <v>108939</v>
      </c>
      <c r="AT20" s="300">
        <v>6.5688137397993369</v>
      </c>
      <c r="AU20" s="302">
        <v>7199</v>
      </c>
      <c r="AV20" s="302">
        <v>108332</v>
      </c>
      <c r="AW20" s="300">
        <v>6.6453125576930177</v>
      </c>
      <c r="AX20" s="302">
        <v>7249</v>
      </c>
      <c r="AY20" s="302">
        <v>108078</v>
      </c>
      <c r="AZ20" s="300">
        <v>6.7071929532374774</v>
      </c>
      <c r="BA20" s="302">
        <v>7335</v>
      </c>
      <c r="BB20" s="302">
        <v>108478</v>
      </c>
      <c r="BC20" s="300">
        <v>6.761739707590479</v>
      </c>
      <c r="BD20" s="302">
        <v>7393</v>
      </c>
      <c r="BE20" s="302">
        <v>109150</v>
      </c>
      <c r="BF20" s="300">
        <v>6.7732478240952814</v>
      </c>
      <c r="BG20" s="413">
        <v>7495</v>
      </c>
      <c r="BH20" s="302">
        <v>109881</v>
      </c>
      <c r="BI20" s="300">
        <f t="shared" si="0"/>
        <v>6.8210154621818146</v>
      </c>
      <c r="BJ20" s="302">
        <v>7483</v>
      </c>
      <c r="BK20" s="302">
        <v>110305</v>
      </c>
      <c r="BL20" s="300">
        <v>6.7839173201577436</v>
      </c>
      <c r="BM20" s="302">
        <v>7568</v>
      </c>
      <c r="BN20" s="302">
        <v>111119</v>
      </c>
      <c r="BO20" s="300">
        <f t="shared" si="1"/>
        <v>6.8107164391328219</v>
      </c>
    </row>
    <row r="21" spans="1:67" x14ac:dyDescent="0.2">
      <c r="A21" s="306" t="s">
        <v>628</v>
      </c>
      <c r="B21" s="5" t="s">
        <v>485</v>
      </c>
      <c r="C21" s="5" t="s">
        <v>464</v>
      </c>
      <c r="D21" s="5" t="s">
        <v>425</v>
      </c>
      <c r="E21" s="5" t="s">
        <v>40</v>
      </c>
      <c r="F21" s="117" t="s">
        <v>41</v>
      </c>
      <c r="G21" s="5" t="s">
        <v>42</v>
      </c>
      <c r="H21" s="326">
        <v>14365</v>
      </c>
      <c r="I21" s="381">
        <v>200052</v>
      </c>
      <c r="J21" s="379">
        <v>7.1806330354107928</v>
      </c>
      <c r="K21" s="326">
        <v>14230</v>
      </c>
      <c r="L21" s="381">
        <v>199112</v>
      </c>
      <c r="M21" s="379">
        <v>7.146731487805857</v>
      </c>
      <c r="N21" s="326">
        <v>14080</v>
      </c>
      <c r="O21" s="326">
        <v>198080</v>
      </c>
      <c r="P21" s="379">
        <v>7.1082390953150245</v>
      </c>
      <c r="Q21" s="326">
        <v>13925</v>
      </c>
      <c r="R21" s="326">
        <v>196392</v>
      </c>
      <c r="S21" s="379">
        <v>7.0904110147052837</v>
      </c>
      <c r="T21" s="326">
        <v>13771</v>
      </c>
      <c r="U21" s="326">
        <v>195146</v>
      </c>
      <c r="V21" s="379">
        <v>7.0567677533743964</v>
      </c>
      <c r="W21" s="326">
        <v>13545</v>
      </c>
      <c r="X21" s="326">
        <v>194007</v>
      </c>
      <c r="Y21" s="379">
        <v>6.9817068456292821</v>
      </c>
      <c r="Z21" s="326">
        <v>13446</v>
      </c>
      <c r="AA21" s="326">
        <v>193610</v>
      </c>
      <c r="AB21" s="379">
        <v>6.9448892102680642</v>
      </c>
      <c r="AC21" s="326">
        <v>13395</v>
      </c>
      <c r="AD21" s="326">
        <v>191842</v>
      </c>
      <c r="AE21" s="379">
        <v>6.9823083579195382</v>
      </c>
      <c r="AF21" s="326">
        <v>13092</v>
      </c>
      <c r="AG21" s="326">
        <v>188838</v>
      </c>
      <c r="AH21" s="379">
        <v>6.9329266355288661</v>
      </c>
      <c r="AI21" s="326">
        <v>12802</v>
      </c>
      <c r="AJ21" s="326">
        <v>185335</v>
      </c>
      <c r="AK21" s="379">
        <v>6.9074918391021658</v>
      </c>
      <c r="AL21" s="326">
        <v>12615</v>
      </c>
      <c r="AM21" s="326">
        <v>183213</v>
      </c>
      <c r="AN21" s="379">
        <v>6.885428435755105</v>
      </c>
      <c r="AO21" s="326">
        <v>12388</v>
      </c>
      <c r="AP21" s="326">
        <v>180731</v>
      </c>
      <c r="AQ21" s="379">
        <v>6.8543857998904443</v>
      </c>
      <c r="AR21" s="302">
        <v>12258</v>
      </c>
      <c r="AS21" s="305">
        <v>180015</v>
      </c>
      <c r="AT21" s="300">
        <v>6.8094325472877264</v>
      </c>
      <c r="AU21" s="302">
        <v>12181</v>
      </c>
      <c r="AV21" s="302">
        <v>179498</v>
      </c>
      <c r="AW21" s="300">
        <v>6.7861480350755992</v>
      </c>
      <c r="AX21" s="302">
        <v>11975</v>
      </c>
      <c r="AY21" s="302">
        <v>178104</v>
      </c>
      <c r="AZ21" s="300">
        <v>6.7235996945604812</v>
      </c>
      <c r="BA21" s="302">
        <v>11912</v>
      </c>
      <c r="BB21" s="302">
        <v>178191</v>
      </c>
      <c r="BC21" s="300">
        <v>6.6849616422827189</v>
      </c>
      <c r="BD21" s="302">
        <v>11796</v>
      </c>
      <c r="BE21" s="302">
        <v>177961</v>
      </c>
      <c r="BF21" s="300">
        <v>6.628418586094706</v>
      </c>
      <c r="BG21" s="413">
        <v>11740</v>
      </c>
      <c r="BH21" s="302">
        <v>177676</v>
      </c>
      <c r="BI21" s="300">
        <f t="shared" si="0"/>
        <v>6.607532812535176</v>
      </c>
      <c r="BJ21" s="302">
        <v>11663</v>
      </c>
      <c r="BK21" s="302">
        <v>176761</v>
      </c>
      <c r="BL21" s="300">
        <v>6.5981749367790403</v>
      </c>
      <c r="BM21" s="302">
        <v>11452</v>
      </c>
      <c r="BN21" s="302">
        <v>176082</v>
      </c>
      <c r="BO21" s="300">
        <f t="shared" si="1"/>
        <v>6.5037880078599741</v>
      </c>
    </row>
    <row r="22" spans="1:67" x14ac:dyDescent="0.2">
      <c r="A22" s="306" t="s">
        <v>619</v>
      </c>
      <c r="B22" s="5" t="s">
        <v>474</v>
      </c>
      <c r="C22" s="5" t="s">
        <v>401</v>
      </c>
      <c r="D22" s="5" t="s">
        <v>415</v>
      </c>
      <c r="E22" s="5" t="s">
        <v>5</v>
      </c>
      <c r="F22" s="117" t="s">
        <v>43</v>
      </c>
      <c r="G22" s="5" t="s">
        <v>44</v>
      </c>
      <c r="H22" s="326">
        <v>3051</v>
      </c>
      <c r="I22" s="381">
        <v>67809</v>
      </c>
      <c r="J22" s="379">
        <v>4.4994027341503342</v>
      </c>
      <c r="K22" s="326">
        <v>2985</v>
      </c>
      <c r="L22" s="381">
        <v>67161</v>
      </c>
      <c r="M22" s="379">
        <v>4.4445437084021977</v>
      </c>
      <c r="N22" s="326">
        <v>2910</v>
      </c>
      <c r="O22" s="326">
        <v>66786</v>
      </c>
      <c r="P22" s="379">
        <v>4.3572006109064771</v>
      </c>
      <c r="Q22" s="326">
        <v>2869</v>
      </c>
      <c r="R22" s="326">
        <v>66439</v>
      </c>
      <c r="S22" s="379">
        <v>4.3182468128659366</v>
      </c>
      <c r="T22" s="326">
        <v>2827</v>
      </c>
      <c r="U22" s="326">
        <v>66082</v>
      </c>
      <c r="V22" s="379">
        <v>4.2780182197875369</v>
      </c>
      <c r="W22" s="326">
        <v>2779</v>
      </c>
      <c r="X22" s="326">
        <v>65622</v>
      </c>
      <c r="Y22" s="379">
        <v>4.2348602602785652</v>
      </c>
      <c r="Z22" s="326">
        <v>2781</v>
      </c>
      <c r="AA22" s="326">
        <v>65567</v>
      </c>
      <c r="AB22" s="379">
        <v>4.2414629310476304</v>
      </c>
      <c r="AC22" s="326">
        <v>2784</v>
      </c>
      <c r="AD22" s="326">
        <v>65939</v>
      </c>
      <c r="AE22" s="379">
        <v>4.2220840473771215</v>
      </c>
      <c r="AF22" s="326">
        <v>2759</v>
      </c>
      <c r="AG22" s="326">
        <v>65676</v>
      </c>
      <c r="AH22" s="379">
        <v>4.2009257567452343</v>
      </c>
      <c r="AI22" s="326">
        <v>2746</v>
      </c>
      <c r="AJ22" s="326">
        <v>65222</v>
      </c>
      <c r="AK22" s="379">
        <v>4.2102358100027599</v>
      </c>
      <c r="AL22" s="326">
        <v>2775</v>
      </c>
      <c r="AM22" s="326">
        <v>65238</v>
      </c>
      <c r="AN22" s="379">
        <v>4.2536558447530579</v>
      </c>
      <c r="AO22" s="326">
        <v>2811</v>
      </c>
      <c r="AP22" s="326">
        <v>65813</v>
      </c>
      <c r="AQ22" s="379">
        <v>4.2711926215185452</v>
      </c>
      <c r="AR22" s="302">
        <v>3099</v>
      </c>
      <c r="AS22" s="305">
        <v>71782</v>
      </c>
      <c r="AT22" s="300">
        <v>4.3172383048675158</v>
      </c>
      <c r="AU22" s="302">
        <v>3140</v>
      </c>
      <c r="AV22" s="302">
        <v>71812</v>
      </c>
      <c r="AW22" s="300">
        <v>4.3725282682560023</v>
      </c>
      <c r="AX22" s="302">
        <v>3143</v>
      </c>
      <c r="AY22" s="302">
        <v>71531</v>
      </c>
      <c r="AZ22" s="300">
        <v>4.3938991486208776</v>
      </c>
      <c r="BA22" s="302">
        <v>3170</v>
      </c>
      <c r="BB22" s="302">
        <v>71650</v>
      </c>
      <c r="BC22" s="300">
        <v>4.4242847173761337</v>
      </c>
      <c r="BD22" s="302">
        <v>3185</v>
      </c>
      <c r="BE22" s="302">
        <v>71632</v>
      </c>
      <c r="BF22" s="300">
        <v>4.4463368327004691</v>
      </c>
      <c r="BG22" s="413">
        <v>3169</v>
      </c>
      <c r="BH22" s="302">
        <v>71743</v>
      </c>
      <c r="BI22" s="300">
        <f t="shared" si="0"/>
        <v>4.417155680693587</v>
      </c>
      <c r="BJ22" s="302">
        <v>3154</v>
      </c>
      <c r="BK22" s="302">
        <v>71831</v>
      </c>
      <c r="BL22" s="300">
        <v>4.3908618841447282</v>
      </c>
      <c r="BM22" s="302">
        <v>3145</v>
      </c>
      <c r="BN22" s="302">
        <v>71074</v>
      </c>
      <c r="BO22" s="300">
        <f t="shared" si="1"/>
        <v>4.4249655288853873</v>
      </c>
    </row>
    <row r="23" spans="1:67" x14ac:dyDescent="0.2">
      <c r="A23" s="306" t="s">
        <v>619</v>
      </c>
      <c r="B23" s="5" t="s">
        <v>474</v>
      </c>
      <c r="C23" s="5" t="s">
        <v>401</v>
      </c>
      <c r="D23" s="5" t="s">
        <v>415</v>
      </c>
      <c r="E23" s="5" t="s">
        <v>5</v>
      </c>
      <c r="F23" s="117" t="s">
        <v>45</v>
      </c>
      <c r="G23" s="5" t="s">
        <v>46</v>
      </c>
      <c r="H23" s="326">
        <v>11080</v>
      </c>
      <c r="I23" s="381">
        <v>201467</v>
      </c>
      <c r="J23" s="379">
        <v>5.4996599939444177</v>
      </c>
      <c r="K23" s="326">
        <v>11117</v>
      </c>
      <c r="L23" s="381">
        <v>200838</v>
      </c>
      <c r="M23" s="379">
        <v>5.5353070634043355</v>
      </c>
      <c r="N23" s="326">
        <v>11031</v>
      </c>
      <c r="O23" s="326">
        <v>200004</v>
      </c>
      <c r="P23" s="379">
        <v>5.5153896922061563</v>
      </c>
      <c r="Q23" s="326">
        <v>10949</v>
      </c>
      <c r="R23" s="326">
        <v>199230</v>
      </c>
      <c r="S23" s="379">
        <v>5.4956582843949207</v>
      </c>
      <c r="T23" s="326">
        <v>10895</v>
      </c>
      <c r="U23" s="326">
        <v>198672</v>
      </c>
      <c r="V23" s="379">
        <v>5.4839131835386965</v>
      </c>
      <c r="W23" s="326">
        <v>10762</v>
      </c>
      <c r="X23" s="326">
        <v>197678</v>
      </c>
      <c r="Y23" s="379">
        <v>5.444207246127541</v>
      </c>
      <c r="Z23" s="326">
        <v>10686</v>
      </c>
      <c r="AA23" s="326">
        <v>196976</v>
      </c>
      <c r="AB23" s="379">
        <v>5.425026399155227</v>
      </c>
      <c r="AC23" s="326">
        <v>10690</v>
      </c>
      <c r="AD23" s="326">
        <v>196473</v>
      </c>
      <c r="AE23" s="379">
        <v>5.440951173952655</v>
      </c>
      <c r="AF23" s="326">
        <v>10635</v>
      </c>
      <c r="AG23" s="326">
        <v>195255</v>
      </c>
      <c r="AH23" s="379">
        <v>5.446723515402935</v>
      </c>
      <c r="AI23" s="326">
        <v>10489</v>
      </c>
      <c r="AJ23" s="326">
        <v>193675</v>
      </c>
      <c r="AK23" s="379">
        <v>5.4157738479411384</v>
      </c>
      <c r="AL23" s="326">
        <v>10374</v>
      </c>
      <c r="AM23" s="326">
        <v>192913</v>
      </c>
      <c r="AN23" s="379">
        <v>5.3775536122500815</v>
      </c>
      <c r="AO23" s="326">
        <v>10401</v>
      </c>
      <c r="AP23" s="326">
        <v>193308</v>
      </c>
      <c r="AQ23" s="379">
        <v>5.3805326215159228</v>
      </c>
      <c r="AR23" s="302">
        <v>10081</v>
      </c>
      <c r="AS23" s="305">
        <v>188279</v>
      </c>
      <c r="AT23" s="300">
        <v>5.3542880512431026</v>
      </c>
      <c r="AU23" s="302">
        <v>10068</v>
      </c>
      <c r="AV23" s="302">
        <v>187847</v>
      </c>
      <c r="AW23" s="300">
        <v>5.3596810169978761</v>
      </c>
      <c r="AX23" s="302">
        <v>10122</v>
      </c>
      <c r="AY23" s="302">
        <v>187380</v>
      </c>
      <c r="AZ23" s="300">
        <v>5.4018571886007045</v>
      </c>
      <c r="BA23" s="302">
        <v>10156</v>
      </c>
      <c r="BB23" s="302">
        <v>187732</v>
      </c>
      <c r="BC23" s="300">
        <v>5.4098395585195922</v>
      </c>
      <c r="BD23" s="302">
        <v>10162</v>
      </c>
      <c r="BE23" s="302">
        <v>187797</v>
      </c>
      <c r="BF23" s="300">
        <v>5.4111620526419486</v>
      </c>
      <c r="BG23" s="413">
        <v>10159</v>
      </c>
      <c r="BH23" s="302">
        <v>188138</v>
      </c>
      <c r="BI23" s="300">
        <f t="shared" si="0"/>
        <v>5.3997597508212056</v>
      </c>
      <c r="BJ23" s="302">
        <v>10135</v>
      </c>
      <c r="BK23" s="302">
        <v>188290</v>
      </c>
      <c r="BL23" s="300">
        <v>5.3826544160603325</v>
      </c>
      <c r="BM23" s="302">
        <v>9985</v>
      </c>
      <c r="BN23" s="302">
        <v>188540</v>
      </c>
      <c r="BO23" s="300">
        <f t="shared" si="1"/>
        <v>5.2959584173119767</v>
      </c>
    </row>
    <row r="24" spans="1:67" x14ac:dyDescent="0.2">
      <c r="A24" s="306" t="s">
        <v>629</v>
      </c>
      <c r="B24" s="5" t="s">
        <v>477</v>
      </c>
      <c r="C24" s="5" t="s">
        <v>404</v>
      </c>
      <c r="D24" s="5" t="s">
        <v>426</v>
      </c>
      <c r="E24" s="5" t="s">
        <v>47</v>
      </c>
      <c r="F24" s="117" t="s">
        <v>48</v>
      </c>
      <c r="G24" s="5" t="s">
        <v>49</v>
      </c>
      <c r="H24" s="326">
        <v>13863</v>
      </c>
      <c r="I24" s="381">
        <v>140735</v>
      </c>
      <c r="J24" s="379">
        <v>9.8504281095676269</v>
      </c>
      <c r="K24" s="326">
        <v>13737</v>
      </c>
      <c r="L24" s="381">
        <v>139858</v>
      </c>
      <c r="M24" s="379">
        <v>9.8221052782107563</v>
      </c>
      <c r="N24" s="326">
        <v>13611</v>
      </c>
      <c r="O24" s="326">
        <v>139568</v>
      </c>
      <c r="P24" s="379">
        <v>9.7522354694485838</v>
      </c>
      <c r="Q24" s="326">
        <v>13574</v>
      </c>
      <c r="R24" s="326">
        <v>138980</v>
      </c>
      <c r="S24" s="379">
        <v>9.7668729313570299</v>
      </c>
      <c r="T24" s="326">
        <v>13497</v>
      </c>
      <c r="U24" s="326">
        <v>137964</v>
      </c>
      <c r="V24" s="379">
        <v>9.7829868661389927</v>
      </c>
      <c r="W24" s="326">
        <v>13390</v>
      </c>
      <c r="X24" s="326">
        <v>136971</v>
      </c>
      <c r="Y24" s="379">
        <v>9.7757919559614805</v>
      </c>
      <c r="Z24" s="326">
        <v>13238</v>
      </c>
      <c r="AA24" s="326">
        <v>135941</v>
      </c>
      <c r="AB24" s="379">
        <v>9.7380481238184213</v>
      </c>
      <c r="AC24" s="326">
        <v>13186</v>
      </c>
      <c r="AD24" s="326">
        <v>134941</v>
      </c>
      <c r="AE24" s="379">
        <v>9.7716779926041752</v>
      </c>
      <c r="AF24" s="326">
        <v>13069</v>
      </c>
      <c r="AG24" s="326">
        <v>133397</v>
      </c>
      <c r="AH24" s="379">
        <v>9.7970718981686247</v>
      </c>
      <c r="AI24" s="326">
        <v>13007</v>
      </c>
      <c r="AJ24" s="326">
        <v>132182</v>
      </c>
      <c r="AK24" s="379">
        <v>9.8402203023104509</v>
      </c>
      <c r="AL24" s="326">
        <v>12933</v>
      </c>
      <c r="AM24" s="326">
        <v>131304</v>
      </c>
      <c r="AN24" s="379">
        <v>9.8496618534088842</v>
      </c>
      <c r="AO24" s="326">
        <v>12916</v>
      </c>
      <c r="AP24" s="326">
        <v>130462</v>
      </c>
      <c r="AQ24" s="379">
        <v>9.9002008247612334</v>
      </c>
      <c r="AR24" s="302">
        <v>12872</v>
      </c>
      <c r="AS24" s="305">
        <v>130451</v>
      </c>
      <c r="AT24" s="300">
        <v>9.8673064982253873</v>
      </c>
      <c r="AU24" s="302">
        <v>12731</v>
      </c>
      <c r="AV24" s="302">
        <v>129950</v>
      </c>
      <c r="AW24" s="300">
        <v>9.7968449403616784</v>
      </c>
      <c r="AX24" s="302">
        <v>12621</v>
      </c>
      <c r="AY24" s="302">
        <v>129146</v>
      </c>
      <c r="AZ24" s="300">
        <v>9.7726603998575268</v>
      </c>
      <c r="BA24" s="302">
        <v>12485</v>
      </c>
      <c r="BB24" s="302">
        <v>129138</v>
      </c>
      <c r="BC24" s="300">
        <v>9.6679521132431976</v>
      </c>
      <c r="BD24" s="302">
        <v>12416</v>
      </c>
      <c r="BE24" s="302">
        <v>129177</v>
      </c>
      <c r="BF24" s="300">
        <v>9.6116181673208079</v>
      </c>
      <c r="BG24" s="413">
        <v>12430</v>
      </c>
      <c r="BH24" s="302">
        <v>129156</v>
      </c>
      <c r="BI24" s="300">
        <f t="shared" si="0"/>
        <v>9.6240205642788563</v>
      </c>
      <c r="BJ24" s="302">
        <v>12428</v>
      </c>
      <c r="BK24" s="302">
        <v>129195</v>
      </c>
      <c r="BL24" s="300">
        <v>9.6195673207167456</v>
      </c>
      <c r="BM24" s="302">
        <v>12285</v>
      </c>
      <c r="BN24" s="302">
        <v>129195</v>
      </c>
      <c r="BO24" s="300">
        <f t="shared" si="1"/>
        <v>9.5088819226750267</v>
      </c>
    </row>
    <row r="25" spans="1:67" x14ac:dyDescent="0.2">
      <c r="A25" s="306" t="s">
        <v>630</v>
      </c>
      <c r="B25" s="5" t="s">
        <v>475</v>
      </c>
      <c r="C25" s="5" t="s">
        <v>402</v>
      </c>
      <c r="D25" s="5" t="s">
        <v>427</v>
      </c>
      <c r="E25" s="5" t="s">
        <v>50</v>
      </c>
      <c r="F25" s="117" t="s">
        <v>51</v>
      </c>
      <c r="G25" s="5" t="s">
        <v>52</v>
      </c>
      <c r="H25" s="326">
        <v>12543</v>
      </c>
      <c r="I25" s="381">
        <v>132531</v>
      </c>
      <c r="J25" s="379">
        <v>9.4642008284854118</v>
      </c>
      <c r="K25" s="326">
        <v>12393</v>
      </c>
      <c r="L25" s="381">
        <v>131973</v>
      </c>
      <c r="M25" s="379">
        <v>9.3905571594189716</v>
      </c>
      <c r="N25" s="326">
        <v>12286</v>
      </c>
      <c r="O25" s="326">
        <v>130959</v>
      </c>
      <c r="P25" s="379">
        <v>9.3815621683122199</v>
      </c>
      <c r="Q25" s="326">
        <v>12225</v>
      </c>
      <c r="R25" s="326">
        <v>130649</v>
      </c>
      <c r="S25" s="379">
        <v>9.3571324694410212</v>
      </c>
      <c r="T25" s="326">
        <v>12162</v>
      </c>
      <c r="U25" s="326">
        <v>129950</v>
      </c>
      <c r="V25" s="379">
        <v>9.3589842247018087</v>
      </c>
      <c r="W25" s="326">
        <v>12085</v>
      </c>
      <c r="X25" s="326">
        <v>129531</v>
      </c>
      <c r="Y25" s="379">
        <v>9.3298129405316104</v>
      </c>
      <c r="Z25" s="326">
        <v>11951</v>
      </c>
      <c r="AA25" s="326">
        <v>129316</v>
      </c>
      <c r="AB25" s="379">
        <v>9.2417024962108325</v>
      </c>
      <c r="AC25" s="326">
        <v>11839</v>
      </c>
      <c r="AD25" s="326">
        <v>128771</v>
      </c>
      <c r="AE25" s="379">
        <v>9.1938402280016458</v>
      </c>
      <c r="AF25" s="326">
        <v>11742</v>
      </c>
      <c r="AG25" s="326">
        <v>127649</v>
      </c>
      <c r="AH25" s="379">
        <v>9.1986619558320069</v>
      </c>
      <c r="AI25" s="326">
        <v>11708</v>
      </c>
      <c r="AJ25" s="326">
        <v>126586</v>
      </c>
      <c r="AK25" s="379">
        <v>9.2490480779865081</v>
      </c>
      <c r="AL25" s="326">
        <v>11748</v>
      </c>
      <c r="AM25" s="326">
        <v>126678</v>
      </c>
      <c r="AN25" s="379">
        <v>9.2739070714725518</v>
      </c>
      <c r="AO25" s="326">
        <v>11794</v>
      </c>
      <c r="AP25" s="326">
        <v>125748</v>
      </c>
      <c r="AQ25" s="379">
        <v>9.3790756115405411</v>
      </c>
      <c r="AR25" s="302">
        <v>11795</v>
      </c>
      <c r="AS25" s="305">
        <v>125370</v>
      </c>
      <c r="AT25" s="300">
        <v>9.4081518704634277</v>
      </c>
      <c r="AU25" s="302">
        <v>11765</v>
      </c>
      <c r="AV25" s="302">
        <v>125018</v>
      </c>
      <c r="AW25" s="300">
        <v>9.4106448671391316</v>
      </c>
      <c r="AX25" s="302">
        <v>11662</v>
      </c>
      <c r="AY25" s="302">
        <v>124769</v>
      </c>
      <c r="AZ25" s="300">
        <v>9.346873021343443</v>
      </c>
      <c r="BA25" s="302">
        <v>11596</v>
      </c>
      <c r="BB25" s="302">
        <v>124785</v>
      </c>
      <c r="BC25" s="300">
        <v>9.2927835877709661</v>
      </c>
      <c r="BD25" s="302">
        <v>11668</v>
      </c>
      <c r="BE25" s="302">
        <v>124934</v>
      </c>
      <c r="BF25" s="300">
        <v>9.3393311668561001</v>
      </c>
      <c r="BG25" s="413">
        <v>11695</v>
      </c>
      <c r="BH25" s="302">
        <v>124780</v>
      </c>
      <c r="BI25" s="300">
        <f t="shared" si="0"/>
        <v>9.3724955922423465</v>
      </c>
      <c r="BJ25" s="302">
        <v>11770</v>
      </c>
      <c r="BK25" s="302">
        <v>124739</v>
      </c>
      <c r="BL25" s="300">
        <v>9.435701745244069</v>
      </c>
      <c r="BM25" s="302">
        <v>11788</v>
      </c>
      <c r="BN25" s="302">
        <v>124568</v>
      </c>
      <c r="BO25" s="300">
        <f t="shared" si="1"/>
        <v>9.4631044891143787</v>
      </c>
    </row>
    <row r="26" spans="1:67" x14ac:dyDescent="0.2">
      <c r="A26" s="306" t="s">
        <v>631</v>
      </c>
      <c r="B26" s="5" t="s">
        <v>486</v>
      </c>
      <c r="C26" s="5" t="s">
        <v>408</v>
      </c>
      <c r="D26" s="5" t="s">
        <v>428</v>
      </c>
      <c r="E26" s="5" t="s">
        <v>53</v>
      </c>
      <c r="F26" s="2" t="s">
        <v>578</v>
      </c>
      <c r="G26" s="2" t="s">
        <v>556</v>
      </c>
      <c r="H26" s="326">
        <v>49613</v>
      </c>
      <c r="I26" s="381">
        <v>492145</v>
      </c>
      <c r="J26" s="379">
        <v>10.080972071239168</v>
      </c>
      <c r="K26" s="326">
        <v>48941</v>
      </c>
      <c r="L26" s="381">
        <v>489185</v>
      </c>
      <c r="M26" s="379">
        <v>10.004599486901682</v>
      </c>
      <c r="N26" s="326">
        <v>48326</v>
      </c>
      <c r="O26" s="326">
        <v>486088</v>
      </c>
      <c r="P26" s="379">
        <v>9.9418212340152401</v>
      </c>
      <c r="Q26" s="326">
        <v>47677</v>
      </c>
      <c r="R26" s="326">
        <v>483537</v>
      </c>
      <c r="S26" s="379">
        <v>9.8600520746085625</v>
      </c>
      <c r="T26" s="326">
        <v>47119</v>
      </c>
      <c r="U26" s="326">
        <v>481160</v>
      </c>
      <c r="V26" s="379">
        <v>9.7927924183223887</v>
      </c>
      <c r="W26" s="326">
        <v>46493</v>
      </c>
      <c r="X26" s="326">
        <v>477786</v>
      </c>
      <c r="Y26" s="379">
        <v>9.7309255608159297</v>
      </c>
      <c r="Z26" s="326">
        <v>45984</v>
      </c>
      <c r="AA26" s="326">
        <v>477231</v>
      </c>
      <c r="AB26" s="379">
        <v>9.6355852825989938</v>
      </c>
      <c r="AC26" s="326">
        <v>45390</v>
      </c>
      <c r="AD26" s="326">
        <v>474719</v>
      </c>
      <c r="AE26" s="379">
        <v>9.5614458237399393</v>
      </c>
      <c r="AF26" s="326">
        <v>44700</v>
      </c>
      <c r="AG26" s="326">
        <v>470646</v>
      </c>
      <c r="AH26" s="379">
        <v>9.4975841715429432</v>
      </c>
      <c r="AI26" s="326">
        <v>44093</v>
      </c>
      <c r="AJ26" s="326">
        <v>465883</v>
      </c>
      <c r="AK26" s="379">
        <v>9.4643934206657043</v>
      </c>
      <c r="AL26" s="326">
        <v>43471</v>
      </c>
      <c r="AM26" s="326">
        <v>462561</v>
      </c>
      <c r="AN26" s="379">
        <v>9.3978956289008373</v>
      </c>
      <c r="AO26" s="326">
        <v>43201</v>
      </c>
      <c r="AP26" s="326">
        <v>460893</v>
      </c>
      <c r="AQ26" s="379">
        <v>9.3733252620456362</v>
      </c>
      <c r="AR26" s="302">
        <v>42558</v>
      </c>
      <c r="AS26" s="305">
        <v>458863</v>
      </c>
      <c r="AT26" s="300">
        <v>9.2746636795732051</v>
      </c>
      <c r="AU26" s="302">
        <v>42258</v>
      </c>
      <c r="AV26" s="302">
        <v>457169</v>
      </c>
      <c r="AW26" s="300">
        <v>9.2434088925539566</v>
      </c>
      <c r="AX26" s="302">
        <v>41635</v>
      </c>
      <c r="AY26" s="302">
        <v>455216</v>
      </c>
      <c r="AZ26" s="300">
        <v>9.1462075146743516</v>
      </c>
      <c r="BA26" s="302">
        <v>41014</v>
      </c>
      <c r="BB26" s="302">
        <v>453831</v>
      </c>
      <c r="BC26" s="300">
        <v>9.0372848042553287</v>
      </c>
      <c r="BD26" s="302">
        <v>40757</v>
      </c>
      <c r="BE26" s="302">
        <v>454691</v>
      </c>
      <c r="BF26" s="300">
        <v>8.9636698329194999</v>
      </c>
      <c r="BG26" s="413">
        <v>40161</v>
      </c>
      <c r="BH26" s="302">
        <v>453497</v>
      </c>
      <c r="BI26" s="300">
        <f t="shared" si="0"/>
        <v>8.8558468964513555</v>
      </c>
      <c r="BJ26" s="302">
        <v>39753</v>
      </c>
      <c r="BK26" s="302">
        <v>452519</v>
      </c>
      <c r="BL26" s="300">
        <v>8.784824504606437</v>
      </c>
      <c r="BM26" s="302">
        <v>39398</v>
      </c>
      <c r="BN26" s="302">
        <v>452746</v>
      </c>
      <c r="BO26" s="300">
        <f t="shared" si="1"/>
        <v>8.7020095152690473</v>
      </c>
    </row>
    <row r="27" spans="1:67" x14ac:dyDescent="0.2">
      <c r="A27" s="306" t="s">
        <v>626</v>
      </c>
      <c r="B27" s="5" t="s">
        <v>477</v>
      </c>
      <c r="C27" s="5" t="s">
        <v>404</v>
      </c>
      <c r="D27" s="5" t="s">
        <v>422</v>
      </c>
      <c r="E27" s="5" t="s">
        <v>31</v>
      </c>
      <c r="F27" s="117" t="s">
        <v>54</v>
      </c>
      <c r="G27" s="5" t="s">
        <v>55</v>
      </c>
      <c r="H27" s="326">
        <v>14713</v>
      </c>
      <c r="I27" s="381">
        <v>165535</v>
      </c>
      <c r="J27" s="379">
        <v>8.8881505421814104</v>
      </c>
      <c r="K27" s="326">
        <v>14746</v>
      </c>
      <c r="L27" s="381">
        <v>165029</v>
      </c>
      <c r="M27" s="379">
        <v>8.9353992328621032</v>
      </c>
      <c r="N27" s="326">
        <v>14816</v>
      </c>
      <c r="O27" s="326">
        <v>164639</v>
      </c>
      <c r="P27" s="379">
        <v>8.9990828418539959</v>
      </c>
      <c r="Q27" s="326">
        <v>14846</v>
      </c>
      <c r="R27" s="326">
        <v>164799</v>
      </c>
      <c r="S27" s="379">
        <v>9.0085498091614635</v>
      </c>
      <c r="T27" s="326">
        <v>14881</v>
      </c>
      <c r="U27" s="326">
        <v>163905</v>
      </c>
      <c r="V27" s="379">
        <v>9.0790396876239292</v>
      </c>
      <c r="W27" s="326">
        <v>14811</v>
      </c>
      <c r="X27" s="326">
        <v>162547</v>
      </c>
      <c r="Y27" s="379">
        <v>9.1118261179843376</v>
      </c>
      <c r="Z27" s="326">
        <v>14852</v>
      </c>
      <c r="AA27" s="326">
        <v>162795</v>
      </c>
      <c r="AB27" s="379">
        <v>9.1231303172701868</v>
      </c>
      <c r="AC27" s="326">
        <v>14893</v>
      </c>
      <c r="AD27" s="326">
        <v>162840</v>
      </c>
      <c r="AE27" s="379">
        <v>9.1457872758535981</v>
      </c>
      <c r="AF27" s="326">
        <v>14910</v>
      </c>
      <c r="AG27" s="326">
        <v>162074</v>
      </c>
      <c r="AH27" s="379">
        <v>9.1995014622950002</v>
      </c>
      <c r="AI27" s="326">
        <v>14852</v>
      </c>
      <c r="AJ27" s="326">
        <v>161394</v>
      </c>
      <c r="AK27" s="379">
        <v>9.2023247456534936</v>
      </c>
      <c r="AL27" s="326">
        <v>14705</v>
      </c>
      <c r="AM27" s="326">
        <v>161631</v>
      </c>
      <c r="AN27" s="379">
        <v>9.0978834505756936</v>
      </c>
      <c r="AO27" s="326">
        <v>14549</v>
      </c>
      <c r="AP27" s="326">
        <v>160896</v>
      </c>
      <c r="AQ27" s="379">
        <v>9.0424870723945912</v>
      </c>
      <c r="AR27" s="302">
        <v>14461</v>
      </c>
      <c r="AS27" s="305">
        <v>161152</v>
      </c>
      <c r="AT27" s="300">
        <v>8.9735156870532169</v>
      </c>
      <c r="AU27" s="302">
        <v>14313</v>
      </c>
      <c r="AV27" s="302">
        <v>160580</v>
      </c>
      <c r="AW27" s="300">
        <v>8.913314235894882</v>
      </c>
      <c r="AX27" s="302">
        <v>14168</v>
      </c>
      <c r="AY27" s="302">
        <v>159899</v>
      </c>
      <c r="AZ27" s="300">
        <v>8.8605932494887387</v>
      </c>
      <c r="BA27" s="302">
        <v>14099</v>
      </c>
      <c r="BB27" s="302">
        <v>160407</v>
      </c>
      <c r="BC27" s="300">
        <v>8.7895166669783737</v>
      </c>
      <c r="BD27" s="302">
        <v>13889</v>
      </c>
      <c r="BE27" s="302">
        <v>160460</v>
      </c>
      <c r="BF27" s="300">
        <v>8.6557397482238567</v>
      </c>
      <c r="BG27" s="413">
        <v>13784</v>
      </c>
      <c r="BH27" s="302">
        <v>160872</v>
      </c>
      <c r="BI27" s="300">
        <f t="shared" si="0"/>
        <v>8.5683027500124318</v>
      </c>
      <c r="BJ27" s="302">
        <v>13698</v>
      </c>
      <c r="BK27" s="302">
        <v>160659</v>
      </c>
      <c r="BL27" s="300">
        <v>8.5261329897484739</v>
      </c>
      <c r="BM27" s="302">
        <v>13586</v>
      </c>
      <c r="BN27" s="302">
        <v>161006</v>
      </c>
      <c r="BO27" s="300">
        <f t="shared" si="1"/>
        <v>8.4381948498813717</v>
      </c>
    </row>
    <row r="28" spans="1:67" x14ac:dyDescent="0.2">
      <c r="A28" s="306" t="s">
        <v>625</v>
      </c>
      <c r="B28" s="5" t="s">
        <v>476</v>
      </c>
      <c r="C28" s="5" t="s">
        <v>403</v>
      </c>
      <c r="D28" s="5" t="s">
        <v>417</v>
      </c>
      <c r="E28" s="5" t="s">
        <v>11</v>
      </c>
      <c r="F28" s="2" t="s">
        <v>557</v>
      </c>
      <c r="G28" s="2" t="s">
        <v>558</v>
      </c>
      <c r="H28" s="326">
        <v>27694</v>
      </c>
      <c r="I28" s="381">
        <v>323150</v>
      </c>
      <c r="J28" s="379">
        <v>8.5700139254216303</v>
      </c>
      <c r="K28" s="326">
        <v>27529</v>
      </c>
      <c r="L28" s="381">
        <v>321325</v>
      </c>
      <c r="M28" s="379">
        <v>8.5673383645841437</v>
      </c>
      <c r="N28" s="326">
        <v>27400</v>
      </c>
      <c r="O28" s="326">
        <v>319251</v>
      </c>
      <c r="P28" s="379">
        <v>8.5825886214921798</v>
      </c>
      <c r="Q28" s="326">
        <v>27324</v>
      </c>
      <c r="R28" s="326">
        <v>317928</v>
      </c>
      <c r="S28" s="379">
        <v>8.5943987317883295</v>
      </c>
      <c r="T28" s="326">
        <v>27411</v>
      </c>
      <c r="U28" s="326">
        <v>317309</v>
      </c>
      <c r="V28" s="379">
        <v>8.6385825803869416</v>
      </c>
      <c r="W28" s="326">
        <v>27350</v>
      </c>
      <c r="X28" s="326">
        <v>314655</v>
      </c>
      <c r="Y28" s="379">
        <v>8.6920595572929074</v>
      </c>
      <c r="Z28" s="326">
        <v>27367</v>
      </c>
      <c r="AA28" s="326">
        <v>313516</v>
      </c>
      <c r="AB28" s="379">
        <v>8.7290600798683329</v>
      </c>
      <c r="AC28" s="326">
        <v>27294</v>
      </c>
      <c r="AD28" s="326">
        <v>311199</v>
      </c>
      <c r="AE28" s="379">
        <v>8.7705937358410537</v>
      </c>
      <c r="AF28" s="326">
        <v>27103</v>
      </c>
      <c r="AG28" s="326">
        <v>307771</v>
      </c>
      <c r="AH28" s="379">
        <v>8.806222808516722</v>
      </c>
      <c r="AI28" s="326">
        <v>26990</v>
      </c>
      <c r="AJ28" s="326">
        <v>305030</v>
      </c>
      <c r="AK28" s="379">
        <v>8.8483100022948573</v>
      </c>
      <c r="AL28" s="326">
        <v>26838</v>
      </c>
      <c r="AM28" s="326">
        <v>302716</v>
      </c>
      <c r="AN28" s="379">
        <v>8.8657355409030245</v>
      </c>
      <c r="AO28" s="326">
        <v>26803</v>
      </c>
      <c r="AP28" s="326">
        <v>299563</v>
      </c>
      <c r="AQ28" s="379">
        <v>8.947366664107383</v>
      </c>
      <c r="AR28" s="302">
        <v>26592</v>
      </c>
      <c r="AS28" s="305">
        <v>298115</v>
      </c>
      <c r="AT28" s="300">
        <v>8.9200476326249927</v>
      </c>
      <c r="AU28" s="302">
        <v>26435</v>
      </c>
      <c r="AV28" s="302">
        <v>296663</v>
      </c>
      <c r="AW28" s="300">
        <v>8.9107842905923551</v>
      </c>
      <c r="AX28" s="302">
        <v>26270</v>
      </c>
      <c r="AY28" s="302">
        <v>295305</v>
      </c>
      <c r="AZ28" s="300">
        <v>8.8958873029579575</v>
      </c>
      <c r="BA28" s="302">
        <v>26126</v>
      </c>
      <c r="BB28" s="302">
        <v>295765</v>
      </c>
      <c r="BC28" s="300">
        <v>8.833364326407791</v>
      </c>
      <c r="BD28" s="302">
        <v>25843</v>
      </c>
      <c r="BE28" s="302">
        <v>294940</v>
      </c>
      <c r="BF28" s="300">
        <v>8.7621211093781799</v>
      </c>
      <c r="BG28" s="413">
        <v>25688</v>
      </c>
      <c r="BH28" s="302">
        <v>294993</v>
      </c>
      <c r="BI28" s="300">
        <f t="shared" si="0"/>
        <v>8.7080032407548646</v>
      </c>
      <c r="BJ28" s="302">
        <v>25554</v>
      </c>
      <c r="BK28" s="302">
        <v>294568</v>
      </c>
      <c r="BL28" s="300">
        <v>8.6750767225224727</v>
      </c>
      <c r="BM28" s="302">
        <v>25488</v>
      </c>
      <c r="BN28" s="302">
        <v>295612</v>
      </c>
      <c r="BO28" s="300">
        <f t="shared" si="1"/>
        <v>8.6221127694410242</v>
      </c>
    </row>
    <row r="29" spans="1:67" x14ac:dyDescent="0.2">
      <c r="A29" s="306" t="s">
        <v>628</v>
      </c>
      <c r="B29" s="5" t="s">
        <v>485</v>
      </c>
      <c r="C29" s="5" t="s">
        <v>464</v>
      </c>
      <c r="D29" s="5" t="s">
        <v>425</v>
      </c>
      <c r="E29" s="5" t="s">
        <v>40</v>
      </c>
      <c r="F29" s="117" t="s">
        <v>56</v>
      </c>
      <c r="G29" s="5" t="s">
        <v>57</v>
      </c>
      <c r="H29" s="326">
        <v>7988</v>
      </c>
      <c r="I29" s="381">
        <v>128443</v>
      </c>
      <c r="J29" s="379">
        <v>6.2191010798564346</v>
      </c>
      <c r="K29" s="326">
        <v>8013</v>
      </c>
      <c r="L29" s="381">
        <v>128624</v>
      </c>
      <c r="M29" s="379">
        <v>6.2297860430401792</v>
      </c>
      <c r="N29" s="326">
        <v>7989</v>
      </c>
      <c r="O29" s="326">
        <v>128586</v>
      </c>
      <c r="P29" s="379">
        <v>6.2129625309131633</v>
      </c>
      <c r="Q29" s="326">
        <v>7943</v>
      </c>
      <c r="R29" s="326">
        <v>128158</v>
      </c>
      <c r="S29" s="379">
        <v>6.1978183180137014</v>
      </c>
      <c r="T29" s="326">
        <v>7887</v>
      </c>
      <c r="U29" s="326">
        <v>127733</v>
      </c>
      <c r="V29" s="379">
        <v>6.1745985767186244</v>
      </c>
      <c r="W29" s="326">
        <v>7875</v>
      </c>
      <c r="X29" s="326">
        <v>127443</v>
      </c>
      <c r="Y29" s="379">
        <v>6.1792330689013912</v>
      </c>
      <c r="Z29" s="326">
        <v>7900</v>
      </c>
      <c r="AA29" s="326">
        <v>127644</v>
      </c>
      <c r="AB29" s="379">
        <v>6.1890884021183918</v>
      </c>
      <c r="AC29" s="326">
        <v>7872</v>
      </c>
      <c r="AD29" s="326">
        <v>127261</v>
      </c>
      <c r="AE29" s="379">
        <v>6.1857128263961467</v>
      </c>
      <c r="AF29" s="326">
        <v>7816</v>
      </c>
      <c r="AG29" s="326">
        <v>126360</v>
      </c>
      <c r="AH29" s="379">
        <v>6.1855017410572959</v>
      </c>
      <c r="AI29" s="326">
        <v>7731</v>
      </c>
      <c r="AJ29" s="326">
        <v>125124</v>
      </c>
      <c r="AK29" s="379">
        <v>6.1786707586074616</v>
      </c>
      <c r="AL29" s="326">
        <v>7691</v>
      </c>
      <c r="AM29" s="326">
        <v>124740</v>
      </c>
      <c r="AN29" s="379">
        <v>6.1656244989578317</v>
      </c>
      <c r="AO29" s="326">
        <v>7657</v>
      </c>
      <c r="AP29" s="326">
        <v>123782</v>
      </c>
      <c r="AQ29" s="379">
        <v>6.1858751676334203</v>
      </c>
      <c r="AR29" s="302">
        <v>7688</v>
      </c>
      <c r="AS29" s="305">
        <v>123716</v>
      </c>
      <c r="AT29" s="300">
        <v>6.2142325972388379</v>
      </c>
      <c r="AU29" s="302">
        <v>7649</v>
      </c>
      <c r="AV29" s="302">
        <v>123489</v>
      </c>
      <c r="AW29" s="300">
        <v>6.1940739661022439</v>
      </c>
      <c r="AX29" s="302">
        <v>7614</v>
      </c>
      <c r="AY29" s="302">
        <v>122976</v>
      </c>
      <c r="AZ29" s="300">
        <v>6.1914519906323182</v>
      </c>
      <c r="BA29" s="302">
        <v>7630</v>
      </c>
      <c r="BB29" s="302">
        <v>122846</v>
      </c>
      <c r="BC29" s="300">
        <v>6.2110284421145172</v>
      </c>
      <c r="BD29" s="302">
        <v>7645</v>
      </c>
      <c r="BE29" s="302">
        <v>122903</v>
      </c>
      <c r="BF29" s="300">
        <v>6.2203526358184904</v>
      </c>
      <c r="BG29" s="413">
        <v>7671</v>
      </c>
      <c r="BH29" s="302">
        <v>122691</v>
      </c>
      <c r="BI29" s="300">
        <f t="shared" si="0"/>
        <v>6.2522923441817246</v>
      </c>
      <c r="BJ29" s="302">
        <v>7626</v>
      </c>
      <c r="BK29" s="302">
        <v>122289</v>
      </c>
      <c r="BL29" s="300">
        <v>6.2360473959227729</v>
      </c>
      <c r="BM29" s="302">
        <v>7637</v>
      </c>
      <c r="BN29" s="302">
        <v>122069</v>
      </c>
      <c r="BO29" s="300">
        <f t="shared" si="1"/>
        <v>6.2562976677125235</v>
      </c>
    </row>
    <row r="30" spans="1:67" x14ac:dyDescent="0.2">
      <c r="A30" s="306" t="s">
        <v>619</v>
      </c>
      <c r="B30" s="5" t="s">
        <v>474</v>
      </c>
      <c r="C30" s="5" t="s">
        <v>401</v>
      </c>
      <c r="D30" s="5" t="s">
        <v>415</v>
      </c>
      <c r="E30" s="5" t="s">
        <v>5</v>
      </c>
      <c r="F30" s="117" t="s">
        <v>58</v>
      </c>
      <c r="G30" s="5" t="s">
        <v>59</v>
      </c>
      <c r="H30" s="326">
        <v>9017</v>
      </c>
      <c r="I30" s="381">
        <v>141234</v>
      </c>
      <c r="J30" s="379">
        <v>6.3844400073636658</v>
      </c>
      <c r="K30" s="326">
        <v>9034</v>
      </c>
      <c r="L30" s="381">
        <v>140615</v>
      </c>
      <c r="M30" s="379">
        <v>6.4246346406855599</v>
      </c>
      <c r="N30" s="326">
        <v>9002</v>
      </c>
      <c r="O30" s="326">
        <v>139773</v>
      </c>
      <c r="P30" s="379">
        <v>6.4404427178353467</v>
      </c>
      <c r="Q30" s="326">
        <v>8954</v>
      </c>
      <c r="R30" s="326">
        <v>138748</v>
      </c>
      <c r="S30" s="379">
        <v>6.4534263556952176</v>
      </c>
      <c r="T30" s="326">
        <v>8971</v>
      </c>
      <c r="U30" s="326">
        <v>138250</v>
      </c>
      <c r="V30" s="379">
        <v>6.4889692585895125</v>
      </c>
      <c r="W30" s="326">
        <v>8904</v>
      </c>
      <c r="X30" s="326">
        <v>137543</v>
      </c>
      <c r="Y30" s="379">
        <v>6.4736118886457321</v>
      </c>
      <c r="Z30" s="326">
        <v>8832</v>
      </c>
      <c r="AA30" s="326">
        <v>137017</v>
      </c>
      <c r="AB30" s="379">
        <v>6.4459154703430954</v>
      </c>
      <c r="AC30" s="326">
        <v>8811</v>
      </c>
      <c r="AD30" s="326">
        <v>136737</v>
      </c>
      <c r="AE30" s="379">
        <v>6.443756993352201</v>
      </c>
      <c r="AF30" s="326">
        <v>8737</v>
      </c>
      <c r="AG30" s="326">
        <v>135950</v>
      </c>
      <c r="AH30" s="379">
        <v>6.426627436557558</v>
      </c>
      <c r="AI30" s="326">
        <v>8612</v>
      </c>
      <c r="AJ30" s="326">
        <v>134505</v>
      </c>
      <c r="AK30" s="379">
        <v>6.4027359577710872</v>
      </c>
      <c r="AL30" s="326">
        <v>8571</v>
      </c>
      <c r="AM30" s="326">
        <v>133538</v>
      </c>
      <c r="AN30" s="379">
        <v>6.4183977594392605</v>
      </c>
      <c r="AO30" s="326">
        <v>8530</v>
      </c>
      <c r="AP30" s="326">
        <v>132799</v>
      </c>
      <c r="AQ30" s="379">
        <v>6.4232411388639967</v>
      </c>
      <c r="AR30" s="302">
        <v>8529</v>
      </c>
      <c r="AS30" s="305">
        <v>133028</v>
      </c>
      <c r="AT30" s="300">
        <v>6.4114321796914941</v>
      </c>
      <c r="AU30" s="302">
        <v>8465</v>
      </c>
      <c r="AV30" s="302">
        <v>132414</v>
      </c>
      <c r="AW30" s="300">
        <v>6.3928285528720528</v>
      </c>
      <c r="AX30" s="302">
        <v>8434</v>
      </c>
      <c r="AY30" s="302">
        <v>132295</v>
      </c>
      <c r="AZ30" s="300">
        <v>6.3751464530027588</v>
      </c>
      <c r="BA30" s="302">
        <v>8384</v>
      </c>
      <c r="BB30" s="302">
        <v>132714</v>
      </c>
      <c r="BC30" s="300">
        <v>6.317344063173441</v>
      </c>
      <c r="BD30" s="302">
        <v>8417</v>
      </c>
      <c r="BE30" s="302">
        <v>132762</v>
      </c>
      <c r="BF30" s="300">
        <v>6.3399165423841168</v>
      </c>
      <c r="BG30" s="413">
        <v>8373</v>
      </c>
      <c r="BH30" s="302">
        <v>132916</v>
      </c>
      <c r="BI30" s="300">
        <f t="shared" si="0"/>
        <v>6.2994673327515125</v>
      </c>
      <c r="BJ30" s="302">
        <v>8355</v>
      </c>
      <c r="BK30" s="302">
        <v>133516</v>
      </c>
      <c r="BL30" s="300">
        <v>6.2576769825339289</v>
      </c>
      <c r="BM30" s="302">
        <v>8321</v>
      </c>
      <c r="BN30" s="302">
        <v>133626</v>
      </c>
      <c r="BO30" s="300">
        <f t="shared" si="1"/>
        <v>6.2270815559846131</v>
      </c>
    </row>
    <row r="31" spans="1:67" x14ac:dyDescent="0.2">
      <c r="A31" s="306" t="s">
        <v>487</v>
      </c>
      <c r="B31" s="5" t="s">
        <v>480</v>
      </c>
      <c r="C31" s="5" t="s">
        <v>405</v>
      </c>
      <c r="D31" s="5" t="s">
        <v>429</v>
      </c>
      <c r="E31" s="5" t="s">
        <v>60</v>
      </c>
      <c r="F31" s="117" t="s">
        <v>61</v>
      </c>
      <c r="G31" s="5" t="s">
        <v>62</v>
      </c>
      <c r="H31" s="326">
        <v>69455</v>
      </c>
      <c r="I31" s="381">
        <v>558635</v>
      </c>
      <c r="J31" s="379">
        <v>12.432983969855094</v>
      </c>
      <c r="K31" s="326">
        <v>69152</v>
      </c>
      <c r="L31" s="381">
        <v>556602</v>
      </c>
      <c r="M31" s="379">
        <v>12.423958232273689</v>
      </c>
      <c r="N31" s="326">
        <v>68483</v>
      </c>
      <c r="O31" s="326">
        <v>553828</v>
      </c>
      <c r="P31" s="379">
        <v>12.365391421163249</v>
      </c>
      <c r="Q31" s="326">
        <v>68015</v>
      </c>
      <c r="R31" s="326">
        <v>552129</v>
      </c>
      <c r="S31" s="379">
        <v>12.318679149256786</v>
      </c>
      <c r="T31" s="326">
        <v>67552</v>
      </c>
      <c r="U31" s="326">
        <v>550305</v>
      </c>
      <c r="V31" s="379">
        <v>12.275374565013946</v>
      </c>
      <c r="W31" s="326">
        <v>66819</v>
      </c>
      <c r="X31" s="326">
        <v>547589</v>
      </c>
      <c r="Y31" s="379">
        <v>12.202399975163855</v>
      </c>
      <c r="Z31" s="326">
        <v>66349</v>
      </c>
      <c r="AA31" s="326">
        <v>546859</v>
      </c>
      <c r="AB31" s="379">
        <v>12.132743540839595</v>
      </c>
      <c r="AC31" s="326">
        <v>65519</v>
      </c>
      <c r="AD31" s="326">
        <v>545124</v>
      </c>
      <c r="AE31" s="379">
        <v>12.019100241412962</v>
      </c>
      <c r="AF31" s="326">
        <v>64247</v>
      </c>
      <c r="AG31" s="326">
        <v>540033</v>
      </c>
      <c r="AH31" s="379">
        <v>11.896865561919364</v>
      </c>
      <c r="AI31" s="326">
        <v>62687</v>
      </c>
      <c r="AJ31" s="326">
        <v>534968</v>
      </c>
      <c r="AK31" s="379">
        <v>11.717897145249809</v>
      </c>
      <c r="AL31" s="326">
        <v>61620</v>
      </c>
      <c r="AM31" s="326">
        <v>533789</v>
      </c>
      <c r="AN31" s="379">
        <v>11.543887191380865</v>
      </c>
      <c r="AO31" s="326">
        <v>60036</v>
      </c>
      <c r="AP31" s="326">
        <v>527445</v>
      </c>
      <c r="AQ31" s="379">
        <v>11.382419019992605</v>
      </c>
      <c r="AR31" s="302">
        <v>58651</v>
      </c>
      <c r="AS31" s="305">
        <v>525046</v>
      </c>
      <c r="AT31" s="300">
        <v>11.170640286755827</v>
      </c>
      <c r="AU31" s="302">
        <v>57606</v>
      </c>
      <c r="AV31" s="302">
        <v>522768</v>
      </c>
      <c r="AW31" s="300">
        <v>11.019419704343035</v>
      </c>
      <c r="AX31" s="302">
        <v>56543</v>
      </c>
      <c r="AY31" s="302">
        <v>520392</v>
      </c>
      <c r="AZ31" s="300">
        <v>10.865462958692678</v>
      </c>
      <c r="BA31" s="302">
        <v>55744</v>
      </c>
      <c r="BB31" s="302">
        <v>521834</v>
      </c>
      <c r="BC31" s="300">
        <v>10.682324264037989</v>
      </c>
      <c r="BD31" s="302">
        <v>54774</v>
      </c>
      <c r="BE31" s="302">
        <v>521097</v>
      </c>
      <c r="BF31" s="300">
        <v>10.511286766187485</v>
      </c>
      <c r="BG31" s="413">
        <v>53830</v>
      </c>
      <c r="BH31" s="302">
        <v>519711</v>
      </c>
      <c r="BI31" s="300">
        <f t="shared" si="0"/>
        <v>10.35767955652276</v>
      </c>
      <c r="BJ31" s="302">
        <v>53042</v>
      </c>
      <c r="BK31" s="302">
        <v>520033</v>
      </c>
      <c r="BL31" s="300">
        <v>10.199737324362108</v>
      </c>
      <c r="BM31" s="302">
        <v>52464</v>
      </c>
      <c r="BN31" s="302">
        <v>519517</v>
      </c>
      <c r="BO31" s="300">
        <f t="shared" si="1"/>
        <v>10.098610825054809</v>
      </c>
    </row>
    <row r="32" spans="1:67" x14ac:dyDescent="0.2">
      <c r="A32" s="306" t="s">
        <v>622</v>
      </c>
      <c r="B32" s="5" t="s">
        <v>477</v>
      </c>
      <c r="C32" s="5" t="s">
        <v>404</v>
      </c>
      <c r="D32" s="5" t="s">
        <v>418</v>
      </c>
      <c r="E32" s="5" t="s">
        <v>12</v>
      </c>
      <c r="F32" s="117" t="s">
        <v>63</v>
      </c>
      <c r="G32" s="5" t="s">
        <v>64</v>
      </c>
      <c r="H32" s="326">
        <v>7585</v>
      </c>
      <c r="I32" s="381">
        <v>79979</v>
      </c>
      <c r="J32" s="379">
        <v>9.4837394816139238</v>
      </c>
      <c r="K32" s="326">
        <v>7618</v>
      </c>
      <c r="L32" s="381">
        <v>79851</v>
      </c>
      <c r="M32" s="379">
        <v>9.5402687505478951</v>
      </c>
      <c r="N32" s="326">
        <v>7525</v>
      </c>
      <c r="O32" s="326">
        <v>79316</v>
      </c>
      <c r="P32" s="379">
        <v>9.4873669877452222</v>
      </c>
      <c r="Q32" s="326">
        <v>7409</v>
      </c>
      <c r="R32" s="326">
        <v>78782</v>
      </c>
      <c r="S32" s="379">
        <v>9.404432484577697</v>
      </c>
      <c r="T32" s="326">
        <v>7333</v>
      </c>
      <c r="U32" s="326">
        <v>78552</v>
      </c>
      <c r="V32" s="379">
        <v>9.335217435584072</v>
      </c>
      <c r="W32" s="326">
        <v>7310</v>
      </c>
      <c r="X32" s="326">
        <v>78202</v>
      </c>
      <c r="Y32" s="379">
        <v>9.3475870182348277</v>
      </c>
      <c r="Z32" s="326">
        <v>7325</v>
      </c>
      <c r="AA32" s="326">
        <v>78076</v>
      </c>
      <c r="AB32" s="379">
        <v>9.3818843178441522</v>
      </c>
      <c r="AC32" s="326">
        <v>7335</v>
      </c>
      <c r="AD32" s="326">
        <v>78286</v>
      </c>
      <c r="AE32" s="379">
        <v>9.3694913522213419</v>
      </c>
      <c r="AF32" s="326">
        <v>7316</v>
      </c>
      <c r="AG32" s="326">
        <v>77824</v>
      </c>
      <c r="AH32" s="379">
        <v>9.4006990131578938</v>
      </c>
      <c r="AI32" s="326">
        <v>7313</v>
      </c>
      <c r="AJ32" s="326">
        <v>77790</v>
      </c>
      <c r="AK32" s="379">
        <v>9.4009512790847154</v>
      </c>
      <c r="AL32" s="326">
        <v>7412</v>
      </c>
      <c r="AM32" s="326">
        <v>78239</v>
      </c>
      <c r="AN32" s="379">
        <v>9.4735362159536809</v>
      </c>
      <c r="AO32" s="326">
        <v>7418</v>
      </c>
      <c r="AP32" s="326">
        <v>78217</v>
      </c>
      <c r="AQ32" s="379">
        <v>9.4838717925770624</v>
      </c>
      <c r="AR32" s="302">
        <v>7345</v>
      </c>
      <c r="AS32" s="305">
        <v>78455</v>
      </c>
      <c r="AT32" s="300">
        <v>9.36205468102734</v>
      </c>
      <c r="AU32" s="302">
        <v>7253</v>
      </c>
      <c r="AV32" s="302">
        <v>78402</v>
      </c>
      <c r="AW32" s="300">
        <v>9.251039514298105</v>
      </c>
      <c r="AX32" s="302">
        <v>7192</v>
      </c>
      <c r="AY32" s="302">
        <v>78413</v>
      </c>
      <c r="AZ32" s="300">
        <v>9.1719485289429059</v>
      </c>
      <c r="BA32" s="302">
        <v>7215</v>
      </c>
      <c r="BB32" s="302">
        <v>78919</v>
      </c>
      <c r="BC32" s="300">
        <v>9.1422851277892523</v>
      </c>
      <c r="BD32" s="302">
        <v>7197</v>
      </c>
      <c r="BE32" s="302">
        <v>78977</v>
      </c>
      <c r="BF32" s="300">
        <v>9.1127796700305161</v>
      </c>
      <c r="BG32" s="413">
        <v>7151</v>
      </c>
      <c r="BH32" s="302">
        <v>79256</v>
      </c>
      <c r="BI32" s="300">
        <f t="shared" si="0"/>
        <v>9.022660744927828</v>
      </c>
      <c r="BJ32" s="302">
        <v>7117</v>
      </c>
      <c r="BK32" s="302">
        <v>79623</v>
      </c>
      <c r="BL32" s="300">
        <v>8.9383720784195528</v>
      </c>
      <c r="BM32" s="302">
        <v>7122</v>
      </c>
      <c r="BN32" s="302">
        <v>79990</v>
      </c>
      <c r="BO32" s="300">
        <f t="shared" si="1"/>
        <v>8.9036129516189533</v>
      </c>
    </row>
    <row r="33" spans="1:67" x14ac:dyDescent="0.2">
      <c r="A33" s="306" t="s">
        <v>632</v>
      </c>
      <c r="B33" s="5" t="s">
        <v>488</v>
      </c>
      <c r="C33" s="5" t="s">
        <v>409</v>
      </c>
      <c r="D33" s="5" t="s">
        <v>430</v>
      </c>
      <c r="E33" s="5" t="s">
        <v>65</v>
      </c>
      <c r="F33" s="117" t="s">
        <v>66</v>
      </c>
      <c r="G33" s="5" t="s">
        <v>67</v>
      </c>
      <c r="H33" s="326">
        <v>7947</v>
      </c>
      <c r="I33" s="381">
        <v>90276</v>
      </c>
      <c r="J33" s="379">
        <v>8.8030041206965315</v>
      </c>
      <c r="K33" s="326">
        <v>7826</v>
      </c>
      <c r="L33" s="381">
        <v>89711</v>
      </c>
      <c r="M33" s="379">
        <v>8.7235679013721832</v>
      </c>
      <c r="N33" s="326">
        <v>7718</v>
      </c>
      <c r="O33" s="326">
        <v>89252</v>
      </c>
      <c r="P33" s="379">
        <v>8.6474252677811148</v>
      </c>
      <c r="Q33" s="326">
        <v>7687</v>
      </c>
      <c r="R33" s="326">
        <v>88891</v>
      </c>
      <c r="S33" s="379">
        <v>8.6476696178465762</v>
      </c>
      <c r="T33" s="326">
        <v>7743</v>
      </c>
      <c r="U33" s="326">
        <v>88396</v>
      </c>
      <c r="V33" s="379">
        <v>8.7594461287841074</v>
      </c>
      <c r="W33" s="326">
        <v>7772</v>
      </c>
      <c r="X33" s="326">
        <v>88074</v>
      </c>
      <c r="Y33" s="379">
        <v>8.8243976655993812</v>
      </c>
      <c r="Z33" s="326">
        <v>7796</v>
      </c>
      <c r="AA33" s="326">
        <v>88152</v>
      </c>
      <c r="AB33" s="379">
        <v>8.8438152282421267</v>
      </c>
      <c r="AC33" s="326">
        <v>7762</v>
      </c>
      <c r="AD33" s="326">
        <v>87459</v>
      </c>
      <c r="AE33" s="379">
        <v>8.8750157216524315</v>
      </c>
      <c r="AF33" s="326">
        <v>7752</v>
      </c>
      <c r="AG33" s="326">
        <v>86600</v>
      </c>
      <c r="AH33" s="379">
        <v>8.9515011547344105</v>
      </c>
      <c r="AI33" s="326">
        <v>7780</v>
      </c>
      <c r="AJ33" s="326">
        <v>85584</v>
      </c>
      <c r="AK33" s="379">
        <v>9.0904842026547019</v>
      </c>
      <c r="AL33" s="326">
        <v>7796</v>
      </c>
      <c r="AM33" s="326">
        <v>85272</v>
      </c>
      <c r="AN33" s="379">
        <v>9.1425086781123923</v>
      </c>
      <c r="AO33" s="326">
        <v>7750</v>
      </c>
      <c r="AP33" s="326">
        <v>84793</v>
      </c>
      <c r="AQ33" s="379">
        <v>9.1399054167207208</v>
      </c>
      <c r="AR33" s="302">
        <v>7733</v>
      </c>
      <c r="AS33" s="305">
        <v>84449</v>
      </c>
      <c r="AT33" s="300">
        <v>9.1570060036234882</v>
      </c>
      <c r="AU33" s="302">
        <v>7809</v>
      </c>
      <c r="AV33" s="302">
        <v>84528</v>
      </c>
      <c r="AW33" s="300">
        <v>9.2383588869960249</v>
      </c>
      <c r="AX33" s="302">
        <v>7747</v>
      </c>
      <c r="AY33" s="302">
        <v>84064</v>
      </c>
      <c r="AZ33" s="300">
        <v>9.2155976398934154</v>
      </c>
      <c r="BA33" s="302">
        <v>7603</v>
      </c>
      <c r="BB33" s="302">
        <v>83822</v>
      </c>
      <c r="BC33" s="300">
        <v>9.0704111092553283</v>
      </c>
      <c r="BD33" s="302">
        <v>7570</v>
      </c>
      <c r="BE33" s="302">
        <v>83984</v>
      </c>
      <c r="BF33" s="300">
        <v>9.013621642217565</v>
      </c>
      <c r="BG33" s="413">
        <v>7448</v>
      </c>
      <c r="BH33" s="302">
        <v>83574</v>
      </c>
      <c r="BI33" s="300">
        <f t="shared" si="0"/>
        <v>8.9118625409816445</v>
      </c>
      <c r="BJ33" s="302">
        <v>7302</v>
      </c>
      <c r="BK33" s="302">
        <v>82826</v>
      </c>
      <c r="BL33" s="300">
        <v>8.816072247844879</v>
      </c>
      <c r="BM33" s="302">
        <v>7219</v>
      </c>
      <c r="BN33" s="302">
        <v>82487</v>
      </c>
      <c r="BO33" s="300">
        <f t="shared" si="1"/>
        <v>8.751682083237359</v>
      </c>
    </row>
    <row r="34" spans="1:67" x14ac:dyDescent="0.2">
      <c r="A34" s="306" t="s">
        <v>620</v>
      </c>
      <c r="B34" s="5" t="s">
        <v>475</v>
      </c>
      <c r="C34" s="5" t="s">
        <v>402</v>
      </c>
      <c r="D34" s="5" t="s">
        <v>416</v>
      </c>
      <c r="E34" s="5" t="s">
        <v>8</v>
      </c>
      <c r="F34" s="117" t="s">
        <v>68</v>
      </c>
      <c r="G34" s="5" t="s">
        <v>69</v>
      </c>
      <c r="H34" s="326">
        <v>12562</v>
      </c>
      <c r="I34" s="381">
        <v>139958</v>
      </c>
      <c r="J34" s="379">
        <v>8.9755498077994815</v>
      </c>
      <c r="K34" s="326">
        <v>12327</v>
      </c>
      <c r="L34" s="381">
        <v>138352</v>
      </c>
      <c r="M34" s="379">
        <v>8.9098820400138781</v>
      </c>
      <c r="N34" s="326">
        <v>12025</v>
      </c>
      <c r="O34" s="326">
        <v>136508</v>
      </c>
      <c r="P34" s="379">
        <v>8.8090075306941706</v>
      </c>
      <c r="Q34" s="326">
        <v>11797</v>
      </c>
      <c r="R34" s="326">
        <v>135184</v>
      </c>
      <c r="S34" s="379">
        <v>8.7266244525979406</v>
      </c>
      <c r="T34" s="326">
        <v>11597</v>
      </c>
      <c r="U34" s="326">
        <v>133336</v>
      </c>
      <c r="V34" s="379">
        <v>8.6975760484790303</v>
      </c>
      <c r="W34" s="326">
        <v>11407</v>
      </c>
      <c r="X34" s="326">
        <v>131398</v>
      </c>
      <c r="Y34" s="379">
        <v>8.6812584666433281</v>
      </c>
      <c r="Z34" s="326">
        <v>11275</v>
      </c>
      <c r="AA34" s="326">
        <v>130140</v>
      </c>
      <c r="AB34" s="379">
        <v>8.6637467342861534</v>
      </c>
      <c r="AC34" s="326">
        <v>11052</v>
      </c>
      <c r="AD34" s="326">
        <v>128125</v>
      </c>
      <c r="AE34" s="379">
        <v>8.6259512195121957</v>
      </c>
      <c r="AF34" s="326">
        <v>10982</v>
      </c>
      <c r="AG34" s="326">
        <v>126561</v>
      </c>
      <c r="AH34" s="379">
        <v>8.6772386438160254</v>
      </c>
      <c r="AI34" s="326">
        <v>10834</v>
      </c>
      <c r="AJ34" s="326">
        <v>124944</v>
      </c>
      <c r="AK34" s="379">
        <v>8.6710846459213737</v>
      </c>
      <c r="AL34" s="326">
        <v>10818</v>
      </c>
      <c r="AM34" s="326">
        <v>124531</v>
      </c>
      <c r="AN34" s="379">
        <v>8.6869935999871508</v>
      </c>
      <c r="AO34" s="326">
        <v>10705</v>
      </c>
      <c r="AP34" s="326">
        <v>123046</v>
      </c>
      <c r="AQ34" s="379">
        <v>8.6999983745916172</v>
      </c>
      <c r="AR34" s="302">
        <v>10556</v>
      </c>
      <c r="AS34" s="305">
        <v>122392</v>
      </c>
      <c r="AT34" s="300">
        <v>8.6247467154716002</v>
      </c>
      <c r="AU34" s="302">
        <v>10546</v>
      </c>
      <c r="AV34" s="302">
        <v>121731</v>
      </c>
      <c r="AW34" s="300">
        <v>8.6633643032588239</v>
      </c>
      <c r="AX34" s="302">
        <v>10530</v>
      </c>
      <c r="AY34" s="302">
        <v>121339</v>
      </c>
      <c r="AZ34" s="300">
        <v>8.6781661296038379</v>
      </c>
      <c r="BA34" s="302">
        <v>10594</v>
      </c>
      <c r="BB34" s="302">
        <v>121396</v>
      </c>
      <c r="BC34" s="300">
        <v>8.726811427065142</v>
      </c>
      <c r="BD34" s="302">
        <v>10589</v>
      </c>
      <c r="BE34" s="302">
        <v>121062</v>
      </c>
      <c r="BF34" s="300">
        <v>8.7467578596091258</v>
      </c>
      <c r="BG34" s="413">
        <v>10552</v>
      </c>
      <c r="BH34" s="302">
        <v>120363</v>
      </c>
      <c r="BI34" s="300">
        <f t="shared" si="0"/>
        <v>8.7668137218248141</v>
      </c>
      <c r="BJ34" s="302">
        <v>10513</v>
      </c>
      <c r="BK34" s="302">
        <v>119585</v>
      </c>
      <c r="BL34" s="300">
        <v>8.7912363590751337</v>
      </c>
      <c r="BM34" s="302">
        <v>10696</v>
      </c>
      <c r="BN34" s="302">
        <v>120824</v>
      </c>
      <c r="BO34" s="300">
        <f t="shared" si="1"/>
        <v>8.8525458518175206</v>
      </c>
    </row>
    <row r="35" spans="1:67" x14ac:dyDescent="0.2">
      <c r="A35" s="306" t="s">
        <v>479</v>
      </c>
      <c r="B35" s="5" t="s">
        <v>480</v>
      </c>
      <c r="C35" s="5" t="s">
        <v>405</v>
      </c>
      <c r="D35" s="5" t="s">
        <v>552</v>
      </c>
      <c r="E35" s="5" t="s">
        <v>20</v>
      </c>
      <c r="F35" s="117" t="s">
        <v>70</v>
      </c>
      <c r="G35" s="5" t="s">
        <v>71</v>
      </c>
      <c r="H35" s="326">
        <v>12439</v>
      </c>
      <c r="I35" s="381">
        <v>114496</v>
      </c>
      <c r="J35" s="379">
        <v>10.864134991615428</v>
      </c>
      <c r="K35" s="326">
        <v>12310</v>
      </c>
      <c r="L35" s="381">
        <v>114104</v>
      </c>
      <c r="M35" s="379">
        <v>10.788403561663044</v>
      </c>
      <c r="N35" s="326">
        <v>12162</v>
      </c>
      <c r="O35" s="326">
        <v>113438</v>
      </c>
      <c r="P35" s="379">
        <v>10.721275057740792</v>
      </c>
      <c r="Q35" s="326">
        <v>12053</v>
      </c>
      <c r="R35" s="326">
        <v>113266</v>
      </c>
      <c r="S35" s="379">
        <v>10.641322197305458</v>
      </c>
      <c r="T35" s="326">
        <v>11960</v>
      </c>
      <c r="U35" s="326">
        <v>112574</v>
      </c>
      <c r="V35" s="379">
        <v>10.624122799225399</v>
      </c>
      <c r="W35" s="326">
        <v>11950</v>
      </c>
      <c r="X35" s="326">
        <v>111952</v>
      </c>
      <c r="Y35" s="379">
        <v>10.674217521795056</v>
      </c>
      <c r="Z35" s="326">
        <v>11873</v>
      </c>
      <c r="AA35" s="326">
        <v>111491</v>
      </c>
      <c r="AB35" s="379">
        <v>10.649290077225965</v>
      </c>
      <c r="AC35" s="326">
        <v>11842</v>
      </c>
      <c r="AD35" s="326">
        <v>110992</v>
      </c>
      <c r="AE35" s="379">
        <v>10.669237422516938</v>
      </c>
      <c r="AF35" s="326">
        <v>11744</v>
      </c>
      <c r="AG35" s="326">
        <v>109523</v>
      </c>
      <c r="AH35" s="379">
        <v>10.722861864631174</v>
      </c>
      <c r="AI35" s="326">
        <v>11626</v>
      </c>
      <c r="AJ35" s="326">
        <v>108186</v>
      </c>
      <c r="AK35" s="379">
        <v>10.746307285600725</v>
      </c>
      <c r="AL35" s="326">
        <v>11637</v>
      </c>
      <c r="AM35" s="326">
        <v>108058</v>
      </c>
      <c r="AN35" s="379">
        <v>10.769216531862519</v>
      </c>
      <c r="AO35" s="326">
        <v>11516</v>
      </c>
      <c r="AP35" s="326">
        <v>106991</v>
      </c>
      <c r="AQ35" s="379">
        <v>10.763522165415782</v>
      </c>
      <c r="AR35" s="302">
        <v>11362</v>
      </c>
      <c r="AS35" s="305">
        <v>106529</v>
      </c>
      <c r="AT35" s="300">
        <v>10.66564034206648</v>
      </c>
      <c r="AU35" s="302">
        <v>11270</v>
      </c>
      <c r="AV35" s="302">
        <v>106066</v>
      </c>
      <c r="AW35" s="300">
        <v>10.625459619482209</v>
      </c>
      <c r="AX35" s="302">
        <v>11140</v>
      </c>
      <c r="AY35" s="302">
        <v>105291</v>
      </c>
      <c r="AZ35" s="300">
        <v>10.580201536693544</v>
      </c>
      <c r="BA35" s="302">
        <v>11059</v>
      </c>
      <c r="BB35" s="302">
        <v>105177</v>
      </c>
      <c r="BC35" s="300">
        <v>10.514656246137463</v>
      </c>
      <c r="BD35" s="302">
        <v>10990</v>
      </c>
      <c r="BE35" s="302">
        <v>105019</v>
      </c>
      <c r="BF35" s="300">
        <v>10.464773041068758</v>
      </c>
      <c r="BG35" s="413">
        <v>10879</v>
      </c>
      <c r="BH35" s="302">
        <v>104665</v>
      </c>
      <c r="BI35" s="300">
        <f t="shared" si="0"/>
        <v>10.394114555964267</v>
      </c>
      <c r="BJ35" s="302">
        <v>10812</v>
      </c>
      <c r="BK35" s="302">
        <v>104266</v>
      </c>
      <c r="BL35" s="300">
        <v>10.369631519383116</v>
      </c>
      <c r="BM35" s="302">
        <v>10754</v>
      </c>
      <c r="BN35" s="302">
        <v>104190</v>
      </c>
      <c r="BO35" s="300">
        <f t="shared" si="1"/>
        <v>10.321527977732988</v>
      </c>
    </row>
    <row r="36" spans="1:67" x14ac:dyDescent="0.2">
      <c r="A36" s="306" t="s">
        <v>629</v>
      </c>
      <c r="B36" s="5" t="s">
        <v>477</v>
      </c>
      <c r="C36" s="5" t="s">
        <v>404</v>
      </c>
      <c r="D36" s="5" t="s">
        <v>426</v>
      </c>
      <c r="E36" s="5" t="s">
        <v>47</v>
      </c>
      <c r="F36" s="117" t="s">
        <v>72</v>
      </c>
      <c r="G36" s="5" t="s">
        <v>73</v>
      </c>
      <c r="H36" s="326">
        <v>8076</v>
      </c>
      <c r="I36" s="381">
        <v>72303</v>
      </c>
      <c r="J36" s="379">
        <v>11.1696610099166</v>
      </c>
      <c r="K36" s="326">
        <v>8120</v>
      </c>
      <c r="L36" s="381">
        <v>72068</v>
      </c>
      <c r="M36" s="379">
        <v>11.267136593217517</v>
      </c>
      <c r="N36" s="326">
        <v>8094</v>
      </c>
      <c r="O36" s="326">
        <v>71804</v>
      </c>
      <c r="P36" s="379">
        <v>11.272352515180213</v>
      </c>
      <c r="Q36" s="326">
        <v>8089</v>
      </c>
      <c r="R36" s="326">
        <v>71794</v>
      </c>
      <c r="S36" s="379">
        <v>11.266958241635791</v>
      </c>
      <c r="T36" s="326">
        <v>8036</v>
      </c>
      <c r="U36" s="326">
        <v>71591</v>
      </c>
      <c r="V36" s="379">
        <v>11.224874635079829</v>
      </c>
      <c r="W36" s="326">
        <v>8012</v>
      </c>
      <c r="X36" s="326">
        <v>71147</v>
      </c>
      <c r="Y36" s="379">
        <v>11.261191617355616</v>
      </c>
      <c r="Z36" s="326">
        <v>7881</v>
      </c>
      <c r="AA36" s="326">
        <v>71179</v>
      </c>
      <c r="AB36" s="379">
        <v>11.072085868022873</v>
      </c>
      <c r="AC36" s="326">
        <v>7756</v>
      </c>
      <c r="AD36" s="326">
        <v>71178</v>
      </c>
      <c r="AE36" s="379">
        <v>10.896625361769086</v>
      </c>
      <c r="AF36" s="326">
        <v>7618</v>
      </c>
      <c r="AG36" s="326">
        <v>70552</v>
      </c>
      <c r="AH36" s="379">
        <v>10.797709490871981</v>
      </c>
      <c r="AI36" s="326">
        <v>7471</v>
      </c>
      <c r="AJ36" s="326">
        <v>70040</v>
      </c>
      <c r="AK36" s="379">
        <v>10.666761850371216</v>
      </c>
      <c r="AL36" s="326">
        <v>7276</v>
      </c>
      <c r="AM36" s="326">
        <v>69611</v>
      </c>
      <c r="AN36" s="379">
        <v>10.452371033313701</v>
      </c>
      <c r="AO36" s="326">
        <v>7135</v>
      </c>
      <c r="AP36" s="326">
        <v>69252</v>
      </c>
      <c r="AQ36" s="379">
        <v>10.302951539305724</v>
      </c>
      <c r="AR36" s="302">
        <v>7005</v>
      </c>
      <c r="AS36" s="305">
        <v>69093</v>
      </c>
      <c r="AT36" s="300">
        <v>10.138508966176024</v>
      </c>
      <c r="AU36" s="302">
        <v>6796</v>
      </c>
      <c r="AV36" s="302">
        <v>68707</v>
      </c>
      <c r="AW36" s="300">
        <v>9.891277453534574</v>
      </c>
      <c r="AX36" s="302">
        <v>6665</v>
      </c>
      <c r="AY36" s="302">
        <v>68458</v>
      </c>
      <c r="AZ36" s="300">
        <v>9.735896462064332</v>
      </c>
      <c r="BA36" s="302">
        <v>6565</v>
      </c>
      <c r="BB36" s="302">
        <v>68463</v>
      </c>
      <c r="BC36" s="300">
        <v>9.5891211311219191</v>
      </c>
      <c r="BD36" s="302">
        <v>6465</v>
      </c>
      <c r="BE36" s="302">
        <v>68087</v>
      </c>
      <c r="BF36" s="300">
        <v>9.4952046646202657</v>
      </c>
      <c r="BG36" s="413">
        <v>6342</v>
      </c>
      <c r="BH36" s="302">
        <v>67680</v>
      </c>
      <c r="BI36" s="300">
        <f t="shared" si="0"/>
        <v>9.3705673758865249</v>
      </c>
      <c r="BJ36" s="302">
        <v>6273</v>
      </c>
      <c r="BK36" s="302">
        <v>67184</v>
      </c>
      <c r="BL36" s="300">
        <v>9.3370445344129553</v>
      </c>
      <c r="BM36" s="302">
        <v>6241</v>
      </c>
      <c r="BN36" s="302">
        <v>67042</v>
      </c>
      <c r="BO36" s="300">
        <f t="shared" si="1"/>
        <v>9.3090898242892521</v>
      </c>
    </row>
    <row r="37" spans="1:67" x14ac:dyDescent="0.2">
      <c r="A37" s="306" t="s">
        <v>627</v>
      </c>
      <c r="B37" s="5" t="s">
        <v>484</v>
      </c>
      <c r="C37" s="5" t="s">
        <v>465</v>
      </c>
      <c r="D37" s="5" t="s">
        <v>424</v>
      </c>
      <c r="E37" s="5" t="s">
        <v>35</v>
      </c>
      <c r="F37" s="117" t="s">
        <v>74</v>
      </c>
      <c r="G37" s="5" t="s">
        <v>75</v>
      </c>
      <c r="H37" s="326">
        <v>9172</v>
      </c>
      <c r="I37" s="381">
        <v>106070</v>
      </c>
      <c r="J37" s="379">
        <v>8.6471198265296501</v>
      </c>
      <c r="K37" s="326">
        <v>9201</v>
      </c>
      <c r="L37" s="381">
        <v>106078</v>
      </c>
      <c r="M37" s="379">
        <v>8.6738060672335457</v>
      </c>
      <c r="N37" s="326">
        <v>9158</v>
      </c>
      <c r="O37" s="326">
        <v>105235</v>
      </c>
      <c r="P37" s="379">
        <v>8.7024278994631068</v>
      </c>
      <c r="Q37" s="326">
        <v>9148</v>
      </c>
      <c r="R37" s="326">
        <v>104670</v>
      </c>
      <c r="S37" s="379">
        <v>8.7398490493933316</v>
      </c>
      <c r="T37" s="326">
        <v>9189</v>
      </c>
      <c r="U37" s="326">
        <v>104300</v>
      </c>
      <c r="V37" s="379">
        <v>8.8101629913710457</v>
      </c>
      <c r="W37" s="326">
        <v>9167</v>
      </c>
      <c r="X37" s="326">
        <v>103903</v>
      </c>
      <c r="Y37" s="379">
        <v>8.8226518964803713</v>
      </c>
      <c r="Z37" s="326">
        <v>9344</v>
      </c>
      <c r="AA37" s="326">
        <v>104544</v>
      </c>
      <c r="AB37" s="379">
        <v>8.9378634833180293</v>
      </c>
      <c r="AC37" s="326">
        <v>9421</v>
      </c>
      <c r="AD37" s="326">
        <v>104537</v>
      </c>
      <c r="AE37" s="379">
        <v>9.0121201105828561</v>
      </c>
      <c r="AF37" s="326">
        <v>9463</v>
      </c>
      <c r="AG37" s="326">
        <v>103831</v>
      </c>
      <c r="AH37" s="379">
        <v>9.1138484652945646</v>
      </c>
      <c r="AI37" s="326">
        <v>9556</v>
      </c>
      <c r="AJ37" s="326">
        <v>103459</v>
      </c>
      <c r="AK37" s="379">
        <v>9.2365091485515993</v>
      </c>
      <c r="AL37" s="326">
        <v>9586</v>
      </c>
      <c r="AM37" s="326">
        <v>103188</v>
      </c>
      <c r="AN37" s="379">
        <v>9.2898399038647916</v>
      </c>
      <c r="AO37" s="326">
        <v>9622</v>
      </c>
      <c r="AP37" s="326">
        <v>102479</v>
      </c>
      <c r="AQ37" s="379">
        <v>9.3892407224894843</v>
      </c>
      <c r="AR37" s="302">
        <v>9553</v>
      </c>
      <c r="AS37" s="305">
        <v>102283</v>
      </c>
      <c r="AT37" s="300">
        <v>9.3397729828026161</v>
      </c>
      <c r="AU37" s="302">
        <v>9538</v>
      </c>
      <c r="AV37" s="302">
        <v>102443</v>
      </c>
      <c r="AW37" s="300">
        <v>9.3105434241480634</v>
      </c>
      <c r="AX37" s="302">
        <v>9437</v>
      </c>
      <c r="AY37" s="302">
        <v>102603</v>
      </c>
      <c r="AZ37" s="300">
        <v>9.1975868152003351</v>
      </c>
      <c r="BA37" s="302">
        <v>9410</v>
      </c>
      <c r="BB37" s="302">
        <v>103234</v>
      </c>
      <c r="BC37" s="300">
        <v>9.1152139798903455</v>
      </c>
      <c r="BD37" s="302">
        <v>9311</v>
      </c>
      <c r="BE37" s="302">
        <v>103495</v>
      </c>
      <c r="BF37" s="300">
        <v>8.9965698826030245</v>
      </c>
      <c r="BG37" s="413">
        <v>9296</v>
      </c>
      <c r="BH37" s="302">
        <v>103914</v>
      </c>
      <c r="BI37" s="300">
        <f t="shared" si="0"/>
        <v>8.945859075774198</v>
      </c>
      <c r="BJ37" s="302">
        <v>9168</v>
      </c>
      <c r="BK37" s="302">
        <v>103664</v>
      </c>
      <c r="BL37" s="300">
        <v>8.843957400833462</v>
      </c>
      <c r="BM37" s="302">
        <v>9062</v>
      </c>
      <c r="BN37" s="302">
        <v>103599</v>
      </c>
      <c r="BO37" s="300">
        <f t="shared" si="1"/>
        <v>8.7471886794274081</v>
      </c>
    </row>
    <row r="38" spans="1:67" x14ac:dyDescent="0.2">
      <c r="A38" s="306" t="s">
        <v>621</v>
      </c>
      <c r="B38" s="5" t="s">
        <v>477</v>
      </c>
      <c r="C38" s="5" t="s">
        <v>404</v>
      </c>
      <c r="D38" s="5" t="s">
        <v>418</v>
      </c>
      <c r="E38" s="5" t="s">
        <v>12</v>
      </c>
      <c r="F38" s="117" t="s">
        <v>76</v>
      </c>
      <c r="G38" s="5" t="s">
        <v>77</v>
      </c>
      <c r="H38" s="326">
        <v>9157</v>
      </c>
      <c r="I38" s="381">
        <v>105158</v>
      </c>
      <c r="J38" s="379">
        <v>8.7078491412921508</v>
      </c>
      <c r="K38" s="326">
        <v>9049</v>
      </c>
      <c r="L38" s="381">
        <v>104721</v>
      </c>
      <c r="M38" s="379">
        <v>8.6410557576799309</v>
      </c>
      <c r="N38" s="326">
        <v>8984</v>
      </c>
      <c r="O38" s="326">
        <v>104605</v>
      </c>
      <c r="P38" s="379">
        <v>8.5884995937096704</v>
      </c>
      <c r="Q38" s="326">
        <v>8867</v>
      </c>
      <c r="R38" s="326">
        <v>104046</v>
      </c>
      <c r="S38" s="379">
        <v>8.5221921073371405</v>
      </c>
      <c r="T38" s="326">
        <v>8791</v>
      </c>
      <c r="U38" s="326">
        <v>103828</v>
      </c>
      <c r="V38" s="379">
        <v>8.4668875447856085</v>
      </c>
      <c r="W38" s="326">
        <v>8701</v>
      </c>
      <c r="X38" s="326">
        <v>103165</v>
      </c>
      <c r="Y38" s="379">
        <v>8.4340619396113023</v>
      </c>
      <c r="Z38" s="326">
        <v>8612</v>
      </c>
      <c r="AA38" s="326">
        <v>102960</v>
      </c>
      <c r="AB38" s="379">
        <v>8.3644133644133642</v>
      </c>
      <c r="AC38" s="326">
        <v>8574</v>
      </c>
      <c r="AD38" s="326">
        <v>102748</v>
      </c>
      <c r="AE38" s="379">
        <v>8.3446879744617899</v>
      </c>
      <c r="AF38" s="326">
        <v>8552</v>
      </c>
      <c r="AG38" s="326">
        <v>102124</v>
      </c>
      <c r="AH38" s="379">
        <v>8.3741334064470632</v>
      </c>
      <c r="AI38" s="326">
        <v>8523</v>
      </c>
      <c r="AJ38" s="326">
        <v>101870</v>
      </c>
      <c r="AK38" s="379">
        <v>8.3665455973299299</v>
      </c>
      <c r="AL38" s="326">
        <v>8555</v>
      </c>
      <c r="AM38" s="326">
        <v>101860</v>
      </c>
      <c r="AN38" s="379">
        <v>8.398782642843118</v>
      </c>
      <c r="AO38" s="326">
        <v>8450</v>
      </c>
      <c r="AP38" s="326">
        <v>101185</v>
      </c>
      <c r="AQ38" s="379">
        <v>8.3510401739388236</v>
      </c>
      <c r="AR38" s="302">
        <v>8450</v>
      </c>
      <c r="AS38" s="305">
        <v>101059</v>
      </c>
      <c r="AT38" s="300">
        <v>8.3614522209798228</v>
      </c>
      <c r="AU38" s="302">
        <v>8443</v>
      </c>
      <c r="AV38" s="302">
        <v>100506</v>
      </c>
      <c r="AW38" s="300">
        <v>8.4004935028754506</v>
      </c>
      <c r="AX38" s="302">
        <v>8346</v>
      </c>
      <c r="AY38" s="302">
        <v>99612</v>
      </c>
      <c r="AZ38" s="300">
        <v>8.3785086134200704</v>
      </c>
      <c r="BA38" s="302">
        <v>8263</v>
      </c>
      <c r="BB38" s="302">
        <v>99732</v>
      </c>
      <c r="BC38" s="300">
        <v>8.2852043476517068</v>
      </c>
      <c r="BD38" s="302">
        <v>8151</v>
      </c>
      <c r="BE38" s="302">
        <v>99097</v>
      </c>
      <c r="BF38" s="300">
        <v>8.2252742262631564</v>
      </c>
      <c r="BG38" s="413">
        <v>8059</v>
      </c>
      <c r="BH38" s="302">
        <v>98515</v>
      </c>
      <c r="BI38" s="300">
        <f t="shared" si="0"/>
        <v>8.1804801299294532</v>
      </c>
      <c r="BJ38" s="302">
        <v>7941</v>
      </c>
      <c r="BK38" s="302">
        <v>97609</v>
      </c>
      <c r="BL38" s="300">
        <v>8.1355202901371797</v>
      </c>
      <c r="BM38" s="302">
        <v>7825</v>
      </c>
      <c r="BN38" s="302">
        <v>96998</v>
      </c>
      <c r="BO38" s="300">
        <f t="shared" si="1"/>
        <v>8.0671766428173779</v>
      </c>
    </row>
    <row r="39" spans="1:67" x14ac:dyDescent="0.2">
      <c r="A39" s="306" t="s">
        <v>630</v>
      </c>
      <c r="B39" s="5" t="s">
        <v>475</v>
      </c>
      <c r="C39" s="5" t="s">
        <v>402</v>
      </c>
      <c r="D39" s="5" t="s">
        <v>427</v>
      </c>
      <c r="E39" s="5" t="s">
        <v>50</v>
      </c>
      <c r="F39" s="117" t="s">
        <v>78</v>
      </c>
      <c r="G39" s="5" t="s">
        <v>79</v>
      </c>
      <c r="H39" s="326">
        <v>30436</v>
      </c>
      <c r="I39" s="381">
        <v>303097</v>
      </c>
      <c r="J39" s="379">
        <v>10.041669828470754</v>
      </c>
      <c r="K39" s="326">
        <v>30332</v>
      </c>
      <c r="L39" s="381">
        <v>301803</v>
      </c>
      <c r="M39" s="379">
        <v>10.050264576561533</v>
      </c>
      <c r="N39" s="326">
        <v>30245</v>
      </c>
      <c r="O39" s="326">
        <v>299412</v>
      </c>
      <c r="P39" s="379">
        <v>10.101465539123348</v>
      </c>
      <c r="Q39" s="326">
        <v>30208</v>
      </c>
      <c r="R39" s="326">
        <v>298383</v>
      </c>
      <c r="S39" s="379">
        <v>10.123901160588908</v>
      </c>
      <c r="T39" s="326">
        <v>30225</v>
      </c>
      <c r="U39" s="326">
        <v>297023</v>
      </c>
      <c r="V39" s="379">
        <v>10.175979637940497</v>
      </c>
      <c r="W39" s="326">
        <v>30118</v>
      </c>
      <c r="X39" s="326">
        <v>295062</v>
      </c>
      <c r="Y39" s="379">
        <v>10.207346252651984</v>
      </c>
      <c r="Z39" s="326">
        <v>30206</v>
      </c>
      <c r="AA39" s="326">
        <v>295454</v>
      </c>
      <c r="AB39" s="379">
        <v>10.223588105085732</v>
      </c>
      <c r="AC39" s="326">
        <v>30261</v>
      </c>
      <c r="AD39" s="326">
        <v>294053</v>
      </c>
      <c r="AE39" s="379">
        <v>10.291001962231299</v>
      </c>
      <c r="AF39" s="326">
        <v>30309</v>
      </c>
      <c r="AG39" s="326">
        <v>290788</v>
      </c>
      <c r="AH39" s="379">
        <v>10.423057347620947</v>
      </c>
      <c r="AI39" s="326">
        <v>30264</v>
      </c>
      <c r="AJ39" s="326">
        <v>288551</v>
      </c>
      <c r="AK39" s="379">
        <v>10.488267238720365</v>
      </c>
      <c r="AL39" s="326">
        <v>30322</v>
      </c>
      <c r="AM39" s="326">
        <v>287645</v>
      </c>
      <c r="AN39" s="379">
        <v>10.541466043212989</v>
      </c>
      <c r="AO39" s="326">
        <v>30196</v>
      </c>
      <c r="AP39" s="326">
        <v>284290</v>
      </c>
      <c r="AQ39" s="379">
        <v>10.621548418868057</v>
      </c>
      <c r="AR39" s="302">
        <v>29994</v>
      </c>
      <c r="AS39" s="305">
        <v>283118</v>
      </c>
      <c r="AT39" s="300">
        <v>10.594169215662728</v>
      </c>
      <c r="AU39" s="302">
        <v>29930</v>
      </c>
      <c r="AV39" s="302">
        <v>282272</v>
      </c>
      <c r="AW39" s="300">
        <v>10.603247931073573</v>
      </c>
      <c r="AX39" s="302">
        <v>29743</v>
      </c>
      <c r="AY39" s="302">
        <v>281419</v>
      </c>
      <c r="AZ39" s="300">
        <v>10.568938131398378</v>
      </c>
      <c r="BA39" s="302">
        <v>29678</v>
      </c>
      <c r="BB39" s="302">
        <v>281237</v>
      </c>
      <c r="BC39" s="300">
        <v>10.552665545429656</v>
      </c>
      <c r="BD39" s="302">
        <v>29572</v>
      </c>
      <c r="BE39" s="302">
        <v>281593</v>
      </c>
      <c r="BF39" s="300">
        <v>10.501681504866953</v>
      </c>
      <c r="BG39" s="413">
        <v>29479</v>
      </c>
      <c r="BH39" s="302">
        <v>281517</v>
      </c>
      <c r="BI39" s="300">
        <f t="shared" si="0"/>
        <v>10.471481295978572</v>
      </c>
      <c r="BJ39" s="302">
        <v>29533</v>
      </c>
      <c r="BK39" s="302">
        <v>282288</v>
      </c>
      <c r="BL39" s="300">
        <v>10.462010429065352</v>
      </c>
      <c r="BM39" s="302">
        <v>29316</v>
      </c>
      <c r="BN39" s="302">
        <v>281798</v>
      </c>
      <c r="BO39" s="300">
        <f t="shared" si="1"/>
        <v>10.403196616015729</v>
      </c>
    </row>
    <row r="40" spans="1:67" x14ac:dyDescent="0.2">
      <c r="A40" s="306" t="s">
        <v>489</v>
      </c>
      <c r="B40" s="5" t="s">
        <v>481</v>
      </c>
      <c r="C40" s="5" t="s">
        <v>406</v>
      </c>
      <c r="D40" s="5" t="s">
        <v>421</v>
      </c>
      <c r="E40" s="5" t="s">
        <v>28</v>
      </c>
      <c r="F40" s="117" t="s">
        <v>80</v>
      </c>
      <c r="G40" s="5" t="s">
        <v>81</v>
      </c>
      <c r="H40" s="326">
        <v>3526</v>
      </c>
      <c r="I40" s="381">
        <v>41905</v>
      </c>
      <c r="J40" s="379">
        <v>8.414270373463788</v>
      </c>
      <c r="K40" s="326">
        <v>3510</v>
      </c>
      <c r="L40" s="381">
        <v>41762</v>
      </c>
      <c r="M40" s="379">
        <v>8.4047698864996878</v>
      </c>
      <c r="N40" s="326">
        <v>3532</v>
      </c>
      <c r="O40" s="326">
        <v>41613</v>
      </c>
      <c r="P40" s="379">
        <v>8.4877321990724042</v>
      </c>
      <c r="Q40" s="326">
        <v>3517</v>
      </c>
      <c r="R40" s="326">
        <v>41559</v>
      </c>
      <c r="S40" s="379">
        <v>8.4626675329050265</v>
      </c>
      <c r="T40" s="326">
        <v>3525</v>
      </c>
      <c r="U40" s="326">
        <v>41436</v>
      </c>
      <c r="V40" s="379">
        <v>8.50709527946713</v>
      </c>
      <c r="W40" s="326">
        <v>3513</v>
      </c>
      <c r="X40" s="326">
        <v>41363</v>
      </c>
      <c r="Y40" s="379">
        <v>8.4930976960085101</v>
      </c>
      <c r="Z40" s="326">
        <v>3504</v>
      </c>
      <c r="AA40" s="326">
        <v>41503</v>
      </c>
      <c r="AB40" s="379">
        <v>8.4427631737464761</v>
      </c>
      <c r="AC40" s="326">
        <v>3512</v>
      </c>
      <c r="AD40" s="326">
        <v>41736</v>
      </c>
      <c r="AE40" s="379">
        <v>8.4147977764999027</v>
      </c>
      <c r="AF40" s="326">
        <v>3508</v>
      </c>
      <c r="AG40" s="326">
        <v>41650</v>
      </c>
      <c r="AH40" s="379">
        <v>8.4225690276110452</v>
      </c>
      <c r="AI40" s="326">
        <v>3480</v>
      </c>
      <c r="AJ40" s="326">
        <v>41433</v>
      </c>
      <c r="AK40" s="379">
        <v>8.399102164940988</v>
      </c>
      <c r="AL40" s="326">
        <v>3444</v>
      </c>
      <c r="AM40" s="326">
        <v>41093</v>
      </c>
      <c r="AN40" s="379">
        <v>8.3809894629255588</v>
      </c>
      <c r="AO40" s="326">
        <v>3415</v>
      </c>
      <c r="AP40" s="326">
        <v>40778</v>
      </c>
      <c r="AQ40" s="379">
        <v>8.3746137623228218</v>
      </c>
      <c r="AR40" s="302">
        <v>3382</v>
      </c>
      <c r="AS40" s="305">
        <v>40895</v>
      </c>
      <c r="AT40" s="300">
        <v>8.2699596527692876</v>
      </c>
      <c r="AU40" s="302">
        <v>3347</v>
      </c>
      <c r="AV40" s="302">
        <v>40984</v>
      </c>
      <c r="AW40" s="300">
        <v>8.1666016006246345</v>
      </c>
      <c r="AX40" s="302">
        <v>3270</v>
      </c>
      <c r="AY40" s="302">
        <v>41039</v>
      </c>
      <c r="AZ40" s="300">
        <v>7.968030410097712</v>
      </c>
      <c r="BA40" s="302">
        <v>3281</v>
      </c>
      <c r="BB40" s="302">
        <v>41323</v>
      </c>
      <c r="BC40" s="300">
        <v>7.9398881978559155</v>
      </c>
      <c r="BD40" s="302">
        <v>3209</v>
      </c>
      <c r="BE40" s="302">
        <v>41437</v>
      </c>
      <c r="BF40" s="300">
        <v>7.7442865072278408</v>
      </c>
      <c r="BG40" s="413">
        <v>3181</v>
      </c>
      <c r="BH40" s="302">
        <v>41516</v>
      </c>
      <c r="BI40" s="300">
        <f t="shared" si="0"/>
        <v>7.6621061759321707</v>
      </c>
      <c r="BJ40" s="302">
        <v>3172</v>
      </c>
      <c r="BK40" s="302">
        <v>41655</v>
      </c>
      <c r="BL40" s="300">
        <v>7.6149321810106834</v>
      </c>
      <c r="BM40" s="302">
        <v>3141</v>
      </c>
      <c r="BN40" s="302">
        <v>41322</v>
      </c>
      <c r="BO40" s="300">
        <f t="shared" si="1"/>
        <v>7.6012777697110501</v>
      </c>
    </row>
    <row r="41" spans="1:67" x14ac:dyDescent="0.2">
      <c r="A41" s="306" t="s">
        <v>490</v>
      </c>
      <c r="B41" s="5" t="s">
        <v>483</v>
      </c>
      <c r="C41" s="5" t="s">
        <v>407</v>
      </c>
      <c r="D41" s="5" t="s">
        <v>431</v>
      </c>
      <c r="E41" s="5" t="s">
        <v>82</v>
      </c>
      <c r="F41" s="117" t="s">
        <v>83</v>
      </c>
      <c r="G41" s="5" t="s">
        <v>84</v>
      </c>
      <c r="H41" s="326">
        <v>22077</v>
      </c>
      <c r="I41" s="381">
        <v>259904</v>
      </c>
      <c r="J41" s="379">
        <v>8.4942901994582609</v>
      </c>
      <c r="K41" s="326">
        <v>21956</v>
      </c>
      <c r="L41" s="381">
        <v>259269</v>
      </c>
      <c r="M41" s="379">
        <v>8.4684246863296426</v>
      </c>
      <c r="N41" s="326">
        <v>21827</v>
      </c>
      <c r="O41" s="326">
        <v>258233</v>
      </c>
      <c r="P41" s="379">
        <v>8.4524441105513244</v>
      </c>
      <c r="Q41" s="326">
        <v>21639</v>
      </c>
      <c r="R41" s="326">
        <v>257077</v>
      </c>
      <c r="S41" s="379">
        <v>8.4173224364684511</v>
      </c>
      <c r="T41" s="326">
        <v>21486</v>
      </c>
      <c r="U41" s="326">
        <v>255392</v>
      </c>
      <c r="V41" s="379">
        <v>8.4129495050745522</v>
      </c>
      <c r="W41" s="326">
        <v>21256</v>
      </c>
      <c r="X41" s="326">
        <v>253711</v>
      </c>
      <c r="Y41" s="379">
        <v>8.3780364272735515</v>
      </c>
      <c r="Z41" s="326">
        <v>21178</v>
      </c>
      <c r="AA41" s="326">
        <v>253034</v>
      </c>
      <c r="AB41" s="379">
        <v>8.3696262162397144</v>
      </c>
      <c r="AC41" s="326">
        <v>21045</v>
      </c>
      <c r="AD41" s="326">
        <v>252260</v>
      </c>
      <c r="AE41" s="379">
        <v>8.342583049234916</v>
      </c>
      <c r="AF41" s="326">
        <v>20973</v>
      </c>
      <c r="AG41" s="326">
        <v>251518</v>
      </c>
      <c r="AH41" s="379">
        <v>8.33856821380577</v>
      </c>
      <c r="AI41" s="326">
        <v>20796</v>
      </c>
      <c r="AJ41" s="326">
        <v>248807</v>
      </c>
      <c r="AK41" s="379">
        <v>8.3582857395491281</v>
      </c>
      <c r="AL41" s="326">
        <v>20749</v>
      </c>
      <c r="AM41" s="326">
        <v>247712</v>
      </c>
      <c r="AN41" s="379">
        <v>8.3762595271928699</v>
      </c>
      <c r="AO41" s="326">
        <v>20646</v>
      </c>
      <c r="AP41" s="326">
        <v>246925</v>
      </c>
      <c r="AQ41" s="379">
        <v>8.361243292497722</v>
      </c>
      <c r="AR41" s="302">
        <v>20504</v>
      </c>
      <c r="AS41" s="305">
        <v>247079</v>
      </c>
      <c r="AT41" s="300">
        <v>8.2985603794737717</v>
      </c>
      <c r="AU41" s="302">
        <v>20357</v>
      </c>
      <c r="AV41" s="302">
        <v>245693</v>
      </c>
      <c r="AW41" s="300">
        <v>8.2855433406731169</v>
      </c>
      <c r="AX41" s="302">
        <v>20218</v>
      </c>
      <c r="AY41" s="302">
        <v>244895</v>
      </c>
      <c r="AZ41" s="300">
        <v>8.2557830907123453</v>
      </c>
      <c r="BA41" s="302">
        <v>20174</v>
      </c>
      <c r="BB41" s="302">
        <v>245565</v>
      </c>
      <c r="BC41" s="300">
        <v>8.2153401339767473</v>
      </c>
      <c r="BD41" s="302">
        <v>20134</v>
      </c>
      <c r="BE41" s="302">
        <v>247174</v>
      </c>
      <c r="BF41" s="300">
        <v>8.1456787526196113</v>
      </c>
      <c r="BG41" s="413">
        <v>20207</v>
      </c>
      <c r="BH41" s="302">
        <v>248446</v>
      </c>
      <c r="BI41" s="300">
        <f t="shared" si="0"/>
        <v>8.133356946781193</v>
      </c>
      <c r="BJ41" s="302">
        <v>20129</v>
      </c>
      <c r="BK41" s="302">
        <v>249113</v>
      </c>
      <c r="BL41" s="300">
        <v>8.0802687936799753</v>
      </c>
      <c r="BM41" s="302">
        <v>20054</v>
      </c>
      <c r="BN41" s="302">
        <v>249649</v>
      </c>
      <c r="BO41" s="300">
        <f t="shared" si="1"/>
        <v>8.0328781609379565</v>
      </c>
    </row>
    <row r="42" spans="1:67" x14ac:dyDescent="0.2">
      <c r="A42" s="306" t="s">
        <v>630</v>
      </c>
      <c r="B42" s="5" t="s">
        <v>475</v>
      </c>
      <c r="C42" s="5" t="s">
        <v>402</v>
      </c>
      <c r="D42" s="5" t="s">
        <v>427</v>
      </c>
      <c r="E42" s="5" t="s">
        <v>50</v>
      </c>
      <c r="F42" s="117" t="s">
        <v>85</v>
      </c>
      <c r="G42" s="5" t="s">
        <v>86</v>
      </c>
      <c r="H42" s="326">
        <v>6631</v>
      </c>
      <c r="I42" s="381">
        <v>64106</v>
      </c>
      <c r="J42" s="379">
        <v>10.343805572021338</v>
      </c>
      <c r="K42" s="326">
        <v>6604</v>
      </c>
      <c r="L42" s="381">
        <v>64017</v>
      </c>
      <c r="M42" s="379">
        <v>10.316009809894247</v>
      </c>
      <c r="N42" s="326">
        <v>6477</v>
      </c>
      <c r="O42" s="326">
        <v>63765</v>
      </c>
      <c r="P42" s="379">
        <v>10.157609974123735</v>
      </c>
      <c r="Q42" s="326">
        <v>6378</v>
      </c>
      <c r="R42" s="326">
        <v>63509</v>
      </c>
      <c r="S42" s="379">
        <v>10.042671117479413</v>
      </c>
      <c r="T42" s="326">
        <v>6386</v>
      </c>
      <c r="U42" s="326">
        <v>63123</v>
      </c>
      <c r="V42" s="379">
        <v>10.116756174453052</v>
      </c>
      <c r="W42" s="326">
        <v>6337</v>
      </c>
      <c r="X42" s="326">
        <v>62747</v>
      </c>
      <c r="Y42" s="379">
        <v>10.09928761534416</v>
      </c>
      <c r="Z42" s="326">
        <v>6319</v>
      </c>
      <c r="AA42" s="326">
        <v>62802</v>
      </c>
      <c r="AB42" s="379">
        <v>10.061781471927645</v>
      </c>
      <c r="AC42" s="326">
        <v>6263</v>
      </c>
      <c r="AD42" s="326">
        <v>62450</v>
      </c>
      <c r="AE42" s="379">
        <v>10.028823058446758</v>
      </c>
      <c r="AF42" s="326">
        <v>6210</v>
      </c>
      <c r="AG42" s="326">
        <v>61714</v>
      </c>
      <c r="AH42" s="379">
        <v>10.062546585863824</v>
      </c>
      <c r="AI42" s="326">
        <v>6169</v>
      </c>
      <c r="AJ42" s="326">
        <v>60971</v>
      </c>
      <c r="AK42" s="379">
        <v>10.117924915123583</v>
      </c>
      <c r="AL42" s="326">
        <v>6164</v>
      </c>
      <c r="AM42" s="326">
        <v>60709</v>
      </c>
      <c r="AN42" s="379">
        <v>10.153354527335321</v>
      </c>
      <c r="AO42" s="326">
        <v>6079</v>
      </c>
      <c r="AP42" s="326">
        <v>60116</v>
      </c>
      <c r="AQ42" s="379">
        <v>10.112116574622396</v>
      </c>
      <c r="AR42" s="302">
        <v>6049</v>
      </c>
      <c r="AS42" s="305">
        <v>60094</v>
      </c>
      <c r="AT42" s="300">
        <v>10.065896761739941</v>
      </c>
      <c r="AU42" s="302">
        <v>5964</v>
      </c>
      <c r="AV42" s="302">
        <v>59640</v>
      </c>
      <c r="AW42" s="300">
        <v>10</v>
      </c>
      <c r="AX42" s="302">
        <v>6015</v>
      </c>
      <c r="AY42" s="302">
        <v>59348</v>
      </c>
      <c r="AZ42" s="300">
        <v>10.135135135135135</v>
      </c>
      <c r="BA42" s="302">
        <v>6012</v>
      </c>
      <c r="BB42" s="302">
        <v>59381</v>
      </c>
      <c r="BC42" s="300">
        <v>10.124450581835941</v>
      </c>
      <c r="BD42" s="302">
        <v>5998</v>
      </c>
      <c r="BE42" s="302">
        <v>59536</v>
      </c>
      <c r="BF42" s="300">
        <v>10.074576726686374</v>
      </c>
      <c r="BG42" s="413">
        <v>5941</v>
      </c>
      <c r="BH42" s="302">
        <v>59298</v>
      </c>
      <c r="BI42" s="300">
        <f t="shared" si="0"/>
        <v>10.018887652197376</v>
      </c>
      <c r="BJ42" s="302">
        <v>5866</v>
      </c>
      <c r="BK42" s="302">
        <v>59140</v>
      </c>
      <c r="BL42" s="300">
        <v>9.9188366587757848</v>
      </c>
      <c r="BM42" s="302">
        <v>5852</v>
      </c>
      <c r="BN42" s="302">
        <v>59241</v>
      </c>
      <c r="BO42" s="300">
        <f t="shared" si="1"/>
        <v>9.8782937492614913</v>
      </c>
    </row>
    <row r="43" spans="1:67" x14ac:dyDescent="0.2">
      <c r="A43" s="306" t="s">
        <v>633</v>
      </c>
      <c r="B43" s="5" t="s">
        <v>477</v>
      </c>
      <c r="C43" s="5" t="s">
        <v>404</v>
      </c>
      <c r="D43" s="5" t="s">
        <v>422</v>
      </c>
      <c r="E43" s="5" t="s">
        <v>31</v>
      </c>
      <c r="F43" s="117" t="s">
        <v>87</v>
      </c>
      <c r="G43" s="5" t="s">
        <v>88</v>
      </c>
      <c r="H43" s="326">
        <v>13436</v>
      </c>
      <c r="I43" s="381">
        <v>191692</v>
      </c>
      <c r="J43" s="379">
        <v>7.0091605283475573</v>
      </c>
      <c r="K43" s="326">
        <v>13417</v>
      </c>
      <c r="L43" s="381">
        <v>192135</v>
      </c>
      <c r="M43" s="379">
        <v>6.9831108335285084</v>
      </c>
      <c r="N43" s="326">
        <v>13338</v>
      </c>
      <c r="O43" s="326">
        <v>191670</v>
      </c>
      <c r="P43" s="379">
        <v>6.9588354985130687</v>
      </c>
      <c r="Q43" s="326">
        <v>13336</v>
      </c>
      <c r="R43" s="326">
        <v>191287</v>
      </c>
      <c r="S43" s="379">
        <v>6.9717231176190744</v>
      </c>
      <c r="T43" s="326">
        <v>13339</v>
      </c>
      <c r="U43" s="326">
        <v>190376</v>
      </c>
      <c r="V43" s="379">
        <v>7.0066605034248015</v>
      </c>
      <c r="W43" s="326">
        <v>13408</v>
      </c>
      <c r="X43" s="326">
        <v>189518</v>
      </c>
      <c r="Y43" s="379">
        <v>7.0747897297354339</v>
      </c>
      <c r="Z43" s="326">
        <v>13457</v>
      </c>
      <c r="AA43" s="326">
        <v>189355</v>
      </c>
      <c r="AB43" s="379">
        <v>7.1067571492698907</v>
      </c>
      <c r="AC43" s="326">
        <v>13495</v>
      </c>
      <c r="AD43" s="326">
        <v>189120</v>
      </c>
      <c r="AE43" s="379">
        <v>7.1356810490693743</v>
      </c>
      <c r="AF43" s="326">
        <v>13487</v>
      </c>
      <c r="AG43" s="326">
        <v>187982</v>
      </c>
      <c r="AH43" s="379">
        <v>7.1746231022119131</v>
      </c>
      <c r="AI43" s="326">
        <v>13471</v>
      </c>
      <c r="AJ43" s="326">
        <v>186530</v>
      </c>
      <c r="AK43" s="379">
        <v>7.2218946014045997</v>
      </c>
      <c r="AL43" s="326">
        <v>13477</v>
      </c>
      <c r="AM43" s="326">
        <v>185716</v>
      </c>
      <c r="AN43" s="379">
        <v>7.2567791681922937</v>
      </c>
      <c r="AO43" s="326">
        <v>13459</v>
      </c>
      <c r="AP43" s="326">
        <v>184277</v>
      </c>
      <c r="AQ43" s="379">
        <v>7.3036787010858655</v>
      </c>
      <c r="AR43" s="302">
        <v>13390</v>
      </c>
      <c r="AS43" s="305">
        <v>184280</v>
      </c>
      <c r="AT43" s="300">
        <v>7.2661167788148475</v>
      </c>
      <c r="AU43" s="302">
        <v>13293</v>
      </c>
      <c r="AV43" s="302">
        <v>183657</v>
      </c>
      <c r="AW43" s="300">
        <v>7.2379490027605815</v>
      </c>
      <c r="AX43" s="302">
        <v>13227</v>
      </c>
      <c r="AY43" s="302">
        <v>182875</v>
      </c>
      <c r="AZ43" s="300">
        <v>7.2328092959671908</v>
      </c>
      <c r="BA43" s="302">
        <v>13160</v>
      </c>
      <c r="BB43" s="302">
        <v>183098</v>
      </c>
      <c r="BC43" s="300">
        <v>7.1874078362407019</v>
      </c>
      <c r="BD43" s="302">
        <v>12989</v>
      </c>
      <c r="BE43" s="302">
        <v>183070</v>
      </c>
      <c r="BF43" s="300">
        <v>7.0951002348828309</v>
      </c>
      <c r="BG43" s="413">
        <v>12866</v>
      </c>
      <c r="BH43" s="302">
        <v>183022</v>
      </c>
      <c r="BI43" s="300">
        <f t="shared" si="0"/>
        <v>7.0297559856192153</v>
      </c>
      <c r="BJ43" s="302">
        <v>12762</v>
      </c>
      <c r="BK43" s="302">
        <v>182850</v>
      </c>
      <c r="BL43" s="300">
        <v>6.9794913863822803</v>
      </c>
      <c r="BM43" s="302">
        <v>12647</v>
      </c>
      <c r="BN43" s="302">
        <v>183468</v>
      </c>
      <c r="BO43" s="300">
        <f t="shared" si="1"/>
        <v>6.8933001940392868</v>
      </c>
    </row>
    <row r="44" spans="1:67" x14ac:dyDescent="0.2">
      <c r="A44" s="306" t="s">
        <v>634</v>
      </c>
      <c r="B44" s="5" t="s">
        <v>491</v>
      </c>
      <c r="C44" s="5" t="s">
        <v>410</v>
      </c>
      <c r="D44" s="5" t="s">
        <v>433</v>
      </c>
      <c r="E44" s="5" t="s">
        <v>91</v>
      </c>
      <c r="F44" s="117" t="s">
        <v>92</v>
      </c>
      <c r="G44" s="5" t="s">
        <v>93</v>
      </c>
      <c r="H44" s="326">
        <v>4796</v>
      </c>
      <c r="I44" s="381">
        <v>74596</v>
      </c>
      <c r="J44" s="379">
        <v>6.4292991581318031</v>
      </c>
      <c r="K44" s="326">
        <v>4784</v>
      </c>
      <c r="L44" s="381">
        <v>74203</v>
      </c>
      <c r="M44" s="379">
        <v>6.4471786854978914</v>
      </c>
      <c r="N44" s="326">
        <v>4768</v>
      </c>
      <c r="O44" s="326">
        <v>73928</v>
      </c>
      <c r="P44" s="379">
        <v>6.4495184503841578</v>
      </c>
      <c r="Q44" s="326">
        <v>4746</v>
      </c>
      <c r="R44" s="326">
        <v>73456</v>
      </c>
      <c r="S44" s="379">
        <v>6.4610106730559798</v>
      </c>
      <c r="T44" s="326">
        <v>4783</v>
      </c>
      <c r="U44" s="326">
        <v>73002</v>
      </c>
      <c r="V44" s="379">
        <v>6.5518752910879146</v>
      </c>
      <c r="W44" s="326">
        <v>4766</v>
      </c>
      <c r="X44" s="326">
        <v>72561</v>
      </c>
      <c r="Y44" s="379">
        <v>6.5682666997422849</v>
      </c>
      <c r="Z44" s="326">
        <v>4830</v>
      </c>
      <c r="AA44" s="326">
        <v>72549</v>
      </c>
      <c r="AB44" s="379">
        <v>6.6575693669106402</v>
      </c>
      <c r="AC44" s="326">
        <v>4878</v>
      </c>
      <c r="AD44" s="326">
        <v>72739</v>
      </c>
      <c r="AE44" s="379">
        <v>6.7061686303083619</v>
      </c>
      <c r="AF44" s="326">
        <v>4854</v>
      </c>
      <c r="AG44" s="326">
        <v>72276</v>
      </c>
      <c r="AH44" s="379">
        <v>6.7159222978582109</v>
      </c>
      <c r="AI44" s="326">
        <v>4905</v>
      </c>
      <c r="AJ44" s="326">
        <v>71857</v>
      </c>
      <c r="AK44" s="379">
        <v>6.8260573082650264</v>
      </c>
      <c r="AL44" s="326">
        <v>4964</v>
      </c>
      <c r="AM44" s="326">
        <v>72195</v>
      </c>
      <c r="AN44" s="379">
        <v>6.875822425375719</v>
      </c>
      <c r="AO44" s="326">
        <v>4992</v>
      </c>
      <c r="AP44" s="326">
        <v>71839</v>
      </c>
      <c r="AQ44" s="379">
        <v>6.9488717827363962</v>
      </c>
      <c r="AR44" s="302">
        <v>5027</v>
      </c>
      <c r="AS44" s="305">
        <v>71321</v>
      </c>
      <c r="AT44" s="300">
        <v>7.0484149128587648</v>
      </c>
      <c r="AU44" s="302">
        <v>5016</v>
      </c>
      <c r="AV44" s="302">
        <v>71096</v>
      </c>
      <c r="AW44" s="300">
        <v>7.0552492404635982</v>
      </c>
      <c r="AX44" s="302">
        <v>5002</v>
      </c>
      <c r="AY44" s="302">
        <v>70835</v>
      </c>
      <c r="AZ44" s="300">
        <v>7.0614809063316155</v>
      </c>
      <c r="BA44" s="302">
        <v>5009</v>
      </c>
      <c r="BB44" s="302">
        <v>70999</v>
      </c>
      <c r="BC44" s="300">
        <v>7.0550289440696341</v>
      </c>
      <c r="BD44" s="302">
        <v>4948</v>
      </c>
      <c r="BE44" s="302">
        <v>71049</v>
      </c>
      <c r="BF44" s="300">
        <v>6.9642078002505308</v>
      </c>
      <c r="BG44" s="413">
        <v>4962</v>
      </c>
      <c r="BH44" s="302">
        <v>71248</v>
      </c>
      <c r="BI44" s="300">
        <f t="shared" si="0"/>
        <v>6.9644060184145529</v>
      </c>
      <c r="BJ44" s="302">
        <v>4920</v>
      </c>
      <c r="BK44" s="302">
        <v>71320</v>
      </c>
      <c r="BL44" s="300">
        <v>6.8984856982613572</v>
      </c>
      <c r="BM44" s="302">
        <v>4915</v>
      </c>
      <c r="BN44" s="302">
        <v>71303</v>
      </c>
      <c r="BO44" s="300">
        <f t="shared" si="1"/>
        <v>6.8931181016226528</v>
      </c>
    </row>
    <row r="45" spans="1:67" x14ac:dyDescent="0.2">
      <c r="A45" s="306" t="s">
        <v>620</v>
      </c>
      <c r="B45" s="5" t="s">
        <v>475</v>
      </c>
      <c r="C45" s="5" t="s">
        <v>402</v>
      </c>
      <c r="D45" s="5" t="s">
        <v>416</v>
      </c>
      <c r="E45" s="5" t="s">
        <v>8</v>
      </c>
      <c r="F45" s="117" t="s">
        <v>94</v>
      </c>
      <c r="G45" s="5" t="s">
        <v>95</v>
      </c>
      <c r="H45" s="326">
        <v>17356</v>
      </c>
      <c r="I45" s="381">
        <v>164300</v>
      </c>
      <c r="J45" s="379">
        <v>10.563603164942178</v>
      </c>
      <c r="K45" s="326">
        <v>17314</v>
      </c>
      <c r="L45" s="381">
        <v>164210</v>
      </c>
      <c r="M45" s="379">
        <v>10.543815845563607</v>
      </c>
      <c r="N45" s="326">
        <v>17175</v>
      </c>
      <c r="O45" s="326">
        <v>163510</v>
      </c>
      <c r="P45" s="379">
        <v>10.503944712861598</v>
      </c>
      <c r="Q45" s="326">
        <v>16931</v>
      </c>
      <c r="R45" s="326">
        <v>162878</v>
      </c>
      <c r="S45" s="379">
        <v>10.394896793919376</v>
      </c>
      <c r="T45" s="326">
        <v>16726</v>
      </c>
      <c r="U45" s="326">
        <v>162221</v>
      </c>
      <c r="V45" s="379">
        <v>10.310625628001308</v>
      </c>
      <c r="W45" s="326">
        <v>16626</v>
      </c>
      <c r="X45" s="326">
        <v>161643</v>
      </c>
      <c r="Y45" s="379">
        <v>10.285629442660678</v>
      </c>
      <c r="Z45" s="326">
        <v>16534</v>
      </c>
      <c r="AA45" s="326">
        <v>161215</v>
      </c>
      <c r="AB45" s="379">
        <v>10.255869491052321</v>
      </c>
      <c r="AC45" s="326">
        <v>16466</v>
      </c>
      <c r="AD45" s="326">
        <v>160794</v>
      </c>
      <c r="AE45" s="379">
        <v>10.240431856910085</v>
      </c>
      <c r="AF45" s="326">
        <v>16445</v>
      </c>
      <c r="AG45" s="326">
        <v>159548</v>
      </c>
      <c r="AH45" s="379">
        <v>10.307242961365858</v>
      </c>
      <c r="AI45" s="326">
        <v>16358</v>
      </c>
      <c r="AJ45" s="326">
        <v>158815</v>
      </c>
      <c r="AK45" s="379">
        <v>10.300034631489469</v>
      </c>
      <c r="AL45" s="326">
        <v>16288</v>
      </c>
      <c r="AM45" s="326">
        <v>159483</v>
      </c>
      <c r="AN45" s="379">
        <v>10.213000758701554</v>
      </c>
      <c r="AO45" s="326">
        <v>15925</v>
      </c>
      <c r="AP45" s="326">
        <v>158019</v>
      </c>
      <c r="AQ45" s="379">
        <v>10.0779020244401</v>
      </c>
      <c r="AR45" s="302">
        <v>15686</v>
      </c>
      <c r="AS45" s="305">
        <v>157319</v>
      </c>
      <c r="AT45" s="300">
        <v>9.9708236131681485</v>
      </c>
      <c r="AU45" s="302">
        <v>15463</v>
      </c>
      <c r="AV45" s="302">
        <v>156576</v>
      </c>
      <c r="AW45" s="300">
        <v>9.8757153075822597</v>
      </c>
      <c r="AX45" s="302">
        <v>15298</v>
      </c>
      <c r="AY45" s="302">
        <v>156146</v>
      </c>
      <c r="AZ45" s="300">
        <v>9.7972410436386461</v>
      </c>
      <c r="BA45" s="302">
        <v>15228</v>
      </c>
      <c r="BB45" s="302">
        <v>156604</v>
      </c>
      <c r="BC45" s="300">
        <v>9.7238895558223284</v>
      </c>
      <c r="BD45" s="302">
        <v>15153</v>
      </c>
      <c r="BE45" s="302">
        <v>156268</v>
      </c>
      <c r="BF45" s="300">
        <v>9.6968029283026596</v>
      </c>
      <c r="BG45" s="413">
        <v>14950</v>
      </c>
      <c r="BH45" s="302">
        <v>155791</v>
      </c>
      <c r="BI45" s="300">
        <f t="shared" si="0"/>
        <v>9.596189767059716</v>
      </c>
      <c r="BJ45" s="302">
        <v>14808</v>
      </c>
      <c r="BK45" s="302">
        <v>156050</v>
      </c>
      <c r="BL45" s="300">
        <v>9.4892662608138423</v>
      </c>
      <c r="BM45" s="302">
        <v>14773</v>
      </c>
      <c r="BN45" s="302">
        <v>156404</v>
      </c>
      <c r="BO45" s="300">
        <f t="shared" si="1"/>
        <v>9.4454106033093783</v>
      </c>
    </row>
    <row r="46" spans="1:67" s="293" customFormat="1" x14ac:dyDescent="0.2">
      <c r="A46" s="293" t="s">
        <v>638</v>
      </c>
      <c r="B46" s="293" t="s">
        <v>698</v>
      </c>
      <c r="C46" s="293" t="s">
        <v>409</v>
      </c>
      <c r="D46" s="293" t="s">
        <v>438</v>
      </c>
      <c r="E46" s="293" t="s">
        <v>128</v>
      </c>
      <c r="F46" s="293" t="s">
        <v>700</v>
      </c>
      <c r="G46" s="293" t="s">
        <v>701</v>
      </c>
      <c r="H46" s="326">
        <v>42252</v>
      </c>
      <c r="I46" s="381">
        <v>577513</v>
      </c>
      <c r="J46" s="379">
        <v>7.3161989427077829</v>
      </c>
      <c r="K46" s="326">
        <v>42148</v>
      </c>
      <c r="L46" s="381">
        <v>576568</v>
      </c>
      <c r="M46" s="379">
        <v>7.3101524885182663</v>
      </c>
      <c r="N46" s="326">
        <v>42109</v>
      </c>
      <c r="O46" s="326">
        <v>573603</v>
      </c>
      <c r="P46" s="379">
        <v>7.3411401265335092</v>
      </c>
      <c r="Q46" s="326">
        <v>42027</v>
      </c>
      <c r="R46" s="326">
        <v>571517</v>
      </c>
      <c r="S46" s="379">
        <v>7.3535870324067343</v>
      </c>
      <c r="T46" s="326">
        <v>42081</v>
      </c>
      <c r="U46" s="326">
        <v>568435</v>
      </c>
      <c r="V46" s="379">
        <v>7.4029572422528531</v>
      </c>
      <c r="W46" s="326">
        <v>42003</v>
      </c>
      <c r="X46" s="326">
        <v>565357</v>
      </c>
      <c r="Y46" s="379">
        <v>7.4294649221642253</v>
      </c>
      <c r="Z46" s="326">
        <v>42077</v>
      </c>
      <c r="AA46" s="326">
        <v>564689</v>
      </c>
      <c r="AB46" s="379">
        <v>7.4513581812289589</v>
      </c>
      <c r="AC46" s="326">
        <v>42056</v>
      </c>
      <c r="AD46" s="326">
        <v>563163</v>
      </c>
      <c r="AE46" s="379">
        <v>7.4678201515369445</v>
      </c>
      <c r="AF46" s="326">
        <v>42007</v>
      </c>
      <c r="AG46" s="326">
        <v>559275</v>
      </c>
      <c r="AH46" s="379">
        <v>7.5109740288766709</v>
      </c>
      <c r="AI46" s="326">
        <v>41862</v>
      </c>
      <c r="AJ46" s="326">
        <v>554662</v>
      </c>
      <c r="AK46" s="379">
        <v>7.5472990758335703</v>
      </c>
      <c r="AL46" s="326">
        <v>41634</v>
      </c>
      <c r="AM46" s="326">
        <v>551292</v>
      </c>
      <c r="AN46" s="379">
        <v>7.5520776648309793</v>
      </c>
      <c r="AO46" s="326">
        <v>41268</v>
      </c>
      <c r="AP46" s="326">
        <v>548570</v>
      </c>
      <c r="AQ46" s="379">
        <v>7.5228320907085697</v>
      </c>
      <c r="AR46" s="326">
        <v>40998</v>
      </c>
      <c r="AS46" s="381">
        <v>547565</v>
      </c>
      <c r="AT46" s="379">
        <v>7.4873302712919934</v>
      </c>
      <c r="AU46" s="326">
        <v>40774</v>
      </c>
      <c r="AV46" s="326">
        <v>543921</v>
      </c>
      <c r="AW46" s="300">
        <v>7.4963092066678794</v>
      </c>
      <c r="AX46" s="302">
        <v>40371</v>
      </c>
      <c r="AY46" s="326">
        <v>541795</v>
      </c>
      <c r="AZ46" s="300">
        <v>7.4513422973633929</v>
      </c>
      <c r="BA46" s="302">
        <v>40330</v>
      </c>
      <c r="BB46" s="302">
        <v>544376</v>
      </c>
      <c r="BC46" s="300">
        <v>7.408482372477847</v>
      </c>
      <c r="BD46" s="302">
        <v>40156</v>
      </c>
      <c r="BE46" s="302">
        <v>546124</v>
      </c>
      <c r="BF46" s="300">
        <v>7.3529088631885804</v>
      </c>
      <c r="BG46" s="413">
        <v>40066</v>
      </c>
      <c r="BH46" s="302">
        <v>548259</v>
      </c>
      <c r="BI46" s="300">
        <f t="shared" si="0"/>
        <v>7.3078599712909407</v>
      </c>
      <c r="BJ46" s="302">
        <v>40039</v>
      </c>
      <c r="BK46" s="326">
        <v>550313</v>
      </c>
      <c r="BL46" s="300">
        <v>7.2756776598045105</v>
      </c>
      <c r="BM46" s="302">
        <v>39944</v>
      </c>
      <c r="BN46" s="302">
        <v>552426</v>
      </c>
      <c r="BO46" s="300">
        <f t="shared" si="1"/>
        <v>7.2306517071969818</v>
      </c>
    </row>
    <row r="47" spans="1:67" s="293" customFormat="1" x14ac:dyDescent="0.2">
      <c r="A47" s="293" t="s">
        <v>506</v>
      </c>
      <c r="B47" s="293" t="s">
        <v>697</v>
      </c>
      <c r="C47" s="293" t="s">
        <v>408</v>
      </c>
      <c r="D47" s="293" t="s">
        <v>440</v>
      </c>
      <c r="E47" s="293" t="s">
        <v>186</v>
      </c>
      <c r="F47" s="293" t="s">
        <v>702</v>
      </c>
      <c r="G47" s="293" t="s">
        <v>703</v>
      </c>
      <c r="H47" s="326">
        <v>72837</v>
      </c>
      <c r="I47" s="381">
        <v>724303</v>
      </c>
      <c r="J47" s="379">
        <v>10.056150533685489</v>
      </c>
      <c r="K47" s="326">
        <v>72071</v>
      </c>
      <c r="L47" s="381">
        <v>720767</v>
      </c>
      <c r="M47" s="379">
        <v>9.9992091757808002</v>
      </c>
      <c r="N47" s="326">
        <v>71114</v>
      </c>
      <c r="O47" s="326">
        <v>715644</v>
      </c>
      <c r="P47" s="379">
        <v>9.9370636797066698</v>
      </c>
      <c r="Q47" s="326">
        <v>70462</v>
      </c>
      <c r="R47" s="326">
        <v>712895</v>
      </c>
      <c r="S47" s="379">
        <v>9.8839240000280544</v>
      </c>
      <c r="T47" s="326">
        <v>69784</v>
      </c>
      <c r="U47" s="326">
        <v>708928</v>
      </c>
      <c r="V47" s="379">
        <v>9.8435948361469716</v>
      </c>
      <c r="W47" s="326">
        <v>68974</v>
      </c>
      <c r="X47" s="326">
        <v>704562</v>
      </c>
      <c r="Y47" s="379">
        <v>9.7896281661514521</v>
      </c>
      <c r="Z47" s="326">
        <v>68896</v>
      </c>
      <c r="AA47" s="326">
        <v>704471</v>
      </c>
      <c r="AB47" s="379">
        <v>9.779820602977269</v>
      </c>
      <c r="AC47" s="326">
        <v>68450</v>
      </c>
      <c r="AD47" s="326">
        <v>702616</v>
      </c>
      <c r="AE47" s="379">
        <v>9.7421635715668309</v>
      </c>
      <c r="AF47" s="326">
        <v>68266</v>
      </c>
      <c r="AG47" s="326">
        <v>697977</v>
      </c>
      <c r="AH47" s="379">
        <v>9.7805515081442511</v>
      </c>
      <c r="AI47" s="326">
        <v>67919</v>
      </c>
      <c r="AJ47" s="326">
        <v>693724</v>
      </c>
      <c r="AK47" s="379">
        <v>9.7904930491088678</v>
      </c>
      <c r="AL47" s="326">
        <v>67637</v>
      </c>
      <c r="AM47" s="326">
        <v>692223</v>
      </c>
      <c r="AN47" s="379">
        <v>9.7709842059567507</v>
      </c>
      <c r="AO47" s="326">
        <v>67197</v>
      </c>
      <c r="AP47" s="326">
        <v>688186</v>
      </c>
      <c r="AQ47" s="379">
        <v>9.7643660289514749</v>
      </c>
      <c r="AR47" s="326">
        <v>66685</v>
      </c>
      <c r="AS47" s="381">
        <v>687475</v>
      </c>
      <c r="AT47" s="379">
        <v>9.699989090512382</v>
      </c>
      <c r="AU47" s="326">
        <v>66384</v>
      </c>
      <c r="AV47" s="326">
        <v>685364</v>
      </c>
      <c r="AW47" s="300">
        <v>9.6859479050548334</v>
      </c>
      <c r="AX47" s="302">
        <v>66096</v>
      </c>
      <c r="AY47" s="326">
        <v>683648</v>
      </c>
      <c r="AZ47" s="300">
        <v>9.6681333083692191</v>
      </c>
      <c r="BA47" s="302">
        <v>65756</v>
      </c>
      <c r="BB47" s="302">
        <v>682685</v>
      </c>
      <c r="BC47" s="300">
        <v>9.6319678914872888</v>
      </c>
      <c r="BD47" s="302">
        <v>65657</v>
      </c>
      <c r="BE47" s="302">
        <v>682901</v>
      </c>
      <c r="BF47" s="300">
        <v>9.6144243455493559</v>
      </c>
      <c r="BG47" s="413">
        <v>65593</v>
      </c>
      <c r="BH47" s="302">
        <v>682810</v>
      </c>
      <c r="BI47" s="300">
        <f t="shared" si="0"/>
        <v>9.6063326547648682</v>
      </c>
      <c r="BJ47" s="302">
        <v>65063</v>
      </c>
      <c r="BK47" s="326">
        <v>680820</v>
      </c>
      <c r="BL47" s="300">
        <v>9.5565641432390347</v>
      </c>
      <c r="BM47" s="302">
        <v>64655</v>
      </c>
      <c r="BN47" s="302">
        <v>679642</v>
      </c>
      <c r="BO47" s="300">
        <f t="shared" si="1"/>
        <v>9.5130966008575104</v>
      </c>
    </row>
    <row r="48" spans="1:67" x14ac:dyDescent="0.2">
      <c r="A48" s="306" t="s">
        <v>478</v>
      </c>
      <c r="B48" s="5" t="s">
        <v>474</v>
      </c>
      <c r="C48" s="5" t="s">
        <v>401</v>
      </c>
      <c r="D48" s="5" t="s">
        <v>419</v>
      </c>
      <c r="E48" s="5" t="s">
        <v>17</v>
      </c>
      <c r="F48" s="117" t="s">
        <v>96</v>
      </c>
      <c r="G48" s="5" t="s">
        <v>97</v>
      </c>
      <c r="H48" s="326">
        <v>11707</v>
      </c>
      <c r="I48" s="381">
        <v>205796</v>
      </c>
      <c r="J48" s="379">
        <v>5.6886431223153027</v>
      </c>
      <c r="K48" s="326">
        <v>11680</v>
      </c>
      <c r="L48" s="381">
        <v>205195</v>
      </c>
      <c r="M48" s="379">
        <v>5.6921464947976315</v>
      </c>
      <c r="N48" s="326">
        <v>11629</v>
      </c>
      <c r="O48" s="326">
        <v>204347</v>
      </c>
      <c r="P48" s="379">
        <v>5.690810239445649</v>
      </c>
      <c r="Q48" s="326">
        <v>11575</v>
      </c>
      <c r="R48" s="326">
        <v>203396</v>
      </c>
      <c r="S48" s="379">
        <v>5.6908690436390099</v>
      </c>
      <c r="T48" s="326">
        <v>11604</v>
      </c>
      <c r="U48" s="326">
        <v>202298</v>
      </c>
      <c r="V48" s="379">
        <v>5.7360922994789867</v>
      </c>
      <c r="W48" s="326">
        <v>11444</v>
      </c>
      <c r="X48" s="326">
        <v>200788</v>
      </c>
      <c r="Y48" s="379">
        <v>5.6995437974380936</v>
      </c>
      <c r="Z48" s="326">
        <v>11402</v>
      </c>
      <c r="AA48" s="326">
        <v>200076</v>
      </c>
      <c r="AB48" s="379">
        <v>5.6988344429116928</v>
      </c>
      <c r="AC48" s="326">
        <v>11342</v>
      </c>
      <c r="AD48" s="326">
        <v>199753</v>
      </c>
      <c r="AE48" s="379">
        <v>5.6780123452463789</v>
      </c>
      <c r="AF48" s="326">
        <v>11287</v>
      </c>
      <c r="AG48" s="326">
        <v>198265</v>
      </c>
      <c r="AH48" s="379">
        <v>5.6928857841777418</v>
      </c>
      <c r="AI48" s="326">
        <v>11104</v>
      </c>
      <c r="AJ48" s="326">
        <v>196318</v>
      </c>
      <c r="AK48" s="379">
        <v>5.6561293411709572</v>
      </c>
      <c r="AL48" s="326">
        <v>11054</v>
      </c>
      <c r="AM48" s="326">
        <v>194943</v>
      </c>
      <c r="AN48" s="379">
        <v>5.6703754430782327</v>
      </c>
      <c r="AO48" s="326">
        <v>10972</v>
      </c>
      <c r="AP48" s="326">
        <v>193251</v>
      </c>
      <c r="AQ48" s="379">
        <v>5.6775902841382457</v>
      </c>
      <c r="AR48" s="302">
        <v>10936</v>
      </c>
      <c r="AS48" s="305">
        <v>193061</v>
      </c>
      <c r="AT48" s="300">
        <v>5.6645308995602424</v>
      </c>
      <c r="AU48" s="302">
        <v>10846</v>
      </c>
      <c r="AV48" s="302">
        <v>192250</v>
      </c>
      <c r="AW48" s="300">
        <v>5.6416124837451243</v>
      </c>
      <c r="AX48" s="302">
        <v>10691</v>
      </c>
      <c r="AY48" s="302">
        <v>190994</v>
      </c>
      <c r="AZ48" s="300">
        <v>5.5975580384724122</v>
      </c>
      <c r="BA48" s="302">
        <v>10727</v>
      </c>
      <c r="BB48" s="302">
        <v>191659</v>
      </c>
      <c r="BC48" s="300">
        <v>5.5969195289550706</v>
      </c>
      <c r="BD48" s="302">
        <v>10678</v>
      </c>
      <c r="BE48" s="302">
        <v>191515</v>
      </c>
      <c r="BF48" s="300">
        <v>5.5755423857139128</v>
      </c>
      <c r="BG48" s="413">
        <v>10669</v>
      </c>
      <c r="BH48" s="302">
        <v>191150</v>
      </c>
      <c r="BI48" s="300">
        <f t="shared" si="0"/>
        <v>5.5814805126863725</v>
      </c>
      <c r="BJ48" s="302">
        <v>10641</v>
      </c>
      <c r="BK48" s="302">
        <v>191231</v>
      </c>
      <c r="BL48" s="300">
        <v>5.5644743791540074</v>
      </c>
      <c r="BM48" s="302">
        <v>10613</v>
      </c>
      <c r="BN48" s="302">
        <v>191233</v>
      </c>
      <c r="BO48" s="300">
        <f t="shared" si="1"/>
        <v>5.5497743590279915</v>
      </c>
    </row>
    <row r="49" spans="1:67" x14ac:dyDescent="0.2">
      <c r="A49" s="306" t="s">
        <v>492</v>
      </c>
      <c r="B49" s="5" t="s">
        <v>493</v>
      </c>
      <c r="C49" s="5" t="s">
        <v>98</v>
      </c>
      <c r="D49" s="5" t="s">
        <v>434</v>
      </c>
      <c r="E49" s="5" t="s">
        <v>98</v>
      </c>
      <c r="F49" s="117" t="s">
        <v>99</v>
      </c>
      <c r="G49" s="5" t="s">
        <v>100</v>
      </c>
      <c r="H49" s="326">
        <v>36008</v>
      </c>
      <c r="I49" s="381">
        <v>456999</v>
      </c>
      <c r="J49" s="379">
        <v>7.8792294950317174</v>
      </c>
      <c r="K49" s="326">
        <v>35785</v>
      </c>
      <c r="L49" s="381">
        <v>454534</v>
      </c>
      <c r="M49" s="379">
        <v>7.8728983970396058</v>
      </c>
      <c r="N49" s="326">
        <v>35681</v>
      </c>
      <c r="O49" s="326">
        <v>451870</v>
      </c>
      <c r="P49" s="379">
        <v>7.8962976077190339</v>
      </c>
      <c r="Q49" s="326">
        <v>35716</v>
      </c>
      <c r="R49" s="326">
        <v>449953</v>
      </c>
      <c r="S49" s="379">
        <v>7.9377179394292297</v>
      </c>
      <c r="T49" s="326">
        <v>35661</v>
      </c>
      <c r="U49" s="326">
        <v>447230</v>
      </c>
      <c r="V49" s="379">
        <v>7.9737495248529839</v>
      </c>
      <c r="W49" s="326">
        <v>35311</v>
      </c>
      <c r="X49" s="326">
        <v>442668</v>
      </c>
      <c r="Y49" s="379">
        <v>7.9768585034382431</v>
      </c>
      <c r="Z49" s="326">
        <v>35142</v>
      </c>
      <c r="AA49" s="326">
        <v>441320</v>
      </c>
      <c r="AB49" s="379">
        <v>7.9629293936372703</v>
      </c>
      <c r="AC49" s="326">
        <v>35174</v>
      </c>
      <c r="AD49" s="326">
        <v>438917</v>
      </c>
      <c r="AE49" s="379">
        <v>8.0138158239484927</v>
      </c>
      <c r="AF49" s="326">
        <v>35102</v>
      </c>
      <c r="AG49" s="326">
        <v>433258</v>
      </c>
      <c r="AH49" s="379">
        <v>8.1018700174030247</v>
      </c>
      <c r="AI49" s="326">
        <v>35229</v>
      </c>
      <c r="AJ49" s="326">
        <v>429048</v>
      </c>
      <c r="AK49" s="379">
        <v>8.2109694020249471</v>
      </c>
      <c r="AL49" s="326">
        <v>35178</v>
      </c>
      <c r="AM49" s="326">
        <v>426557</v>
      </c>
      <c r="AN49" s="379">
        <v>8.246963477331283</v>
      </c>
      <c r="AO49" s="326">
        <v>35057</v>
      </c>
      <c r="AP49" s="326">
        <v>422564</v>
      </c>
      <c r="AQ49" s="379">
        <v>8.2962580816160401</v>
      </c>
      <c r="AR49" s="302">
        <v>34894</v>
      </c>
      <c r="AS49" s="305">
        <v>421749</v>
      </c>
      <c r="AT49" s="300">
        <v>8.273641431277845</v>
      </c>
      <c r="AU49" s="302">
        <v>35011</v>
      </c>
      <c r="AV49" s="302">
        <v>421007</v>
      </c>
      <c r="AW49" s="300">
        <v>8.3160137479899383</v>
      </c>
      <c r="AX49" s="302">
        <v>34955</v>
      </c>
      <c r="AY49" s="302">
        <v>420096</v>
      </c>
      <c r="AZ49" s="300">
        <v>8.3207171694088959</v>
      </c>
      <c r="BA49" s="302">
        <v>35017</v>
      </c>
      <c r="BB49" s="302">
        <v>420759</v>
      </c>
      <c r="BC49" s="300">
        <v>8.3223412927590381</v>
      </c>
      <c r="BD49" s="302">
        <v>34963</v>
      </c>
      <c r="BE49" s="302">
        <v>420418</v>
      </c>
      <c r="BF49" s="300">
        <v>8.3162471635372412</v>
      </c>
      <c r="BG49" s="413">
        <v>35150</v>
      </c>
      <c r="BH49" s="302">
        <v>421886</v>
      </c>
      <c r="BI49" s="300">
        <f t="shared" si="0"/>
        <v>8.331634612193815</v>
      </c>
      <c r="BJ49" s="302">
        <v>35414</v>
      </c>
      <c r="BK49" s="302">
        <v>422122</v>
      </c>
      <c r="BL49" s="300">
        <v>8.3895177223646247</v>
      </c>
      <c r="BM49" s="302">
        <v>35443</v>
      </c>
      <c r="BN49" s="302">
        <v>420833</v>
      </c>
      <c r="BO49" s="300">
        <f t="shared" si="1"/>
        <v>8.4221056808757861</v>
      </c>
    </row>
    <row r="50" spans="1:67" x14ac:dyDescent="0.2">
      <c r="A50" s="306" t="s">
        <v>635</v>
      </c>
      <c r="B50" s="5" t="s">
        <v>483</v>
      </c>
      <c r="C50" s="5" t="s">
        <v>407</v>
      </c>
      <c r="D50" s="5" t="s">
        <v>423</v>
      </c>
      <c r="E50" s="5" t="s">
        <v>34</v>
      </c>
      <c r="F50" s="117" t="s">
        <v>101</v>
      </c>
      <c r="G50" s="5" t="s">
        <v>102</v>
      </c>
      <c r="H50" s="326">
        <v>11473</v>
      </c>
      <c r="I50" s="381">
        <v>197875</v>
      </c>
      <c r="J50" s="379">
        <v>5.7981048641819326</v>
      </c>
      <c r="K50" s="326">
        <v>11417</v>
      </c>
      <c r="L50" s="381">
        <v>196923</v>
      </c>
      <c r="M50" s="379">
        <v>5.7976975772256161</v>
      </c>
      <c r="N50" s="326">
        <v>11448</v>
      </c>
      <c r="O50" s="326">
        <v>196113</v>
      </c>
      <c r="P50" s="379">
        <v>5.8374508574138382</v>
      </c>
      <c r="Q50" s="326">
        <v>11383</v>
      </c>
      <c r="R50" s="326">
        <v>196016</v>
      </c>
      <c r="S50" s="379">
        <v>5.8071790057954455</v>
      </c>
      <c r="T50" s="326">
        <v>11352</v>
      </c>
      <c r="U50" s="326">
        <v>195053</v>
      </c>
      <c r="V50" s="379">
        <v>5.8199566271731271</v>
      </c>
      <c r="W50" s="326">
        <v>11300</v>
      </c>
      <c r="X50" s="326">
        <v>194128</v>
      </c>
      <c r="Y50" s="379">
        <v>5.8209016731228882</v>
      </c>
      <c r="Z50" s="326">
        <v>11289</v>
      </c>
      <c r="AA50" s="326">
        <v>193970</v>
      </c>
      <c r="AB50" s="379">
        <v>5.8199721606433981</v>
      </c>
      <c r="AC50" s="326">
        <v>11195</v>
      </c>
      <c r="AD50" s="326">
        <v>193690</v>
      </c>
      <c r="AE50" s="379">
        <v>5.7798544065258914</v>
      </c>
      <c r="AF50" s="326">
        <v>10999</v>
      </c>
      <c r="AG50" s="326">
        <v>192823</v>
      </c>
      <c r="AH50" s="379">
        <v>5.7041950389735661</v>
      </c>
      <c r="AI50" s="326">
        <v>10940</v>
      </c>
      <c r="AJ50" s="326">
        <v>191932</v>
      </c>
      <c r="AK50" s="379">
        <v>5.6999353937852995</v>
      </c>
      <c r="AL50" s="326">
        <v>10869</v>
      </c>
      <c r="AM50" s="326">
        <v>190583</v>
      </c>
      <c r="AN50" s="379">
        <v>5.7030270275942758</v>
      </c>
      <c r="AO50" s="326">
        <v>10722</v>
      </c>
      <c r="AP50" s="326">
        <v>189263</v>
      </c>
      <c r="AQ50" s="379">
        <v>5.6651326461062119</v>
      </c>
      <c r="AR50" s="302">
        <v>10663</v>
      </c>
      <c r="AS50" s="305">
        <v>190583</v>
      </c>
      <c r="AT50" s="300">
        <v>5.5949376387190881</v>
      </c>
      <c r="AU50" s="302">
        <v>10568</v>
      </c>
      <c r="AV50" s="302">
        <v>190153</v>
      </c>
      <c r="AW50" s="300">
        <v>5.5576299085473275</v>
      </c>
      <c r="AX50" s="302">
        <v>10427</v>
      </c>
      <c r="AY50" s="302">
        <v>189220</v>
      </c>
      <c r="AZ50" s="300">
        <v>5.5105168586830144</v>
      </c>
      <c r="BA50" s="302">
        <v>10355</v>
      </c>
      <c r="BB50" s="302">
        <v>189177</v>
      </c>
      <c r="BC50" s="300">
        <v>5.4737098061603682</v>
      </c>
      <c r="BD50" s="302">
        <v>10280</v>
      </c>
      <c r="BE50" s="302">
        <v>190324</v>
      </c>
      <c r="BF50" s="300">
        <v>5.4013156512053131</v>
      </c>
      <c r="BG50" s="413">
        <v>10223</v>
      </c>
      <c r="BH50" s="302">
        <v>190338</v>
      </c>
      <c r="BI50" s="300">
        <f t="shared" si="0"/>
        <v>5.3709716399247656</v>
      </c>
      <c r="BJ50" s="302">
        <v>10218</v>
      </c>
      <c r="BK50" s="302">
        <v>190764</v>
      </c>
      <c r="BL50" s="300">
        <v>5.3563565452601116</v>
      </c>
      <c r="BM50" s="302">
        <v>10168</v>
      </c>
      <c r="BN50" s="302">
        <v>190878</v>
      </c>
      <c r="BO50" s="300">
        <f t="shared" si="1"/>
        <v>5.3269627720323971</v>
      </c>
    </row>
    <row r="51" spans="1:67" x14ac:dyDescent="0.2">
      <c r="A51" s="306" t="s">
        <v>634</v>
      </c>
      <c r="B51" s="5" t="s">
        <v>491</v>
      </c>
      <c r="C51" s="5" t="s">
        <v>410</v>
      </c>
      <c r="D51" s="5" t="s">
        <v>433</v>
      </c>
      <c r="E51" s="5" t="s">
        <v>91</v>
      </c>
      <c r="F51" s="117" t="s">
        <v>103</v>
      </c>
      <c r="G51" s="5" t="s">
        <v>104</v>
      </c>
      <c r="H51" s="326">
        <v>11384</v>
      </c>
      <c r="I51" s="381">
        <v>213125</v>
      </c>
      <c r="J51" s="379">
        <v>5.3414662756598235</v>
      </c>
      <c r="K51" s="326">
        <v>11383</v>
      </c>
      <c r="L51" s="381">
        <v>212581</v>
      </c>
      <c r="M51" s="379">
        <v>5.354664810119437</v>
      </c>
      <c r="N51" s="326">
        <v>11356</v>
      </c>
      <c r="O51" s="326">
        <v>211942</v>
      </c>
      <c r="P51" s="379">
        <v>5.358069660567514</v>
      </c>
      <c r="Q51" s="326">
        <v>11419</v>
      </c>
      <c r="R51" s="326">
        <v>211515</v>
      </c>
      <c r="S51" s="379">
        <v>5.3986714890196916</v>
      </c>
      <c r="T51" s="326">
        <v>11497</v>
      </c>
      <c r="U51" s="326">
        <v>210964</v>
      </c>
      <c r="V51" s="379">
        <v>5.4497449801861926</v>
      </c>
      <c r="W51" s="326">
        <v>11513</v>
      </c>
      <c r="X51" s="326">
        <v>210094</v>
      </c>
      <c r="Y51" s="379">
        <v>5.4799280322141524</v>
      </c>
      <c r="Z51" s="326">
        <v>11638</v>
      </c>
      <c r="AA51" s="326">
        <v>210395</v>
      </c>
      <c r="AB51" s="379">
        <v>5.5315002732954675</v>
      </c>
      <c r="AC51" s="326">
        <v>11727</v>
      </c>
      <c r="AD51" s="326">
        <v>209438</v>
      </c>
      <c r="AE51" s="379">
        <v>5.5992704284800281</v>
      </c>
      <c r="AF51" s="326">
        <v>11792</v>
      </c>
      <c r="AG51" s="326">
        <v>207314</v>
      </c>
      <c r="AH51" s="379">
        <v>5.6879901984429413</v>
      </c>
      <c r="AI51" s="326">
        <v>11760</v>
      </c>
      <c r="AJ51" s="326">
        <v>204423</v>
      </c>
      <c r="AK51" s="379">
        <v>5.7527773293611775</v>
      </c>
      <c r="AL51" s="326">
        <v>11744</v>
      </c>
      <c r="AM51" s="326">
        <v>204323</v>
      </c>
      <c r="AN51" s="379">
        <v>5.7477621217386199</v>
      </c>
      <c r="AO51" s="326">
        <v>11858</v>
      </c>
      <c r="AP51" s="326">
        <v>203431</v>
      </c>
      <c r="AQ51" s="379">
        <v>5.8290034458858289</v>
      </c>
      <c r="AR51" s="302">
        <v>11913</v>
      </c>
      <c r="AS51" s="305">
        <v>203134</v>
      </c>
      <c r="AT51" s="300">
        <v>5.8646016914942845</v>
      </c>
      <c r="AU51" s="302">
        <v>11988</v>
      </c>
      <c r="AV51" s="302">
        <v>202577</v>
      </c>
      <c r="AW51" s="300">
        <v>5.9177497939055277</v>
      </c>
      <c r="AX51" s="302">
        <v>12012</v>
      </c>
      <c r="AY51" s="302">
        <v>201377</v>
      </c>
      <c r="AZ51" s="300">
        <v>5.9649314469874914</v>
      </c>
      <c r="BA51" s="302">
        <v>11964</v>
      </c>
      <c r="BB51" s="302">
        <v>201200</v>
      </c>
      <c r="BC51" s="300">
        <v>5.9463220675944335</v>
      </c>
      <c r="BD51" s="302">
        <v>11933</v>
      </c>
      <c r="BE51" s="302">
        <v>201177</v>
      </c>
      <c r="BF51" s="300">
        <v>5.9315925776803509</v>
      </c>
      <c r="BG51" s="413">
        <v>11952</v>
      </c>
      <c r="BH51" s="302">
        <v>200909</v>
      </c>
      <c r="BI51" s="300">
        <f t="shared" si="0"/>
        <v>5.9489619678560937</v>
      </c>
      <c r="BJ51" s="302">
        <v>11885</v>
      </c>
      <c r="BK51" s="302">
        <v>200714</v>
      </c>
      <c r="BL51" s="300">
        <v>5.9213607421505232</v>
      </c>
      <c r="BM51" s="302">
        <v>11816</v>
      </c>
      <c r="BN51" s="302">
        <v>201213</v>
      </c>
      <c r="BO51" s="300">
        <f t="shared" si="1"/>
        <v>5.872383991094015</v>
      </c>
    </row>
    <row r="52" spans="1:67" x14ac:dyDescent="0.2">
      <c r="A52" s="306" t="s">
        <v>629</v>
      </c>
      <c r="B52" s="5" t="s">
        <v>477</v>
      </c>
      <c r="C52" s="5" t="s">
        <v>404</v>
      </c>
      <c r="D52" s="5" t="s">
        <v>426</v>
      </c>
      <c r="E52" s="5" t="s">
        <v>47</v>
      </c>
      <c r="F52" s="117" t="s">
        <v>105</v>
      </c>
      <c r="G52" s="5" t="s">
        <v>106</v>
      </c>
      <c r="H52" s="326">
        <v>18340</v>
      </c>
      <c r="I52" s="381">
        <v>175613</v>
      </c>
      <c r="J52" s="379">
        <v>10.443418197969399</v>
      </c>
      <c r="K52" s="326">
        <v>18248</v>
      </c>
      <c r="L52" s="381">
        <v>175074</v>
      </c>
      <c r="M52" s="379">
        <v>10.423021122496772</v>
      </c>
      <c r="N52" s="326">
        <v>18118</v>
      </c>
      <c r="O52" s="326">
        <v>174766</v>
      </c>
      <c r="P52" s="379">
        <v>10.367005023860475</v>
      </c>
      <c r="Q52" s="326">
        <v>18017</v>
      </c>
      <c r="R52" s="326">
        <v>174203</v>
      </c>
      <c r="S52" s="379">
        <v>10.342531414499176</v>
      </c>
      <c r="T52" s="326">
        <v>17917</v>
      </c>
      <c r="U52" s="326">
        <v>173657</v>
      </c>
      <c r="V52" s="379">
        <v>10.317464887680888</v>
      </c>
      <c r="W52" s="326">
        <v>17717</v>
      </c>
      <c r="X52" s="326">
        <v>172572</v>
      </c>
      <c r="Y52" s="379">
        <v>10.266439515100943</v>
      </c>
      <c r="Z52" s="326">
        <v>17679</v>
      </c>
      <c r="AA52" s="326">
        <v>172299</v>
      </c>
      <c r="AB52" s="379">
        <v>10.260651541796529</v>
      </c>
      <c r="AC52" s="326">
        <v>17610</v>
      </c>
      <c r="AD52" s="326">
        <v>172149</v>
      </c>
      <c r="AE52" s="379">
        <v>10.22951048219856</v>
      </c>
      <c r="AF52" s="326">
        <v>17416</v>
      </c>
      <c r="AG52" s="326">
        <v>170682</v>
      </c>
      <c r="AH52" s="379">
        <v>10.203770754971234</v>
      </c>
      <c r="AI52" s="326">
        <v>17080</v>
      </c>
      <c r="AJ52" s="326">
        <v>168950</v>
      </c>
      <c r="AK52" s="379">
        <v>10.109499852027227</v>
      </c>
      <c r="AL52" s="326">
        <v>16968</v>
      </c>
      <c r="AM52" s="326">
        <v>168915</v>
      </c>
      <c r="AN52" s="379">
        <v>10.045289050705977</v>
      </c>
      <c r="AO52" s="326">
        <v>16693</v>
      </c>
      <c r="AP52" s="326">
        <v>167851</v>
      </c>
      <c r="AQ52" s="379">
        <v>9.9451299068816983</v>
      </c>
      <c r="AR52" s="302">
        <v>16483</v>
      </c>
      <c r="AS52" s="305">
        <v>167950</v>
      </c>
      <c r="AT52" s="300">
        <v>9.8142304257219415</v>
      </c>
      <c r="AU52" s="302">
        <v>16292</v>
      </c>
      <c r="AV52" s="302">
        <v>167528</v>
      </c>
      <c r="AW52" s="300">
        <v>9.7249415023160317</v>
      </c>
      <c r="AX52" s="302">
        <v>16073</v>
      </c>
      <c r="AY52" s="302">
        <v>166919</v>
      </c>
      <c r="AZ52" s="300">
        <v>9.6292213588626812</v>
      </c>
      <c r="BA52" s="302">
        <v>15838</v>
      </c>
      <c r="BB52" s="302">
        <v>166983</v>
      </c>
      <c r="BC52" s="300">
        <v>9.4847978536737276</v>
      </c>
      <c r="BD52" s="302">
        <v>15629</v>
      </c>
      <c r="BE52" s="302">
        <v>167138</v>
      </c>
      <c r="BF52" s="300">
        <v>9.350955497852075</v>
      </c>
      <c r="BG52" s="413">
        <v>15391</v>
      </c>
      <c r="BH52" s="302">
        <v>167272</v>
      </c>
      <c r="BI52" s="300">
        <f t="shared" si="0"/>
        <v>9.2011813094839532</v>
      </c>
      <c r="BJ52" s="302">
        <v>15181</v>
      </c>
      <c r="BK52" s="302">
        <v>167500</v>
      </c>
      <c r="BL52" s="300">
        <v>9.0632835820895519</v>
      </c>
      <c r="BM52" s="302">
        <v>15005</v>
      </c>
      <c r="BN52" s="302">
        <v>167809</v>
      </c>
      <c r="BO52" s="300">
        <f t="shared" si="1"/>
        <v>8.9417134957004691</v>
      </c>
    </row>
    <row r="53" spans="1:67" x14ac:dyDescent="0.2">
      <c r="A53" s="306" t="s">
        <v>494</v>
      </c>
      <c r="B53" s="5" t="s">
        <v>481</v>
      </c>
      <c r="C53" s="5" t="s">
        <v>406</v>
      </c>
      <c r="D53" s="5" t="s">
        <v>421</v>
      </c>
      <c r="E53" s="5" t="s">
        <v>28</v>
      </c>
      <c r="F53" s="117" t="s">
        <v>107</v>
      </c>
      <c r="G53" s="5" t="s">
        <v>108</v>
      </c>
      <c r="H53" s="326">
        <v>31038</v>
      </c>
      <c r="I53" s="381">
        <v>354980</v>
      </c>
      <c r="J53" s="379">
        <v>8.7435911882359569</v>
      </c>
      <c r="K53" s="326">
        <v>31155</v>
      </c>
      <c r="L53" s="381">
        <v>353690</v>
      </c>
      <c r="M53" s="379">
        <v>8.8085611693856194</v>
      </c>
      <c r="N53" s="326">
        <v>31071</v>
      </c>
      <c r="O53" s="326">
        <v>351638</v>
      </c>
      <c r="P53" s="379">
        <v>8.836075736979506</v>
      </c>
      <c r="Q53" s="326">
        <v>31219</v>
      </c>
      <c r="R53" s="326">
        <v>350574</v>
      </c>
      <c r="S53" s="379">
        <v>8.9051099054693168</v>
      </c>
      <c r="T53" s="326">
        <v>31096</v>
      </c>
      <c r="U53" s="326">
        <v>349007</v>
      </c>
      <c r="V53" s="379">
        <v>8.9098499457030957</v>
      </c>
      <c r="W53" s="326">
        <v>30826</v>
      </c>
      <c r="X53" s="326">
        <v>345769</v>
      </c>
      <c r="Y53" s="379">
        <v>8.9152006108124215</v>
      </c>
      <c r="Z53" s="326">
        <v>30965</v>
      </c>
      <c r="AA53" s="326">
        <v>344531</v>
      </c>
      <c r="AB53" s="379">
        <v>8.9875802177452826</v>
      </c>
      <c r="AC53" s="326">
        <v>30928</v>
      </c>
      <c r="AD53" s="326">
        <v>343034</v>
      </c>
      <c r="AE53" s="379">
        <v>9.0160159051289384</v>
      </c>
      <c r="AF53" s="326">
        <v>30939</v>
      </c>
      <c r="AG53" s="326">
        <v>339943</v>
      </c>
      <c r="AH53" s="379">
        <v>9.1012316770752744</v>
      </c>
      <c r="AI53" s="326">
        <v>30807</v>
      </c>
      <c r="AJ53" s="326">
        <v>336835</v>
      </c>
      <c r="AK53" s="379">
        <v>9.1460210488815008</v>
      </c>
      <c r="AL53" s="326">
        <v>30757</v>
      </c>
      <c r="AM53" s="326">
        <v>335843</v>
      </c>
      <c r="AN53" s="379">
        <v>9.1581483014384695</v>
      </c>
      <c r="AO53" s="326">
        <v>30350</v>
      </c>
      <c r="AP53" s="326">
        <v>331414</v>
      </c>
      <c r="AQ53" s="379">
        <v>9.1577302105523604</v>
      </c>
      <c r="AR53" s="302">
        <v>30191</v>
      </c>
      <c r="AS53" s="305">
        <v>329863</v>
      </c>
      <c r="AT53" s="300">
        <v>9.152587589393173</v>
      </c>
      <c r="AU53" s="302">
        <v>29821</v>
      </c>
      <c r="AV53" s="302">
        <v>327883</v>
      </c>
      <c r="AW53" s="300">
        <v>9.0950125502084589</v>
      </c>
      <c r="AX53" s="302">
        <v>29439</v>
      </c>
      <c r="AY53" s="302">
        <v>326106</v>
      </c>
      <c r="AZ53" s="300">
        <v>9.0274327979246003</v>
      </c>
      <c r="BA53" s="302">
        <v>29201</v>
      </c>
      <c r="BB53" s="302">
        <v>326155</v>
      </c>
      <c r="BC53" s="300">
        <v>8.9531051187318909</v>
      </c>
      <c r="BD53" s="302">
        <v>29059</v>
      </c>
      <c r="BE53" s="302">
        <v>325178</v>
      </c>
      <c r="BF53" s="300">
        <v>8.936336406521967</v>
      </c>
      <c r="BG53" s="413">
        <v>28920</v>
      </c>
      <c r="BH53" s="302">
        <v>324750</v>
      </c>
      <c r="BI53" s="300">
        <f t="shared" si="0"/>
        <v>8.9053117782909936</v>
      </c>
      <c r="BJ53" s="302">
        <v>28570</v>
      </c>
      <c r="BK53" s="302">
        <v>324406</v>
      </c>
      <c r="BL53" s="300">
        <v>8.8068654710455405</v>
      </c>
      <c r="BM53" s="302">
        <v>28206</v>
      </c>
      <c r="BN53" s="302">
        <v>324043</v>
      </c>
      <c r="BO53" s="300">
        <f t="shared" si="1"/>
        <v>8.7044003419299276</v>
      </c>
    </row>
    <row r="54" spans="1:67" x14ac:dyDescent="0.2">
      <c r="A54" s="306" t="s">
        <v>636</v>
      </c>
      <c r="B54" s="5" t="s">
        <v>476</v>
      </c>
      <c r="C54" s="5" t="s">
        <v>403</v>
      </c>
      <c r="D54" s="5" t="s">
        <v>417</v>
      </c>
      <c r="E54" s="5" t="s">
        <v>11</v>
      </c>
      <c r="F54" s="2" t="s">
        <v>559</v>
      </c>
      <c r="G54" s="2" t="s">
        <v>560</v>
      </c>
      <c r="H54" s="326">
        <v>22222</v>
      </c>
      <c r="I54" s="381">
        <v>251133</v>
      </c>
      <c r="J54" s="379">
        <v>8.8486977020144693</v>
      </c>
      <c r="K54" s="326">
        <v>22013</v>
      </c>
      <c r="L54" s="381">
        <v>249193</v>
      </c>
      <c r="M54" s="379">
        <v>8.8337152327713859</v>
      </c>
      <c r="N54" s="326">
        <v>21757</v>
      </c>
      <c r="O54" s="326">
        <v>246667</v>
      </c>
      <c r="P54" s="379">
        <v>8.8203934859547495</v>
      </c>
      <c r="Q54" s="326">
        <v>21601</v>
      </c>
      <c r="R54" s="326">
        <v>244346</v>
      </c>
      <c r="S54" s="379">
        <v>8.8403329704599223</v>
      </c>
      <c r="T54" s="326">
        <v>21421</v>
      </c>
      <c r="U54" s="326">
        <v>242164</v>
      </c>
      <c r="V54" s="379">
        <v>8.8456583142002945</v>
      </c>
      <c r="W54" s="326">
        <v>21290</v>
      </c>
      <c r="X54" s="326">
        <v>239777</v>
      </c>
      <c r="Y54" s="379">
        <v>8.8790834817351119</v>
      </c>
      <c r="Z54" s="326">
        <v>21266</v>
      </c>
      <c r="AA54" s="326">
        <v>238762</v>
      </c>
      <c r="AB54" s="379">
        <v>8.9067774603998959</v>
      </c>
      <c r="AC54" s="326">
        <v>21312</v>
      </c>
      <c r="AD54" s="326">
        <v>238043</v>
      </c>
      <c r="AE54" s="379">
        <v>8.9530042891410382</v>
      </c>
      <c r="AF54" s="326">
        <v>21364</v>
      </c>
      <c r="AG54" s="326">
        <v>235577</v>
      </c>
      <c r="AH54" s="379">
        <v>9.0687970387601506</v>
      </c>
      <c r="AI54" s="326">
        <v>21340</v>
      </c>
      <c r="AJ54" s="326">
        <v>232914</v>
      </c>
      <c r="AK54" s="379">
        <v>9.1621800321148577</v>
      </c>
      <c r="AL54" s="326">
        <v>21314</v>
      </c>
      <c r="AM54" s="326">
        <v>231874</v>
      </c>
      <c r="AN54" s="379">
        <v>9.1920612056547952</v>
      </c>
      <c r="AO54" s="326">
        <v>21283</v>
      </c>
      <c r="AP54" s="326">
        <v>228754</v>
      </c>
      <c r="AQ54" s="379">
        <v>9.3038810250312558</v>
      </c>
      <c r="AR54" s="302">
        <v>21303</v>
      </c>
      <c r="AS54" s="305">
        <v>227920</v>
      </c>
      <c r="AT54" s="300">
        <v>9.3467005967005967</v>
      </c>
      <c r="AU54" s="302">
        <v>21389</v>
      </c>
      <c r="AV54" s="302">
        <v>226655</v>
      </c>
      <c r="AW54" s="300">
        <v>9.4368092475348</v>
      </c>
      <c r="AX54" s="302">
        <v>21326</v>
      </c>
      <c r="AY54" s="302">
        <v>225850</v>
      </c>
      <c r="AZ54" s="300">
        <v>9.4425503652866958</v>
      </c>
      <c r="BA54" s="302">
        <v>21355</v>
      </c>
      <c r="BB54" s="302">
        <v>225973</v>
      </c>
      <c r="BC54" s="300">
        <v>9.4502440557057703</v>
      </c>
      <c r="BD54" s="302">
        <v>21386</v>
      </c>
      <c r="BE54" s="302">
        <v>226472</v>
      </c>
      <c r="BF54" s="300">
        <v>9.4431099650287891</v>
      </c>
      <c r="BG54" s="413">
        <v>21277</v>
      </c>
      <c r="BH54" s="302">
        <v>226584</v>
      </c>
      <c r="BI54" s="300">
        <f t="shared" si="0"/>
        <v>9.3903364756558272</v>
      </c>
      <c r="BJ54" s="302">
        <v>21411</v>
      </c>
      <c r="BK54" s="302">
        <v>227711</v>
      </c>
      <c r="BL54" s="300">
        <v>9.4027078182433002</v>
      </c>
      <c r="BM54" s="302">
        <v>21401</v>
      </c>
      <c r="BN54" s="302">
        <v>228026</v>
      </c>
      <c r="BO54" s="300">
        <f t="shared" si="1"/>
        <v>9.385333251471323</v>
      </c>
    </row>
    <row r="55" spans="1:67" x14ac:dyDescent="0.2">
      <c r="A55" s="306" t="s">
        <v>627</v>
      </c>
      <c r="B55" s="5" t="s">
        <v>484</v>
      </c>
      <c r="C55" s="5" t="s">
        <v>465</v>
      </c>
      <c r="D55" s="5" t="s">
        <v>424</v>
      </c>
      <c r="E55" s="5" t="s">
        <v>35</v>
      </c>
      <c r="F55" s="117" t="s">
        <v>109</v>
      </c>
      <c r="G55" s="5" t="s">
        <v>110</v>
      </c>
      <c r="H55" s="326">
        <v>15364</v>
      </c>
      <c r="I55" s="381">
        <v>238272</v>
      </c>
      <c r="J55" s="379">
        <v>6.4480929358044587</v>
      </c>
      <c r="K55" s="326">
        <v>15412</v>
      </c>
      <c r="L55" s="381">
        <v>238036</v>
      </c>
      <c r="M55" s="379">
        <v>6.474650893142214</v>
      </c>
      <c r="N55" s="326">
        <v>15440</v>
      </c>
      <c r="O55" s="326">
        <v>236905</v>
      </c>
      <c r="P55" s="379">
        <v>6.5173803845423279</v>
      </c>
      <c r="Q55" s="326">
        <v>15445</v>
      </c>
      <c r="R55" s="326">
        <v>235321</v>
      </c>
      <c r="S55" s="379">
        <v>6.5633751343908964</v>
      </c>
      <c r="T55" s="326">
        <v>15429</v>
      </c>
      <c r="U55" s="326">
        <v>233948</v>
      </c>
      <c r="V55" s="379">
        <v>6.5950553114367292</v>
      </c>
      <c r="W55" s="326">
        <v>15418</v>
      </c>
      <c r="X55" s="326">
        <v>232738</v>
      </c>
      <c r="Y55" s="379">
        <v>6.6246165215822082</v>
      </c>
      <c r="Z55" s="326">
        <v>15543</v>
      </c>
      <c r="AA55" s="326">
        <v>233269</v>
      </c>
      <c r="AB55" s="379">
        <v>6.6631228324380869</v>
      </c>
      <c r="AC55" s="326">
        <v>15635</v>
      </c>
      <c r="AD55" s="326">
        <v>233102</v>
      </c>
      <c r="AE55" s="379">
        <v>6.707364158179681</v>
      </c>
      <c r="AF55" s="326">
        <v>15632</v>
      </c>
      <c r="AG55" s="326">
        <v>231303</v>
      </c>
      <c r="AH55" s="379">
        <v>6.7582348694137124</v>
      </c>
      <c r="AI55" s="326">
        <v>15592</v>
      </c>
      <c r="AJ55" s="326">
        <v>228366</v>
      </c>
      <c r="AK55" s="379">
        <v>6.8276363381589196</v>
      </c>
      <c r="AL55" s="326">
        <v>15568</v>
      </c>
      <c r="AM55" s="326">
        <v>226591</v>
      </c>
      <c r="AN55" s="379">
        <v>6.8705288383033745</v>
      </c>
      <c r="AO55" s="326">
        <v>15448</v>
      </c>
      <c r="AP55" s="326">
        <v>224652</v>
      </c>
      <c r="AQ55" s="379">
        <v>6.8764132970104876</v>
      </c>
      <c r="AR55" s="302">
        <v>15333</v>
      </c>
      <c r="AS55" s="305">
        <v>223742</v>
      </c>
      <c r="AT55" s="300">
        <v>6.8529824530039054</v>
      </c>
      <c r="AU55" s="302">
        <v>15223</v>
      </c>
      <c r="AV55" s="302">
        <v>222997</v>
      </c>
      <c r="AW55" s="300">
        <v>6.8265492360883782</v>
      </c>
      <c r="AX55" s="302">
        <v>14281</v>
      </c>
      <c r="AY55" s="302">
        <v>210461</v>
      </c>
      <c r="AZ55" s="300">
        <v>6.785580226265199</v>
      </c>
      <c r="BA55" s="302">
        <v>14174</v>
      </c>
      <c r="BB55" s="302">
        <v>211253</v>
      </c>
      <c r="BC55" s="300">
        <v>6.7094905161110132</v>
      </c>
      <c r="BD55" s="302">
        <v>14111</v>
      </c>
      <c r="BE55" s="302">
        <v>211011</v>
      </c>
      <c r="BF55" s="300">
        <v>6.6873290965873817</v>
      </c>
      <c r="BG55" s="413">
        <v>14037</v>
      </c>
      <c r="BH55" s="302">
        <v>211398</v>
      </c>
      <c r="BI55" s="300">
        <f t="shared" si="0"/>
        <v>6.6400817415491158</v>
      </c>
      <c r="BJ55" s="302">
        <v>13805</v>
      </c>
      <c r="BK55" s="302">
        <v>210539</v>
      </c>
      <c r="BL55" s="300">
        <v>6.556979941958498</v>
      </c>
      <c r="BM55" s="302">
        <v>13565</v>
      </c>
      <c r="BN55" s="302">
        <v>210893</v>
      </c>
      <c r="BO55" s="300">
        <f t="shared" si="1"/>
        <v>6.4321717648286096</v>
      </c>
    </row>
    <row r="56" spans="1:67" x14ac:dyDescent="0.2">
      <c r="A56" s="306" t="s">
        <v>495</v>
      </c>
      <c r="B56" s="5" t="s">
        <v>481</v>
      </c>
      <c r="C56" s="5" t="s">
        <v>406</v>
      </c>
      <c r="D56" s="5" t="s">
        <v>435</v>
      </c>
      <c r="E56" s="5" t="s">
        <v>111</v>
      </c>
      <c r="F56" s="117" t="s">
        <v>112</v>
      </c>
      <c r="G56" s="5" t="s">
        <v>113</v>
      </c>
      <c r="H56" s="326">
        <v>20047</v>
      </c>
      <c r="I56" s="381">
        <v>190309</v>
      </c>
      <c r="J56" s="379">
        <v>10.533921149288789</v>
      </c>
      <c r="K56" s="326">
        <v>19916</v>
      </c>
      <c r="L56" s="381">
        <v>189430</v>
      </c>
      <c r="M56" s="379">
        <v>10.513646201763184</v>
      </c>
      <c r="N56" s="326">
        <v>19746</v>
      </c>
      <c r="O56" s="326">
        <v>188657</v>
      </c>
      <c r="P56" s="379">
        <v>10.466614013792226</v>
      </c>
      <c r="Q56" s="326">
        <v>19566</v>
      </c>
      <c r="R56" s="326">
        <v>188092</v>
      </c>
      <c r="S56" s="379">
        <v>10.402356293728602</v>
      </c>
      <c r="T56" s="326">
        <v>19579</v>
      </c>
      <c r="U56" s="326">
        <v>187507</v>
      </c>
      <c r="V56" s="379">
        <v>10.441743508242359</v>
      </c>
      <c r="W56" s="326">
        <v>19472</v>
      </c>
      <c r="X56" s="326">
        <v>186605</v>
      </c>
      <c r="Y56" s="379">
        <v>10.434875807186303</v>
      </c>
      <c r="Z56" s="326">
        <v>19355</v>
      </c>
      <c r="AA56" s="326">
        <v>186364</v>
      </c>
      <c r="AB56" s="379">
        <v>10.3855894915327</v>
      </c>
      <c r="AC56" s="326">
        <v>19438</v>
      </c>
      <c r="AD56" s="326">
        <v>186452</v>
      </c>
      <c r="AE56" s="379">
        <v>10.425203269474181</v>
      </c>
      <c r="AF56" s="326">
        <v>19350</v>
      </c>
      <c r="AG56" s="326">
        <v>185690</v>
      </c>
      <c r="AH56" s="379">
        <v>10.420593462221984</v>
      </c>
      <c r="AI56" s="326">
        <v>19253</v>
      </c>
      <c r="AJ56" s="326">
        <v>184379</v>
      </c>
      <c r="AK56" s="379">
        <v>10.442078544736656</v>
      </c>
      <c r="AL56" s="326">
        <v>19152</v>
      </c>
      <c r="AM56" s="326">
        <v>183356</v>
      </c>
      <c r="AN56" s="379">
        <v>10.445254041318528</v>
      </c>
      <c r="AO56" s="326">
        <v>19060</v>
      </c>
      <c r="AP56" s="326">
        <v>182360</v>
      </c>
      <c r="AQ56" s="379">
        <v>10.451853476639613</v>
      </c>
      <c r="AR56" s="302">
        <v>18803</v>
      </c>
      <c r="AS56" s="305">
        <v>181489</v>
      </c>
      <c r="AT56" s="300">
        <v>10.360407517810998</v>
      </c>
      <c r="AU56" s="302">
        <v>18678</v>
      </c>
      <c r="AV56" s="302">
        <v>180750</v>
      </c>
      <c r="AW56" s="300">
        <v>10.333609958506223</v>
      </c>
      <c r="AX56" s="302">
        <v>18540</v>
      </c>
      <c r="AY56" s="302">
        <v>179743</v>
      </c>
      <c r="AZ56" s="300">
        <v>10.314727138191751</v>
      </c>
      <c r="BA56" s="302">
        <v>18492</v>
      </c>
      <c r="BB56" s="302">
        <v>180525</v>
      </c>
      <c r="BC56" s="300">
        <v>10.243456584960532</v>
      </c>
      <c r="BD56" s="302">
        <v>18370</v>
      </c>
      <c r="BE56" s="302">
        <v>181642</v>
      </c>
      <c r="BF56" s="300">
        <v>10.113299787494082</v>
      </c>
      <c r="BG56" s="413">
        <v>18319</v>
      </c>
      <c r="BH56" s="302">
        <v>182525</v>
      </c>
      <c r="BI56" s="300">
        <f t="shared" si="0"/>
        <v>10.036433365292426</v>
      </c>
      <c r="BJ56" s="302">
        <v>18327</v>
      </c>
      <c r="BK56" s="302">
        <v>183202</v>
      </c>
      <c r="BL56" s="300">
        <v>10.003711749871727</v>
      </c>
      <c r="BM56" s="302">
        <v>18255</v>
      </c>
      <c r="BN56" s="302">
        <v>183385</v>
      </c>
      <c r="BO56" s="300">
        <f t="shared" si="1"/>
        <v>9.9544673773754671</v>
      </c>
    </row>
    <row r="57" spans="1:67" x14ac:dyDescent="0.2">
      <c r="A57" s="306" t="s">
        <v>637</v>
      </c>
      <c r="B57" s="5" t="s">
        <v>474</v>
      </c>
      <c r="C57" s="5" t="s">
        <v>401</v>
      </c>
      <c r="D57" s="5" t="s">
        <v>436</v>
      </c>
      <c r="E57" s="5" t="s">
        <v>114</v>
      </c>
      <c r="F57" s="117" t="s">
        <v>115</v>
      </c>
      <c r="G57" s="5" t="s">
        <v>116</v>
      </c>
      <c r="H57" s="326">
        <v>11318</v>
      </c>
      <c r="I57" s="381">
        <v>194976</v>
      </c>
      <c r="J57" s="379">
        <v>5.8048170031183322</v>
      </c>
      <c r="K57" s="326">
        <v>11278</v>
      </c>
      <c r="L57" s="381">
        <v>192704</v>
      </c>
      <c r="M57" s="379">
        <v>5.8524991697110593</v>
      </c>
      <c r="N57" s="326">
        <v>11172</v>
      </c>
      <c r="O57" s="326">
        <v>190989</v>
      </c>
      <c r="P57" s="379">
        <v>5.8495515448533686</v>
      </c>
      <c r="Q57" s="326">
        <v>11031</v>
      </c>
      <c r="R57" s="326">
        <v>189178</v>
      </c>
      <c r="S57" s="379">
        <v>5.8310162915349562</v>
      </c>
      <c r="T57" s="326">
        <v>10924</v>
      </c>
      <c r="U57" s="326">
        <v>187836</v>
      </c>
      <c r="V57" s="379">
        <v>5.8157115781852253</v>
      </c>
      <c r="W57" s="326">
        <v>10819</v>
      </c>
      <c r="X57" s="326">
        <v>186225</v>
      </c>
      <c r="Y57" s="379">
        <v>5.8096388777017047</v>
      </c>
      <c r="Z57" s="326">
        <v>10815</v>
      </c>
      <c r="AA57" s="326">
        <v>185700</v>
      </c>
      <c r="AB57" s="379">
        <v>5.823909531502423</v>
      </c>
      <c r="AC57" s="326">
        <v>10862</v>
      </c>
      <c r="AD57" s="326">
        <v>185453</v>
      </c>
      <c r="AE57" s="379">
        <v>5.8570095927269987</v>
      </c>
      <c r="AF57" s="326">
        <v>10834</v>
      </c>
      <c r="AG57" s="326">
        <v>184296</v>
      </c>
      <c r="AH57" s="379">
        <v>5.8785866215218991</v>
      </c>
      <c r="AI57" s="326">
        <v>10771</v>
      </c>
      <c r="AJ57" s="326">
        <v>182423</v>
      </c>
      <c r="AK57" s="379">
        <v>5.9044089835163325</v>
      </c>
      <c r="AL57" s="326">
        <v>10739</v>
      </c>
      <c r="AM57" s="326">
        <v>181175</v>
      </c>
      <c r="AN57" s="379">
        <v>5.9274182420311856</v>
      </c>
      <c r="AO57" s="326">
        <v>10642</v>
      </c>
      <c r="AP57" s="326">
        <v>179458</v>
      </c>
      <c r="AQ57" s="379">
        <v>5.9300783470227021</v>
      </c>
      <c r="AR57" s="302">
        <v>10554</v>
      </c>
      <c r="AS57" s="305">
        <v>179513</v>
      </c>
      <c r="AT57" s="300">
        <v>5.8792399436252527</v>
      </c>
      <c r="AU57" s="302">
        <v>10481</v>
      </c>
      <c r="AV57" s="302">
        <v>179687</v>
      </c>
      <c r="AW57" s="300">
        <v>5.8329205785616098</v>
      </c>
      <c r="AX57" s="302">
        <v>10355</v>
      </c>
      <c r="AY57" s="302">
        <v>179424</v>
      </c>
      <c r="AZ57" s="300">
        <v>5.7712457642232922</v>
      </c>
      <c r="BA57" s="302">
        <v>10306</v>
      </c>
      <c r="BB57" s="302">
        <v>180070</v>
      </c>
      <c r="BC57" s="300">
        <v>5.7233298161825958</v>
      </c>
      <c r="BD57" s="302">
        <v>10212</v>
      </c>
      <c r="BE57" s="302">
        <v>180174</v>
      </c>
      <c r="BF57" s="300">
        <v>5.6678544074061739</v>
      </c>
      <c r="BG57" s="413">
        <v>10144</v>
      </c>
      <c r="BH57" s="302">
        <v>180610</v>
      </c>
      <c r="BI57" s="300">
        <f t="shared" si="0"/>
        <v>5.6165217872764517</v>
      </c>
      <c r="BJ57" s="302">
        <v>9997</v>
      </c>
      <c r="BK57" s="302">
        <v>180561</v>
      </c>
      <c r="BL57" s="300">
        <v>5.5366330492188229</v>
      </c>
      <c r="BM57" s="302">
        <v>9769</v>
      </c>
      <c r="BN57" s="302">
        <v>180803</v>
      </c>
      <c r="BO57" s="300">
        <f t="shared" si="1"/>
        <v>5.4031183110899708</v>
      </c>
    </row>
    <row r="58" spans="1:67" x14ac:dyDescent="0.2">
      <c r="A58" s="306" t="s">
        <v>632</v>
      </c>
      <c r="B58" s="5" t="s">
        <v>488</v>
      </c>
      <c r="C58" s="5" t="s">
        <v>409</v>
      </c>
      <c r="D58" s="5" t="s">
        <v>430</v>
      </c>
      <c r="E58" s="5" t="s">
        <v>65</v>
      </c>
      <c r="F58" s="117" t="s">
        <v>117</v>
      </c>
      <c r="G58" s="5" t="s">
        <v>118</v>
      </c>
      <c r="H58" s="326">
        <v>8087</v>
      </c>
      <c r="I58" s="381">
        <v>90440</v>
      </c>
      <c r="J58" s="379">
        <v>8.9418398938522792</v>
      </c>
      <c r="K58" s="326">
        <v>7985</v>
      </c>
      <c r="L58" s="381">
        <v>89937</v>
      </c>
      <c r="M58" s="379">
        <v>8.8784371282119707</v>
      </c>
      <c r="N58" s="326">
        <v>7913</v>
      </c>
      <c r="O58" s="326">
        <v>89847</v>
      </c>
      <c r="P58" s="379">
        <v>8.8071944527919683</v>
      </c>
      <c r="Q58" s="326">
        <v>7802</v>
      </c>
      <c r="R58" s="326">
        <v>89220</v>
      </c>
      <c r="S58" s="379">
        <v>8.7446760815960545</v>
      </c>
      <c r="T58" s="326">
        <v>7787</v>
      </c>
      <c r="U58" s="326">
        <v>88631</v>
      </c>
      <c r="V58" s="379">
        <v>8.7858649908045727</v>
      </c>
      <c r="W58" s="326">
        <v>7724</v>
      </c>
      <c r="X58" s="326">
        <v>87928</v>
      </c>
      <c r="Y58" s="379">
        <v>8.7844600127376946</v>
      </c>
      <c r="Z58" s="326">
        <v>7677</v>
      </c>
      <c r="AA58" s="326">
        <v>87444</v>
      </c>
      <c r="AB58" s="379">
        <v>8.7793330588719627</v>
      </c>
      <c r="AC58" s="326">
        <v>7616</v>
      </c>
      <c r="AD58" s="326">
        <v>86967</v>
      </c>
      <c r="AE58" s="379">
        <v>8.7573447399588353</v>
      </c>
      <c r="AF58" s="326">
        <v>7564</v>
      </c>
      <c r="AG58" s="326">
        <v>86290</v>
      </c>
      <c r="AH58" s="379">
        <v>8.7657897786533781</v>
      </c>
      <c r="AI58" s="326">
        <v>7399</v>
      </c>
      <c r="AJ58" s="326">
        <v>85091</v>
      </c>
      <c r="AK58" s="379">
        <v>8.6953966929522508</v>
      </c>
      <c r="AL58" s="326">
        <v>7273</v>
      </c>
      <c r="AM58" s="326">
        <v>84358</v>
      </c>
      <c r="AN58" s="379">
        <v>8.621588942364685</v>
      </c>
      <c r="AO58" s="326">
        <v>7220</v>
      </c>
      <c r="AP58" s="326">
        <v>84057</v>
      </c>
      <c r="AQ58" s="379">
        <v>8.589409567317416</v>
      </c>
      <c r="AR58" s="302">
        <v>7179</v>
      </c>
      <c r="AS58" s="305">
        <v>83859</v>
      </c>
      <c r="AT58" s="300">
        <v>8.560798483168174</v>
      </c>
      <c r="AU58" s="302">
        <v>7125</v>
      </c>
      <c r="AV58" s="302">
        <v>83421</v>
      </c>
      <c r="AW58" s="300">
        <v>8.5410148523753016</v>
      </c>
      <c r="AX58" s="302">
        <v>7033</v>
      </c>
      <c r="AY58" s="302">
        <v>82547</v>
      </c>
      <c r="AZ58" s="300">
        <v>8.5199946697033209</v>
      </c>
      <c r="BA58" s="302">
        <v>7071</v>
      </c>
      <c r="BB58" s="302">
        <v>83586</v>
      </c>
      <c r="BC58" s="300">
        <v>8.4595506424520845</v>
      </c>
      <c r="BD58" s="302">
        <v>7035</v>
      </c>
      <c r="BE58" s="302">
        <v>83796</v>
      </c>
      <c r="BF58" s="300">
        <v>8.395388801374768</v>
      </c>
      <c r="BG58" s="413">
        <v>7020</v>
      </c>
      <c r="BH58" s="302">
        <v>83781</v>
      </c>
      <c r="BI58" s="300">
        <f t="shared" si="0"/>
        <v>8.3789880760554301</v>
      </c>
      <c r="BJ58" s="302">
        <v>7021</v>
      </c>
      <c r="BK58" s="302">
        <v>83584</v>
      </c>
      <c r="BL58" s="300">
        <v>8.3999330015313944</v>
      </c>
      <c r="BM58" s="302">
        <v>7001</v>
      </c>
      <c r="BN58" s="302">
        <v>83407</v>
      </c>
      <c r="BO58" s="300">
        <f t="shared" si="1"/>
        <v>8.3937798985696652</v>
      </c>
    </row>
    <row r="59" spans="1:67" x14ac:dyDescent="0.2">
      <c r="A59" s="306" t="s">
        <v>630</v>
      </c>
      <c r="B59" s="5" t="s">
        <v>475</v>
      </c>
      <c r="C59" s="5" t="s">
        <v>402</v>
      </c>
      <c r="D59" s="5" t="s">
        <v>427</v>
      </c>
      <c r="E59" s="5" t="s">
        <v>50</v>
      </c>
      <c r="F59" s="117" t="s">
        <v>119</v>
      </c>
      <c r="G59" s="5" t="s">
        <v>120</v>
      </c>
      <c r="H59" s="326">
        <v>10148</v>
      </c>
      <c r="I59" s="381">
        <v>99044</v>
      </c>
      <c r="J59" s="379">
        <v>10.245951294374217</v>
      </c>
      <c r="K59" s="326">
        <v>10071</v>
      </c>
      <c r="L59" s="381">
        <v>98396</v>
      </c>
      <c r="M59" s="379">
        <v>10.235172161469979</v>
      </c>
      <c r="N59" s="326">
        <v>10045</v>
      </c>
      <c r="O59" s="326">
        <v>97749</v>
      </c>
      <c r="P59" s="379">
        <v>10.276319962352556</v>
      </c>
      <c r="Q59" s="326">
        <v>9933</v>
      </c>
      <c r="R59" s="326">
        <v>96970</v>
      </c>
      <c r="S59" s="379">
        <v>10.243374239455502</v>
      </c>
      <c r="T59" s="326">
        <v>9964</v>
      </c>
      <c r="U59" s="326">
        <v>96499</v>
      </c>
      <c r="V59" s="379">
        <v>10.325495600990683</v>
      </c>
      <c r="W59" s="326">
        <v>9951</v>
      </c>
      <c r="X59" s="326">
        <v>95600</v>
      </c>
      <c r="Y59" s="379">
        <v>10.408995815899582</v>
      </c>
      <c r="Z59" s="326">
        <v>9981</v>
      </c>
      <c r="AA59" s="326">
        <v>95266</v>
      </c>
      <c r="AB59" s="379">
        <v>10.476980244788276</v>
      </c>
      <c r="AC59" s="326">
        <v>9998</v>
      </c>
      <c r="AD59" s="326">
        <v>94736</v>
      </c>
      <c r="AE59" s="379">
        <v>10.553538253673365</v>
      </c>
      <c r="AF59" s="326">
        <v>10030</v>
      </c>
      <c r="AG59" s="326">
        <v>94248</v>
      </c>
      <c r="AH59" s="379">
        <v>10.642135642135642</v>
      </c>
      <c r="AI59" s="326">
        <v>9960</v>
      </c>
      <c r="AJ59" s="326">
        <v>93447</v>
      </c>
      <c r="AK59" s="379">
        <v>10.65844810427301</v>
      </c>
      <c r="AL59" s="326">
        <v>9961</v>
      </c>
      <c r="AM59" s="326">
        <v>93166</v>
      </c>
      <c r="AN59" s="379">
        <v>10.69166863448039</v>
      </c>
      <c r="AO59" s="326">
        <v>9909</v>
      </c>
      <c r="AP59" s="326">
        <v>92167</v>
      </c>
      <c r="AQ59" s="379">
        <v>10.751136523918539</v>
      </c>
      <c r="AR59" s="302">
        <v>9901</v>
      </c>
      <c r="AS59" s="305">
        <v>92066</v>
      </c>
      <c r="AT59" s="300">
        <v>10.754241522386113</v>
      </c>
      <c r="AU59" s="302">
        <v>9895</v>
      </c>
      <c r="AV59" s="302">
        <v>91885</v>
      </c>
      <c r="AW59" s="300">
        <v>10.768895902486804</v>
      </c>
      <c r="AX59" s="302">
        <v>9855</v>
      </c>
      <c r="AY59" s="302">
        <v>91576</v>
      </c>
      <c r="AZ59" s="300">
        <v>10.761553245391806</v>
      </c>
      <c r="BA59" s="302">
        <v>9837</v>
      </c>
      <c r="BB59" s="302">
        <v>92146</v>
      </c>
      <c r="BC59" s="300">
        <v>10.675449829618215</v>
      </c>
      <c r="BD59" s="302">
        <v>9737</v>
      </c>
      <c r="BE59" s="302">
        <v>91967</v>
      </c>
      <c r="BF59" s="300">
        <v>10.587493340002393</v>
      </c>
      <c r="BG59" s="413">
        <v>9711</v>
      </c>
      <c r="BH59" s="302">
        <v>92430</v>
      </c>
      <c r="BI59" s="300">
        <f t="shared" si="0"/>
        <v>10.506329113924052</v>
      </c>
      <c r="BJ59" s="302">
        <v>9613</v>
      </c>
      <c r="BK59" s="302">
        <v>92668</v>
      </c>
      <c r="BL59" s="300">
        <v>10.37359174688134</v>
      </c>
      <c r="BM59" s="302">
        <v>9551</v>
      </c>
      <c r="BN59" s="302">
        <v>92602</v>
      </c>
      <c r="BO59" s="300">
        <f t="shared" si="1"/>
        <v>10.314032094339215</v>
      </c>
    </row>
    <row r="60" spans="1:67" x14ac:dyDescent="0.2">
      <c r="A60" s="306" t="s">
        <v>630</v>
      </c>
      <c r="B60" s="5" t="s">
        <v>475</v>
      </c>
      <c r="C60" s="5" t="s">
        <v>402</v>
      </c>
      <c r="D60" s="5" t="s">
        <v>427</v>
      </c>
      <c r="E60" s="5" t="s">
        <v>50</v>
      </c>
      <c r="F60" s="117" t="s">
        <v>121</v>
      </c>
      <c r="G60" s="5" t="s">
        <v>122</v>
      </c>
      <c r="H60" s="326">
        <v>9508</v>
      </c>
      <c r="I60" s="381">
        <v>120631</v>
      </c>
      <c r="J60" s="379">
        <v>7.8818877402989278</v>
      </c>
      <c r="K60" s="326">
        <v>9569</v>
      </c>
      <c r="L60" s="381">
        <v>120109</v>
      </c>
      <c r="M60" s="379">
        <v>7.9669300385483188</v>
      </c>
      <c r="N60" s="326">
        <v>9585</v>
      </c>
      <c r="O60" s="326">
        <v>119597</v>
      </c>
      <c r="P60" s="379">
        <v>8.0144150773012708</v>
      </c>
      <c r="Q60" s="326">
        <v>9658</v>
      </c>
      <c r="R60" s="326">
        <v>119245</v>
      </c>
      <c r="S60" s="379">
        <v>8.0992913749004156</v>
      </c>
      <c r="T60" s="326">
        <v>9765</v>
      </c>
      <c r="U60" s="326">
        <v>119072</v>
      </c>
      <c r="V60" s="379">
        <v>8.2009204514915357</v>
      </c>
      <c r="W60" s="326">
        <v>9831</v>
      </c>
      <c r="X60" s="326">
        <v>117848</v>
      </c>
      <c r="Y60" s="379">
        <v>8.3421016903129459</v>
      </c>
      <c r="Z60" s="326">
        <v>9857</v>
      </c>
      <c r="AA60" s="326">
        <v>117615</v>
      </c>
      <c r="AB60" s="379">
        <v>8.3807337499468595</v>
      </c>
      <c r="AC60" s="326">
        <v>9930</v>
      </c>
      <c r="AD60" s="326">
        <v>117549</v>
      </c>
      <c r="AE60" s="379">
        <v>8.447541025444707</v>
      </c>
      <c r="AF60" s="326">
        <v>9950</v>
      </c>
      <c r="AG60" s="326">
        <v>115525</v>
      </c>
      <c r="AH60" s="379">
        <v>8.6128543605280239</v>
      </c>
      <c r="AI60" s="326">
        <v>10013</v>
      </c>
      <c r="AJ60" s="326">
        <v>114344</v>
      </c>
      <c r="AK60" s="379">
        <v>8.7569089764220251</v>
      </c>
      <c r="AL60" s="326">
        <v>10086</v>
      </c>
      <c r="AM60" s="326">
        <v>114174</v>
      </c>
      <c r="AN60" s="379">
        <v>8.8338851227074464</v>
      </c>
      <c r="AO60" s="326">
        <v>10064</v>
      </c>
      <c r="AP60" s="326">
        <v>112724</v>
      </c>
      <c r="AQ60" s="379">
        <v>8.9280011355168369</v>
      </c>
      <c r="AR60" s="302">
        <v>10074</v>
      </c>
      <c r="AS60" s="305">
        <v>112518</v>
      </c>
      <c r="AT60" s="300">
        <v>8.9532341492027943</v>
      </c>
      <c r="AU60" s="302">
        <v>10065</v>
      </c>
      <c r="AV60" s="302">
        <v>112388</v>
      </c>
      <c r="AW60" s="300">
        <v>8.9555824465245397</v>
      </c>
      <c r="AX60" s="302">
        <v>9968</v>
      </c>
      <c r="AY60" s="302">
        <v>111873</v>
      </c>
      <c r="AZ60" s="300">
        <v>8.9101034208432779</v>
      </c>
      <c r="BA60" s="302">
        <v>9869</v>
      </c>
      <c r="BB60" s="302">
        <v>111851</v>
      </c>
      <c r="BC60" s="300">
        <v>8.8233453433585751</v>
      </c>
      <c r="BD60" s="302">
        <v>9730</v>
      </c>
      <c r="BE60" s="302">
        <v>111922</v>
      </c>
      <c r="BF60" s="300">
        <v>8.693554439699076</v>
      </c>
      <c r="BG60" s="413">
        <v>9602</v>
      </c>
      <c r="BH60" s="302">
        <v>111964</v>
      </c>
      <c r="BI60" s="300">
        <f t="shared" si="0"/>
        <v>8.5759708477724992</v>
      </c>
      <c r="BJ60" s="302">
        <v>9556</v>
      </c>
      <c r="BK60" s="302">
        <v>112304</v>
      </c>
      <c r="BL60" s="300">
        <v>8.509046872773899</v>
      </c>
      <c r="BM60" s="302">
        <v>9477</v>
      </c>
      <c r="BN60" s="302">
        <v>112724</v>
      </c>
      <c r="BO60" s="300">
        <f t="shared" si="1"/>
        <v>8.4072602107803132</v>
      </c>
    </row>
    <row r="61" spans="1:67" x14ac:dyDescent="0.2">
      <c r="A61" s="306" t="s">
        <v>496</v>
      </c>
      <c r="B61" s="5" t="s">
        <v>497</v>
      </c>
      <c r="C61" s="5" t="s">
        <v>411</v>
      </c>
      <c r="D61" s="5" t="s">
        <v>437</v>
      </c>
      <c r="E61" s="5" t="s">
        <v>123</v>
      </c>
      <c r="F61" s="117" t="s">
        <v>124</v>
      </c>
      <c r="G61" s="5" t="s">
        <v>125</v>
      </c>
      <c r="H61" s="326">
        <v>8389</v>
      </c>
      <c r="I61" s="381">
        <v>122111</v>
      </c>
      <c r="J61" s="379">
        <v>6.8699789535750257</v>
      </c>
      <c r="K61" s="326">
        <v>8327</v>
      </c>
      <c r="L61" s="381">
        <v>121773</v>
      </c>
      <c r="M61" s="379">
        <v>6.8381332479285222</v>
      </c>
      <c r="N61" s="326">
        <v>8320</v>
      </c>
      <c r="O61" s="326">
        <v>121394</v>
      </c>
      <c r="P61" s="379">
        <v>6.8537159991432857</v>
      </c>
      <c r="Q61" s="326">
        <v>8339</v>
      </c>
      <c r="R61" s="326">
        <v>121117</v>
      </c>
      <c r="S61" s="379">
        <v>6.885078065011518</v>
      </c>
      <c r="T61" s="326">
        <v>8363</v>
      </c>
      <c r="U61" s="326">
        <v>120686</v>
      </c>
      <c r="V61" s="379">
        <v>6.9295527235967711</v>
      </c>
      <c r="W61" s="326">
        <v>8352</v>
      </c>
      <c r="X61" s="326">
        <v>120200</v>
      </c>
      <c r="Y61" s="379">
        <v>6.9484193011647255</v>
      </c>
      <c r="Z61" s="326">
        <v>8359</v>
      </c>
      <c r="AA61" s="326">
        <v>119998</v>
      </c>
      <c r="AB61" s="379">
        <v>6.9659494324905413</v>
      </c>
      <c r="AC61" s="326">
        <v>8360</v>
      </c>
      <c r="AD61" s="326">
        <v>118906</v>
      </c>
      <c r="AE61" s="379">
        <v>7.030763796612451</v>
      </c>
      <c r="AF61" s="326">
        <v>8363</v>
      </c>
      <c r="AG61" s="326">
        <v>117538</v>
      </c>
      <c r="AH61" s="379">
        <v>7.1151457401010738</v>
      </c>
      <c r="AI61" s="326">
        <v>8398</v>
      </c>
      <c r="AJ61" s="326">
        <v>115994</v>
      </c>
      <c r="AK61" s="379">
        <v>7.2400296567063815</v>
      </c>
      <c r="AL61" s="326">
        <v>8401</v>
      </c>
      <c r="AM61" s="326">
        <v>115512</v>
      </c>
      <c r="AN61" s="379">
        <v>7.2728374541173215</v>
      </c>
      <c r="AO61" s="326">
        <v>8301</v>
      </c>
      <c r="AP61" s="326">
        <v>113692</v>
      </c>
      <c r="AQ61" s="379">
        <v>7.3013052809344545</v>
      </c>
      <c r="AR61" s="302">
        <v>8209</v>
      </c>
      <c r="AS61" s="305">
        <v>112848</v>
      </c>
      <c r="AT61" s="300">
        <v>7.2743867857649231</v>
      </c>
      <c r="AU61" s="302">
        <v>8240</v>
      </c>
      <c r="AV61" s="302">
        <v>112800</v>
      </c>
      <c r="AW61" s="300">
        <v>7.3049645390070914</v>
      </c>
      <c r="AX61" s="302">
        <v>8259</v>
      </c>
      <c r="AY61" s="302">
        <v>112621</v>
      </c>
      <c r="AZ61" s="300">
        <v>7.3334458049564466</v>
      </c>
      <c r="BA61" s="302">
        <v>8269</v>
      </c>
      <c r="BB61" s="302">
        <v>113001</v>
      </c>
      <c r="BC61" s="300">
        <v>7.3176343572180782</v>
      </c>
      <c r="BD61" s="302">
        <v>8249</v>
      </c>
      <c r="BE61" s="302">
        <v>113522</v>
      </c>
      <c r="BF61" s="300">
        <v>7.2664329381089132</v>
      </c>
      <c r="BG61" s="413">
        <v>8156</v>
      </c>
      <c r="BH61" s="302">
        <v>113489</v>
      </c>
      <c r="BI61" s="300">
        <f t="shared" si="0"/>
        <v>7.1865995823383768</v>
      </c>
      <c r="BJ61" s="302">
        <v>8135</v>
      </c>
      <c r="BK61" s="302">
        <v>113602</v>
      </c>
      <c r="BL61" s="300">
        <v>7.160965475959931</v>
      </c>
      <c r="BM61" s="302">
        <v>8087</v>
      </c>
      <c r="BN61" s="302">
        <v>114731</v>
      </c>
      <c r="BO61" s="300">
        <f t="shared" si="1"/>
        <v>7.0486616520382466</v>
      </c>
    </row>
    <row r="62" spans="1:67" x14ac:dyDescent="0.2">
      <c r="A62" s="306" t="s">
        <v>622</v>
      </c>
      <c r="B62" s="5" t="s">
        <v>477</v>
      </c>
      <c r="C62" s="5" t="s">
        <v>404</v>
      </c>
      <c r="D62" s="5" t="s">
        <v>418</v>
      </c>
      <c r="E62" s="5" t="s">
        <v>12</v>
      </c>
      <c r="F62" s="117" t="s">
        <v>126</v>
      </c>
      <c r="G62" s="5" t="s">
        <v>127</v>
      </c>
      <c r="H62" s="326">
        <v>15997</v>
      </c>
      <c r="I62" s="381">
        <v>154113</v>
      </c>
      <c r="J62" s="379">
        <v>10.380045810541617</v>
      </c>
      <c r="K62" s="326">
        <v>15904</v>
      </c>
      <c r="L62" s="381">
        <v>153743</v>
      </c>
      <c r="M62" s="379">
        <v>10.344536011395641</v>
      </c>
      <c r="N62" s="326">
        <v>15823</v>
      </c>
      <c r="O62" s="326">
        <v>153445</v>
      </c>
      <c r="P62" s="379">
        <v>10.311838117892405</v>
      </c>
      <c r="Q62" s="326">
        <v>15795</v>
      </c>
      <c r="R62" s="326">
        <v>153114</v>
      </c>
      <c r="S62" s="379">
        <v>10.315843097300052</v>
      </c>
      <c r="T62" s="326">
        <v>15687</v>
      </c>
      <c r="U62" s="326">
        <v>151708</v>
      </c>
      <c r="V62" s="379">
        <v>10.340258918448599</v>
      </c>
      <c r="W62" s="326">
        <v>15647</v>
      </c>
      <c r="X62" s="326">
        <v>151262</v>
      </c>
      <c r="Y62" s="379">
        <v>10.344303261889966</v>
      </c>
      <c r="Z62" s="326">
        <v>15658</v>
      </c>
      <c r="AA62" s="326">
        <v>151353</v>
      </c>
      <c r="AB62" s="379">
        <v>10.345351595277267</v>
      </c>
      <c r="AC62" s="326">
        <v>15701</v>
      </c>
      <c r="AD62" s="326">
        <v>151542</v>
      </c>
      <c r="AE62" s="379">
        <v>10.360824061976217</v>
      </c>
      <c r="AF62" s="326">
        <v>15917</v>
      </c>
      <c r="AG62" s="326">
        <v>151639</v>
      </c>
      <c r="AH62" s="379">
        <v>10.496640046426052</v>
      </c>
      <c r="AI62" s="326">
        <v>15945</v>
      </c>
      <c r="AJ62" s="326">
        <v>150935</v>
      </c>
      <c r="AK62" s="379">
        <v>10.564150130851029</v>
      </c>
      <c r="AL62" s="326">
        <v>15991</v>
      </c>
      <c r="AM62" s="326">
        <v>150758</v>
      </c>
      <c r="AN62" s="379">
        <v>10.607065628358031</v>
      </c>
      <c r="AO62" s="326">
        <v>16024</v>
      </c>
      <c r="AP62" s="326">
        <v>150186</v>
      </c>
      <c r="AQ62" s="379">
        <v>10.669436565325663</v>
      </c>
      <c r="AR62" s="302">
        <v>16020</v>
      </c>
      <c r="AS62" s="305">
        <v>150523</v>
      </c>
      <c r="AT62" s="300">
        <v>10.642891783979858</v>
      </c>
      <c r="AU62" s="302">
        <v>16040</v>
      </c>
      <c r="AV62" s="302">
        <v>150751</v>
      </c>
      <c r="AW62" s="300">
        <v>10.64006208914037</v>
      </c>
      <c r="AX62" s="302">
        <v>15926</v>
      </c>
      <c r="AY62" s="302">
        <v>150556</v>
      </c>
      <c r="AZ62" s="300">
        <v>10.578123754616223</v>
      </c>
      <c r="BA62" s="302">
        <v>15941</v>
      </c>
      <c r="BB62" s="302">
        <v>150929</v>
      </c>
      <c r="BC62" s="300">
        <v>10.561919843105036</v>
      </c>
      <c r="BD62" s="302">
        <v>15918</v>
      </c>
      <c r="BE62" s="302">
        <v>151824</v>
      </c>
      <c r="BF62" s="300">
        <v>10.484508378122035</v>
      </c>
      <c r="BG62" s="413">
        <v>15729</v>
      </c>
      <c r="BH62" s="302">
        <v>151555</v>
      </c>
      <c r="BI62" s="300">
        <f t="shared" si="0"/>
        <v>10.378410478044273</v>
      </c>
      <c r="BJ62" s="302">
        <v>15479</v>
      </c>
      <c r="BK62" s="302">
        <v>151360</v>
      </c>
      <c r="BL62" s="300">
        <v>10.226612050739959</v>
      </c>
      <c r="BM62" s="302">
        <v>15214</v>
      </c>
      <c r="BN62" s="302">
        <v>150696</v>
      </c>
      <c r="BO62" s="300">
        <f t="shared" si="1"/>
        <v>10.095822052343792</v>
      </c>
    </row>
    <row r="63" spans="1:67" x14ac:dyDescent="0.2">
      <c r="A63" s="306" t="s">
        <v>498</v>
      </c>
      <c r="B63" s="5" t="s">
        <v>493</v>
      </c>
      <c r="C63" s="5" t="s">
        <v>98</v>
      </c>
      <c r="D63" s="5" t="s">
        <v>434</v>
      </c>
      <c r="E63" s="5" t="s">
        <v>98</v>
      </c>
      <c r="F63" s="117" t="s">
        <v>129</v>
      </c>
      <c r="G63" s="5" t="s">
        <v>130</v>
      </c>
      <c r="H63" s="326">
        <v>9265</v>
      </c>
      <c r="I63" s="381">
        <v>107917</v>
      </c>
      <c r="J63" s="379">
        <v>8.5853016670218771</v>
      </c>
      <c r="K63" s="326">
        <v>9174</v>
      </c>
      <c r="L63" s="381">
        <v>107368</v>
      </c>
      <c r="M63" s="379">
        <v>8.5444452723344018</v>
      </c>
      <c r="N63" s="326">
        <v>9145</v>
      </c>
      <c r="O63" s="326">
        <v>106472</v>
      </c>
      <c r="P63" s="379">
        <v>8.5891126305507548</v>
      </c>
      <c r="Q63" s="326">
        <v>9093</v>
      </c>
      <c r="R63" s="326">
        <v>105987</v>
      </c>
      <c r="S63" s="379">
        <v>8.5793540717257777</v>
      </c>
      <c r="T63" s="326">
        <v>9068</v>
      </c>
      <c r="U63" s="326">
        <v>105108</v>
      </c>
      <c r="V63" s="379">
        <v>8.6273166647638622</v>
      </c>
      <c r="W63" s="326">
        <v>8976</v>
      </c>
      <c r="X63" s="326">
        <v>104135</v>
      </c>
      <c r="Y63" s="379">
        <v>8.6195803524271373</v>
      </c>
      <c r="Z63" s="326">
        <v>8966</v>
      </c>
      <c r="AA63" s="326">
        <v>103860</v>
      </c>
      <c r="AB63" s="379">
        <v>8.6327748892740228</v>
      </c>
      <c r="AC63" s="326">
        <v>8969</v>
      </c>
      <c r="AD63" s="326">
        <v>103276</v>
      </c>
      <c r="AE63" s="379">
        <v>8.6844959138618858</v>
      </c>
      <c r="AF63" s="326">
        <v>8974</v>
      </c>
      <c r="AG63" s="326">
        <v>101916</v>
      </c>
      <c r="AH63" s="379">
        <v>8.8052906315004513</v>
      </c>
      <c r="AI63" s="326">
        <v>8922</v>
      </c>
      <c r="AJ63" s="326">
        <v>100580</v>
      </c>
      <c r="AK63" s="379">
        <v>8.870550805329092</v>
      </c>
      <c r="AL63" s="326">
        <v>8933</v>
      </c>
      <c r="AM63" s="326">
        <v>100620</v>
      </c>
      <c r="AN63" s="379">
        <v>8.8779566686543436</v>
      </c>
      <c r="AO63" s="326">
        <v>8891</v>
      </c>
      <c r="AP63" s="326">
        <v>99568</v>
      </c>
      <c r="AQ63" s="379">
        <v>8.9295757673148</v>
      </c>
      <c r="AR63" s="302">
        <v>8897</v>
      </c>
      <c r="AS63" s="305">
        <v>99065</v>
      </c>
      <c r="AT63" s="300">
        <v>8.9809720890324538</v>
      </c>
      <c r="AU63" s="302">
        <v>8948</v>
      </c>
      <c r="AV63" s="302">
        <v>98714</v>
      </c>
      <c r="AW63" s="300">
        <v>9.0645703750227931</v>
      </c>
      <c r="AX63" s="302">
        <v>8907</v>
      </c>
      <c r="AY63" s="302">
        <v>98415</v>
      </c>
      <c r="AZ63" s="300">
        <v>9.0504496265813135</v>
      </c>
      <c r="BA63" s="302">
        <v>8946</v>
      </c>
      <c r="BB63" s="302">
        <v>98452</v>
      </c>
      <c r="BC63" s="300">
        <v>9.0866615203347827</v>
      </c>
      <c r="BD63" s="302">
        <v>8935</v>
      </c>
      <c r="BE63" s="302">
        <v>98570</v>
      </c>
      <c r="BF63" s="300">
        <v>9.0646241249873185</v>
      </c>
      <c r="BG63" s="413">
        <v>8870</v>
      </c>
      <c r="BH63" s="302">
        <v>98394</v>
      </c>
      <c r="BI63" s="300">
        <f t="shared" si="0"/>
        <v>9.0147773238205584</v>
      </c>
      <c r="BJ63" s="302">
        <v>8849</v>
      </c>
      <c r="BK63" s="302">
        <v>98271</v>
      </c>
      <c r="BL63" s="300">
        <v>9.0046911092794417</v>
      </c>
      <c r="BM63" s="302">
        <v>8726</v>
      </c>
      <c r="BN63" s="302">
        <v>98271</v>
      </c>
      <c r="BO63" s="300">
        <f t="shared" si="1"/>
        <v>8.8795270222140807</v>
      </c>
    </row>
    <row r="64" spans="1:67" x14ac:dyDescent="0.2">
      <c r="A64" s="306" t="s">
        <v>627</v>
      </c>
      <c r="B64" s="5" t="s">
        <v>484</v>
      </c>
      <c r="C64" s="5" t="s">
        <v>465</v>
      </c>
      <c r="D64" s="5" t="s">
        <v>424</v>
      </c>
      <c r="E64" s="5" t="s">
        <v>35</v>
      </c>
      <c r="F64" s="117" t="s">
        <v>131</v>
      </c>
      <c r="G64" s="5" t="s">
        <v>132</v>
      </c>
      <c r="H64" s="326">
        <v>8084</v>
      </c>
      <c r="I64" s="381">
        <v>114716</v>
      </c>
      <c r="J64" s="379">
        <v>7.0469681648593046</v>
      </c>
      <c r="K64" s="326">
        <v>8222</v>
      </c>
      <c r="L64" s="381">
        <v>115007</v>
      </c>
      <c r="M64" s="379">
        <v>7.1491300529532982</v>
      </c>
      <c r="N64" s="326">
        <v>8407</v>
      </c>
      <c r="O64" s="326">
        <v>115567</v>
      </c>
      <c r="P64" s="379">
        <v>7.2745679995154324</v>
      </c>
      <c r="Q64" s="326">
        <v>8542</v>
      </c>
      <c r="R64" s="326">
        <v>115449</v>
      </c>
      <c r="S64" s="379">
        <v>7.3989380592296161</v>
      </c>
      <c r="T64" s="326">
        <v>8720</v>
      </c>
      <c r="U64" s="326">
        <v>115836</v>
      </c>
      <c r="V64" s="379">
        <v>7.5278842501467587</v>
      </c>
      <c r="W64" s="326">
        <v>8820</v>
      </c>
      <c r="X64" s="326">
        <v>116191</v>
      </c>
      <c r="Y64" s="379">
        <v>7.5909493850642482</v>
      </c>
      <c r="Z64" s="326">
        <v>8873</v>
      </c>
      <c r="AA64" s="326">
        <v>116097</v>
      </c>
      <c r="AB64" s="379">
        <v>7.6427470132733832</v>
      </c>
      <c r="AC64" s="326">
        <v>8859</v>
      </c>
      <c r="AD64" s="326">
        <v>115386</v>
      </c>
      <c r="AE64" s="379">
        <v>7.6777078675055899</v>
      </c>
      <c r="AF64" s="326">
        <v>8831</v>
      </c>
      <c r="AG64" s="326">
        <v>114057</v>
      </c>
      <c r="AH64" s="379">
        <v>7.7426199181111199</v>
      </c>
      <c r="AI64" s="326">
        <v>8733</v>
      </c>
      <c r="AJ64" s="326">
        <v>112713</v>
      </c>
      <c r="AK64" s="379">
        <v>7.7479971254424962</v>
      </c>
      <c r="AL64" s="326">
        <v>8698</v>
      </c>
      <c r="AM64" s="326">
        <v>112571</v>
      </c>
      <c r="AN64" s="379">
        <v>7.7266791624841211</v>
      </c>
      <c r="AO64" s="326">
        <v>8700</v>
      </c>
      <c r="AP64" s="326">
        <v>111131</v>
      </c>
      <c r="AQ64" s="379">
        <v>7.8285986808361301</v>
      </c>
      <c r="AR64" s="302">
        <v>8690</v>
      </c>
      <c r="AS64" s="305">
        <v>110811</v>
      </c>
      <c r="AT64" s="300">
        <v>7.8421817328604568</v>
      </c>
      <c r="AU64" s="302">
        <v>8673</v>
      </c>
      <c r="AV64" s="302">
        <v>110423</v>
      </c>
      <c r="AW64" s="300">
        <v>7.8543419396321426</v>
      </c>
      <c r="AX64" s="302">
        <v>8594</v>
      </c>
      <c r="AY64" s="302">
        <v>109952</v>
      </c>
      <c r="AZ64" s="300">
        <v>7.8161379511059366</v>
      </c>
      <c r="BA64" s="302">
        <v>8592</v>
      </c>
      <c r="BB64" s="302">
        <v>110108</v>
      </c>
      <c r="BC64" s="300">
        <v>7.8032477204199511</v>
      </c>
      <c r="BD64" s="302">
        <v>8605</v>
      </c>
      <c r="BE64" s="302">
        <v>110584</v>
      </c>
      <c r="BF64" s="300">
        <v>7.7814150329161542</v>
      </c>
      <c r="BG64" s="413">
        <v>8647</v>
      </c>
      <c r="BH64" s="302">
        <v>110929</v>
      </c>
      <c r="BI64" s="300">
        <f t="shared" si="0"/>
        <v>7.7950761297767039</v>
      </c>
      <c r="BJ64" s="302">
        <v>8747</v>
      </c>
      <c r="BK64" s="302">
        <v>111663</v>
      </c>
      <c r="BL64" s="300">
        <v>7.8333915441999595</v>
      </c>
      <c r="BM64" s="302">
        <v>8836</v>
      </c>
      <c r="BN64" s="302">
        <v>112824</v>
      </c>
      <c r="BO64" s="300">
        <f t="shared" si="1"/>
        <v>7.8316670212011639</v>
      </c>
    </row>
    <row r="65" spans="1:67" x14ac:dyDescent="0.2">
      <c r="A65" s="306" t="s">
        <v>499</v>
      </c>
      <c r="B65" s="5" t="s">
        <v>476</v>
      </c>
      <c r="C65" s="5" t="s">
        <v>403</v>
      </c>
      <c r="D65" s="5" t="s">
        <v>420</v>
      </c>
      <c r="E65" s="5" t="s">
        <v>25</v>
      </c>
      <c r="F65" s="117" t="s">
        <v>133</v>
      </c>
      <c r="G65" s="5" t="s">
        <v>134</v>
      </c>
      <c r="H65" s="326">
        <v>33025</v>
      </c>
      <c r="I65" s="381">
        <v>354293</v>
      </c>
      <c r="J65" s="379">
        <v>9.3213808909574833</v>
      </c>
      <c r="K65" s="326">
        <v>32810</v>
      </c>
      <c r="L65" s="381">
        <v>351921</v>
      </c>
      <c r="M65" s="379">
        <v>9.3231151309526865</v>
      </c>
      <c r="N65" s="326">
        <v>32441</v>
      </c>
      <c r="O65" s="326">
        <v>348420</v>
      </c>
      <c r="P65" s="379">
        <v>9.3108891567648246</v>
      </c>
      <c r="Q65" s="326">
        <v>32228</v>
      </c>
      <c r="R65" s="326">
        <v>345295</v>
      </c>
      <c r="S65" s="379">
        <v>9.3334684834706554</v>
      </c>
      <c r="T65" s="326">
        <v>32030</v>
      </c>
      <c r="U65" s="326">
        <v>342748</v>
      </c>
      <c r="V65" s="379">
        <v>9.3450581768529641</v>
      </c>
      <c r="W65" s="326">
        <v>31725</v>
      </c>
      <c r="X65" s="326">
        <v>339161</v>
      </c>
      <c r="Y65" s="379">
        <v>9.3539646362641928</v>
      </c>
      <c r="Z65" s="326">
        <v>31587</v>
      </c>
      <c r="AA65" s="326">
        <v>337401</v>
      </c>
      <c r="AB65" s="379">
        <v>9.3618572559061768</v>
      </c>
      <c r="AC65" s="326">
        <v>31559</v>
      </c>
      <c r="AD65" s="326">
        <v>335669</v>
      </c>
      <c r="AE65" s="379">
        <v>9.4018214371896125</v>
      </c>
      <c r="AF65" s="326">
        <v>31474</v>
      </c>
      <c r="AG65" s="326">
        <v>332269</v>
      </c>
      <c r="AH65" s="379">
        <v>9.4724455185407006</v>
      </c>
      <c r="AI65" s="326">
        <v>30971</v>
      </c>
      <c r="AJ65" s="326">
        <v>327800</v>
      </c>
      <c r="AK65" s="379">
        <v>9.448139109212935</v>
      </c>
      <c r="AL65" s="326">
        <v>30633</v>
      </c>
      <c r="AM65" s="326">
        <v>324947</v>
      </c>
      <c r="AN65" s="379">
        <v>9.4270758000535473</v>
      </c>
      <c r="AO65" s="326">
        <v>30263</v>
      </c>
      <c r="AP65" s="326">
        <v>322222</v>
      </c>
      <c r="AQ65" s="379">
        <v>9.391971994463443</v>
      </c>
      <c r="AR65" s="302">
        <v>29813</v>
      </c>
      <c r="AS65" s="305">
        <v>320726</v>
      </c>
      <c r="AT65" s="300">
        <v>9.2954733947356942</v>
      </c>
      <c r="AU65" s="302">
        <v>29460</v>
      </c>
      <c r="AV65" s="302">
        <v>319434</v>
      </c>
      <c r="AW65" s="300">
        <v>9.222562407257838</v>
      </c>
      <c r="AX65" s="302">
        <v>29128</v>
      </c>
      <c r="AY65" s="302">
        <v>318863</v>
      </c>
      <c r="AZ65" s="300">
        <v>9.1349576463873206</v>
      </c>
      <c r="BA65" s="302">
        <v>28823</v>
      </c>
      <c r="BB65" s="302">
        <v>319131</v>
      </c>
      <c r="BC65" s="300">
        <v>9.0317142490074609</v>
      </c>
      <c r="BD65" s="302">
        <v>28493</v>
      </c>
      <c r="BE65" s="302">
        <v>319233</v>
      </c>
      <c r="BF65" s="300">
        <v>8.9254557016348564</v>
      </c>
      <c r="BG65" s="413">
        <v>28255</v>
      </c>
      <c r="BH65" s="302">
        <v>319680</v>
      </c>
      <c r="BI65" s="300">
        <f t="shared" si="0"/>
        <v>8.8385260260260257</v>
      </c>
      <c r="BJ65" s="302">
        <v>28078</v>
      </c>
      <c r="BK65" s="302">
        <v>320091</v>
      </c>
      <c r="BL65" s="300">
        <v>8.7718804964838117</v>
      </c>
      <c r="BM65" s="302">
        <v>27789</v>
      </c>
      <c r="BN65" s="302">
        <v>320247</v>
      </c>
      <c r="BO65" s="300">
        <f t="shared" si="1"/>
        <v>8.6773646591537155</v>
      </c>
    </row>
    <row r="66" spans="1:67" x14ac:dyDescent="0.2">
      <c r="A66" s="306" t="s">
        <v>639</v>
      </c>
      <c r="B66" s="5" t="s">
        <v>480</v>
      </c>
      <c r="C66" s="5" t="s">
        <v>405</v>
      </c>
      <c r="D66" s="5" t="s">
        <v>429</v>
      </c>
      <c r="E66" s="5" t="s">
        <v>60</v>
      </c>
      <c r="F66" s="117" t="s">
        <v>135</v>
      </c>
      <c r="G66" s="5" t="s">
        <v>136</v>
      </c>
      <c r="H66" s="326">
        <v>11918</v>
      </c>
      <c r="I66" s="381">
        <v>154062</v>
      </c>
      <c r="J66" s="379">
        <v>7.7358466072100835</v>
      </c>
      <c r="K66" s="326">
        <v>11745</v>
      </c>
      <c r="L66" s="381">
        <v>152990</v>
      </c>
      <c r="M66" s="379">
        <v>7.6769723511340606</v>
      </c>
      <c r="N66" s="326">
        <v>11507</v>
      </c>
      <c r="O66" s="326">
        <v>151460</v>
      </c>
      <c r="P66" s="379">
        <v>7.5973854483031831</v>
      </c>
      <c r="Q66" s="326">
        <v>11354</v>
      </c>
      <c r="R66" s="326">
        <v>150644</v>
      </c>
      <c r="S66" s="379">
        <v>7.5369745890974755</v>
      </c>
      <c r="T66" s="326">
        <v>11265</v>
      </c>
      <c r="U66" s="326">
        <v>149827</v>
      </c>
      <c r="V66" s="379">
        <v>7.5186715345031265</v>
      </c>
      <c r="W66" s="326">
        <v>11094</v>
      </c>
      <c r="X66" s="326">
        <v>148593</v>
      </c>
      <c r="Y66" s="379">
        <v>7.4660313742908473</v>
      </c>
      <c r="Z66" s="326">
        <v>11074</v>
      </c>
      <c r="AA66" s="326">
        <v>148161</v>
      </c>
      <c r="AB66" s="379">
        <v>7.4743016043358246</v>
      </c>
      <c r="AC66" s="326">
        <v>10987</v>
      </c>
      <c r="AD66" s="326">
        <v>146861</v>
      </c>
      <c r="AE66" s="379">
        <v>7.4812237421779777</v>
      </c>
      <c r="AF66" s="326">
        <v>10962</v>
      </c>
      <c r="AG66" s="326">
        <v>145121</v>
      </c>
      <c r="AH66" s="379">
        <v>7.5536965704481078</v>
      </c>
      <c r="AI66" s="326">
        <v>10887</v>
      </c>
      <c r="AJ66" s="326">
        <v>142927</v>
      </c>
      <c r="AK66" s="379">
        <v>7.6171752013265506</v>
      </c>
      <c r="AL66" s="326">
        <v>10894</v>
      </c>
      <c r="AM66" s="326">
        <v>143073</v>
      </c>
      <c r="AN66" s="379">
        <v>7.6142948005563591</v>
      </c>
      <c r="AO66" s="326">
        <v>10792</v>
      </c>
      <c r="AP66" s="326">
        <v>142083</v>
      </c>
      <c r="AQ66" s="379">
        <v>7.595560341490537</v>
      </c>
      <c r="AR66" s="302">
        <v>10733</v>
      </c>
      <c r="AS66" s="305">
        <v>141283</v>
      </c>
      <c r="AT66" s="300">
        <v>7.5968092410268753</v>
      </c>
      <c r="AU66" s="302">
        <v>10753</v>
      </c>
      <c r="AV66" s="302">
        <v>140782</v>
      </c>
      <c r="AW66" s="300">
        <v>7.6380503189328177</v>
      </c>
      <c r="AX66" s="302">
        <v>10754</v>
      </c>
      <c r="AY66" s="302">
        <v>140071</v>
      </c>
      <c r="AZ66" s="300">
        <v>7.6775349644109063</v>
      </c>
      <c r="BA66" s="302">
        <v>10741</v>
      </c>
      <c r="BB66" s="302">
        <v>139790</v>
      </c>
      <c r="BC66" s="300">
        <v>7.6836683596823798</v>
      </c>
      <c r="BD66" s="302">
        <v>10610</v>
      </c>
      <c r="BE66" s="302">
        <v>139098</v>
      </c>
      <c r="BF66" s="300">
        <v>7.6277157112251786</v>
      </c>
      <c r="BG66" s="413">
        <v>10542</v>
      </c>
      <c r="BH66" s="302">
        <v>138635</v>
      </c>
      <c r="BI66" s="300">
        <f t="shared" si="0"/>
        <v>7.6041403685937894</v>
      </c>
      <c r="BJ66" s="302">
        <v>10412</v>
      </c>
      <c r="BK66" s="302">
        <v>138606</v>
      </c>
      <c r="BL66" s="300">
        <v>7.5119403200438652</v>
      </c>
      <c r="BM66" s="302">
        <v>10360</v>
      </c>
      <c r="BN66" s="302">
        <v>139005</v>
      </c>
      <c r="BO66" s="300">
        <f t="shared" si="1"/>
        <v>7.4529693176504441</v>
      </c>
    </row>
    <row r="67" spans="1:67" x14ac:dyDescent="0.2">
      <c r="A67" s="306" t="s">
        <v>619</v>
      </c>
      <c r="B67" s="5" t="s">
        <v>474</v>
      </c>
      <c r="C67" s="5" t="s">
        <v>401</v>
      </c>
      <c r="D67" s="5" t="s">
        <v>415</v>
      </c>
      <c r="E67" s="5" t="s">
        <v>5</v>
      </c>
      <c r="F67" s="117" t="s">
        <v>137</v>
      </c>
      <c r="G67" s="5" t="s">
        <v>138</v>
      </c>
      <c r="H67" s="326">
        <v>11453</v>
      </c>
      <c r="I67" s="381">
        <v>158129</v>
      </c>
      <c r="J67" s="379">
        <v>7.2428207349695501</v>
      </c>
      <c r="K67" s="326">
        <v>11472</v>
      </c>
      <c r="L67" s="381">
        <v>158117</v>
      </c>
      <c r="M67" s="379">
        <v>7.2553868338002871</v>
      </c>
      <c r="N67" s="326">
        <v>11393</v>
      </c>
      <c r="O67" s="326">
        <v>157258</v>
      </c>
      <c r="P67" s="379">
        <v>7.244782459397932</v>
      </c>
      <c r="Q67" s="326">
        <v>11280</v>
      </c>
      <c r="R67" s="326">
        <v>156583</v>
      </c>
      <c r="S67" s="379">
        <v>7.2038471609306249</v>
      </c>
      <c r="T67" s="326">
        <v>11192</v>
      </c>
      <c r="U67" s="326">
        <v>155558</v>
      </c>
      <c r="V67" s="379">
        <v>7.1947440825929885</v>
      </c>
      <c r="W67" s="326">
        <v>11145</v>
      </c>
      <c r="X67" s="326">
        <v>154641</v>
      </c>
      <c r="Y67" s="379">
        <v>7.2070149572235049</v>
      </c>
      <c r="Z67" s="326">
        <v>11102</v>
      </c>
      <c r="AA67" s="326">
        <v>155211</v>
      </c>
      <c r="AB67" s="379">
        <v>7.1528435484598392</v>
      </c>
      <c r="AC67" s="326">
        <v>11036</v>
      </c>
      <c r="AD67" s="326">
        <v>154930</v>
      </c>
      <c r="AE67" s="379">
        <v>7.1232169366810814</v>
      </c>
      <c r="AF67" s="326">
        <v>10977</v>
      </c>
      <c r="AG67" s="326">
        <v>154632</v>
      </c>
      <c r="AH67" s="379">
        <v>7.0987893838274099</v>
      </c>
      <c r="AI67" s="326">
        <v>10829</v>
      </c>
      <c r="AJ67" s="326">
        <v>154182</v>
      </c>
      <c r="AK67" s="379">
        <v>7.0235176609461547</v>
      </c>
      <c r="AL67" s="326">
        <v>10768</v>
      </c>
      <c r="AM67" s="326">
        <v>153569</v>
      </c>
      <c r="AN67" s="379">
        <v>7.0118318150147489</v>
      </c>
      <c r="AO67" s="326">
        <v>10665</v>
      </c>
      <c r="AP67" s="326">
        <v>153118</v>
      </c>
      <c r="AQ67" s="379">
        <v>6.965216369074831</v>
      </c>
      <c r="AR67" s="302">
        <v>10534</v>
      </c>
      <c r="AS67" s="305">
        <v>152985</v>
      </c>
      <c r="AT67" s="300">
        <v>6.885642383240187</v>
      </c>
      <c r="AU67" s="302">
        <v>10431</v>
      </c>
      <c r="AV67" s="302">
        <v>152425</v>
      </c>
      <c r="AW67" s="300">
        <v>6.8433655896342467</v>
      </c>
      <c r="AX67" s="302">
        <v>10367</v>
      </c>
      <c r="AY67" s="302">
        <v>152378</v>
      </c>
      <c r="AZ67" s="300">
        <v>6.8034755673391176</v>
      </c>
      <c r="BA67" s="302">
        <v>10395</v>
      </c>
      <c r="BB67" s="302">
        <v>153094</v>
      </c>
      <c r="BC67" s="300">
        <v>6.7899460462199688</v>
      </c>
      <c r="BD67" s="302">
        <v>10283</v>
      </c>
      <c r="BE67" s="302">
        <v>153356</v>
      </c>
      <c r="BF67" s="300">
        <v>6.7053131276246125</v>
      </c>
      <c r="BG67" s="413">
        <v>10121</v>
      </c>
      <c r="BH67" s="302">
        <v>153490</v>
      </c>
      <c r="BI67" s="300">
        <f t="shared" si="0"/>
        <v>6.5939149130236494</v>
      </c>
      <c r="BJ67" s="302">
        <v>9978</v>
      </c>
      <c r="BK67" s="302">
        <v>152731</v>
      </c>
      <c r="BL67" s="300">
        <v>6.5330548480662083</v>
      </c>
      <c r="BM67" s="302">
        <v>9852</v>
      </c>
      <c r="BN67" s="302">
        <v>152584</v>
      </c>
      <c r="BO67" s="300">
        <f t="shared" si="1"/>
        <v>6.4567713521732291</v>
      </c>
    </row>
    <row r="68" spans="1:67" x14ac:dyDescent="0.2">
      <c r="A68" s="306" t="s">
        <v>627</v>
      </c>
      <c r="B68" s="5" t="s">
        <v>484</v>
      </c>
      <c r="C68" s="5" t="s">
        <v>465</v>
      </c>
      <c r="D68" s="5" t="s">
        <v>424</v>
      </c>
      <c r="E68" s="5" t="s">
        <v>35</v>
      </c>
      <c r="F68" s="117" t="s">
        <v>139</v>
      </c>
      <c r="G68" s="5" t="s">
        <v>140</v>
      </c>
      <c r="H68" s="326">
        <v>11508</v>
      </c>
      <c r="I68" s="381">
        <v>128299</v>
      </c>
      <c r="J68" s="379">
        <v>8.9696724058644257</v>
      </c>
      <c r="K68" s="326">
        <v>11408</v>
      </c>
      <c r="L68" s="381">
        <v>128337</v>
      </c>
      <c r="M68" s="379">
        <v>8.8890966751599301</v>
      </c>
      <c r="N68" s="326">
        <v>11243</v>
      </c>
      <c r="O68" s="326">
        <v>127447</v>
      </c>
      <c r="P68" s="379">
        <v>8.8217062779037558</v>
      </c>
      <c r="Q68" s="326">
        <v>11144</v>
      </c>
      <c r="R68" s="326">
        <v>126954</v>
      </c>
      <c r="S68" s="379">
        <v>8.7779825763662434</v>
      </c>
      <c r="T68" s="326">
        <v>11263</v>
      </c>
      <c r="U68" s="326">
        <v>126896</v>
      </c>
      <c r="V68" s="379">
        <v>8.8757722859664607</v>
      </c>
      <c r="W68" s="326">
        <v>11210</v>
      </c>
      <c r="X68" s="326">
        <v>126492</v>
      </c>
      <c r="Y68" s="379">
        <v>8.8622205356860508</v>
      </c>
      <c r="Z68" s="326">
        <v>11240</v>
      </c>
      <c r="AA68" s="326">
        <v>126727</v>
      </c>
      <c r="AB68" s="379">
        <v>8.8694595469000301</v>
      </c>
      <c r="AC68" s="326">
        <v>11277</v>
      </c>
      <c r="AD68" s="326">
        <v>126615</v>
      </c>
      <c r="AE68" s="379">
        <v>8.9065276625992187</v>
      </c>
      <c r="AF68" s="326">
        <v>11273</v>
      </c>
      <c r="AG68" s="326">
        <v>125351</v>
      </c>
      <c r="AH68" s="379">
        <v>8.9931472425429391</v>
      </c>
      <c r="AI68" s="326">
        <v>11246</v>
      </c>
      <c r="AJ68" s="326">
        <v>123935</v>
      </c>
      <c r="AK68" s="379">
        <v>9.0741114293783038</v>
      </c>
      <c r="AL68" s="326">
        <v>11255</v>
      </c>
      <c r="AM68" s="326">
        <v>123284</v>
      </c>
      <c r="AN68" s="379">
        <v>9.1293274066383301</v>
      </c>
      <c r="AO68" s="326">
        <v>11201</v>
      </c>
      <c r="AP68" s="326">
        <v>122164</v>
      </c>
      <c r="AQ68" s="379">
        <v>9.1688222389574658</v>
      </c>
      <c r="AR68" s="302">
        <v>11070</v>
      </c>
      <c r="AS68" s="305">
        <v>121170</v>
      </c>
      <c r="AT68" s="300">
        <v>9.1359247338450107</v>
      </c>
      <c r="AU68" s="302">
        <v>11030</v>
      </c>
      <c r="AV68" s="302">
        <v>120922</v>
      </c>
      <c r="AW68" s="300">
        <v>9.1215825077322563</v>
      </c>
      <c r="AX68" s="302">
        <v>11008</v>
      </c>
      <c r="AY68" s="302">
        <v>121227</v>
      </c>
      <c r="AZ68" s="300">
        <v>9.0804853704207815</v>
      </c>
      <c r="BA68" s="302">
        <v>11035</v>
      </c>
      <c r="BB68" s="302">
        <v>122073</v>
      </c>
      <c r="BC68" s="300">
        <v>9.0396729825596154</v>
      </c>
      <c r="BD68" s="302">
        <v>10910</v>
      </c>
      <c r="BE68" s="302">
        <v>122202</v>
      </c>
      <c r="BF68" s="300">
        <v>8.9278407882031399</v>
      </c>
      <c r="BG68" s="413">
        <v>10886</v>
      </c>
      <c r="BH68" s="302">
        <v>122547</v>
      </c>
      <c r="BI68" s="300">
        <f t="shared" si="0"/>
        <v>8.883122393857052</v>
      </c>
      <c r="BJ68" s="302">
        <v>10804</v>
      </c>
      <c r="BK68" s="302">
        <v>122658</v>
      </c>
      <c r="BL68" s="300">
        <v>8.8082310163218054</v>
      </c>
      <c r="BM68" s="302">
        <v>10771</v>
      </c>
      <c r="BN68" s="302">
        <v>123447</v>
      </c>
      <c r="BO68" s="300">
        <f t="shared" si="1"/>
        <v>8.7252019085113446</v>
      </c>
    </row>
    <row r="69" spans="1:67" x14ac:dyDescent="0.2">
      <c r="A69" s="306" t="s">
        <v>626</v>
      </c>
      <c r="B69" s="5" t="s">
        <v>477</v>
      </c>
      <c r="C69" s="5" t="s">
        <v>404</v>
      </c>
      <c r="D69" s="5" t="s">
        <v>422</v>
      </c>
      <c r="E69" s="5" t="s">
        <v>31</v>
      </c>
      <c r="F69" s="117" t="s">
        <v>141</v>
      </c>
      <c r="G69" s="5" t="s">
        <v>142</v>
      </c>
      <c r="H69" s="326">
        <v>10830</v>
      </c>
      <c r="I69" s="381">
        <v>130707</v>
      </c>
      <c r="J69" s="379">
        <v>8.2857077279717242</v>
      </c>
      <c r="K69" s="326">
        <v>10631</v>
      </c>
      <c r="L69" s="381">
        <v>129488</v>
      </c>
      <c r="M69" s="379">
        <v>8.2100271839861616</v>
      </c>
      <c r="N69" s="326">
        <v>10554</v>
      </c>
      <c r="O69" s="326">
        <v>128609</v>
      </c>
      <c r="P69" s="379">
        <v>8.206268612616535</v>
      </c>
      <c r="Q69" s="326">
        <v>10546</v>
      </c>
      <c r="R69" s="326">
        <v>128285</v>
      </c>
      <c r="S69" s="379">
        <v>8.2207584674747629</v>
      </c>
      <c r="T69" s="326">
        <v>10519</v>
      </c>
      <c r="U69" s="326">
        <v>127296</v>
      </c>
      <c r="V69" s="379">
        <v>8.2634175465057815</v>
      </c>
      <c r="W69" s="326">
        <v>10427</v>
      </c>
      <c r="X69" s="326">
        <v>125880</v>
      </c>
      <c r="Y69" s="379">
        <v>8.2832856688910077</v>
      </c>
      <c r="Z69" s="326">
        <v>10396</v>
      </c>
      <c r="AA69" s="326">
        <v>125500</v>
      </c>
      <c r="AB69" s="379">
        <v>8.2836653386454184</v>
      </c>
      <c r="AC69" s="326">
        <v>10341</v>
      </c>
      <c r="AD69" s="326">
        <v>125255</v>
      </c>
      <c r="AE69" s="379">
        <v>8.2559578459941712</v>
      </c>
      <c r="AF69" s="326">
        <v>10250</v>
      </c>
      <c r="AG69" s="326">
        <v>124050</v>
      </c>
      <c r="AH69" s="379">
        <v>8.2627972591696892</v>
      </c>
      <c r="AI69" s="326">
        <v>10197</v>
      </c>
      <c r="AJ69" s="326">
        <v>122438</v>
      </c>
      <c r="AK69" s="379">
        <v>8.3282967706104305</v>
      </c>
      <c r="AL69" s="326">
        <v>10130</v>
      </c>
      <c r="AM69" s="326">
        <v>121779</v>
      </c>
      <c r="AN69" s="379">
        <v>8.3183471698732951</v>
      </c>
      <c r="AO69" s="326">
        <v>10114</v>
      </c>
      <c r="AP69" s="326">
        <v>120401</v>
      </c>
      <c r="AQ69" s="379">
        <v>8.4002624562918911</v>
      </c>
      <c r="AR69" s="302">
        <v>10057</v>
      </c>
      <c r="AS69" s="305">
        <v>120084</v>
      </c>
      <c r="AT69" s="300">
        <v>8.3749708537357179</v>
      </c>
      <c r="AU69" s="302">
        <v>10044</v>
      </c>
      <c r="AV69" s="302">
        <v>119410</v>
      </c>
      <c r="AW69" s="300">
        <v>8.411355832844821</v>
      </c>
      <c r="AX69" s="302">
        <v>9913</v>
      </c>
      <c r="AY69" s="302">
        <v>118679</v>
      </c>
      <c r="AZ69" s="300">
        <v>8.352783559012126</v>
      </c>
      <c r="BA69" s="302">
        <v>9829</v>
      </c>
      <c r="BB69" s="302">
        <v>118583</v>
      </c>
      <c r="BC69" s="300">
        <v>8.2887091741649304</v>
      </c>
      <c r="BD69" s="302">
        <v>9790</v>
      </c>
      <c r="BE69" s="302">
        <v>118146</v>
      </c>
      <c r="BF69" s="300">
        <v>8.286357557598226</v>
      </c>
      <c r="BG69" s="413">
        <v>9625</v>
      </c>
      <c r="BH69" s="302">
        <v>117808</v>
      </c>
      <c r="BI69" s="300">
        <f t="shared" si="0"/>
        <v>8.1700733396713296</v>
      </c>
      <c r="BJ69" s="302">
        <v>9556</v>
      </c>
      <c r="BK69" s="302">
        <v>117446</v>
      </c>
      <c r="BL69" s="300">
        <v>8.1365052875363997</v>
      </c>
      <c r="BM69" s="302">
        <v>9485</v>
      </c>
      <c r="BN69" s="302">
        <v>116876</v>
      </c>
      <c r="BO69" s="300">
        <f t="shared" si="1"/>
        <v>8.1154385844826997</v>
      </c>
    </row>
    <row r="70" spans="1:67" x14ac:dyDescent="0.2">
      <c r="A70" s="306" t="s">
        <v>640</v>
      </c>
      <c r="B70" s="5" t="s">
        <v>475</v>
      </c>
      <c r="C70" s="5" t="s">
        <v>402</v>
      </c>
      <c r="D70" s="5" t="s">
        <v>427</v>
      </c>
      <c r="E70" s="5" t="s">
        <v>50</v>
      </c>
      <c r="F70" s="117" t="s">
        <v>143</v>
      </c>
      <c r="G70" s="5" t="s">
        <v>144</v>
      </c>
      <c r="H70" s="326">
        <v>10435</v>
      </c>
      <c r="I70" s="381">
        <v>110051</v>
      </c>
      <c r="J70" s="379">
        <v>9.4819674514543255</v>
      </c>
      <c r="K70" s="326">
        <v>10467</v>
      </c>
      <c r="L70" s="381">
        <v>109763</v>
      </c>
      <c r="M70" s="379">
        <v>9.5360002915372206</v>
      </c>
      <c r="N70" s="326">
        <v>10438</v>
      </c>
      <c r="O70" s="326">
        <v>109257</v>
      </c>
      <c r="P70" s="379">
        <v>9.5536212782704997</v>
      </c>
      <c r="Q70" s="326">
        <v>10438</v>
      </c>
      <c r="R70" s="326">
        <v>109135</v>
      </c>
      <c r="S70" s="379">
        <v>9.5643010949741143</v>
      </c>
      <c r="T70" s="326">
        <v>10413</v>
      </c>
      <c r="U70" s="326">
        <v>108614</v>
      </c>
      <c r="V70" s="379">
        <v>9.587161876001252</v>
      </c>
      <c r="W70" s="326">
        <v>10347</v>
      </c>
      <c r="X70" s="326">
        <v>107811</v>
      </c>
      <c r="Y70" s="379">
        <v>9.5973509196649687</v>
      </c>
      <c r="Z70" s="326">
        <v>10388</v>
      </c>
      <c r="AA70" s="326">
        <v>107793</v>
      </c>
      <c r="AB70" s="379">
        <v>9.6369894148970712</v>
      </c>
      <c r="AC70" s="326">
        <v>10477</v>
      </c>
      <c r="AD70" s="326">
        <v>107745</v>
      </c>
      <c r="AE70" s="379">
        <v>9.723885099076524</v>
      </c>
      <c r="AF70" s="326">
        <v>10492</v>
      </c>
      <c r="AG70" s="326">
        <v>107584</v>
      </c>
      <c r="AH70" s="379">
        <v>9.7523795359904817</v>
      </c>
      <c r="AI70" s="326">
        <v>10563</v>
      </c>
      <c r="AJ70" s="326">
        <v>107462</v>
      </c>
      <c r="AK70" s="379">
        <v>9.8295211330516832</v>
      </c>
      <c r="AL70" s="326">
        <v>10617</v>
      </c>
      <c r="AM70" s="326">
        <v>107737</v>
      </c>
      <c r="AN70" s="379">
        <v>9.8545532175575712</v>
      </c>
      <c r="AO70" s="326">
        <v>10594</v>
      </c>
      <c r="AP70" s="326">
        <v>107046</v>
      </c>
      <c r="AQ70" s="379">
        <v>9.896679931991855</v>
      </c>
      <c r="AR70" s="302">
        <v>10587</v>
      </c>
      <c r="AS70" s="305">
        <v>106748</v>
      </c>
      <c r="AT70" s="300">
        <v>9.9177502154607105</v>
      </c>
      <c r="AU70" s="302">
        <v>10591</v>
      </c>
      <c r="AV70" s="302">
        <v>106359</v>
      </c>
      <c r="AW70" s="300">
        <v>9.9577844846228345</v>
      </c>
      <c r="AX70" s="302">
        <v>10540</v>
      </c>
      <c r="AY70" s="302">
        <v>105916</v>
      </c>
      <c r="AZ70" s="300">
        <v>9.9512821481173752</v>
      </c>
      <c r="BA70" s="302">
        <v>10566</v>
      </c>
      <c r="BB70" s="302">
        <v>106260</v>
      </c>
      <c r="BC70" s="300">
        <v>9.9435347261434224</v>
      </c>
      <c r="BD70" s="302">
        <v>10517</v>
      </c>
      <c r="BE70" s="302">
        <v>106277</v>
      </c>
      <c r="BF70" s="300">
        <v>9.8958382340487603</v>
      </c>
      <c r="BG70" s="413">
        <v>10542</v>
      </c>
      <c r="BH70" s="302">
        <v>106475</v>
      </c>
      <c r="BI70" s="300">
        <f t="shared" si="0"/>
        <v>9.900915707912656</v>
      </c>
      <c r="BJ70" s="302">
        <v>10503</v>
      </c>
      <c r="BK70" s="302">
        <v>106475</v>
      </c>
      <c r="BL70" s="300">
        <v>9.8642873914064335</v>
      </c>
      <c r="BM70" s="302">
        <v>10455</v>
      </c>
      <c r="BN70" s="302">
        <v>106684</v>
      </c>
      <c r="BO70" s="300">
        <f t="shared" si="1"/>
        <v>9.7999700048742078</v>
      </c>
    </row>
    <row r="71" spans="1:67" x14ac:dyDescent="0.2">
      <c r="A71" s="306" t="s">
        <v>496</v>
      </c>
      <c r="B71" s="5" t="s">
        <v>497</v>
      </c>
      <c r="C71" s="5" t="s">
        <v>411</v>
      </c>
      <c r="D71" s="5" t="s">
        <v>439</v>
      </c>
      <c r="E71" s="5" t="s">
        <v>145</v>
      </c>
      <c r="F71" s="117" t="s">
        <v>146</v>
      </c>
      <c r="G71" s="5" t="s">
        <v>147</v>
      </c>
      <c r="H71" s="326">
        <v>6643</v>
      </c>
      <c r="I71" s="381">
        <v>92254</v>
      </c>
      <c r="J71" s="379">
        <v>7.2007717822533444</v>
      </c>
      <c r="K71" s="326">
        <v>6665</v>
      </c>
      <c r="L71" s="381">
        <v>92173</v>
      </c>
      <c r="M71" s="379">
        <v>7.2309678539268551</v>
      </c>
      <c r="N71" s="326">
        <v>6570</v>
      </c>
      <c r="O71" s="326">
        <v>91381</v>
      </c>
      <c r="P71" s="379">
        <v>7.1896783795318502</v>
      </c>
      <c r="Q71" s="326">
        <v>6520</v>
      </c>
      <c r="R71" s="326">
        <v>90660</v>
      </c>
      <c r="S71" s="379">
        <v>7.1917052724465043</v>
      </c>
      <c r="T71" s="326">
        <v>6493</v>
      </c>
      <c r="U71" s="326">
        <v>90043</v>
      </c>
      <c r="V71" s="379">
        <v>7.2109991892762348</v>
      </c>
      <c r="W71" s="326">
        <v>6433</v>
      </c>
      <c r="X71" s="326">
        <v>89636</v>
      </c>
      <c r="Y71" s="379">
        <v>7.1768039626935609</v>
      </c>
      <c r="Z71" s="326">
        <v>6395</v>
      </c>
      <c r="AA71" s="326">
        <v>89199</v>
      </c>
      <c r="AB71" s="379">
        <v>7.1693628852341389</v>
      </c>
      <c r="AC71" s="326">
        <v>6370</v>
      </c>
      <c r="AD71" s="326">
        <v>88754</v>
      </c>
      <c r="AE71" s="379">
        <v>7.1771413119408694</v>
      </c>
      <c r="AF71" s="326">
        <v>6347</v>
      </c>
      <c r="AG71" s="326">
        <v>88036</v>
      </c>
      <c r="AH71" s="379">
        <v>7.2095506383752106</v>
      </c>
      <c r="AI71" s="326">
        <v>6311</v>
      </c>
      <c r="AJ71" s="326">
        <v>87088</v>
      </c>
      <c r="AK71" s="379">
        <v>7.246693000183722</v>
      </c>
      <c r="AL71" s="326">
        <v>6303</v>
      </c>
      <c r="AM71" s="326">
        <v>86909</v>
      </c>
      <c r="AN71" s="379">
        <v>7.2524134439471171</v>
      </c>
      <c r="AO71" s="326">
        <v>6215</v>
      </c>
      <c r="AP71" s="326">
        <v>85670</v>
      </c>
      <c r="AQ71" s="379">
        <v>7.2545815337924591</v>
      </c>
      <c r="AR71" s="302">
        <v>6093</v>
      </c>
      <c r="AS71" s="305">
        <v>84785</v>
      </c>
      <c r="AT71" s="300">
        <v>7.1864126909241017</v>
      </c>
      <c r="AU71" s="302">
        <v>6036</v>
      </c>
      <c r="AV71" s="302">
        <v>84353</v>
      </c>
      <c r="AW71" s="300">
        <v>7.1556435455763276</v>
      </c>
      <c r="AX71" s="302">
        <v>6050</v>
      </c>
      <c r="AY71" s="302">
        <v>84375</v>
      </c>
      <c r="AZ71" s="300">
        <v>7.1703703703703701</v>
      </c>
      <c r="BA71" s="302">
        <v>6026</v>
      </c>
      <c r="BB71" s="302">
        <v>84365</v>
      </c>
      <c r="BC71" s="300">
        <v>7.1427724767379841</v>
      </c>
      <c r="BD71" s="302">
        <v>5991</v>
      </c>
      <c r="BE71" s="302">
        <v>84448</v>
      </c>
      <c r="BF71" s="300">
        <v>7.0943065555134517</v>
      </c>
      <c r="BG71" s="413">
        <v>5988</v>
      </c>
      <c r="BH71" s="302">
        <v>84387</v>
      </c>
      <c r="BI71" s="300">
        <f t="shared" si="0"/>
        <v>7.0958796971097442</v>
      </c>
      <c r="BJ71" s="302">
        <v>5994</v>
      </c>
      <c r="BK71" s="302">
        <v>84287</v>
      </c>
      <c r="BL71" s="300">
        <v>7.1114169444872877</v>
      </c>
      <c r="BM71" s="302">
        <v>5939</v>
      </c>
      <c r="BN71" s="302">
        <v>84491</v>
      </c>
      <c r="BO71" s="300">
        <f t="shared" si="1"/>
        <v>7.0291510338379233</v>
      </c>
    </row>
    <row r="72" spans="1:67" x14ac:dyDescent="0.2">
      <c r="A72" s="306" t="s">
        <v>634</v>
      </c>
      <c r="B72" s="5" t="s">
        <v>474</v>
      </c>
      <c r="C72" s="5" t="s">
        <v>401</v>
      </c>
      <c r="D72" s="5" t="s">
        <v>436</v>
      </c>
      <c r="E72" s="5" t="s">
        <v>114</v>
      </c>
      <c r="F72" s="117" t="s">
        <v>148</v>
      </c>
      <c r="G72" s="5" t="s">
        <v>149</v>
      </c>
      <c r="H72" s="326">
        <v>8459</v>
      </c>
      <c r="I72" s="381">
        <v>82028</v>
      </c>
      <c r="J72" s="379">
        <v>10.312332374311211</v>
      </c>
      <c r="K72" s="326">
        <v>8420</v>
      </c>
      <c r="L72" s="381">
        <v>81482</v>
      </c>
      <c r="M72" s="379">
        <v>10.333570604550699</v>
      </c>
      <c r="N72" s="326">
        <v>8290</v>
      </c>
      <c r="O72" s="326">
        <v>80615</v>
      </c>
      <c r="P72" s="379">
        <v>10.283446008807294</v>
      </c>
      <c r="Q72" s="326">
        <v>8259</v>
      </c>
      <c r="R72" s="326">
        <v>80447</v>
      </c>
      <c r="S72" s="379">
        <v>10.266386565067684</v>
      </c>
      <c r="T72" s="326">
        <v>8296</v>
      </c>
      <c r="U72" s="326">
        <v>80344</v>
      </c>
      <c r="V72" s="379">
        <v>10.325599920342528</v>
      </c>
      <c r="W72" s="326">
        <v>8267</v>
      </c>
      <c r="X72" s="326">
        <v>79872</v>
      </c>
      <c r="Y72" s="379">
        <v>10.350310496794872</v>
      </c>
      <c r="Z72" s="326">
        <v>8329</v>
      </c>
      <c r="AA72" s="326">
        <v>79813</v>
      </c>
      <c r="AB72" s="379">
        <v>10.435643316251738</v>
      </c>
      <c r="AC72" s="326">
        <v>8303</v>
      </c>
      <c r="AD72" s="326">
        <v>79714</v>
      </c>
      <c r="AE72" s="379">
        <v>10.415987154075822</v>
      </c>
      <c r="AF72" s="326">
        <v>8250</v>
      </c>
      <c r="AG72" s="326">
        <v>78814</v>
      </c>
      <c r="AH72" s="379">
        <v>10.467683406501383</v>
      </c>
      <c r="AI72" s="326">
        <v>8231</v>
      </c>
      <c r="AJ72" s="326">
        <v>78502</v>
      </c>
      <c r="AK72" s="379">
        <v>10.485083182594074</v>
      </c>
      <c r="AL72" s="326">
        <v>8214</v>
      </c>
      <c r="AM72" s="326">
        <v>78477</v>
      </c>
      <c r="AN72" s="379">
        <v>10.466760961810467</v>
      </c>
      <c r="AO72" s="326">
        <v>8127</v>
      </c>
      <c r="AP72" s="326">
        <v>78189</v>
      </c>
      <c r="AQ72" s="379">
        <v>10.394045198173655</v>
      </c>
      <c r="AR72" s="302">
        <v>7972</v>
      </c>
      <c r="AS72" s="305">
        <v>77658</v>
      </c>
      <c r="AT72" s="300">
        <v>10.265523191429086</v>
      </c>
      <c r="AU72" s="302">
        <v>7826</v>
      </c>
      <c r="AV72" s="302">
        <v>77301</v>
      </c>
      <c r="AW72" s="300">
        <v>10.124060490808658</v>
      </c>
      <c r="AX72" s="302">
        <v>7765</v>
      </c>
      <c r="AY72" s="302">
        <v>77170</v>
      </c>
      <c r="AZ72" s="300">
        <v>10.062200336918492</v>
      </c>
      <c r="BA72" s="302">
        <v>7672</v>
      </c>
      <c r="BB72" s="302">
        <v>77229</v>
      </c>
      <c r="BC72" s="300">
        <v>9.9340921156560356</v>
      </c>
      <c r="BD72" s="302">
        <v>7496</v>
      </c>
      <c r="BE72" s="302">
        <v>76925</v>
      </c>
      <c r="BF72" s="300">
        <v>9.7445563860903466</v>
      </c>
      <c r="BG72" s="413">
        <v>7379</v>
      </c>
      <c r="BH72" s="302">
        <v>76856</v>
      </c>
      <c r="BI72" s="300">
        <f t="shared" ref="BI72:BI135" si="2">(BG72/BH72)*100</f>
        <v>9.6010721349016332</v>
      </c>
      <c r="BJ72" s="302">
        <v>7188</v>
      </c>
      <c r="BK72" s="302">
        <v>76710</v>
      </c>
      <c r="BL72" s="300">
        <v>9.3703558858036757</v>
      </c>
      <c r="BM72" s="302">
        <v>7081</v>
      </c>
      <c r="BN72" s="302">
        <v>76707</v>
      </c>
      <c r="BO72" s="300">
        <f t="shared" ref="BO72:BO135" si="3">(BM72/BN72)*100</f>
        <v>9.2312305265490764</v>
      </c>
    </row>
    <row r="73" spans="1:67" x14ac:dyDescent="0.2">
      <c r="A73" s="306" t="s">
        <v>629</v>
      </c>
      <c r="B73" s="5" t="s">
        <v>477</v>
      </c>
      <c r="C73" s="5" t="s">
        <v>404</v>
      </c>
      <c r="D73" s="5" t="s">
        <v>426</v>
      </c>
      <c r="E73" s="5" t="s">
        <v>47</v>
      </c>
      <c r="F73" s="117" t="s">
        <v>150</v>
      </c>
      <c r="G73" s="5" t="s">
        <v>151</v>
      </c>
      <c r="H73" s="326">
        <v>10062</v>
      </c>
      <c r="I73" s="381">
        <v>85237</v>
      </c>
      <c r="J73" s="379">
        <v>11.80473268650938</v>
      </c>
      <c r="K73" s="326">
        <v>10026</v>
      </c>
      <c r="L73" s="381">
        <v>85098</v>
      </c>
      <c r="M73" s="379">
        <v>11.781710498484101</v>
      </c>
      <c r="N73" s="326">
        <v>9975</v>
      </c>
      <c r="O73" s="326">
        <v>84943</v>
      </c>
      <c r="P73" s="379">
        <v>11.743168948589053</v>
      </c>
      <c r="Q73" s="326">
        <v>9861</v>
      </c>
      <c r="R73" s="326">
        <v>84818</v>
      </c>
      <c r="S73" s="379">
        <v>11.626069937984862</v>
      </c>
      <c r="T73" s="326">
        <v>9897</v>
      </c>
      <c r="U73" s="326">
        <v>85254</v>
      </c>
      <c r="V73" s="379">
        <v>11.608839467942852</v>
      </c>
      <c r="W73" s="326">
        <v>9866</v>
      </c>
      <c r="X73" s="326">
        <v>84962</v>
      </c>
      <c r="Y73" s="379">
        <v>11.612250182434499</v>
      </c>
      <c r="Z73" s="326">
        <v>9817</v>
      </c>
      <c r="AA73" s="326">
        <v>85621</v>
      </c>
      <c r="AB73" s="379">
        <v>11.465645110428516</v>
      </c>
      <c r="AC73" s="326">
        <v>9726</v>
      </c>
      <c r="AD73" s="326">
        <v>85811</v>
      </c>
      <c r="AE73" s="379">
        <v>11.334211231660277</v>
      </c>
      <c r="AF73" s="326">
        <v>9681</v>
      </c>
      <c r="AG73" s="326">
        <v>85571</v>
      </c>
      <c r="AH73" s="379">
        <v>11.313412254151524</v>
      </c>
      <c r="AI73" s="326">
        <v>9588</v>
      </c>
      <c r="AJ73" s="326">
        <v>85795</v>
      </c>
      <c r="AK73" s="379">
        <v>11.175476426365174</v>
      </c>
      <c r="AL73" s="326">
        <v>9514</v>
      </c>
      <c r="AM73" s="326">
        <v>86132</v>
      </c>
      <c r="AN73" s="379">
        <v>11.045836622857939</v>
      </c>
      <c r="AO73" s="326">
        <v>9478</v>
      </c>
      <c r="AP73" s="326">
        <v>86051</v>
      </c>
      <c r="AQ73" s="379">
        <v>11.014398438135524</v>
      </c>
      <c r="AR73" s="302">
        <v>9424</v>
      </c>
      <c r="AS73" s="305">
        <v>86707</v>
      </c>
      <c r="AT73" s="300">
        <v>10.868787987129066</v>
      </c>
      <c r="AU73" s="302">
        <v>9378</v>
      </c>
      <c r="AV73" s="302">
        <v>87078</v>
      </c>
      <c r="AW73" s="300">
        <v>10.769654792255219</v>
      </c>
      <c r="AX73" s="302">
        <v>9379</v>
      </c>
      <c r="AY73" s="302">
        <v>87451</v>
      </c>
      <c r="AZ73" s="300">
        <v>10.724863066174201</v>
      </c>
      <c r="BA73" s="302">
        <v>9378</v>
      </c>
      <c r="BB73" s="302">
        <v>88460</v>
      </c>
      <c r="BC73" s="300">
        <v>10.60140176350893</v>
      </c>
      <c r="BD73" s="302">
        <v>9363</v>
      </c>
      <c r="BE73" s="302">
        <v>88699</v>
      </c>
      <c r="BF73" s="300">
        <v>10.555925094984159</v>
      </c>
      <c r="BG73" s="413">
        <v>9308</v>
      </c>
      <c r="BH73" s="302">
        <v>89218</v>
      </c>
      <c r="BI73" s="300">
        <f t="shared" si="2"/>
        <v>10.432872290344998</v>
      </c>
      <c r="BJ73" s="302">
        <v>9331</v>
      </c>
      <c r="BK73" s="302">
        <v>89419</v>
      </c>
      <c r="BL73" s="300">
        <v>10.435142419396325</v>
      </c>
      <c r="BM73" s="302">
        <v>9302</v>
      </c>
      <c r="BN73" s="302">
        <v>90189</v>
      </c>
      <c r="BO73" s="300">
        <f t="shared" si="3"/>
        <v>10.313896373171895</v>
      </c>
    </row>
    <row r="74" spans="1:67" x14ac:dyDescent="0.2">
      <c r="A74" s="306" t="s">
        <v>622</v>
      </c>
      <c r="B74" s="5" t="s">
        <v>477</v>
      </c>
      <c r="C74" s="5" t="s">
        <v>404</v>
      </c>
      <c r="D74" s="5" t="s">
        <v>418</v>
      </c>
      <c r="E74" s="5" t="s">
        <v>12</v>
      </c>
      <c r="F74" s="117" t="s">
        <v>152</v>
      </c>
      <c r="G74" s="5" t="s">
        <v>153</v>
      </c>
      <c r="H74" s="326">
        <v>10482</v>
      </c>
      <c r="I74" s="381">
        <v>103831</v>
      </c>
      <c r="J74" s="379">
        <v>10.095250936618157</v>
      </c>
      <c r="K74" s="326">
        <v>10452</v>
      </c>
      <c r="L74" s="381">
        <v>103604</v>
      </c>
      <c r="M74" s="379">
        <v>10.088413574765454</v>
      </c>
      <c r="N74" s="326">
        <v>10501</v>
      </c>
      <c r="O74" s="326">
        <v>103549</v>
      </c>
      <c r="P74" s="379">
        <v>10.141092622816252</v>
      </c>
      <c r="Q74" s="326">
        <v>10678</v>
      </c>
      <c r="R74" s="326">
        <v>103730</v>
      </c>
      <c r="S74" s="379">
        <v>10.294032584594619</v>
      </c>
      <c r="T74" s="326">
        <v>10670</v>
      </c>
      <c r="U74" s="326">
        <v>103113</v>
      </c>
      <c r="V74" s="379">
        <v>10.347870782539543</v>
      </c>
      <c r="W74" s="326">
        <v>10792</v>
      </c>
      <c r="X74" s="326">
        <v>103087</v>
      </c>
      <c r="Y74" s="379">
        <v>10.468827301211597</v>
      </c>
      <c r="Z74" s="326">
        <v>10794</v>
      </c>
      <c r="AA74" s="326">
        <v>102806</v>
      </c>
      <c r="AB74" s="379">
        <v>10.499387195299885</v>
      </c>
      <c r="AC74" s="326">
        <v>10805</v>
      </c>
      <c r="AD74" s="326">
        <v>102767</v>
      </c>
      <c r="AE74" s="379">
        <v>10.514075530082614</v>
      </c>
      <c r="AF74" s="326">
        <v>10820</v>
      </c>
      <c r="AG74" s="326">
        <v>102376</v>
      </c>
      <c r="AH74" s="379">
        <v>10.568883332030945</v>
      </c>
      <c r="AI74" s="326">
        <v>10728</v>
      </c>
      <c r="AJ74" s="326">
        <v>101792</v>
      </c>
      <c r="AK74" s="379">
        <v>10.539138635649167</v>
      </c>
      <c r="AL74" s="326">
        <v>10636</v>
      </c>
      <c r="AM74" s="326">
        <v>101620</v>
      </c>
      <c r="AN74" s="379">
        <v>10.466443613461916</v>
      </c>
      <c r="AO74" s="326">
        <v>10717</v>
      </c>
      <c r="AP74" s="326">
        <v>101746</v>
      </c>
      <c r="AQ74" s="379">
        <v>10.533092210013169</v>
      </c>
      <c r="AR74" s="302">
        <v>10709</v>
      </c>
      <c r="AS74" s="305">
        <v>102085</v>
      </c>
      <c r="AT74" s="300">
        <v>10.490277709751677</v>
      </c>
      <c r="AU74" s="302">
        <v>10688</v>
      </c>
      <c r="AV74" s="302">
        <v>102025</v>
      </c>
      <c r="AW74" s="300">
        <v>10.475863758882626</v>
      </c>
      <c r="AX74" s="302">
        <v>10620</v>
      </c>
      <c r="AY74" s="302">
        <v>101923</v>
      </c>
      <c r="AZ74" s="300">
        <v>10.419630505381514</v>
      </c>
      <c r="BA74" s="302">
        <v>10550</v>
      </c>
      <c r="BB74" s="302">
        <v>102174</v>
      </c>
      <c r="BC74" s="300">
        <v>10.32552312721436</v>
      </c>
      <c r="BD74" s="302">
        <v>10519</v>
      </c>
      <c r="BE74" s="302">
        <v>102529</v>
      </c>
      <c r="BF74" s="300">
        <v>10.259536326307678</v>
      </c>
      <c r="BG74" s="413">
        <v>10376</v>
      </c>
      <c r="BH74" s="302">
        <v>102518</v>
      </c>
      <c r="BI74" s="300">
        <f t="shared" si="2"/>
        <v>10.121149456680778</v>
      </c>
      <c r="BJ74" s="302">
        <v>10267</v>
      </c>
      <c r="BK74" s="302">
        <v>102353</v>
      </c>
      <c r="BL74" s="300">
        <v>10.030971246568249</v>
      </c>
      <c r="BM74" s="302">
        <v>10157</v>
      </c>
      <c r="BN74" s="302">
        <v>102631</v>
      </c>
      <c r="BO74" s="300">
        <f t="shared" si="3"/>
        <v>9.8966199296508854</v>
      </c>
    </row>
    <row r="75" spans="1:67" x14ac:dyDescent="0.2">
      <c r="A75" s="306" t="s">
        <v>619</v>
      </c>
      <c r="B75" s="5" t="s">
        <v>474</v>
      </c>
      <c r="C75" s="5" t="s">
        <v>401</v>
      </c>
      <c r="D75" s="5" t="s">
        <v>436</v>
      </c>
      <c r="E75" s="5" t="s">
        <v>114</v>
      </c>
      <c r="F75" s="117" t="s">
        <v>154</v>
      </c>
      <c r="G75" s="5" t="s">
        <v>155</v>
      </c>
      <c r="H75" s="326">
        <v>5065</v>
      </c>
      <c r="I75" s="381">
        <v>78815</v>
      </c>
      <c r="J75" s="379">
        <v>6.4264416671953306</v>
      </c>
      <c r="K75" s="326">
        <v>5027</v>
      </c>
      <c r="L75" s="381">
        <v>78100</v>
      </c>
      <c r="M75" s="379">
        <v>6.436619718309859</v>
      </c>
      <c r="N75" s="326">
        <v>4999</v>
      </c>
      <c r="O75" s="326">
        <v>77418</v>
      </c>
      <c r="P75" s="379">
        <v>6.4571546668733371</v>
      </c>
      <c r="Q75" s="326">
        <v>4995</v>
      </c>
      <c r="R75" s="326">
        <v>77091</v>
      </c>
      <c r="S75" s="379">
        <v>6.4793555667976799</v>
      </c>
      <c r="T75" s="326">
        <v>5029</v>
      </c>
      <c r="U75" s="326">
        <v>76839</v>
      </c>
      <c r="V75" s="379">
        <v>6.5448535249027193</v>
      </c>
      <c r="W75" s="326">
        <v>4937</v>
      </c>
      <c r="X75" s="326">
        <v>76151</v>
      </c>
      <c r="Y75" s="379">
        <v>6.48317159328177</v>
      </c>
      <c r="Z75" s="326">
        <v>4971</v>
      </c>
      <c r="AA75" s="326">
        <v>75908</v>
      </c>
      <c r="AB75" s="379">
        <v>6.5487168677873218</v>
      </c>
      <c r="AC75" s="326">
        <v>4957</v>
      </c>
      <c r="AD75" s="326">
        <v>75614</v>
      </c>
      <c r="AE75" s="379">
        <v>6.5556642949718302</v>
      </c>
      <c r="AF75" s="326">
        <v>4992</v>
      </c>
      <c r="AG75" s="326">
        <v>75181</v>
      </c>
      <c r="AH75" s="379">
        <v>6.6399755257312361</v>
      </c>
      <c r="AI75" s="326">
        <v>4998</v>
      </c>
      <c r="AJ75" s="326">
        <v>74608</v>
      </c>
      <c r="AK75" s="379">
        <v>6.699013510615484</v>
      </c>
      <c r="AL75" s="326">
        <v>4950</v>
      </c>
      <c r="AM75" s="326">
        <v>74397</v>
      </c>
      <c r="AN75" s="379">
        <v>6.6534940925037294</v>
      </c>
      <c r="AO75" s="326">
        <v>4933</v>
      </c>
      <c r="AP75" s="326">
        <v>73813</v>
      </c>
      <c r="AQ75" s="379">
        <v>6.6831046021703493</v>
      </c>
      <c r="AR75" s="302">
        <v>4952</v>
      </c>
      <c r="AS75" s="305">
        <v>73709</v>
      </c>
      <c r="AT75" s="300">
        <v>6.7183111967331</v>
      </c>
      <c r="AU75" s="302">
        <v>4943</v>
      </c>
      <c r="AV75" s="302">
        <v>73572</v>
      </c>
      <c r="AW75" s="300">
        <v>6.7185885934866532</v>
      </c>
      <c r="AX75" s="302">
        <v>4892</v>
      </c>
      <c r="AY75" s="302">
        <v>73385</v>
      </c>
      <c r="AZ75" s="300">
        <v>6.6662124412345838</v>
      </c>
      <c r="BA75" s="302">
        <v>4907</v>
      </c>
      <c r="BB75" s="302">
        <v>73513</v>
      </c>
      <c r="BC75" s="300">
        <v>6.6750098622012439</v>
      </c>
      <c r="BD75" s="302">
        <v>4833</v>
      </c>
      <c r="BE75" s="302">
        <v>73454</v>
      </c>
      <c r="BF75" s="300">
        <v>6.5796280665450482</v>
      </c>
      <c r="BG75" s="413">
        <v>4858</v>
      </c>
      <c r="BH75" s="302">
        <v>73458</v>
      </c>
      <c r="BI75" s="300">
        <f t="shared" si="2"/>
        <v>6.6133028397179343</v>
      </c>
      <c r="BJ75" s="302">
        <v>4800</v>
      </c>
      <c r="BK75" s="302">
        <v>73867</v>
      </c>
      <c r="BL75" s="300">
        <v>6.4981656219962911</v>
      </c>
      <c r="BM75" s="302">
        <v>4777</v>
      </c>
      <c r="BN75" s="302">
        <v>74441</v>
      </c>
      <c r="BO75" s="300">
        <f t="shared" si="3"/>
        <v>6.4171625851345366</v>
      </c>
    </row>
    <row r="76" spans="1:67" x14ac:dyDescent="0.2">
      <c r="A76" s="306" t="s">
        <v>629</v>
      </c>
      <c r="B76" s="5" t="s">
        <v>477</v>
      </c>
      <c r="C76" s="5" t="s">
        <v>404</v>
      </c>
      <c r="D76" s="5" t="s">
        <v>426</v>
      </c>
      <c r="E76" s="5" t="s">
        <v>47</v>
      </c>
      <c r="F76" s="117" t="s">
        <v>156</v>
      </c>
      <c r="G76" s="5" t="s">
        <v>157</v>
      </c>
      <c r="H76" s="326">
        <v>17469</v>
      </c>
      <c r="I76" s="381">
        <v>141501</v>
      </c>
      <c r="J76" s="379">
        <v>12.345495791549176</v>
      </c>
      <c r="K76" s="326">
        <v>17328</v>
      </c>
      <c r="L76" s="381">
        <v>141098</v>
      </c>
      <c r="M76" s="379">
        <v>12.280826092503084</v>
      </c>
      <c r="N76" s="326">
        <v>17058</v>
      </c>
      <c r="O76" s="326">
        <v>140434</v>
      </c>
      <c r="P76" s="379">
        <v>12.146631157696854</v>
      </c>
      <c r="Q76" s="326">
        <v>16920</v>
      </c>
      <c r="R76" s="326">
        <v>139564</v>
      </c>
      <c r="S76" s="379">
        <v>12.123470235877447</v>
      </c>
      <c r="T76" s="326">
        <v>16800</v>
      </c>
      <c r="U76" s="326">
        <v>138849</v>
      </c>
      <c r="V76" s="379">
        <v>12.099474969211158</v>
      </c>
      <c r="W76" s="326">
        <v>16518</v>
      </c>
      <c r="X76" s="326">
        <v>137823</v>
      </c>
      <c r="Y76" s="379">
        <v>11.984937202063515</v>
      </c>
      <c r="Z76" s="326">
        <v>16298</v>
      </c>
      <c r="AA76" s="326">
        <v>136916</v>
      </c>
      <c r="AB76" s="379">
        <v>11.903648952642495</v>
      </c>
      <c r="AC76" s="326">
        <v>16114</v>
      </c>
      <c r="AD76" s="326">
        <v>135810</v>
      </c>
      <c r="AE76" s="379">
        <v>11.865105662322362</v>
      </c>
      <c r="AF76" s="326">
        <v>15858</v>
      </c>
      <c r="AG76" s="326">
        <v>133811</v>
      </c>
      <c r="AH76" s="379">
        <v>11.851043636173408</v>
      </c>
      <c r="AI76" s="326">
        <v>15622</v>
      </c>
      <c r="AJ76" s="326">
        <v>132523</v>
      </c>
      <c r="AK76" s="379">
        <v>11.788142435652679</v>
      </c>
      <c r="AL76" s="326">
        <v>15471</v>
      </c>
      <c r="AM76" s="326">
        <v>132158</v>
      </c>
      <c r="AN76" s="379">
        <v>11.706442288775557</v>
      </c>
      <c r="AO76" s="326">
        <v>15216</v>
      </c>
      <c r="AP76" s="326">
        <v>131134</v>
      </c>
      <c r="AQ76" s="379">
        <v>11.60339805084875</v>
      </c>
      <c r="AR76" s="302">
        <v>15089</v>
      </c>
      <c r="AS76" s="305">
        <v>130697</v>
      </c>
      <c r="AT76" s="300">
        <v>11.545023986778579</v>
      </c>
      <c r="AU76" s="302">
        <v>14924</v>
      </c>
      <c r="AV76" s="302">
        <v>129789</v>
      </c>
      <c r="AW76" s="300">
        <v>11.498663214910355</v>
      </c>
      <c r="AX76" s="302">
        <v>14683</v>
      </c>
      <c r="AY76" s="302">
        <v>128922</v>
      </c>
      <c r="AZ76" s="300">
        <v>11.389056949163059</v>
      </c>
      <c r="BA76" s="302">
        <v>14442</v>
      </c>
      <c r="BB76" s="302">
        <v>128687</v>
      </c>
      <c r="BC76" s="300">
        <v>11.222578815264946</v>
      </c>
      <c r="BD76" s="302">
        <v>14169</v>
      </c>
      <c r="BE76" s="302">
        <v>128604</v>
      </c>
      <c r="BF76" s="300">
        <v>11.017542222636932</v>
      </c>
      <c r="BG76" s="413">
        <v>14115</v>
      </c>
      <c r="BH76" s="302">
        <v>128367</v>
      </c>
      <c r="BI76" s="300">
        <f t="shared" si="2"/>
        <v>10.995816681857487</v>
      </c>
      <c r="BJ76" s="302">
        <v>13943</v>
      </c>
      <c r="BK76" s="302">
        <v>128378</v>
      </c>
      <c r="BL76" s="300">
        <v>10.860895168954181</v>
      </c>
      <c r="BM76" s="302">
        <v>13704</v>
      </c>
      <c r="BN76" s="302">
        <v>128477</v>
      </c>
      <c r="BO76" s="300">
        <f t="shared" si="3"/>
        <v>10.666500618787799</v>
      </c>
    </row>
    <row r="77" spans="1:67" x14ac:dyDescent="0.2">
      <c r="A77" s="306" t="s">
        <v>634</v>
      </c>
      <c r="B77" s="5" t="s">
        <v>491</v>
      </c>
      <c r="C77" s="5" t="s">
        <v>410</v>
      </c>
      <c r="D77" s="5" t="s">
        <v>433</v>
      </c>
      <c r="E77" s="5" t="s">
        <v>91</v>
      </c>
      <c r="F77" s="117" t="s">
        <v>158</v>
      </c>
      <c r="G77" s="5" t="s">
        <v>159</v>
      </c>
      <c r="H77" s="326">
        <v>12656</v>
      </c>
      <c r="I77" s="381">
        <v>180623</v>
      </c>
      <c r="J77" s="379">
        <v>7.006859591524889</v>
      </c>
      <c r="K77" s="326">
        <v>12654</v>
      </c>
      <c r="L77" s="381">
        <v>179351</v>
      </c>
      <c r="M77" s="379">
        <v>7.05543877647741</v>
      </c>
      <c r="N77" s="326">
        <v>12636</v>
      </c>
      <c r="O77" s="326">
        <v>178119</v>
      </c>
      <c r="P77" s="379">
        <v>7.0941336971350619</v>
      </c>
      <c r="Q77" s="326">
        <v>12632</v>
      </c>
      <c r="R77" s="326">
        <v>177297</v>
      </c>
      <c r="S77" s="379">
        <v>7.1247680445805619</v>
      </c>
      <c r="T77" s="326">
        <v>12743</v>
      </c>
      <c r="U77" s="326">
        <v>176656</v>
      </c>
      <c r="V77" s="379">
        <v>7.2134543972466254</v>
      </c>
      <c r="W77" s="326">
        <v>12732</v>
      </c>
      <c r="X77" s="326">
        <v>175581</v>
      </c>
      <c r="Y77" s="379">
        <v>7.2513540758965949</v>
      </c>
      <c r="Z77" s="326">
        <v>12875</v>
      </c>
      <c r="AA77" s="326">
        <v>175914</v>
      </c>
      <c r="AB77" s="379">
        <v>7.3189171981763819</v>
      </c>
      <c r="AC77" s="326">
        <v>12951</v>
      </c>
      <c r="AD77" s="326">
        <v>174535</v>
      </c>
      <c r="AE77" s="379">
        <v>7.4202881943449732</v>
      </c>
      <c r="AF77" s="326">
        <v>12952</v>
      </c>
      <c r="AG77" s="326">
        <v>171798</v>
      </c>
      <c r="AH77" s="379">
        <v>7.5390866017066553</v>
      </c>
      <c r="AI77" s="326">
        <v>12948</v>
      </c>
      <c r="AJ77" s="326">
        <v>170395</v>
      </c>
      <c r="AK77" s="379">
        <v>7.5988145192053755</v>
      </c>
      <c r="AL77" s="326">
        <v>13027</v>
      </c>
      <c r="AM77" s="326">
        <v>170326</v>
      </c>
      <c r="AN77" s="379">
        <v>7.6482744853985887</v>
      </c>
      <c r="AO77" s="326">
        <v>13081</v>
      </c>
      <c r="AP77" s="326">
        <v>169394</v>
      </c>
      <c r="AQ77" s="379">
        <v>7.7222333730828723</v>
      </c>
      <c r="AR77" s="302">
        <v>13150</v>
      </c>
      <c r="AS77" s="305">
        <v>168957</v>
      </c>
      <c r="AT77" s="300">
        <v>7.7830453902472225</v>
      </c>
      <c r="AU77" s="302">
        <v>13165</v>
      </c>
      <c r="AV77" s="302">
        <v>168863</v>
      </c>
      <c r="AW77" s="300">
        <v>7.7962608741997954</v>
      </c>
      <c r="AX77" s="302">
        <v>13144</v>
      </c>
      <c r="AY77" s="302">
        <v>168040</v>
      </c>
      <c r="AZ77" s="300">
        <v>7.8219471554391813</v>
      </c>
      <c r="BA77" s="302">
        <v>13275</v>
      </c>
      <c r="BB77" s="302">
        <v>168341</v>
      </c>
      <c r="BC77" s="300">
        <v>7.8857794595493678</v>
      </c>
      <c r="BD77" s="302">
        <v>13254</v>
      </c>
      <c r="BE77" s="302">
        <v>168043</v>
      </c>
      <c r="BF77" s="300">
        <v>7.8872669495307743</v>
      </c>
      <c r="BG77" s="413">
        <v>13249</v>
      </c>
      <c r="BH77" s="302">
        <v>167895</v>
      </c>
      <c r="BI77" s="300">
        <f t="shared" si="2"/>
        <v>7.8912415497781359</v>
      </c>
      <c r="BJ77" s="302">
        <v>13156</v>
      </c>
      <c r="BK77" s="302">
        <v>167272</v>
      </c>
      <c r="BL77" s="300">
        <v>7.8650341958008516</v>
      </c>
      <c r="BM77" s="302">
        <v>13082</v>
      </c>
      <c r="BN77" s="302">
        <v>167384</v>
      </c>
      <c r="BO77" s="300">
        <f t="shared" si="3"/>
        <v>7.8155618219184628</v>
      </c>
    </row>
    <row r="78" spans="1:67" x14ac:dyDescent="0.2">
      <c r="A78" s="306" t="s">
        <v>630</v>
      </c>
      <c r="B78" s="5" t="s">
        <v>475</v>
      </c>
      <c r="C78" s="5" t="s">
        <v>402</v>
      </c>
      <c r="D78" s="5" t="s">
        <v>427</v>
      </c>
      <c r="E78" s="5" t="s">
        <v>50</v>
      </c>
      <c r="F78" s="117" t="s">
        <v>160</v>
      </c>
      <c r="G78" s="5" t="s">
        <v>161</v>
      </c>
      <c r="H78" s="326">
        <v>10393</v>
      </c>
      <c r="I78" s="381">
        <v>122587</v>
      </c>
      <c r="J78" s="379">
        <v>8.4780604794961931</v>
      </c>
      <c r="K78" s="326">
        <v>10384</v>
      </c>
      <c r="L78" s="381">
        <v>121890</v>
      </c>
      <c r="M78" s="379">
        <v>8.5191566166215438</v>
      </c>
      <c r="N78" s="326">
        <v>10343</v>
      </c>
      <c r="O78" s="326">
        <v>121463</v>
      </c>
      <c r="P78" s="379">
        <v>8.5153503536056245</v>
      </c>
      <c r="Q78" s="326">
        <v>10341</v>
      </c>
      <c r="R78" s="326">
        <v>121133</v>
      </c>
      <c r="S78" s="379">
        <v>8.5368974598168954</v>
      </c>
      <c r="T78" s="326">
        <v>10384</v>
      </c>
      <c r="U78" s="326">
        <v>120570</v>
      </c>
      <c r="V78" s="379">
        <v>8.6124243178236703</v>
      </c>
      <c r="W78" s="326">
        <v>10394</v>
      </c>
      <c r="X78" s="326">
        <v>119969</v>
      </c>
      <c r="Y78" s="379">
        <v>8.6639048420842055</v>
      </c>
      <c r="Z78" s="326">
        <v>10369</v>
      </c>
      <c r="AA78" s="326">
        <v>119390</v>
      </c>
      <c r="AB78" s="379">
        <v>8.6849819917916076</v>
      </c>
      <c r="AC78" s="326">
        <v>10288</v>
      </c>
      <c r="AD78" s="326">
        <v>118568</v>
      </c>
      <c r="AE78" s="379">
        <v>8.676877403683962</v>
      </c>
      <c r="AF78" s="326">
        <v>10226</v>
      </c>
      <c r="AG78" s="326">
        <v>116382</v>
      </c>
      <c r="AH78" s="379">
        <v>8.7865821175095817</v>
      </c>
      <c r="AI78" s="326">
        <v>10246</v>
      </c>
      <c r="AJ78" s="326">
        <v>115270</v>
      </c>
      <c r="AK78" s="379">
        <v>8.8886961047974324</v>
      </c>
      <c r="AL78" s="326">
        <v>10115</v>
      </c>
      <c r="AM78" s="326">
        <v>114284</v>
      </c>
      <c r="AN78" s="379">
        <v>8.8507577613664203</v>
      </c>
      <c r="AO78" s="326">
        <v>10147</v>
      </c>
      <c r="AP78" s="326">
        <v>112916</v>
      </c>
      <c r="AQ78" s="379">
        <v>8.9863261185305898</v>
      </c>
      <c r="AR78" s="302">
        <v>10097</v>
      </c>
      <c r="AS78" s="305">
        <v>112192</v>
      </c>
      <c r="AT78" s="300">
        <v>8.9997504278379914</v>
      </c>
      <c r="AU78" s="302">
        <v>10003</v>
      </c>
      <c r="AV78" s="302">
        <v>111505</v>
      </c>
      <c r="AW78" s="300">
        <v>8.9708981660015237</v>
      </c>
      <c r="AX78" s="302">
        <v>10034</v>
      </c>
      <c r="AY78" s="302">
        <v>111006</v>
      </c>
      <c r="AZ78" s="300">
        <v>9.0391510368808898</v>
      </c>
      <c r="BA78" s="302">
        <v>9972</v>
      </c>
      <c r="BB78" s="302">
        <v>111057</v>
      </c>
      <c r="BC78" s="300">
        <v>8.9791728571814478</v>
      </c>
      <c r="BD78" s="302">
        <v>9862</v>
      </c>
      <c r="BE78" s="302">
        <v>111384</v>
      </c>
      <c r="BF78" s="300">
        <v>8.8540544422897369</v>
      </c>
      <c r="BG78" s="413">
        <v>9719</v>
      </c>
      <c r="BH78" s="302">
        <v>110673</v>
      </c>
      <c r="BI78" s="300">
        <f t="shared" si="2"/>
        <v>8.7817263469861668</v>
      </c>
      <c r="BJ78" s="302">
        <v>9621</v>
      </c>
      <c r="BK78" s="302">
        <v>110477</v>
      </c>
      <c r="BL78" s="300">
        <v>8.7085999800863529</v>
      </c>
      <c r="BM78" s="302">
        <v>9614</v>
      </c>
      <c r="BN78" s="302">
        <v>110664</v>
      </c>
      <c r="BO78" s="300">
        <f t="shared" si="3"/>
        <v>8.6875587363550935</v>
      </c>
    </row>
    <row r="79" spans="1:67" x14ac:dyDescent="0.2">
      <c r="A79" s="306" t="s">
        <v>621</v>
      </c>
      <c r="B79" s="5" t="s">
        <v>477</v>
      </c>
      <c r="C79" s="5" t="s">
        <v>404</v>
      </c>
      <c r="D79" s="5" t="s">
        <v>418</v>
      </c>
      <c r="E79" s="5" t="s">
        <v>12</v>
      </c>
      <c r="F79" s="117" t="s">
        <v>162</v>
      </c>
      <c r="G79" s="5" t="s">
        <v>163</v>
      </c>
      <c r="H79" s="326">
        <v>18537</v>
      </c>
      <c r="I79" s="381">
        <v>161348</v>
      </c>
      <c r="J79" s="379">
        <v>11.488831593822049</v>
      </c>
      <c r="K79" s="326">
        <v>18382</v>
      </c>
      <c r="L79" s="381">
        <v>161396</v>
      </c>
      <c r="M79" s="379">
        <v>11.389377679744232</v>
      </c>
      <c r="N79" s="326">
        <v>18157</v>
      </c>
      <c r="O79" s="326">
        <v>161850</v>
      </c>
      <c r="P79" s="379">
        <v>11.218412109978376</v>
      </c>
      <c r="Q79" s="326">
        <v>17943</v>
      </c>
      <c r="R79" s="326">
        <v>162213</v>
      </c>
      <c r="S79" s="379">
        <v>11.061382256662537</v>
      </c>
      <c r="T79" s="326">
        <v>17806</v>
      </c>
      <c r="U79" s="326">
        <v>162173</v>
      </c>
      <c r="V79" s="379">
        <v>10.979632861203777</v>
      </c>
      <c r="W79" s="326">
        <v>17606</v>
      </c>
      <c r="X79" s="326">
        <v>161727</v>
      </c>
      <c r="Y79" s="379">
        <v>10.886246576020083</v>
      </c>
      <c r="Z79" s="326">
        <v>17438</v>
      </c>
      <c r="AA79" s="326">
        <v>161475</v>
      </c>
      <c r="AB79" s="379">
        <v>10.799194921814523</v>
      </c>
      <c r="AC79" s="326">
        <v>17045</v>
      </c>
      <c r="AD79" s="326">
        <v>160855</v>
      </c>
      <c r="AE79" s="379">
        <v>10.596499953374156</v>
      </c>
      <c r="AF79" s="326">
        <v>16620</v>
      </c>
      <c r="AG79" s="326">
        <v>159349</v>
      </c>
      <c r="AH79" s="379">
        <v>10.429936805376878</v>
      </c>
      <c r="AI79" s="326">
        <v>16010</v>
      </c>
      <c r="AJ79" s="326">
        <v>157642</v>
      </c>
      <c r="AK79" s="379">
        <v>10.155922913944252</v>
      </c>
      <c r="AL79" s="326">
        <v>15551</v>
      </c>
      <c r="AM79" s="326">
        <v>157476</v>
      </c>
      <c r="AN79" s="379">
        <v>9.8751555792628718</v>
      </c>
      <c r="AO79" s="326">
        <v>15099</v>
      </c>
      <c r="AP79" s="326">
        <v>156112</v>
      </c>
      <c r="AQ79" s="379">
        <v>9.6719022240442758</v>
      </c>
      <c r="AR79" s="302">
        <v>14720</v>
      </c>
      <c r="AS79" s="305">
        <v>155555</v>
      </c>
      <c r="AT79" s="300">
        <v>9.4628909388962104</v>
      </c>
      <c r="AU79" s="302">
        <v>14474</v>
      </c>
      <c r="AV79" s="302">
        <v>155197</v>
      </c>
      <c r="AW79" s="300">
        <v>9.3262112025361326</v>
      </c>
      <c r="AX79" s="302">
        <v>14330</v>
      </c>
      <c r="AY79" s="302">
        <v>154214</v>
      </c>
      <c r="AZ79" s="300">
        <v>9.2922821533712892</v>
      </c>
      <c r="BA79" s="302">
        <v>14376</v>
      </c>
      <c r="BB79" s="302">
        <v>154429</v>
      </c>
      <c r="BC79" s="300">
        <v>9.3091323520841289</v>
      </c>
      <c r="BD79" s="302">
        <v>14196</v>
      </c>
      <c r="BE79" s="302">
        <v>153912</v>
      </c>
      <c r="BF79" s="300">
        <v>9.2234523623888975</v>
      </c>
      <c r="BG79" s="413">
        <v>14019</v>
      </c>
      <c r="BH79" s="302">
        <v>153663</v>
      </c>
      <c r="BI79" s="300">
        <f t="shared" si="2"/>
        <v>9.1232111829132592</v>
      </c>
      <c r="BJ79" s="302">
        <v>13926</v>
      </c>
      <c r="BK79" s="302">
        <v>154540</v>
      </c>
      <c r="BL79" s="300">
        <v>9.0112592209136793</v>
      </c>
      <c r="BM79" s="302">
        <v>13952</v>
      </c>
      <c r="BN79" s="302">
        <v>155615</v>
      </c>
      <c r="BO79" s="300">
        <f t="shared" si="3"/>
        <v>8.9657166725572726</v>
      </c>
    </row>
    <row r="80" spans="1:67" x14ac:dyDescent="0.2">
      <c r="A80" s="306" t="s">
        <v>500</v>
      </c>
      <c r="B80" s="5" t="s">
        <v>483</v>
      </c>
      <c r="C80" s="5" t="s">
        <v>407</v>
      </c>
      <c r="D80" s="5" t="s">
        <v>431</v>
      </c>
      <c r="E80" s="5" t="s">
        <v>82</v>
      </c>
      <c r="F80" s="117" t="s">
        <v>164</v>
      </c>
      <c r="G80" s="5" t="s">
        <v>165</v>
      </c>
      <c r="H80" s="326">
        <v>8219</v>
      </c>
      <c r="I80" s="381">
        <v>108217</v>
      </c>
      <c r="J80" s="379">
        <v>7.5949250117818821</v>
      </c>
      <c r="K80" s="326">
        <v>8177</v>
      </c>
      <c r="L80" s="381">
        <v>107315</v>
      </c>
      <c r="M80" s="379">
        <v>7.6196244700181719</v>
      </c>
      <c r="N80" s="326">
        <v>8083</v>
      </c>
      <c r="O80" s="326">
        <v>106339</v>
      </c>
      <c r="P80" s="379">
        <v>7.6011623205032963</v>
      </c>
      <c r="Q80" s="326">
        <v>8017</v>
      </c>
      <c r="R80" s="326">
        <v>105516</v>
      </c>
      <c r="S80" s="379">
        <v>7.5978998445733348</v>
      </c>
      <c r="T80" s="326">
        <v>8013</v>
      </c>
      <c r="U80" s="326">
        <v>105063</v>
      </c>
      <c r="V80" s="379">
        <v>7.6268524599526</v>
      </c>
      <c r="W80" s="326">
        <v>7983</v>
      </c>
      <c r="X80" s="326">
        <v>104268</v>
      </c>
      <c r="Y80" s="379">
        <v>7.656232017493382</v>
      </c>
      <c r="Z80" s="326">
        <v>8033</v>
      </c>
      <c r="AA80" s="326">
        <v>104793</v>
      </c>
      <c r="AB80" s="379">
        <v>7.6655883503669138</v>
      </c>
      <c r="AC80" s="326">
        <v>8009</v>
      </c>
      <c r="AD80" s="326">
        <v>104390</v>
      </c>
      <c r="AE80" s="379">
        <v>7.6721908228757547</v>
      </c>
      <c r="AF80" s="326">
        <v>8068</v>
      </c>
      <c r="AG80" s="326">
        <v>103639</v>
      </c>
      <c r="AH80" s="379">
        <v>7.7847142484971874</v>
      </c>
      <c r="AI80" s="326">
        <v>8001</v>
      </c>
      <c r="AJ80" s="326">
        <v>102107</v>
      </c>
      <c r="AK80" s="379">
        <v>7.8358976367927768</v>
      </c>
      <c r="AL80" s="326">
        <v>7906</v>
      </c>
      <c r="AM80" s="326">
        <v>101366</v>
      </c>
      <c r="AN80" s="379">
        <v>7.7994593848035834</v>
      </c>
      <c r="AO80" s="326">
        <v>7876</v>
      </c>
      <c r="AP80" s="326">
        <v>100921</v>
      </c>
      <c r="AQ80" s="379">
        <v>7.8041240177960978</v>
      </c>
      <c r="AR80" s="302">
        <v>7848</v>
      </c>
      <c r="AS80" s="305">
        <v>100910</v>
      </c>
      <c r="AT80" s="300">
        <v>7.7772272321870979</v>
      </c>
      <c r="AU80" s="302">
        <v>7827</v>
      </c>
      <c r="AV80" s="302">
        <v>100285</v>
      </c>
      <c r="AW80" s="300">
        <v>7.8047564441342168</v>
      </c>
      <c r="AX80" s="302">
        <v>7871</v>
      </c>
      <c r="AY80" s="302">
        <v>100498</v>
      </c>
      <c r="AZ80" s="300">
        <v>7.831996656649884</v>
      </c>
      <c r="BA80" s="302">
        <v>7928</v>
      </c>
      <c r="BB80" s="302">
        <v>101018</v>
      </c>
      <c r="BC80" s="300">
        <v>7.8481062780890536</v>
      </c>
      <c r="BD80" s="302">
        <v>7891</v>
      </c>
      <c r="BE80" s="302">
        <v>101070</v>
      </c>
      <c r="BF80" s="300">
        <v>7.8074601761155629</v>
      </c>
      <c r="BG80" s="413">
        <v>7858</v>
      </c>
      <c r="BH80" s="302">
        <v>101113</v>
      </c>
      <c r="BI80" s="300">
        <f t="shared" si="2"/>
        <v>7.7715031697210062</v>
      </c>
      <c r="BJ80" s="302">
        <v>7739</v>
      </c>
      <c r="BK80" s="302">
        <v>100660</v>
      </c>
      <c r="BL80" s="300">
        <v>7.6882575004967215</v>
      </c>
      <c r="BM80" s="302">
        <v>7755</v>
      </c>
      <c r="BN80" s="302">
        <v>100814</v>
      </c>
      <c r="BO80" s="300">
        <f t="shared" si="3"/>
        <v>7.6923839942865069</v>
      </c>
    </row>
    <row r="81" spans="1:67" x14ac:dyDescent="0.2">
      <c r="A81" s="306" t="s">
        <v>494</v>
      </c>
      <c r="B81" s="5" t="s">
        <v>481</v>
      </c>
      <c r="C81" s="5" t="s">
        <v>406</v>
      </c>
      <c r="D81" s="5" t="s">
        <v>421</v>
      </c>
      <c r="E81" s="5" t="s">
        <v>28</v>
      </c>
      <c r="F81" s="117" t="s">
        <v>166</v>
      </c>
      <c r="G81" s="5" t="s">
        <v>167</v>
      </c>
      <c r="H81" s="326">
        <v>31659</v>
      </c>
      <c r="I81" s="381">
        <v>348291</v>
      </c>
      <c r="J81" s="379">
        <v>9.0898128289275348</v>
      </c>
      <c r="K81" s="326">
        <v>31561</v>
      </c>
      <c r="L81" s="381">
        <v>345940</v>
      </c>
      <c r="M81" s="379">
        <v>9.12325836850321</v>
      </c>
      <c r="N81" s="326">
        <v>31363</v>
      </c>
      <c r="O81" s="326">
        <v>344107</v>
      </c>
      <c r="P81" s="379">
        <v>9.1143161865350031</v>
      </c>
      <c r="Q81" s="326">
        <v>31348</v>
      </c>
      <c r="R81" s="326">
        <v>343456</v>
      </c>
      <c r="S81" s="379">
        <v>9.1272244479642239</v>
      </c>
      <c r="T81" s="326">
        <v>31451</v>
      </c>
      <c r="U81" s="326">
        <v>342091</v>
      </c>
      <c r="V81" s="379">
        <v>9.1937525395289565</v>
      </c>
      <c r="W81" s="326">
        <v>31425</v>
      </c>
      <c r="X81" s="326">
        <v>339577</v>
      </c>
      <c r="Y81" s="379">
        <v>9.2541603229900726</v>
      </c>
      <c r="Z81" s="326">
        <v>31667</v>
      </c>
      <c r="AA81" s="326">
        <v>338380</v>
      </c>
      <c r="AB81" s="379">
        <v>9.3584136178261126</v>
      </c>
      <c r="AC81" s="326">
        <v>31605</v>
      </c>
      <c r="AD81" s="326">
        <v>336013</v>
      </c>
      <c r="AE81" s="379">
        <v>9.4058860817885019</v>
      </c>
      <c r="AF81" s="326">
        <v>31576</v>
      </c>
      <c r="AG81" s="326">
        <v>333978</v>
      </c>
      <c r="AH81" s="379">
        <v>9.4545149680517877</v>
      </c>
      <c r="AI81" s="326">
        <v>31323</v>
      </c>
      <c r="AJ81" s="326">
        <v>330888</v>
      </c>
      <c r="AK81" s="379">
        <v>9.4663451077101612</v>
      </c>
      <c r="AL81" s="326">
        <v>31184</v>
      </c>
      <c r="AM81" s="326">
        <v>329822</v>
      </c>
      <c r="AN81" s="379">
        <v>9.4547968298051686</v>
      </c>
      <c r="AO81" s="326">
        <v>31041</v>
      </c>
      <c r="AP81" s="326">
        <v>327791</v>
      </c>
      <c r="AQ81" s="379">
        <v>9.4697535929906547</v>
      </c>
      <c r="AR81" s="302">
        <v>31043</v>
      </c>
      <c r="AS81" s="305">
        <v>327712</v>
      </c>
      <c r="AT81" s="300">
        <v>9.4726467141880679</v>
      </c>
      <c r="AU81" s="302">
        <v>30962</v>
      </c>
      <c r="AV81" s="302">
        <v>326502</v>
      </c>
      <c r="AW81" s="300">
        <v>9.4829434429191846</v>
      </c>
      <c r="AX81" s="302">
        <v>30849</v>
      </c>
      <c r="AY81" s="302">
        <v>324917</v>
      </c>
      <c r="AZ81" s="300">
        <v>9.4944247300079709</v>
      </c>
      <c r="BA81" s="302">
        <v>30836</v>
      </c>
      <c r="BB81" s="302">
        <v>324968</v>
      </c>
      <c r="BC81" s="300">
        <v>9.4889342950690523</v>
      </c>
      <c r="BD81" s="302">
        <v>30765</v>
      </c>
      <c r="BE81" s="302">
        <v>324481</v>
      </c>
      <c r="BF81" s="300">
        <v>9.481294744530496</v>
      </c>
      <c r="BG81" s="413">
        <v>30714</v>
      </c>
      <c r="BH81" s="302">
        <v>324346</v>
      </c>
      <c r="BI81" s="300">
        <f t="shared" si="2"/>
        <v>9.469517120605774</v>
      </c>
      <c r="BJ81" s="302">
        <v>30583</v>
      </c>
      <c r="BK81" s="302">
        <v>324704</v>
      </c>
      <c r="BL81" s="300">
        <v>9.4187321375776101</v>
      </c>
      <c r="BM81" s="302">
        <v>30589</v>
      </c>
      <c r="BN81" s="302">
        <v>326262</v>
      </c>
      <c r="BO81" s="300">
        <f t="shared" si="3"/>
        <v>9.375593847889121</v>
      </c>
    </row>
    <row r="82" spans="1:67" x14ac:dyDescent="0.2">
      <c r="A82" s="306" t="s">
        <v>628</v>
      </c>
      <c r="B82" s="5" t="s">
        <v>485</v>
      </c>
      <c r="C82" s="5" t="s">
        <v>464</v>
      </c>
      <c r="D82" s="5" t="s">
        <v>425</v>
      </c>
      <c r="E82" s="5" t="s">
        <v>40</v>
      </c>
      <c r="F82" s="117" t="s">
        <v>168</v>
      </c>
      <c r="G82" s="5" t="s">
        <v>169</v>
      </c>
      <c r="H82" s="326">
        <v>12338</v>
      </c>
      <c r="I82" s="381">
        <v>150408</v>
      </c>
      <c r="J82" s="379">
        <v>8.2030211158980908</v>
      </c>
      <c r="K82" s="326">
        <v>12305</v>
      </c>
      <c r="L82" s="381">
        <v>149354</v>
      </c>
      <c r="M82" s="379">
        <v>8.2388151639728431</v>
      </c>
      <c r="N82" s="326">
        <v>12192</v>
      </c>
      <c r="O82" s="326">
        <v>147784</v>
      </c>
      <c r="P82" s="379">
        <v>8.2498782006171165</v>
      </c>
      <c r="Q82" s="326">
        <v>12017</v>
      </c>
      <c r="R82" s="326">
        <v>145974</v>
      </c>
      <c r="S82" s="379">
        <v>8.2322879416882468</v>
      </c>
      <c r="T82" s="326">
        <v>11973</v>
      </c>
      <c r="U82" s="326">
        <v>144486</v>
      </c>
      <c r="V82" s="379">
        <v>8.2866160043187573</v>
      </c>
      <c r="W82" s="326">
        <v>11799</v>
      </c>
      <c r="X82" s="326">
        <v>142542</v>
      </c>
      <c r="Y82" s="379">
        <v>8.277560298017427</v>
      </c>
      <c r="Z82" s="326">
        <v>11632</v>
      </c>
      <c r="AA82" s="326">
        <v>141549</v>
      </c>
      <c r="AB82" s="379">
        <v>8.2176490120029104</v>
      </c>
      <c r="AC82" s="326">
        <v>11631</v>
      </c>
      <c r="AD82" s="326">
        <v>140588</v>
      </c>
      <c r="AE82" s="379">
        <v>8.2731100805189648</v>
      </c>
      <c r="AF82" s="326">
        <v>11589</v>
      </c>
      <c r="AG82" s="326">
        <v>137766</v>
      </c>
      <c r="AH82" s="379">
        <v>8.4120900657636852</v>
      </c>
      <c r="AI82" s="326">
        <v>11394</v>
      </c>
      <c r="AJ82" s="326">
        <v>134474</v>
      </c>
      <c r="AK82" s="379">
        <v>8.4730133706143942</v>
      </c>
      <c r="AL82" s="326">
        <v>11280</v>
      </c>
      <c r="AM82" s="326">
        <v>132989</v>
      </c>
      <c r="AN82" s="379">
        <v>8.4819045184188155</v>
      </c>
      <c r="AO82" s="326">
        <v>11082</v>
      </c>
      <c r="AP82" s="326">
        <v>131246</v>
      </c>
      <c r="AQ82" s="379">
        <v>8.4436859028084665</v>
      </c>
      <c r="AR82" s="302">
        <v>10924</v>
      </c>
      <c r="AS82" s="305">
        <v>129985</v>
      </c>
      <c r="AT82" s="300">
        <v>8.4040466207639337</v>
      </c>
      <c r="AU82" s="302">
        <v>10733</v>
      </c>
      <c r="AV82" s="302">
        <v>128645</v>
      </c>
      <c r="AW82" s="300">
        <v>8.3431147732131059</v>
      </c>
      <c r="AX82" s="302">
        <v>10660</v>
      </c>
      <c r="AY82" s="302">
        <v>127376</v>
      </c>
      <c r="AZ82" s="300">
        <v>8.3689235020726027</v>
      </c>
      <c r="BA82" s="302">
        <v>10538</v>
      </c>
      <c r="BB82" s="302">
        <v>126731</v>
      </c>
      <c r="BC82" s="300">
        <v>8.3152504122905988</v>
      </c>
      <c r="BD82" s="302">
        <v>10389</v>
      </c>
      <c r="BE82" s="302">
        <v>125582</v>
      </c>
      <c r="BF82" s="300">
        <v>8.2726823907884892</v>
      </c>
      <c r="BG82" s="413">
        <v>10281</v>
      </c>
      <c r="BH82" s="302">
        <v>125459</v>
      </c>
      <c r="BI82" s="300">
        <f t="shared" si="2"/>
        <v>8.1947090284475408</v>
      </c>
      <c r="BJ82" s="302">
        <v>10122</v>
      </c>
      <c r="BK82" s="302">
        <v>124694</v>
      </c>
      <c r="BL82" s="300">
        <v>8.1174715704043496</v>
      </c>
      <c r="BM82" s="302">
        <v>9975</v>
      </c>
      <c r="BN82" s="302">
        <v>124886</v>
      </c>
      <c r="BO82" s="300">
        <f t="shared" si="3"/>
        <v>7.9872844033758783</v>
      </c>
    </row>
    <row r="83" spans="1:67" x14ac:dyDescent="0.2">
      <c r="A83" s="306" t="s">
        <v>630</v>
      </c>
      <c r="B83" s="5" t="s">
        <v>475</v>
      </c>
      <c r="C83" s="5" t="s">
        <v>402</v>
      </c>
      <c r="D83" s="5" t="s">
        <v>427</v>
      </c>
      <c r="E83" s="5" t="s">
        <v>50</v>
      </c>
      <c r="F83" s="117" t="s">
        <v>170</v>
      </c>
      <c r="G83" s="5" t="s">
        <v>171</v>
      </c>
      <c r="H83" s="326">
        <v>11639</v>
      </c>
      <c r="I83" s="381">
        <v>98527</v>
      </c>
      <c r="J83" s="379">
        <v>11.81300557207669</v>
      </c>
      <c r="K83" s="326">
        <v>11587</v>
      </c>
      <c r="L83" s="381">
        <v>98101</v>
      </c>
      <c r="M83" s="379">
        <v>11.811296520932508</v>
      </c>
      <c r="N83" s="326">
        <v>11503</v>
      </c>
      <c r="O83" s="326">
        <v>97425</v>
      </c>
      <c r="P83" s="379">
        <v>11.807031049525275</v>
      </c>
      <c r="Q83" s="326">
        <v>11408</v>
      </c>
      <c r="R83" s="326">
        <v>97227</v>
      </c>
      <c r="S83" s="379">
        <v>11.733366246001625</v>
      </c>
      <c r="T83" s="326">
        <v>11313</v>
      </c>
      <c r="U83" s="326">
        <v>96732</v>
      </c>
      <c r="V83" s="379">
        <v>11.69519910681057</v>
      </c>
      <c r="W83" s="326">
        <v>11294</v>
      </c>
      <c r="X83" s="326">
        <v>96066</v>
      </c>
      <c r="Y83" s="379">
        <v>11.75650073907522</v>
      </c>
      <c r="Z83" s="326">
        <v>11235</v>
      </c>
      <c r="AA83" s="326">
        <v>95931</v>
      </c>
      <c r="AB83" s="379">
        <v>11.711542671294993</v>
      </c>
      <c r="AC83" s="326">
        <v>11262</v>
      </c>
      <c r="AD83" s="326">
        <v>95670</v>
      </c>
      <c r="AE83" s="379">
        <v>11.771715271244904</v>
      </c>
      <c r="AF83" s="326">
        <v>11263</v>
      </c>
      <c r="AG83" s="326">
        <v>94365</v>
      </c>
      <c r="AH83" s="379">
        <v>11.935569331849733</v>
      </c>
      <c r="AI83" s="326">
        <v>11295</v>
      </c>
      <c r="AJ83" s="326">
        <v>93219</v>
      </c>
      <c r="AK83" s="379">
        <v>12.116628584301484</v>
      </c>
      <c r="AL83" s="326">
        <v>11235</v>
      </c>
      <c r="AM83" s="326">
        <v>93263</v>
      </c>
      <c r="AN83" s="379">
        <v>12.046577956960423</v>
      </c>
      <c r="AO83" s="326">
        <v>11168</v>
      </c>
      <c r="AP83" s="326">
        <v>92454</v>
      </c>
      <c r="AQ83" s="379">
        <v>12.079520626473705</v>
      </c>
      <c r="AR83" s="302">
        <v>11123</v>
      </c>
      <c r="AS83" s="305">
        <v>92367</v>
      </c>
      <c r="AT83" s="300">
        <v>12.042179566295323</v>
      </c>
      <c r="AU83" s="302">
        <v>11117</v>
      </c>
      <c r="AV83" s="302">
        <v>92100</v>
      </c>
      <c r="AW83" s="300">
        <v>12.07057546145494</v>
      </c>
      <c r="AX83" s="302">
        <v>11055</v>
      </c>
      <c r="AY83" s="302">
        <v>91819</v>
      </c>
      <c r="AZ83" s="300">
        <v>12.039991722846034</v>
      </c>
      <c r="BA83" s="302">
        <v>11022</v>
      </c>
      <c r="BB83" s="302">
        <v>91588</v>
      </c>
      <c r="BC83" s="300">
        <v>12.0343276411757</v>
      </c>
      <c r="BD83" s="302">
        <v>10986</v>
      </c>
      <c r="BE83" s="302">
        <v>91663</v>
      </c>
      <c r="BF83" s="300">
        <v>11.985206680994514</v>
      </c>
      <c r="BG83" s="413">
        <v>10938</v>
      </c>
      <c r="BH83" s="302">
        <v>91644</v>
      </c>
      <c r="BI83" s="300">
        <f t="shared" si="2"/>
        <v>11.935314914233338</v>
      </c>
      <c r="BJ83" s="302">
        <v>10918</v>
      </c>
      <c r="BK83" s="302">
        <v>91578</v>
      </c>
      <c r="BL83" s="300">
        <v>11.922077354823211</v>
      </c>
      <c r="BM83" s="302">
        <v>10766</v>
      </c>
      <c r="BN83" s="302">
        <v>91251</v>
      </c>
      <c r="BO83" s="300">
        <f t="shared" si="3"/>
        <v>11.798226868746644</v>
      </c>
    </row>
    <row r="84" spans="1:67" x14ac:dyDescent="0.2">
      <c r="A84" s="306" t="s">
        <v>629</v>
      </c>
      <c r="B84" s="5" t="s">
        <v>477</v>
      </c>
      <c r="C84" s="5" t="s">
        <v>404</v>
      </c>
      <c r="D84" s="5" t="s">
        <v>426</v>
      </c>
      <c r="E84" s="5" t="s">
        <v>47</v>
      </c>
      <c r="F84" s="117" t="s">
        <v>172</v>
      </c>
      <c r="G84" s="5" t="s">
        <v>173</v>
      </c>
      <c r="H84" s="326">
        <v>14273</v>
      </c>
      <c r="I84" s="381">
        <v>145759</v>
      </c>
      <c r="J84" s="379">
        <v>9.7921912197531551</v>
      </c>
      <c r="K84" s="326">
        <v>14195</v>
      </c>
      <c r="L84" s="381">
        <v>144804</v>
      </c>
      <c r="M84" s="379">
        <v>9.8029059970719032</v>
      </c>
      <c r="N84" s="326">
        <v>14158</v>
      </c>
      <c r="O84" s="326">
        <v>144317</v>
      </c>
      <c r="P84" s="379">
        <v>9.8103480532438994</v>
      </c>
      <c r="Q84" s="326">
        <v>14125</v>
      </c>
      <c r="R84" s="326">
        <v>143643</v>
      </c>
      <c r="S84" s="379">
        <v>9.8334064312218494</v>
      </c>
      <c r="T84" s="326">
        <v>14115</v>
      </c>
      <c r="U84" s="326">
        <v>143020</v>
      </c>
      <c r="V84" s="379">
        <v>9.8692490560760735</v>
      </c>
      <c r="W84" s="326">
        <v>14070</v>
      </c>
      <c r="X84" s="326">
        <v>142038</v>
      </c>
      <c r="Y84" s="379">
        <v>9.9057998563764631</v>
      </c>
      <c r="Z84" s="326">
        <v>14123</v>
      </c>
      <c r="AA84" s="326">
        <v>141883</v>
      </c>
      <c r="AB84" s="379">
        <v>9.9539761634586252</v>
      </c>
      <c r="AC84" s="326">
        <v>14076</v>
      </c>
      <c r="AD84" s="326">
        <v>141406</v>
      </c>
      <c r="AE84" s="379">
        <v>9.9543159413320517</v>
      </c>
      <c r="AF84" s="326">
        <v>14093</v>
      </c>
      <c r="AG84" s="326">
        <v>140750</v>
      </c>
      <c r="AH84" s="379">
        <v>10.012788632326821</v>
      </c>
      <c r="AI84" s="326">
        <v>14020</v>
      </c>
      <c r="AJ84" s="326">
        <v>139805</v>
      </c>
      <c r="AK84" s="379">
        <v>10.028253638997175</v>
      </c>
      <c r="AL84" s="326">
        <v>13918</v>
      </c>
      <c r="AM84" s="326">
        <v>139518</v>
      </c>
      <c r="AN84" s="379">
        <v>9.9757737352886373</v>
      </c>
      <c r="AO84" s="326">
        <v>13925</v>
      </c>
      <c r="AP84" s="326">
        <v>138793</v>
      </c>
      <c r="AQ84" s="379">
        <v>10.032926732616199</v>
      </c>
      <c r="AR84" s="302">
        <v>13917</v>
      </c>
      <c r="AS84" s="305">
        <v>139007</v>
      </c>
      <c r="AT84" s="300">
        <v>10.011726028185631</v>
      </c>
      <c r="AU84" s="302">
        <v>13842</v>
      </c>
      <c r="AV84" s="302">
        <v>138592</v>
      </c>
      <c r="AW84" s="300">
        <v>9.9875894712537523</v>
      </c>
      <c r="AX84" s="302">
        <v>13682</v>
      </c>
      <c r="AY84" s="302">
        <v>137977</v>
      </c>
      <c r="AZ84" s="300">
        <v>9.9161454445306099</v>
      </c>
      <c r="BA84" s="302">
        <v>13554</v>
      </c>
      <c r="BB84" s="302">
        <v>138645</v>
      </c>
      <c r="BC84" s="300">
        <v>9.7760467380720542</v>
      </c>
      <c r="BD84" s="302">
        <v>13415</v>
      </c>
      <c r="BE84" s="302">
        <v>138595</v>
      </c>
      <c r="BF84" s="300">
        <v>9.6792813593563984</v>
      </c>
      <c r="BG84" s="413">
        <v>13246</v>
      </c>
      <c r="BH84" s="302">
        <v>138744</v>
      </c>
      <c r="BI84" s="300">
        <f t="shared" si="2"/>
        <v>9.5470795133483257</v>
      </c>
      <c r="BJ84" s="302">
        <v>13043</v>
      </c>
      <c r="BK84" s="302">
        <v>138806</v>
      </c>
      <c r="BL84" s="300">
        <v>9.3965678717058339</v>
      </c>
      <c r="BM84" s="302">
        <v>12859</v>
      </c>
      <c r="BN84" s="302">
        <v>139215</v>
      </c>
      <c r="BO84" s="300">
        <f t="shared" si="3"/>
        <v>9.2367920123549894</v>
      </c>
    </row>
    <row r="85" spans="1:67" x14ac:dyDescent="0.2">
      <c r="A85" s="306" t="s">
        <v>630</v>
      </c>
      <c r="B85" s="5" t="s">
        <v>475</v>
      </c>
      <c r="C85" s="5" t="s">
        <v>402</v>
      </c>
      <c r="D85" s="5" t="s">
        <v>427</v>
      </c>
      <c r="E85" s="5" t="s">
        <v>50</v>
      </c>
      <c r="F85" s="117" t="s">
        <v>174</v>
      </c>
      <c r="G85" s="5" t="s">
        <v>175</v>
      </c>
      <c r="H85" s="326">
        <v>14043</v>
      </c>
      <c r="I85" s="381">
        <v>115991</v>
      </c>
      <c r="J85" s="379">
        <v>12.106973816934072</v>
      </c>
      <c r="K85" s="326">
        <v>13969</v>
      </c>
      <c r="L85" s="381">
        <v>115599</v>
      </c>
      <c r="M85" s="379">
        <v>12.084014567600065</v>
      </c>
      <c r="N85" s="326">
        <v>13982</v>
      </c>
      <c r="O85" s="326">
        <v>115241</v>
      </c>
      <c r="P85" s="379">
        <v>12.13283466821704</v>
      </c>
      <c r="Q85" s="326">
        <v>14014</v>
      </c>
      <c r="R85" s="326">
        <v>115151</v>
      </c>
      <c r="S85" s="379">
        <v>12.170107076794817</v>
      </c>
      <c r="T85" s="326">
        <v>14028</v>
      </c>
      <c r="U85" s="326">
        <v>114633</v>
      </c>
      <c r="V85" s="379">
        <v>12.237313862500327</v>
      </c>
      <c r="W85" s="326">
        <v>14043</v>
      </c>
      <c r="X85" s="326">
        <v>114227</v>
      </c>
      <c r="Y85" s="379">
        <v>12.293941012195015</v>
      </c>
      <c r="Z85" s="326">
        <v>14112</v>
      </c>
      <c r="AA85" s="326">
        <v>114192</v>
      </c>
      <c r="AB85" s="379">
        <v>12.35813366960908</v>
      </c>
      <c r="AC85" s="326">
        <v>14093</v>
      </c>
      <c r="AD85" s="326">
        <v>114156</v>
      </c>
      <c r="AE85" s="379">
        <v>12.345387014261187</v>
      </c>
      <c r="AF85" s="326">
        <v>14032</v>
      </c>
      <c r="AG85" s="326">
        <v>113148</v>
      </c>
      <c r="AH85" s="379">
        <v>12.401456499452044</v>
      </c>
      <c r="AI85" s="326">
        <v>13976</v>
      </c>
      <c r="AJ85" s="326">
        <v>112038</v>
      </c>
      <c r="AK85" s="379">
        <v>12.474339063532016</v>
      </c>
      <c r="AL85" s="326">
        <v>13944</v>
      </c>
      <c r="AM85" s="326">
        <v>111901</v>
      </c>
      <c r="AN85" s="379">
        <v>12.461014646875363</v>
      </c>
      <c r="AO85" s="326">
        <v>13947</v>
      </c>
      <c r="AP85" s="326">
        <v>110654</v>
      </c>
      <c r="AQ85" s="379">
        <v>12.604153487447359</v>
      </c>
      <c r="AR85" s="302">
        <v>13889</v>
      </c>
      <c r="AS85" s="305">
        <v>110202</v>
      </c>
      <c r="AT85" s="300">
        <v>12.603219542295058</v>
      </c>
      <c r="AU85" s="302">
        <v>13862</v>
      </c>
      <c r="AV85" s="302">
        <v>109720</v>
      </c>
      <c r="AW85" s="300">
        <v>12.633977397010574</v>
      </c>
      <c r="AX85" s="302">
        <v>13819</v>
      </c>
      <c r="AY85" s="302">
        <v>109193</v>
      </c>
      <c r="AZ85" s="300">
        <v>12.655573159451613</v>
      </c>
      <c r="BA85" s="302">
        <v>13808</v>
      </c>
      <c r="BB85" s="302">
        <v>109128</v>
      </c>
      <c r="BC85" s="300">
        <v>12.653031302690417</v>
      </c>
      <c r="BD85" s="302">
        <v>13835</v>
      </c>
      <c r="BE85" s="302">
        <v>109680</v>
      </c>
      <c r="BF85" s="300">
        <v>12.613967906637491</v>
      </c>
      <c r="BG85" s="413">
        <v>13795</v>
      </c>
      <c r="BH85" s="302">
        <v>109316</v>
      </c>
      <c r="BI85" s="300">
        <f t="shared" si="2"/>
        <v>12.619378681986168</v>
      </c>
      <c r="BJ85" s="302">
        <v>13608</v>
      </c>
      <c r="BK85" s="302">
        <v>108966</v>
      </c>
      <c r="BL85" s="300">
        <v>12.488299102472331</v>
      </c>
      <c r="BM85" s="302">
        <v>13512</v>
      </c>
      <c r="BN85" s="302">
        <v>108771</v>
      </c>
      <c r="BO85" s="300">
        <f t="shared" si="3"/>
        <v>12.422428772374989</v>
      </c>
    </row>
    <row r="86" spans="1:67" x14ac:dyDescent="0.2">
      <c r="A86" s="306" t="s">
        <v>629</v>
      </c>
      <c r="B86" s="5" t="s">
        <v>477</v>
      </c>
      <c r="C86" s="5" t="s">
        <v>404</v>
      </c>
      <c r="D86" s="5" t="s">
        <v>426</v>
      </c>
      <c r="E86" s="5" t="s">
        <v>47</v>
      </c>
      <c r="F86" s="117" t="s">
        <v>176</v>
      </c>
      <c r="G86" s="5" t="s">
        <v>177</v>
      </c>
      <c r="H86" s="326">
        <v>10615</v>
      </c>
      <c r="I86" s="381">
        <v>127519</v>
      </c>
      <c r="J86" s="379">
        <v>8.3242497196496199</v>
      </c>
      <c r="K86" s="326">
        <v>10602</v>
      </c>
      <c r="L86" s="381">
        <v>127087</v>
      </c>
      <c r="M86" s="379">
        <v>8.3423166806990476</v>
      </c>
      <c r="N86" s="326">
        <v>10629</v>
      </c>
      <c r="O86" s="326">
        <v>126760</v>
      </c>
      <c r="P86" s="379">
        <v>8.3851372672767432</v>
      </c>
      <c r="Q86" s="326">
        <v>10614</v>
      </c>
      <c r="R86" s="326">
        <v>126553</v>
      </c>
      <c r="S86" s="379">
        <v>8.3869999130798956</v>
      </c>
      <c r="T86" s="326">
        <v>10525</v>
      </c>
      <c r="U86" s="326">
        <v>125655</v>
      </c>
      <c r="V86" s="379">
        <v>8.3761091878556364</v>
      </c>
      <c r="W86" s="326">
        <v>10471</v>
      </c>
      <c r="X86" s="326">
        <v>124885</v>
      </c>
      <c r="Y86" s="379">
        <v>8.38451375265244</v>
      </c>
      <c r="Z86" s="326">
        <v>10381</v>
      </c>
      <c r="AA86" s="326">
        <v>124236</v>
      </c>
      <c r="AB86" s="379">
        <v>8.3558710840658108</v>
      </c>
      <c r="AC86" s="326">
        <v>10302</v>
      </c>
      <c r="AD86" s="326">
        <v>123568</v>
      </c>
      <c r="AE86" s="379">
        <v>8.3371099313738171</v>
      </c>
      <c r="AF86" s="326">
        <v>10174</v>
      </c>
      <c r="AG86" s="326">
        <v>122358</v>
      </c>
      <c r="AH86" s="379">
        <v>8.3149446705568906</v>
      </c>
      <c r="AI86" s="326">
        <v>9985</v>
      </c>
      <c r="AJ86" s="326">
        <v>121160</v>
      </c>
      <c r="AK86" s="379">
        <v>8.2411687025420921</v>
      </c>
      <c r="AL86" s="326">
        <v>9848</v>
      </c>
      <c r="AM86" s="326">
        <v>121025</v>
      </c>
      <c r="AN86" s="379">
        <v>8.1371617434414372</v>
      </c>
      <c r="AO86" s="326">
        <v>9690</v>
      </c>
      <c r="AP86" s="326">
        <v>119962</v>
      </c>
      <c r="AQ86" s="379">
        <v>8.0775578933328891</v>
      </c>
      <c r="AR86" s="302">
        <v>9511</v>
      </c>
      <c r="AS86" s="305">
        <v>119812</v>
      </c>
      <c r="AT86" s="300">
        <v>7.9382699562648149</v>
      </c>
      <c r="AU86" s="302">
        <v>9381</v>
      </c>
      <c r="AV86" s="302">
        <v>119104</v>
      </c>
      <c r="AW86" s="300">
        <v>7.8763097796883397</v>
      </c>
      <c r="AX86" s="302">
        <v>9283</v>
      </c>
      <c r="AY86" s="302">
        <v>118629</v>
      </c>
      <c r="AZ86" s="300">
        <v>7.8252366621989564</v>
      </c>
      <c r="BA86" s="302">
        <v>9225</v>
      </c>
      <c r="BB86" s="302">
        <v>118840</v>
      </c>
      <c r="BC86" s="300">
        <v>7.7625378660383717</v>
      </c>
      <c r="BD86" s="302">
        <v>9157</v>
      </c>
      <c r="BE86" s="302">
        <v>119053</v>
      </c>
      <c r="BF86" s="300">
        <v>7.6915323427381086</v>
      </c>
      <c r="BG86" s="413">
        <v>9059</v>
      </c>
      <c r="BH86" s="302">
        <v>118552</v>
      </c>
      <c r="BI86" s="300">
        <f t="shared" si="2"/>
        <v>7.6413725622511643</v>
      </c>
      <c r="BJ86" s="302">
        <v>8927</v>
      </c>
      <c r="BK86" s="302">
        <v>118520</v>
      </c>
      <c r="BL86" s="300">
        <v>7.5320620992237606</v>
      </c>
      <c r="BM86" s="302">
        <v>8825</v>
      </c>
      <c r="BN86" s="302">
        <v>118789</v>
      </c>
      <c r="BO86" s="300">
        <f t="shared" si="3"/>
        <v>7.4291390616976312</v>
      </c>
    </row>
    <row r="87" spans="1:67" x14ac:dyDescent="0.2">
      <c r="A87" s="306" t="s">
        <v>637</v>
      </c>
      <c r="B87" s="5" t="s">
        <v>474</v>
      </c>
      <c r="C87" s="5" t="s">
        <v>401</v>
      </c>
      <c r="D87" s="5" t="s">
        <v>436</v>
      </c>
      <c r="E87" s="5" t="s">
        <v>114</v>
      </c>
      <c r="F87" s="117" t="s">
        <v>178</v>
      </c>
      <c r="G87" s="5" t="s">
        <v>179</v>
      </c>
      <c r="H87" s="326">
        <v>8837</v>
      </c>
      <c r="I87" s="381">
        <v>182550</v>
      </c>
      <c r="J87" s="379">
        <v>4.8408655162969048</v>
      </c>
      <c r="K87" s="326">
        <v>8855</v>
      </c>
      <c r="L87" s="381">
        <v>181971</v>
      </c>
      <c r="M87" s="379">
        <v>4.8661599925262822</v>
      </c>
      <c r="N87" s="326">
        <v>8791</v>
      </c>
      <c r="O87" s="326">
        <v>180977</v>
      </c>
      <c r="P87" s="379">
        <v>4.8575233316940833</v>
      </c>
      <c r="Q87" s="326">
        <v>8670</v>
      </c>
      <c r="R87" s="326">
        <v>180159</v>
      </c>
      <c r="S87" s="379">
        <v>4.8124156994654719</v>
      </c>
      <c r="T87" s="326">
        <v>8590</v>
      </c>
      <c r="U87" s="326">
        <v>179292</v>
      </c>
      <c r="V87" s="379">
        <v>4.7910670860941922</v>
      </c>
      <c r="W87" s="326">
        <v>8507</v>
      </c>
      <c r="X87" s="326">
        <v>178039</v>
      </c>
      <c r="Y87" s="379">
        <v>4.778166581479339</v>
      </c>
      <c r="Z87" s="326">
        <v>8486</v>
      </c>
      <c r="AA87" s="326">
        <v>177253</v>
      </c>
      <c r="AB87" s="379">
        <v>4.7875071225874883</v>
      </c>
      <c r="AC87" s="326">
        <v>8477</v>
      </c>
      <c r="AD87" s="326">
        <v>176754</v>
      </c>
      <c r="AE87" s="379">
        <v>4.7959310680380636</v>
      </c>
      <c r="AF87" s="326">
        <v>8449</v>
      </c>
      <c r="AG87" s="326">
        <v>176162</v>
      </c>
      <c r="AH87" s="379">
        <v>4.7961535404911393</v>
      </c>
      <c r="AI87" s="326">
        <v>8447</v>
      </c>
      <c r="AJ87" s="326">
        <v>175229</v>
      </c>
      <c r="AK87" s="379">
        <v>4.8205491100217426</v>
      </c>
      <c r="AL87" s="326">
        <v>8310</v>
      </c>
      <c r="AM87" s="326">
        <v>173828</v>
      </c>
      <c r="AN87" s="379">
        <v>4.7805877073889134</v>
      </c>
      <c r="AO87" s="326">
        <v>8295</v>
      </c>
      <c r="AP87" s="326">
        <v>172031</v>
      </c>
      <c r="AQ87" s="379">
        <v>4.8218053722875531</v>
      </c>
      <c r="AR87" s="302">
        <v>8287</v>
      </c>
      <c r="AS87" s="305">
        <v>170980</v>
      </c>
      <c r="AT87" s="300">
        <v>4.8467657035910632</v>
      </c>
      <c r="AU87" s="302">
        <v>8215</v>
      </c>
      <c r="AV87" s="302">
        <v>169420</v>
      </c>
      <c r="AW87" s="300">
        <v>4.8488962342108373</v>
      </c>
      <c r="AX87" s="302">
        <v>8170</v>
      </c>
      <c r="AY87" s="302">
        <v>167947</v>
      </c>
      <c r="AZ87" s="300">
        <v>4.8646299130082706</v>
      </c>
      <c r="BA87" s="302">
        <v>8187</v>
      </c>
      <c r="BB87" s="302">
        <v>167947</v>
      </c>
      <c r="BC87" s="300">
        <v>4.8747521539533301</v>
      </c>
      <c r="BD87" s="302">
        <v>8228</v>
      </c>
      <c r="BE87" s="302">
        <v>168377</v>
      </c>
      <c r="BF87" s="300">
        <v>4.8866531652185277</v>
      </c>
      <c r="BG87" s="413">
        <v>8221</v>
      </c>
      <c r="BH87" s="302">
        <v>168395</v>
      </c>
      <c r="BI87" s="300">
        <f t="shared" si="2"/>
        <v>4.8819739303423493</v>
      </c>
      <c r="BJ87" s="302">
        <v>8098</v>
      </c>
      <c r="BK87" s="302">
        <v>168310</v>
      </c>
      <c r="BL87" s="300">
        <v>4.8113599904937319</v>
      </c>
      <c r="BM87" s="302">
        <v>8044</v>
      </c>
      <c r="BN87" s="302">
        <v>169035</v>
      </c>
      <c r="BO87" s="300">
        <f t="shared" si="3"/>
        <v>4.7587777679178869</v>
      </c>
    </row>
    <row r="88" spans="1:67" x14ac:dyDescent="0.2">
      <c r="A88" s="306" t="s">
        <v>501</v>
      </c>
      <c r="B88" s="5" t="s">
        <v>480</v>
      </c>
      <c r="C88" s="5" t="s">
        <v>405</v>
      </c>
      <c r="D88" s="5" t="s">
        <v>429</v>
      </c>
      <c r="E88" s="5" t="s">
        <v>60</v>
      </c>
      <c r="F88" s="117" t="s">
        <v>180</v>
      </c>
      <c r="G88" s="5" t="s">
        <v>181</v>
      </c>
      <c r="H88" s="326">
        <v>27412</v>
      </c>
      <c r="I88" s="381">
        <v>239360</v>
      </c>
      <c r="J88" s="379">
        <v>11.45220588235294</v>
      </c>
      <c r="K88" s="326">
        <v>27107</v>
      </c>
      <c r="L88" s="381">
        <v>237407</v>
      </c>
      <c r="M88" s="379">
        <v>11.417944710981564</v>
      </c>
      <c r="N88" s="326">
        <v>26909</v>
      </c>
      <c r="O88" s="326">
        <v>236101</v>
      </c>
      <c r="P88" s="379">
        <v>11.39724101126213</v>
      </c>
      <c r="Q88" s="326">
        <v>26620</v>
      </c>
      <c r="R88" s="326">
        <v>235240</v>
      </c>
      <c r="S88" s="379">
        <v>11.316102703621834</v>
      </c>
      <c r="T88" s="326">
        <v>26412</v>
      </c>
      <c r="U88" s="326">
        <v>234734</v>
      </c>
      <c r="V88" s="379">
        <v>11.251885112510331</v>
      </c>
      <c r="W88" s="326">
        <v>26013</v>
      </c>
      <c r="X88" s="326">
        <v>233356</v>
      </c>
      <c r="Y88" s="379">
        <v>11.147345686419033</v>
      </c>
      <c r="Z88" s="326">
        <v>25722</v>
      </c>
      <c r="AA88" s="326">
        <v>233281</v>
      </c>
      <c r="AB88" s="379">
        <v>11.026187302009165</v>
      </c>
      <c r="AC88" s="326">
        <v>25303</v>
      </c>
      <c r="AD88" s="326">
        <v>232247</v>
      </c>
      <c r="AE88" s="379">
        <v>10.894866241544563</v>
      </c>
      <c r="AF88" s="326">
        <v>24718</v>
      </c>
      <c r="AG88" s="326">
        <v>229906</v>
      </c>
      <c r="AH88" s="379">
        <v>10.751350551964716</v>
      </c>
      <c r="AI88" s="326">
        <v>24052</v>
      </c>
      <c r="AJ88" s="326">
        <v>228918</v>
      </c>
      <c r="AK88" s="379">
        <v>10.506819035637214</v>
      </c>
      <c r="AL88" s="326">
        <v>23476</v>
      </c>
      <c r="AM88" s="326">
        <v>228746</v>
      </c>
      <c r="AN88" s="379">
        <v>10.262911701188218</v>
      </c>
      <c r="AO88" s="326">
        <v>22654</v>
      </c>
      <c r="AP88" s="326">
        <v>227254</v>
      </c>
      <c r="AQ88" s="379">
        <v>9.9685814111082749</v>
      </c>
      <c r="AR88" s="302">
        <v>21928</v>
      </c>
      <c r="AS88" s="305">
        <v>226860</v>
      </c>
      <c r="AT88" s="300">
        <v>9.6658732257780127</v>
      </c>
      <c r="AU88" s="302">
        <v>21271</v>
      </c>
      <c r="AV88" s="302">
        <v>226185</v>
      </c>
      <c r="AW88" s="300">
        <v>9.4042487344430459</v>
      </c>
      <c r="AX88" s="302">
        <v>20591</v>
      </c>
      <c r="AY88" s="302">
        <v>225311</v>
      </c>
      <c r="AZ88" s="300">
        <v>9.138923532361936</v>
      </c>
      <c r="BA88" s="302">
        <v>20111</v>
      </c>
      <c r="BB88" s="302">
        <v>225906</v>
      </c>
      <c r="BC88" s="300">
        <v>8.902375324249908</v>
      </c>
      <c r="BD88" s="302">
        <v>19464</v>
      </c>
      <c r="BE88" s="302">
        <v>225315</v>
      </c>
      <c r="BF88" s="300">
        <v>8.6385726649357562</v>
      </c>
      <c r="BG88" s="413">
        <v>18843</v>
      </c>
      <c r="BH88" s="302">
        <v>224853</v>
      </c>
      <c r="BI88" s="300">
        <f t="shared" si="2"/>
        <v>8.3801416925724812</v>
      </c>
      <c r="BJ88" s="302">
        <v>18329</v>
      </c>
      <c r="BK88" s="302">
        <v>224933</v>
      </c>
      <c r="BL88" s="300">
        <v>8.1486487087265989</v>
      </c>
      <c r="BM88" s="302">
        <v>17890</v>
      </c>
      <c r="BN88" s="302">
        <v>224660</v>
      </c>
      <c r="BO88" s="300">
        <f t="shared" si="3"/>
        <v>7.9631443069527279</v>
      </c>
    </row>
    <row r="89" spans="1:67" x14ac:dyDescent="0.2">
      <c r="A89" s="306" t="s">
        <v>498</v>
      </c>
      <c r="B89" s="5" t="s">
        <v>493</v>
      </c>
      <c r="C89" s="5" t="s">
        <v>98</v>
      </c>
      <c r="D89" s="5" t="s">
        <v>434</v>
      </c>
      <c r="E89" s="5" t="s">
        <v>98</v>
      </c>
      <c r="F89" s="117" t="s">
        <v>182</v>
      </c>
      <c r="G89" s="5" t="s">
        <v>183</v>
      </c>
      <c r="H89" s="326">
        <v>6572</v>
      </c>
      <c r="I89" s="381">
        <v>90567</v>
      </c>
      <c r="J89" s="379">
        <v>7.2565062329546084</v>
      </c>
      <c r="K89" s="326">
        <v>6400</v>
      </c>
      <c r="L89" s="381">
        <v>90098</v>
      </c>
      <c r="M89" s="379">
        <v>7.1033763235587912</v>
      </c>
      <c r="N89" s="326">
        <v>6248</v>
      </c>
      <c r="O89" s="326">
        <v>89443</v>
      </c>
      <c r="P89" s="379">
        <v>6.9854544234875844</v>
      </c>
      <c r="Q89" s="326">
        <v>6091</v>
      </c>
      <c r="R89" s="326">
        <v>88522</v>
      </c>
      <c r="S89" s="379">
        <v>6.8807754004654207</v>
      </c>
      <c r="T89" s="326">
        <v>6024</v>
      </c>
      <c r="U89" s="326">
        <v>88022</v>
      </c>
      <c r="V89" s="379">
        <v>6.843743609552158</v>
      </c>
      <c r="W89" s="326">
        <v>5941</v>
      </c>
      <c r="X89" s="326">
        <v>87585</v>
      </c>
      <c r="Y89" s="379">
        <v>6.7831249643203755</v>
      </c>
      <c r="Z89" s="326">
        <v>5925</v>
      </c>
      <c r="AA89" s="326">
        <v>87506</v>
      </c>
      <c r="AB89" s="379">
        <v>6.7709642767353095</v>
      </c>
      <c r="AC89" s="326">
        <v>5964</v>
      </c>
      <c r="AD89" s="326">
        <v>87777</v>
      </c>
      <c r="AE89" s="379">
        <v>6.7944905840937837</v>
      </c>
      <c r="AF89" s="326">
        <v>5954</v>
      </c>
      <c r="AG89" s="326">
        <v>86964</v>
      </c>
      <c r="AH89" s="379">
        <v>6.8465112000367965</v>
      </c>
      <c r="AI89" s="326">
        <v>5959</v>
      </c>
      <c r="AJ89" s="326">
        <v>85897</v>
      </c>
      <c r="AK89" s="379">
        <v>6.937378488189343</v>
      </c>
      <c r="AL89" s="326">
        <v>5984</v>
      </c>
      <c r="AM89" s="326">
        <v>86130</v>
      </c>
      <c r="AN89" s="379">
        <v>6.9476372924648784</v>
      </c>
      <c r="AO89" s="326">
        <v>6020</v>
      </c>
      <c r="AP89" s="326">
        <v>85757</v>
      </c>
      <c r="AQ89" s="379">
        <v>7.0198351155007748</v>
      </c>
      <c r="AR89" s="302">
        <v>6012</v>
      </c>
      <c r="AS89" s="305">
        <v>85400</v>
      </c>
      <c r="AT89" s="300">
        <v>7.0398126463700237</v>
      </c>
      <c r="AU89" s="302">
        <v>6097</v>
      </c>
      <c r="AV89" s="302">
        <v>85223</v>
      </c>
      <c r="AW89" s="300">
        <v>7.1541719958227237</v>
      </c>
      <c r="AX89" s="302">
        <v>6112</v>
      </c>
      <c r="AY89" s="302">
        <v>85373</v>
      </c>
      <c r="AZ89" s="300">
        <v>7.1591721035924705</v>
      </c>
      <c r="BA89" s="302">
        <v>6076</v>
      </c>
      <c r="BB89" s="302">
        <v>85386</v>
      </c>
      <c r="BC89" s="300">
        <v>7.1159206427283159</v>
      </c>
      <c r="BD89" s="302">
        <v>6022</v>
      </c>
      <c r="BE89" s="302">
        <v>85065</v>
      </c>
      <c r="BF89" s="300">
        <v>7.0792923058837358</v>
      </c>
      <c r="BG89" s="413">
        <v>5961</v>
      </c>
      <c r="BH89" s="302">
        <v>84531</v>
      </c>
      <c r="BI89" s="300">
        <f t="shared" si="2"/>
        <v>7.0518508002981148</v>
      </c>
      <c r="BJ89" s="302">
        <v>5882</v>
      </c>
      <c r="BK89" s="302">
        <v>84426</v>
      </c>
      <c r="BL89" s="300">
        <v>6.9670480657617331</v>
      </c>
      <c r="BM89" s="302">
        <v>5842</v>
      </c>
      <c r="BN89" s="302">
        <v>84111</v>
      </c>
      <c r="BO89" s="300">
        <f t="shared" si="3"/>
        <v>6.9455838118676505</v>
      </c>
    </row>
    <row r="90" spans="1:67" x14ac:dyDescent="0.2">
      <c r="A90" s="306" t="s">
        <v>622</v>
      </c>
      <c r="B90" s="5" t="s">
        <v>477</v>
      </c>
      <c r="C90" s="5" t="s">
        <v>404</v>
      </c>
      <c r="D90" s="5" t="s">
        <v>418</v>
      </c>
      <c r="E90" s="5" t="s">
        <v>12</v>
      </c>
      <c r="F90" s="117" t="s">
        <v>184</v>
      </c>
      <c r="G90" s="5" t="s">
        <v>185</v>
      </c>
      <c r="H90" s="326">
        <v>9283</v>
      </c>
      <c r="I90" s="381">
        <v>93869</v>
      </c>
      <c r="J90" s="379">
        <v>9.8893138309772137</v>
      </c>
      <c r="K90" s="326">
        <v>9255</v>
      </c>
      <c r="L90" s="381">
        <v>93544</v>
      </c>
      <c r="M90" s="379">
        <v>9.8937398443513214</v>
      </c>
      <c r="N90" s="326">
        <v>9271</v>
      </c>
      <c r="O90" s="326">
        <v>93181</v>
      </c>
      <c r="P90" s="379">
        <v>9.9494532147111538</v>
      </c>
      <c r="Q90" s="326">
        <v>9302</v>
      </c>
      <c r="R90" s="326">
        <v>93250</v>
      </c>
      <c r="S90" s="379">
        <v>9.9753351206434324</v>
      </c>
      <c r="T90" s="326">
        <v>9449</v>
      </c>
      <c r="U90" s="326">
        <v>93091</v>
      </c>
      <c r="V90" s="379">
        <v>10.150283056364202</v>
      </c>
      <c r="W90" s="326">
        <v>9519</v>
      </c>
      <c r="X90" s="326">
        <v>92271</v>
      </c>
      <c r="Y90" s="379">
        <v>10.316350749422895</v>
      </c>
      <c r="Z90" s="326">
        <v>9557</v>
      </c>
      <c r="AA90" s="326">
        <v>92210</v>
      </c>
      <c r="AB90" s="379">
        <v>10.364385641470557</v>
      </c>
      <c r="AC90" s="326">
        <v>9672</v>
      </c>
      <c r="AD90" s="326">
        <v>91876</v>
      </c>
      <c r="AE90" s="379">
        <v>10.527232356654622</v>
      </c>
      <c r="AF90" s="326">
        <v>9703</v>
      </c>
      <c r="AG90" s="326">
        <v>91066</v>
      </c>
      <c r="AH90" s="379">
        <v>10.65490962598555</v>
      </c>
      <c r="AI90" s="326">
        <v>9649</v>
      </c>
      <c r="AJ90" s="326">
        <v>90218</v>
      </c>
      <c r="AK90" s="379">
        <v>10.695204948014808</v>
      </c>
      <c r="AL90" s="326">
        <v>9671</v>
      </c>
      <c r="AM90" s="326">
        <v>89906</v>
      </c>
      <c r="AN90" s="379">
        <v>10.756790425555581</v>
      </c>
      <c r="AO90" s="326">
        <v>9640</v>
      </c>
      <c r="AP90" s="326">
        <v>89263</v>
      </c>
      <c r="AQ90" s="379">
        <v>10.799547404859796</v>
      </c>
      <c r="AR90" s="302">
        <v>9575</v>
      </c>
      <c r="AS90" s="305">
        <v>88752</v>
      </c>
      <c r="AT90" s="300">
        <v>10.788489273481161</v>
      </c>
      <c r="AU90" s="302">
        <v>9640</v>
      </c>
      <c r="AV90" s="302">
        <v>88818</v>
      </c>
      <c r="AW90" s="300">
        <v>10.853655790492917</v>
      </c>
      <c r="AX90" s="302">
        <v>9534</v>
      </c>
      <c r="AY90" s="302">
        <v>88456</v>
      </c>
      <c r="AZ90" s="300">
        <v>10.778240028940942</v>
      </c>
      <c r="BA90" s="302">
        <v>9457</v>
      </c>
      <c r="BB90" s="302">
        <v>88197</v>
      </c>
      <c r="BC90" s="300">
        <v>10.722586936063585</v>
      </c>
      <c r="BD90" s="302">
        <v>9372</v>
      </c>
      <c r="BE90" s="302">
        <v>87888</v>
      </c>
      <c r="BF90" s="300">
        <v>10.663571818678317</v>
      </c>
      <c r="BG90" s="413">
        <v>9224</v>
      </c>
      <c r="BH90" s="302">
        <v>87869</v>
      </c>
      <c r="BI90" s="300">
        <f t="shared" si="2"/>
        <v>10.49744506026016</v>
      </c>
      <c r="BJ90" s="302">
        <v>9157</v>
      </c>
      <c r="BK90" s="302">
        <v>87932</v>
      </c>
      <c r="BL90" s="300">
        <v>10.413728790428967</v>
      </c>
      <c r="BM90" s="302">
        <v>8941</v>
      </c>
      <c r="BN90" s="302">
        <v>87797</v>
      </c>
      <c r="BO90" s="300">
        <f t="shared" si="3"/>
        <v>10.183719261478183</v>
      </c>
    </row>
    <row r="91" spans="1:67" x14ac:dyDescent="0.2">
      <c r="A91" s="306" t="s">
        <v>641</v>
      </c>
      <c r="B91" s="5" t="s">
        <v>486</v>
      </c>
      <c r="C91" s="5" t="s">
        <v>408</v>
      </c>
      <c r="D91" s="5" t="s">
        <v>440</v>
      </c>
      <c r="E91" s="5" t="s">
        <v>186</v>
      </c>
      <c r="F91" s="117" t="s">
        <v>187</v>
      </c>
      <c r="G91" s="5" t="s">
        <v>188</v>
      </c>
      <c r="H91" s="326">
        <v>33803</v>
      </c>
      <c r="I91" s="381">
        <v>345717</v>
      </c>
      <c r="J91" s="379">
        <v>9.7776505060497456</v>
      </c>
      <c r="K91" s="326">
        <v>33620</v>
      </c>
      <c r="L91" s="381">
        <v>343433</v>
      </c>
      <c r="M91" s="379">
        <v>9.7893912349715944</v>
      </c>
      <c r="N91" s="326">
        <v>33524</v>
      </c>
      <c r="O91" s="326">
        <v>341812</v>
      </c>
      <c r="P91" s="379">
        <v>9.8077305653400124</v>
      </c>
      <c r="Q91" s="326">
        <v>33258</v>
      </c>
      <c r="R91" s="326">
        <v>340379</v>
      </c>
      <c r="S91" s="379">
        <v>9.7708730562108705</v>
      </c>
      <c r="T91" s="326">
        <v>33066</v>
      </c>
      <c r="U91" s="326">
        <v>338438</v>
      </c>
      <c r="V91" s="379">
        <v>9.7701794715723409</v>
      </c>
      <c r="W91" s="326">
        <v>32791</v>
      </c>
      <c r="X91" s="326">
        <v>335992</v>
      </c>
      <c r="Y91" s="379">
        <v>9.7594585585371085</v>
      </c>
      <c r="Z91" s="326">
        <v>32663</v>
      </c>
      <c r="AA91" s="326">
        <v>335333</v>
      </c>
      <c r="AB91" s="379">
        <v>9.7404669388339347</v>
      </c>
      <c r="AC91" s="326">
        <v>32354</v>
      </c>
      <c r="AD91" s="326">
        <v>333283</v>
      </c>
      <c r="AE91" s="379">
        <v>9.7076658575444892</v>
      </c>
      <c r="AF91" s="326">
        <v>32106</v>
      </c>
      <c r="AG91" s="326">
        <v>328747</v>
      </c>
      <c r="AH91" s="379">
        <v>9.7661727711583683</v>
      </c>
      <c r="AI91" s="326">
        <v>31689</v>
      </c>
      <c r="AJ91" s="326">
        <v>325321</v>
      </c>
      <c r="AK91" s="379">
        <v>9.7408405851451327</v>
      </c>
      <c r="AL91" s="326">
        <v>31572</v>
      </c>
      <c r="AM91" s="326">
        <v>323527</v>
      </c>
      <c r="AN91" s="379">
        <v>9.7586909284232846</v>
      </c>
      <c r="AO91" s="326">
        <v>31213</v>
      </c>
      <c r="AP91" s="326">
        <v>320881</v>
      </c>
      <c r="AQ91" s="379">
        <v>9.7272820765330454</v>
      </c>
      <c r="AR91" s="302">
        <v>30733</v>
      </c>
      <c r="AS91" s="305">
        <v>319758</v>
      </c>
      <c r="AT91" s="300">
        <v>9.6113310691210216</v>
      </c>
      <c r="AU91" s="302">
        <v>30347</v>
      </c>
      <c r="AV91" s="302">
        <v>318558</v>
      </c>
      <c r="AW91" s="300">
        <v>9.5263656853696972</v>
      </c>
      <c r="AX91" s="302">
        <v>29876</v>
      </c>
      <c r="AY91" s="302">
        <v>317034</v>
      </c>
      <c r="AZ91" s="300">
        <v>9.4235949456525159</v>
      </c>
      <c r="BA91" s="302">
        <v>29529</v>
      </c>
      <c r="BB91" s="302">
        <v>317110</v>
      </c>
      <c r="BC91" s="300">
        <v>9.3119106934502227</v>
      </c>
      <c r="BD91" s="302">
        <v>29186</v>
      </c>
      <c r="BE91" s="302">
        <v>316063</v>
      </c>
      <c r="BF91" s="300">
        <v>9.2342349468302203</v>
      </c>
      <c r="BG91" s="413">
        <v>28998</v>
      </c>
      <c r="BH91" s="302">
        <v>315558</v>
      </c>
      <c r="BI91" s="300">
        <f t="shared" si="2"/>
        <v>9.1894358564828007</v>
      </c>
      <c r="BJ91" s="302">
        <v>28703</v>
      </c>
      <c r="BK91" s="302">
        <v>314708</v>
      </c>
      <c r="BL91" s="300">
        <v>9.1205180675419761</v>
      </c>
      <c r="BM91" s="302">
        <v>28720</v>
      </c>
      <c r="BN91" s="302">
        <v>314784</v>
      </c>
      <c r="BO91" s="300">
        <f t="shared" si="3"/>
        <v>9.1237165802582094</v>
      </c>
    </row>
    <row r="92" spans="1:67" x14ac:dyDescent="0.2">
      <c r="A92" s="306" t="s">
        <v>633</v>
      </c>
      <c r="B92" s="5" t="s">
        <v>477</v>
      </c>
      <c r="C92" s="5" t="s">
        <v>404</v>
      </c>
      <c r="D92" s="5" t="s">
        <v>422</v>
      </c>
      <c r="E92" s="5" t="s">
        <v>31</v>
      </c>
      <c r="F92" s="117" t="s">
        <v>189</v>
      </c>
      <c r="G92" s="5" t="s">
        <v>190</v>
      </c>
      <c r="H92" s="326">
        <v>8415</v>
      </c>
      <c r="I92" s="381">
        <v>96233</v>
      </c>
      <c r="J92" s="379">
        <v>8.7444016085958047</v>
      </c>
      <c r="K92" s="326">
        <v>8351</v>
      </c>
      <c r="L92" s="381">
        <v>95717</v>
      </c>
      <c r="M92" s="379">
        <v>8.7246779568937605</v>
      </c>
      <c r="N92" s="326">
        <v>8415</v>
      </c>
      <c r="O92" s="326">
        <v>95840</v>
      </c>
      <c r="P92" s="379">
        <v>8.7802587646076784</v>
      </c>
      <c r="Q92" s="326">
        <v>8438</v>
      </c>
      <c r="R92" s="326">
        <v>95833</v>
      </c>
      <c r="S92" s="379">
        <v>8.804900190957186</v>
      </c>
      <c r="T92" s="326">
        <v>8362</v>
      </c>
      <c r="U92" s="326">
        <v>95354</v>
      </c>
      <c r="V92" s="379">
        <v>8.7694276066027648</v>
      </c>
      <c r="W92" s="326">
        <v>8327</v>
      </c>
      <c r="X92" s="326">
        <v>94969</v>
      </c>
      <c r="Y92" s="379">
        <v>8.7681243353094178</v>
      </c>
      <c r="Z92" s="326">
        <v>8318</v>
      </c>
      <c r="AA92" s="326">
        <v>94848</v>
      </c>
      <c r="AB92" s="379">
        <v>8.7698211875843448</v>
      </c>
      <c r="AC92" s="326">
        <v>8270</v>
      </c>
      <c r="AD92" s="326">
        <v>94189</v>
      </c>
      <c r="AE92" s="379">
        <v>8.7802184968520738</v>
      </c>
      <c r="AF92" s="326">
        <v>8142</v>
      </c>
      <c r="AG92" s="326">
        <v>93155</v>
      </c>
      <c r="AH92" s="379">
        <v>8.7402715903601518</v>
      </c>
      <c r="AI92" s="326">
        <v>8106</v>
      </c>
      <c r="AJ92" s="326">
        <v>92617</v>
      </c>
      <c r="AK92" s="379">
        <v>8.7521729272163853</v>
      </c>
      <c r="AL92" s="326">
        <v>8095</v>
      </c>
      <c r="AM92" s="326">
        <v>92313</v>
      </c>
      <c r="AN92" s="379">
        <v>8.7690791112844355</v>
      </c>
      <c r="AO92" s="326">
        <v>8016</v>
      </c>
      <c r="AP92" s="326">
        <v>91319</v>
      </c>
      <c r="AQ92" s="379">
        <v>8.7780199082337731</v>
      </c>
      <c r="AR92" s="302">
        <v>7896</v>
      </c>
      <c r="AS92" s="305">
        <v>90854</v>
      </c>
      <c r="AT92" s="300">
        <v>8.6908666651991116</v>
      </c>
      <c r="AU92" s="302">
        <v>7848</v>
      </c>
      <c r="AV92" s="302">
        <v>90606</v>
      </c>
      <c r="AW92" s="300">
        <v>8.6616780345672471</v>
      </c>
      <c r="AX92" s="302">
        <v>7711</v>
      </c>
      <c r="AY92" s="302">
        <v>89709</v>
      </c>
      <c r="AZ92" s="300">
        <v>8.5955701211695583</v>
      </c>
      <c r="BA92" s="302">
        <v>7648</v>
      </c>
      <c r="BB92" s="302">
        <v>89574</v>
      </c>
      <c r="BC92" s="300">
        <v>8.5381918860383603</v>
      </c>
      <c r="BD92" s="302">
        <v>7653</v>
      </c>
      <c r="BE92" s="302">
        <v>89598</v>
      </c>
      <c r="BF92" s="300">
        <v>8.541485301011182</v>
      </c>
      <c r="BG92" s="413">
        <v>7584</v>
      </c>
      <c r="BH92" s="302">
        <v>89523</v>
      </c>
      <c r="BI92" s="300">
        <f t="shared" si="2"/>
        <v>8.4715659662879936</v>
      </c>
      <c r="BJ92" s="302">
        <v>7504</v>
      </c>
      <c r="BK92" s="302">
        <v>89776</v>
      </c>
      <c r="BL92" s="300">
        <v>8.3585813580466937</v>
      </c>
      <c r="BM92" s="302">
        <v>7478</v>
      </c>
      <c r="BN92" s="302">
        <v>90026</v>
      </c>
      <c r="BO92" s="300">
        <f t="shared" si="3"/>
        <v>8.3064892364428058</v>
      </c>
    </row>
    <row r="93" spans="1:67" x14ac:dyDescent="0.2">
      <c r="A93" s="306" t="s">
        <v>496</v>
      </c>
      <c r="B93" s="5" t="s">
        <v>497</v>
      </c>
      <c r="C93" s="5" t="s">
        <v>411</v>
      </c>
      <c r="D93" s="5" t="s">
        <v>439</v>
      </c>
      <c r="E93" s="5" t="s">
        <v>145</v>
      </c>
      <c r="F93" s="117" t="s">
        <v>191</v>
      </c>
      <c r="G93" s="5" t="s">
        <v>192</v>
      </c>
      <c r="H93" s="326">
        <v>9353</v>
      </c>
      <c r="I93" s="381">
        <v>124777</v>
      </c>
      <c r="J93" s="379">
        <v>7.4957724580651881</v>
      </c>
      <c r="K93" s="326">
        <v>9389</v>
      </c>
      <c r="L93" s="381">
        <v>125599</v>
      </c>
      <c r="M93" s="379">
        <v>7.4753779886782539</v>
      </c>
      <c r="N93" s="326">
        <v>9327</v>
      </c>
      <c r="O93" s="326">
        <v>125365</v>
      </c>
      <c r="P93" s="379">
        <v>7.4398755633550024</v>
      </c>
      <c r="Q93" s="326">
        <v>9326</v>
      </c>
      <c r="R93" s="326">
        <v>124905</v>
      </c>
      <c r="S93" s="379">
        <v>7.4664745206356828</v>
      </c>
      <c r="T93" s="326">
        <v>9390</v>
      </c>
      <c r="U93" s="326">
        <v>124568</v>
      </c>
      <c r="V93" s="379">
        <v>7.5380515060047522</v>
      </c>
      <c r="W93" s="326">
        <v>9281</v>
      </c>
      <c r="X93" s="326">
        <v>123708</v>
      </c>
      <c r="Y93" s="379">
        <v>7.5023442299608751</v>
      </c>
      <c r="Z93" s="326">
        <v>9347</v>
      </c>
      <c r="AA93" s="326">
        <v>123472</v>
      </c>
      <c r="AB93" s="379">
        <v>7.5701373590773615</v>
      </c>
      <c r="AC93" s="326">
        <v>9376</v>
      </c>
      <c r="AD93" s="326">
        <v>123135</v>
      </c>
      <c r="AE93" s="379">
        <v>7.6144069517196575</v>
      </c>
      <c r="AF93" s="326">
        <v>9248</v>
      </c>
      <c r="AG93" s="326">
        <v>121926</v>
      </c>
      <c r="AH93" s="379">
        <v>7.5849285632268755</v>
      </c>
      <c r="AI93" s="326">
        <v>9126</v>
      </c>
      <c r="AJ93" s="326">
        <v>119515</v>
      </c>
      <c r="AK93" s="379">
        <v>7.6358616073296233</v>
      </c>
      <c r="AL93" s="326">
        <v>9051</v>
      </c>
      <c r="AM93" s="326">
        <v>118135</v>
      </c>
      <c r="AN93" s="379">
        <v>7.6615736233969614</v>
      </c>
      <c r="AO93" s="326">
        <v>8923</v>
      </c>
      <c r="AP93" s="326">
        <v>115828</v>
      </c>
      <c r="AQ93" s="379">
        <v>7.7036640535967118</v>
      </c>
      <c r="AR93" s="302">
        <v>8875</v>
      </c>
      <c r="AS93" s="305">
        <v>115417</v>
      </c>
      <c r="AT93" s="300">
        <v>7.6895084779538543</v>
      </c>
      <c r="AU93" s="302">
        <v>8842</v>
      </c>
      <c r="AV93" s="302">
        <v>113996</v>
      </c>
      <c r="AW93" s="300">
        <v>7.7564125057019542</v>
      </c>
      <c r="AX93" s="302">
        <v>8784</v>
      </c>
      <c r="AY93" s="302">
        <v>113249</v>
      </c>
      <c r="AZ93" s="300">
        <v>7.7563598795574356</v>
      </c>
      <c r="BA93" s="302">
        <v>8700</v>
      </c>
      <c r="BB93" s="302">
        <v>113022</v>
      </c>
      <c r="BC93" s="300">
        <v>7.6976163932685662</v>
      </c>
      <c r="BD93" s="302">
        <v>8568</v>
      </c>
      <c r="BE93" s="302">
        <v>112100</v>
      </c>
      <c r="BF93" s="300">
        <v>7.6431757359500443</v>
      </c>
      <c r="BG93" s="413">
        <v>8501</v>
      </c>
      <c r="BH93" s="302">
        <v>111477</v>
      </c>
      <c r="BI93" s="300">
        <f t="shared" si="2"/>
        <v>7.6257882791966063</v>
      </c>
      <c r="BJ93" s="302">
        <v>8330</v>
      </c>
      <c r="BK93" s="302">
        <v>110048</v>
      </c>
      <c r="BL93" s="300">
        <v>7.5694242512358247</v>
      </c>
      <c r="BM93" s="302">
        <v>8163</v>
      </c>
      <c r="BN93" s="302">
        <v>108988</v>
      </c>
      <c r="BO93" s="300">
        <f t="shared" si="3"/>
        <v>7.4898153925202768</v>
      </c>
    </row>
    <row r="94" spans="1:67" x14ac:dyDescent="0.2">
      <c r="A94" s="306" t="s">
        <v>626</v>
      </c>
      <c r="B94" s="5" t="s">
        <v>477</v>
      </c>
      <c r="C94" s="5" t="s">
        <v>404</v>
      </c>
      <c r="D94" s="5" t="s">
        <v>422</v>
      </c>
      <c r="E94" s="5" t="s">
        <v>31</v>
      </c>
      <c r="F94" s="117" t="s">
        <v>193</v>
      </c>
      <c r="G94" s="5" t="s">
        <v>194</v>
      </c>
      <c r="H94" s="326">
        <v>11304</v>
      </c>
      <c r="I94" s="381">
        <v>133727</v>
      </c>
      <c r="J94" s="379">
        <v>8.4530423923366271</v>
      </c>
      <c r="K94" s="326">
        <v>11237</v>
      </c>
      <c r="L94" s="381">
        <v>132860</v>
      </c>
      <c r="M94" s="379">
        <v>8.4577751016107179</v>
      </c>
      <c r="N94" s="326">
        <v>11211</v>
      </c>
      <c r="O94" s="326">
        <v>131670</v>
      </c>
      <c r="P94" s="379">
        <v>8.5144679881521981</v>
      </c>
      <c r="Q94" s="326">
        <v>11208</v>
      </c>
      <c r="R94" s="326">
        <v>130920</v>
      </c>
      <c r="S94" s="379">
        <v>8.5609532538955087</v>
      </c>
      <c r="T94" s="326">
        <v>11183</v>
      </c>
      <c r="U94" s="326">
        <v>129581</v>
      </c>
      <c r="V94" s="379">
        <v>8.6301232433767296</v>
      </c>
      <c r="W94" s="326">
        <v>11083</v>
      </c>
      <c r="X94" s="326">
        <v>128410</v>
      </c>
      <c r="Y94" s="379">
        <v>8.630947745502688</v>
      </c>
      <c r="Z94" s="326">
        <v>11116</v>
      </c>
      <c r="AA94" s="326">
        <v>128206</v>
      </c>
      <c r="AB94" s="379">
        <v>8.6704210411369207</v>
      </c>
      <c r="AC94" s="326">
        <v>11126</v>
      </c>
      <c r="AD94" s="326">
        <v>127061</v>
      </c>
      <c r="AE94" s="379">
        <v>8.7564240797727084</v>
      </c>
      <c r="AF94" s="326">
        <v>11166</v>
      </c>
      <c r="AG94" s="326">
        <v>126124</v>
      </c>
      <c r="AH94" s="379">
        <v>8.8531920966667723</v>
      </c>
      <c r="AI94" s="326">
        <v>11173</v>
      </c>
      <c r="AJ94" s="326">
        <v>125504</v>
      </c>
      <c r="AK94" s="379">
        <v>8.9025050994390611</v>
      </c>
      <c r="AL94" s="326">
        <v>11309</v>
      </c>
      <c r="AM94" s="326">
        <v>125563</v>
      </c>
      <c r="AN94" s="379">
        <v>9.0066341199238629</v>
      </c>
      <c r="AO94" s="326">
        <v>11297</v>
      </c>
      <c r="AP94" s="326">
        <v>124652</v>
      </c>
      <c r="AQ94" s="379">
        <v>9.0628309212848581</v>
      </c>
      <c r="AR94" s="302">
        <v>11393</v>
      </c>
      <c r="AS94" s="305">
        <v>124728</v>
      </c>
      <c r="AT94" s="300">
        <v>9.1342761849785123</v>
      </c>
      <c r="AU94" s="302">
        <v>11479</v>
      </c>
      <c r="AV94" s="302">
        <v>124773</v>
      </c>
      <c r="AW94" s="300">
        <v>9.1999070311686033</v>
      </c>
      <c r="AX94" s="302">
        <v>11565</v>
      </c>
      <c r="AY94" s="302">
        <v>124891</v>
      </c>
      <c r="AZ94" s="300">
        <v>9.2600747852127068</v>
      </c>
      <c r="BA94" s="302">
        <v>11712</v>
      </c>
      <c r="BB94" s="302">
        <v>125497</v>
      </c>
      <c r="BC94" s="300">
        <v>9.3324940038407291</v>
      </c>
      <c r="BD94" s="302">
        <v>11743</v>
      </c>
      <c r="BE94" s="302">
        <v>125804</v>
      </c>
      <c r="BF94" s="300">
        <v>9.3343613875552442</v>
      </c>
      <c r="BG94" s="413">
        <v>11777</v>
      </c>
      <c r="BH94" s="302">
        <v>126397</v>
      </c>
      <c r="BI94" s="300">
        <f t="shared" si="2"/>
        <v>9.3174679778792218</v>
      </c>
      <c r="BJ94" s="302">
        <v>11826</v>
      </c>
      <c r="BK94" s="302">
        <v>126764</v>
      </c>
      <c r="BL94" s="300">
        <v>9.3291470764570388</v>
      </c>
      <c r="BM94" s="302">
        <v>11758</v>
      </c>
      <c r="BN94" s="302">
        <v>127313</v>
      </c>
      <c r="BO94" s="300">
        <f t="shared" si="3"/>
        <v>9.2355061933973754</v>
      </c>
    </row>
    <row r="95" spans="1:67" x14ac:dyDescent="0.2">
      <c r="A95" s="306" t="s">
        <v>619</v>
      </c>
      <c r="B95" s="5" t="s">
        <v>474</v>
      </c>
      <c r="C95" s="5" t="s">
        <v>401</v>
      </c>
      <c r="D95" s="5" t="s">
        <v>415</v>
      </c>
      <c r="E95" s="5" t="s">
        <v>5</v>
      </c>
      <c r="F95" s="2" t="s">
        <v>561</v>
      </c>
      <c r="G95" s="2" t="s">
        <v>562</v>
      </c>
      <c r="H95" s="326">
        <v>28790</v>
      </c>
      <c r="I95" s="381">
        <v>463048</v>
      </c>
      <c r="J95" s="379">
        <v>6.2174979699728752</v>
      </c>
      <c r="K95" s="326">
        <v>28448</v>
      </c>
      <c r="L95" s="381">
        <v>459600</v>
      </c>
      <c r="M95" s="379">
        <v>6.1897302001740639</v>
      </c>
      <c r="N95" s="326">
        <v>28280</v>
      </c>
      <c r="O95" s="326">
        <v>456698</v>
      </c>
      <c r="P95" s="379">
        <v>6.1922758584447495</v>
      </c>
      <c r="Q95" s="326">
        <v>28171</v>
      </c>
      <c r="R95" s="326">
        <v>454200</v>
      </c>
      <c r="S95" s="379">
        <v>6.2023337736679878</v>
      </c>
      <c r="T95" s="326">
        <v>27975</v>
      </c>
      <c r="U95" s="326">
        <v>451485</v>
      </c>
      <c r="V95" s="379">
        <v>6.1962191434931393</v>
      </c>
      <c r="W95" s="326">
        <v>27770</v>
      </c>
      <c r="X95" s="326">
        <v>448703</v>
      </c>
      <c r="Y95" s="379">
        <v>6.1889490375593663</v>
      </c>
      <c r="Z95" s="326">
        <v>27898</v>
      </c>
      <c r="AA95" s="326">
        <v>448122</v>
      </c>
      <c r="AB95" s="379">
        <v>6.2255367957832908</v>
      </c>
      <c r="AC95" s="326">
        <v>27990</v>
      </c>
      <c r="AD95" s="326">
        <v>446692</v>
      </c>
      <c r="AE95" s="379">
        <v>6.26606252182712</v>
      </c>
      <c r="AF95" s="326">
        <v>27861</v>
      </c>
      <c r="AG95" s="326">
        <v>444722</v>
      </c>
      <c r="AH95" s="379">
        <v>6.2648126245159892</v>
      </c>
      <c r="AI95" s="326">
        <v>27753</v>
      </c>
      <c r="AJ95" s="326">
        <v>441245</v>
      </c>
      <c r="AK95" s="379">
        <v>6.2897029994674156</v>
      </c>
      <c r="AL95" s="326">
        <v>27783</v>
      </c>
      <c r="AM95" s="326">
        <v>440302</v>
      </c>
      <c r="AN95" s="379">
        <v>6.3099872360334501</v>
      </c>
      <c r="AO95" s="326">
        <v>27588</v>
      </c>
      <c r="AP95" s="326">
        <v>437081</v>
      </c>
      <c r="AQ95" s="379">
        <v>6.3118735428902202</v>
      </c>
      <c r="AR95" s="302">
        <v>27451</v>
      </c>
      <c r="AS95" s="305">
        <v>435569</v>
      </c>
      <c r="AT95" s="300">
        <v>6.3023309739673845</v>
      </c>
      <c r="AU95" s="302">
        <v>27368</v>
      </c>
      <c r="AV95" s="302">
        <v>434699</v>
      </c>
      <c r="AW95" s="300">
        <v>6.2958506920880879</v>
      </c>
      <c r="AX95" s="302">
        <v>27083</v>
      </c>
      <c r="AY95" s="302">
        <v>433184</v>
      </c>
      <c r="AZ95" s="300">
        <v>6.2520776390633079</v>
      </c>
      <c r="BA95" s="302">
        <v>26895</v>
      </c>
      <c r="BB95" s="302">
        <v>433858</v>
      </c>
      <c r="BC95" s="300">
        <v>6.1990328632870666</v>
      </c>
      <c r="BD95" s="302">
        <v>26755</v>
      </c>
      <c r="BE95" s="302">
        <v>434404</v>
      </c>
      <c r="BF95" s="300">
        <v>6.159013268754431</v>
      </c>
      <c r="BG95" s="413">
        <v>26686</v>
      </c>
      <c r="BH95" s="302">
        <v>434611</v>
      </c>
      <c r="BI95" s="300">
        <f t="shared" si="2"/>
        <v>6.1402035383365812</v>
      </c>
      <c r="BJ95" s="302">
        <v>26511</v>
      </c>
      <c r="BK95" s="302">
        <v>434863</v>
      </c>
      <c r="BL95" s="300">
        <v>6.0964027751268786</v>
      </c>
      <c r="BM95" s="302">
        <v>26260</v>
      </c>
      <c r="BN95" s="302">
        <v>436080</v>
      </c>
      <c r="BO95" s="300">
        <f t="shared" si="3"/>
        <v>6.021830856723537</v>
      </c>
    </row>
    <row r="96" spans="1:67" x14ac:dyDescent="0.2">
      <c r="A96" s="306" t="s">
        <v>495</v>
      </c>
      <c r="B96" s="5" t="s">
        <v>481</v>
      </c>
      <c r="C96" s="5" t="s">
        <v>406</v>
      </c>
      <c r="D96" s="5" t="s">
        <v>435</v>
      </c>
      <c r="E96" s="5" t="s">
        <v>111</v>
      </c>
      <c r="F96" s="117" t="s">
        <v>196</v>
      </c>
      <c r="G96" s="5" t="s">
        <v>197</v>
      </c>
      <c r="H96" s="326">
        <v>16997</v>
      </c>
      <c r="I96" s="381">
        <v>202878</v>
      </c>
      <c r="J96" s="379">
        <v>8.3779414229241223</v>
      </c>
      <c r="K96" s="326">
        <v>16840</v>
      </c>
      <c r="L96" s="381">
        <v>201717</v>
      </c>
      <c r="M96" s="379">
        <v>8.3483295904658501</v>
      </c>
      <c r="N96" s="326">
        <v>16619</v>
      </c>
      <c r="O96" s="326">
        <v>200541</v>
      </c>
      <c r="P96" s="379">
        <v>8.287083439296703</v>
      </c>
      <c r="Q96" s="326">
        <v>16449</v>
      </c>
      <c r="R96" s="326">
        <v>198625</v>
      </c>
      <c r="S96" s="379">
        <v>8.2814348646947771</v>
      </c>
      <c r="T96" s="326">
        <v>16419</v>
      </c>
      <c r="U96" s="326">
        <v>197476</v>
      </c>
      <c r="V96" s="379">
        <v>8.3144280823998873</v>
      </c>
      <c r="W96" s="326">
        <v>16186</v>
      </c>
      <c r="X96" s="326">
        <v>194908</v>
      </c>
      <c r="Y96" s="379">
        <v>8.3044308083813902</v>
      </c>
      <c r="Z96" s="326">
        <v>16004</v>
      </c>
      <c r="AA96" s="326">
        <v>193941</v>
      </c>
      <c r="AB96" s="379">
        <v>8.251994163173336</v>
      </c>
      <c r="AC96" s="326">
        <v>15810</v>
      </c>
      <c r="AD96" s="326">
        <v>192929</v>
      </c>
      <c r="AE96" s="379">
        <v>8.1947244841366498</v>
      </c>
      <c r="AF96" s="326">
        <v>15620</v>
      </c>
      <c r="AG96" s="326">
        <v>191512</v>
      </c>
      <c r="AH96" s="379">
        <v>8.1561468733029781</v>
      </c>
      <c r="AI96" s="326">
        <v>15466</v>
      </c>
      <c r="AJ96" s="326">
        <v>188947</v>
      </c>
      <c r="AK96" s="379">
        <v>8.1853641497351113</v>
      </c>
      <c r="AL96" s="326">
        <v>15181</v>
      </c>
      <c r="AM96" s="326">
        <v>186236</v>
      </c>
      <c r="AN96" s="379">
        <v>8.1514852123112611</v>
      </c>
      <c r="AO96" s="326">
        <v>15005</v>
      </c>
      <c r="AP96" s="326">
        <v>184462</v>
      </c>
      <c r="AQ96" s="379">
        <v>8.1344667194327283</v>
      </c>
      <c r="AR96" s="302">
        <v>14972</v>
      </c>
      <c r="AS96" s="305">
        <v>185176</v>
      </c>
      <c r="AT96" s="300">
        <v>8.085281029939086</v>
      </c>
      <c r="AU96" s="302">
        <v>14877</v>
      </c>
      <c r="AV96" s="302">
        <v>184403</v>
      </c>
      <c r="AW96" s="300">
        <v>8.0676561661144337</v>
      </c>
      <c r="AX96" s="302">
        <v>14812</v>
      </c>
      <c r="AY96" s="302">
        <v>183256</v>
      </c>
      <c r="AZ96" s="300">
        <v>8.0826821495612702</v>
      </c>
      <c r="BA96" s="302">
        <v>14715</v>
      </c>
      <c r="BB96" s="302">
        <v>184032</v>
      </c>
      <c r="BC96" s="300">
        <v>7.9958920187793421</v>
      </c>
      <c r="BD96" s="302">
        <v>14491</v>
      </c>
      <c r="BE96" s="302">
        <v>184934</v>
      </c>
      <c r="BF96" s="300">
        <v>7.8357684363070073</v>
      </c>
      <c r="BG96" s="413">
        <v>14532</v>
      </c>
      <c r="BH96" s="302">
        <v>185811</v>
      </c>
      <c r="BI96" s="300">
        <f t="shared" si="2"/>
        <v>7.8208502187706861</v>
      </c>
      <c r="BJ96" s="302">
        <v>14539</v>
      </c>
      <c r="BK96" s="302">
        <v>186056</v>
      </c>
      <c r="BL96" s="300">
        <v>7.8143139699875315</v>
      </c>
      <c r="BM96" s="302">
        <v>14491</v>
      </c>
      <c r="BN96" s="302">
        <v>185827</v>
      </c>
      <c r="BO96" s="300">
        <f t="shared" si="3"/>
        <v>7.7981132989285733</v>
      </c>
    </row>
    <row r="97" spans="1:67" x14ac:dyDescent="0.2">
      <c r="A97" s="306" t="s">
        <v>626</v>
      </c>
      <c r="B97" s="5" t="s">
        <v>477</v>
      </c>
      <c r="C97" s="5" t="s">
        <v>404</v>
      </c>
      <c r="D97" s="5" t="s">
        <v>422</v>
      </c>
      <c r="E97" s="5" t="s">
        <v>31</v>
      </c>
      <c r="F97" s="117" t="s">
        <v>198</v>
      </c>
      <c r="G97" s="5" t="s">
        <v>199</v>
      </c>
      <c r="H97" s="326">
        <v>12888</v>
      </c>
      <c r="I97" s="381">
        <v>141191</v>
      </c>
      <c r="J97" s="379">
        <v>9.1280605704329592</v>
      </c>
      <c r="K97" s="326">
        <v>12730</v>
      </c>
      <c r="L97" s="381">
        <v>139632</v>
      </c>
      <c r="M97" s="379">
        <v>9.1168213590008023</v>
      </c>
      <c r="N97" s="326">
        <v>12617</v>
      </c>
      <c r="O97" s="326">
        <v>138307</v>
      </c>
      <c r="P97" s="379">
        <v>9.1224594561374328</v>
      </c>
      <c r="Q97" s="326">
        <v>12575</v>
      </c>
      <c r="R97" s="326">
        <v>136760</v>
      </c>
      <c r="S97" s="379">
        <v>9.1949400409476461</v>
      </c>
      <c r="T97" s="326">
        <v>12444</v>
      </c>
      <c r="U97" s="326">
        <v>134785</v>
      </c>
      <c r="V97" s="379">
        <v>9.2324813592016906</v>
      </c>
      <c r="W97" s="326">
        <v>12265</v>
      </c>
      <c r="X97" s="326">
        <v>132885</v>
      </c>
      <c r="Y97" s="379">
        <v>9.2297851525755359</v>
      </c>
      <c r="Z97" s="326">
        <v>12254</v>
      </c>
      <c r="AA97" s="326">
        <v>132295</v>
      </c>
      <c r="AB97" s="379">
        <v>9.262632752560565</v>
      </c>
      <c r="AC97" s="326">
        <v>12283</v>
      </c>
      <c r="AD97" s="326">
        <v>131375</v>
      </c>
      <c r="AE97" s="379">
        <v>9.3495718363463354</v>
      </c>
      <c r="AF97" s="326">
        <v>12205</v>
      </c>
      <c r="AG97" s="326">
        <v>129963</v>
      </c>
      <c r="AH97" s="379">
        <v>9.39113439979071</v>
      </c>
      <c r="AI97" s="326">
        <v>12177</v>
      </c>
      <c r="AJ97" s="326">
        <v>128504</v>
      </c>
      <c r="AK97" s="379">
        <v>9.4759696196227363</v>
      </c>
      <c r="AL97" s="326">
        <v>11993</v>
      </c>
      <c r="AM97" s="326">
        <v>127399</v>
      </c>
      <c r="AN97" s="379">
        <v>9.4137316619439702</v>
      </c>
      <c r="AO97" s="326">
        <v>11843</v>
      </c>
      <c r="AP97" s="326">
        <v>125523</v>
      </c>
      <c r="AQ97" s="379">
        <v>9.4349242768257611</v>
      </c>
      <c r="AR97" s="302">
        <v>11685</v>
      </c>
      <c r="AS97" s="305">
        <v>124988</v>
      </c>
      <c r="AT97" s="300">
        <v>9.3488974941594396</v>
      </c>
      <c r="AU97" s="302">
        <v>11552</v>
      </c>
      <c r="AV97" s="302">
        <v>124002</v>
      </c>
      <c r="AW97" s="300">
        <v>9.3159787745358944</v>
      </c>
      <c r="AX97" s="302">
        <v>11455</v>
      </c>
      <c r="AY97" s="302">
        <v>123039</v>
      </c>
      <c r="AZ97" s="300">
        <v>9.3100561610546251</v>
      </c>
      <c r="BA97" s="302">
        <v>11280</v>
      </c>
      <c r="BB97" s="302">
        <v>122803</v>
      </c>
      <c r="BC97" s="300">
        <v>9.1854433523610979</v>
      </c>
      <c r="BD97" s="302">
        <v>11132</v>
      </c>
      <c r="BE97" s="302">
        <v>122154</v>
      </c>
      <c r="BF97" s="300">
        <v>9.113086759336575</v>
      </c>
      <c r="BG97" s="413">
        <v>10954</v>
      </c>
      <c r="BH97" s="302">
        <v>121805</v>
      </c>
      <c r="BI97" s="300">
        <f t="shared" si="2"/>
        <v>8.9930626821559034</v>
      </c>
      <c r="BJ97" s="302">
        <v>10763</v>
      </c>
      <c r="BK97" s="302">
        <v>121068</v>
      </c>
      <c r="BL97" s="300">
        <v>8.8900452638186795</v>
      </c>
      <c r="BM97" s="302">
        <v>10616</v>
      </c>
      <c r="BN97" s="302">
        <v>120663</v>
      </c>
      <c r="BO97" s="300">
        <f t="shared" si="3"/>
        <v>8.7980573995342404</v>
      </c>
    </row>
    <row r="98" spans="1:67" x14ac:dyDescent="0.2">
      <c r="A98" s="328" t="s">
        <v>502</v>
      </c>
      <c r="B98" s="5" t="s">
        <v>481</v>
      </c>
      <c r="C98" s="5" t="s">
        <v>406</v>
      </c>
      <c r="D98" s="5" t="s">
        <v>435</v>
      </c>
      <c r="E98" s="5" t="s">
        <v>111</v>
      </c>
      <c r="F98" s="117" t="s">
        <v>200</v>
      </c>
      <c r="G98" s="5" t="s">
        <v>201</v>
      </c>
      <c r="H98" s="326">
        <v>19596</v>
      </c>
      <c r="I98" s="381">
        <v>176176</v>
      </c>
      <c r="J98" s="379">
        <v>11.12296794114976</v>
      </c>
      <c r="K98" s="326">
        <v>19436</v>
      </c>
      <c r="L98" s="381">
        <v>175306</v>
      </c>
      <c r="M98" s="379">
        <v>11.086899478625947</v>
      </c>
      <c r="N98" s="326">
        <v>19238</v>
      </c>
      <c r="O98" s="326">
        <v>173947</v>
      </c>
      <c r="P98" s="379">
        <v>11.059690595411247</v>
      </c>
      <c r="Q98" s="326">
        <v>19229</v>
      </c>
      <c r="R98" s="326">
        <v>172876</v>
      </c>
      <c r="S98" s="379">
        <v>11.123001457692219</v>
      </c>
      <c r="T98" s="326">
        <v>19057</v>
      </c>
      <c r="U98" s="326">
        <v>171504</v>
      </c>
      <c r="V98" s="379">
        <v>11.111694187890661</v>
      </c>
      <c r="W98" s="326">
        <v>18856</v>
      </c>
      <c r="X98" s="326">
        <v>170074</v>
      </c>
      <c r="Y98" s="379">
        <v>11.08693862671543</v>
      </c>
      <c r="Z98" s="326">
        <v>18711</v>
      </c>
      <c r="AA98" s="326">
        <v>169539</v>
      </c>
      <c r="AB98" s="379">
        <v>11.036398704722806</v>
      </c>
      <c r="AC98" s="326">
        <v>18546</v>
      </c>
      <c r="AD98" s="326">
        <v>168678</v>
      </c>
      <c r="AE98" s="379">
        <v>10.994913385266603</v>
      </c>
      <c r="AF98" s="326">
        <v>18410</v>
      </c>
      <c r="AG98" s="326">
        <v>167357</v>
      </c>
      <c r="AH98" s="379">
        <v>11.000436193287404</v>
      </c>
      <c r="AI98" s="326">
        <v>18154</v>
      </c>
      <c r="AJ98" s="326">
        <v>164886</v>
      </c>
      <c r="AK98" s="379">
        <v>11.010031173052898</v>
      </c>
      <c r="AL98" s="326">
        <v>17822</v>
      </c>
      <c r="AM98" s="326">
        <v>163292</v>
      </c>
      <c r="AN98" s="379">
        <v>10.914190529848369</v>
      </c>
      <c r="AO98" s="326">
        <v>17554</v>
      </c>
      <c r="AP98" s="326">
        <v>161865</v>
      </c>
      <c r="AQ98" s="379">
        <v>10.844839835665523</v>
      </c>
      <c r="AR98" s="302">
        <v>17373</v>
      </c>
      <c r="AS98" s="305">
        <v>161425</v>
      </c>
      <c r="AT98" s="300">
        <v>10.762273501626142</v>
      </c>
      <c r="AU98" s="302">
        <v>17339</v>
      </c>
      <c r="AV98" s="302">
        <v>161214</v>
      </c>
      <c r="AW98" s="300">
        <v>10.755269393476993</v>
      </c>
      <c r="AX98" s="302">
        <v>17231</v>
      </c>
      <c r="AY98" s="302">
        <v>160366</v>
      </c>
      <c r="AZ98" s="300">
        <v>10.744796278512901</v>
      </c>
      <c r="BA98" s="302">
        <v>17138</v>
      </c>
      <c r="BB98" s="302">
        <v>160324</v>
      </c>
      <c r="BC98" s="300">
        <v>10.689603552805568</v>
      </c>
      <c r="BD98" s="302">
        <v>17090</v>
      </c>
      <c r="BE98" s="302">
        <v>160498</v>
      </c>
      <c r="BF98" s="300">
        <v>10.648107764582736</v>
      </c>
      <c r="BG98" s="413">
        <v>16997</v>
      </c>
      <c r="BH98" s="302">
        <v>160182</v>
      </c>
      <c r="BI98" s="300">
        <f t="shared" si="2"/>
        <v>10.611054925022787</v>
      </c>
      <c r="BJ98" s="302">
        <v>16873</v>
      </c>
      <c r="BK98" s="302">
        <v>159893</v>
      </c>
      <c r="BL98" s="300">
        <v>10.552682106158494</v>
      </c>
      <c r="BM98" s="302">
        <v>16733</v>
      </c>
      <c r="BN98" s="302">
        <v>160015</v>
      </c>
      <c r="BO98" s="300">
        <f t="shared" si="3"/>
        <v>10.457144642689748</v>
      </c>
    </row>
    <row r="99" spans="1:67" x14ac:dyDescent="0.2">
      <c r="A99" s="329" t="s">
        <v>502</v>
      </c>
      <c r="B99" s="5" t="s">
        <v>481</v>
      </c>
      <c r="C99" s="5" t="s">
        <v>406</v>
      </c>
      <c r="D99" s="5" t="s">
        <v>435</v>
      </c>
      <c r="E99" s="5" t="s">
        <v>111</v>
      </c>
      <c r="F99" s="117" t="s">
        <v>202</v>
      </c>
      <c r="G99" s="5" t="s">
        <v>203</v>
      </c>
      <c r="H99" s="326">
        <v>15334</v>
      </c>
      <c r="I99" s="381">
        <v>144007</v>
      </c>
      <c r="J99" s="379">
        <v>10.648093495455083</v>
      </c>
      <c r="K99" s="326">
        <v>15232</v>
      </c>
      <c r="L99" s="381">
        <v>143215</v>
      </c>
      <c r="M99" s="379">
        <v>10.635757427643751</v>
      </c>
      <c r="N99" s="326">
        <v>15114</v>
      </c>
      <c r="O99" s="326">
        <v>142733</v>
      </c>
      <c r="P99" s="379">
        <v>10.58900184260122</v>
      </c>
      <c r="Q99" s="326">
        <v>15004</v>
      </c>
      <c r="R99" s="326">
        <v>142375</v>
      </c>
      <c r="S99" s="379">
        <v>10.53836698858648</v>
      </c>
      <c r="T99" s="326">
        <v>14939</v>
      </c>
      <c r="U99" s="326">
        <v>141594</v>
      </c>
      <c r="V99" s="379">
        <v>10.550588301764199</v>
      </c>
      <c r="W99" s="326">
        <v>14838</v>
      </c>
      <c r="X99" s="326">
        <v>141006</v>
      </c>
      <c r="Y99" s="379">
        <v>10.52295646993745</v>
      </c>
      <c r="Z99" s="326">
        <v>14797</v>
      </c>
      <c r="AA99" s="326">
        <v>140975</v>
      </c>
      <c r="AB99" s="379">
        <v>10.496187267245965</v>
      </c>
      <c r="AC99" s="326">
        <v>14775</v>
      </c>
      <c r="AD99" s="326">
        <v>140935</v>
      </c>
      <c r="AE99" s="379">
        <v>10.4835562493348</v>
      </c>
      <c r="AF99" s="326">
        <v>14664</v>
      </c>
      <c r="AG99" s="326">
        <v>140468</v>
      </c>
      <c r="AH99" s="379">
        <v>10.43938833043825</v>
      </c>
      <c r="AI99" s="326">
        <v>14559</v>
      </c>
      <c r="AJ99" s="326">
        <v>140062</v>
      </c>
      <c r="AK99" s="379">
        <v>10.394682354957091</v>
      </c>
      <c r="AL99" s="326">
        <v>14475</v>
      </c>
      <c r="AM99" s="326">
        <v>140166</v>
      </c>
      <c r="AN99" s="379">
        <v>10.327040794486537</v>
      </c>
      <c r="AO99" s="326">
        <v>14382</v>
      </c>
      <c r="AP99" s="326">
        <v>139704</v>
      </c>
      <c r="AQ99" s="379">
        <v>10.294622917024567</v>
      </c>
      <c r="AR99" s="302">
        <v>14294</v>
      </c>
      <c r="AS99" s="305">
        <v>139750</v>
      </c>
      <c r="AT99" s="300">
        <v>10.228264758497318</v>
      </c>
      <c r="AU99" s="302">
        <v>14292</v>
      </c>
      <c r="AV99" s="302">
        <v>140128</v>
      </c>
      <c r="AW99" s="300">
        <v>10.199246403288422</v>
      </c>
      <c r="AX99" s="302">
        <v>14256</v>
      </c>
      <c r="AY99" s="302">
        <v>140005</v>
      </c>
      <c r="AZ99" s="300">
        <v>10.182493482375628</v>
      </c>
      <c r="BA99" s="302">
        <v>14155</v>
      </c>
      <c r="BB99" s="302">
        <v>140741</v>
      </c>
      <c r="BC99" s="300">
        <v>10.057481473060445</v>
      </c>
      <c r="BD99" s="302">
        <v>14114</v>
      </c>
      <c r="BE99" s="302">
        <v>141162</v>
      </c>
      <c r="BF99" s="300">
        <v>9.9984415069211252</v>
      </c>
      <c r="BG99" s="413">
        <v>13999</v>
      </c>
      <c r="BH99" s="302">
        <v>141505</v>
      </c>
      <c r="BI99" s="300">
        <f t="shared" si="2"/>
        <v>9.8929366453482217</v>
      </c>
      <c r="BJ99" s="302">
        <v>13869</v>
      </c>
      <c r="BK99" s="302">
        <v>141900</v>
      </c>
      <c r="BL99" s="300">
        <v>9.7737843551797035</v>
      </c>
      <c r="BM99" s="302">
        <v>13750</v>
      </c>
      <c r="BN99" s="302">
        <v>142309</v>
      </c>
      <c r="BO99" s="300">
        <f t="shared" si="3"/>
        <v>9.6620733755419543</v>
      </c>
    </row>
    <row r="100" spans="1:67" x14ac:dyDescent="0.2">
      <c r="A100" s="306" t="s">
        <v>496</v>
      </c>
      <c r="B100" s="5" t="s">
        <v>497</v>
      </c>
      <c r="C100" s="5" t="s">
        <v>411</v>
      </c>
      <c r="D100" s="5" t="s">
        <v>439</v>
      </c>
      <c r="E100" s="5" t="s">
        <v>145</v>
      </c>
      <c r="F100" s="117" t="s">
        <v>204</v>
      </c>
      <c r="G100" s="5" t="s">
        <v>205</v>
      </c>
      <c r="H100" s="326">
        <v>26298</v>
      </c>
      <c r="I100" s="381">
        <v>312929</v>
      </c>
      <c r="J100" s="379">
        <v>8.4038232314678414</v>
      </c>
      <c r="K100" s="326">
        <v>26108</v>
      </c>
      <c r="L100" s="381">
        <v>312094</v>
      </c>
      <c r="M100" s="379">
        <v>8.3654283645311995</v>
      </c>
      <c r="N100" s="326">
        <v>25863</v>
      </c>
      <c r="O100" s="326">
        <v>310218</v>
      </c>
      <c r="P100" s="379">
        <v>8.3370404038450374</v>
      </c>
      <c r="Q100" s="326">
        <v>25751</v>
      </c>
      <c r="R100" s="326">
        <v>309328</v>
      </c>
      <c r="S100" s="379">
        <v>8.3248202555216455</v>
      </c>
      <c r="T100" s="326">
        <v>25603</v>
      </c>
      <c r="U100" s="326">
        <v>307379</v>
      </c>
      <c r="V100" s="379">
        <v>8.3294564690496085</v>
      </c>
      <c r="W100" s="326">
        <v>25417</v>
      </c>
      <c r="X100" s="326">
        <v>305379</v>
      </c>
      <c r="Y100" s="379">
        <v>8.3231001476853343</v>
      </c>
      <c r="Z100" s="326">
        <v>25341</v>
      </c>
      <c r="AA100" s="326">
        <v>304987</v>
      </c>
      <c r="AB100" s="379">
        <v>8.3088787390937977</v>
      </c>
      <c r="AC100" s="326">
        <v>25266</v>
      </c>
      <c r="AD100" s="326">
        <v>304742</v>
      </c>
      <c r="AE100" s="379">
        <v>8.2909477525250868</v>
      </c>
      <c r="AF100" s="326">
        <v>25191</v>
      </c>
      <c r="AG100" s="326">
        <v>302448</v>
      </c>
      <c r="AH100" s="379">
        <v>8.3290350737978098</v>
      </c>
      <c r="AI100" s="326">
        <v>25125</v>
      </c>
      <c r="AJ100" s="326">
        <v>299124</v>
      </c>
      <c r="AK100" s="379">
        <v>8.3995266177237529</v>
      </c>
      <c r="AL100" s="326">
        <v>25037</v>
      </c>
      <c r="AM100" s="326">
        <v>297646</v>
      </c>
      <c r="AN100" s="379">
        <v>8.4116702391431435</v>
      </c>
      <c r="AO100" s="326">
        <v>24874</v>
      </c>
      <c r="AP100" s="326">
        <v>294359</v>
      </c>
      <c r="AQ100" s="379">
        <v>8.4502257447538547</v>
      </c>
      <c r="AR100" s="302">
        <v>24735</v>
      </c>
      <c r="AS100" s="305">
        <v>292933</v>
      </c>
      <c r="AT100" s="300">
        <v>8.4439103822375774</v>
      </c>
      <c r="AU100" s="302">
        <v>24876</v>
      </c>
      <c r="AV100" s="302">
        <v>292382</v>
      </c>
      <c r="AW100" s="300">
        <v>8.5080476910343315</v>
      </c>
      <c r="AX100" s="302">
        <v>24800</v>
      </c>
      <c r="AY100" s="302">
        <v>292194</v>
      </c>
      <c r="AZ100" s="300">
        <v>8.4875117216643723</v>
      </c>
      <c r="BA100" s="302">
        <v>24691</v>
      </c>
      <c r="BB100" s="302">
        <v>292572</v>
      </c>
      <c r="BC100" s="300">
        <v>8.4392901576364121</v>
      </c>
      <c r="BD100" s="302">
        <v>24556</v>
      </c>
      <c r="BE100" s="302">
        <v>293310</v>
      </c>
      <c r="BF100" s="300">
        <v>8.3720295932631004</v>
      </c>
      <c r="BG100" s="413">
        <v>24405</v>
      </c>
      <c r="BH100" s="302">
        <v>293695</v>
      </c>
      <c r="BI100" s="300">
        <f t="shared" si="2"/>
        <v>8.3096409540509715</v>
      </c>
      <c r="BJ100" s="302">
        <v>24247</v>
      </c>
      <c r="BK100" s="302">
        <v>293871</v>
      </c>
      <c r="BL100" s="300">
        <v>8.2508992040725353</v>
      </c>
      <c r="BM100" s="302">
        <v>24137</v>
      </c>
      <c r="BN100" s="302">
        <v>294561</v>
      </c>
      <c r="BO100" s="300">
        <f t="shared" si="3"/>
        <v>8.1942280206816243</v>
      </c>
    </row>
    <row r="101" spans="1:67" x14ac:dyDescent="0.2">
      <c r="A101" s="306" t="s">
        <v>624</v>
      </c>
      <c r="B101" s="5" t="s">
        <v>481</v>
      </c>
      <c r="C101" s="5" t="s">
        <v>406</v>
      </c>
      <c r="D101" s="5" t="s">
        <v>421</v>
      </c>
      <c r="E101" s="5" t="s">
        <v>28</v>
      </c>
      <c r="F101" s="117" t="s">
        <v>206</v>
      </c>
      <c r="G101" s="5" t="s">
        <v>207</v>
      </c>
      <c r="H101" s="326">
        <v>12513</v>
      </c>
      <c r="I101" s="381">
        <v>140231</v>
      </c>
      <c r="J101" s="379">
        <v>8.9231339718036669</v>
      </c>
      <c r="K101" s="326">
        <v>12437</v>
      </c>
      <c r="L101" s="381">
        <v>139962</v>
      </c>
      <c r="M101" s="379">
        <v>8.8859833383346913</v>
      </c>
      <c r="N101" s="326">
        <v>12456</v>
      </c>
      <c r="O101" s="326">
        <v>139703</v>
      </c>
      <c r="P101" s="379">
        <v>8.9160576365575555</v>
      </c>
      <c r="Q101" s="326">
        <v>12322</v>
      </c>
      <c r="R101" s="326">
        <v>138999</v>
      </c>
      <c r="S101" s="379">
        <v>8.8648119770645835</v>
      </c>
      <c r="T101" s="326">
        <v>12204</v>
      </c>
      <c r="U101" s="326">
        <v>137783</v>
      </c>
      <c r="V101" s="379">
        <v>8.8574062112161869</v>
      </c>
      <c r="W101" s="326">
        <v>12142</v>
      </c>
      <c r="X101" s="326">
        <v>136673</v>
      </c>
      <c r="Y101" s="379">
        <v>8.8839785473356105</v>
      </c>
      <c r="Z101" s="326">
        <v>12096</v>
      </c>
      <c r="AA101" s="326">
        <v>136180</v>
      </c>
      <c r="AB101" s="379">
        <v>8.8823615802614189</v>
      </c>
      <c r="AC101" s="326">
        <v>11973</v>
      </c>
      <c r="AD101" s="326">
        <v>135587</v>
      </c>
      <c r="AE101" s="379">
        <v>8.8304925988479717</v>
      </c>
      <c r="AF101" s="326">
        <v>11932</v>
      </c>
      <c r="AG101" s="326">
        <v>134912</v>
      </c>
      <c r="AH101" s="379">
        <v>8.8442836812144208</v>
      </c>
      <c r="AI101" s="326">
        <v>11802</v>
      </c>
      <c r="AJ101" s="326">
        <v>132828</v>
      </c>
      <c r="AK101" s="379">
        <v>8.8851748125395247</v>
      </c>
      <c r="AL101" s="326">
        <v>11648</v>
      </c>
      <c r="AM101" s="326">
        <v>131479</v>
      </c>
      <c r="AN101" s="379">
        <v>8.8592094555024001</v>
      </c>
      <c r="AO101" s="326">
        <v>11569</v>
      </c>
      <c r="AP101" s="326">
        <v>130481</v>
      </c>
      <c r="AQ101" s="379">
        <v>8.8664249967428201</v>
      </c>
      <c r="AR101" s="302">
        <v>11423</v>
      </c>
      <c r="AS101" s="305">
        <v>130006</v>
      </c>
      <c r="AT101" s="300">
        <v>8.7865175453440614</v>
      </c>
      <c r="AU101" s="302">
        <v>11411</v>
      </c>
      <c r="AV101" s="302">
        <v>129524</v>
      </c>
      <c r="AW101" s="300">
        <v>8.8099502794848839</v>
      </c>
      <c r="AX101" s="302">
        <v>11358</v>
      </c>
      <c r="AY101" s="302">
        <v>129148</v>
      </c>
      <c r="AZ101" s="300">
        <v>8.7945612785331555</v>
      </c>
      <c r="BA101" s="302">
        <v>11416</v>
      </c>
      <c r="BB101" s="302">
        <v>129493</v>
      </c>
      <c r="BC101" s="300">
        <v>8.8159205516900521</v>
      </c>
      <c r="BD101" s="302">
        <v>11421</v>
      </c>
      <c r="BE101" s="302">
        <v>129703</v>
      </c>
      <c r="BF101" s="300">
        <v>8.8055018002667627</v>
      </c>
      <c r="BG101" s="413">
        <v>11456</v>
      </c>
      <c r="BH101" s="302">
        <v>129708</v>
      </c>
      <c r="BI101" s="300">
        <f t="shared" si="2"/>
        <v>8.8321460511302305</v>
      </c>
      <c r="BJ101" s="302">
        <v>11507</v>
      </c>
      <c r="BK101" s="302">
        <v>130066</v>
      </c>
      <c r="BL101" s="300">
        <v>8.8470468838897176</v>
      </c>
      <c r="BM101" s="302">
        <v>11624</v>
      </c>
      <c r="BN101" s="302">
        <v>130433</v>
      </c>
      <c r="BO101" s="300">
        <f t="shared" si="3"/>
        <v>8.9118551286867582</v>
      </c>
    </row>
    <row r="102" spans="1:67" x14ac:dyDescent="0.2">
      <c r="A102" s="306" t="s">
        <v>628</v>
      </c>
      <c r="B102" s="5" t="s">
        <v>485</v>
      </c>
      <c r="C102" s="5" t="s">
        <v>464</v>
      </c>
      <c r="D102" s="5" t="s">
        <v>425</v>
      </c>
      <c r="E102" s="5" t="s">
        <v>40</v>
      </c>
      <c r="F102" s="117" t="s">
        <v>503</v>
      </c>
      <c r="G102" s="5" t="s">
        <v>504</v>
      </c>
      <c r="H102" s="326">
        <v>29459</v>
      </c>
      <c r="I102" s="381">
        <v>355313</v>
      </c>
      <c r="J102" s="379">
        <v>8.290999766403143</v>
      </c>
      <c r="K102" s="326">
        <v>29436</v>
      </c>
      <c r="L102" s="381">
        <v>354068</v>
      </c>
      <c r="M102" s="379">
        <v>8.3136572635764878</v>
      </c>
      <c r="N102" s="326">
        <v>29418</v>
      </c>
      <c r="O102" s="326">
        <v>351378</v>
      </c>
      <c r="P102" s="379">
        <v>8.3721803869337297</v>
      </c>
      <c r="Q102" s="326">
        <v>29324</v>
      </c>
      <c r="R102" s="326">
        <v>349876</v>
      </c>
      <c r="S102" s="379">
        <v>8.3812550732259439</v>
      </c>
      <c r="T102" s="326">
        <v>29346</v>
      </c>
      <c r="U102" s="326">
        <v>348544</v>
      </c>
      <c r="V102" s="379">
        <v>8.4195969518912968</v>
      </c>
      <c r="W102" s="326">
        <v>29217</v>
      </c>
      <c r="X102" s="326">
        <v>347623</v>
      </c>
      <c r="Y102" s="379">
        <v>8.4047948495928058</v>
      </c>
      <c r="Z102" s="326">
        <v>29300</v>
      </c>
      <c r="AA102" s="326">
        <v>347570</v>
      </c>
      <c r="AB102" s="379">
        <v>8.4299565555139964</v>
      </c>
      <c r="AC102" s="326">
        <v>29384</v>
      </c>
      <c r="AD102" s="326">
        <v>346207</v>
      </c>
      <c r="AE102" s="379">
        <v>8.4874078224877021</v>
      </c>
      <c r="AF102" s="326">
        <v>29540</v>
      </c>
      <c r="AG102" s="326">
        <v>344020</v>
      </c>
      <c r="AH102" s="379">
        <v>8.58671007499564</v>
      </c>
      <c r="AI102" s="326">
        <v>29702</v>
      </c>
      <c r="AJ102" s="326">
        <v>342226</v>
      </c>
      <c r="AK102" s="379">
        <v>8.6790600363502488</v>
      </c>
      <c r="AL102" s="326">
        <v>29742</v>
      </c>
      <c r="AM102" s="326">
        <v>341196</v>
      </c>
      <c r="AN102" s="379">
        <v>8.7169837864453275</v>
      </c>
      <c r="AO102" s="326">
        <v>29726</v>
      </c>
      <c r="AP102" s="326">
        <v>339349</v>
      </c>
      <c r="AQ102" s="379">
        <v>8.7597134513436021</v>
      </c>
      <c r="AR102" s="302">
        <v>29595</v>
      </c>
      <c r="AS102" s="305">
        <v>338956</v>
      </c>
      <c r="AT102" s="300">
        <v>8.7312217514957702</v>
      </c>
      <c r="AU102" s="302">
        <v>29642</v>
      </c>
      <c r="AV102" s="302">
        <v>338915</v>
      </c>
      <c r="AW102" s="300">
        <v>8.7461457887670946</v>
      </c>
      <c r="AX102" s="302">
        <v>29621</v>
      </c>
      <c r="AY102" s="302">
        <v>339475</v>
      </c>
      <c r="AZ102" s="300">
        <v>8.7255320715811191</v>
      </c>
      <c r="BA102" s="302">
        <v>29794</v>
      </c>
      <c r="BB102" s="302">
        <v>340752</v>
      </c>
      <c r="BC102" s="300">
        <v>8.7436023853124851</v>
      </c>
      <c r="BD102" s="302">
        <v>29923</v>
      </c>
      <c r="BE102" s="302">
        <v>341922</v>
      </c>
      <c r="BF102" s="300">
        <v>8.7514111405525234</v>
      </c>
      <c r="BG102" s="413">
        <v>29931</v>
      </c>
      <c r="BH102" s="302">
        <v>342167</v>
      </c>
      <c r="BI102" s="300">
        <f t="shared" si="2"/>
        <v>8.7474829542299517</v>
      </c>
      <c r="BJ102" s="302">
        <v>29872</v>
      </c>
      <c r="BK102" s="302">
        <v>342933</v>
      </c>
      <c r="BL102" s="300">
        <v>8.7107394155709716</v>
      </c>
      <c r="BM102" s="302">
        <v>29835</v>
      </c>
      <c r="BN102" s="302">
        <v>345017</v>
      </c>
      <c r="BO102" s="300">
        <f t="shared" si="3"/>
        <v>8.647399983189235</v>
      </c>
    </row>
    <row r="103" spans="1:67" x14ac:dyDescent="0.2">
      <c r="A103" s="306" t="s">
        <v>642</v>
      </c>
      <c r="B103" s="5" t="s">
        <v>488</v>
      </c>
      <c r="C103" s="5" t="s">
        <v>409</v>
      </c>
      <c r="D103" s="5" t="s">
        <v>438</v>
      </c>
      <c r="E103" s="5" t="s">
        <v>128</v>
      </c>
      <c r="F103" s="117" t="s">
        <v>208</v>
      </c>
      <c r="G103" s="5" t="s">
        <v>209</v>
      </c>
      <c r="H103" s="326">
        <v>9825</v>
      </c>
      <c r="I103" s="381">
        <v>130773</v>
      </c>
      <c r="J103" s="379">
        <v>7.5130187424009538</v>
      </c>
      <c r="K103" s="326">
        <v>9781</v>
      </c>
      <c r="L103" s="381">
        <v>130625</v>
      </c>
      <c r="M103" s="379">
        <v>7.4878468899521531</v>
      </c>
      <c r="N103" s="326">
        <v>9724</v>
      </c>
      <c r="O103" s="326">
        <v>129594</v>
      </c>
      <c r="P103" s="379">
        <v>7.5034338009475743</v>
      </c>
      <c r="Q103" s="326">
        <v>9725</v>
      </c>
      <c r="R103" s="326">
        <v>129376</v>
      </c>
      <c r="S103" s="379">
        <v>7.5168501113034871</v>
      </c>
      <c r="T103" s="326">
        <v>9740</v>
      </c>
      <c r="U103" s="326">
        <v>128867</v>
      </c>
      <c r="V103" s="379">
        <v>7.558180139213297</v>
      </c>
      <c r="W103" s="326">
        <v>9675</v>
      </c>
      <c r="X103" s="326">
        <v>128071</v>
      </c>
      <c r="Y103" s="379">
        <v>7.5544034168547132</v>
      </c>
      <c r="Z103" s="326">
        <v>9667</v>
      </c>
      <c r="AA103" s="326">
        <v>127630</v>
      </c>
      <c r="AB103" s="379">
        <v>7.5742380318107028</v>
      </c>
      <c r="AC103" s="326">
        <v>9639</v>
      </c>
      <c r="AD103" s="326">
        <v>126370</v>
      </c>
      <c r="AE103" s="379">
        <v>7.6276014876948643</v>
      </c>
      <c r="AF103" s="326">
        <v>9537</v>
      </c>
      <c r="AG103" s="326">
        <v>124933</v>
      </c>
      <c r="AH103" s="379">
        <v>7.6336916587290791</v>
      </c>
      <c r="AI103" s="326">
        <v>9481</v>
      </c>
      <c r="AJ103" s="326">
        <v>124055</v>
      </c>
      <c r="AK103" s="379">
        <v>7.642577888839627</v>
      </c>
      <c r="AL103" s="326">
        <v>9445</v>
      </c>
      <c r="AM103" s="326">
        <v>123460</v>
      </c>
      <c r="AN103" s="379">
        <v>7.65025109347157</v>
      </c>
      <c r="AO103" s="326">
        <v>9414</v>
      </c>
      <c r="AP103" s="326">
        <v>122770</v>
      </c>
      <c r="AQ103" s="379">
        <v>7.667997067687546</v>
      </c>
      <c r="AR103" s="302">
        <v>9424</v>
      </c>
      <c r="AS103" s="305">
        <v>122598</v>
      </c>
      <c r="AT103" s="300">
        <v>7.6869116951336887</v>
      </c>
      <c r="AU103" s="302">
        <v>9401</v>
      </c>
      <c r="AV103" s="302">
        <v>121891</v>
      </c>
      <c r="AW103" s="300">
        <v>7.7126284959513018</v>
      </c>
      <c r="AX103" s="302">
        <v>9339</v>
      </c>
      <c r="AY103" s="302">
        <v>121590</v>
      </c>
      <c r="AZ103" s="300">
        <v>7.6807303232173707</v>
      </c>
      <c r="BA103" s="302">
        <v>9375</v>
      </c>
      <c r="BB103" s="302">
        <v>121868</v>
      </c>
      <c r="BC103" s="300">
        <v>7.6927495322808275</v>
      </c>
      <c r="BD103" s="302">
        <v>9316</v>
      </c>
      <c r="BE103" s="302">
        <v>121956</v>
      </c>
      <c r="BF103" s="300">
        <v>7.6388205582341175</v>
      </c>
      <c r="BG103" s="413">
        <v>9300</v>
      </c>
      <c r="BH103" s="302">
        <v>122265</v>
      </c>
      <c r="BI103" s="300">
        <f t="shared" si="2"/>
        <v>7.6064286590602386</v>
      </c>
      <c r="BJ103" s="302">
        <v>9316</v>
      </c>
      <c r="BK103" s="302">
        <v>122780</v>
      </c>
      <c r="BL103" s="300">
        <v>7.5875549763805186</v>
      </c>
      <c r="BM103" s="302">
        <v>9370</v>
      </c>
      <c r="BN103" s="302">
        <v>123243</v>
      </c>
      <c r="BO103" s="300">
        <f t="shared" si="3"/>
        <v>7.6028658828493301</v>
      </c>
    </row>
    <row r="104" spans="1:67" x14ac:dyDescent="0.2">
      <c r="A104" s="306" t="s">
        <v>620</v>
      </c>
      <c r="B104" s="5" t="s">
        <v>475</v>
      </c>
      <c r="C104" s="5" t="s">
        <v>402</v>
      </c>
      <c r="D104" s="5" t="s">
        <v>416</v>
      </c>
      <c r="E104" s="5" t="s">
        <v>8</v>
      </c>
      <c r="F104" s="117" t="s">
        <v>210</v>
      </c>
      <c r="G104" s="5" t="s">
        <v>211</v>
      </c>
      <c r="H104" s="326">
        <v>16570</v>
      </c>
      <c r="I104" s="381">
        <v>156847</v>
      </c>
      <c r="J104" s="379">
        <v>10.564435405203797</v>
      </c>
      <c r="K104" s="326">
        <v>16438</v>
      </c>
      <c r="L104" s="381">
        <v>156140</v>
      </c>
      <c r="M104" s="379">
        <v>10.527731522992188</v>
      </c>
      <c r="N104" s="326">
        <v>16420</v>
      </c>
      <c r="O104" s="326">
        <v>155364</v>
      </c>
      <c r="P104" s="379">
        <v>10.568728920470637</v>
      </c>
      <c r="Q104" s="326">
        <v>16359</v>
      </c>
      <c r="R104" s="326">
        <v>155095</v>
      </c>
      <c r="S104" s="379">
        <v>10.547728811373675</v>
      </c>
      <c r="T104" s="326">
        <v>16244</v>
      </c>
      <c r="U104" s="326">
        <v>154465</v>
      </c>
      <c r="V104" s="379">
        <v>10.516298190528598</v>
      </c>
      <c r="W104" s="326">
        <v>16104</v>
      </c>
      <c r="X104" s="326">
        <v>153234</v>
      </c>
      <c r="Y104" s="379">
        <v>10.509416970124123</v>
      </c>
      <c r="Z104" s="326">
        <v>15952</v>
      </c>
      <c r="AA104" s="326">
        <v>152816</v>
      </c>
      <c r="AB104" s="379">
        <v>10.438697518584442</v>
      </c>
      <c r="AC104" s="326">
        <v>15864</v>
      </c>
      <c r="AD104" s="326">
        <v>152208</v>
      </c>
      <c r="AE104" s="379">
        <v>10.422579627877642</v>
      </c>
      <c r="AF104" s="326">
        <v>15670</v>
      </c>
      <c r="AG104" s="326">
        <v>149751</v>
      </c>
      <c r="AH104" s="379">
        <v>10.464036968033602</v>
      </c>
      <c r="AI104" s="326">
        <v>15437</v>
      </c>
      <c r="AJ104" s="326">
        <v>147858</v>
      </c>
      <c r="AK104" s="379">
        <v>10.440422567598642</v>
      </c>
      <c r="AL104" s="326">
        <v>15381</v>
      </c>
      <c r="AM104" s="326">
        <v>147936</v>
      </c>
      <c r="AN104" s="379">
        <v>10.397063595068138</v>
      </c>
      <c r="AO104" s="326">
        <v>15206</v>
      </c>
      <c r="AP104" s="326">
        <v>146666</v>
      </c>
      <c r="AQ104" s="379">
        <v>10.367774398974541</v>
      </c>
      <c r="AR104" s="302">
        <v>15105</v>
      </c>
      <c r="AS104" s="305">
        <v>145937</v>
      </c>
      <c r="AT104" s="300">
        <v>10.350356660750872</v>
      </c>
      <c r="AU104" s="302">
        <v>15018</v>
      </c>
      <c r="AV104" s="302">
        <v>145522</v>
      </c>
      <c r="AW104" s="300">
        <v>10.320089058699027</v>
      </c>
      <c r="AX104" s="302">
        <v>14892</v>
      </c>
      <c r="AY104" s="302">
        <v>145333</v>
      </c>
      <c r="AZ104" s="300">
        <v>10.246812492689203</v>
      </c>
      <c r="BA104" s="302">
        <v>14734</v>
      </c>
      <c r="BB104" s="302">
        <v>145242</v>
      </c>
      <c r="BC104" s="300">
        <v>10.144448575480922</v>
      </c>
      <c r="BD104" s="302">
        <v>14426</v>
      </c>
      <c r="BE104" s="302">
        <v>144253</v>
      </c>
      <c r="BF104" s="300">
        <v>10.000485258538818</v>
      </c>
      <c r="BG104" s="413">
        <v>14280</v>
      </c>
      <c r="BH104" s="302">
        <v>144009</v>
      </c>
      <c r="BI104" s="300">
        <f t="shared" si="2"/>
        <v>9.9160469137345579</v>
      </c>
      <c r="BJ104" s="302">
        <v>14216</v>
      </c>
      <c r="BK104" s="302">
        <v>143303</v>
      </c>
      <c r="BL104" s="300">
        <v>9.9202389342860933</v>
      </c>
      <c r="BM104" s="302">
        <v>14108</v>
      </c>
      <c r="BN104" s="302">
        <v>143410</v>
      </c>
      <c r="BO104" s="300">
        <f t="shared" si="3"/>
        <v>9.8375287636845403</v>
      </c>
    </row>
    <row r="105" spans="1:67" x14ac:dyDescent="0.2">
      <c r="A105" s="306" t="s">
        <v>633</v>
      </c>
      <c r="B105" s="5" t="s">
        <v>477</v>
      </c>
      <c r="C105" s="5" t="s">
        <v>404</v>
      </c>
      <c r="D105" s="5" t="s">
        <v>422</v>
      </c>
      <c r="E105" s="5" t="s">
        <v>31</v>
      </c>
      <c r="F105" s="117" t="s">
        <v>212</v>
      </c>
      <c r="G105" s="5" t="s">
        <v>213</v>
      </c>
      <c r="H105" s="326">
        <v>10927</v>
      </c>
      <c r="I105" s="381">
        <v>95628</v>
      </c>
      <c r="J105" s="379">
        <v>11.426569623959509</v>
      </c>
      <c r="K105" s="326">
        <v>10800</v>
      </c>
      <c r="L105" s="381">
        <v>95344</v>
      </c>
      <c r="M105" s="379">
        <v>11.327403926833361</v>
      </c>
      <c r="N105" s="326">
        <v>10722</v>
      </c>
      <c r="O105" s="326">
        <v>95397</v>
      </c>
      <c r="P105" s="379">
        <v>11.239347149281425</v>
      </c>
      <c r="Q105" s="326">
        <v>10552</v>
      </c>
      <c r="R105" s="326">
        <v>94773</v>
      </c>
      <c r="S105" s="379">
        <v>11.1339727559537</v>
      </c>
      <c r="T105" s="326">
        <v>10439</v>
      </c>
      <c r="U105" s="326">
        <v>94075</v>
      </c>
      <c r="V105" s="379">
        <v>11.096465585968641</v>
      </c>
      <c r="W105" s="326">
        <v>10296</v>
      </c>
      <c r="X105" s="326">
        <v>93053</v>
      </c>
      <c r="Y105" s="379">
        <v>11.064662074301742</v>
      </c>
      <c r="Z105" s="326">
        <v>10130</v>
      </c>
      <c r="AA105" s="326">
        <v>92092</v>
      </c>
      <c r="AB105" s="379">
        <v>10.99986969552187</v>
      </c>
      <c r="AC105" s="326">
        <v>9990</v>
      </c>
      <c r="AD105" s="326">
        <v>91711</v>
      </c>
      <c r="AE105" s="379">
        <v>10.89291360905453</v>
      </c>
      <c r="AF105" s="326">
        <v>9855</v>
      </c>
      <c r="AG105" s="326">
        <v>90452</v>
      </c>
      <c r="AH105" s="379">
        <v>10.895281475257596</v>
      </c>
      <c r="AI105" s="326">
        <v>9760</v>
      </c>
      <c r="AJ105" s="326">
        <v>89265</v>
      </c>
      <c r="AK105" s="379">
        <v>10.93373662689744</v>
      </c>
      <c r="AL105" s="326">
        <v>9624</v>
      </c>
      <c r="AM105" s="326">
        <v>88711</v>
      </c>
      <c r="AN105" s="379">
        <v>10.848710982854437</v>
      </c>
      <c r="AO105" s="326">
        <v>9489</v>
      </c>
      <c r="AP105" s="326">
        <v>87950</v>
      </c>
      <c r="AQ105" s="379">
        <v>10.789084707220011</v>
      </c>
      <c r="AR105" s="302">
        <v>9464</v>
      </c>
      <c r="AS105" s="305">
        <v>88012</v>
      </c>
      <c r="AT105" s="300">
        <v>10.753079125573786</v>
      </c>
      <c r="AU105" s="302">
        <v>9416</v>
      </c>
      <c r="AV105" s="302">
        <v>87689</v>
      </c>
      <c r="AW105" s="300">
        <v>10.737948887545757</v>
      </c>
      <c r="AX105" s="302">
        <v>9351</v>
      </c>
      <c r="AY105" s="302">
        <v>87237</v>
      </c>
      <c r="AZ105" s="300">
        <v>10.719075621582586</v>
      </c>
      <c r="BA105" s="302">
        <v>9298</v>
      </c>
      <c r="BB105" s="302">
        <v>87531</v>
      </c>
      <c r="BC105" s="300">
        <v>10.622522306382882</v>
      </c>
      <c r="BD105" s="302">
        <v>9228</v>
      </c>
      <c r="BE105" s="302">
        <v>87658</v>
      </c>
      <c r="BF105" s="300">
        <v>10.5272764607908</v>
      </c>
      <c r="BG105" s="413">
        <v>9144</v>
      </c>
      <c r="BH105" s="302">
        <v>87826</v>
      </c>
      <c r="BI105" s="300">
        <f t="shared" si="2"/>
        <v>10.411495456926195</v>
      </c>
      <c r="BJ105" s="302">
        <v>9052</v>
      </c>
      <c r="BK105" s="302">
        <v>88178</v>
      </c>
      <c r="BL105" s="300">
        <v>10.265599129034452</v>
      </c>
      <c r="BM105" s="302">
        <v>8925</v>
      </c>
      <c r="BN105" s="302">
        <v>87676</v>
      </c>
      <c r="BO105" s="300">
        <f t="shared" si="3"/>
        <v>10.179524613349148</v>
      </c>
    </row>
    <row r="106" spans="1:67" x14ac:dyDescent="0.2">
      <c r="A106" s="306" t="s">
        <v>479</v>
      </c>
      <c r="B106" s="5" t="s">
        <v>480</v>
      </c>
      <c r="C106" s="5" t="s">
        <v>405</v>
      </c>
      <c r="D106" s="5" t="s">
        <v>552</v>
      </c>
      <c r="E106" s="5" t="s">
        <v>20</v>
      </c>
      <c r="F106" s="117" t="s">
        <v>214</v>
      </c>
      <c r="G106" s="5" t="s">
        <v>215</v>
      </c>
      <c r="H106" s="326">
        <v>25395</v>
      </c>
      <c r="I106" s="381">
        <v>242908</v>
      </c>
      <c r="J106" s="379">
        <v>10.454575394799678</v>
      </c>
      <c r="K106" s="326">
        <v>25582</v>
      </c>
      <c r="L106" s="381">
        <v>242577</v>
      </c>
      <c r="M106" s="379">
        <v>10.545929746018789</v>
      </c>
      <c r="N106" s="326">
        <v>25667</v>
      </c>
      <c r="O106" s="326">
        <v>241528</v>
      </c>
      <c r="P106" s="379">
        <v>10.626925242621974</v>
      </c>
      <c r="Q106" s="326">
        <v>25763</v>
      </c>
      <c r="R106" s="326">
        <v>240788</v>
      </c>
      <c r="S106" s="379">
        <v>10.699453461135937</v>
      </c>
      <c r="T106" s="326">
        <v>25709</v>
      </c>
      <c r="U106" s="326">
        <v>238945</v>
      </c>
      <c r="V106" s="379">
        <v>10.759379773588064</v>
      </c>
      <c r="W106" s="326">
        <v>25700</v>
      </c>
      <c r="X106" s="326">
        <v>237161</v>
      </c>
      <c r="Y106" s="379">
        <v>10.836520338504222</v>
      </c>
      <c r="Z106" s="326">
        <v>25662</v>
      </c>
      <c r="AA106" s="326">
        <v>236392</v>
      </c>
      <c r="AB106" s="379">
        <v>10.855697316322042</v>
      </c>
      <c r="AC106" s="326">
        <v>25683</v>
      </c>
      <c r="AD106" s="326">
        <v>235191</v>
      </c>
      <c r="AE106" s="379">
        <v>10.920060716609054</v>
      </c>
      <c r="AF106" s="326">
        <v>25322</v>
      </c>
      <c r="AG106" s="326">
        <v>231779</v>
      </c>
      <c r="AH106" s="379">
        <v>10.925062236009301</v>
      </c>
      <c r="AI106" s="326">
        <v>24914</v>
      </c>
      <c r="AJ106" s="326">
        <v>228702</v>
      </c>
      <c r="AK106" s="379">
        <v>10.89365200129426</v>
      </c>
      <c r="AL106" s="326">
        <v>24524</v>
      </c>
      <c r="AM106" s="326">
        <v>227342</v>
      </c>
      <c r="AN106" s="379">
        <v>10.787272039482366</v>
      </c>
      <c r="AO106" s="326">
        <v>24195</v>
      </c>
      <c r="AP106" s="326">
        <v>224770</v>
      </c>
      <c r="AQ106" s="379">
        <v>10.764336877697202</v>
      </c>
      <c r="AR106" s="302">
        <v>23825</v>
      </c>
      <c r="AS106" s="305">
        <v>223482</v>
      </c>
      <c r="AT106" s="300">
        <v>10.660813846305295</v>
      </c>
      <c r="AU106" s="302">
        <v>23315</v>
      </c>
      <c r="AV106" s="302">
        <v>222132</v>
      </c>
      <c r="AW106" s="300">
        <v>10.496011380620532</v>
      </c>
      <c r="AX106" s="302">
        <v>22888</v>
      </c>
      <c r="AY106" s="302">
        <v>220648</v>
      </c>
      <c r="AZ106" s="300">
        <v>10.373082919401037</v>
      </c>
      <c r="BA106" s="302">
        <v>22588</v>
      </c>
      <c r="BB106" s="302">
        <v>221011</v>
      </c>
      <c r="BC106" s="300">
        <v>10.220305776635552</v>
      </c>
      <c r="BD106" s="302">
        <v>22322</v>
      </c>
      <c r="BE106" s="302">
        <v>220727</v>
      </c>
      <c r="BF106" s="300">
        <v>10.112944950096727</v>
      </c>
      <c r="BG106" s="413">
        <v>22122</v>
      </c>
      <c r="BH106" s="302">
        <v>220521</v>
      </c>
      <c r="BI106" s="300">
        <f t="shared" si="2"/>
        <v>10.031697661447209</v>
      </c>
      <c r="BJ106" s="302">
        <v>21779</v>
      </c>
      <c r="BK106" s="302">
        <v>219887</v>
      </c>
      <c r="BL106" s="300">
        <v>9.9046328341375354</v>
      </c>
      <c r="BM106" s="302">
        <v>21567</v>
      </c>
      <c r="BN106" s="302">
        <v>219967</v>
      </c>
      <c r="BO106" s="300">
        <f t="shared" si="3"/>
        <v>9.8046525160592264</v>
      </c>
    </row>
    <row r="107" spans="1:67" x14ac:dyDescent="0.2">
      <c r="A107" s="306" t="s">
        <v>624</v>
      </c>
      <c r="B107" s="5" t="s">
        <v>481</v>
      </c>
      <c r="C107" s="5" t="s">
        <v>406</v>
      </c>
      <c r="D107" s="5" t="s">
        <v>421</v>
      </c>
      <c r="E107" s="5" t="s">
        <v>28</v>
      </c>
      <c r="F107" s="117" t="s">
        <v>216</v>
      </c>
      <c r="G107" s="5" t="s">
        <v>217</v>
      </c>
      <c r="H107" s="326">
        <v>12255</v>
      </c>
      <c r="I107" s="381">
        <v>170089</v>
      </c>
      <c r="J107" s="379">
        <v>7.2050514730523432</v>
      </c>
      <c r="K107" s="326">
        <v>12268</v>
      </c>
      <c r="L107" s="381">
        <v>169686</v>
      </c>
      <c r="M107" s="379">
        <v>7.2298244993694238</v>
      </c>
      <c r="N107" s="326">
        <v>12138</v>
      </c>
      <c r="O107" s="326">
        <v>169105</v>
      </c>
      <c r="P107" s="379">
        <v>7.1777889476952179</v>
      </c>
      <c r="Q107" s="326">
        <v>12109</v>
      </c>
      <c r="R107" s="326">
        <v>168589</v>
      </c>
      <c r="S107" s="379">
        <v>7.1825563945453137</v>
      </c>
      <c r="T107" s="326">
        <v>12103</v>
      </c>
      <c r="U107" s="326">
        <v>167946</v>
      </c>
      <c r="V107" s="379">
        <v>7.2064830362140215</v>
      </c>
      <c r="W107" s="326">
        <v>12156</v>
      </c>
      <c r="X107" s="326">
        <v>167225</v>
      </c>
      <c r="Y107" s="379">
        <v>7.2692480191358948</v>
      </c>
      <c r="Z107" s="326">
        <v>12236</v>
      </c>
      <c r="AA107" s="326">
        <v>166842</v>
      </c>
      <c r="AB107" s="379">
        <v>7.3338847532395919</v>
      </c>
      <c r="AC107" s="326">
        <v>12210</v>
      </c>
      <c r="AD107" s="326">
        <v>165665</v>
      </c>
      <c r="AE107" s="379">
        <v>7.3702954758096153</v>
      </c>
      <c r="AF107" s="326">
        <v>12226</v>
      </c>
      <c r="AG107" s="326">
        <v>163880</v>
      </c>
      <c r="AH107" s="379">
        <v>7.4603368318281671</v>
      </c>
      <c r="AI107" s="326">
        <v>12176</v>
      </c>
      <c r="AJ107" s="326">
        <v>162383</v>
      </c>
      <c r="AK107" s="379">
        <v>7.4983218686685182</v>
      </c>
      <c r="AL107" s="326">
        <v>12106</v>
      </c>
      <c r="AM107" s="326">
        <v>161443</v>
      </c>
      <c r="AN107" s="379">
        <v>7.4986218045997655</v>
      </c>
      <c r="AO107" s="326">
        <v>11933</v>
      </c>
      <c r="AP107" s="326">
        <v>159237</v>
      </c>
      <c r="AQ107" s="379">
        <v>7.4938613513191035</v>
      </c>
      <c r="AR107" s="302">
        <v>11782</v>
      </c>
      <c r="AS107" s="305">
        <v>158940</v>
      </c>
      <c r="AT107" s="300">
        <v>7.4128601988171647</v>
      </c>
      <c r="AU107" s="302">
        <v>11733</v>
      </c>
      <c r="AV107" s="302">
        <v>158212</v>
      </c>
      <c r="AW107" s="300">
        <v>7.4159987864384487</v>
      </c>
      <c r="AX107" s="302">
        <v>11706</v>
      </c>
      <c r="AY107" s="302">
        <v>157256</v>
      </c>
      <c r="AZ107" s="300">
        <v>7.4439131098336473</v>
      </c>
      <c r="BA107" s="302">
        <v>11720</v>
      </c>
      <c r="BB107" s="302">
        <v>157364</v>
      </c>
      <c r="BC107" s="300">
        <v>7.447700871863959</v>
      </c>
      <c r="BD107" s="302">
        <v>11583</v>
      </c>
      <c r="BE107" s="302">
        <v>156633</v>
      </c>
      <c r="BF107" s="300">
        <v>7.3949933921970468</v>
      </c>
      <c r="BG107" s="413">
        <v>11513</v>
      </c>
      <c r="BH107" s="302">
        <v>156231</v>
      </c>
      <c r="BI107" s="300">
        <f t="shared" si="2"/>
        <v>7.3692160966773557</v>
      </c>
      <c r="BJ107" s="302">
        <v>11361</v>
      </c>
      <c r="BK107" s="302">
        <v>155983</v>
      </c>
      <c r="BL107" s="300">
        <v>7.2834860209125356</v>
      </c>
      <c r="BM107" s="302">
        <v>11285</v>
      </c>
      <c r="BN107" s="302">
        <v>156026</v>
      </c>
      <c r="BO107" s="300">
        <f t="shared" si="3"/>
        <v>7.2327688974914439</v>
      </c>
    </row>
    <row r="108" spans="1:67" x14ac:dyDescent="0.2">
      <c r="A108" s="306" t="s">
        <v>627</v>
      </c>
      <c r="B108" s="14" t="s">
        <v>484</v>
      </c>
      <c r="C108" s="14" t="s">
        <v>465</v>
      </c>
      <c r="D108" s="14" t="s">
        <v>424</v>
      </c>
      <c r="E108" s="14" t="s">
        <v>35</v>
      </c>
      <c r="F108" s="119" t="s">
        <v>505</v>
      </c>
      <c r="G108" s="14" t="s">
        <v>195</v>
      </c>
      <c r="H108" s="326">
        <v>17532</v>
      </c>
      <c r="I108" s="381">
        <v>204471</v>
      </c>
      <c r="J108" s="379">
        <v>8.5743210528632421</v>
      </c>
      <c r="K108" s="326">
        <v>17606</v>
      </c>
      <c r="L108" s="381">
        <v>203859</v>
      </c>
      <c r="M108" s="379">
        <v>8.6363614066585246</v>
      </c>
      <c r="N108" s="326">
        <v>17475</v>
      </c>
      <c r="O108" s="326">
        <v>202158</v>
      </c>
      <c r="P108" s="379">
        <v>8.6442287715549231</v>
      </c>
      <c r="Q108" s="326">
        <v>17475</v>
      </c>
      <c r="R108" s="326">
        <v>200872</v>
      </c>
      <c r="S108" s="379">
        <v>8.6995698753435011</v>
      </c>
      <c r="T108" s="326">
        <v>17465</v>
      </c>
      <c r="U108" s="326">
        <v>199809</v>
      </c>
      <c r="V108" s="379">
        <v>8.7408475093714486</v>
      </c>
      <c r="W108" s="326">
        <v>17308</v>
      </c>
      <c r="X108" s="326">
        <v>197990</v>
      </c>
      <c r="Y108" s="379">
        <v>8.741855649275216</v>
      </c>
      <c r="Z108" s="326">
        <v>17398</v>
      </c>
      <c r="AA108" s="326">
        <v>197862</v>
      </c>
      <c r="AB108" s="379">
        <v>8.7929971394204038</v>
      </c>
      <c r="AC108" s="326">
        <v>17419</v>
      </c>
      <c r="AD108" s="326">
        <v>197464</v>
      </c>
      <c r="AE108" s="379">
        <v>8.8213547785925535</v>
      </c>
      <c r="AF108" s="326">
        <v>17545</v>
      </c>
      <c r="AG108" s="326">
        <v>196768</v>
      </c>
      <c r="AH108" s="379">
        <v>8.9165921288014314</v>
      </c>
      <c r="AI108" s="326">
        <v>17499</v>
      </c>
      <c r="AJ108" s="326">
        <v>195344</v>
      </c>
      <c r="AK108" s="379">
        <v>8.9580432467851576</v>
      </c>
      <c r="AL108" s="326">
        <v>17483</v>
      </c>
      <c r="AM108" s="326">
        <v>194433</v>
      </c>
      <c r="AN108" s="379">
        <v>8.9917863737122801</v>
      </c>
      <c r="AO108" s="326">
        <v>17458</v>
      </c>
      <c r="AP108" s="326">
        <v>192549</v>
      </c>
      <c r="AQ108" s="379">
        <v>9.066783000690732</v>
      </c>
      <c r="AR108" s="302">
        <v>17335</v>
      </c>
      <c r="AS108" s="305">
        <v>191673</v>
      </c>
      <c r="AT108" s="300">
        <v>9.0440489792511212</v>
      </c>
      <c r="AU108" s="302">
        <v>17179</v>
      </c>
      <c r="AV108" s="302">
        <v>190911</v>
      </c>
      <c r="AW108" s="300">
        <v>8.9984338251855576</v>
      </c>
      <c r="AX108" s="302">
        <v>17080</v>
      </c>
      <c r="AY108" s="302">
        <v>190340</v>
      </c>
      <c r="AZ108" s="300">
        <v>8.9734159924345906</v>
      </c>
      <c r="BA108" s="302">
        <v>17026</v>
      </c>
      <c r="BB108" s="302">
        <v>190418</v>
      </c>
      <c r="BC108" s="300">
        <v>8.9413815920763788</v>
      </c>
      <c r="BD108" s="302">
        <v>16912</v>
      </c>
      <c r="BE108" s="302">
        <v>190334</v>
      </c>
      <c r="BF108" s="300">
        <v>8.8854329757163715</v>
      </c>
      <c r="BG108" s="413">
        <v>16952</v>
      </c>
      <c r="BH108" s="302">
        <v>191023</v>
      </c>
      <c r="BI108" s="300">
        <f t="shared" si="2"/>
        <v>8.8743240342785956</v>
      </c>
      <c r="BJ108" s="302">
        <v>16854</v>
      </c>
      <c r="BK108" s="302">
        <v>191067</v>
      </c>
      <c r="BL108" s="300">
        <v>8.8209894958313058</v>
      </c>
      <c r="BM108" s="302">
        <v>16894</v>
      </c>
      <c r="BN108" s="302">
        <v>191521</v>
      </c>
      <c r="BO108" s="300">
        <f t="shared" si="3"/>
        <v>8.8209648028153573</v>
      </c>
    </row>
    <row r="109" spans="1:67" x14ac:dyDescent="0.2">
      <c r="A109" s="306" t="s">
        <v>489</v>
      </c>
      <c r="B109" s="5" t="s">
        <v>481</v>
      </c>
      <c r="C109" s="5" t="s">
        <v>406</v>
      </c>
      <c r="D109" s="5" t="s">
        <v>421</v>
      </c>
      <c r="E109" s="5" t="s">
        <v>28</v>
      </c>
      <c r="F109" s="117" t="s">
        <v>218</v>
      </c>
      <c r="G109" s="5" t="s">
        <v>219</v>
      </c>
      <c r="H109" s="326">
        <v>34528</v>
      </c>
      <c r="I109" s="381">
        <v>415906</v>
      </c>
      <c r="J109" s="379">
        <v>8.3018759046515314</v>
      </c>
      <c r="K109" s="326">
        <v>34342</v>
      </c>
      <c r="L109" s="381">
        <v>414568</v>
      </c>
      <c r="M109" s="379">
        <v>8.2838038632986617</v>
      </c>
      <c r="N109" s="326">
        <v>34145</v>
      </c>
      <c r="O109" s="326">
        <v>413531</v>
      </c>
      <c r="P109" s="379">
        <v>8.2569384157415051</v>
      </c>
      <c r="Q109" s="326">
        <v>33906</v>
      </c>
      <c r="R109" s="326">
        <v>412192</v>
      </c>
      <c r="S109" s="379">
        <v>8.2257782780839985</v>
      </c>
      <c r="T109" s="326">
        <v>33781</v>
      </c>
      <c r="U109" s="326">
        <v>410927</v>
      </c>
      <c r="V109" s="379">
        <v>8.2206815322429527</v>
      </c>
      <c r="W109" s="326">
        <v>33505</v>
      </c>
      <c r="X109" s="326">
        <v>408272</v>
      </c>
      <c r="Y109" s="379">
        <v>8.2065387780695218</v>
      </c>
      <c r="Z109" s="326">
        <v>33407</v>
      </c>
      <c r="AA109" s="326">
        <v>407872</v>
      </c>
      <c r="AB109" s="379">
        <v>8.1905597834614774</v>
      </c>
      <c r="AC109" s="326">
        <v>33343</v>
      </c>
      <c r="AD109" s="326">
        <v>406022</v>
      </c>
      <c r="AE109" s="379">
        <v>8.2121165848156021</v>
      </c>
      <c r="AF109" s="326">
        <v>33049</v>
      </c>
      <c r="AG109" s="326">
        <v>402803</v>
      </c>
      <c r="AH109" s="379">
        <v>8.2047551780895365</v>
      </c>
      <c r="AI109" s="326">
        <v>32639</v>
      </c>
      <c r="AJ109" s="326">
        <v>397391</v>
      </c>
      <c r="AK109" s="379">
        <v>8.2133213887581746</v>
      </c>
      <c r="AL109" s="326">
        <v>32384</v>
      </c>
      <c r="AM109" s="326">
        <v>395475</v>
      </c>
      <c r="AN109" s="379">
        <v>8.1886339212339596</v>
      </c>
      <c r="AO109" s="326">
        <v>32061</v>
      </c>
      <c r="AP109" s="326">
        <v>393100</v>
      </c>
      <c r="AQ109" s="379">
        <v>8.1559399643856523</v>
      </c>
      <c r="AR109" s="302">
        <v>31926</v>
      </c>
      <c r="AS109" s="305">
        <v>392227</v>
      </c>
      <c r="AT109" s="300">
        <v>8.1396742192658849</v>
      </c>
      <c r="AU109" s="302">
        <v>31637</v>
      </c>
      <c r="AV109" s="302">
        <v>390540</v>
      </c>
      <c r="AW109" s="300">
        <v>8.1008347416397815</v>
      </c>
      <c r="AX109" s="302">
        <v>31213</v>
      </c>
      <c r="AY109" s="302">
        <v>388025</v>
      </c>
      <c r="AZ109" s="300">
        <v>8.0440693254300637</v>
      </c>
      <c r="BA109" s="302">
        <v>31059</v>
      </c>
      <c r="BB109" s="302">
        <v>388324</v>
      </c>
      <c r="BC109" s="300">
        <v>7.9982179829214779</v>
      </c>
      <c r="BD109" s="302">
        <v>30823</v>
      </c>
      <c r="BE109" s="302">
        <v>388172</v>
      </c>
      <c r="BF109" s="300">
        <v>7.9405521263769669</v>
      </c>
      <c r="BG109" s="413">
        <v>30537</v>
      </c>
      <c r="BH109" s="302">
        <v>387909</v>
      </c>
      <c r="BI109" s="300">
        <f t="shared" si="2"/>
        <v>7.8722071413656298</v>
      </c>
      <c r="BJ109" s="302">
        <v>30132</v>
      </c>
      <c r="BK109" s="302">
        <v>387562</v>
      </c>
      <c r="BL109" s="300">
        <v>7.7747560390337549</v>
      </c>
      <c r="BM109" s="302">
        <v>29819</v>
      </c>
      <c r="BN109" s="302">
        <v>386981</v>
      </c>
      <c r="BO109" s="300">
        <f t="shared" si="3"/>
        <v>7.7055462671293942</v>
      </c>
    </row>
    <row r="110" spans="1:67" x14ac:dyDescent="0.2">
      <c r="A110" s="306" t="s">
        <v>642</v>
      </c>
      <c r="B110" s="5" t="s">
        <v>488</v>
      </c>
      <c r="C110" s="5" t="s">
        <v>409</v>
      </c>
      <c r="D110" s="5" t="s">
        <v>438</v>
      </c>
      <c r="E110" s="5" t="s">
        <v>128</v>
      </c>
      <c r="F110" s="117" t="s">
        <v>220</v>
      </c>
      <c r="G110" s="5" t="s">
        <v>221</v>
      </c>
      <c r="H110" s="326">
        <v>6691</v>
      </c>
      <c r="I110" s="381">
        <v>80768</v>
      </c>
      <c r="J110" s="379">
        <v>8.28422147385103</v>
      </c>
      <c r="K110" s="326">
        <v>6644</v>
      </c>
      <c r="L110" s="381">
        <v>80449</v>
      </c>
      <c r="M110" s="379">
        <v>8.258648336213005</v>
      </c>
      <c r="N110" s="326">
        <v>6595</v>
      </c>
      <c r="O110" s="326">
        <v>80181</v>
      </c>
      <c r="P110" s="379">
        <v>8.2251406193487231</v>
      </c>
      <c r="Q110" s="326">
        <v>6483</v>
      </c>
      <c r="R110" s="326">
        <v>79667</v>
      </c>
      <c r="S110" s="379">
        <v>8.1376228551344987</v>
      </c>
      <c r="T110" s="326">
        <v>6437</v>
      </c>
      <c r="U110" s="326">
        <v>79605</v>
      </c>
      <c r="V110" s="379">
        <v>8.0861754914892288</v>
      </c>
      <c r="W110" s="326">
        <v>6409</v>
      </c>
      <c r="X110" s="326">
        <v>79205</v>
      </c>
      <c r="Y110" s="379">
        <v>8.091660879994949</v>
      </c>
      <c r="Z110" s="326">
        <v>6440</v>
      </c>
      <c r="AA110" s="326">
        <v>79241</v>
      </c>
      <c r="AB110" s="379">
        <v>8.1271059173912494</v>
      </c>
      <c r="AC110" s="326">
        <v>6444</v>
      </c>
      <c r="AD110" s="326">
        <v>78709</v>
      </c>
      <c r="AE110" s="379">
        <v>8.1871196432428306</v>
      </c>
      <c r="AF110" s="326">
        <v>6437</v>
      </c>
      <c r="AG110" s="326">
        <v>78086</v>
      </c>
      <c r="AH110" s="379">
        <v>8.2434751427912811</v>
      </c>
      <c r="AI110" s="326">
        <v>6403</v>
      </c>
      <c r="AJ110" s="326">
        <v>77209</v>
      </c>
      <c r="AK110" s="379">
        <v>8.2930746415573307</v>
      </c>
      <c r="AL110" s="326">
        <v>6356</v>
      </c>
      <c r="AM110" s="326">
        <v>76716</v>
      </c>
      <c r="AN110" s="379">
        <v>8.2851034986182803</v>
      </c>
      <c r="AO110" s="326">
        <v>6377</v>
      </c>
      <c r="AP110" s="326">
        <v>76208</v>
      </c>
      <c r="AQ110" s="379">
        <v>8.3678878857862689</v>
      </c>
      <c r="AR110" s="302">
        <v>6342</v>
      </c>
      <c r="AS110" s="305">
        <v>76114</v>
      </c>
      <c r="AT110" s="300">
        <v>8.3322384843786956</v>
      </c>
      <c r="AU110" s="302">
        <v>6246</v>
      </c>
      <c r="AV110" s="302">
        <v>75673</v>
      </c>
      <c r="AW110" s="300">
        <v>8.2539346926909207</v>
      </c>
      <c r="AX110" s="302">
        <v>6179</v>
      </c>
      <c r="AY110" s="302">
        <v>75072</v>
      </c>
      <c r="AZ110" s="300">
        <v>8.2307651321398119</v>
      </c>
      <c r="BA110" s="302">
        <v>6213</v>
      </c>
      <c r="BB110" s="302">
        <v>75466</v>
      </c>
      <c r="BC110" s="300">
        <v>8.2328465799167834</v>
      </c>
      <c r="BD110" s="302">
        <v>6204</v>
      </c>
      <c r="BE110" s="302">
        <v>75392</v>
      </c>
      <c r="BF110" s="300">
        <v>8.2289898132427854</v>
      </c>
      <c r="BG110" s="413">
        <v>6225</v>
      </c>
      <c r="BH110" s="302">
        <v>75442</v>
      </c>
      <c r="BI110" s="300">
        <f t="shared" si="2"/>
        <v>8.2513719148484928</v>
      </c>
      <c r="BJ110" s="302">
        <v>6253</v>
      </c>
      <c r="BK110" s="302">
        <v>75387</v>
      </c>
      <c r="BL110" s="300">
        <v>8.2945335402655633</v>
      </c>
      <c r="BM110" s="302">
        <v>6271</v>
      </c>
      <c r="BN110" s="302">
        <v>75318</v>
      </c>
      <c r="BO110" s="300">
        <f t="shared" si="3"/>
        <v>8.3260309620542241</v>
      </c>
    </row>
    <row r="111" spans="1:67" x14ac:dyDescent="0.2">
      <c r="A111" s="306" t="s">
        <v>634</v>
      </c>
      <c r="B111" s="5" t="s">
        <v>491</v>
      </c>
      <c r="C111" s="5" t="s">
        <v>410</v>
      </c>
      <c r="D111" s="5" t="s">
        <v>432</v>
      </c>
      <c r="E111" s="5" t="s">
        <v>89</v>
      </c>
      <c r="F111" s="117" t="s">
        <v>222</v>
      </c>
      <c r="G111" s="5" t="s">
        <v>223</v>
      </c>
      <c r="H111" s="326">
        <v>24832</v>
      </c>
      <c r="I111" s="381">
        <v>319857</v>
      </c>
      <c r="J111" s="379">
        <v>7.7634693003435906</v>
      </c>
      <c r="K111" s="326">
        <v>24904</v>
      </c>
      <c r="L111" s="381">
        <v>319784</v>
      </c>
      <c r="M111" s="379">
        <v>7.7877567357966626</v>
      </c>
      <c r="N111" s="326">
        <v>24864</v>
      </c>
      <c r="O111" s="326">
        <v>318116</v>
      </c>
      <c r="P111" s="379">
        <v>7.8160167989035436</v>
      </c>
      <c r="Q111" s="326">
        <v>24821</v>
      </c>
      <c r="R111" s="326">
        <v>317057</v>
      </c>
      <c r="S111" s="379">
        <v>7.8285607950620868</v>
      </c>
      <c r="T111" s="326">
        <v>24659</v>
      </c>
      <c r="U111" s="326">
        <v>316541</v>
      </c>
      <c r="V111" s="379">
        <v>7.7901440887594333</v>
      </c>
      <c r="W111" s="326">
        <v>24406</v>
      </c>
      <c r="X111" s="326">
        <v>314536</v>
      </c>
      <c r="Y111" s="379">
        <v>7.7593661774804801</v>
      </c>
      <c r="Z111" s="326">
        <v>24285</v>
      </c>
      <c r="AA111" s="326">
        <v>313037</v>
      </c>
      <c r="AB111" s="379">
        <v>7.7578688781198393</v>
      </c>
      <c r="AC111" s="326">
        <v>24144</v>
      </c>
      <c r="AD111" s="326">
        <v>310677</v>
      </c>
      <c r="AE111" s="379">
        <v>7.7714153284601046</v>
      </c>
      <c r="AF111" s="326">
        <v>23876</v>
      </c>
      <c r="AG111" s="326">
        <v>307931</v>
      </c>
      <c r="AH111" s="379">
        <v>7.753685078800121</v>
      </c>
      <c r="AI111" s="326">
        <v>23677</v>
      </c>
      <c r="AJ111" s="326">
        <v>305037</v>
      </c>
      <c r="AK111" s="379">
        <v>7.7620091988840691</v>
      </c>
      <c r="AL111" s="326">
        <v>23420</v>
      </c>
      <c r="AM111" s="326">
        <v>303410</v>
      </c>
      <c r="AN111" s="379">
        <v>7.7189281829867173</v>
      </c>
      <c r="AO111" s="326">
        <v>23060</v>
      </c>
      <c r="AP111" s="326">
        <v>300366</v>
      </c>
      <c r="AQ111" s="379">
        <v>7.6773003602271892</v>
      </c>
      <c r="AR111" s="302">
        <v>22710</v>
      </c>
      <c r="AS111" s="305">
        <v>298077</v>
      </c>
      <c r="AT111" s="300">
        <v>7.6188367435260016</v>
      </c>
      <c r="AU111" s="302">
        <v>22458</v>
      </c>
      <c r="AV111" s="302">
        <v>296409</v>
      </c>
      <c r="AW111" s="300">
        <v>7.5766930153942686</v>
      </c>
      <c r="AX111" s="302">
        <v>22183</v>
      </c>
      <c r="AY111" s="302">
        <v>294841</v>
      </c>
      <c r="AZ111" s="300">
        <v>7.5237161724454884</v>
      </c>
      <c r="BA111" s="302">
        <v>21921</v>
      </c>
      <c r="BB111" s="302">
        <v>294141</v>
      </c>
      <c r="BC111" s="300">
        <v>7.452548267667547</v>
      </c>
      <c r="BD111" s="302">
        <v>21675</v>
      </c>
      <c r="BE111" s="302">
        <v>292810</v>
      </c>
      <c r="BF111" s="300">
        <v>7.4024111198388027</v>
      </c>
      <c r="BG111" s="413">
        <v>21557</v>
      </c>
      <c r="BH111" s="302">
        <v>292653</v>
      </c>
      <c r="BI111" s="300">
        <f t="shared" si="2"/>
        <v>7.36606151312305</v>
      </c>
      <c r="BJ111" s="302">
        <v>21422</v>
      </c>
      <c r="BK111" s="302">
        <v>293161</v>
      </c>
      <c r="BL111" s="300">
        <v>7.3072475533921626</v>
      </c>
      <c r="BM111" s="302">
        <v>21300</v>
      </c>
      <c r="BN111" s="302">
        <v>294129</v>
      </c>
      <c r="BO111" s="300">
        <f t="shared" si="3"/>
        <v>7.2417204695898736</v>
      </c>
    </row>
    <row r="112" spans="1:67" x14ac:dyDescent="0.2">
      <c r="A112" s="306" t="s">
        <v>621</v>
      </c>
      <c r="B112" s="5" t="s">
        <v>477</v>
      </c>
      <c r="C112" s="5" t="s">
        <v>404</v>
      </c>
      <c r="D112" s="5" t="s">
        <v>418</v>
      </c>
      <c r="E112" s="5" t="s">
        <v>12</v>
      </c>
      <c r="F112" s="117" t="s">
        <v>224</v>
      </c>
      <c r="G112" s="5" t="s">
        <v>225</v>
      </c>
      <c r="H112" s="326">
        <v>16097</v>
      </c>
      <c r="I112" s="381">
        <v>168325</v>
      </c>
      <c r="J112" s="379">
        <v>9.5630476756275069</v>
      </c>
      <c r="K112" s="326">
        <v>16008</v>
      </c>
      <c r="L112" s="381">
        <v>168079</v>
      </c>
      <c r="M112" s="379">
        <v>9.524092837296747</v>
      </c>
      <c r="N112" s="326">
        <v>15913</v>
      </c>
      <c r="O112" s="326">
        <v>167897</v>
      </c>
      <c r="P112" s="379">
        <v>9.477834624799728</v>
      </c>
      <c r="Q112" s="326">
        <v>15808</v>
      </c>
      <c r="R112" s="326">
        <v>167073</v>
      </c>
      <c r="S112" s="379">
        <v>9.4617322966607418</v>
      </c>
      <c r="T112" s="326">
        <v>15804</v>
      </c>
      <c r="U112" s="326">
        <v>166381</v>
      </c>
      <c r="V112" s="379">
        <v>9.4986807387862786</v>
      </c>
      <c r="W112" s="326">
        <v>15815</v>
      </c>
      <c r="X112" s="326">
        <v>165386</v>
      </c>
      <c r="Y112" s="379">
        <v>9.5624780815788508</v>
      </c>
      <c r="Z112" s="326">
        <v>15888</v>
      </c>
      <c r="AA112" s="326">
        <v>165197</v>
      </c>
      <c r="AB112" s="379">
        <v>9.6176080679431237</v>
      </c>
      <c r="AC112" s="326">
        <v>16017</v>
      </c>
      <c r="AD112" s="326">
        <v>165577</v>
      </c>
      <c r="AE112" s="379">
        <v>9.6734449833008203</v>
      </c>
      <c r="AF112" s="326">
        <v>16145</v>
      </c>
      <c r="AG112" s="326">
        <v>166223</v>
      </c>
      <c r="AH112" s="379">
        <v>9.7128556216648718</v>
      </c>
      <c r="AI112" s="326">
        <v>16135</v>
      </c>
      <c r="AJ112" s="326">
        <v>166084</v>
      </c>
      <c r="AK112" s="379">
        <v>9.7149635124394873</v>
      </c>
      <c r="AL112" s="326">
        <v>16137</v>
      </c>
      <c r="AM112" s="326">
        <v>166196</v>
      </c>
      <c r="AN112" s="379">
        <v>9.7096199667862031</v>
      </c>
      <c r="AO112" s="326">
        <v>16086</v>
      </c>
      <c r="AP112" s="326">
        <v>165560</v>
      </c>
      <c r="AQ112" s="379">
        <v>9.7161150036240631</v>
      </c>
      <c r="AR112" s="302">
        <v>16109</v>
      </c>
      <c r="AS112" s="305">
        <v>166076</v>
      </c>
      <c r="AT112" s="300">
        <v>9.6997760061658518</v>
      </c>
      <c r="AU112" s="302">
        <v>16145</v>
      </c>
      <c r="AV112" s="302">
        <v>166265</v>
      </c>
      <c r="AW112" s="300">
        <v>9.7104020689862569</v>
      </c>
      <c r="AX112" s="302">
        <v>16208</v>
      </c>
      <c r="AY112" s="302">
        <v>166083</v>
      </c>
      <c r="AZ112" s="300">
        <v>9.7589759337198867</v>
      </c>
      <c r="BA112" s="302">
        <v>16282</v>
      </c>
      <c r="BB112" s="302">
        <v>167013</v>
      </c>
      <c r="BC112" s="300">
        <v>9.7489416991491673</v>
      </c>
      <c r="BD112" s="302">
        <v>16208</v>
      </c>
      <c r="BE112" s="302">
        <v>167476</v>
      </c>
      <c r="BF112" s="300">
        <v>9.6778045809548843</v>
      </c>
      <c r="BG112" s="413">
        <v>16127</v>
      </c>
      <c r="BH112" s="302">
        <v>167418</v>
      </c>
      <c r="BI112" s="300">
        <f t="shared" si="2"/>
        <v>9.6327754482791565</v>
      </c>
      <c r="BJ112" s="302">
        <v>15920</v>
      </c>
      <c r="BK112" s="302">
        <v>167670</v>
      </c>
      <c r="BL112" s="300">
        <v>9.4948410568378367</v>
      </c>
      <c r="BM112" s="302">
        <v>15796</v>
      </c>
      <c r="BN112" s="302">
        <v>167466</v>
      </c>
      <c r="BO112" s="300">
        <f t="shared" si="3"/>
        <v>9.4323623899776656</v>
      </c>
    </row>
    <row r="113" spans="1:67" x14ac:dyDescent="0.2">
      <c r="A113" s="306" t="s">
        <v>634</v>
      </c>
      <c r="B113" s="118" t="s">
        <v>491</v>
      </c>
      <c r="C113" s="118" t="s">
        <v>410</v>
      </c>
      <c r="D113" s="118" t="s">
        <v>432</v>
      </c>
      <c r="E113" s="118" t="s">
        <v>89</v>
      </c>
      <c r="F113" s="124" t="s">
        <v>509</v>
      </c>
      <c r="G113" s="14" t="s">
        <v>90</v>
      </c>
      <c r="H113" s="326">
        <v>17752</v>
      </c>
      <c r="I113" s="381">
        <v>223649</v>
      </c>
      <c r="J113" s="379">
        <v>7.9374376813667853</v>
      </c>
      <c r="K113" s="326">
        <v>17792</v>
      </c>
      <c r="L113" s="381">
        <v>223302</v>
      </c>
      <c r="M113" s="379">
        <v>7.9676850184951329</v>
      </c>
      <c r="N113" s="326">
        <v>17688</v>
      </c>
      <c r="O113" s="326">
        <v>221634</v>
      </c>
      <c r="P113" s="379">
        <v>7.9807249790194641</v>
      </c>
      <c r="Q113" s="326">
        <v>17697</v>
      </c>
      <c r="R113" s="326">
        <v>220734</v>
      </c>
      <c r="S113" s="379">
        <v>8.0173421403136818</v>
      </c>
      <c r="T113" s="326">
        <v>17700</v>
      </c>
      <c r="U113" s="326">
        <v>219417</v>
      </c>
      <c r="V113" s="379">
        <v>8.0668316493252572</v>
      </c>
      <c r="W113" s="326">
        <v>17470</v>
      </c>
      <c r="X113" s="326">
        <v>217776</v>
      </c>
      <c r="Y113" s="379">
        <v>8.0220042612592763</v>
      </c>
      <c r="Z113" s="326">
        <v>17343</v>
      </c>
      <c r="AA113" s="326">
        <v>217353</v>
      </c>
      <c r="AB113" s="379">
        <v>7.9791859325613164</v>
      </c>
      <c r="AC113" s="326">
        <v>17275</v>
      </c>
      <c r="AD113" s="326">
        <v>215966</v>
      </c>
      <c r="AE113" s="379">
        <v>7.9989442782660234</v>
      </c>
      <c r="AF113" s="326">
        <v>17188</v>
      </c>
      <c r="AG113" s="326">
        <v>213372</v>
      </c>
      <c r="AH113" s="379">
        <v>8.0554149560392183</v>
      </c>
      <c r="AI113" s="326">
        <v>17162</v>
      </c>
      <c r="AJ113" s="326">
        <v>211696</v>
      </c>
      <c r="AK113" s="379">
        <v>8.1069080190461804</v>
      </c>
      <c r="AL113" s="326">
        <v>17210</v>
      </c>
      <c r="AM113" s="326">
        <v>212158</v>
      </c>
      <c r="AN113" s="379">
        <v>8.1118788827194823</v>
      </c>
      <c r="AO113" s="326">
        <v>17137</v>
      </c>
      <c r="AP113" s="326">
        <v>210974</v>
      </c>
      <c r="AQ113" s="379">
        <v>8.1228018618407951</v>
      </c>
      <c r="AR113" s="302">
        <v>17034</v>
      </c>
      <c r="AS113" s="305">
        <v>209429</v>
      </c>
      <c r="AT113" s="300">
        <v>8.1335440650530728</v>
      </c>
      <c r="AU113" s="302">
        <v>16985</v>
      </c>
      <c r="AV113" s="302">
        <v>208898</v>
      </c>
      <c r="AW113" s="300">
        <v>8.1307623816408015</v>
      </c>
      <c r="AX113" s="302">
        <v>17044</v>
      </c>
      <c r="AY113" s="302">
        <v>208625</v>
      </c>
      <c r="AZ113" s="300">
        <v>8.1696824445775924</v>
      </c>
      <c r="BA113" s="302">
        <v>17073</v>
      </c>
      <c r="BB113" s="302">
        <v>208703</v>
      </c>
      <c r="BC113" s="300">
        <v>8.18052447736736</v>
      </c>
      <c r="BD113" s="302">
        <v>17108</v>
      </c>
      <c r="BE113" s="302">
        <v>209027</v>
      </c>
      <c r="BF113" s="300">
        <v>8.1845885938180238</v>
      </c>
      <c r="BG113" s="413">
        <v>17195</v>
      </c>
      <c r="BH113" s="302">
        <v>209559</v>
      </c>
      <c r="BI113" s="300">
        <f t="shared" si="2"/>
        <v>8.2053264235847667</v>
      </c>
      <c r="BJ113" s="302">
        <v>17277</v>
      </c>
      <c r="BK113" s="302">
        <v>209744</v>
      </c>
      <c r="BL113" s="300">
        <v>8.2371843771454714</v>
      </c>
      <c r="BM113" s="302">
        <v>17324</v>
      </c>
      <c r="BN113" s="302">
        <v>210311</v>
      </c>
      <c r="BO113" s="300">
        <f t="shared" si="3"/>
        <v>8.2373247238613292</v>
      </c>
    </row>
    <row r="114" spans="1:67" x14ac:dyDescent="0.2">
      <c r="A114" s="306" t="s">
        <v>634</v>
      </c>
      <c r="B114" s="5" t="s">
        <v>491</v>
      </c>
      <c r="C114" s="5" t="s">
        <v>410</v>
      </c>
      <c r="D114" s="5" t="s">
        <v>433</v>
      </c>
      <c r="E114" s="5" t="s">
        <v>91</v>
      </c>
      <c r="F114" s="117" t="s">
        <v>226</v>
      </c>
      <c r="G114" s="5" t="s">
        <v>227</v>
      </c>
      <c r="H114" s="326">
        <v>10670</v>
      </c>
      <c r="I114" s="381">
        <v>167659</v>
      </c>
      <c r="J114" s="379">
        <v>6.3641081003703945</v>
      </c>
      <c r="K114" s="326">
        <v>10671</v>
      </c>
      <c r="L114" s="381">
        <v>167735</v>
      </c>
      <c r="M114" s="379">
        <v>6.3618207291263014</v>
      </c>
      <c r="N114" s="326">
        <v>10710</v>
      </c>
      <c r="O114" s="326">
        <v>167491</v>
      </c>
      <c r="P114" s="379">
        <v>6.3943734290200673</v>
      </c>
      <c r="Q114" s="326">
        <v>10820</v>
      </c>
      <c r="R114" s="326">
        <v>167154</v>
      </c>
      <c r="S114" s="379">
        <v>6.4730727353219191</v>
      </c>
      <c r="T114" s="326">
        <v>10923</v>
      </c>
      <c r="U114" s="326">
        <v>167189</v>
      </c>
      <c r="V114" s="379">
        <v>6.5333245608263706</v>
      </c>
      <c r="W114" s="326">
        <v>10951</v>
      </c>
      <c r="X114" s="326">
        <v>166572</v>
      </c>
      <c r="Y114" s="379">
        <v>6.5743342218380043</v>
      </c>
      <c r="Z114" s="326">
        <v>11116</v>
      </c>
      <c r="AA114" s="326">
        <v>166570</v>
      </c>
      <c r="AB114" s="379">
        <v>6.6734706129555139</v>
      </c>
      <c r="AC114" s="326">
        <v>11168</v>
      </c>
      <c r="AD114" s="326">
        <v>165733</v>
      </c>
      <c r="AE114" s="379">
        <v>6.7385493534781844</v>
      </c>
      <c r="AF114" s="326">
        <v>11326</v>
      </c>
      <c r="AG114" s="326">
        <v>163924</v>
      </c>
      <c r="AH114" s="379">
        <v>6.9092994314438396</v>
      </c>
      <c r="AI114" s="326">
        <v>11443</v>
      </c>
      <c r="AJ114" s="326">
        <v>162442</v>
      </c>
      <c r="AK114" s="379">
        <v>7.0443604486524425</v>
      </c>
      <c r="AL114" s="326">
        <v>11515</v>
      </c>
      <c r="AM114" s="326">
        <v>162101</v>
      </c>
      <c r="AN114" s="379">
        <v>7.1035959062559755</v>
      </c>
      <c r="AO114" s="326">
        <v>11503</v>
      </c>
      <c r="AP114" s="326">
        <v>161041</v>
      </c>
      <c r="AQ114" s="379">
        <v>7.1429014971342699</v>
      </c>
      <c r="AR114" s="302">
        <v>11497</v>
      </c>
      <c r="AS114" s="305">
        <v>160181</v>
      </c>
      <c r="AT114" s="300">
        <v>7.1775054469631225</v>
      </c>
      <c r="AU114" s="302">
        <v>11589</v>
      </c>
      <c r="AV114" s="302">
        <v>159593</v>
      </c>
      <c r="AW114" s="300">
        <v>7.2615966865714654</v>
      </c>
      <c r="AX114" s="302">
        <v>11574</v>
      </c>
      <c r="AY114" s="302">
        <v>158425</v>
      </c>
      <c r="AZ114" s="300">
        <v>7.3056651412340221</v>
      </c>
      <c r="BA114" s="302">
        <v>11593</v>
      </c>
      <c r="BB114" s="302">
        <v>158343</v>
      </c>
      <c r="BC114" s="300">
        <v>7.321447743190415</v>
      </c>
      <c r="BD114" s="302">
        <v>11562</v>
      </c>
      <c r="BE114" s="302">
        <v>157527</v>
      </c>
      <c r="BF114" s="300">
        <v>7.3396941476699231</v>
      </c>
      <c r="BG114" s="413">
        <v>11556</v>
      </c>
      <c r="BH114" s="302">
        <v>157391</v>
      </c>
      <c r="BI114" s="300">
        <f t="shared" si="2"/>
        <v>7.3422241424223751</v>
      </c>
      <c r="BJ114" s="302">
        <v>11449</v>
      </c>
      <c r="BK114" s="302">
        <v>157321</v>
      </c>
      <c r="BL114" s="300">
        <v>7.277477259869948</v>
      </c>
      <c r="BM114" s="302">
        <v>11366</v>
      </c>
      <c r="BN114" s="302">
        <v>157400</v>
      </c>
      <c r="BO114" s="300">
        <f t="shared" si="3"/>
        <v>7.2210927573062262</v>
      </c>
    </row>
    <row r="115" spans="1:67" x14ac:dyDescent="0.2">
      <c r="A115" s="306" t="s">
        <v>501</v>
      </c>
      <c r="B115" s="5" t="s">
        <v>480</v>
      </c>
      <c r="C115" s="5" t="s">
        <v>405</v>
      </c>
      <c r="D115" s="5" t="s">
        <v>552</v>
      </c>
      <c r="E115" s="5" t="s">
        <v>20</v>
      </c>
      <c r="F115" s="117" t="s">
        <v>228</v>
      </c>
      <c r="G115" s="5" t="s">
        <v>229</v>
      </c>
      <c r="H115" s="326">
        <v>26612</v>
      </c>
      <c r="I115" s="381">
        <v>256020</v>
      </c>
      <c r="J115" s="379">
        <v>10.394500429653933</v>
      </c>
      <c r="K115" s="326">
        <v>26672</v>
      </c>
      <c r="L115" s="381">
        <v>255568</v>
      </c>
      <c r="M115" s="379">
        <v>10.436361359794653</v>
      </c>
      <c r="N115" s="326">
        <v>26797</v>
      </c>
      <c r="O115" s="326">
        <v>255080</v>
      </c>
      <c r="P115" s="379">
        <v>10.505331660655481</v>
      </c>
      <c r="Q115" s="326">
        <v>26714</v>
      </c>
      <c r="R115" s="326">
        <v>254213</v>
      </c>
      <c r="S115" s="379">
        <v>10.508510579710716</v>
      </c>
      <c r="T115" s="326">
        <v>26872</v>
      </c>
      <c r="U115" s="326">
        <v>253687</v>
      </c>
      <c r="V115" s="379">
        <v>10.592580621001471</v>
      </c>
      <c r="W115" s="326">
        <v>26845</v>
      </c>
      <c r="X115" s="326">
        <v>252578</v>
      </c>
      <c r="Y115" s="379">
        <v>10.628399939820572</v>
      </c>
      <c r="Z115" s="326">
        <v>26904</v>
      </c>
      <c r="AA115" s="326">
        <v>251846</v>
      </c>
      <c r="AB115" s="379">
        <v>10.68271880434869</v>
      </c>
      <c r="AC115" s="326">
        <v>26980</v>
      </c>
      <c r="AD115" s="326">
        <v>250982</v>
      </c>
      <c r="AE115" s="379">
        <v>10.749774884254649</v>
      </c>
      <c r="AF115" s="326">
        <v>26817</v>
      </c>
      <c r="AG115" s="326">
        <v>248710</v>
      </c>
      <c r="AH115" s="379">
        <v>10.782437376864621</v>
      </c>
      <c r="AI115" s="326">
        <v>26646</v>
      </c>
      <c r="AJ115" s="326">
        <v>246846</v>
      </c>
      <c r="AK115" s="379">
        <v>10.794584477771565</v>
      </c>
      <c r="AL115" s="326">
        <v>26583</v>
      </c>
      <c r="AM115" s="326">
        <v>246689</v>
      </c>
      <c r="AN115" s="379">
        <v>10.775916234611191</v>
      </c>
      <c r="AO115" s="326">
        <v>26433</v>
      </c>
      <c r="AP115" s="326">
        <v>245300</v>
      </c>
      <c r="AQ115" s="379">
        <v>10.775784753363228</v>
      </c>
      <c r="AR115" s="302">
        <v>26382</v>
      </c>
      <c r="AS115" s="305">
        <v>244957</v>
      </c>
      <c r="AT115" s="300">
        <v>10.770053519597317</v>
      </c>
      <c r="AU115" s="302">
        <v>26273</v>
      </c>
      <c r="AV115" s="302">
        <v>244053</v>
      </c>
      <c r="AW115" s="300">
        <v>10.765284589822702</v>
      </c>
      <c r="AX115" s="302">
        <v>26079</v>
      </c>
      <c r="AY115" s="302">
        <v>242674</v>
      </c>
      <c r="AZ115" s="300">
        <v>10.746515901991973</v>
      </c>
      <c r="BA115" s="302">
        <v>25939</v>
      </c>
      <c r="BB115" s="302">
        <v>242782</v>
      </c>
      <c r="BC115" s="300">
        <v>10.684070482984735</v>
      </c>
      <c r="BD115" s="302">
        <v>25626</v>
      </c>
      <c r="BE115" s="302">
        <v>241812</v>
      </c>
      <c r="BF115" s="300">
        <v>10.59748895836435</v>
      </c>
      <c r="BG115" s="413">
        <v>25344</v>
      </c>
      <c r="BH115" s="302">
        <v>241156</v>
      </c>
      <c r="BI115" s="300">
        <f t="shared" si="2"/>
        <v>10.509379820531109</v>
      </c>
      <c r="BJ115" s="302">
        <v>24959</v>
      </c>
      <c r="BK115" s="302">
        <v>240209</v>
      </c>
      <c r="BL115" s="300">
        <v>10.390534909183254</v>
      </c>
      <c r="BM115" s="302">
        <v>24694</v>
      </c>
      <c r="BN115" s="302">
        <v>239141</v>
      </c>
      <c r="BO115" s="300">
        <f t="shared" si="3"/>
        <v>10.326125591178425</v>
      </c>
    </row>
    <row r="116" spans="1:67" x14ac:dyDescent="0.2">
      <c r="A116" s="306" t="s">
        <v>636</v>
      </c>
      <c r="B116" s="120" t="s">
        <v>493</v>
      </c>
      <c r="C116" s="120" t="s">
        <v>98</v>
      </c>
      <c r="D116" s="120" t="s">
        <v>434</v>
      </c>
      <c r="E116" s="120" t="s">
        <v>98</v>
      </c>
      <c r="F116" s="121" t="s">
        <v>230</v>
      </c>
      <c r="G116" s="5" t="s">
        <v>231</v>
      </c>
      <c r="H116" s="326">
        <v>11124</v>
      </c>
      <c r="I116" s="381">
        <v>123882</v>
      </c>
      <c r="J116" s="379">
        <v>8.9795127621446209</v>
      </c>
      <c r="K116" s="326">
        <v>11042</v>
      </c>
      <c r="L116" s="381">
        <v>123867</v>
      </c>
      <c r="M116" s="379">
        <v>8.914400122712264</v>
      </c>
      <c r="N116" s="326">
        <v>10979</v>
      </c>
      <c r="O116" s="326">
        <v>123493</v>
      </c>
      <c r="P116" s="379">
        <v>8.8903824508271718</v>
      </c>
      <c r="Q116" s="326">
        <v>10876</v>
      </c>
      <c r="R116" s="326">
        <v>123484</v>
      </c>
      <c r="S116" s="379">
        <v>8.8076188008163001</v>
      </c>
      <c r="T116" s="326">
        <v>10793</v>
      </c>
      <c r="U116" s="326">
        <v>122825</v>
      </c>
      <c r="V116" s="379">
        <v>8.7872990026460407</v>
      </c>
      <c r="W116" s="326">
        <v>10689</v>
      </c>
      <c r="X116" s="326">
        <v>121889</v>
      </c>
      <c r="Y116" s="379">
        <v>8.7694541755203517</v>
      </c>
      <c r="Z116" s="326">
        <v>10648</v>
      </c>
      <c r="AA116" s="326">
        <v>121443</v>
      </c>
      <c r="AB116" s="379">
        <v>8.7678993437250394</v>
      </c>
      <c r="AC116" s="326">
        <v>10617</v>
      </c>
      <c r="AD116" s="326">
        <v>120498</v>
      </c>
      <c r="AE116" s="379">
        <v>8.8109346213215165</v>
      </c>
      <c r="AF116" s="326">
        <v>10588</v>
      </c>
      <c r="AG116" s="326">
        <v>119466</v>
      </c>
      <c r="AH116" s="379">
        <v>8.8627726717224977</v>
      </c>
      <c r="AI116" s="326">
        <v>10516</v>
      </c>
      <c r="AJ116" s="326">
        <v>118187</v>
      </c>
      <c r="AK116" s="379">
        <v>8.8977637134371808</v>
      </c>
      <c r="AL116" s="326">
        <v>10593</v>
      </c>
      <c r="AM116" s="326">
        <v>117843</v>
      </c>
      <c r="AN116" s="379">
        <v>8.9890786894427332</v>
      </c>
      <c r="AO116" s="326">
        <v>10630</v>
      </c>
      <c r="AP116" s="326">
        <v>117152</v>
      </c>
      <c r="AQ116" s="379">
        <v>9.0736820540835836</v>
      </c>
      <c r="AR116" s="302">
        <v>10689</v>
      </c>
      <c r="AS116" s="305">
        <v>117087</v>
      </c>
      <c r="AT116" s="300">
        <v>9.1291091239847297</v>
      </c>
      <c r="AU116" s="302">
        <v>10644</v>
      </c>
      <c r="AV116" s="302">
        <v>115974</v>
      </c>
      <c r="AW116" s="300">
        <v>9.177919188783692</v>
      </c>
      <c r="AX116" s="302">
        <v>10543</v>
      </c>
      <c r="AY116" s="302">
        <v>114933</v>
      </c>
      <c r="AZ116" s="300">
        <v>9.1731704558307889</v>
      </c>
      <c r="BA116" s="302">
        <v>10597</v>
      </c>
      <c r="BB116" s="302">
        <v>114783</v>
      </c>
      <c r="BC116" s="300">
        <v>9.2322033750642518</v>
      </c>
      <c r="BD116" s="302">
        <v>10581</v>
      </c>
      <c r="BE116" s="302">
        <v>114737</v>
      </c>
      <c r="BF116" s="300">
        <v>9.2219597862938727</v>
      </c>
      <c r="BG116" s="413">
        <v>10564</v>
      </c>
      <c r="BH116" s="326">
        <v>114881</v>
      </c>
      <c r="BI116" s="300">
        <f t="shared" si="2"/>
        <v>9.1956024059679145</v>
      </c>
      <c r="BJ116" s="302">
        <v>10524</v>
      </c>
      <c r="BK116" s="302">
        <v>115114</v>
      </c>
      <c r="BL116" s="300">
        <v>9.1422416039751901</v>
      </c>
      <c r="BM116" s="302">
        <v>10537</v>
      </c>
      <c r="BN116" s="302">
        <v>115504</v>
      </c>
      <c r="BO116" s="300">
        <f t="shared" si="3"/>
        <v>9.1226277877822408</v>
      </c>
    </row>
    <row r="117" spans="1:67" x14ac:dyDescent="0.2">
      <c r="A117" s="306" t="s">
        <v>637</v>
      </c>
      <c r="B117" s="5" t="s">
        <v>474</v>
      </c>
      <c r="C117" s="5" t="s">
        <v>401</v>
      </c>
      <c r="D117" s="5" t="s">
        <v>436</v>
      </c>
      <c r="E117" s="5" t="s">
        <v>114</v>
      </c>
      <c r="F117" s="117" t="s">
        <v>232</v>
      </c>
      <c r="G117" s="5" t="s">
        <v>233</v>
      </c>
      <c r="H117" s="326">
        <v>8858</v>
      </c>
      <c r="I117" s="381">
        <v>107534</v>
      </c>
      <c r="J117" s="379">
        <v>8.2373946844718873</v>
      </c>
      <c r="K117" s="326">
        <v>8873</v>
      </c>
      <c r="L117" s="381">
        <v>107364</v>
      </c>
      <c r="M117" s="379">
        <v>8.2644089266420782</v>
      </c>
      <c r="N117" s="326">
        <v>8786</v>
      </c>
      <c r="O117" s="326">
        <v>107076</v>
      </c>
      <c r="P117" s="379">
        <v>8.2053868280473683</v>
      </c>
      <c r="Q117" s="326">
        <v>8780</v>
      </c>
      <c r="R117" s="326">
        <v>106870</v>
      </c>
      <c r="S117" s="379">
        <v>8.2155890334050721</v>
      </c>
      <c r="T117" s="326">
        <v>8746</v>
      </c>
      <c r="U117" s="326">
        <v>106314</v>
      </c>
      <c r="V117" s="379">
        <v>8.2265741106533472</v>
      </c>
      <c r="W117" s="326">
        <v>8705</v>
      </c>
      <c r="X117" s="326">
        <v>105730</v>
      </c>
      <c r="Y117" s="379">
        <v>8.2332356001134954</v>
      </c>
      <c r="Z117" s="326">
        <v>8810</v>
      </c>
      <c r="AA117" s="326">
        <v>105705</v>
      </c>
      <c r="AB117" s="379">
        <v>8.3345158696371975</v>
      </c>
      <c r="AC117" s="326">
        <v>8891</v>
      </c>
      <c r="AD117" s="326">
        <v>105265</v>
      </c>
      <c r="AE117" s="379">
        <v>8.4463021897116803</v>
      </c>
      <c r="AF117" s="326">
        <v>8948</v>
      </c>
      <c r="AG117" s="326">
        <v>104288</v>
      </c>
      <c r="AH117" s="379">
        <v>8.5800859159251299</v>
      </c>
      <c r="AI117" s="326">
        <v>8885</v>
      </c>
      <c r="AJ117" s="326">
        <v>103190</v>
      </c>
      <c r="AK117" s="379">
        <v>8.6103304583777511</v>
      </c>
      <c r="AL117" s="326">
        <v>8805</v>
      </c>
      <c r="AM117" s="326">
        <v>102062</v>
      </c>
      <c r="AN117" s="379">
        <v>8.6271090121690737</v>
      </c>
      <c r="AO117" s="326">
        <v>8860</v>
      </c>
      <c r="AP117" s="326">
        <v>101189</v>
      </c>
      <c r="AQ117" s="379">
        <v>8.7558924389014621</v>
      </c>
      <c r="AR117" s="302">
        <v>8836</v>
      </c>
      <c r="AS117" s="305">
        <v>100928</v>
      </c>
      <c r="AT117" s="300">
        <v>8.7547558655675335</v>
      </c>
      <c r="AU117" s="302">
        <v>8825</v>
      </c>
      <c r="AV117" s="302">
        <v>100460</v>
      </c>
      <c r="AW117" s="300">
        <v>8.7845908819430623</v>
      </c>
      <c r="AX117" s="302">
        <v>8795</v>
      </c>
      <c r="AY117" s="302">
        <v>99949</v>
      </c>
      <c r="AZ117" s="300">
        <v>8.7994877387467607</v>
      </c>
      <c r="BA117" s="302">
        <v>8765</v>
      </c>
      <c r="BB117" s="302">
        <v>99762</v>
      </c>
      <c r="BC117" s="300">
        <v>8.7859104669112487</v>
      </c>
      <c r="BD117" s="302">
        <v>8777</v>
      </c>
      <c r="BE117" s="302">
        <v>99658</v>
      </c>
      <c r="BF117" s="300">
        <v>8.8071203516024799</v>
      </c>
      <c r="BG117" s="413">
        <v>8734</v>
      </c>
      <c r="BH117" s="302">
        <v>99304</v>
      </c>
      <c r="BI117" s="300">
        <f t="shared" si="2"/>
        <v>8.7952146942721345</v>
      </c>
      <c r="BJ117" s="302">
        <v>8669</v>
      </c>
      <c r="BK117" s="302">
        <v>99341</v>
      </c>
      <c r="BL117" s="300">
        <v>8.7265076856484232</v>
      </c>
      <c r="BM117" s="302">
        <v>8547</v>
      </c>
      <c r="BN117" s="302">
        <v>99241</v>
      </c>
      <c r="BO117" s="300">
        <f t="shared" si="3"/>
        <v>8.6123678721496155</v>
      </c>
    </row>
    <row r="118" spans="1:67" x14ac:dyDescent="0.2">
      <c r="A118" s="306" t="s">
        <v>498</v>
      </c>
      <c r="B118" s="5" t="s">
        <v>493</v>
      </c>
      <c r="C118" s="5" t="s">
        <v>98</v>
      </c>
      <c r="D118" s="5" t="s">
        <v>434</v>
      </c>
      <c r="E118" s="5" t="s">
        <v>98</v>
      </c>
      <c r="F118" s="117" t="s">
        <v>234</v>
      </c>
      <c r="G118" s="5" t="s">
        <v>235</v>
      </c>
      <c r="H118" s="326">
        <v>8565</v>
      </c>
      <c r="I118" s="381">
        <v>115169</v>
      </c>
      <c r="J118" s="379">
        <v>7.436897081679966</v>
      </c>
      <c r="K118" s="326">
        <v>8544</v>
      </c>
      <c r="L118" s="381">
        <v>114982</v>
      </c>
      <c r="M118" s="379">
        <v>7.4307282879059331</v>
      </c>
      <c r="N118" s="326">
        <v>8541</v>
      </c>
      <c r="O118" s="326">
        <v>113796</v>
      </c>
      <c r="P118" s="379">
        <v>7.5055362227143307</v>
      </c>
      <c r="Q118" s="326">
        <v>8463</v>
      </c>
      <c r="R118" s="326">
        <v>113104</v>
      </c>
      <c r="S118" s="379">
        <v>7.4824939878342063</v>
      </c>
      <c r="T118" s="326">
        <v>8469</v>
      </c>
      <c r="U118" s="326">
        <v>112049</v>
      </c>
      <c r="V118" s="379">
        <v>7.5583003864380753</v>
      </c>
      <c r="W118" s="326">
        <v>8427</v>
      </c>
      <c r="X118" s="326">
        <v>110925</v>
      </c>
      <c r="Y118" s="379">
        <v>7.597025016903312</v>
      </c>
      <c r="Z118" s="326">
        <v>8416</v>
      </c>
      <c r="AA118" s="326">
        <v>110400</v>
      </c>
      <c r="AB118" s="379">
        <v>7.6231884057971016</v>
      </c>
      <c r="AC118" s="326">
        <v>8498</v>
      </c>
      <c r="AD118" s="326">
        <v>109768</v>
      </c>
      <c r="AE118" s="379">
        <v>7.741782668901684</v>
      </c>
      <c r="AF118" s="326">
        <v>8528</v>
      </c>
      <c r="AG118" s="326">
        <v>108464</v>
      </c>
      <c r="AH118" s="379">
        <v>7.8625165953680476</v>
      </c>
      <c r="AI118" s="326">
        <v>8616</v>
      </c>
      <c r="AJ118" s="326">
        <v>107292</v>
      </c>
      <c r="AK118" s="379">
        <v>8.0304216530589425</v>
      </c>
      <c r="AL118" s="326">
        <v>8698</v>
      </c>
      <c r="AM118" s="326">
        <v>106742</v>
      </c>
      <c r="AN118" s="379">
        <v>8.148620037098798</v>
      </c>
      <c r="AO118" s="326">
        <v>8716</v>
      </c>
      <c r="AP118" s="326">
        <v>105249</v>
      </c>
      <c r="AQ118" s="379">
        <v>8.2813138367110373</v>
      </c>
      <c r="AR118" s="302">
        <v>8659</v>
      </c>
      <c r="AS118" s="305">
        <v>104288</v>
      </c>
      <c r="AT118" s="300">
        <v>8.3029687020558445</v>
      </c>
      <c r="AU118" s="302">
        <v>8646</v>
      </c>
      <c r="AV118" s="302">
        <v>103410</v>
      </c>
      <c r="AW118" s="300">
        <v>8.3608935306063241</v>
      </c>
      <c r="AX118" s="302">
        <v>8594</v>
      </c>
      <c r="AY118" s="302">
        <v>103000</v>
      </c>
      <c r="AZ118" s="300">
        <v>8.34368932038835</v>
      </c>
      <c r="BA118" s="302">
        <v>8604</v>
      </c>
      <c r="BB118" s="302">
        <v>102804</v>
      </c>
      <c r="BC118" s="300">
        <v>8.3693241508112521</v>
      </c>
      <c r="BD118" s="302">
        <v>8626</v>
      </c>
      <c r="BE118" s="302">
        <v>103617</v>
      </c>
      <c r="BF118" s="300">
        <v>8.3248887730777774</v>
      </c>
      <c r="BG118" s="413">
        <v>8662</v>
      </c>
      <c r="BH118" s="302">
        <v>103835</v>
      </c>
      <c r="BI118" s="300">
        <f t="shared" si="2"/>
        <v>8.3420811864978095</v>
      </c>
      <c r="BJ118" s="302">
        <v>8768</v>
      </c>
      <c r="BK118" s="302">
        <v>104625</v>
      </c>
      <c r="BL118" s="300">
        <v>8.380406212664278</v>
      </c>
      <c r="BM118" s="302">
        <v>8737</v>
      </c>
      <c r="BN118" s="302">
        <v>105082</v>
      </c>
      <c r="BO118" s="300">
        <f t="shared" si="3"/>
        <v>8.3144591842561049</v>
      </c>
    </row>
    <row r="119" spans="1:67" x14ac:dyDescent="0.2">
      <c r="A119" s="306" t="s">
        <v>619</v>
      </c>
      <c r="B119" s="5" t="s">
        <v>474</v>
      </c>
      <c r="C119" s="5" t="s">
        <v>401</v>
      </c>
      <c r="D119" s="5" t="s">
        <v>415</v>
      </c>
      <c r="E119" s="5" t="s">
        <v>5</v>
      </c>
      <c r="F119" s="117" t="s">
        <v>236</v>
      </c>
      <c r="G119" s="5" t="s">
        <v>237</v>
      </c>
      <c r="H119" s="326">
        <v>9020</v>
      </c>
      <c r="I119" s="381">
        <v>125062</v>
      </c>
      <c r="J119" s="379">
        <v>7.2124226383713674</v>
      </c>
      <c r="K119" s="326">
        <v>8921</v>
      </c>
      <c r="L119" s="381">
        <v>124632</v>
      </c>
      <c r="M119" s="379">
        <v>7.1578727774568334</v>
      </c>
      <c r="N119" s="326">
        <v>8992</v>
      </c>
      <c r="O119" s="326">
        <v>124305</v>
      </c>
      <c r="P119" s="379">
        <v>7.2338200394191716</v>
      </c>
      <c r="Q119" s="326">
        <v>8960</v>
      </c>
      <c r="R119" s="326">
        <v>124089</v>
      </c>
      <c r="S119" s="379">
        <v>7.2206239070344669</v>
      </c>
      <c r="T119" s="326">
        <v>8996</v>
      </c>
      <c r="U119" s="326">
        <v>123453</v>
      </c>
      <c r="V119" s="379">
        <v>7.2869837103999098</v>
      </c>
      <c r="W119" s="326">
        <v>8893</v>
      </c>
      <c r="X119" s="326">
        <v>122838</v>
      </c>
      <c r="Y119" s="379">
        <v>7.2396164053468794</v>
      </c>
      <c r="Z119" s="326">
        <v>8870</v>
      </c>
      <c r="AA119" s="326">
        <v>123044</v>
      </c>
      <c r="AB119" s="379">
        <v>7.2088033548974346</v>
      </c>
      <c r="AC119" s="326">
        <v>8824</v>
      </c>
      <c r="AD119" s="326">
        <v>123034</v>
      </c>
      <c r="AE119" s="379">
        <v>7.1720012354308569</v>
      </c>
      <c r="AF119" s="326">
        <v>8730</v>
      </c>
      <c r="AG119" s="326">
        <v>121879</v>
      </c>
      <c r="AH119" s="379">
        <v>7.1628418349346479</v>
      </c>
      <c r="AI119" s="326">
        <v>8598</v>
      </c>
      <c r="AJ119" s="326">
        <v>120682</v>
      </c>
      <c r="AK119" s="379">
        <v>7.1245090402876983</v>
      </c>
      <c r="AL119" s="326">
        <v>8511</v>
      </c>
      <c r="AM119" s="326">
        <v>119590</v>
      </c>
      <c r="AN119" s="379">
        <v>7.1168157872731825</v>
      </c>
      <c r="AO119" s="326">
        <v>8418</v>
      </c>
      <c r="AP119" s="326">
        <v>118728</v>
      </c>
      <c r="AQ119" s="379">
        <v>7.0901556498888212</v>
      </c>
      <c r="AR119" s="302">
        <v>8377</v>
      </c>
      <c r="AS119" s="305">
        <v>118962</v>
      </c>
      <c r="AT119" s="300">
        <v>7.0417444225887262</v>
      </c>
      <c r="AU119" s="302">
        <v>8368</v>
      </c>
      <c r="AV119" s="302">
        <v>118621</v>
      </c>
      <c r="AW119" s="300">
        <v>7.0544001483717045</v>
      </c>
      <c r="AX119" s="302">
        <v>8327</v>
      </c>
      <c r="AY119" s="302">
        <v>117949</v>
      </c>
      <c r="AZ119" s="300">
        <v>7.0598309438825249</v>
      </c>
      <c r="BA119" s="302">
        <v>8319</v>
      </c>
      <c r="BB119" s="302">
        <v>117941</v>
      </c>
      <c r="BC119" s="300">
        <v>7.0535267633816918</v>
      </c>
      <c r="BD119" s="302">
        <v>8321</v>
      </c>
      <c r="BE119" s="302">
        <v>118488</v>
      </c>
      <c r="BF119" s="300">
        <v>7.0226520829113497</v>
      </c>
      <c r="BG119" s="413">
        <v>8279</v>
      </c>
      <c r="BH119" s="302">
        <v>118576</v>
      </c>
      <c r="BI119" s="300">
        <f t="shared" si="2"/>
        <v>6.982019970314397</v>
      </c>
      <c r="BJ119" s="302">
        <v>8234</v>
      </c>
      <c r="BK119" s="302">
        <v>119090</v>
      </c>
      <c r="BL119" s="300">
        <v>6.9140985809051978</v>
      </c>
      <c r="BM119" s="302">
        <v>8212</v>
      </c>
      <c r="BN119" s="302">
        <v>119232</v>
      </c>
      <c r="BO119" s="300">
        <f t="shared" si="3"/>
        <v>6.8874127750939342</v>
      </c>
    </row>
    <row r="120" spans="1:67" x14ac:dyDescent="0.2">
      <c r="A120" s="306" t="s">
        <v>637</v>
      </c>
      <c r="B120" s="5" t="s">
        <v>474</v>
      </c>
      <c r="C120" s="5" t="s">
        <v>401</v>
      </c>
      <c r="D120" s="5" t="s">
        <v>436</v>
      </c>
      <c r="E120" s="5" t="s">
        <v>114</v>
      </c>
      <c r="F120" s="117" t="s">
        <v>238</v>
      </c>
      <c r="G120" s="5" t="s">
        <v>239</v>
      </c>
      <c r="H120" s="326">
        <v>11048</v>
      </c>
      <c r="I120" s="381">
        <v>113266</v>
      </c>
      <c r="J120" s="379">
        <v>9.7540303356700147</v>
      </c>
      <c r="K120" s="326">
        <v>10881</v>
      </c>
      <c r="L120" s="381">
        <v>112658</v>
      </c>
      <c r="M120" s="379">
        <v>9.6584352642510964</v>
      </c>
      <c r="N120" s="326">
        <v>10842</v>
      </c>
      <c r="O120" s="326">
        <v>112662</v>
      </c>
      <c r="P120" s="379">
        <v>9.6234755285721896</v>
      </c>
      <c r="Q120" s="326">
        <v>10782</v>
      </c>
      <c r="R120" s="326">
        <v>112243</v>
      </c>
      <c r="S120" s="379">
        <v>9.6059442459663416</v>
      </c>
      <c r="T120" s="326">
        <v>10763</v>
      </c>
      <c r="U120" s="326">
        <v>112010</v>
      </c>
      <c r="V120" s="379">
        <v>9.6089634854030894</v>
      </c>
      <c r="W120" s="326">
        <v>10610</v>
      </c>
      <c r="X120" s="326">
        <v>111227</v>
      </c>
      <c r="Y120" s="379">
        <v>9.5390507700468401</v>
      </c>
      <c r="Z120" s="326">
        <v>10536</v>
      </c>
      <c r="AA120" s="326">
        <v>110979</v>
      </c>
      <c r="AB120" s="379">
        <v>9.493687995026086</v>
      </c>
      <c r="AC120" s="326">
        <v>10545</v>
      </c>
      <c r="AD120" s="326">
        <v>110778</v>
      </c>
      <c r="AE120" s="379">
        <v>9.5190380761523041</v>
      </c>
      <c r="AF120" s="326">
        <v>10434</v>
      </c>
      <c r="AG120" s="326">
        <v>109862</v>
      </c>
      <c r="AH120" s="379">
        <v>9.4973694270994518</v>
      </c>
      <c r="AI120" s="326">
        <v>10255</v>
      </c>
      <c r="AJ120" s="326">
        <v>108378</v>
      </c>
      <c r="AK120" s="379">
        <v>9.4622524866670368</v>
      </c>
      <c r="AL120" s="326">
        <v>10201</v>
      </c>
      <c r="AM120" s="326">
        <v>107371</v>
      </c>
      <c r="AN120" s="379">
        <v>9.5007031693846571</v>
      </c>
      <c r="AO120" s="326">
        <v>10065</v>
      </c>
      <c r="AP120" s="326">
        <v>105933</v>
      </c>
      <c r="AQ120" s="379">
        <v>9.5012885503101003</v>
      </c>
      <c r="AR120" s="302">
        <v>9929</v>
      </c>
      <c r="AS120" s="305">
        <v>104847</v>
      </c>
      <c r="AT120" s="300">
        <v>9.4699896038990143</v>
      </c>
      <c r="AU120" s="302">
        <v>9966</v>
      </c>
      <c r="AV120" s="302">
        <v>104454</v>
      </c>
      <c r="AW120" s="300">
        <v>9.5410419897754029</v>
      </c>
      <c r="AX120" s="302">
        <v>9905</v>
      </c>
      <c r="AY120" s="302">
        <v>103477</v>
      </c>
      <c r="AZ120" s="300">
        <v>9.572175459280805</v>
      </c>
      <c r="BA120" s="302">
        <v>9906</v>
      </c>
      <c r="BB120" s="302">
        <v>103505</v>
      </c>
      <c r="BC120" s="300">
        <v>9.5705521472392636</v>
      </c>
      <c r="BD120" s="302">
        <v>9916</v>
      </c>
      <c r="BE120" s="302">
        <v>103543</v>
      </c>
      <c r="BF120" s="300">
        <v>9.5766976038940346</v>
      </c>
      <c r="BG120" s="413">
        <v>9972</v>
      </c>
      <c r="BH120" s="302">
        <v>103713</v>
      </c>
      <c r="BI120" s="300">
        <f t="shared" si="2"/>
        <v>9.6149952272135604</v>
      </c>
      <c r="BJ120" s="302">
        <v>9933</v>
      </c>
      <c r="BK120" s="302">
        <v>103590</v>
      </c>
      <c r="BL120" s="300">
        <v>9.5887633941500141</v>
      </c>
      <c r="BM120" s="302">
        <v>9929</v>
      </c>
      <c r="BN120" s="302">
        <v>103750</v>
      </c>
      <c r="BO120" s="300">
        <f t="shared" si="3"/>
        <v>9.5701204819277095</v>
      </c>
    </row>
    <row r="121" spans="1:67" x14ac:dyDescent="0.2">
      <c r="A121" s="306" t="s">
        <v>639</v>
      </c>
      <c r="B121" s="5" t="s">
        <v>480</v>
      </c>
      <c r="C121" s="5" t="s">
        <v>405</v>
      </c>
      <c r="D121" s="5" t="s">
        <v>429</v>
      </c>
      <c r="E121" s="5" t="s">
        <v>60</v>
      </c>
      <c r="F121" s="117" t="s">
        <v>240</v>
      </c>
      <c r="G121" s="5" t="s">
        <v>241</v>
      </c>
      <c r="H121" s="326">
        <v>12541</v>
      </c>
      <c r="I121" s="381">
        <v>115649</v>
      </c>
      <c r="J121" s="379">
        <v>10.844019403540022</v>
      </c>
      <c r="K121" s="326">
        <v>12433</v>
      </c>
      <c r="L121" s="381">
        <v>115390</v>
      </c>
      <c r="M121" s="379">
        <v>10.774763844353929</v>
      </c>
      <c r="N121" s="326">
        <v>12355</v>
      </c>
      <c r="O121" s="326">
        <v>114567</v>
      </c>
      <c r="P121" s="379">
        <v>10.784082676512433</v>
      </c>
      <c r="Q121" s="326">
        <v>12196</v>
      </c>
      <c r="R121" s="326">
        <v>114196</v>
      </c>
      <c r="S121" s="379">
        <v>10.679883708711339</v>
      </c>
      <c r="T121" s="326">
        <v>12073</v>
      </c>
      <c r="U121" s="326">
        <v>113623</v>
      </c>
      <c r="V121" s="379">
        <v>10.625489557571971</v>
      </c>
      <c r="W121" s="326">
        <v>11900</v>
      </c>
      <c r="X121" s="326">
        <v>112804</v>
      </c>
      <c r="Y121" s="379">
        <v>10.549271302436084</v>
      </c>
      <c r="Z121" s="326">
        <v>11888</v>
      </c>
      <c r="AA121" s="326">
        <v>112860</v>
      </c>
      <c r="AB121" s="379">
        <v>10.533404217614743</v>
      </c>
      <c r="AC121" s="326">
        <v>11857</v>
      </c>
      <c r="AD121" s="326">
        <v>112390</v>
      </c>
      <c r="AE121" s="379">
        <v>10.549870984963075</v>
      </c>
      <c r="AF121" s="326">
        <v>11879</v>
      </c>
      <c r="AG121" s="326">
        <v>111399</v>
      </c>
      <c r="AH121" s="379">
        <v>10.663470946776901</v>
      </c>
      <c r="AI121" s="326">
        <v>11755</v>
      </c>
      <c r="AJ121" s="326">
        <v>109751</v>
      </c>
      <c r="AK121" s="379">
        <v>10.710608559375313</v>
      </c>
      <c r="AL121" s="326">
        <v>11728</v>
      </c>
      <c r="AM121" s="326">
        <v>109406</v>
      </c>
      <c r="AN121" s="379">
        <v>10.719704586585745</v>
      </c>
      <c r="AO121" s="326">
        <v>11669</v>
      </c>
      <c r="AP121" s="326">
        <v>108653</v>
      </c>
      <c r="AQ121" s="379">
        <v>10.739694256026064</v>
      </c>
      <c r="AR121" s="302">
        <v>11644</v>
      </c>
      <c r="AS121" s="305">
        <v>108451</v>
      </c>
      <c r="AT121" s="300">
        <v>10.736646042913389</v>
      </c>
      <c r="AU121" s="302">
        <v>11603</v>
      </c>
      <c r="AV121" s="302">
        <v>108011</v>
      </c>
      <c r="AW121" s="300">
        <v>10.742424382701762</v>
      </c>
      <c r="AX121" s="302">
        <v>11604</v>
      </c>
      <c r="AY121" s="302">
        <v>107865</v>
      </c>
      <c r="AZ121" s="300">
        <v>10.757891809205953</v>
      </c>
      <c r="BA121" s="302">
        <v>11547</v>
      </c>
      <c r="BB121" s="302">
        <v>107720</v>
      </c>
      <c r="BC121" s="300">
        <v>10.719457853694763</v>
      </c>
      <c r="BD121" s="302">
        <v>11477</v>
      </c>
      <c r="BE121" s="302">
        <v>107497</v>
      </c>
      <c r="BF121" s="300">
        <v>10.676577020754067</v>
      </c>
      <c r="BG121" s="413">
        <v>11482</v>
      </c>
      <c r="BH121" s="302">
        <v>107485</v>
      </c>
      <c r="BI121" s="300">
        <f t="shared" si="2"/>
        <v>10.682420802902731</v>
      </c>
      <c r="BJ121" s="302">
        <v>11467</v>
      </c>
      <c r="BK121" s="302">
        <v>107354</v>
      </c>
      <c r="BL121" s="300">
        <v>10.68148368947594</v>
      </c>
      <c r="BM121" s="302">
        <v>11456</v>
      </c>
      <c r="BN121" s="302">
        <v>107076</v>
      </c>
      <c r="BO121" s="300">
        <f t="shared" si="3"/>
        <v>10.69894280697822</v>
      </c>
    </row>
    <row r="122" spans="1:67" x14ac:dyDescent="0.2">
      <c r="A122" s="306" t="s">
        <v>632</v>
      </c>
      <c r="B122" s="5" t="s">
        <v>488</v>
      </c>
      <c r="C122" s="5" t="s">
        <v>409</v>
      </c>
      <c r="D122" s="5" t="s">
        <v>430</v>
      </c>
      <c r="E122" s="5" t="s">
        <v>65</v>
      </c>
      <c r="F122" s="117" t="s">
        <v>242</v>
      </c>
      <c r="G122" s="5" t="s">
        <v>243</v>
      </c>
      <c r="H122" s="326">
        <v>11122</v>
      </c>
      <c r="I122" s="381">
        <v>143823</v>
      </c>
      <c r="J122" s="379">
        <v>7.733116400019469</v>
      </c>
      <c r="K122" s="326">
        <v>11084</v>
      </c>
      <c r="L122" s="381">
        <v>142983</v>
      </c>
      <c r="M122" s="379">
        <v>7.7519705139771853</v>
      </c>
      <c r="N122" s="326">
        <v>11117</v>
      </c>
      <c r="O122" s="326">
        <v>142498</v>
      </c>
      <c r="P122" s="379">
        <v>7.8015130036912792</v>
      </c>
      <c r="Q122" s="326">
        <v>11190</v>
      </c>
      <c r="R122" s="326">
        <v>142446</v>
      </c>
      <c r="S122" s="379">
        <v>7.8556084410934677</v>
      </c>
      <c r="T122" s="326">
        <v>11337</v>
      </c>
      <c r="U122" s="326">
        <v>141852</v>
      </c>
      <c r="V122" s="379">
        <v>7.9921326452922772</v>
      </c>
      <c r="W122" s="326">
        <v>11345</v>
      </c>
      <c r="X122" s="326">
        <v>141076</v>
      </c>
      <c r="Y122" s="379">
        <v>8.0417647225608881</v>
      </c>
      <c r="Z122" s="326">
        <v>11417</v>
      </c>
      <c r="AA122" s="326">
        <v>141300</v>
      </c>
      <c r="AB122" s="379">
        <v>8.0799716914366595</v>
      </c>
      <c r="AC122" s="326">
        <v>11521</v>
      </c>
      <c r="AD122" s="326">
        <v>140909</v>
      </c>
      <c r="AE122" s="379">
        <v>8.1761988233540794</v>
      </c>
      <c r="AF122" s="326">
        <v>11627</v>
      </c>
      <c r="AG122" s="326">
        <v>140190</v>
      </c>
      <c r="AH122" s="379">
        <v>8.2937442042941711</v>
      </c>
      <c r="AI122" s="326">
        <v>11734</v>
      </c>
      <c r="AJ122" s="326">
        <v>138485</v>
      </c>
      <c r="AK122" s="379">
        <v>8.4731198324728307</v>
      </c>
      <c r="AL122" s="326">
        <v>11719</v>
      </c>
      <c r="AM122" s="326">
        <v>137617</v>
      </c>
      <c r="AN122" s="379">
        <v>8.5156630358167966</v>
      </c>
      <c r="AO122" s="326">
        <v>11715</v>
      </c>
      <c r="AP122" s="326">
        <v>136714</v>
      </c>
      <c r="AQ122" s="379">
        <v>8.5689834252527177</v>
      </c>
      <c r="AR122" s="302">
        <v>11685</v>
      </c>
      <c r="AS122" s="305">
        <v>137077</v>
      </c>
      <c r="AT122" s="300">
        <v>8.5244059907934968</v>
      </c>
      <c r="AU122" s="302">
        <v>11795</v>
      </c>
      <c r="AV122" s="302">
        <v>137294</v>
      </c>
      <c r="AW122" s="300">
        <v>8.5910527772517362</v>
      </c>
      <c r="AX122" s="302">
        <v>11897</v>
      </c>
      <c r="AY122" s="302">
        <v>137222</v>
      </c>
      <c r="AZ122" s="300">
        <v>8.6698925828219959</v>
      </c>
      <c r="BA122" s="302">
        <v>11993</v>
      </c>
      <c r="BB122" s="302">
        <v>137426</v>
      </c>
      <c r="BC122" s="300">
        <v>8.726878465501434</v>
      </c>
      <c r="BD122" s="302">
        <v>11918</v>
      </c>
      <c r="BE122" s="302">
        <v>137449</v>
      </c>
      <c r="BF122" s="300">
        <v>8.6708524616403171</v>
      </c>
      <c r="BG122" s="413">
        <v>12026</v>
      </c>
      <c r="BH122" s="302">
        <v>138836</v>
      </c>
      <c r="BI122" s="300">
        <f t="shared" si="2"/>
        <v>8.6620184966435207</v>
      </c>
      <c r="BJ122" s="302">
        <v>12135</v>
      </c>
      <c r="BK122" s="302">
        <v>139598</v>
      </c>
      <c r="BL122" s="300">
        <v>8.6928179486812134</v>
      </c>
      <c r="BM122" s="302">
        <v>12267</v>
      </c>
      <c r="BN122" s="302">
        <v>140684</v>
      </c>
      <c r="BO122" s="300">
        <f t="shared" si="3"/>
        <v>8.7195416678513542</v>
      </c>
    </row>
    <row r="123" spans="1:67" x14ac:dyDescent="0.2">
      <c r="A123" s="306" t="s">
        <v>634</v>
      </c>
      <c r="B123" s="5" t="s">
        <v>491</v>
      </c>
      <c r="C123" s="5" t="s">
        <v>410</v>
      </c>
      <c r="D123" s="5" t="s">
        <v>432</v>
      </c>
      <c r="E123" s="5" t="s">
        <v>89</v>
      </c>
      <c r="F123" s="117" t="s">
        <v>244</v>
      </c>
      <c r="G123" s="5" t="s">
        <v>245</v>
      </c>
      <c r="H123" s="326">
        <v>11748</v>
      </c>
      <c r="I123" s="381">
        <v>143406</v>
      </c>
      <c r="J123" s="379">
        <v>8.192125852474792</v>
      </c>
      <c r="K123" s="326">
        <v>11595</v>
      </c>
      <c r="L123" s="381">
        <v>142407</v>
      </c>
      <c r="M123" s="379">
        <v>8.1421559333459737</v>
      </c>
      <c r="N123" s="326">
        <v>11483</v>
      </c>
      <c r="O123" s="326">
        <v>141404</v>
      </c>
      <c r="P123" s="379">
        <v>8.1207037990438735</v>
      </c>
      <c r="Q123" s="326">
        <v>11460</v>
      </c>
      <c r="R123" s="326">
        <v>140642</v>
      </c>
      <c r="S123" s="379">
        <v>8.1483482885624507</v>
      </c>
      <c r="T123" s="326">
        <v>11342</v>
      </c>
      <c r="U123" s="326">
        <v>139864</v>
      </c>
      <c r="V123" s="379">
        <v>8.1093061831493447</v>
      </c>
      <c r="W123" s="326">
        <v>11289</v>
      </c>
      <c r="X123" s="326">
        <v>139063</v>
      </c>
      <c r="Y123" s="379">
        <v>8.1179033963023954</v>
      </c>
      <c r="Z123" s="326">
        <v>11314</v>
      </c>
      <c r="AA123" s="326">
        <v>138892</v>
      </c>
      <c r="AB123" s="379">
        <v>8.1458975318952849</v>
      </c>
      <c r="AC123" s="326">
        <v>11253</v>
      </c>
      <c r="AD123" s="326">
        <v>138065</v>
      </c>
      <c r="AE123" s="379">
        <v>8.1505088183102163</v>
      </c>
      <c r="AF123" s="326">
        <v>11170</v>
      </c>
      <c r="AG123" s="326">
        <v>136391</v>
      </c>
      <c r="AH123" s="379">
        <v>8.1896899355529325</v>
      </c>
      <c r="AI123" s="326">
        <v>10985</v>
      </c>
      <c r="AJ123" s="326">
        <v>134892</v>
      </c>
      <c r="AK123" s="379">
        <v>8.1435518785398688</v>
      </c>
      <c r="AL123" s="326">
        <v>10915</v>
      </c>
      <c r="AM123" s="326">
        <v>134568</v>
      </c>
      <c r="AN123" s="379">
        <v>8.1111408358599366</v>
      </c>
      <c r="AO123" s="326">
        <v>10727</v>
      </c>
      <c r="AP123" s="326">
        <v>133577</v>
      </c>
      <c r="AQ123" s="379">
        <v>8.0305741257851277</v>
      </c>
      <c r="AR123" s="302">
        <v>10584</v>
      </c>
      <c r="AS123" s="305">
        <v>133418</v>
      </c>
      <c r="AT123" s="300">
        <v>7.9329625687688328</v>
      </c>
      <c r="AU123" s="302">
        <v>10505</v>
      </c>
      <c r="AV123" s="302">
        <v>132977</v>
      </c>
      <c r="AW123" s="300">
        <v>7.8998623822164733</v>
      </c>
      <c r="AX123" s="302">
        <v>10412</v>
      </c>
      <c r="AY123" s="302">
        <v>132238</v>
      </c>
      <c r="AZ123" s="300">
        <v>7.8736823000952834</v>
      </c>
      <c r="BA123" s="302">
        <v>10260</v>
      </c>
      <c r="BB123" s="302">
        <v>132015</v>
      </c>
      <c r="BC123" s="300">
        <v>7.7718441086240198</v>
      </c>
      <c r="BD123" s="302">
        <v>10238</v>
      </c>
      <c r="BE123" s="302">
        <v>132211</v>
      </c>
      <c r="BF123" s="300">
        <v>7.7436824469976013</v>
      </c>
      <c r="BG123" s="413">
        <v>10192</v>
      </c>
      <c r="BH123" s="302">
        <v>132394</v>
      </c>
      <c r="BI123" s="300">
        <f t="shared" si="2"/>
        <v>7.6982340589452694</v>
      </c>
      <c r="BJ123" s="302">
        <v>10143</v>
      </c>
      <c r="BK123" s="302">
        <v>132514</v>
      </c>
      <c r="BL123" s="300">
        <v>7.6542855849193288</v>
      </c>
      <c r="BM123" s="302">
        <v>10061</v>
      </c>
      <c r="BN123" s="302">
        <v>133216</v>
      </c>
      <c r="BO123" s="300">
        <f t="shared" si="3"/>
        <v>7.5523961085755458</v>
      </c>
    </row>
    <row r="124" spans="1:67" x14ac:dyDescent="0.2">
      <c r="A124" s="306" t="s">
        <v>640</v>
      </c>
      <c r="B124" s="5" t="s">
        <v>475</v>
      </c>
      <c r="C124" s="5" t="s">
        <v>402</v>
      </c>
      <c r="D124" s="5" t="s">
        <v>427</v>
      </c>
      <c r="E124" s="5" t="s">
        <v>50</v>
      </c>
      <c r="F124" s="117" t="s">
        <v>246</v>
      </c>
      <c r="G124" s="5" t="s">
        <v>247</v>
      </c>
      <c r="H124" s="326">
        <v>17772</v>
      </c>
      <c r="I124" s="381">
        <v>199712</v>
      </c>
      <c r="J124" s="379">
        <v>8.8988142925813172</v>
      </c>
      <c r="K124" s="326">
        <v>17814</v>
      </c>
      <c r="L124" s="381">
        <v>199016</v>
      </c>
      <c r="M124" s="379">
        <v>8.9510391124331701</v>
      </c>
      <c r="N124" s="326">
        <v>17761</v>
      </c>
      <c r="O124" s="326">
        <v>198712</v>
      </c>
      <c r="P124" s="379">
        <v>8.9380611135713988</v>
      </c>
      <c r="Q124" s="326">
        <v>17719</v>
      </c>
      <c r="R124" s="326">
        <v>197912</v>
      </c>
      <c r="S124" s="379">
        <v>8.9529689963215979</v>
      </c>
      <c r="T124" s="326">
        <v>17642</v>
      </c>
      <c r="U124" s="326">
        <v>196834</v>
      </c>
      <c r="V124" s="379">
        <v>8.9628824288486744</v>
      </c>
      <c r="W124" s="326">
        <v>17542</v>
      </c>
      <c r="X124" s="326">
        <v>195241</v>
      </c>
      <c r="Y124" s="379">
        <v>8.9847931530774794</v>
      </c>
      <c r="Z124" s="326">
        <v>17595</v>
      </c>
      <c r="AA124" s="326">
        <v>195485</v>
      </c>
      <c r="AB124" s="379">
        <v>9.0006905900708496</v>
      </c>
      <c r="AC124" s="326">
        <v>17580</v>
      </c>
      <c r="AD124" s="326">
        <v>195102</v>
      </c>
      <c r="AE124" s="379">
        <v>9.0106713411446329</v>
      </c>
      <c r="AF124" s="326">
        <v>17400</v>
      </c>
      <c r="AG124" s="326">
        <v>192883</v>
      </c>
      <c r="AH124" s="379">
        <v>9.021012738292125</v>
      </c>
      <c r="AI124" s="326">
        <v>17191</v>
      </c>
      <c r="AJ124" s="326">
        <v>191319</v>
      </c>
      <c r="AK124" s="379">
        <v>8.985516336589674</v>
      </c>
      <c r="AL124" s="326">
        <v>17134</v>
      </c>
      <c r="AM124" s="326">
        <v>191105</v>
      </c>
      <c r="AN124" s="379">
        <v>8.9657518118311916</v>
      </c>
      <c r="AO124" s="326">
        <v>17017</v>
      </c>
      <c r="AP124" s="326">
        <v>189851</v>
      </c>
      <c r="AQ124" s="379">
        <v>8.9633449389257898</v>
      </c>
      <c r="AR124" s="302">
        <v>16827</v>
      </c>
      <c r="AS124" s="305">
        <v>189174</v>
      </c>
      <c r="AT124" s="300">
        <v>8.8949855688413848</v>
      </c>
      <c r="AU124" s="302">
        <v>16640</v>
      </c>
      <c r="AV124" s="302">
        <v>188647</v>
      </c>
      <c r="AW124" s="300">
        <v>8.8207074589047263</v>
      </c>
      <c r="AX124" s="302">
        <v>16454</v>
      </c>
      <c r="AY124" s="302">
        <v>188039</v>
      </c>
      <c r="AZ124" s="300">
        <v>8.7503124351863182</v>
      </c>
      <c r="BA124" s="302">
        <v>16395</v>
      </c>
      <c r="BB124" s="302">
        <v>188290</v>
      </c>
      <c r="BC124" s="300">
        <v>8.7073131871049974</v>
      </c>
      <c r="BD124" s="302">
        <v>16333</v>
      </c>
      <c r="BE124" s="302">
        <v>188858</v>
      </c>
      <c r="BF124" s="300">
        <v>8.6482966037975615</v>
      </c>
      <c r="BG124" s="413">
        <v>16267</v>
      </c>
      <c r="BH124" s="302">
        <v>189299</v>
      </c>
      <c r="BI124" s="300">
        <f t="shared" si="2"/>
        <v>8.5932836412236728</v>
      </c>
      <c r="BJ124" s="302">
        <v>16094</v>
      </c>
      <c r="BK124" s="302">
        <v>189198</v>
      </c>
      <c r="BL124" s="300">
        <v>8.5064324147189723</v>
      </c>
      <c r="BM124" s="302">
        <v>16027</v>
      </c>
      <c r="BN124" s="302">
        <v>189699</v>
      </c>
      <c r="BO124" s="300">
        <f t="shared" si="3"/>
        <v>8.4486475943468342</v>
      </c>
    </row>
    <row r="125" spans="1:67" x14ac:dyDescent="0.2">
      <c r="A125" s="306" t="s">
        <v>634</v>
      </c>
      <c r="B125" s="5" t="s">
        <v>491</v>
      </c>
      <c r="C125" s="5" t="s">
        <v>410</v>
      </c>
      <c r="D125" s="5" t="s">
        <v>432</v>
      </c>
      <c r="E125" s="5" t="s">
        <v>89</v>
      </c>
      <c r="F125" s="117" t="s">
        <v>248</v>
      </c>
      <c r="G125" s="5" t="s">
        <v>249</v>
      </c>
      <c r="H125" s="326">
        <v>15383</v>
      </c>
      <c r="I125" s="381">
        <v>218983</v>
      </c>
      <c r="J125" s="379">
        <v>7.0247462131763649</v>
      </c>
      <c r="K125" s="326">
        <v>15400</v>
      </c>
      <c r="L125" s="381">
        <v>218506</v>
      </c>
      <c r="M125" s="379">
        <v>7.047861385957364</v>
      </c>
      <c r="N125" s="326">
        <v>15291</v>
      </c>
      <c r="O125" s="326">
        <v>217316</v>
      </c>
      <c r="P125" s="379">
        <v>7.0362973734101502</v>
      </c>
      <c r="Q125" s="326">
        <v>15399</v>
      </c>
      <c r="R125" s="326">
        <v>216962</v>
      </c>
      <c r="S125" s="379">
        <v>7.0975562540905788</v>
      </c>
      <c r="T125" s="326">
        <v>15452</v>
      </c>
      <c r="U125" s="326">
        <v>216399</v>
      </c>
      <c r="V125" s="379">
        <v>7.1405135883252697</v>
      </c>
      <c r="W125" s="326">
        <v>15491</v>
      </c>
      <c r="X125" s="326">
        <v>215662</v>
      </c>
      <c r="Y125" s="379">
        <v>7.1829993230147178</v>
      </c>
      <c r="Z125" s="326">
        <v>15455</v>
      </c>
      <c r="AA125" s="326">
        <v>215537</v>
      </c>
      <c r="AB125" s="379">
        <v>7.1704626119877322</v>
      </c>
      <c r="AC125" s="326">
        <v>15387</v>
      </c>
      <c r="AD125" s="326">
        <v>215024</v>
      </c>
      <c r="AE125" s="379">
        <v>7.1559453828409847</v>
      </c>
      <c r="AF125" s="326">
        <v>15416</v>
      </c>
      <c r="AG125" s="326">
        <v>213224</v>
      </c>
      <c r="AH125" s="379">
        <v>7.22995535211796</v>
      </c>
      <c r="AI125" s="326">
        <v>15311</v>
      </c>
      <c r="AJ125" s="326">
        <v>211766</v>
      </c>
      <c r="AK125" s="379">
        <v>7.230150260192854</v>
      </c>
      <c r="AL125" s="326">
        <v>15237</v>
      </c>
      <c r="AM125" s="326">
        <v>211440</v>
      </c>
      <c r="AN125" s="379">
        <v>7.2062996594778657</v>
      </c>
      <c r="AO125" s="326">
        <v>15068</v>
      </c>
      <c r="AP125" s="326">
        <v>210293</v>
      </c>
      <c r="AQ125" s="379">
        <v>7.165240878203269</v>
      </c>
      <c r="AR125" s="302">
        <v>15036</v>
      </c>
      <c r="AS125" s="305">
        <v>209945</v>
      </c>
      <c r="AT125" s="300">
        <v>7.1618757293576891</v>
      </c>
      <c r="AU125" s="302">
        <v>15042</v>
      </c>
      <c r="AV125" s="302">
        <v>209653</v>
      </c>
      <c r="AW125" s="300">
        <v>7.1747125011328237</v>
      </c>
      <c r="AX125" s="302">
        <v>15054</v>
      </c>
      <c r="AY125" s="302">
        <v>208883</v>
      </c>
      <c r="AZ125" s="300">
        <v>7.2069053010536992</v>
      </c>
      <c r="BA125" s="302">
        <v>15002</v>
      </c>
      <c r="BB125" s="302">
        <v>209330</v>
      </c>
      <c r="BC125" s="300">
        <v>7.1666746285768888</v>
      </c>
      <c r="BD125" s="302">
        <v>14890</v>
      </c>
      <c r="BE125" s="302">
        <v>209223</v>
      </c>
      <c r="BF125" s="300">
        <v>7.1168083814876955</v>
      </c>
      <c r="BG125" s="413">
        <v>14803</v>
      </c>
      <c r="BH125" s="302">
        <v>208883</v>
      </c>
      <c r="BI125" s="300">
        <f t="shared" si="2"/>
        <v>7.0867423390127486</v>
      </c>
      <c r="BJ125" s="302">
        <v>14732</v>
      </c>
      <c r="BK125" s="302">
        <v>208992</v>
      </c>
      <c r="BL125" s="300">
        <v>7.0490736487521053</v>
      </c>
      <c r="BM125" s="302">
        <v>14758</v>
      </c>
      <c r="BN125" s="302">
        <v>209745</v>
      </c>
      <c r="BO125" s="300">
        <f t="shared" si="3"/>
        <v>7.0361629597845008</v>
      </c>
    </row>
    <row r="126" spans="1:67" x14ac:dyDescent="0.2">
      <c r="A126" s="306" t="s">
        <v>639</v>
      </c>
      <c r="B126" s="5" t="s">
        <v>480</v>
      </c>
      <c r="C126" s="5" t="s">
        <v>405</v>
      </c>
      <c r="D126" s="5" t="s">
        <v>429</v>
      </c>
      <c r="E126" s="5" t="s">
        <v>60</v>
      </c>
      <c r="F126" s="117" t="s">
        <v>250</v>
      </c>
      <c r="G126" s="5" t="s">
        <v>251</v>
      </c>
      <c r="H126" s="326">
        <v>15698</v>
      </c>
      <c r="I126" s="381">
        <v>144584</v>
      </c>
      <c r="J126" s="379">
        <v>10.857356277319759</v>
      </c>
      <c r="K126" s="326">
        <v>15432</v>
      </c>
      <c r="L126" s="381">
        <v>143790</v>
      </c>
      <c r="M126" s="379">
        <v>10.732317963697058</v>
      </c>
      <c r="N126" s="326">
        <v>15120</v>
      </c>
      <c r="O126" s="326">
        <v>143264</v>
      </c>
      <c r="P126" s="379">
        <v>10.55394237212419</v>
      </c>
      <c r="Q126" s="326">
        <v>14868</v>
      </c>
      <c r="R126" s="326">
        <v>142555</v>
      </c>
      <c r="S126" s="379">
        <v>10.429658728210164</v>
      </c>
      <c r="T126" s="326">
        <v>14664</v>
      </c>
      <c r="U126" s="326">
        <v>142219</v>
      </c>
      <c r="V126" s="379">
        <v>10.310858605390278</v>
      </c>
      <c r="W126" s="326">
        <v>14451</v>
      </c>
      <c r="X126" s="326">
        <v>141357</v>
      </c>
      <c r="Y126" s="379">
        <v>10.223052271907299</v>
      </c>
      <c r="Z126" s="326">
        <v>14353</v>
      </c>
      <c r="AA126" s="326">
        <v>141000</v>
      </c>
      <c r="AB126" s="379">
        <v>10.179432624113476</v>
      </c>
      <c r="AC126" s="326">
        <v>14204</v>
      </c>
      <c r="AD126" s="326">
        <v>140354</v>
      </c>
      <c r="AE126" s="379">
        <v>10.120124827222595</v>
      </c>
      <c r="AF126" s="326">
        <v>13964</v>
      </c>
      <c r="AG126" s="326">
        <v>138475</v>
      </c>
      <c r="AH126" s="379">
        <v>10.084130709514353</v>
      </c>
      <c r="AI126" s="326">
        <v>13753</v>
      </c>
      <c r="AJ126" s="326">
        <v>137379</v>
      </c>
      <c r="AK126" s="379">
        <v>10.010991490693629</v>
      </c>
      <c r="AL126" s="326">
        <v>13594</v>
      </c>
      <c r="AM126" s="326">
        <v>137233</v>
      </c>
      <c r="AN126" s="379">
        <v>9.9057806795741552</v>
      </c>
      <c r="AO126" s="326">
        <v>13350</v>
      </c>
      <c r="AP126" s="326">
        <v>136126</v>
      </c>
      <c r="AQ126" s="379">
        <v>9.8070904896933726</v>
      </c>
      <c r="AR126" s="302">
        <v>13179</v>
      </c>
      <c r="AS126" s="305">
        <v>135987</v>
      </c>
      <c r="AT126" s="300">
        <v>9.6913675571929669</v>
      </c>
      <c r="AU126" s="302">
        <v>13009</v>
      </c>
      <c r="AV126" s="302">
        <v>135208</v>
      </c>
      <c r="AW126" s="300">
        <v>9.6214721022424712</v>
      </c>
      <c r="AX126" s="302">
        <v>12861</v>
      </c>
      <c r="AY126" s="302">
        <v>134931</v>
      </c>
      <c r="AZ126" s="300">
        <v>9.5315383418191519</v>
      </c>
      <c r="BA126" s="302">
        <v>12797</v>
      </c>
      <c r="BB126" s="302">
        <v>134978</v>
      </c>
      <c r="BC126" s="300">
        <v>9.4808042792158727</v>
      </c>
      <c r="BD126" s="302">
        <v>12732</v>
      </c>
      <c r="BE126" s="302">
        <v>135335</v>
      </c>
      <c r="BF126" s="300">
        <v>9.4077659142128791</v>
      </c>
      <c r="BG126" s="413">
        <v>12707</v>
      </c>
      <c r="BH126" s="302">
        <v>135728</v>
      </c>
      <c r="BI126" s="300">
        <f t="shared" si="2"/>
        <v>9.362106566073324</v>
      </c>
      <c r="BJ126" s="302">
        <v>12653</v>
      </c>
      <c r="BK126" s="302">
        <v>136012</v>
      </c>
      <c r="BL126" s="300">
        <v>9.3028556303855545</v>
      </c>
      <c r="BM126" s="302">
        <v>12676</v>
      </c>
      <c r="BN126" s="302">
        <v>136121</v>
      </c>
      <c r="BO126" s="300">
        <f t="shared" si="3"/>
        <v>9.3123030245149536</v>
      </c>
    </row>
    <row r="127" spans="1:67" x14ac:dyDescent="0.2">
      <c r="A127" s="306" t="s">
        <v>642</v>
      </c>
      <c r="B127" s="5" t="s">
        <v>488</v>
      </c>
      <c r="C127" s="5" t="s">
        <v>409</v>
      </c>
      <c r="D127" s="5" t="s">
        <v>438</v>
      </c>
      <c r="E127" s="5" t="s">
        <v>128</v>
      </c>
      <c r="F127" s="117" t="s">
        <v>252</v>
      </c>
      <c r="G127" s="5" t="s">
        <v>253</v>
      </c>
      <c r="H127" s="326">
        <v>13795</v>
      </c>
      <c r="I127" s="381">
        <v>179992</v>
      </c>
      <c r="J127" s="379">
        <v>7.664229521312059</v>
      </c>
      <c r="K127" s="326">
        <v>13798</v>
      </c>
      <c r="L127" s="381">
        <v>180020</v>
      </c>
      <c r="M127" s="379">
        <v>7.6647039217864688</v>
      </c>
      <c r="N127" s="326">
        <v>13702</v>
      </c>
      <c r="O127" s="326">
        <v>179809</v>
      </c>
      <c r="P127" s="379">
        <v>7.6203082159402484</v>
      </c>
      <c r="Q127" s="326">
        <v>13622</v>
      </c>
      <c r="R127" s="326">
        <v>179333</v>
      </c>
      <c r="S127" s="379">
        <v>7.5959248994886615</v>
      </c>
      <c r="T127" s="326">
        <v>13593</v>
      </c>
      <c r="U127" s="326">
        <v>178586</v>
      </c>
      <c r="V127" s="379">
        <v>7.6114589049533556</v>
      </c>
      <c r="W127" s="326">
        <v>13484</v>
      </c>
      <c r="X127" s="326">
        <v>177937</v>
      </c>
      <c r="Y127" s="379">
        <v>7.5779629868998581</v>
      </c>
      <c r="Z127" s="326">
        <v>13434</v>
      </c>
      <c r="AA127" s="326">
        <v>177586</v>
      </c>
      <c r="AB127" s="379">
        <v>7.5647855123714702</v>
      </c>
      <c r="AC127" s="326">
        <v>13325</v>
      </c>
      <c r="AD127" s="326">
        <v>176976</v>
      </c>
      <c r="AE127" s="379">
        <v>7.5292695054696681</v>
      </c>
      <c r="AF127" s="326">
        <v>13206</v>
      </c>
      <c r="AG127" s="326">
        <v>175501</v>
      </c>
      <c r="AH127" s="379">
        <v>7.5247434487552773</v>
      </c>
      <c r="AI127" s="326">
        <v>13044</v>
      </c>
      <c r="AJ127" s="326">
        <v>174376</v>
      </c>
      <c r="AK127" s="379">
        <v>7.4803872092489785</v>
      </c>
      <c r="AL127" s="326">
        <v>13006</v>
      </c>
      <c r="AM127" s="326">
        <v>173213</v>
      </c>
      <c r="AN127" s="379">
        <v>7.5086742911906148</v>
      </c>
      <c r="AO127" s="326">
        <v>12933</v>
      </c>
      <c r="AP127" s="326">
        <v>171734</v>
      </c>
      <c r="AQ127" s="379">
        <v>7.5308325666437632</v>
      </c>
      <c r="AR127" s="302">
        <v>12781</v>
      </c>
      <c r="AS127" s="305">
        <v>170835</v>
      </c>
      <c r="AT127" s="300">
        <v>7.481487985483068</v>
      </c>
      <c r="AU127" s="302">
        <v>12697</v>
      </c>
      <c r="AV127" s="302">
        <v>169532</v>
      </c>
      <c r="AW127" s="300">
        <v>7.4894415213646983</v>
      </c>
      <c r="AX127" s="302">
        <v>12548</v>
      </c>
      <c r="AY127" s="302">
        <v>168154</v>
      </c>
      <c r="AZ127" s="300">
        <v>7.462207262390427</v>
      </c>
      <c r="BA127" s="302">
        <v>12486</v>
      </c>
      <c r="BB127" s="302">
        <v>168388</v>
      </c>
      <c r="BC127" s="300">
        <v>7.415017697223079</v>
      </c>
      <c r="BD127" s="302">
        <v>12312</v>
      </c>
      <c r="BE127" s="302">
        <v>168018</v>
      </c>
      <c r="BF127" s="300">
        <v>7.3277863086097916</v>
      </c>
      <c r="BG127" s="413">
        <v>12175</v>
      </c>
      <c r="BH127" s="302">
        <v>167623</v>
      </c>
      <c r="BI127" s="300">
        <f t="shared" si="2"/>
        <v>7.2633230523257541</v>
      </c>
      <c r="BJ127" s="302">
        <v>12048</v>
      </c>
      <c r="BK127" s="302">
        <v>167336</v>
      </c>
      <c r="BL127" s="300">
        <v>7.1998852607926569</v>
      </c>
      <c r="BM127" s="302">
        <v>12009</v>
      </c>
      <c r="BN127" s="302">
        <v>167402</v>
      </c>
      <c r="BO127" s="300">
        <f t="shared" si="3"/>
        <v>7.1737494175696828</v>
      </c>
    </row>
    <row r="128" spans="1:67" x14ac:dyDescent="0.2">
      <c r="A128" s="306" t="s">
        <v>642</v>
      </c>
      <c r="B128" s="5" t="s">
        <v>488</v>
      </c>
      <c r="C128" s="5" t="s">
        <v>409</v>
      </c>
      <c r="D128" s="5" t="s">
        <v>438</v>
      </c>
      <c r="E128" s="5" t="s">
        <v>128</v>
      </c>
      <c r="F128" s="117" t="s">
        <v>254</v>
      </c>
      <c r="G128" s="5" t="s">
        <v>255</v>
      </c>
      <c r="H128" s="326">
        <v>7763</v>
      </c>
      <c r="I128" s="381">
        <v>87486</v>
      </c>
      <c r="J128" s="379">
        <v>8.8734197471595451</v>
      </c>
      <c r="K128" s="326">
        <v>7678</v>
      </c>
      <c r="L128" s="381">
        <v>86992</v>
      </c>
      <c r="M128" s="379">
        <v>8.8260989516277348</v>
      </c>
      <c r="N128" s="326">
        <v>7536</v>
      </c>
      <c r="O128" s="326">
        <v>86407</v>
      </c>
      <c r="P128" s="379">
        <v>8.7215156179476203</v>
      </c>
      <c r="Q128" s="326">
        <v>7442</v>
      </c>
      <c r="R128" s="326">
        <v>85965</v>
      </c>
      <c r="S128" s="379">
        <v>8.6570115744779859</v>
      </c>
      <c r="T128" s="326">
        <v>7432</v>
      </c>
      <c r="U128" s="326">
        <v>85617</v>
      </c>
      <c r="V128" s="379">
        <v>8.6805190557949938</v>
      </c>
      <c r="W128" s="326">
        <v>7390</v>
      </c>
      <c r="X128" s="326">
        <v>84931</v>
      </c>
      <c r="Y128" s="379">
        <v>8.7011809586605597</v>
      </c>
      <c r="Z128" s="326">
        <v>7368</v>
      </c>
      <c r="AA128" s="326">
        <v>84872</v>
      </c>
      <c r="AB128" s="379">
        <v>8.6813083231218773</v>
      </c>
      <c r="AC128" s="326">
        <v>7407</v>
      </c>
      <c r="AD128" s="326">
        <v>84504</v>
      </c>
      <c r="AE128" s="379">
        <v>8.7652655495597838</v>
      </c>
      <c r="AF128" s="326">
        <v>7393</v>
      </c>
      <c r="AG128" s="326">
        <v>83387</v>
      </c>
      <c r="AH128" s="379">
        <v>8.8658903666039066</v>
      </c>
      <c r="AI128" s="326">
        <v>7362</v>
      </c>
      <c r="AJ128" s="326">
        <v>82606</v>
      </c>
      <c r="AK128" s="379">
        <v>8.9121855555286533</v>
      </c>
      <c r="AL128" s="326">
        <v>7360</v>
      </c>
      <c r="AM128" s="326">
        <v>82170</v>
      </c>
      <c r="AN128" s="379">
        <v>8.9570402823414863</v>
      </c>
      <c r="AO128" s="326">
        <v>7328</v>
      </c>
      <c r="AP128" s="326">
        <v>81751</v>
      </c>
      <c r="AQ128" s="379">
        <v>8.9638047241012355</v>
      </c>
      <c r="AR128" s="302">
        <v>6728</v>
      </c>
      <c r="AS128" s="305">
        <v>75383</v>
      </c>
      <c r="AT128" s="300">
        <v>8.9250892110953401</v>
      </c>
      <c r="AU128" s="302">
        <v>6762</v>
      </c>
      <c r="AV128" s="302">
        <v>75614</v>
      </c>
      <c r="AW128" s="300">
        <v>8.9427883725236068</v>
      </c>
      <c r="AX128" s="302">
        <v>6807</v>
      </c>
      <c r="AY128" s="302">
        <v>75343</v>
      </c>
      <c r="AZ128" s="300">
        <v>9.034681390441051</v>
      </c>
      <c r="BA128" s="302">
        <v>6833</v>
      </c>
      <c r="BB128" s="302">
        <v>75598</v>
      </c>
      <c r="BC128" s="300">
        <v>9.0385989047329289</v>
      </c>
      <c r="BD128" s="302">
        <v>6849</v>
      </c>
      <c r="BE128" s="302">
        <v>75738</v>
      </c>
      <c r="BF128" s="300">
        <v>9.0430167155192898</v>
      </c>
      <c r="BG128" s="413">
        <v>6939</v>
      </c>
      <c r="BH128" s="302">
        <v>76646</v>
      </c>
      <c r="BI128" s="300">
        <f t="shared" si="2"/>
        <v>9.0533100227017709</v>
      </c>
      <c r="BJ128" s="302">
        <v>6920</v>
      </c>
      <c r="BK128" s="302">
        <v>76841</v>
      </c>
      <c r="BL128" s="300">
        <v>9.0056089847867664</v>
      </c>
      <c r="BM128" s="302">
        <v>6904</v>
      </c>
      <c r="BN128" s="302">
        <v>77093</v>
      </c>
      <c r="BO128" s="300">
        <f t="shared" si="3"/>
        <v>8.955417482780538</v>
      </c>
    </row>
    <row r="129" spans="1:67" x14ac:dyDescent="0.2">
      <c r="A129" s="306" t="s">
        <v>642</v>
      </c>
      <c r="B129" s="5" t="s">
        <v>488</v>
      </c>
      <c r="C129" s="5" t="s">
        <v>409</v>
      </c>
      <c r="D129" s="5" t="s">
        <v>438</v>
      </c>
      <c r="E129" s="5" t="s">
        <v>128</v>
      </c>
      <c r="F129" s="117" t="s">
        <v>256</v>
      </c>
      <c r="G129" s="5" t="s">
        <v>257</v>
      </c>
      <c r="H129" s="326">
        <v>3375</v>
      </c>
      <c r="I129" s="381">
        <v>47897</v>
      </c>
      <c r="J129" s="379">
        <v>7.0463703363467438</v>
      </c>
      <c r="K129" s="326">
        <v>3321</v>
      </c>
      <c r="L129" s="381">
        <v>47551</v>
      </c>
      <c r="M129" s="379">
        <v>6.9840802506782191</v>
      </c>
      <c r="N129" s="326">
        <v>3247</v>
      </c>
      <c r="O129" s="326">
        <v>47286</v>
      </c>
      <c r="P129" s="379">
        <v>6.8667258808103888</v>
      </c>
      <c r="Q129" s="326">
        <v>3237</v>
      </c>
      <c r="R129" s="326">
        <v>47240</v>
      </c>
      <c r="S129" s="379">
        <v>6.8522438611346308</v>
      </c>
      <c r="T129" s="326">
        <v>3249</v>
      </c>
      <c r="U129" s="326">
        <v>47065</v>
      </c>
      <c r="V129" s="379">
        <v>6.903218952512483</v>
      </c>
      <c r="W129" s="326">
        <v>3275</v>
      </c>
      <c r="X129" s="326">
        <v>46899</v>
      </c>
      <c r="Y129" s="379">
        <v>6.9830913239088259</v>
      </c>
      <c r="Z129" s="326">
        <v>3312</v>
      </c>
      <c r="AA129" s="326">
        <v>46959</v>
      </c>
      <c r="AB129" s="379">
        <v>7.0529610937200529</v>
      </c>
      <c r="AC129" s="326">
        <v>3321</v>
      </c>
      <c r="AD129" s="326">
        <v>46779</v>
      </c>
      <c r="AE129" s="379">
        <v>7.099339447187841</v>
      </c>
      <c r="AF129" s="326">
        <v>3280</v>
      </c>
      <c r="AG129" s="326">
        <v>46409</v>
      </c>
      <c r="AH129" s="379">
        <v>7.0675946475899076</v>
      </c>
      <c r="AI129" s="326">
        <v>3315</v>
      </c>
      <c r="AJ129" s="326">
        <v>46116</v>
      </c>
      <c r="AK129" s="379">
        <v>7.1883944834764515</v>
      </c>
      <c r="AL129" s="326">
        <v>3318</v>
      </c>
      <c r="AM129" s="326">
        <v>45944</v>
      </c>
      <c r="AN129" s="379">
        <v>7.2218352777294106</v>
      </c>
      <c r="AO129" s="326">
        <v>3309</v>
      </c>
      <c r="AP129" s="326">
        <v>45575</v>
      </c>
      <c r="AQ129" s="379">
        <v>7.2605595172792095</v>
      </c>
      <c r="AR129" s="302">
        <v>3901</v>
      </c>
      <c r="AS129" s="305">
        <v>52094</v>
      </c>
      <c r="AT129" s="300">
        <v>7.4883863784696896</v>
      </c>
      <c r="AU129" s="302">
        <v>3871</v>
      </c>
      <c r="AV129" s="302">
        <v>52055</v>
      </c>
      <c r="AW129" s="300">
        <v>7.4363653827682255</v>
      </c>
      <c r="AX129" s="302">
        <v>3820</v>
      </c>
      <c r="AY129" s="302">
        <v>51741</v>
      </c>
      <c r="AZ129" s="300">
        <v>7.3829264992945633</v>
      </c>
      <c r="BA129" s="302">
        <v>3817</v>
      </c>
      <c r="BB129" s="302">
        <v>52351</v>
      </c>
      <c r="BC129" s="300">
        <v>7.2911692231284979</v>
      </c>
      <c r="BD129" s="302">
        <v>3762</v>
      </c>
      <c r="BE129" s="302">
        <v>52107</v>
      </c>
      <c r="BF129" s="300">
        <v>7.2197593413552879</v>
      </c>
      <c r="BG129" s="413">
        <v>3701</v>
      </c>
      <c r="BH129" s="302">
        <v>52297</v>
      </c>
      <c r="BI129" s="300">
        <f t="shared" si="2"/>
        <v>7.0768877755894213</v>
      </c>
      <c r="BJ129" s="302">
        <v>3638</v>
      </c>
      <c r="BK129" s="302">
        <v>52333</v>
      </c>
      <c r="BL129" s="300">
        <v>6.9516366346282457</v>
      </c>
      <c r="BM129" s="302">
        <v>3632</v>
      </c>
      <c r="BN129" s="302">
        <v>52458</v>
      </c>
      <c r="BO129" s="300">
        <f t="shared" si="3"/>
        <v>6.9236341454115671</v>
      </c>
    </row>
    <row r="130" spans="1:67" x14ac:dyDescent="0.2">
      <c r="A130" s="306" t="s">
        <v>628</v>
      </c>
      <c r="B130" s="5" t="s">
        <v>485</v>
      </c>
      <c r="C130" s="5" t="s">
        <v>464</v>
      </c>
      <c r="D130" s="5" t="s">
        <v>425</v>
      </c>
      <c r="E130" s="5" t="s">
        <v>40</v>
      </c>
      <c r="F130" s="117" t="s">
        <v>258</v>
      </c>
      <c r="G130" s="5" t="s">
        <v>259</v>
      </c>
      <c r="H130" s="326">
        <v>16315</v>
      </c>
      <c r="I130" s="381">
        <v>184155</v>
      </c>
      <c r="J130" s="379">
        <v>8.8593847574054454</v>
      </c>
      <c r="K130" s="326">
        <v>16156</v>
      </c>
      <c r="L130" s="381">
        <v>183252</v>
      </c>
      <c r="M130" s="379">
        <v>8.816274856481785</v>
      </c>
      <c r="N130" s="326">
        <v>15931</v>
      </c>
      <c r="O130" s="326">
        <v>182385</v>
      </c>
      <c r="P130" s="379">
        <v>8.7348192011404446</v>
      </c>
      <c r="Q130" s="326">
        <v>15772</v>
      </c>
      <c r="R130" s="326">
        <v>180726</v>
      </c>
      <c r="S130" s="379">
        <v>8.7270232285338025</v>
      </c>
      <c r="T130" s="326">
        <v>15545</v>
      </c>
      <c r="U130" s="326">
        <v>179053</v>
      </c>
      <c r="V130" s="379">
        <v>8.6817869569345394</v>
      </c>
      <c r="W130" s="326">
        <v>15369</v>
      </c>
      <c r="X130" s="326">
        <v>177734</v>
      </c>
      <c r="Y130" s="379">
        <v>8.6471918709982329</v>
      </c>
      <c r="Z130" s="326">
        <v>15231</v>
      </c>
      <c r="AA130" s="326">
        <v>177085</v>
      </c>
      <c r="AB130" s="379">
        <v>8.600954343959117</v>
      </c>
      <c r="AC130" s="326">
        <v>15108</v>
      </c>
      <c r="AD130" s="326">
        <v>175578</v>
      </c>
      <c r="AE130" s="379">
        <v>8.6047226873526306</v>
      </c>
      <c r="AF130" s="326">
        <v>14765</v>
      </c>
      <c r="AG130" s="326">
        <v>172685</v>
      </c>
      <c r="AH130" s="379">
        <v>8.5502504560326607</v>
      </c>
      <c r="AI130" s="326">
        <v>14519</v>
      </c>
      <c r="AJ130" s="326">
        <v>171729</v>
      </c>
      <c r="AK130" s="379">
        <v>8.4545999802013636</v>
      </c>
      <c r="AL130" s="326">
        <v>14287</v>
      </c>
      <c r="AM130" s="326">
        <v>170666</v>
      </c>
      <c r="AN130" s="379">
        <v>8.3713217629756365</v>
      </c>
      <c r="AO130" s="326">
        <v>14045</v>
      </c>
      <c r="AP130" s="326">
        <v>169452</v>
      </c>
      <c r="AQ130" s="379">
        <v>8.2884828742062648</v>
      </c>
      <c r="AR130" s="302">
        <v>13846</v>
      </c>
      <c r="AS130" s="305">
        <v>169696</v>
      </c>
      <c r="AT130" s="300">
        <v>8.1592966245521392</v>
      </c>
      <c r="AU130" s="302">
        <v>13594</v>
      </c>
      <c r="AV130" s="302">
        <v>168929</v>
      </c>
      <c r="AW130" s="300">
        <v>8.0471677450289771</v>
      </c>
      <c r="AX130" s="302">
        <v>13413</v>
      </c>
      <c r="AY130" s="302">
        <v>168087</v>
      </c>
      <c r="AZ130" s="300">
        <v>7.9797961769797778</v>
      </c>
      <c r="BA130" s="302">
        <v>13252</v>
      </c>
      <c r="BB130" s="302">
        <v>168285</v>
      </c>
      <c r="BC130" s="300">
        <v>7.8747363104257655</v>
      </c>
      <c r="BD130" s="302">
        <v>13185</v>
      </c>
      <c r="BE130" s="302">
        <v>168563</v>
      </c>
      <c r="BF130" s="300">
        <v>7.8220012695550025</v>
      </c>
      <c r="BG130" s="413">
        <v>12968</v>
      </c>
      <c r="BH130" s="302">
        <v>168250</v>
      </c>
      <c r="BI130" s="300">
        <f t="shared" si="2"/>
        <v>7.7075780089153039</v>
      </c>
      <c r="BJ130" s="302">
        <v>12743</v>
      </c>
      <c r="BK130" s="302">
        <v>167677</v>
      </c>
      <c r="BL130" s="300">
        <v>7.5997304341084346</v>
      </c>
      <c r="BM130" s="302">
        <v>12484</v>
      </c>
      <c r="BN130" s="302">
        <v>168081</v>
      </c>
      <c r="BO130" s="300">
        <f t="shared" si="3"/>
        <v>7.4273713269197588</v>
      </c>
    </row>
    <row r="131" spans="1:67" x14ac:dyDescent="0.2">
      <c r="A131" s="306" t="s">
        <v>625</v>
      </c>
      <c r="B131" s="5" t="s">
        <v>476</v>
      </c>
      <c r="C131" s="5" t="s">
        <v>403</v>
      </c>
      <c r="D131" s="5" t="s">
        <v>417</v>
      </c>
      <c r="E131" s="5" t="s">
        <v>11</v>
      </c>
      <c r="F131" s="117" t="s">
        <v>260</v>
      </c>
      <c r="G131" s="5" t="s">
        <v>261</v>
      </c>
      <c r="H131" s="326">
        <v>35555</v>
      </c>
      <c r="I131" s="381">
        <v>340665</v>
      </c>
      <c r="J131" s="379">
        <v>10.436939515359663</v>
      </c>
      <c r="K131" s="326">
        <v>35683</v>
      </c>
      <c r="L131" s="381">
        <v>340542</v>
      </c>
      <c r="M131" s="379">
        <v>10.478296362856858</v>
      </c>
      <c r="N131" s="326">
        <v>35439</v>
      </c>
      <c r="O131" s="326">
        <v>338657</v>
      </c>
      <c r="P131" s="379">
        <v>10.46457034698825</v>
      </c>
      <c r="Q131" s="326">
        <v>35267</v>
      </c>
      <c r="R131" s="326">
        <v>337373</v>
      </c>
      <c r="S131" s="379">
        <v>10.453415062853281</v>
      </c>
      <c r="T131" s="326">
        <v>35293</v>
      </c>
      <c r="U131" s="326">
        <v>336185</v>
      </c>
      <c r="V131" s="379">
        <v>10.498088849889198</v>
      </c>
      <c r="W131" s="326">
        <v>35260</v>
      </c>
      <c r="X131" s="326">
        <v>333806</v>
      </c>
      <c r="Y131" s="379">
        <v>10.563021635321114</v>
      </c>
      <c r="Z131" s="326">
        <v>35300</v>
      </c>
      <c r="AA131" s="326">
        <v>332468</v>
      </c>
      <c r="AB131" s="379">
        <v>10.617563194051758</v>
      </c>
      <c r="AC131" s="326">
        <v>35301</v>
      </c>
      <c r="AD131" s="326">
        <v>330918</v>
      </c>
      <c r="AE131" s="379">
        <v>10.667597410838939</v>
      </c>
      <c r="AF131" s="326">
        <v>35440</v>
      </c>
      <c r="AG131" s="326">
        <v>329661</v>
      </c>
      <c r="AH131" s="379">
        <v>10.750437570716585</v>
      </c>
      <c r="AI131" s="326">
        <v>35321</v>
      </c>
      <c r="AJ131" s="326">
        <v>326567</v>
      </c>
      <c r="AK131" s="379">
        <v>10.815850958608801</v>
      </c>
      <c r="AL131" s="326">
        <v>35192</v>
      </c>
      <c r="AM131" s="326">
        <v>325252</v>
      </c>
      <c r="AN131" s="379">
        <v>10.819918094277668</v>
      </c>
      <c r="AO131" s="326">
        <v>34941</v>
      </c>
      <c r="AP131" s="326">
        <v>322788</v>
      </c>
      <c r="AQ131" s="379">
        <v>10.824751849511134</v>
      </c>
      <c r="AR131" s="302">
        <v>34598</v>
      </c>
      <c r="AS131" s="305">
        <v>320451</v>
      </c>
      <c r="AT131" s="300">
        <v>10.796658459483666</v>
      </c>
      <c r="AU131" s="302">
        <v>34495</v>
      </c>
      <c r="AV131" s="302">
        <v>318691</v>
      </c>
      <c r="AW131" s="300">
        <v>10.823964278878288</v>
      </c>
      <c r="AX131" s="302">
        <v>34440</v>
      </c>
      <c r="AY131" s="302">
        <v>317145</v>
      </c>
      <c r="AZ131" s="300">
        <v>10.859386085229154</v>
      </c>
      <c r="BA131" s="302">
        <v>34399</v>
      </c>
      <c r="BB131" s="302">
        <v>317338</v>
      </c>
      <c r="BC131" s="300">
        <v>10.83986159867397</v>
      </c>
      <c r="BD131" s="302">
        <v>34196</v>
      </c>
      <c r="BE131" s="302">
        <v>316642</v>
      </c>
      <c r="BF131" s="300">
        <v>10.799578072397219</v>
      </c>
      <c r="BG131" s="413">
        <v>33950</v>
      </c>
      <c r="BH131" s="302">
        <v>317192</v>
      </c>
      <c r="BI131" s="300">
        <f t="shared" si="2"/>
        <v>10.703296426139373</v>
      </c>
      <c r="BJ131" s="302">
        <v>33859</v>
      </c>
      <c r="BK131" s="302">
        <v>318259</v>
      </c>
      <c r="BL131" s="300">
        <v>10.638819326397682</v>
      </c>
      <c r="BM131" s="302">
        <v>33792</v>
      </c>
      <c r="BN131" s="302">
        <v>319151</v>
      </c>
      <c r="BO131" s="300">
        <f t="shared" si="3"/>
        <v>10.588091530341437</v>
      </c>
    </row>
    <row r="132" spans="1:67" x14ac:dyDescent="0.2">
      <c r="A132" s="306" t="s">
        <v>498</v>
      </c>
      <c r="B132" s="5" t="s">
        <v>493</v>
      </c>
      <c r="C132" s="5" t="s">
        <v>98</v>
      </c>
      <c r="D132" s="5" t="s">
        <v>434</v>
      </c>
      <c r="E132" s="5" t="s">
        <v>98</v>
      </c>
      <c r="F132" s="117" t="s">
        <v>262</v>
      </c>
      <c r="G132" s="5" t="s">
        <v>263</v>
      </c>
      <c r="H132" s="326">
        <v>10813</v>
      </c>
      <c r="I132" s="381">
        <v>127591</v>
      </c>
      <c r="J132" s="379">
        <v>8.4747356788488215</v>
      </c>
      <c r="K132" s="326">
        <v>10716</v>
      </c>
      <c r="L132" s="381">
        <v>126841</v>
      </c>
      <c r="M132" s="379">
        <v>8.4483723717094623</v>
      </c>
      <c r="N132" s="326">
        <v>10667</v>
      </c>
      <c r="O132" s="326">
        <v>125811</v>
      </c>
      <c r="P132" s="379">
        <v>8.4785909022263564</v>
      </c>
      <c r="Q132" s="326">
        <v>10600</v>
      </c>
      <c r="R132" s="326">
        <v>124917</v>
      </c>
      <c r="S132" s="379">
        <v>8.4856344612822916</v>
      </c>
      <c r="T132" s="326">
        <v>10545</v>
      </c>
      <c r="U132" s="326">
        <v>123824</v>
      </c>
      <c r="V132" s="379">
        <v>8.5161196537020292</v>
      </c>
      <c r="W132" s="326">
        <v>10626</v>
      </c>
      <c r="X132" s="326">
        <v>123062</v>
      </c>
      <c r="Y132" s="379">
        <v>8.6346719539744203</v>
      </c>
      <c r="Z132" s="326">
        <v>10550</v>
      </c>
      <c r="AA132" s="326">
        <v>122262</v>
      </c>
      <c r="AB132" s="379">
        <v>8.6290098313457975</v>
      </c>
      <c r="AC132" s="326">
        <v>10555</v>
      </c>
      <c r="AD132" s="326">
        <v>121771</v>
      </c>
      <c r="AE132" s="379">
        <v>8.6679094365653562</v>
      </c>
      <c r="AF132" s="326">
        <v>10482</v>
      </c>
      <c r="AG132" s="326">
        <v>119639</v>
      </c>
      <c r="AH132" s="379">
        <v>8.7613570825566907</v>
      </c>
      <c r="AI132" s="326">
        <v>10499</v>
      </c>
      <c r="AJ132" s="326">
        <v>118575</v>
      </c>
      <c r="AK132" s="379">
        <v>8.854311617119965</v>
      </c>
      <c r="AL132" s="326">
        <v>10530</v>
      </c>
      <c r="AM132" s="326">
        <v>118772</v>
      </c>
      <c r="AN132" s="379">
        <v>8.8657259286700576</v>
      </c>
      <c r="AO132" s="326">
        <v>10490</v>
      </c>
      <c r="AP132" s="326">
        <v>117983</v>
      </c>
      <c r="AQ132" s="379">
        <v>8.8911114313079</v>
      </c>
      <c r="AR132" s="302">
        <v>10466</v>
      </c>
      <c r="AS132" s="305">
        <v>117623</v>
      </c>
      <c r="AT132" s="300">
        <v>8.8979196245632242</v>
      </c>
      <c r="AU132" s="302">
        <v>10471</v>
      </c>
      <c r="AV132" s="302">
        <v>117073</v>
      </c>
      <c r="AW132" s="300">
        <v>8.9439922099886395</v>
      </c>
      <c r="AX132" s="302">
        <v>10428</v>
      </c>
      <c r="AY132" s="302">
        <v>116339</v>
      </c>
      <c r="AZ132" s="300">
        <v>8.9634602325961197</v>
      </c>
      <c r="BA132" s="302">
        <v>10336</v>
      </c>
      <c r="BB132" s="302">
        <v>115875</v>
      </c>
      <c r="BC132" s="300">
        <v>8.9199568500539375</v>
      </c>
      <c r="BD132" s="302">
        <v>10204</v>
      </c>
      <c r="BE132" s="302">
        <v>115696</v>
      </c>
      <c r="BF132" s="300">
        <v>8.819665329829899</v>
      </c>
      <c r="BG132" s="413">
        <v>10042</v>
      </c>
      <c r="BH132" s="302">
        <v>114933</v>
      </c>
      <c r="BI132" s="300">
        <f t="shared" si="2"/>
        <v>8.7372643192120627</v>
      </c>
      <c r="BJ132" s="302">
        <v>9912</v>
      </c>
      <c r="BK132" s="302">
        <v>113987</v>
      </c>
      <c r="BL132" s="300">
        <v>8.6957284602630125</v>
      </c>
      <c r="BM132" s="302">
        <v>9768</v>
      </c>
      <c r="BN132" s="302">
        <v>112798</v>
      </c>
      <c r="BO132" s="300">
        <f t="shared" si="3"/>
        <v>8.6597280093618689</v>
      </c>
    </row>
    <row r="133" spans="1:67" x14ac:dyDescent="0.2">
      <c r="A133" s="306" t="s">
        <v>621</v>
      </c>
      <c r="B133" s="5" t="s">
        <v>477</v>
      </c>
      <c r="C133" s="5" t="s">
        <v>404</v>
      </c>
      <c r="D133" s="5" t="s">
        <v>418</v>
      </c>
      <c r="E133" s="5" t="s">
        <v>12</v>
      </c>
      <c r="F133" s="117" t="s">
        <v>264</v>
      </c>
      <c r="G133" s="5" t="s">
        <v>265</v>
      </c>
      <c r="H133" s="326">
        <v>20399</v>
      </c>
      <c r="I133" s="381">
        <v>163683</v>
      </c>
      <c r="J133" s="379">
        <v>12.462503741989089</v>
      </c>
      <c r="K133" s="326">
        <v>20142</v>
      </c>
      <c r="L133" s="381">
        <v>163007</v>
      </c>
      <c r="M133" s="379">
        <v>12.356524566429663</v>
      </c>
      <c r="N133" s="326">
        <v>19909</v>
      </c>
      <c r="O133" s="326">
        <v>162565</v>
      </c>
      <c r="P133" s="379">
        <v>12.246793590256205</v>
      </c>
      <c r="Q133" s="326">
        <v>19675</v>
      </c>
      <c r="R133" s="326">
        <v>161745</v>
      </c>
      <c r="S133" s="379">
        <v>12.164209094562429</v>
      </c>
      <c r="T133" s="326">
        <v>19449</v>
      </c>
      <c r="U133" s="326">
        <v>161039</v>
      </c>
      <c r="V133" s="379">
        <v>12.077198691000318</v>
      </c>
      <c r="W133" s="326">
        <v>19127</v>
      </c>
      <c r="X133" s="326">
        <v>160135</v>
      </c>
      <c r="Y133" s="379">
        <v>11.944296999406751</v>
      </c>
      <c r="Z133" s="326">
        <v>18793</v>
      </c>
      <c r="AA133" s="326">
        <v>159739</v>
      </c>
      <c r="AB133" s="379">
        <v>11.764816356681838</v>
      </c>
      <c r="AC133" s="326">
        <v>18192</v>
      </c>
      <c r="AD133" s="326">
        <v>159002</v>
      </c>
      <c r="AE133" s="379">
        <v>11.441365517414875</v>
      </c>
      <c r="AF133" s="326">
        <v>17702</v>
      </c>
      <c r="AG133" s="326">
        <v>158437</v>
      </c>
      <c r="AH133" s="379">
        <v>11.172895220182154</v>
      </c>
      <c r="AI133" s="326">
        <v>17208</v>
      </c>
      <c r="AJ133" s="326">
        <v>157713</v>
      </c>
      <c r="AK133" s="379">
        <v>10.910958513248749</v>
      </c>
      <c r="AL133" s="326">
        <v>16737</v>
      </c>
      <c r="AM133" s="326">
        <v>157090</v>
      </c>
      <c r="AN133" s="379">
        <v>10.654401935196384</v>
      </c>
      <c r="AO133" s="326">
        <v>16222</v>
      </c>
      <c r="AP133" s="326">
        <v>156455</v>
      </c>
      <c r="AQ133" s="379">
        <v>10.368476558754914</v>
      </c>
      <c r="AR133" s="302">
        <v>15808</v>
      </c>
      <c r="AS133" s="305">
        <v>156491</v>
      </c>
      <c r="AT133" s="300">
        <v>10.101539385651572</v>
      </c>
      <c r="AU133" s="302">
        <v>15437</v>
      </c>
      <c r="AV133" s="302">
        <v>156455</v>
      </c>
      <c r="AW133" s="300">
        <v>9.8667348438848244</v>
      </c>
      <c r="AX133" s="302">
        <v>15078</v>
      </c>
      <c r="AY133" s="302">
        <v>155867</v>
      </c>
      <c r="AZ133" s="300">
        <v>9.6736320067750068</v>
      </c>
      <c r="BA133" s="302">
        <v>14779</v>
      </c>
      <c r="BB133" s="302">
        <v>156662</v>
      </c>
      <c r="BC133" s="300">
        <v>9.4336852587098345</v>
      </c>
      <c r="BD133" s="302">
        <v>14523</v>
      </c>
      <c r="BE133" s="302">
        <v>157202</v>
      </c>
      <c r="BF133" s="300">
        <v>9.2384320810167821</v>
      </c>
      <c r="BG133" s="413">
        <v>14235</v>
      </c>
      <c r="BH133" s="302">
        <v>157218</v>
      </c>
      <c r="BI133" s="300">
        <f t="shared" si="2"/>
        <v>9.0543067587680799</v>
      </c>
      <c r="BJ133" s="302">
        <v>14006</v>
      </c>
      <c r="BK133" s="302">
        <v>157442</v>
      </c>
      <c r="BL133" s="300">
        <v>8.8959743905692257</v>
      </c>
      <c r="BM133" s="302">
        <v>13927</v>
      </c>
      <c r="BN133" s="302">
        <v>157871</v>
      </c>
      <c r="BO133" s="300">
        <f t="shared" si="3"/>
        <v>8.8217595378505234</v>
      </c>
    </row>
    <row r="134" spans="1:67" x14ac:dyDescent="0.2">
      <c r="A134" s="306" t="s">
        <v>500</v>
      </c>
      <c r="B134" s="5" t="s">
        <v>483</v>
      </c>
      <c r="C134" s="5" t="s">
        <v>407</v>
      </c>
      <c r="D134" s="5" t="s">
        <v>431</v>
      </c>
      <c r="E134" s="5" t="s">
        <v>82</v>
      </c>
      <c r="F134" s="117" t="s">
        <v>266</v>
      </c>
      <c r="G134" s="5" t="s">
        <v>267</v>
      </c>
      <c r="H134" s="326">
        <v>10300</v>
      </c>
      <c r="I134" s="381">
        <v>120779</v>
      </c>
      <c r="J134" s="379">
        <v>8.5279725780143902</v>
      </c>
      <c r="K134" s="326">
        <v>10338</v>
      </c>
      <c r="L134" s="381">
        <v>120680</v>
      </c>
      <c r="M134" s="379">
        <v>8.5664567451110365</v>
      </c>
      <c r="N134" s="326">
        <v>10390</v>
      </c>
      <c r="O134" s="326">
        <v>120515</v>
      </c>
      <c r="P134" s="379">
        <v>8.6213334439696307</v>
      </c>
      <c r="Q134" s="326">
        <v>10276</v>
      </c>
      <c r="R134" s="326">
        <v>119873</v>
      </c>
      <c r="S134" s="379">
        <v>8.572405796134241</v>
      </c>
      <c r="T134" s="326">
        <v>10243</v>
      </c>
      <c r="U134" s="326">
        <v>119065</v>
      </c>
      <c r="V134" s="379">
        <v>8.6028639818586488</v>
      </c>
      <c r="W134" s="326">
        <v>10235</v>
      </c>
      <c r="X134" s="326">
        <v>118343</v>
      </c>
      <c r="Y134" s="379">
        <v>8.6485892701722946</v>
      </c>
      <c r="Z134" s="326">
        <v>10245</v>
      </c>
      <c r="AA134" s="326">
        <v>117875</v>
      </c>
      <c r="AB134" s="379">
        <v>8.6914103923647925</v>
      </c>
      <c r="AC134" s="326">
        <v>10142</v>
      </c>
      <c r="AD134" s="326">
        <v>117172</v>
      </c>
      <c r="AE134" s="379">
        <v>8.6556515208411575</v>
      </c>
      <c r="AF134" s="326">
        <v>10083</v>
      </c>
      <c r="AG134" s="326">
        <v>116408</v>
      </c>
      <c r="AH134" s="379">
        <v>8.6617758229674937</v>
      </c>
      <c r="AI134" s="326">
        <v>9945</v>
      </c>
      <c r="AJ134" s="326">
        <v>114997</v>
      </c>
      <c r="AK134" s="379">
        <v>8.6480516883049123</v>
      </c>
      <c r="AL134" s="326">
        <v>9849</v>
      </c>
      <c r="AM134" s="326">
        <v>114146</v>
      </c>
      <c r="AN134" s="379">
        <v>8.6284232474199705</v>
      </c>
      <c r="AO134" s="326">
        <v>9763</v>
      </c>
      <c r="AP134" s="326">
        <v>113168</v>
      </c>
      <c r="AQ134" s="379">
        <v>8.6269970309628157</v>
      </c>
      <c r="AR134" s="302">
        <v>9618</v>
      </c>
      <c r="AS134" s="305">
        <v>113166</v>
      </c>
      <c r="AT134" s="300">
        <v>8.4990191400243891</v>
      </c>
      <c r="AU134" s="302">
        <v>9557</v>
      </c>
      <c r="AV134" s="302">
        <v>112738</v>
      </c>
      <c r="AW134" s="300">
        <v>8.4771771718497764</v>
      </c>
      <c r="AX134" s="302">
        <v>9520</v>
      </c>
      <c r="AY134" s="302">
        <v>112301</v>
      </c>
      <c r="AZ134" s="300">
        <v>8.4772174780278</v>
      </c>
      <c r="BA134" s="302">
        <v>9443</v>
      </c>
      <c r="BB134" s="302">
        <v>111847</v>
      </c>
      <c r="BC134" s="300">
        <v>8.44278344524216</v>
      </c>
      <c r="BD134" s="302">
        <v>9440</v>
      </c>
      <c r="BE134" s="302">
        <v>112571</v>
      </c>
      <c r="BF134" s="300">
        <v>8.3858187277362735</v>
      </c>
      <c r="BG134" s="413">
        <v>9310</v>
      </c>
      <c r="BH134" s="302">
        <v>112207</v>
      </c>
      <c r="BI134" s="300">
        <f t="shared" si="2"/>
        <v>8.2971650610033247</v>
      </c>
      <c r="BJ134" s="302">
        <v>9190</v>
      </c>
      <c r="BK134" s="302">
        <v>112430</v>
      </c>
      <c r="BL134" s="300">
        <v>8.1739749177265857</v>
      </c>
      <c r="BM134" s="302">
        <v>9169</v>
      </c>
      <c r="BN134" s="302">
        <v>112444</v>
      </c>
      <c r="BO134" s="300">
        <f t="shared" si="3"/>
        <v>8.1542812422183495</v>
      </c>
    </row>
    <row r="135" spans="1:67" x14ac:dyDescent="0.2">
      <c r="A135" s="306" t="s">
        <v>633</v>
      </c>
      <c r="B135" s="5" t="s">
        <v>477</v>
      </c>
      <c r="C135" s="5" t="s">
        <v>404</v>
      </c>
      <c r="D135" s="5" t="s">
        <v>422</v>
      </c>
      <c r="E135" s="5" t="s">
        <v>31</v>
      </c>
      <c r="F135" s="117" t="s">
        <v>268</v>
      </c>
      <c r="G135" s="5" t="s">
        <v>269</v>
      </c>
      <c r="H135" s="326">
        <v>10332</v>
      </c>
      <c r="I135" s="381">
        <v>94624</v>
      </c>
      <c r="J135" s="379">
        <v>10.919005749070003</v>
      </c>
      <c r="K135" s="326">
        <v>10400</v>
      </c>
      <c r="L135" s="381">
        <v>94370</v>
      </c>
      <c r="M135" s="379">
        <v>11.020451414644485</v>
      </c>
      <c r="N135" s="326">
        <v>10350</v>
      </c>
      <c r="O135" s="326">
        <v>93991</v>
      </c>
      <c r="P135" s="379">
        <v>11.011692608866806</v>
      </c>
      <c r="Q135" s="326">
        <v>10260</v>
      </c>
      <c r="R135" s="326">
        <v>93332</v>
      </c>
      <c r="S135" s="379">
        <v>10.993014185916941</v>
      </c>
      <c r="T135" s="326">
        <v>10218</v>
      </c>
      <c r="U135" s="326">
        <v>92841</v>
      </c>
      <c r="V135" s="379">
        <v>11.005913335702976</v>
      </c>
      <c r="W135" s="326">
        <v>10161</v>
      </c>
      <c r="X135" s="326">
        <v>92396</v>
      </c>
      <c r="Y135" s="379">
        <v>10.997229317286463</v>
      </c>
      <c r="Z135" s="326">
        <v>10249</v>
      </c>
      <c r="AA135" s="326">
        <v>92448</v>
      </c>
      <c r="AB135" s="379">
        <v>11.086232260297681</v>
      </c>
      <c r="AC135" s="326">
        <v>10200</v>
      </c>
      <c r="AD135" s="326">
        <v>91828</v>
      </c>
      <c r="AE135" s="379">
        <v>11.10772313455591</v>
      </c>
      <c r="AF135" s="326">
        <v>10022</v>
      </c>
      <c r="AG135" s="326">
        <v>90489</v>
      </c>
      <c r="AH135" s="379">
        <v>11.075379327874106</v>
      </c>
      <c r="AI135" s="326">
        <v>9870</v>
      </c>
      <c r="AJ135" s="326">
        <v>89864</v>
      </c>
      <c r="AK135" s="379">
        <v>10.98326359832636</v>
      </c>
      <c r="AL135" s="326">
        <v>9804</v>
      </c>
      <c r="AM135" s="326">
        <v>89712</v>
      </c>
      <c r="AN135" s="379">
        <v>10.928303905831996</v>
      </c>
      <c r="AO135" s="326">
        <v>9625</v>
      </c>
      <c r="AP135" s="326">
        <v>88540</v>
      </c>
      <c r="AQ135" s="379">
        <v>10.870792861983285</v>
      </c>
      <c r="AR135" s="302">
        <v>9480</v>
      </c>
      <c r="AS135" s="305">
        <v>88279</v>
      </c>
      <c r="AT135" s="300">
        <v>10.738680773456881</v>
      </c>
      <c r="AU135" s="302">
        <v>9313</v>
      </c>
      <c r="AV135" s="302">
        <v>87996</v>
      </c>
      <c r="AW135" s="300">
        <v>10.583435610709579</v>
      </c>
      <c r="AX135" s="302">
        <v>9071</v>
      </c>
      <c r="AY135" s="302">
        <v>87158</v>
      </c>
      <c r="AZ135" s="300">
        <v>10.407535739691136</v>
      </c>
      <c r="BA135" s="302">
        <v>8956</v>
      </c>
      <c r="BB135" s="302">
        <v>87169</v>
      </c>
      <c r="BC135" s="300">
        <v>10.274294760752102</v>
      </c>
      <c r="BD135" s="302">
        <v>8811</v>
      </c>
      <c r="BE135" s="302">
        <v>87172</v>
      </c>
      <c r="BF135" s="300">
        <v>10.107603358876704</v>
      </c>
      <c r="BG135" s="413">
        <v>8679</v>
      </c>
      <c r="BH135" s="302">
        <v>87135</v>
      </c>
      <c r="BI135" s="300">
        <f t="shared" si="2"/>
        <v>9.9604062661387509</v>
      </c>
      <c r="BJ135" s="302">
        <v>8444</v>
      </c>
      <c r="BK135" s="302">
        <v>86630</v>
      </c>
      <c r="BL135" s="300">
        <v>9.7472007387740955</v>
      </c>
      <c r="BM135" s="302">
        <v>8264</v>
      </c>
      <c r="BN135" s="302">
        <v>87047</v>
      </c>
      <c r="BO135" s="300">
        <f t="shared" si="3"/>
        <v>9.4937217824853253</v>
      </c>
    </row>
    <row r="136" spans="1:67" x14ac:dyDescent="0.2">
      <c r="A136" s="306" t="s">
        <v>478</v>
      </c>
      <c r="B136" s="5" t="s">
        <v>474</v>
      </c>
      <c r="C136" s="5" t="s">
        <v>401</v>
      </c>
      <c r="D136" s="5" t="s">
        <v>419</v>
      </c>
      <c r="E136" s="5" t="s">
        <v>17</v>
      </c>
      <c r="F136" s="117" t="s">
        <v>270</v>
      </c>
      <c r="G136" s="5" t="s">
        <v>271</v>
      </c>
      <c r="H136" s="326">
        <v>10659</v>
      </c>
      <c r="I136" s="381">
        <v>165309</v>
      </c>
      <c r="J136" s="379">
        <v>6.4479247953831917</v>
      </c>
      <c r="K136" s="326">
        <v>10432</v>
      </c>
      <c r="L136" s="381">
        <v>162470</v>
      </c>
      <c r="M136" s="379">
        <v>6.4208777004985533</v>
      </c>
      <c r="N136" s="326">
        <v>10187</v>
      </c>
      <c r="O136" s="326">
        <v>160075</v>
      </c>
      <c r="P136" s="379">
        <v>6.3638919256598463</v>
      </c>
      <c r="Q136" s="326">
        <v>9969</v>
      </c>
      <c r="R136" s="326">
        <v>158450</v>
      </c>
      <c r="S136" s="379">
        <v>6.2915746292205741</v>
      </c>
      <c r="T136" s="326">
        <v>9856</v>
      </c>
      <c r="U136" s="326">
        <v>157279</v>
      </c>
      <c r="V136" s="379">
        <v>6.2665708708727799</v>
      </c>
      <c r="W136" s="326">
        <v>9721</v>
      </c>
      <c r="X136" s="326">
        <v>155847</v>
      </c>
      <c r="Y136" s="379">
        <v>6.237527831783737</v>
      </c>
      <c r="Z136" s="326">
        <v>9703</v>
      </c>
      <c r="AA136" s="326">
        <v>155535</v>
      </c>
      <c r="AB136" s="379">
        <v>6.2384672260262963</v>
      </c>
      <c r="AC136" s="326">
        <v>9627</v>
      </c>
      <c r="AD136" s="326">
        <v>155031</v>
      </c>
      <c r="AE136" s="379">
        <v>6.2097257967761283</v>
      </c>
      <c r="AF136" s="326">
        <v>9563</v>
      </c>
      <c r="AG136" s="326">
        <v>154165</v>
      </c>
      <c r="AH136" s="379">
        <v>6.2030940875036489</v>
      </c>
      <c r="AI136" s="326">
        <v>9513</v>
      </c>
      <c r="AJ136" s="326">
        <v>153335</v>
      </c>
      <c r="AK136" s="379">
        <v>6.2040629993152248</v>
      </c>
      <c r="AL136" s="326">
        <v>9564</v>
      </c>
      <c r="AM136" s="326">
        <v>152868</v>
      </c>
      <c r="AN136" s="379">
        <v>6.2563780516524057</v>
      </c>
      <c r="AO136" s="326">
        <v>9530</v>
      </c>
      <c r="AP136" s="326">
        <v>151670</v>
      </c>
      <c r="AQ136" s="379">
        <v>6.2833783872881908</v>
      </c>
      <c r="AR136" s="302">
        <v>9457</v>
      </c>
      <c r="AS136" s="305">
        <v>151296</v>
      </c>
      <c r="AT136" s="300">
        <v>6.2506609560067679</v>
      </c>
      <c r="AU136" s="302">
        <v>9477</v>
      </c>
      <c r="AV136" s="302">
        <v>150974</v>
      </c>
      <c r="AW136" s="300">
        <v>6.2772397896326524</v>
      </c>
      <c r="AX136" s="302">
        <v>9458</v>
      </c>
      <c r="AY136" s="302">
        <v>150355</v>
      </c>
      <c r="AZ136" s="300">
        <v>6.2904459445977849</v>
      </c>
      <c r="BA136" s="302">
        <v>9470</v>
      </c>
      <c r="BB136" s="302">
        <v>150279</v>
      </c>
      <c r="BC136" s="300">
        <v>6.3016123343913657</v>
      </c>
      <c r="BD136" s="302">
        <v>9438</v>
      </c>
      <c r="BE136" s="302">
        <v>150167</v>
      </c>
      <c r="BF136" s="300">
        <v>6.285002696997342</v>
      </c>
      <c r="BG136" s="413">
        <v>9395</v>
      </c>
      <c r="BH136" s="302">
        <v>150429</v>
      </c>
      <c r="BI136" s="300">
        <f t="shared" ref="BI136:BI197" si="4">(BG136/BH136)*100</f>
        <v>6.2454712854569268</v>
      </c>
      <c r="BJ136" s="302">
        <v>9257</v>
      </c>
      <c r="BK136" s="302">
        <v>150488</v>
      </c>
      <c r="BL136" s="300">
        <v>6.1513210355642975</v>
      </c>
      <c r="BM136" s="302">
        <v>9223</v>
      </c>
      <c r="BN136" s="302">
        <v>151041</v>
      </c>
      <c r="BO136" s="300">
        <f t="shared" ref="BO136:BO197" si="5">(BM136/BN136)*100</f>
        <v>6.106289020861885</v>
      </c>
    </row>
    <row r="137" spans="1:67" x14ac:dyDescent="0.2">
      <c r="A137" s="306" t="s">
        <v>642</v>
      </c>
      <c r="B137" s="5" t="s">
        <v>488</v>
      </c>
      <c r="C137" s="5" t="s">
        <v>409</v>
      </c>
      <c r="D137" s="5" t="s">
        <v>438</v>
      </c>
      <c r="E137" s="5" t="s">
        <v>128</v>
      </c>
      <c r="F137" s="117" t="s">
        <v>272</v>
      </c>
      <c r="G137" s="5" t="s">
        <v>273</v>
      </c>
      <c r="H137" s="326">
        <v>4888</v>
      </c>
      <c r="I137" s="381">
        <v>64167</v>
      </c>
      <c r="J137" s="379">
        <v>7.6176227655960229</v>
      </c>
      <c r="K137" s="326">
        <v>4885</v>
      </c>
      <c r="L137" s="381">
        <v>63839</v>
      </c>
      <c r="M137" s="379">
        <v>7.6520622190197214</v>
      </c>
      <c r="N137" s="326">
        <v>4865</v>
      </c>
      <c r="O137" s="326">
        <v>63485</v>
      </c>
      <c r="P137" s="379">
        <v>7.6632275340631644</v>
      </c>
      <c r="Q137" s="326">
        <v>4841</v>
      </c>
      <c r="R137" s="326">
        <v>63325</v>
      </c>
      <c r="S137" s="379">
        <v>7.6446900908014221</v>
      </c>
      <c r="T137" s="326">
        <v>4804</v>
      </c>
      <c r="U137" s="326">
        <v>62679</v>
      </c>
      <c r="V137" s="379">
        <v>7.6644490180124123</v>
      </c>
      <c r="W137" s="326">
        <v>4783</v>
      </c>
      <c r="X137" s="326">
        <v>62250</v>
      </c>
      <c r="Y137" s="379">
        <v>7.683534136546184</v>
      </c>
      <c r="Z137" s="326">
        <v>4783</v>
      </c>
      <c r="AA137" s="326">
        <v>62014</v>
      </c>
      <c r="AB137" s="379">
        <v>7.7127745347824685</v>
      </c>
      <c r="AC137" s="326">
        <v>4821</v>
      </c>
      <c r="AD137" s="326">
        <v>61575</v>
      </c>
      <c r="AE137" s="379">
        <v>7.8294762484774667</v>
      </c>
      <c r="AF137" s="326">
        <v>4857</v>
      </c>
      <c r="AG137" s="326">
        <v>61023</v>
      </c>
      <c r="AH137" s="379">
        <v>7.9592940366746969</v>
      </c>
      <c r="AI137" s="326">
        <v>4858</v>
      </c>
      <c r="AJ137" s="326">
        <v>60484</v>
      </c>
      <c r="AK137" s="379">
        <v>8.0318761986641096</v>
      </c>
      <c r="AL137" s="326">
        <v>4831</v>
      </c>
      <c r="AM137" s="326">
        <v>60123</v>
      </c>
      <c r="AN137" s="379">
        <v>8.0351945179049622</v>
      </c>
      <c r="AO137" s="326">
        <v>4823</v>
      </c>
      <c r="AP137" s="326">
        <v>59391</v>
      </c>
      <c r="AQ137" s="379">
        <v>8.1207590375646141</v>
      </c>
      <c r="AR137" s="302">
        <v>4798</v>
      </c>
      <c r="AS137" s="305">
        <v>59064</v>
      </c>
      <c r="AT137" s="300">
        <v>8.1233915752404169</v>
      </c>
      <c r="AU137" s="302">
        <v>4828</v>
      </c>
      <c r="AV137" s="302">
        <v>58948</v>
      </c>
      <c r="AW137" s="300">
        <v>8.1902693899708225</v>
      </c>
      <c r="AX137" s="302">
        <v>4818</v>
      </c>
      <c r="AY137" s="302">
        <v>58663</v>
      </c>
      <c r="AZ137" s="300">
        <v>8.213013313332084</v>
      </c>
      <c r="BA137" s="302">
        <v>4830</v>
      </c>
      <c r="BB137" s="302">
        <v>59166</v>
      </c>
      <c r="BC137" s="300">
        <v>8.1634722644762192</v>
      </c>
      <c r="BD137" s="302">
        <v>4879</v>
      </c>
      <c r="BE137" s="302">
        <v>59490</v>
      </c>
      <c r="BF137" s="300">
        <v>8.201378382921499</v>
      </c>
      <c r="BG137" s="413">
        <v>4874</v>
      </c>
      <c r="BH137" s="302">
        <v>59768</v>
      </c>
      <c r="BI137" s="300">
        <f t="shared" si="4"/>
        <v>8.1548654798554416</v>
      </c>
      <c r="BJ137" s="302">
        <v>4894</v>
      </c>
      <c r="BK137" s="302">
        <v>60280</v>
      </c>
      <c r="BL137" s="300">
        <v>8.1187790311877901</v>
      </c>
      <c r="BM137" s="302">
        <v>4855</v>
      </c>
      <c r="BN137" s="302">
        <v>60552</v>
      </c>
      <c r="BO137" s="300">
        <f t="shared" si="5"/>
        <v>8.0179019685559521</v>
      </c>
    </row>
    <row r="138" spans="1:67" x14ac:dyDescent="0.2">
      <c r="A138" s="306" t="s">
        <v>628</v>
      </c>
      <c r="B138" s="5" t="s">
        <v>485</v>
      </c>
      <c r="C138" s="5" t="s">
        <v>464</v>
      </c>
      <c r="D138" s="5" t="s">
        <v>425</v>
      </c>
      <c r="E138" s="5" t="s">
        <v>40</v>
      </c>
      <c r="F138" s="117" t="s">
        <v>274</v>
      </c>
      <c r="G138" s="5" t="s">
        <v>275</v>
      </c>
      <c r="H138" s="326">
        <v>16992</v>
      </c>
      <c r="I138" s="381">
        <v>168586</v>
      </c>
      <c r="J138" s="379">
        <v>10.07912875327726</v>
      </c>
      <c r="K138" s="326">
        <v>16860</v>
      </c>
      <c r="L138" s="381">
        <v>167896</v>
      </c>
      <c r="M138" s="379">
        <v>10.041930719016534</v>
      </c>
      <c r="N138" s="326">
        <v>16705</v>
      </c>
      <c r="O138" s="326">
        <v>166922</v>
      </c>
      <c r="P138" s="379">
        <v>10.007668252237572</v>
      </c>
      <c r="Q138" s="326">
        <v>16682</v>
      </c>
      <c r="R138" s="326">
        <v>166496</v>
      </c>
      <c r="S138" s="379">
        <v>10.019459926965213</v>
      </c>
      <c r="T138" s="326">
        <v>16655</v>
      </c>
      <c r="U138" s="326">
        <v>165739</v>
      </c>
      <c r="V138" s="379">
        <v>10.048932357501855</v>
      </c>
      <c r="W138" s="326">
        <v>16474</v>
      </c>
      <c r="X138" s="326">
        <v>164303</v>
      </c>
      <c r="Y138" s="379">
        <v>10.026597201511841</v>
      </c>
      <c r="Z138" s="326">
        <v>16424</v>
      </c>
      <c r="AA138" s="326">
        <v>163838</v>
      </c>
      <c r="AB138" s="379">
        <v>10.024536432329496</v>
      </c>
      <c r="AC138" s="326">
        <v>16301</v>
      </c>
      <c r="AD138" s="326">
        <v>162233</v>
      </c>
      <c r="AE138" s="379">
        <v>10.047894078270142</v>
      </c>
      <c r="AF138" s="326">
        <v>16156</v>
      </c>
      <c r="AG138" s="326">
        <v>160004</v>
      </c>
      <c r="AH138" s="379">
        <v>10.097247568810779</v>
      </c>
      <c r="AI138" s="326">
        <v>16010</v>
      </c>
      <c r="AJ138" s="326">
        <v>157579</v>
      </c>
      <c r="AK138" s="379">
        <v>10.159983246498582</v>
      </c>
      <c r="AL138" s="326">
        <v>15834</v>
      </c>
      <c r="AM138" s="326">
        <v>156474</v>
      </c>
      <c r="AN138" s="379">
        <v>10.119253038843514</v>
      </c>
      <c r="AO138" s="326">
        <v>15755</v>
      </c>
      <c r="AP138" s="326">
        <v>155177</v>
      </c>
      <c r="AQ138" s="379">
        <v>10.152922146967656</v>
      </c>
      <c r="AR138" s="302">
        <v>15562</v>
      </c>
      <c r="AS138" s="305">
        <v>154293</v>
      </c>
      <c r="AT138" s="300">
        <v>10.086005197902692</v>
      </c>
      <c r="AU138" s="302">
        <v>15591</v>
      </c>
      <c r="AV138" s="302">
        <v>154173</v>
      </c>
      <c r="AW138" s="300">
        <v>10.112665641843902</v>
      </c>
      <c r="AX138" s="302">
        <v>15526</v>
      </c>
      <c r="AY138" s="302">
        <v>153487</v>
      </c>
      <c r="AZ138" s="300">
        <v>10.115514668994768</v>
      </c>
      <c r="BA138" s="302">
        <v>15505</v>
      </c>
      <c r="BB138" s="302">
        <v>153181</v>
      </c>
      <c r="BC138" s="300">
        <v>10.122012521135128</v>
      </c>
      <c r="BD138" s="302">
        <v>15494</v>
      </c>
      <c r="BE138" s="302">
        <v>153111</v>
      </c>
      <c r="BF138" s="300">
        <v>10.119455819634121</v>
      </c>
      <c r="BG138" s="413">
        <v>15424</v>
      </c>
      <c r="BH138" s="302">
        <v>153105</v>
      </c>
      <c r="BI138" s="300">
        <f t="shared" si="4"/>
        <v>10.074132131543712</v>
      </c>
      <c r="BJ138" s="302">
        <v>15330</v>
      </c>
      <c r="BK138" s="302">
        <v>152715</v>
      </c>
      <c r="BL138" s="300">
        <v>10.038306649641489</v>
      </c>
      <c r="BM138" s="302">
        <v>15228</v>
      </c>
      <c r="BN138" s="302">
        <v>153115</v>
      </c>
      <c r="BO138" s="300">
        <f t="shared" si="5"/>
        <v>9.9454658263396798</v>
      </c>
    </row>
    <row r="139" spans="1:67" x14ac:dyDescent="0.2">
      <c r="A139" s="306" t="s">
        <v>635</v>
      </c>
      <c r="B139" s="5" t="s">
        <v>483</v>
      </c>
      <c r="C139" s="5" t="s">
        <v>407</v>
      </c>
      <c r="D139" s="5" t="s">
        <v>423</v>
      </c>
      <c r="E139" s="5" t="s">
        <v>34</v>
      </c>
      <c r="F139" s="117" t="s">
        <v>276</v>
      </c>
      <c r="G139" s="5" t="s">
        <v>277</v>
      </c>
      <c r="H139" s="326">
        <v>17864</v>
      </c>
      <c r="I139" s="381">
        <v>310321</v>
      </c>
      <c r="J139" s="379">
        <v>5.756619758250328</v>
      </c>
      <c r="K139" s="326">
        <v>17710</v>
      </c>
      <c r="L139" s="381">
        <v>309213</v>
      </c>
      <c r="M139" s="379">
        <v>5.7274435421537904</v>
      </c>
      <c r="N139" s="326">
        <v>17540</v>
      </c>
      <c r="O139" s="326">
        <v>307235</v>
      </c>
      <c r="P139" s="379">
        <v>5.7089849789249278</v>
      </c>
      <c r="Q139" s="326">
        <v>17338</v>
      </c>
      <c r="R139" s="326">
        <v>305984</v>
      </c>
      <c r="S139" s="379">
        <v>5.6663093495084711</v>
      </c>
      <c r="T139" s="326">
        <v>17153</v>
      </c>
      <c r="U139" s="326">
        <v>303274</v>
      </c>
      <c r="V139" s="379">
        <v>5.6559414918522526</v>
      </c>
      <c r="W139" s="326">
        <v>17035</v>
      </c>
      <c r="X139" s="326">
        <v>300276</v>
      </c>
      <c r="Y139" s="379">
        <v>5.6731140683904142</v>
      </c>
      <c r="Z139" s="326">
        <v>17034</v>
      </c>
      <c r="AA139" s="326">
        <v>299578</v>
      </c>
      <c r="AB139" s="379">
        <v>5.6859983042813562</v>
      </c>
      <c r="AC139" s="326">
        <v>17022</v>
      </c>
      <c r="AD139" s="326">
        <v>296743</v>
      </c>
      <c r="AE139" s="379">
        <v>5.7362768456206217</v>
      </c>
      <c r="AF139" s="326">
        <v>16925</v>
      </c>
      <c r="AG139" s="326">
        <v>294601</v>
      </c>
      <c r="AH139" s="379">
        <v>5.7450585707448374</v>
      </c>
      <c r="AI139" s="326">
        <v>16698</v>
      </c>
      <c r="AJ139" s="326">
        <v>290736</v>
      </c>
      <c r="AK139" s="379">
        <v>5.7433547961036817</v>
      </c>
      <c r="AL139" s="326">
        <v>16653</v>
      </c>
      <c r="AM139" s="326">
        <v>288602</v>
      </c>
      <c r="AN139" s="379">
        <v>5.7702302825344249</v>
      </c>
      <c r="AO139" s="326">
        <v>16533</v>
      </c>
      <c r="AP139" s="326">
        <v>287084</v>
      </c>
      <c r="AQ139" s="379">
        <v>5.7589416338075266</v>
      </c>
      <c r="AR139" s="302">
        <v>16481</v>
      </c>
      <c r="AS139" s="305">
        <v>288548</v>
      </c>
      <c r="AT139" s="300">
        <v>5.7117013460498773</v>
      </c>
      <c r="AU139" s="302">
        <v>16457</v>
      </c>
      <c r="AV139" s="302">
        <v>287260</v>
      </c>
      <c r="AW139" s="300">
        <v>5.7289563461672355</v>
      </c>
      <c r="AX139" s="302">
        <v>16400</v>
      </c>
      <c r="AY139" s="302">
        <v>286637</v>
      </c>
      <c r="AZ139" s="300">
        <v>5.7215223435913716</v>
      </c>
      <c r="BA139" s="302">
        <v>16480</v>
      </c>
      <c r="BB139" s="302">
        <v>287829</v>
      </c>
      <c r="BC139" s="300">
        <v>5.7256218101720115</v>
      </c>
      <c r="BD139" s="302">
        <v>16395</v>
      </c>
      <c r="BE139" s="302">
        <v>288636</v>
      </c>
      <c r="BF139" s="300">
        <v>5.6801646364278886</v>
      </c>
      <c r="BG139" s="413">
        <v>16388</v>
      </c>
      <c r="BH139" s="302">
        <v>290162</v>
      </c>
      <c r="BI139" s="300">
        <f t="shared" si="4"/>
        <v>5.6478794604393405</v>
      </c>
      <c r="BJ139" s="302">
        <v>16350</v>
      </c>
      <c r="BK139" s="302">
        <v>290725</v>
      </c>
      <c r="BL139" s="300">
        <v>5.6238713560925273</v>
      </c>
      <c r="BM139" s="302">
        <v>16224</v>
      </c>
      <c r="BN139" s="302">
        <v>290949</v>
      </c>
      <c r="BO139" s="300">
        <f t="shared" si="5"/>
        <v>5.5762350102595306</v>
      </c>
    </row>
    <row r="140" spans="1:67" x14ac:dyDescent="0.2">
      <c r="A140" s="306" t="s">
        <v>637</v>
      </c>
      <c r="B140" s="5" t="s">
        <v>474</v>
      </c>
      <c r="C140" s="5" t="s">
        <v>401</v>
      </c>
      <c r="D140" s="5" t="s">
        <v>436</v>
      </c>
      <c r="E140" s="5" t="s">
        <v>114</v>
      </c>
      <c r="F140" s="117" t="s">
        <v>278</v>
      </c>
      <c r="G140" s="5" t="s">
        <v>279</v>
      </c>
      <c r="H140" s="326">
        <v>4082</v>
      </c>
      <c r="I140" s="381">
        <v>82027</v>
      </c>
      <c r="J140" s="379">
        <v>4.9764102063954558</v>
      </c>
      <c r="K140" s="326">
        <v>4052</v>
      </c>
      <c r="L140" s="381">
        <v>81270</v>
      </c>
      <c r="M140" s="379">
        <v>4.9858496370124277</v>
      </c>
      <c r="N140" s="326">
        <v>4037</v>
      </c>
      <c r="O140" s="326">
        <v>80699</v>
      </c>
      <c r="P140" s="379">
        <v>5.002540304092987</v>
      </c>
      <c r="Q140" s="326">
        <v>4013</v>
      </c>
      <c r="R140" s="326">
        <v>80069</v>
      </c>
      <c r="S140" s="379">
        <v>5.0119272127789776</v>
      </c>
      <c r="T140" s="326">
        <v>3970</v>
      </c>
      <c r="U140" s="326">
        <v>79184</v>
      </c>
      <c r="V140" s="379">
        <v>5.0136391190139422</v>
      </c>
      <c r="W140" s="326">
        <v>3935</v>
      </c>
      <c r="X140" s="326">
        <v>78592</v>
      </c>
      <c r="Y140" s="379">
        <v>5.0068709283387625</v>
      </c>
      <c r="Z140" s="326">
        <v>3944</v>
      </c>
      <c r="AA140" s="326">
        <v>78356</v>
      </c>
      <c r="AB140" s="379">
        <v>5.0334371330848953</v>
      </c>
      <c r="AC140" s="326">
        <v>3908</v>
      </c>
      <c r="AD140" s="326">
        <v>78018</v>
      </c>
      <c r="AE140" s="379">
        <v>5.0091004639954884</v>
      </c>
      <c r="AF140" s="326">
        <v>3913</v>
      </c>
      <c r="AG140" s="326">
        <v>77730</v>
      </c>
      <c r="AH140" s="379">
        <v>5.0340923710279171</v>
      </c>
      <c r="AI140" s="326">
        <v>3879</v>
      </c>
      <c r="AJ140" s="326">
        <v>77268</v>
      </c>
      <c r="AK140" s="379">
        <v>5.0201894704146603</v>
      </c>
      <c r="AL140" s="326">
        <v>3876</v>
      </c>
      <c r="AM140" s="326">
        <v>77173</v>
      </c>
      <c r="AN140" s="379">
        <v>5.0224819561245511</v>
      </c>
      <c r="AO140" s="326">
        <v>3843</v>
      </c>
      <c r="AP140" s="326">
        <v>76985</v>
      </c>
      <c r="AQ140" s="379">
        <v>4.9918815353640316</v>
      </c>
      <c r="AR140" s="302">
        <v>3794</v>
      </c>
      <c r="AS140" s="305">
        <v>76592</v>
      </c>
      <c r="AT140" s="300">
        <v>4.9535199498642157</v>
      </c>
      <c r="AU140" s="302">
        <v>3754</v>
      </c>
      <c r="AV140" s="302">
        <v>76268</v>
      </c>
      <c r="AW140" s="300">
        <v>4.9221167462107305</v>
      </c>
      <c r="AX140" s="302">
        <v>3677</v>
      </c>
      <c r="AY140" s="302">
        <v>75896</v>
      </c>
      <c r="AZ140" s="300">
        <v>4.8447876040898068</v>
      </c>
      <c r="BA140" s="302">
        <v>3638</v>
      </c>
      <c r="BB140" s="302">
        <v>76024</v>
      </c>
      <c r="BC140" s="300">
        <v>4.7853309481216462</v>
      </c>
      <c r="BD140" s="302">
        <v>3583</v>
      </c>
      <c r="BE140" s="302">
        <v>75698</v>
      </c>
      <c r="BF140" s="300">
        <v>4.7332822531638881</v>
      </c>
      <c r="BG140" s="413">
        <v>3541</v>
      </c>
      <c r="BH140" s="302">
        <v>75875</v>
      </c>
      <c r="BI140" s="300">
        <f t="shared" si="4"/>
        <v>4.6668863261943985</v>
      </c>
      <c r="BJ140" s="302">
        <v>3437</v>
      </c>
      <c r="BK140" s="302">
        <v>75764</v>
      </c>
      <c r="BL140" s="300">
        <v>4.536455308589832</v>
      </c>
      <c r="BM140" s="302">
        <v>3408</v>
      </c>
      <c r="BN140" s="302">
        <v>75820</v>
      </c>
      <c r="BO140" s="300">
        <f t="shared" si="5"/>
        <v>4.4948562384595094</v>
      </c>
    </row>
    <row r="141" spans="1:67" x14ac:dyDescent="0.2">
      <c r="A141" s="306" t="s">
        <v>632</v>
      </c>
      <c r="B141" s="5" t="s">
        <v>488</v>
      </c>
      <c r="C141" s="5" t="s">
        <v>409</v>
      </c>
      <c r="D141" s="5" t="s">
        <v>430</v>
      </c>
      <c r="E141" s="5" t="s">
        <v>65</v>
      </c>
      <c r="F141" s="117" t="s">
        <v>280</v>
      </c>
      <c r="G141" s="5" t="s">
        <v>281</v>
      </c>
      <c r="H141" s="326">
        <v>11490</v>
      </c>
      <c r="I141" s="381">
        <v>131357</v>
      </c>
      <c r="J141" s="379">
        <v>8.7471547005488848</v>
      </c>
      <c r="K141" s="326">
        <v>11319</v>
      </c>
      <c r="L141" s="381">
        <v>131000</v>
      </c>
      <c r="M141" s="379">
        <v>8.6404580152671766</v>
      </c>
      <c r="N141" s="326">
        <v>11169</v>
      </c>
      <c r="O141" s="326">
        <v>130538</v>
      </c>
      <c r="P141" s="379">
        <v>8.5561292497203869</v>
      </c>
      <c r="Q141" s="326">
        <v>10990</v>
      </c>
      <c r="R141" s="326">
        <v>129874</v>
      </c>
      <c r="S141" s="379">
        <v>8.4620478309746368</v>
      </c>
      <c r="T141" s="326">
        <v>10884</v>
      </c>
      <c r="U141" s="326">
        <v>129327</v>
      </c>
      <c r="V141" s="379">
        <v>8.4158760351666704</v>
      </c>
      <c r="W141" s="326">
        <v>10791</v>
      </c>
      <c r="X141" s="326">
        <v>128481</v>
      </c>
      <c r="Y141" s="379">
        <v>8.3989072314194324</v>
      </c>
      <c r="Z141" s="326">
        <v>10907</v>
      </c>
      <c r="AA141" s="326">
        <v>128564</v>
      </c>
      <c r="AB141" s="379">
        <v>8.4837123922715527</v>
      </c>
      <c r="AC141" s="326">
        <v>10942</v>
      </c>
      <c r="AD141" s="326">
        <v>128283</v>
      </c>
      <c r="AE141" s="379">
        <v>8.5295791336342308</v>
      </c>
      <c r="AF141" s="326">
        <v>10983</v>
      </c>
      <c r="AG141" s="326">
        <v>127425</v>
      </c>
      <c r="AH141" s="379">
        <v>8.6191877575044131</v>
      </c>
      <c r="AI141" s="326">
        <v>10929</v>
      </c>
      <c r="AJ141" s="326">
        <v>125919</v>
      </c>
      <c r="AK141" s="379">
        <v>8.6793891311080937</v>
      </c>
      <c r="AL141" s="326">
        <v>11059</v>
      </c>
      <c r="AM141" s="326">
        <v>125199</v>
      </c>
      <c r="AN141" s="379">
        <v>8.8331376448693675</v>
      </c>
      <c r="AO141" s="326">
        <v>11085</v>
      </c>
      <c r="AP141" s="326">
        <v>124533</v>
      </c>
      <c r="AQ141" s="379">
        <v>8.901255089012551</v>
      </c>
      <c r="AR141" s="302">
        <v>11107</v>
      </c>
      <c r="AS141" s="305">
        <v>124113</v>
      </c>
      <c r="AT141" s="300">
        <v>8.9491028337079914</v>
      </c>
      <c r="AU141" s="302">
        <v>11207</v>
      </c>
      <c r="AV141" s="302">
        <v>123444</v>
      </c>
      <c r="AW141" s="300">
        <v>9.0786105440523635</v>
      </c>
      <c r="AX141" s="302">
        <v>11172</v>
      </c>
      <c r="AY141" s="302">
        <v>122617</v>
      </c>
      <c r="AZ141" s="300">
        <v>9.1112977808949829</v>
      </c>
      <c r="BA141" s="302">
        <v>11288</v>
      </c>
      <c r="BB141" s="302">
        <v>123050</v>
      </c>
      <c r="BC141" s="300">
        <v>9.1735067045916292</v>
      </c>
      <c r="BD141" s="302">
        <v>11269</v>
      </c>
      <c r="BE141" s="302">
        <v>123105</v>
      </c>
      <c r="BF141" s="300">
        <v>9.1539742496243033</v>
      </c>
      <c r="BG141" s="413">
        <v>11297</v>
      </c>
      <c r="BH141" s="302">
        <v>123205</v>
      </c>
      <c r="BI141" s="300">
        <f t="shared" si="4"/>
        <v>9.1692707276490406</v>
      </c>
      <c r="BJ141" s="302">
        <v>11192</v>
      </c>
      <c r="BK141" s="302">
        <v>122757</v>
      </c>
      <c r="BL141" s="300">
        <v>9.1171990192005357</v>
      </c>
      <c r="BM141" s="302">
        <v>11149</v>
      </c>
      <c r="BN141" s="302">
        <v>122315</v>
      </c>
      <c r="BO141" s="300">
        <f t="shared" si="5"/>
        <v>9.1149899848751179</v>
      </c>
    </row>
    <row r="142" spans="1:67" x14ac:dyDescent="0.2">
      <c r="A142" s="306" t="s">
        <v>478</v>
      </c>
      <c r="B142" s="5" t="s">
        <v>474</v>
      </c>
      <c r="C142" s="5" t="s">
        <v>401</v>
      </c>
      <c r="D142" s="5" t="s">
        <v>419</v>
      </c>
      <c r="E142" s="5" t="s">
        <v>17</v>
      </c>
      <c r="F142" s="117" t="s">
        <v>282</v>
      </c>
      <c r="G142" s="5" t="s">
        <v>283</v>
      </c>
      <c r="H142" s="326">
        <v>29426</v>
      </c>
      <c r="I142" s="381">
        <v>340381</v>
      </c>
      <c r="J142" s="379">
        <v>8.6450183764663713</v>
      </c>
      <c r="K142" s="326">
        <v>28988</v>
      </c>
      <c r="L142" s="381">
        <v>338403</v>
      </c>
      <c r="M142" s="379">
        <v>8.5661179126662592</v>
      </c>
      <c r="N142" s="326">
        <v>28532</v>
      </c>
      <c r="O142" s="326">
        <v>336027</v>
      </c>
      <c r="P142" s="379">
        <v>8.4909843554238194</v>
      </c>
      <c r="Q142" s="326">
        <v>28124</v>
      </c>
      <c r="R142" s="326">
        <v>334153</v>
      </c>
      <c r="S142" s="379">
        <v>8.4165038171137176</v>
      </c>
      <c r="T142" s="326">
        <v>27950</v>
      </c>
      <c r="U142" s="326">
        <v>333356</v>
      </c>
      <c r="V142" s="379">
        <v>8.3844298587696038</v>
      </c>
      <c r="W142" s="326">
        <v>27457</v>
      </c>
      <c r="X142" s="326">
        <v>331195</v>
      </c>
      <c r="Y142" s="379">
        <v>8.2902821600567638</v>
      </c>
      <c r="Z142" s="326">
        <v>27204</v>
      </c>
      <c r="AA142" s="326">
        <v>330877</v>
      </c>
      <c r="AB142" s="379">
        <v>8.2217863435657357</v>
      </c>
      <c r="AC142" s="326">
        <v>26923</v>
      </c>
      <c r="AD142" s="326">
        <v>330143</v>
      </c>
      <c r="AE142" s="379">
        <v>8.1549510363690896</v>
      </c>
      <c r="AF142" s="326">
        <v>26710</v>
      </c>
      <c r="AG142" s="326">
        <v>328465</v>
      </c>
      <c r="AH142" s="379">
        <v>8.1317644193445275</v>
      </c>
      <c r="AI142" s="326">
        <v>26368</v>
      </c>
      <c r="AJ142" s="326">
        <v>326888</v>
      </c>
      <c r="AK142" s="379">
        <v>8.0663713565502562</v>
      </c>
      <c r="AL142" s="326">
        <v>26206</v>
      </c>
      <c r="AM142" s="326">
        <v>325439</v>
      </c>
      <c r="AN142" s="379">
        <v>8.0525075359744829</v>
      </c>
      <c r="AO142" s="326">
        <v>26042</v>
      </c>
      <c r="AP142" s="326">
        <v>324542</v>
      </c>
      <c r="AQ142" s="379">
        <v>8.0242310702466852</v>
      </c>
      <c r="AR142" s="302">
        <v>25898</v>
      </c>
      <c r="AS142" s="305">
        <v>323428</v>
      </c>
      <c r="AT142" s="300">
        <v>8.0073463027319836</v>
      </c>
      <c r="AU142" s="302">
        <v>25837</v>
      </c>
      <c r="AV142" s="302">
        <v>322944</v>
      </c>
      <c r="AW142" s="300">
        <v>8.0004582837891398</v>
      </c>
      <c r="AX142" s="302">
        <v>25612</v>
      </c>
      <c r="AY142" s="302">
        <v>321662</v>
      </c>
      <c r="AZ142" s="300">
        <v>7.9623953093620008</v>
      </c>
      <c r="BA142" s="302">
        <v>25507</v>
      </c>
      <c r="BB142" s="302">
        <v>320640</v>
      </c>
      <c r="BC142" s="300">
        <v>7.9550274451097804</v>
      </c>
      <c r="BD142" s="302">
        <v>25235</v>
      </c>
      <c r="BE142" s="302">
        <v>320223</v>
      </c>
      <c r="BF142" s="300">
        <v>7.8804458143231431</v>
      </c>
      <c r="BG142" s="413">
        <v>25116</v>
      </c>
      <c r="BH142" s="302">
        <v>320446</v>
      </c>
      <c r="BI142" s="300">
        <f t="shared" si="4"/>
        <v>7.8378260299707279</v>
      </c>
      <c r="BJ142" s="302">
        <v>25050</v>
      </c>
      <c r="BK142" s="302">
        <v>320356</v>
      </c>
      <c r="BL142" s="300">
        <v>7.8194258886988219</v>
      </c>
      <c r="BM142" s="302">
        <v>24953</v>
      </c>
      <c r="BN142" s="302">
        <v>320939</v>
      </c>
      <c r="BO142" s="300">
        <f t="shared" si="5"/>
        <v>7.7749977410037419</v>
      </c>
    </row>
    <row r="143" spans="1:67" x14ac:dyDescent="0.2">
      <c r="A143" s="306" t="s">
        <v>507</v>
      </c>
      <c r="B143" s="5" t="s">
        <v>488</v>
      </c>
      <c r="C143" s="5" t="s">
        <v>409</v>
      </c>
      <c r="D143" s="5" t="s">
        <v>430</v>
      </c>
      <c r="E143" s="5" t="s">
        <v>65</v>
      </c>
      <c r="F143" s="117" t="s">
        <v>284</v>
      </c>
      <c r="G143" s="5" t="s">
        <v>285</v>
      </c>
      <c r="H143" s="326">
        <v>14403</v>
      </c>
      <c r="I143" s="381">
        <v>185488</v>
      </c>
      <c r="J143" s="379">
        <v>7.7649227982403177</v>
      </c>
      <c r="K143" s="326">
        <v>14462</v>
      </c>
      <c r="L143" s="381">
        <v>185350</v>
      </c>
      <c r="M143" s="379">
        <v>7.8025357431885629</v>
      </c>
      <c r="N143" s="326">
        <v>14453</v>
      </c>
      <c r="O143" s="326">
        <v>184797</v>
      </c>
      <c r="P143" s="379">
        <v>7.8210144104070958</v>
      </c>
      <c r="Q143" s="326">
        <v>14374</v>
      </c>
      <c r="R143" s="326">
        <v>184172</v>
      </c>
      <c r="S143" s="379">
        <v>7.8046608604999683</v>
      </c>
      <c r="T143" s="326">
        <v>14381</v>
      </c>
      <c r="U143" s="326">
        <v>183631</v>
      </c>
      <c r="V143" s="379">
        <v>7.8314663646116403</v>
      </c>
      <c r="W143" s="326">
        <v>14378</v>
      </c>
      <c r="X143" s="326">
        <v>182312</v>
      </c>
      <c r="Y143" s="379">
        <v>7.8864803194523674</v>
      </c>
      <c r="Z143" s="326">
        <v>14467</v>
      </c>
      <c r="AA143" s="326">
        <v>182328</v>
      </c>
      <c r="AB143" s="379">
        <v>7.9346013777368256</v>
      </c>
      <c r="AC143" s="326">
        <v>14461</v>
      </c>
      <c r="AD143" s="326">
        <v>181902</v>
      </c>
      <c r="AE143" s="379">
        <v>7.9498851029675315</v>
      </c>
      <c r="AF143" s="326">
        <v>14579</v>
      </c>
      <c r="AG143" s="326">
        <v>181635</v>
      </c>
      <c r="AH143" s="379">
        <v>8.0265367357612796</v>
      </c>
      <c r="AI143" s="326">
        <v>14463</v>
      </c>
      <c r="AJ143" s="326">
        <v>179320</v>
      </c>
      <c r="AK143" s="379">
        <v>8.0654695516395272</v>
      </c>
      <c r="AL143" s="326">
        <v>14464</v>
      </c>
      <c r="AM143" s="326">
        <v>178749</v>
      </c>
      <c r="AN143" s="379">
        <v>8.0917935205231917</v>
      </c>
      <c r="AO143" s="326">
        <v>14317</v>
      </c>
      <c r="AP143" s="326">
        <v>177290</v>
      </c>
      <c r="AQ143" s="379">
        <v>8.0754695696316769</v>
      </c>
      <c r="AR143" s="302">
        <v>14159</v>
      </c>
      <c r="AS143" s="305">
        <v>177047</v>
      </c>
      <c r="AT143" s="300">
        <v>7.9973114483724652</v>
      </c>
      <c r="AU143" s="302">
        <v>14075</v>
      </c>
      <c r="AV143" s="302">
        <v>176277</v>
      </c>
      <c r="AW143" s="300">
        <v>7.9845924312303929</v>
      </c>
      <c r="AX143" s="302">
        <v>13956</v>
      </c>
      <c r="AY143" s="302">
        <v>175477</v>
      </c>
      <c r="AZ143" s="300">
        <v>7.9531790491061498</v>
      </c>
      <c r="BA143" s="302">
        <v>13858</v>
      </c>
      <c r="BB143" s="302">
        <v>176072</v>
      </c>
      <c r="BC143" s="300">
        <v>7.8706438275251038</v>
      </c>
      <c r="BD143" s="302">
        <v>13749</v>
      </c>
      <c r="BE143" s="302">
        <v>176389</v>
      </c>
      <c r="BF143" s="300">
        <v>7.7947037513677149</v>
      </c>
      <c r="BG143" s="413">
        <v>13700</v>
      </c>
      <c r="BH143" s="302">
        <v>176749</v>
      </c>
      <c r="BI143" s="300">
        <f t="shared" si="4"/>
        <v>7.7511046738595404</v>
      </c>
      <c r="BJ143" s="302">
        <v>13595</v>
      </c>
      <c r="BK143" s="302">
        <v>176874</v>
      </c>
      <c r="BL143" s="300">
        <v>7.6862625371733548</v>
      </c>
      <c r="BM143" s="302">
        <v>13453</v>
      </c>
      <c r="BN143" s="302">
        <v>177353</v>
      </c>
      <c r="BO143" s="300">
        <f t="shared" si="5"/>
        <v>7.5854369534205794</v>
      </c>
    </row>
    <row r="144" spans="1:67" x14ac:dyDescent="0.2">
      <c r="A144" s="306" t="s">
        <v>508</v>
      </c>
      <c r="B144" s="5" t="s">
        <v>486</v>
      </c>
      <c r="C144" s="5" t="s">
        <v>408</v>
      </c>
      <c r="D144" s="5" t="s">
        <v>428</v>
      </c>
      <c r="E144" s="5" t="s">
        <v>53</v>
      </c>
      <c r="F144" s="117" t="s">
        <v>286</v>
      </c>
      <c r="G144" s="5" t="s">
        <v>287</v>
      </c>
      <c r="H144" s="326">
        <v>15482</v>
      </c>
      <c r="I144" s="381">
        <v>318339</v>
      </c>
      <c r="J144" s="379">
        <v>4.8633689243228133</v>
      </c>
      <c r="K144" s="326">
        <v>15334</v>
      </c>
      <c r="L144" s="381">
        <v>317034</v>
      </c>
      <c r="M144" s="379">
        <v>4.836705211428427</v>
      </c>
      <c r="N144" s="326">
        <v>15189</v>
      </c>
      <c r="O144" s="326">
        <v>315008</v>
      </c>
      <c r="P144" s="379">
        <v>4.8217823039414878</v>
      </c>
      <c r="Q144" s="326">
        <v>15079</v>
      </c>
      <c r="R144" s="326">
        <v>314111</v>
      </c>
      <c r="S144" s="379">
        <v>4.8005322959081349</v>
      </c>
      <c r="T144" s="326">
        <v>14966</v>
      </c>
      <c r="U144" s="326">
        <v>312220</v>
      </c>
      <c r="V144" s="379">
        <v>4.7934148997501769</v>
      </c>
      <c r="W144" s="326">
        <v>14880</v>
      </c>
      <c r="X144" s="326">
        <v>310110</v>
      </c>
      <c r="Y144" s="379">
        <v>4.7982973783496172</v>
      </c>
      <c r="Z144" s="326">
        <v>14786</v>
      </c>
      <c r="AA144" s="326">
        <v>310027</v>
      </c>
      <c r="AB144" s="379">
        <v>4.7692620320165666</v>
      </c>
      <c r="AC144" s="326">
        <v>14655</v>
      </c>
      <c r="AD144" s="326">
        <v>309138</v>
      </c>
      <c r="AE144" s="379">
        <v>4.7406012848630708</v>
      </c>
      <c r="AF144" s="326">
        <v>14587</v>
      </c>
      <c r="AG144" s="326">
        <v>307197</v>
      </c>
      <c r="AH144" s="379">
        <v>4.7484187671103557</v>
      </c>
      <c r="AI144" s="326">
        <v>14574</v>
      </c>
      <c r="AJ144" s="326">
        <v>305899</v>
      </c>
      <c r="AK144" s="379">
        <v>4.7643176342518281</v>
      </c>
      <c r="AL144" s="326">
        <v>14581</v>
      </c>
      <c r="AM144" s="326">
        <v>304537</v>
      </c>
      <c r="AN144" s="379">
        <v>4.7879239632622639</v>
      </c>
      <c r="AO144" s="326">
        <v>14544</v>
      </c>
      <c r="AP144" s="326">
        <v>303126</v>
      </c>
      <c r="AQ144" s="379">
        <v>4.7980047900872904</v>
      </c>
      <c r="AR144" s="302">
        <v>14444</v>
      </c>
      <c r="AS144" s="305">
        <v>302468</v>
      </c>
      <c r="AT144" s="300">
        <v>4.7753811973498026</v>
      </c>
      <c r="AU144" s="302">
        <v>14356</v>
      </c>
      <c r="AV144" s="302">
        <v>300431</v>
      </c>
      <c r="AW144" s="300">
        <v>4.7784682672560415</v>
      </c>
      <c r="AX144" s="302">
        <v>14256</v>
      </c>
      <c r="AY144" s="302">
        <v>299618</v>
      </c>
      <c r="AZ144" s="300">
        <v>4.7580585946104712</v>
      </c>
      <c r="BA144" s="302">
        <v>14184</v>
      </c>
      <c r="BB144" s="302">
        <v>299013</v>
      </c>
      <c r="BC144" s="300">
        <v>4.7436064652707408</v>
      </c>
      <c r="BD144" s="302">
        <v>14073</v>
      </c>
      <c r="BE144" s="302">
        <v>298062</v>
      </c>
      <c r="BF144" s="300">
        <v>4.7215008957867832</v>
      </c>
      <c r="BG144" s="413">
        <v>13982</v>
      </c>
      <c r="BH144" s="302">
        <v>297401</v>
      </c>
      <c r="BI144" s="300">
        <f t="shared" si="4"/>
        <v>4.7013964310812675</v>
      </c>
      <c r="BJ144" s="302">
        <v>13859</v>
      </c>
      <c r="BK144" s="302">
        <v>296693</v>
      </c>
      <c r="BL144" s="300">
        <v>4.6711584027934601</v>
      </c>
      <c r="BM144" s="302">
        <v>13685</v>
      </c>
      <c r="BN144" s="302">
        <v>296861</v>
      </c>
      <c r="BO144" s="300">
        <f t="shared" si="5"/>
        <v>4.6099016037808944</v>
      </c>
    </row>
    <row r="145" spans="1:67" x14ac:dyDescent="0.2">
      <c r="A145" s="306" t="s">
        <v>496</v>
      </c>
      <c r="B145" s="5" t="s">
        <v>497</v>
      </c>
      <c r="C145" s="5" t="s">
        <v>411</v>
      </c>
      <c r="D145" s="5" t="s">
        <v>437</v>
      </c>
      <c r="E145" s="5" t="s">
        <v>123</v>
      </c>
      <c r="F145" s="117" t="s">
        <v>288</v>
      </c>
      <c r="G145" s="5" t="s">
        <v>289</v>
      </c>
      <c r="H145" s="326">
        <v>8605</v>
      </c>
      <c r="I145" s="381">
        <v>110057</v>
      </c>
      <c r="J145" s="379">
        <v>7.8186757770973223</v>
      </c>
      <c r="K145" s="326">
        <v>8472</v>
      </c>
      <c r="L145" s="381">
        <v>109464</v>
      </c>
      <c r="M145" s="379">
        <v>7.7395308046481039</v>
      </c>
      <c r="N145" s="326">
        <v>8370</v>
      </c>
      <c r="O145" s="326">
        <v>109022</v>
      </c>
      <c r="P145" s="379">
        <v>7.6773495257837876</v>
      </c>
      <c r="Q145" s="326">
        <v>8277</v>
      </c>
      <c r="R145" s="326">
        <v>108545</v>
      </c>
      <c r="S145" s="379">
        <v>7.6254088166198342</v>
      </c>
      <c r="T145" s="326">
        <v>8184</v>
      </c>
      <c r="U145" s="326">
        <v>107748</v>
      </c>
      <c r="V145" s="379">
        <v>7.5955006125403717</v>
      </c>
      <c r="W145" s="326">
        <v>8066</v>
      </c>
      <c r="X145" s="326">
        <v>107019</v>
      </c>
      <c r="Y145" s="379">
        <v>7.5369794148702569</v>
      </c>
      <c r="Z145" s="326">
        <v>8012</v>
      </c>
      <c r="AA145" s="326">
        <v>107080</v>
      </c>
      <c r="AB145" s="379">
        <v>7.4822562570041091</v>
      </c>
      <c r="AC145" s="326">
        <v>8065</v>
      </c>
      <c r="AD145" s="326">
        <v>106794</v>
      </c>
      <c r="AE145" s="379">
        <v>7.5519223926437808</v>
      </c>
      <c r="AF145" s="326">
        <v>8120</v>
      </c>
      <c r="AG145" s="326">
        <v>106115</v>
      </c>
      <c r="AH145" s="379">
        <v>7.6520755783819432</v>
      </c>
      <c r="AI145" s="326">
        <v>8095</v>
      </c>
      <c r="AJ145" s="326">
        <v>104699</v>
      </c>
      <c r="AK145" s="379">
        <v>7.7316879817381254</v>
      </c>
      <c r="AL145" s="326">
        <v>8107</v>
      </c>
      <c r="AM145" s="326">
        <v>104128</v>
      </c>
      <c r="AN145" s="379">
        <v>7.7856100184388444</v>
      </c>
      <c r="AO145" s="326">
        <v>8029</v>
      </c>
      <c r="AP145" s="326">
        <v>102661</v>
      </c>
      <c r="AQ145" s="379">
        <v>7.8208862177457847</v>
      </c>
      <c r="AR145" s="302">
        <v>7938</v>
      </c>
      <c r="AS145" s="305">
        <v>102019</v>
      </c>
      <c r="AT145" s="300">
        <v>7.7809035571805252</v>
      </c>
      <c r="AU145" s="302">
        <v>7941</v>
      </c>
      <c r="AV145" s="302">
        <v>102003</v>
      </c>
      <c r="AW145" s="300">
        <v>7.7850651451427906</v>
      </c>
      <c r="AX145" s="302">
        <v>7910</v>
      </c>
      <c r="AY145" s="302">
        <v>101873</v>
      </c>
      <c r="AZ145" s="300">
        <v>7.7645696111825506</v>
      </c>
      <c r="BA145" s="302">
        <v>7896</v>
      </c>
      <c r="BB145" s="302">
        <v>102604</v>
      </c>
      <c r="BC145" s="300">
        <v>7.6956064091068574</v>
      </c>
      <c r="BD145" s="302">
        <v>7934</v>
      </c>
      <c r="BE145" s="302">
        <v>102830</v>
      </c>
      <c r="BF145" s="300">
        <v>7.7156471846737338</v>
      </c>
      <c r="BG145" s="413">
        <v>7963</v>
      </c>
      <c r="BH145" s="302">
        <v>103116</v>
      </c>
      <c r="BI145" s="300">
        <f t="shared" si="4"/>
        <v>7.7223709220683503</v>
      </c>
      <c r="BJ145" s="302">
        <v>7900</v>
      </c>
      <c r="BK145" s="302">
        <v>103269</v>
      </c>
      <c r="BL145" s="300">
        <v>7.6499239849325553</v>
      </c>
      <c r="BM145" s="302">
        <v>7740</v>
      </c>
      <c r="BN145" s="302">
        <v>103788</v>
      </c>
      <c r="BO145" s="300">
        <f t="shared" si="5"/>
        <v>7.4575095386749917</v>
      </c>
    </row>
    <row r="146" spans="1:67" x14ac:dyDescent="0.2">
      <c r="A146" s="306" t="s">
        <v>498</v>
      </c>
      <c r="B146" s="5" t="s">
        <v>493</v>
      </c>
      <c r="C146" s="5" t="s">
        <v>98</v>
      </c>
      <c r="D146" s="5" t="s">
        <v>434</v>
      </c>
      <c r="E146" s="5" t="s">
        <v>98</v>
      </c>
      <c r="F146" s="117" t="s">
        <v>290</v>
      </c>
      <c r="G146" s="5" t="s">
        <v>291</v>
      </c>
      <c r="H146" s="326">
        <v>10172</v>
      </c>
      <c r="I146" s="381">
        <v>113738</v>
      </c>
      <c r="J146" s="379">
        <v>8.9433610578698399</v>
      </c>
      <c r="K146" s="326">
        <v>10092</v>
      </c>
      <c r="L146" s="381">
        <v>113503</v>
      </c>
      <c r="M146" s="379">
        <v>8.8913949411028792</v>
      </c>
      <c r="N146" s="326">
        <v>9963</v>
      </c>
      <c r="O146" s="326">
        <v>112810</v>
      </c>
      <c r="P146" s="379">
        <v>8.8316638595869161</v>
      </c>
      <c r="Q146" s="326">
        <v>9867</v>
      </c>
      <c r="R146" s="326">
        <v>112247</v>
      </c>
      <c r="S146" s="379">
        <v>8.7904353791192644</v>
      </c>
      <c r="T146" s="326">
        <v>9826</v>
      </c>
      <c r="U146" s="326">
        <v>111409</v>
      </c>
      <c r="V146" s="379">
        <v>8.8197542388855474</v>
      </c>
      <c r="W146" s="326">
        <v>9784</v>
      </c>
      <c r="X146" s="326">
        <v>110677</v>
      </c>
      <c r="Y146" s="379">
        <v>8.8401384208101046</v>
      </c>
      <c r="Z146" s="326">
        <v>9766</v>
      </c>
      <c r="AA146" s="326">
        <v>110797</v>
      </c>
      <c r="AB146" s="379">
        <v>8.8143180772042573</v>
      </c>
      <c r="AC146" s="326">
        <v>9812</v>
      </c>
      <c r="AD146" s="326">
        <v>110347</v>
      </c>
      <c r="AE146" s="379">
        <v>8.8919499397355626</v>
      </c>
      <c r="AF146" s="326">
        <v>9779</v>
      </c>
      <c r="AG146" s="326">
        <v>109031</v>
      </c>
      <c r="AH146" s="379">
        <v>8.9690088140070259</v>
      </c>
      <c r="AI146" s="326">
        <v>9770</v>
      </c>
      <c r="AJ146" s="326">
        <v>108116</v>
      </c>
      <c r="AK146" s="379">
        <v>9.036590328905989</v>
      </c>
      <c r="AL146" s="326">
        <v>9861</v>
      </c>
      <c r="AM146" s="326">
        <v>108268</v>
      </c>
      <c r="AN146" s="379">
        <v>9.1079543355377393</v>
      </c>
      <c r="AO146" s="326">
        <v>9783</v>
      </c>
      <c r="AP146" s="326">
        <v>107406</v>
      </c>
      <c r="AQ146" s="379">
        <v>9.1084296966649916</v>
      </c>
      <c r="AR146" s="302">
        <v>9820</v>
      </c>
      <c r="AS146" s="305">
        <v>107304</v>
      </c>
      <c r="AT146" s="300">
        <v>9.151569372996347</v>
      </c>
      <c r="AU146" s="302">
        <v>9895</v>
      </c>
      <c r="AV146" s="302">
        <v>107210</v>
      </c>
      <c r="AW146" s="300">
        <v>9.2295494823244102</v>
      </c>
      <c r="AX146" s="302">
        <v>9892</v>
      </c>
      <c r="AY146" s="302">
        <v>106840</v>
      </c>
      <c r="AZ146" s="300">
        <v>9.2587046050168471</v>
      </c>
      <c r="BA146" s="302">
        <v>9967</v>
      </c>
      <c r="BB146" s="302">
        <v>107150</v>
      </c>
      <c r="BC146" s="300">
        <v>9.3019132057862794</v>
      </c>
      <c r="BD146" s="302">
        <v>9878</v>
      </c>
      <c r="BE146" s="302">
        <v>107190</v>
      </c>
      <c r="BF146" s="300">
        <v>9.2154118854370743</v>
      </c>
      <c r="BG146" s="413">
        <v>9830</v>
      </c>
      <c r="BH146" s="302">
        <v>107580</v>
      </c>
      <c r="BI146" s="300">
        <f t="shared" si="4"/>
        <v>9.1373861312511622</v>
      </c>
      <c r="BJ146" s="302">
        <v>9745</v>
      </c>
      <c r="BK146" s="302">
        <v>107661</v>
      </c>
      <c r="BL146" s="300">
        <v>9.0515599892254404</v>
      </c>
      <c r="BM146" s="302">
        <v>9676</v>
      </c>
      <c r="BN146" s="302">
        <v>108013</v>
      </c>
      <c r="BO146" s="300">
        <f t="shared" si="5"/>
        <v>8.9581809596992947</v>
      </c>
    </row>
    <row r="147" spans="1:67" x14ac:dyDescent="0.2">
      <c r="A147" s="306" t="s">
        <v>620</v>
      </c>
      <c r="B147" s="5" t="s">
        <v>475</v>
      </c>
      <c r="C147" s="5" t="s">
        <v>402</v>
      </c>
      <c r="D147" s="5" t="s">
        <v>416</v>
      </c>
      <c r="E147" s="5" t="s">
        <v>8</v>
      </c>
      <c r="F147" s="117" t="s">
        <v>292</v>
      </c>
      <c r="G147" s="5" t="s">
        <v>293</v>
      </c>
      <c r="H147" s="326">
        <v>12825</v>
      </c>
      <c r="I147" s="381">
        <v>135490</v>
      </c>
      <c r="J147" s="379">
        <v>9.4656432209019119</v>
      </c>
      <c r="K147" s="326">
        <v>12658</v>
      </c>
      <c r="L147" s="381">
        <v>134982</v>
      </c>
      <c r="M147" s="379">
        <v>9.3775466358477431</v>
      </c>
      <c r="N147" s="326">
        <v>12464</v>
      </c>
      <c r="O147" s="326">
        <v>134631</v>
      </c>
      <c r="P147" s="379">
        <v>9.2578975124599836</v>
      </c>
      <c r="Q147" s="326">
        <v>12368</v>
      </c>
      <c r="R147" s="326">
        <v>134591</v>
      </c>
      <c r="S147" s="379">
        <v>9.1893217228492254</v>
      </c>
      <c r="T147" s="326">
        <v>12217</v>
      </c>
      <c r="U147" s="326">
        <v>133905</v>
      </c>
      <c r="V147" s="379">
        <v>9.1236324259736374</v>
      </c>
      <c r="W147" s="326">
        <v>12024</v>
      </c>
      <c r="X147" s="326">
        <v>132868</v>
      </c>
      <c r="Y147" s="379">
        <v>9.0495830448264432</v>
      </c>
      <c r="Z147" s="326">
        <v>11951</v>
      </c>
      <c r="AA147" s="326">
        <v>132904</v>
      </c>
      <c r="AB147" s="379">
        <v>8.992204899777283</v>
      </c>
      <c r="AC147" s="326">
        <v>11826</v>
      </c>
      <c r="AD147" s="326">
        <v>132701</v>
      </c>
      <c r="AE147" s="379">
        <v>8.9117640409642735</v>
      </c>
      <c r="AF147" s="326">
        <v>11748</v>
      </c>
      <c r="AG147" s="326">
        <v>132025</v>
      </c>
      <c r="AH147" s="379">
        <v>8.8983147131225149</v>
      </c>
      <c r="AI147" s="326">
        <v>11650</v>
      </c>
      <c r="AJ147" s="326">
        <v>131155</v>
      </c>
      <c r="AK147" s="379">
        <v>8.8826198009988193</v>
      </c>
      <c r="AL147" s="326">
        <v>11689</v>
      </c>
      <c r="AM147" s="326">
        <v>131292</v>
      </c>
      <c r="AN147" s="379">
        <v>8.9030557840538656</v>
      </c>
      <c r="AO147" s="326">
        <v>11665</v>
      </c>
      <c r="AP147" s="326">
        <v>130704</v>
      </c>
      <c r="AQ147" s="379">
        <v>8.9247459909413642</v>
      </c>
      <c r="AR147" s="302">
        <v>11661</v>
      </c>
      <c r="AS147" s="305">
        <v>131127</v>
      </c>
      <c r="AT147" s="300">
        <v>8.892905351300648</v>
      </c>
      <c r="AU147" s="302">
        <v>11562</v>
      </c>
      <c r="AV147" s="302">
        <v>130867</v>
      </c>
      <c r="AW147" s="300">
        <v>8.834924006816081</v>
      </c>
      <c r="AX147" s="302">
        <v>11513</v>
      </c>
      <c r="AY147" s="302">
        <v>130530</v>
      </c>
      <c r="AZ147" s="300">
        <v>8.8201945912816981</v>
      </c>
      <c r="BA147" s="302">
        <v>11518</v>
      </c>
      <c r="BB147" s="302">
        <v>130746</v>
      </c>
      <c r="BC147" s="300">
        <v>8.8094473253483851</v>
      </c>
      <c r="BD147" s="302">
        <v>11510</v>
      </c>
      <c r="BE147" s="302">
        <v>130564</v>
      </c>
      <c r="BF147" s="300">
        <v>8.8156000122545262</v>
      </c>
      <c r="BG147" s="413">
        <v>11467</v>
      </c>
      <c r="BH147" s="302">
        <v>130551</v>
      </c>
      <c r="BI147" s="300">
        <f t="shared" si="4"/>
        <v>8.7835405320526085</v>
      </c>
      <c r="BJ147" s="302">
        <v>11436</v>
      </c>
      <c r="BK147" s="302">
        <v>130203</v>
      </c>
      <c r="BL147" s="300">
        <v>8.7832077601898568</v>
      </c>
      <c r="BM147" s="302">
        <v>11449</v>
      </c>
      <c r="BN147" s="302">
        <v>130531</v>
      </c>
      <c r="BO147" s="300">
        <f t="shared" si="5"/>
        <v>8.7710965211329111</v>
      </c>
    </row>
    <row r="148" spans="1:67" x14ac:dyDescent="0.2">
      <c r="A148" s="329" t="s">
        <v>502</v>
      </c>
      <c r="B148" s="5" t="s">
        <v>481</v>
      </c>
      <c r="C148" s="5" t="s">
        <v>406</v>
      </c>
      <c r="D148" s="5" t="s">
        <v>435</v>
      </c>
      <c r="E148" s="5" t="s">
        <v>111</v>
      </c>
      <c r="F148" s="117" t="s">
        <v>294</v>
      </c>
      <c r="G148" s="5" t="s">
        <v>295</v>
      </c>
      <c r="H148" s="326">
        <v>12126</v>
      </c>
      <c r="I148" s="381">
        <v>112243</v>
      </c>
      <c r="J148" s="379">
        <v>10.803346311128534</v>
      </c>
      <c r="K148" s="326">
        <v>12035</v>
      </c>
      <c r="L148" s="381">
        <v>111407</v>
      </c>
      <c r="M148" s="379">
        <v>10.802732323821663</v>
      </c>
      <c r="N148" s="326">
        <v>11843</v>
      </c>
      <c r="O148" s="326">
        <v>110190</v>
      </c>
      <c r="P148" s="379">
        <v>10.747799255830838</v>
      </c>
      <c r="Q148" s="326">
        <v>11667</v>
      </c>
      <c r="R148" s="326">
        <v>109101</v>
      </c>
      <c r="S148" s="379">
        <v>10.693760827123491</v>
      </c>
      <c r="T148" s="326">
        <v>11438</v>
      </c>
      <c r="U148" s="326">
        <v>107821</v>
      </c>
      <c r="V148" s="379">
        <v>10.608323053950528</v>
      </c>
      <c r="W148" s="326">
        <v>11151</v>
      </c>
      <c r="X148" s="326">
        <v>106707</v>
      </c>
      <c r="Y148" s="379">
        <v>10.450111051758554</v>
      </c>
      <c r="Z148" s="326">
        <v>11036</v>
      </c>
      <c r="AA148" s="326">
        <v>106198</v>
      </c>
      <c r="AB148" s="379">
        <v>10.391909452155408</v>
      </c>
      <c r="AC148" s="326">
        <v>11002</v>
      </c>
      <c r="AD148" s="326">
        <v>105609</v>
      </c>
      <c r="AE148" s="379">
        <v>10.417672736225132</v>
      </c>
      <c r="AF148" s="326">
        <v>10949</v>
      </c>
      <c r="AG148" s="326">
        <v>104775</v>
      </c>
      <c r="AH148" s="379">
        <v>10.450011930326891</v>
      </c>
      <c r="AI148" s="326">
        <v>10881</v>
      </c>
      <c r="AJ148" s="326">
        <v>104027</v>
      </c>
      <c r="AK148" s="379">
        <v>10.459784479029482</v>
      </c>
      <c r="AL148" s="326">
        <v>10830</v>
      </c>
      <c r="AM148" s="326">
        <v>103547</v>
      </c>
      <c r="AN148" s="379">
        <v>10.459018609906611</v>
      </c>
      <c r="AO148" s="326">
        <v>10851</v>
      </c>
      <c r="AP148" s="326">
        <v>103221</v>
      </c>
      <c r="AQ148" s="379">
        <v>10.512395733426336</v>
      </c>
      <c r="AR148" s="302">
        <v>10921</v>
      </c>
      <c r="AS148" s="305">
        <v>103367</v>
      </c>
      <c r="AT148" s="300">
        <v>10.565267445122718</v>
      </c>
      <c r="AU148" s="302">
        <v>10954</v>
      </c>
      <c r="AV148" s="302">
        <v>103325</v>
      </c>
      <c r="AW148" s="300">
        <v>10.601500120977498</v>
      </c>
      <c r="AX148" s="302">
        <v>10903</v>
      </c>
      <c r="AY148" s="302">
        <v>103299</v>
      </c>
      <c r="AZ148" s="300">
        <v>10.554797239082662</v>
      </c>
      <c r="BA148" s="302">
        <v>10951</v>
      </c>
      <c r="BB148" s="302">
        <v>104055</v>
      </c>
      <c r="BC148" s="300">
        <v>10.524241987410504</v>
      </c>
      <c r="BD148" s="302">
        <v>11102</v>
      </c>
      <c r="BE148" s="302">
        <v>104649</v>
      </c>
      <c r="BF148" s="300">
        <v>10.608797026249654</v>
      </c>
      <c r="BG148" s="413">
        <v>11052</v>
      </c>
      <c r="BH148" s="302">
        <v>104272</v>
      </c>
      <c r="BI148" s="300">
        <f t="shared" si="4"/>
        <v>10.599202086849777</v>
      </c>
      <c r="BJ148" s="302">
        <v>11180</v>
      </c>
      <c r="BK148" s="302">
        <v>105315</v>
      </c>
      <c r="BL148" s="300">
        <v>10.615771732421782</v>
      </c>
      <c r="BM148" s="302">
        <v>11217</v>
      </c>
      <c r="BN148" s="302">
        <v>105770</v>
      </c>
      <c r="BO148" s="300">
        <f t="shared" si="5"/>
        <v>10.605086508461756</v>
      </c>
    </row>
    <row r="149" spans="1:67" x14ac:dyDescent="0.2">
      <c r="A149" s="306" t="s">
        <v>639</v>
      </c>
      <c r="B149" s="5" t="s">
        <v>480</v>
      </c>
      <c r="C149" s="5" t="s">
        <v>405</v>
      </c>
      <c r="D149" s="5" t="s">
        <v>429</v>
      </c>
      <c r="E149" s="5" t="s">
        <v>60</v>
      </c>
      <c r="F149" s="117" t="s">
        <v>296</v>
      </c>
      <c r="G149" s="5" t="s">
        <v>297</v>
      </c>
      <c r="H149" s="326">
        <v>16519</v>
      </c>
      <c r="I149" s="381">
        <v>131815</v>
      </c>
      <c r="J149" s="379">
        <v>12.531957667943708</v>
      </c>
      <c r="K149" s="326">
        <v>16150</v>
      </c>
      <c r="L149" s="381">
        <v>131255</v>
      </c>
      <c r="M149" s="379">
        <v>12.304293169784009</v>
      </c>
      <c r="N149" s="326">
        <v>15812</v>
      </c>
      <c r="O149" s="326">
        <v>130993</v>
      </c>
      <c r="P149" s="379">
        <v>12.070874016168803</v>
      </c>
      <c r="Q149" s="326">
        <v>15385</v>
      </c>
      <c r="R149" s="326">
        <v>129989</v>
      </c>
      <c r="S149" s="379">
        <v>11.835616859888145</v>
      </c>
      <c r="T149" s="326">
        <v>15004</v>
      </c>
      <c r="U149" s="326">
        <v>129488</v>
      </c>
      <c r="V149" s="379">
        <v>11.587174101075002</v>
      </c>
      <c r="W149" s="326">
        <v>14521</v>
      </c>
      <c r="X149" s="326">
        <v>128767</v>
      </c>
      <c r="Y149" s="379">
        <v>11.276957605597708</v>
      </c>
      <c r="Z149" s="326">
        <v>14253</v>
      </c>
      <c r="AA149" s="326">
        <v>128546</v>
      </c>
      <c r="AB149" s="379">
        <v>11.087859598898449</v>
      </c>
      <c r="AC149" s="326">
        <v>13942</v>
      </c>
      <c r="AD149" s="326">
        <v>127649</v>
      </c>
      <c r="AE149" s="379">
        <v>10.922138050435178</v>
      </c>
      <c r="AF149" s="326">
        <v>13617</v>
      </c>
      <c r="AG149" s="326">
        <v>125813</v>
      </c>
      <c r="AH149" s="379">
        <v>10.823205869027843</v>
      </c>
      <c r="AI149" s="326">
        <v>13182</v>
      </c>
      <c r="AJ149" s="326">
        <v>123340</v>
      </c>
      <c r="AK149" s="379">
        <v>10.68753040376196</v>
      </c>
      <c r="AL149" s="326">
        <v>12967</v>
      </c>
      <c r="AM149" s="326">
        <v>123113</v>
      </c>
      <c r="AN149" s="379">
        <v>10.532600131586427</v>
      </c>
      <c r="AO149" s="326">
        <v>12682</v>
      </c>
      <c r="AP149" s="326">
        <v>122325</v>
      </c>
      <c r="AQ149" s="379">
        <v>10.3674637236869</v>
      </c>
      <c r="AR149" s="302">
        <v>12413</v>
      </c>
      <c r="AS149" s="305">
        <v>122592</v>
      </c>
      <c r="AT149" s="300">
        <v>10.125456799791177</v>
      </c>
      <c r="AU149" s="302">
        <v>12222</v>
      </c>
      <c r="AV149" s="302">
        <v>122001</v>
      </c>
      <c r="AW149" s="300">
        <v>10.017950672535472</v>
      </c>
      <c r="AX149" s="302">
        <v>12051</v>
      </c>
      <c r="AY149" s="302">
        <v>122196</v>
      </c>
      <c r="AZ149" s="300">
        <v>9.8620249435333402</v>
      </c>
      <c r="BA149" s="302">
        <v>11922</v>
      </c>
      <c r="BB149" s="302">
        <v>122369</v>
      </c>
      <c r="BC149" s="300">
        <v>9.742663583097027</v>
      </c>
      <c r="BD149" s="302">
        <v>11847</v>
      </c>
      <c r="BE149" s="302">
        <v>122195</v>
      </c>
      <c r="BF149" s="300">
        <v>9.6951593764065631</v>
      </c>
      <c r="BG149" s="413">
        <v>11810</v>
      </c>
      <c r="BH149" s="302">
        <v>122043</v>
      </c>
      <c r="BI149" s="300">
        <f t="shared" si="4"/>
        <v>9.6769171521512902</v>
      </c>
      <c r="BJ149" s="302">
        <v>11722</v>
      </c>
      <c r="BK149" s="302">
        <v>121654</v>
      </c>
      <c r="BL149" s="300">
        <v>9.6355236983576376</v>
      </c>
      <c r="BM149" s="302">
        <v>11681</v>
      </c>
      <c r="BN149" s="302">
        <v>121667</v>
      </c>
      <c r="BO149" s="300">
        <f t="shared" si="5"/>
        <v>9.6007956142585904</v>
      </c>
    </row>
    <row r="150" spans="1:67" x14ac:dyDescent="0.2">
      <c r="A150" s="306" t="s">
        <v>496</v>
      </c>
      <c r="B150" s="5" t="s">
        <v>497</v>
      </c>
      <c r="C150" s="5" t="s">
        <v>411</v>
      </c>
      <c r="D150" s="5" t="s">
        <v>439</v>
      </c>
      <c r="E150" s="5" t="s">
        <v>145</v>
      </c>
      <c r="F150" s="117" t="s">
        <v>298</v>
      </c>
      <c r="G150" s="5" t="s">
        <v>299</v>
      </c>
      <c r="H150" s="326">
        <v>8206</v>
      </c>
      <c r="I150" s="381">
        <v>104791</v>
      </c>
      <c r="J150" s="379">
        <v>7.8308251662833648</v>
      </c>
      <c r="K150" s="326">
        <v>8236</v>
      </c>
      <c r="L150" s="381">
        <v>105124</v>
      </c>
      <c r="M150" s="379">
        <v>7.8345572847304128</v>
      </c>
      <c r="N150" s="326">
        <v>8259</v>
      </c>
      <c r="O150" s="326">
        <v>104622</v>
      </c>
      <c r="P150" s="379">
        <v>7.894133165108677</v>
      </c>
      <c r="Q150" s="326">
        <v>8249</v>
      </c>
      <c r="R150" s="326">
        <v>104514</v>
      </c>
      <c r="S150" s="379">
        <v>7.8927225060757413</v>
      </c>
      <c r="T150" s="326">
        <v>8239</v>
      </c>
      <c r="U150" s="326">
        <v>104456</v>
      </c>
      <c r="V150" s="379">
        <v>7.8875315922493678</v>
      </c>
      <c r="W150" s="326">
        <v>8159</v>
      </c>
      <c r="X150" s="326">
        <v>103842</v>
      </c>
      <c r="Y150" s="379">
        <v>7.8571290999788141</v>
      </c>
      <c r="Z150" s="326">
        <v>8191</v>
      </c>
      <c r="AA150" s="326">
        <v>104024</v>
      </c>
      <c r="AB150" s="379">
        <v>7.8741444282088748</v>
      </c>
      <c r="AC150" s="326">
        <v>8199</v>
      </c>
      <c r="AD150" s="326">
        <v>103944</v>
      </c>
      <c r="AE150" s="379">
        <v>7.887901177557147</v>
      </c>
      <c r="AF150" s="326">
        <v>8171</v>
      </c>
      <c r="AG150" s="326">
        <v>103413</v>
      </c>
      <c r="AH150" s="379">
        <v>7.9013276860742847</v>
      </c>
      <c r="AI150" s="326">
        <v>8218</v>
      </c>
      <c r="AJ150" s="326">
        <v>102613</v>
      </c>
      <c r="AK150" s="379">
        <v>8.0087318370966631</v>
      </c>
      <c r="AL150" s="326">
        <v>8241</v>
      </c>
      <c r="AM150" s="326">
        <v>102198</v>
      </c>
      <c r="AN150" s="379">
        <v>8.0637585862737051</v>
      </c>
      <c r="AO150" s="326">
        <v>8243</v>
      </c>
      <c r="AP150" s="326">
        <v>101215</v>
      </c>
      <c r="AQ150" s="379">
        <v>8.1440497949908615</v>
      </c>
      <c r="AR150" s="302">
        <v>8312</v>
      </c>
      <c r="AS150" s="305">
        <v>101139</v>
      </c>
      <c r="AT150" s="300">
        <v>8.2183925093188588</v>
      </c>
      <c r="AU150" s="302">
        <v>8315</v>
      </c>
      <c r="AV150" s="302">
        <v>100881</v>
      </c>
      <c r="AW150" s="300">
        <v>8.2423845917467116</v>
      </c>
      <c r="AX150" s="302">
        <v>8313</v>
      </c>
      <c r="AY150" s="302">
        <v>101661</v>
      </c>
      <c r="AZ150" s="300">
        <v>8.1771770885590342</v>
      </c>
      <c r="BA150" s="302">
        <v>8394</v>
      </c>
      <c r="BB150" s="302">
        <v>102252</v>
      </c>
      <c r="BC150" s="300">
        <v>8.209130383757774</v>
      </c>
      <c r="BD150" s="302">
        <v>8389</v>
      </c>
      <c r="BE150" s="302">
        <v>102363</v>
      </c>
      <c r="BF150" s="300">
        <v>8.1953440207887613</v>
      </c>
      <c r="BG150" s="413">
        <v>8425</v>
      </c>
      <c r="BH150" s="302">
        <v>102689</v>
      </c>
      <c r="BI150" s="300">
        <f t="shared" si="4"/>
        <v>8.2043841112485278</v>
      </c>
      <c r="BJ150" s="302">
        <v>8429</v>
      </c>
      <c r="BK150" s="302">
        <v>102808</v>
      </c>
      <c r="BL150" s="300">
        <v>8.1987783051902579</v>
      </c>
      <c r="BM150" s="302">
        <v>8424</v>
      </c>
      <c r="BN150" s="302">
        <v>103458</v>
      </c>
      <c r="BO150" s="300">
        <f t="shared" si="5"/>
        <v>8.1424346111465518</v>
      </c>
    </row>
    <row r="151" spans="1:67" x14ac:dyDescent="0.2">
      <c r="A151" s="306" t="s">
        <v>634</v>
      </c>
      <c r="B151" s="5" t="s">
        <v>491</v>
      </c>
      <c r="C151" s="5" t="s">
        <v>410</v>
      </c>
      <c r="D151" s="5" t="s">
        <v>433</v>
      </c>
      <c r="E151" s="5" t="s">
        <v>91</v>
      </c>
      <c r="F151" s="117" t="s">
        <v>300</v>
      </c>
      <c r="G151" s="5" t="s">
        <v>301</v>
      </c>
      <c r="H151" s="326">
        <v>19649</v>
      </c>
      <c r="I151" s="381">
        <v>208830</v>
      </c>
      <c r="J151" s="379">
        <v>9.4090887324618109</v>
      </c>
      <c r="K151" s="326">
        <v>19731</v>
      </c>
      <c r="L151" s="381">
        <v>208443</v>
      </c>
      <c r="M151" s="379">
        <v>9.4658971517393251</v>
      </c>
      <c r="N151" s="326">
        <v>19840</v>
      </c>
      <c r="O151" s="326">
        <v>208274</v>
      </c>
      <c r="P151" s="379">
        <v>9.5259129800167077</v>
      </c>
      <c r="Q151" s="326">
        <v>19948</v>
      </c>
      <c r="R151" s="326">
        <v>208108</v>
      </c>
      <c r="S151" s="379">
        <v>9.5854075768351041</v>
      </c>
      <c r="T151" s="326">
        <v>20030</v>
      </c>
      <c r="U151" s="326">
        <v>207320</v>
      </c>
      <c r="V151" s="379">
        <v>9.6613930156280148</v>
      </c>
      <c r="W151" s="326">
        <v>19950</v>
      </c>
      <c r="X151" s="326">
        <v>206515</v>
      </c>
      <c r="Y151" s="379">
        <v>9.6603152313391281</v>
      </c>
      <c r="Z151" s="326">
        <v>20161</v>
      </c>
      <c r="AA151" s="326">
        <v>207039</v>
      </c>
      <c r="AB151" s="379">
        <v>9.7377788725795629</v>
      </c>
      <c r="AC151" s="326">
        <v>20157</v>
      </c>
      <c r="AD151" s="326">
        <v>206195</v>
      </c>
      <c r="AE151" s="379">
        <v>9.7756977618273968</v>
      </c>
      <c r="AF151" s="326">
        <v>20064</v>
      </c>
      <c r="AG151" s="326">
        <v>203215</v>
      </c>
      <c r="AH151" s="379">
        <v>9.8732869128755265</v>
      </c>
      <c r="AI151" s="326">
        <v>19933</v>
      </c>
      <c r="AJ151" s="326">
        <v>200985</v>
      </c>
      <c r="AK151" s="379">
        <v>9.9176555464338136</v>
      </c>
      <c r="AL151" s="326">
        <v>19763</v>
      </c>
      <c r="AM151" s="326">
        <v>201111</v>
      </c>
      <c r="AN151" s="379">
        <v>9.8269115065809434</v>
      </c>
      <c r="AO151" s="326">
        <v>19736</v>
      </c>
      <c r="AP151" s="326">
        <v>200304</v>
      </c>
      <c r="AQ151" s="379">
        <v>9.853023404425274</v>
      </c>
      <c r="AR151" s="302">
        <v>19798</v>
      </c>
      <c r="AS151" s="305">
        <v>200226</v>
      </c>
      <c r="AT151" s="300">
        <v>9.8878267557659836</v>
      </c>
      <c r="AU151" s="302">
        <v>19790</v>
      </c>
      <c r="AV151" s="302">
        <v>199619</v>
      </c>
      <c r="AW151" s="300">
        <v>9.913885952739971</v>
      </c>
      <c r="AX151" s="302">
        <v>19550</v>
      </c>
      <c r="AY151" s="302">
        <v>198240</v>
      </c>
      <c r="AZ151" s="300">
        <v>9.861783696529459</v>
      </c>
      <c r="BA151" s="302">
        <v>19501</v>
      </c>
      <c r="BB151" s="302">
        <v>197756</v>
      </c>
      <c r="BC151" s="300">
        <v>9.8611420133902374</v>
      </c>
      <c r="BD151" s="302">
        <v>19421</v>
      </c>
      <c r="BE151" s="302">
        <v>197778</v>
      </c>
      <c r="BF151" s="300">
        <v>9.8195957083194294</v>
      </c>
      <c r="BG151" s="413">
        <v>19335</v>
      </c>
      <c r="BH151" s="302">
        <v>197164</v>
      </c>
      <c r="BI151" s="300">
        <f t="shared" si="4"/>
        <v>9.8065569779472916</v>
      </c>
      <c r="BJ151" s="302">
        <v>19026</v>
      </c>
      <c r="BK151" s="302">
        <v>195554</v>
      </c>
      <c r="BL151" s="300">
        <v>9.7292819374699562</v>
      </c>
      <c r="BM151" s="302">
        <v>18842</v>
      </c>
      <c r="BN151" s="302">
        <v>194493</v>
      </c>
      <c r="BO151" s="300">
        <f t="shared" si="5"/>
        <v>9.6877522584360367</v>
      </c>
    </row>
    <row r="152" spans="1:67" x14ac:dyDescent="0.2">
      <c r="A152" s="306" t="s">
        <v>634</v>
      </c>
      <c r="B152" s="5" t="s">
        <v>491</v>
      </c>
      <c r="C152" s="5" t="s">
        <v>410</v>
      </c>
      <c r="D152" s="5" t="s">
        <v>432</v>
      </c>
      <c r="E152" s="5" t="s">
        <v>89</v>
      </c>
      <c r="F152" s="117" t="s">
        <v>302</v>
      </c>
      <c r="G152" s="5" t="s">
        <v>303</v>
      </c>
      <c r="H152" s="326">
        <v>7132</v>
      </c>
      <c r="I152" s="381">
        <v>103480</v>
      </c>
      <c r="J152" s="379">
        <v>6.8921530730575959</v>
      </c>
      <c r="K152" s="326">
        <v>7095</v>
      </c>
      <c r="L152" s="381">
        <v>102890</v>
      </c>
      <c r="M152" s="379">
        <v>6.8957138691806783</v>
      </c>
      <c r="N152" s="326">
        <v>7013</v>
      </c>
      <c r="O152" s="326">
        <v>102010</v>
      </c>
      <c r="P152" s="379">
        <v>6.8748161944907364</v>
      </c>
      <c r="Q152" s="326">
        <v>6990</v>
      </c>
      <c r="R152" s="326">
        <v>101581</v>
      </c>
      <c r="S152" s="379">
        <v>6.8812080999399488</v>
      </c>
      <c r="T152" s="326">
        <v>6942</v>
      </c>
      <c r="U152" s="326">
        <v>100804</v>
      </c>
      <c r="V152" s="379">
        <v>6.8866314828776645</v>
      </c>
      <c r="W152" s="326">
        <v>6946</v>
      </c>
      <c r="X152" s="326">
        <v>100351</v>
      </c>
      <c r="Y152" s="379">
        <v>6.9217048160955041</v>
      </c>
      <c r="Z152" s="326">
        <v>6965</v>
      </c>
      <c r="AA152" s="326">
        <v>100254</v>
      </c>
      <c r="AB152" s="379">
        <v>6.9473537215472696</v>
      </c>
      <c r="AC152" s="326">
        <v>7036</v>
      </c>
      <c r="AD152" s="326">
        <v>99754</v>
      </c>
      <c r="AE152" s="379">
        <v>7.053351244060388</v>
      </c>
      <c r="AF152" s="326">
        <v>7014</v>
      </c>
      <c r="AG152" s="326">
        <v>98402</v>
      </c>
      <c r="AH152" s="379">
        <v>7.1279039043921868</v>
      </c>
      <c r="AI152" s="326">
        <v>6917</v>
      </c>
      <c r="AJ152" s="326">
        <v>97191</v>
      </c>
      <c r="AK152" s="379">
        <v>7.1169141175623256</v>
      </c>
      <c r="AL152" s="326">
        <v>6826</v>
      </c>
      <c r="AM152" s="326">
        <v>95942</v>
      </c>
      <c r="AN152" s="379">
        <v>7.1147151403973234</v>
      </c>
      <c r="AO152" s="326">
        <v>6726</v>
      </c>
      <c r="AP152" s="326">
        <v>94953</v>
      </c>
      <c r="AQ152" s="379">
        <v>7.0835044706328398</v>
      </c>
      <c r="AR152" s="302">
        <v>6636</v>
      </c>
      <c r="AS152" s="305">
        <v>94131</v>
      </c>
      <c r="AT152" s="300">
        <v>7.0497498167447494</v>
      </c>
      <c r="AU152" s="302">
        <v>6517</v>
      </c>
      <c r="AV152" s="302">
        <v>93369</v>
      </c>
      <c r="AW152" s="300">
        <v>6.9798327067870494</v>
      </c>
      <c r="AX152" s="302">
        <v>6451</v>
      </c>
      <c r="AY152" s="302">
        <v>92716</v>
      </c>
      <c r="AZ152" s="300">
        <v>6.9578066353164507</v>
      </c>
      <c r="BA152" s="302">
        <v>6412</v>
      </c>
      <c r="BB152" s="302">
        <v>92453</v>
      </c>
      <c r="BC152" s="300">
        <v>6.935415832909694</v>
      </c>
      <c r="BD152" s="302">
        <v>6332</v>
      </c>
      <c r="BE152" s="302">
        <v>92122</v>
      </c>
      <c r="BF152" s="300">
        <v>6.8734938451184293</v>
      </c>
      <c r="BG152" s="413">
        <v>6238</v>
      </c>
      <c r="BH152" s="302">
        <v>91741</v>
      </c>
      <c r="BI152" s="300">
        <f t="shared" si="4"/>
        <v>6.7995770702303222</v>
      </c>
      <c r="BJ152" s="302">
        <v>6191</v>
      </c>
      <c r="BK152" s="302">
        <v>91733</v>
      </c>
      <c r="BL152" s="300">
        <v>6.7489344074651427</v>
      </c>
      <c r="BM152" s="302">
        <v>6050</v>
      </c>
      <c r="BN152" s="302">
        <v>91490</v>
      </c>
      <c r="BO152" s="300">
        <f t="shared" si="5"/>
        <v>6.6127445622472401</v>
      </c>
    </row>
    <row r="153" spans="1:67" x14ac:dyDescent="0.2">
      <c r="A153" s="306" t="s">
        <v>490</v>
      </c>
      <c r="B153" s="5" t="s">
        <v>483</v>
      </c>
      <c r="C153" s="5" t="s">
        <v>407</v>
      </c>
      <c r="D153" s="5" t="s">
        <v>431</v>
      </c>
      <c r="E153" s="5" t="s">
        <v>82</v>
      </c>
      <c r="F153" s="117" t="s">
        <v>304</v>
      </c>
      <c r="G153" s="5" t="s">
        <v>305</v>
      </c>
      <c r="H153" s="326">
        <v>13832</v>
      </c>
      <c r="I153" s="381">
        <v>163635</v>
      </c>
      <c r="J153" s="379">
        <v>8.4529593302166397</v>
      </c>
      <c r="K153" s="326">
        <v>13816</v>
      </c>
      <c r="L153" s="381">
        <v>163335</v>
      </c>
      <c r="M153" s="379">
        <v>8.4586891970490097</v>
      </c>
      <c r="N153" s="326">
        <v>13706</v>
      </c>
      <c r="O153" s="326">
        <v>162453</v>
      </c>
      <c r="P153" s="379">
        <v>8.4369017500446279</v>
      </c>
      <c r="Q153" s="326">
        <v>13661</v>
      </c>
      <c r="R153" s="326">
        <v>161721</v>
      </c>
      <c r="S153" s="379">
        <v>8.4472641153591681</v>
      </c>
      <c r="T153" s="326">
        <v>13599</v>
      </c>
      <c r="U153" s="326">
        <v>160743</v>
      </c>
      <c r="V153" s="379">
        <v>8.4600884641943974</v>
      </c>
      <c r="W153" s="326">
        <v>13546</v>
      </c>
      <c r="X153" s="326">
        <v>159429</v>
      </c>
      <c r="Y153" s="379">
        <v>8.4965721418311606</v>
      </c>
      <c r="Z153" s="326">
        <v>13568</v>
      </c>
      <c r="AA153" s="326">
        <v>159259</v>
      </c>
      <c r="AB153" s="379">
        <v>8.5194557293465358</v>
      </c>
      <c r="AC153" s="326">
        <v>13531</v>
      </c>
      <c r="AD153" s="326">
        <v>158722</v>
      </c>
      <c r="AE153" s="379">
        <v>8.5249681833646243</v>
      </c>
      <c r="AF153" s="326">
        <v>13451</v>
      </c>
      <c r="AG153" s="326">
        <v>157568</v>
      </c>
      <c r="AH153" s="379">
        <v>8.5366318034118613</v>
      </c>
      <c r="AI153" s="326">
        <v>13201</v>
      </c>
      <c r="AJ153" s="326">
        <v>156167</v>
      </c>
      <c r="AK153" s="379">
        <v>8.4531303028168558</v>
      </c>
      <c r="AL153" s="326">
        <v>13195</v>
      </c>
      <c r="AM153" s="326">
        <v>155723</v>
      </c>
      <c r="AN153" s="379">
        <v>8.4733790127341493</v>
      </c>
      <c r="AO153" s="326">
        <v>13127</v>
      </c>
      <c r="AP153" s="326">
        <v>155122</v>
      </c>
      <c r="AQ153" s="379">
        <v>8.4623715527133481</v>
      </c>
      <c r="AR153" s="302">
        <v>13129</v>
      </c>
      <c r="AS153" s="305">
        <v>155282</v>
      </c>
      <c r="AT153" s="300">
        <v>8.4549400445640845</v>
      </c>
      <c r="AU153" s="302">
        <v>13139</v>
      </c>
      <c r="AV153" s="302">
        <v>154997</v>
      </c>
      <c r="AW153" s="300">
        <v>8.4769382633212249</v>
      </c>
      <c r="AX153" s="302">
        <v>13171</v>
      </c>
      <c r="AY153" s="302">
        <v>154630</v>
      </c>
      <c r="AZ153" s="300">
        <v>8.5177520532884952</v>
      </c>
      <c r="BA153" s="302">
        <v>13219</v>
      </c>
      <c r="BB153" s="302">
        <v>155300</v>
      </c>
      <c r="BC153" s="300">
        <v>8.5119124275595617</v>
      </c>
      <c r="BD153" s="302">
        <v>13167</v>
      </c>
      <c r="BE153" s="302">
        <v>155823</v>
      </c>
      <c r="BF153" s="300">
        <v>8.4499720837103638</v>
      </c>
      <c r="BG153" s="413">
        <v>13167</v>
      </c>
      <c r="BH153" s="302">
        <v>156453</v>
      </c>
      <c r="BI153" s="300">
        <f t="shared" si="4"/>
        <v>8.415946002952964</v>
      </c>
      <c r="BJ153" s="302">
        <v>13050</v>
      </c>
      <c r="BK153" s="302">
        <v>156247</v>
      </c>
      <c r="BL153" s="300">
        <v>8.3521603614789406</v>
      </c>
      <c r="BM153" s="302">
        <v>13042</v>
      </c>
      <c r="BN153" s="302">
        <v>156157</v>
      </c>
      <c r="BO153" s="300">
        <f t="shared" si="5"/>
        <v>8.3518510217281321</v>
      </c>
    </row>
    <row r="154" spans="1:67" x14ac:dyDescent="0.2">
      <c r="A154" s="329" t="s">
        <v>502</v>
      </c>
      <c r="B154" s="5" t="s">
        <v>481</v>
      </c>
      <c r="C154" s="5" t="s">
        <v>406</v>
      </c>
      <c r="D154" s="5" t="s">
        <v>435</v>
      </c>
      <c r="E154" s="5" t="s">
        <v>111</v>
      </c>
      <c r="F154" s="117" t="s">
        <v>306</v>
      </c>
      <c r="G154" s="5" t="s">
        <v>307</v>
      </c>
      <c r="H154" s="326">
        <v>8528</v>
      </c>
      <c r="I154" s="381">
        <v>81614</v>
      </c>
      <c r="J154" s="379">
        <v>10.449187639375596</v>
      </c>
      <c r="K154" s="326">
        <v>8450</v>
      </c>
      <c r="L154" s="381">
        <v>81291</v>
      </c>
      <c r="M154" s="379">
        <v>10.394754646885879</v>
      </c>
      <c r="N154" s="326">
        <v>8289</v>
      </c>
      <c r="O154" s="326">
        <v>80894</v>
      </c>
      <c r="P154" s="379">
        <v>10.246742650876456</v>
      </c>
      <c r="Q154" s="326">
        <v>8148</v>
      </c>
      <c r="R154" s="326">
        <v>80698</v>
      </c>
      <c r="S154" s="379">
        <v>10.096904508166249</v>
      </c>
      <c r="T154" s="326">
        <v>8008</v>
      </c>
      <c r="U154" s="326">
        <v>80372</v>
      </c>
      <c r="V154" s="379">
        <v>9.963668939431642</v>
      </c>
      <c r="W154" s="326">
        <v>7936</v>
      </c>
      <c r="X154" s="326">
        <v>79739</v>
      </c>
      <c r="Y154" s="379">
        <v>9.9524699331569231</v>
      </c>
      <c r="Z154" s="326">
        <v>7911</v>
      </c>
      <c r="AA154" s="326">
        <v>79901</v>
      </c>
      <c r="AB154" s="379">
        <v>9.9010024905820941</v>
      </c>
      <c r="AC154" s="326">
        <v>7940</v>
      </c>
      <c r="AD154" s="326">
        <v>80229</v>
      </c>
      <c r="AE154" s="379">
        <v>9.8966707798925579</v>
      </c>
      <c r="AF154" s="326">
        <v>8052</v>
      </c>
      <c r="AG154" s="326">
        <v>80265</v>
      </c>
      <c r="AH154" s="379">
        <v>10.031769762661185</v>
      </c>
      <c r="AI154" s="326">
        <v>8120</v>
      </c>
      <c r="AJ154" s="326">
        <v>80007</v>
      </c>
      <c r="AK154" s="379">
        <v>10.149111952704139</v>
      </c>
      <c r="AL154" s="326">
        <v>8081</v>
      </c>
      <c r="AM154" s="326">
        <v>80015</v>
      </c>
      <c r="AN154" s="379">
        <v>10.099356370680496</v>
      </c>
      <c r="AO154" s="326">
        <v>8100</v>
      </c>
      <c r="AP154" s="326">
        <v>79899</v>
      </c>
      <c r="AQ154" s="379">
        <v>10.137798971201141</v>
      </c>
      <c r="AR154" s="302">
        <v>8112</v>
      </c>
      <c r="AS154" s="305">
        <v>80221</v>
      </c>
      <c r="AT154" s="300">
        <v>10.112065419279242</v>
      </c>
      <c r="AU154" s="302">
        <v>8026</v>
      </c>
      <c r="AV154" s="302">
        <v>80309</v>
      </c>
      <c r="AW154" s="300">
        <v>9.9938985667857896</v>
      </c>
      <c r="AX154" s="302">
        <v>7906</v>
      </c>
      <c r="AY154" s="302">
        <v>79900</v>
      </c>
      <c r="AZ154" s="300">
        <v>9.8948685857321657</v>
      </c>
      <c r="BA154" s="302">
        <v>7876</v>
      </c>
      <c r="BB154" s="302">
        <v>80424</v>
      </c>
      <c r="BC154" s="300">
        <v>9.7930965880831593</v>
      </c>
      <c r="BD154" s="302">
        <v>7837</v>
      </c>
      <c r="BE154" s="302">
        <v>80713</v>
      </c>
      <c r="BF154" s="300">
        <v>9.7097121901056838</v>
      </c>
      <c r="BG154" s="413">
        <v>7819</v>
      </c>
      <c r="BH154" s="302">
        <v>81327</v>
      </c>
      <c r="BI154" s="300">
        <f t="shared" si="4"/>
        <v>9.6142732425885633</v>
      </c>
      <c r="BJ154" s="302">
        <v>7782</v>
      </c>
      <c r="BK154" s="302">
        <v>81808</v>
      </c>
      <c r="BL154" s="300">
        <v>9.5125171132407598</v>
      </c>
      <c r="BM154" s="302">
        <v>7701</v>
      </c>
      <c r="BN154" s="302">
        <v>82190</v>
      </c>
      <c r="BO154" s="300">
        <f t="shared" si="5"/>
        <v>9.369753011315245</v>
      </c>
    </row>
    <row r="155" spans="1:67" x14ac:dyDescent="0.2">
      <c r="A155" s="306" t="s">
        <v>500</v>
      </c>
      <c r="B155" s="5" t="s">
        <v>483</v>
      </c>
      <c r="C155" s="5" t="s">
        <v>407</v>
      </c>
      <c r="D155" s="5" t="s">
        <v>431</v>
      </c>
      <c r="E155" s="5" t="s">
        <v>82</v>
      </c>
      <c r="F155" s="117" t="s">
        <v>308</v>
      </c>
      <c r="G155" s="5" t="s">
        <v>309</v>
      </c>
      <c r="H155" s="326">
        <v>20033</v>
      </c>
      <c r="I155" s="381">
        <v>193082</v>
      </c>
      <c r="J155" s="379">
        <v>10.375384551641272</v>
      </c>
      <c r="K155" s="326">
        <v>19957</v>
      </c>
      <c r="L155" s="381">
        <v>192380</v>
      </c>
      <c r="M155" s="379">
        <v>10.373739473957793</v>
      </c>
      <c r="N155" s="326">
        <v>19671</v>
      </c>
      <c r="O155" s="326">
        <v>190983</v>
      </c>
      <c r="P155" s="379">
        <v>10.29986962190352</v>
      </c>
      <c r="Q155" s="326">
        <v>19485</v>
      </c>
      <c r="R155" s="326">
        <v>190052</v>
      </c>
      <c r="S155" s="379">
        <v>10.252457222233916</v>
      </c>
      <c r="T155" s="326">
        <v>19244</v>
      </c>
      <c r="U155" s="326">
        <v>189089</v>
      </c>
      <c r="V155" s="379">
        <v>10.177218135375405</v>
      </c>
      <c r="W155" s="326">
        <v>18907</v>
      </c>
      <c r="X155" s="326">
        <v>187458</v>
      </c>
      <c r="Y155" s="379">
        <v>10.085992595674764</v>
      </c>
      <c r="Z155" s="326">
        <v>18746</v>
      </c>
      <c r="AA155" s="326">
        <v>188071</v>
      </c>
      <c r="AB155" s="379">
        <v>9.9675122693025511</v>
      </c>
      <c r="AC155" s="326">
        <v>18538</v>
      </c>
      <c r="AD155" s="326">
        <v>187197</v>
      </c>
      <c r="AE155" s="379">
        <v>9.902936478682884</v>
      </c>
      <c r="AF155" s="326">
        <v>18323</v>
      </c>
      <c r="AG155" s="326">
        <v>186526</v>
      </c>
      <c r="AH155" s="379">
        <v>9.8232954118996805</v>
      </c>
      <c r="AI155" s="326">
        <v>18061</v>
      </c>
      <c r="AJ155" s="326">
        <v>185635</v>
      </c>
      <c r="AK155" s="379">
        <v>9.7293075120532233</v>
      </c>
      <c r="AL155" s="326">
        <v>17712</v>
      </c>
      <c r="AM155" s="326">
        <v>184766</v>
      </c>
      <c r="AN155" s="379">
        <v>9.5861792754078134</v>
      </c>
      <c r="AO155" s="326">
        <v>17520</v>
      </c>
      <c r="AP155" s="326">
        <v>184341</v>
      </c>
      <c r="AQ155" s="379">
        <v>9.5041255065340859</v>
      </c>
      <c r="AR155" s="302">
        <v>17179</v>
      </c>
      <c r="AS155" s="305">
        <v>184408</v>
      </c>
      <c r="AT155" s="300">
        <v>9.3157563663181655</v>
      </c>
      <c r="AU155" s="302">
        <v>16963</v>
      </c>
      <c r="AV155" s="302">
        <v>184026</v>
      </c>
      <c r="AW155" s="300">
        <v>9.2177192353254433</v>
      </c>
      <c r="AX155" s="302">
        <v>16812</v>
      </c>
      <c r="AY155" s="302">
        <v>183673</v>
      </c>
      <c r="AZ155" s="300">
        <v>9.15322339157089</v>
      </c>
      <c r="BA155" s="302">
        <v>16728</v>
      </c>
      <c r="BB155" s="302">
        <v>184207</v>
      </c>
      <c r="BC155" s="300">
        <v>9.0810881236869392</v>
      </c>
      <c r="BD155" s="302">
        <v>16684</v>
      </c>
      <c r="BE155" s="302">
        <v>185009</v>
      </c>
      <c r="BF155" s="300">
        <v>9.0179396677999435</v>
      </c>
      <c r="BG155" s="413">
        <v>16751</v>
      </c>
      <c r="BH155" s="302">
        <v>185822</v>
      </c>
      <c r="BI155" s="300">
        <f t="shared" si="4"/>
        <v>9.0145407971069087</v>
      </c>
      <c r="BJ155" s="302">
        <v>16704</v>
      </c>
      <c r="BK155" s="302">
        <v>185453</v>
      </c>
      <c r="BL155" s="300">
        <v>9.0071338829784366</v>
      </c>
      <c r="BM155" s="302">
        <v>16714</v>
      </c>
      <c r="BN155" s="302">
        <v>185534</v>
      </c>
      <c r="BO155" s="300">
        <f t="shared" si="5"/>
        <v>9.0085914172065511</v>
      </c>
    </row>
    <row r="156" spans="1:67" x14ac:dyDescent="0.2">
      <c r="A156" s="306" t="s">
        <v>498</v>
      </c>
      <c r="B156" s="5" t="s">
        <v>493</v>
      </c>
      <c r="C156" s="5" t="s">
        <v>98</v>
      </c>
      <c r="D156" s="5" t="s">
        <v>434</v>
      </c>
      <c r="E156" s="5" t="s">
        <v>98</v>
      </c>
      <c r="F156" s="117" t="s">
        <v>310</v>
      </c>
      <c r="G156" s="5" t="s">
        <v>311</v>
      </c>
      <c r="H156" s="326">
        <v>13577</v>
      </c>
      <c r="I156" s="381">
        <v>136870</v>
      </c>
      <c r="J156" s="379">
        <v>9.9196317673704968</v>
      </c>
      <c r="K156" s="326">
        <v>13460</v>
      </c>
      <c r="L156" s="381">
        <v>135826</v>
      </c>
      <c r="M156" s="379">
        <v>9.9097374582186042</v>
      </c>
      <c r="N156" s="326">
        <v>13307</v>
      </c>
      <c r="O156" s="326">
        <v>134705</v>
      </c>
      <c r="P156" s="379">
        <v>9.8786236591069372</v>
      </c>
      <c r="Q156" s="326">
        <v>13231</v>
      </c>
      <c r="R156" s="326">
        <v>133517</v>
      </c>
      <c r="S156" s="379">
        <v>9.9095995266520376</v>
      </c>
      <c r="T156" s="326">
        <v>13185</v>
      </c>
      <c r="U156" s="326">
        <v>132380</v>
      </c>
      <c r="V156" s="379">
        <v>9.9599637407463355</v>
      </c>
      <c r="W156" s="326">
        <v>13153</v>
      </c>
      <c r="X156" s="326">
        <v>130950</v>
      </c>
      <c r="Y156" s="379">
        <v>10.044291714394808</v>
      </c>
      <c r="Z156" s="326">
        <v>13096</v>
      </c>
      <c r="AA156" s="326">
        <v>129810</v>
      </c>
      <c r="AB156" s="379">
        <v>10.088591017641168</v>
      </c>
      <c r="AC156" s="326">
        <v>13180</v>
      </c>
      <c r="AD156" s="326">
        <v>128501</v>
      </c>
      <c r="AE156" s="379">
        <v>10.256729519614634</v>
      </c>
      <c r="AF156" s="326">
        <v>13118</v>
      </c>
      <c r="AG156" s="326">
        <v>126009</v>
      </c>
      <c r="AH156" s="379">
        <v>10.410367513431581</v>
      </c>
      <c r="AI156" s="326">
        <v>12963</v>
      </c>
      <c r="AJ156" s="326">
        <v>124352</v>
      </c>
      <c r="AK156" s="379">
        <v>10.424440298507463</v>
      </c>
      <c r="AL156" s="326">
        <v>12989</v>
      </c>
      <c r="AM156" s="326">
        <v>124306</v>
      </c>
      <c r="AN156" s="379">
        <v>10.449214036329703</v>
      </c>
      <c r="AO156" s="326">
        <v>12860</v>
      </c>
      <c r="AP156" s="326">
        <v>123217</v>
      </c>
      <c r="AQ156" s="379">
        <v>10.436871535583563</v>
      </c>
      <c r="AR156" s="302">
        <v>12879</v>
      </c>
      <c r="AS156" s="305">
        <v>122601</v>
      </c>
      <c r="AT156" s="300">
        <v>10.504808280519736</v>
      </c>
      <c r="AU156" s="302">
        <v>12941</v>
      </c>
      <c r="AV156" s="302">
        <v>122064</v>
      </c>
      <c r="AW156" s="300">
        <v>10.60181544108009</v>
      </c>
      <c r="AX156" s="302">
        <v>13024</v>
      </c>
      <c r="AY156" s="302">
        <v>121705</v>
      </c>
      <c r="AZ156" s="300">
        <v>10.701285896224476</v>
      </c>
      <c r="BA156" s="302">
        <v>13076</v>
      </c>
      <c r="BB156" s="302">
        <v>121985</v>
      </c>
      <c r="BC156" s="300">
        <v>10.719350739845062</v>
      </c>
      <c r="BD156" s="302">
        <v>13096</v>
      </c>
      <c r="BE156" s="302">
        <v>122263</v>
      </c>
      <c r="BF156" s="300">
        <v>10.711335399916573</v>
      </c>
      <c r="BG156" s="413">
        <v>13097</v>
      </c>
      <c r="BH156" s="302">
        <v>122325</v>
      </c>
      <c r="BI156" s="300">
        <f t="shared" si="4"/>
        <v>10.706723891273247</v>
      </c>
      <c r="BJ156" s="302">
        <v>13073</v>
      </c>
      <c r="BK156" s="302">
        <v>122257</v>
      </c>
      <c r="BL156" s="300">
        <v>10.693048250815904</v>
      </c>
      <c r="BM156" s="302">
        <v>12930</v>
      </c>
      <c r="BN156" s="302">
        <v>122603</v>
      </c>
      <c r="BO156" s="300">
        <f t="shared" si="5"/>
        <v>10.546234594585776</v>
      </c>
    </row>
    <row r="157" spans="1:67" x14ac:dyDescent="0.2">
      <c r="A157" s="306" t="s">
        <v>479</v>
      </c>
      <c r="B157" s="5" t="s">
        <v>480</v>
      </c>
      <c r="C157" s="5" t="s">
        <v>405</v>
      </c>
      <c r="D157" s="5" t="s">
        <v>552</v>
      </c>
      <c r="E157" s="5" t="s">
        <v>20</v>
      </c>
      <c r="F157" s="117" t="s">
        <v>312</v>
      </c>
      <c r="G157" s="5" t="s">
        <v>313</v>
      </c>
      <c r="H157" s="326">
        <v>13818</v>
      </c>
      <c r="I157" s="381">
        <v>117768</v>
      </c>
      <c r="J157" s="379">
        <v>11.733238231098431</v>
      </c>
      <c r="K157" s="326">
        <v>13838</v>
      </c>
      <c r="L157" s="381">
        <v>118070</v>
      </c>
      <c r="M157" s="379">
        <v>11.720166003218429</v>
      </c>
      <c r="N157" s="326">
        <v>13849</v>
      </c>
      <c r="O157" s="326">
        <v>118202</v>
      </c>
      <c r="P157" s="379">
        <v>11.716383817532698</v>
      </c>
      <c r="Q157" s="326">
        <v>13861</v>
      </c>
      <c r="R157" s="326">
        <v>118700</v>
      </c>
      <c r="S157" s="379">
        <v>11.677337826453243</v>
      </c>
      <c r="T157" s="326">
        <v>13902</v>
      </c>
      <c r="U157" s="326">
        <v>118858</v>
      </c>
      <c r="V157" s="379">
        <v>11.696309882380655</v>
      </c>
      <c r="W157" s="326">
        <v>13865</v>
      </c>
      <c r="X157" s="326">
        <v>118562</v>
      </c>
      <c r="Y157" s="379">
        <v>11.69430340243923</v>
      </c>
      <c r="Z157" s="326">
        <v>13862</v>
      </c>
      <c r="AA157" s="326">
        <v>118762</v>
      </c>
      <c r="AB157" s="379">
        <v>11.672083663124569</v>
      </c>
      <c r="AC157" s="326">
        <v>13793</v>
      </c>
      <c r="AD157" s="326">
        <v>118431</v>
      </c>
      <c r="AE157" s="379">
        <v>11.646443920932864</v>
      </c>
      <c r="AF157" s="326">
        <v>13690</v>
      </c>
      <c r="AG157" s="326">
        <v>117203</v>
      </c>
      <c r="AH157" s="379">
        <v>11.680588380843494</v>
      </c>
      <c r="AI157" s="326">
        <v>13424</v>
      </c>
      <c r="AJ157" s="326">
        <v>115550</v>
      </c>
      <c r="AK157" s="379">
        <v>11.617481609692774</v>
      </c>
      <c r="AL157" s="326">
        <v>13304</v>
      </c>
      <c r="AM157" s="326">
        <v>115760</v>
      </c>
      <c r="AN157" s="379">
        <v>11.492743607463717</v>
      </c>
      <c r="AO157" s="326">
        <v>13141</v>
      </c>
      <c r="AP157" s="326">
        <v>115034</v>
      </c>
      <c r="AQ157" s="379">
        <v>11.423579115739695</v>
      </c>
      <c r="AR157" s="302">
        <v>13029</v>
      </c>
      <c r="AS157" s="305">
        <v>114589</v>
      </c>
      <c r="AT157" s="300">
        <v>11.370201328225223</v>
      </c>
      <c r="AU157" s="302">
        <v>12897</v>
      </c>
      <c r="AV157" s="302">
        <v>113993</v>
      </c>
      <c r="AW157" s="300">
        <v>11.313852604984517</v>
      </c>
      <c r="AX157" s="302">
        <v>12789</v>
      </c>
      <c r="AY157" s="302">
        <v>113557</v>
      </c>
      <c r="AZ157" s="300">
        <v>11.262185510360435</v>
      </c>
      <c r="BA157" s="302">
        <v>12759</v>
      </c>
      <c r="BB157" s="302">
        <v>113443</v>
      </c>
      <c r="BC157" s="300">
        <v>11.247057993882391</v>
      </c>
      <c r="BD157" s="302">
        <v>12753</v>
      </c>
      <c r="BE157" s="302">
        <v>112934</v>
      </c>
      <c r="BF157" s="300">
        <v>11.292436290222609</v>
      </c>
      <c r="BG157" s="413">
        <v>12597</v>
      </c>
      <c r="BH157" s="302">
        <v>112207</v>
      </c>
      <c r="BI157" s="300">
        <f t="shared" si="4"/>
        <v>11.22657231723511</v>
      </c>
      <c r="BJ157" s="302">
        <v>12621</v>
      </c>
      <c r="BK157" s="302">
        <v>112506</v>
      </c>
      <c r="BL157" s="300">
        <v>11.21806836968695</v>
      </c>
      <c r="BM157" s="302">
        <v>12606</v>
      </c>
      <c r="BN157" s="302">
        <v>112608</v>
      </c>
      <c r="BO157" s="300">
        <f t="shared" si="5"/>
        <v>11.19458653026428</v>
      </c>
    </row>
    <row r="158" spans="1:67" x14ac:dyDescent="0.2">
      <c r="A158" s="306" t="s">
        <v>496</v>
      </c>
      <c r="B158" s="5" t="s">
        <v>497</v>
      </c>
      <c r="C158" s="5" t="s">
        <v>411</v>
      </c>
      <c r="D158" s="5" t="s">
        <v>439</v>
      </c>
      <c r="E158" s="5" t="s">
        <v>145</v>
      </c>
      <c r="F158" s="117" t="s">
        <v>314</v>
      </c>
      <c r="G158" s="5" t="s">
        <v>315</v>
      </c>
      <c r="H158" s="326">
        <v>6845</v>
      </c>
      <c r="I158" s="381">
        <v>82847</v>
      </c>
      <c r="J158" s="379">
        <v>8.2622183060340149</v>
      </c>
      <c r="K158" s="326">
        <v>6864</v>
      </c>
      <c r="L158" s="381">
        <v>82768</v>
      </c>
      <c r="M158" s="379">
        <v>8.2930601198530844</v>
      </c>
      <c r="N158" s="326">
        <v>6827</v>
      </c>
      <c r="O158" s="326">
        <v>82345</v>
      </c>
      <c r="P158" s="379">
        <v>8.2907280344890388</v>
      </c>
      <c r="Q158" s="326">
        <v>6848</v>
      </c>
      <c r="R158" s="326">
        <v>82327</v>
      </c>
      <c r="S158" s="379">
        <v>8.3180487567869594</v>
      </c>
      <c r="T158" s="326">
        <v>6928</v>
      </c>
      <c r="U158" s="326">
        <v>82276</v>
      </c>
      <c r="V158" s="379">
        <v>8.4204385239924164</v>
      </c>
      <c r="W158" s="326">
        <v>6989</v>
      </c>
      <c r="X158" s="326">
        <v>82015</v>
      </c>
      <c r="Y158" s="379">
        <v>8.5216119002621458</v>
      </c>
      <c r="Z158" s="326">
        <v>7042</v>
      </c>
      <c r="AA158" s="326">
        <v>82392</v>
      </c>
      <c r="AB158" s="379">
        <v>8.54694630546655</v>
      </c>
      <c r="AC158" s="326">
        <v>7072</v>
      </c>
      <c r="AD158" s="326">
        <v>82197</v>
      </c>
      <c r="AE158" s="379">
        <v>8.6037203304256842</v>
      </c>
      <c r="AF158" s="326">
        <v>7135</v>
      </c>
      <c r="AG158" s="326">
        <v>81861</v>
      </c>
      <c r="AH158" s="379">
        <v>8.7159941852652665</v>
      </c>
      <c r="AI158" s="326">
        <v>7151</v>
      </c>
      <c r="AJ158" s="326">
        <v>81491</v>
      </c>
      <c r="AK158" s="379">
        <v>8.7752021695647375</v>
      </c>
      <c r="AL158" s="326">
        <v>7158</v>
      </c>
      <c r="AM158" s="326">
        <v>80995</v>
      </c>
      <c r="AN158" s="379">
        <v>8.8375825668251125</v>
      </c>
      <c r="AO158" s="326">
        <v>7141</v>
      </c>
      <c r="AP158" s="326">
        <v>80103</v>
      </c>
      <c r="AQ158" s="379">
        <v>8.9147722307529058</v>
      </c>
      <c r="AR158" s="302">
        <v>7155</v>
      </c>
      <c r="AS158" s="305">
        <v>80242</v>
      </c>
      <c r="AT158" s="300">
        <v>8.91677675033025</v>
      </c>
      <c r="AU158" s="302">
        <v>7219</v>
      </c>
      <c r="AV158" s="302">
        <v>80374</v>
      </c>
      <c r="AW158" s="300">
        <v>8.9817602707343163</v>
      </c>
      <c r="AX158" s="302">
        <v>7246</v>
      </c>
      <c r="AY158" s="302">
        <v>80379</v>
      </c>
      <c r="AZ158" s="300">
        <v>9.0147924209059571</v>
      </c>
      <c r="BA158" s="302">
        <v>7285</v>
      </c>
      <c r="BB158" s="302">
        <v>80628</v>
      </c>
      <c r="BC158" s="300">
        <v>9.0353227166741092</v>
      </c>
      <c r="BD158" s="302">
        <v>7201</v>
      </c>
      <c r="BE158" s="302">
        <v>80356</v>
      </c>
      <c r="BF158" s="300">
        <v>8.9613718950669519</v>
      </c>
      <c r="BG158" s="413">
        <v>7193</v>
      </c>
      <c r="BH158" s="302">
        <v>80650</v>
      </c>
      <c r="BI158" s="300">
        <f t="shared" si="4"/>
        <v>8.9187848729076258</v>
      </c>
      <c r="BJ158" s="302">
        <v>7162</v>
      </c>
      <c r="BK158" s="302">
        <v>80568</v>
      </c>
      <c r="BL158" s="300">
        <v>8.8893853639161957</v>
      </c>
      <c r="BM158" s="302">
        <v>7133</v>
      </c>
      <c r="BN158" s="302">
        <v>80967</v>
      </c>
      <c r="BO158" s="300">
        <f t="shared" si="5"/>
        <v>8.8097620018032039</v>
      </c>
    </row>
    <row r="159" spans="1:67" x14ac:dyDescent="0.2">
      <c r="A159" s="306" t="s">
        <v>626</v>
      </c>
      <c r="B159" s="5" t="s">
        <v>477</v>
      </c>
      <c r="C159" s="5" t="s">
        <v>404</v>
      </c>
      <c r="D159" s="5" t="s">
        <v>422</v>
      </c>
      <c r="E159" s="5" t="s">
        <v>31</v>
      </c>
      <c r="F159" s="117" t="s">
        <v>316</v>
      </c>
      <c r="G159" s="5" t="s">
        <v>317</v>
      </c>
      <c r="H159" s="326">
        <v>7899</v>
      </c>
      <c r="I159" s="381">
        <v>110281</v>
      </c>
      <c r="J159" s="379">
        <v>7.1626118733054644</v>
      </c>
      <c r="K159" s="326">
        <v>7732</v>
      </c>
      <c r="L159" s="381">
        <v>109145</v>
      </c>
      <c r="M159" s="379">
        <v>7.0841541069219849</v>
      </c>
      <c r="N159" s="326">
        <v>7605</v>
      </c>
      <c r="O159" s="326">
        <v>108506</v>
      </c>
      <c r="P159" s="379">
        <v>7.0088290048476578</v>
      </c>
      <c r="Q159" s="326">
        <v>7466</v>
      </c>
      <c r="R159" s="326">
        <v>107420</v>
      </c>
      <c r="S159" s="379">
        <v>6.9502885868553337</v>
      </c>
      <c r="T159" s="326">
        <v>7273</v>
      </c>
      <c r="U159" s="326">
        <v>106197</v>
      </c>
      <c r="V159" s="379">
        <v>6.8485927097752297</v>
      </c>
      <c r="W159" s="326">
        <v>7166</v>
      </c>
      <c r="X159" s="326">
        <v>105053</v>
      </c>
      <c r="Y159" s="379">
        <v>6.8213187629101499</v>
      </c>
      <c r="Z159" s="326">
        <v>7092</v>
      </c>
      <c r="AA159" s="326">
        <v>104429</v>
      </c>
      <c r="AB159" s="379">
        <v>6.7912169991094427</v>
      </c>
      <c r="AC159" s="326">
        <v>7089</v>
      </c>
      <c r="AD159" s="326">
        <v>103880</v>
      </c>
      <c r="AE159" s="379">
        <v>6.8242202541393917</v>
      </c>
      <c r="AF159" s="326">
        <v>7035</v>
      </c>
      <c r="AG159" s="326">
        <v>102598</v>
      </c>
      <c r="AH159" s="379">
        <v>6.856858808163901</v>
      </c>
      <c r="AI159" s="326">
        <v>7003</v>
      </c>
      <c r="AJ159" s="326">
        <v>101793</v>
      </c>
      <c r="AK159" s="379">
        <v>6.8796479129213202</v>
      </c>
      <c r="AL159" s="326">
        <v>7033</v>
      </c>
      <c r="AM159" s="326">
        <v>101760</v>
      </c>
      <c r="AN159" s="379">
        <v>6.911360062893082</v>
      </c>
      <c r="AO159" s="326">
        <v>7012</v>
      </c>
      <c r="AP159" s="326">
        <v>101745</v>
      </c>
      <c r="AQ159" s="379">
        <v>6.8917391518010716</v>
      </c>
      <c r="AR159" s="302">
        <v>7013</v>
      </c>
      <c r="AS159" s="305">
        <v>102180</v>
      </c>
      <c r="AT159" s="300">
        <v>6.8633783519279703</v>
      </c>
      <c r="AU159" s="302">
        <v>6980</v>
      </c>
      <c r="AV159" s="302">
        <v>101956</v>
      </c>
      <c r="AW159" s="300">
        <v>6.8460904703989955</v>
      </c>
      <c r="AX159" s="302">
        <v>6930</v>
      </c>
      <c r="AY159" s="302">
        <v>101551</v>
      </c>
      <c r="AZ159" s="300">
        <v>6.8241573199673073</v>
      </c>
      <c r="BA159" s="302">
        <v>6918</v>
      </c>
      <c r="BB159" s="302">
        <v>101800</v>
      </c>
      <c r="BC159" s="300">
        <v>6.7956777996070725</v>
      </c>
      <c r="BD159" s="302">
        <v>6983</v>
      </c>
      <c r="BE159" s="302">
        <v>102025</v>
      </c>
      <c r="BF159" s="300">
        <v>6.844400882136731</v>
      </c>
      <c r="BG159" s="413">
        <v>7002</v>
      </c>
      <c r="BH159" s="302">
        <v>101992</v>
      </c>
      <c r="BI159" s="300">
        <f t="shared" si="4"/>
        <v>6.8652443328888531</v>
      </c>
      <c r="BJ159" s="302">
        <v>6960</v>
      </c>
      <c r="BK159" s="302">
        <v>102056</v>
      </c>
      <c r="BL159" s="300">
        <v>6.8197852159598655</v>
      </c>
      <c r="BM159" s="302">
        <v>7000</v>
      </c>
      <c r="BN159" s="302">
        <v>102242</v>
      </c>
      <c r="BO159" s="300">
        <f t="shared" si="5"/>
        <v>6.8465014377653022</v>
      </c>
    </row>
    <row r="160" spans="1:67" x14ac:dyDescent="0.2">
      <c r="A160" s="306" t="s">
        <v>496</v>
      </c>
      <c r="B160" s="5" t="s">
        <v>497</v>
      </c>
      <c r="C160" s="5" t="s">
        <v>411</v>
      </c>
      <c r="D160" s="5" t="s">
        <v>439</v>
      </c>
      <c r="E160" s="5" t="s">
        <v>145</v>
      </c>
      <c r="F160" s="117" t="s">
        <v>318</v>
      </c>
      <c r="G160" s="5" t="s">
        <v>319</v>
      </c>
      <c r="H160" s="326">
        <v>10050</v>
      </c>
      <c r="I160" s="381">
        <v>151682</v>
      </c>
      <c r="J160" s="379">
        <v>6.6257037750029664</v>
      </c>
      <c r="K160" s="326">
        <v>10013</v>
      </c>
      <c r="L160" s="381">
        <v>151393</v>
      </c>
      <c r="M160" s="379">
        <v>6.6139121359640143</v>
      </c>
      <c r="N160" s="326">
        <v>9904</v>
      </c>
      <c r="O160" s="326">
        <v>150062</v>
      </c>
      <c r="P160" s="379">
        <v>6.5999386920073038</v>
      </c>
      <c r="Q160" s="326">
        <v>9795</v>
      </c>
      <c r="R160" s="326">
        <v>148662</v>
      </c>
      <c r="S160" s="379">
        <v>6.588771844856117</v>
      </c>
      <c r="T160" s="326">
        <v>9820</v>
      </c>
      <c r="U160" s="326">
        <v>147880</v>
      </c>
      <c r="V160" s="379">
        <v>6.6405193400054099</v>
      </c>
      <c r="W160" s="326">
        <v>9755</v>
      </c>
      <c r="X160" s="326">
        <v>146974</v>
      </c>
      <c r="Y160" s="379">
        <v>6.6372283533141907</v>
      </c>
      <c r="Z160" s="326">
        <v>9709</v>
      </c>
      <c r="AA160" s="326">
        <v>146256</v>
      </c>
      <c r="AB160" s="379">
        <v>6.6383601356525546</v>
      </c>
      <c r="AC160" s="326">
        <v>9657</v>
      </c>
      <c r="AD160" s="326">
        <v>145271</v>
      </c>
      <c r="AE160" s="379">
        <v>6.647575909851243</v>
      </c>
      <c r="AF160" s="326">
        <v>9678</v>
      </c>
      <c r="AG160" s="326">
        <v>143926</v>
      </c>
      <c r="AH160" s="379">
        <v>6.7242888706696498</v>
      </c>
      <c r="AI160" s="326">
        <v>9667</v>
      </c>
      <c r="AJ160" s="326">
        <v>142593</v>
      </c>
      <c r="AK160" s="379">
        <v>6.7794351756397573</v>
      </c>
      <c r="AL160" s="326">
        <v>9664</v>
      </c>
      <c r="AM160" s="326">
        <v>141899</v>
      </c>
      <c r="AN160" s="379">
        <v>6.8104778751083517</v>
      </c>
      <c r="AO160" s="326">
        <v>9578</v>
      </c>
      <c r="AP160" s="326">
        <v>139287</v>
      </c>
      <c r="AQ160" s="379">
        <v>6.876449345595784</v>
      </c>
      <c r="AR160" s="302">
        <v>9554</v>
      </c>
      <c r="AS160" s="305">
        <v>138623</v>
      </c>
      <c r="AT160" s="300">
        <v>6.8920741868232547</v>
      </c>
      <c r="AU160" s="302">
        <v>9514</v>
      </c>
      <c r="AV160" s="302">
        <v>138015</v>
      </c>
      <c r="AW160" s="300">
        <v>6.8934536101148431</v>
      </c>
      <c r="AX160" s="302">
        <v>9503</v>
      </c>
      <c r="AY160" s="302">
        <v>138049</v>
      </c>
      <c r="AZ160" s="300">
        <v>6.8837876406203593</v>
      </c>
      <c r="BA160" s="302">
        <v>9487</v>
      </c>
      <c r="BB160" s="302">
        <v>138658</v>
      </c>
      <c r="BC160" s="300">
        <v>6.8420141643468106</v>
      </c>
      <c r="BD160" s="302">
        <v>9452</v>
      </c>
      <c r="BE160" s="302">
        <v>138696</v>
      </c>
      <c r="BF160" s="300">
        <v>6.8149045394243535</v>
      </c>
      <c r="BG160" s="413">
        <v>9437</v>
      </c>
      <c r="BH160" s="302">
        <v>139154</v>
      </c>
      <c r="BI160" s="300">
        <f t="shared" si="4"/>
        <v>6.7816951003923709</v>
      </c>
      <c r="BJ160" s="302">
        <v>9373</v>
      </c>
      <c r="BK160" s="302">
        <v>139503</v>
      </c>
      <c r="BL160" s="300">
        <v>6.7188519243313758</v>
      </c>
      <c r="BM160" s="302">
        <v>9336</v>
      </c>
      <c r="BN160" s="302">
        <v>140064</v>
      </c>
      <c r="BO160" s="300">
        <f t="shared" si="5"/>
        <v>6.6655243317340647</v>
      </c>
    </row>
    <row r="161" spans="1:67" x14ac:dyDescent="0.2">
      <c r="A161" s="306" t="s">
        <v>632</v>
      </c>
      <c r="B161" s="5" t="s">
        <v>488</v>
      </c>
      <c r="C161" s="5" t="s">
        <v>409</v>
      </c>
      <c r="D161" s="5" t="s">
        <v>430</v>
      </c>
      <c r="E161" s="5" t="s">
        <v>65</v>
      </c>
      <c r="F161" s="117" t="s">
        <v>320</v>
      </c>
      <c r="G161" s="5" t="s">
        <v>321</v>
      </c>
      <c r="H161" s="326">
        <v>9217</v>
      </c>
      <c r="I161" s="381">
        <v>97453</v>
      </c>
      <c r="J161" s="379">
        <v>9.4578925225493311</v>
      </c>
      <c r="K161" s="326">
        <v>9232</v>
      </c>
      <c r="L161" s="381">
        <v>97067</v>
      </c>
      <c r="M161" s="379">
        <v>9.5109563497378105</v>
      </c>
      <c r="N161" s="326">
        <v>9198</v>
      </c>
      <c r="O161" s="326">
        <v>96432</v>
      </c>
      <c r="P161" s="379">
        <v>9.5383275261324041</v>
      </c>
      <c r="Q161" s="326">
        <v>9175</v>
      </c>
      <c r="R161" s="326">
        <v>95852</v>
      </c>
      <c r="S161" s="379">
        <v>9.5720485748862831</v>
      </c>
      <c r="T161" s="326">
        <v>9156</v>
      </c>
      <c r="U161" s="326">
        <v>95004</v>
      </c>
      <c r="V161" s="379">
        <v>9.6374889478337753</v>
      </c>
      <c r="W161" s="326">
        <v>9135</v>
      </c>
      <c r="X161" s="326">
        <v>94023</v>
      </c>
      <c r="Y161" s="379">
        <v>9.7157078587154206</v>
      </c>
      <c r="Z161" s="326">
        <v>9076</v>
      </c>
      <c r="AA161" s="326">
        <v>93320</v>
      </c>
      <c r="AB161" s="379">
        <v>9.7256750964423482</v>
      </c>
      <c r="AC161" s="326">
        <v>9044</v>
      </c>
      <c r="AD161" s="326">
        <v>92487</v>
      </c>
      <c r="AE161" s="379">
        <v>9.7786715970893212</v>
      </c>
      <c r="AF161" s="326">
        <v>9088</v>
      </c>
      <c r="AG161" s="326">
        <v>91440</v>
      </c>
      <c r="AH161" s="379">
        <v>9.9387576552930881</v>
      </c>
      <c r="AI161" s="326">
        <v>9011</v>
      </c>
      <c r="AJ161" s="326">
        <v>89580</v>
      </c>
      <c r="AK161" s="379">
        <v>10.059164992185755</v>
      </c>
      <c r="AL161" s="326">
        <v>8966</v>
      </c>
      <c r="AM161" s="326">
        <v>88374</v>
      </c>
      <c r="AN161" s="379">
        <v>10.145517912508204</v>
      </c>
      <c r="AO161" s="326">
        <v>8896</v>
      </c>
      <c r="AP161" s="326">
        <v>87340</v>
      </c>
      <c r="AQ161" s="379">
        <v>10.185482024272956</v>
      </c>
      <c r="AR161" s="302">
        <v>8825</v>
      </c>
      <c r="AS161" s="305">
        <v>86860</v>
      </c>
      <c r="AT161" s="300">
        <v>10.160027630670044</v>
      </c>
      <c r="AU161" s="302">
        <v>8807</v>
      </c>
      <c r="AV161" s="302">
        <v>86193</v>
      </c>
      <c r="AW161" s="300">
        <v>10.217767104057174</v>
      </c>
      <c r="AX161" s="302">
        <v>8807</v>
      </c>
      <c r="AY161" s="302">
        <v>85770</v>
      </c>
      <c r="AZ161" s="300">
        <v>10.268159029963856</v>
      </c>
      <c r="BA161" s="302">
        <v>8762</v>
      </c>
      <c r="BB161" s="302">
        <v>85545</v>
      </c>
      <c r="BC161" s="300">
        <v>10.242562394061604</v>
      </c>
      <c r="BD161" s="302">
        <v>8768</v>
      </c>
      <c r="BE161" s="302">
        <v>85694</v>
      </c>
      <c r="BF161" s="300">
        <v>10.231754848647514</v>
      </c>
      <c r="BG161" s="413">
        <v>8674</v>
      </c>
      <c r="BH161" s="302">
        <v>85510</v>
      </c>
      <c r="BI161" s="300">
        <f t="shared" si="4"/>
        <v>10.143842825400538</v>
      </c>
      <c r="BJ161" s="302">
        <v>8666</v>
      </c>
      <c r="BK161" s="302">
        <v>85355</v>
      </c>
      <c r="BL161" s="300">
        <v>10.152890867553161</v>
      </c>
      <c r="BM161" s="302">
        <v>8715</v>
      </c>
      <c r="BN161" s="302">
        <v>85262</v>
      </c>
      <c r="BO161" s="300">
        <f t="shared" si="5"/>
        <v>10.221435105908846</v>
      </c>
    </row>
    <row r="162" spans="1:67" x14ac:dyDescent="0.2">
      <c r="A162" s="306" t="s">
        <v>628</v>
      </c>
      <c r="B162" s="5" t="s">
        <v>485</v>
      </c>
      <c r="C162" s="5" t="s">
        <v>464</v>
      </c>
      <c r="D162" s="5" t="s">
        <v>425</v>
      </c>
      <c r="E162" s="5" t="s">
        <v>40</v>
      </c>
      <c r="F162" s="117" t="s">
        <v>322</v>
      </c>
      <c r="G162" s="5" t="s">
        <v>323</v>
      </c>
      <c r="H162" s="326">
        <v>11551</v>
      </c>
      <c r="I162" s="381">
        <v>204854</v>
      </c>
      <c r="J162" s="379">
        <v>5.6386499653411697</v>
      </c>
      <c r="K162" s="326">
        <v>11579</v>
      </c>
      <c r="L162" s="381">
        <v>203563</v>
      </c>
      <c r="M162" s="379">
        <v>5.6881653345647294</v>
      </c>
      <c r="N162" s="326">
        <v>11572</v>
      </c>
      <c r="O162" s="326">
        <v>201986</v>
      </c>
      <c r="P162" s="379">
        <v>5.7291099383125568</v>
      </c>
      <c r="Q162" s="326">
        <v>11612</v>
      </c>
      <c r="R162" s="326">
        <v>200115</v>
      </c>
      <c r="S162" s="379">
        <v>5.8026634685056093</v>
      </c>
      <c r="T162" s="326">
        <v>11591</v>
      </c>
      <c r="U162" s="326">
        <v>198414</v>
      </c>
      <c r="V162" s="379">
        <v>5.8418256776235546</v>
      </c>
      <c r="W162" s="326">
        <v>11637</v>
      </c>
      <c r="X162" s="326">
        <v>197195</v>
      </c>
      <c r="Y162" s="379">
        <v>5.9012652450619942</v>
      </c>
      <c r="Z162" s="326">
        <v>11731</v>
      </c>
      <c r="AA162" s="326">
        <v>196608</v>
      </c>
      <c r="AB162" s="379">
        <v>5.9666951497395839</v>
      </c>
      <c r="AC162" s="326">
        <v>11837</v>
      </c>
      <c r="AD162" s="326">
        <v>194874</v>
      </c>
      <c r="AE162" s="379">
        <v>6.0741812658435705</v>
      </c>
      <c r="AF162" s="326">
        <v>11770</v>
      </c>
      <c r="AG162" s="326">
        <v>192601</v>
      </c>
      <c r="AH162" s="379">
        <v>6.1110793817269897</v>
      </c>
      <c r="AI162" s="326">
        <v>11796</v>
      </c>
      <c r="AJ162" s="326">
        <v>190304</v>
      </c>
      <c r="AK162" s="379">
        <v>6.1985034471161926</v>
      </c>
      <c r="AL162" s="326">
        <v>11848</v>
      </c>
      <c r="AM162" s="326">
        <v>188716</v>
      </c>
      <c r="AN162" s="379">
        <v>6.278217003327752</v>
      </c>
      <c r="AO162" s="326">
        <v>11834</v>
      </c>
      <c r="AP162" s="326">
        <v>185794</v>
      </c>
      <c r="AQ162" s="379">
        <v>6.3694198951526966</v>
      </c>
      <c r="AR162" s="302">
        <v>11823</v>
      </c>
      <c r="AS162" s="305">
        <v>184304</v>
      </c>
      <c r="AT162" s="300">
        <v>6.4149448736869523</v>
      </c>
      <c r="AU162" s="302">
        <v>11889</v>
      </c>
      <c r="AV162" s="302">
        <v>183469</v>
      </c>
      <c r="AW162" s="300">
        <v>6.4801138066921391</v>
      </c>
      <c r="AX162" s="302">
        <v>11817</v>
      </c>
      <c r="AY162" s="302">
        <v>182445</v>
      </c>
      <c r="AZ162" s="300">
        <v>6.4770204719230451</v>
      </c>
      <c r="BA162" s="302">
        <v>11817</v>
      </c>
      <c r="BB162" s="302">
        <v>182430</v>
      </c>
      <c r="BC162" s="300">
        <v>6.4775530340404535</v>
      </c>
      <c r="BD162" s="302">
        <v>11848</v>
      </c>
      <c r="BE162" s="302">
        <v>182748</v>
      </c>
      <c r="BF162" s="300">
        <v>6.4832446866723572</v>
      </c>
      <c r="BG162" s="413">
        <v>11875</v>
      </c>
      <c r="BH162" s="302">
        <v>183054</v>
      </c>
      <c r="BI162" s="300">
        <f t="shared" si="4"/>
        <v>6.4871567952625995</v>
      </c>
      <c r="BJ162" s="302">
        <v>11763</v>
      </c>
      <c r="BK162" s="302">
        <v>182285</v>
      </c>
      <c r="BL162" s="300">
        <v>6.4530817127026365</v>
      </c>
      <c r="BM162" s="302">
        <v>11639</v>
      </c>
      <c r="BN162" s="302">
        <v>183152</v>
      </c>
      <c r="BO162" s="300">
        <f t="shared" si="5"/>
        <v>6.3548309600768764</v>
      </c>
    </row>
    <row r="163" spans="1:67" x14ac:dyDescent="0.2">
      <c r="A163" s="306" t="s">
        <v>632</v>
      </c>
      <c r="B163" s="5" t="s">
        <v>488</v>
      </c>
      <c r="C163" s="5" t="s">
        <v>409</v>
      </c>
      <c r="D163" s="5" t="s">
        <v>430</v>
      </c>
      <c r="E163" s="5" t="s">
        <v>65</v>
      </c>
      <c r="F163" s="117" t="s">
        <v>324</v>
      </c>
      <c r="G163" s="5" t="s">
        <v>325</v>
      </c>
      <c r="H163" s="326">
        <v>12168</v>
      </c>
      <c r="I163" s="381">
        <v>181862</v>
      </c>
      <c r="J163" s="379">
        <v>6.6907875202076301</v>
      </c>
      <c r="K163" s="326">
        <v>12033</v>
      </c>
      <c r="L163" s="381">
        <v>180533</v>
      </c>
      <c r="M163" s="379">
        <v>6.6652634144450049</v>
      </c>
      <c r="N163" s="326">
        <v>11905</v>
      </c>
      <c r="O163" s="326">
        <v>178999</v>
      </c>
      <c r="P163" s="379">
        <v>6.650875144553881</v>
      </c>
      <c r="Q163" s="326">
        <v>11868</v>
      </c>
      <c r="R163" s="326">
        <v>178128</v>
      </c>
      <c r="S163" s="379">
        <v>6.6626246294799243</v>
      </c>
      <c r="T163" s="326">
        <v>11817</v>
      </c>
      <c r="U163" s="326">
        <v>177005</v>
      </c>
      <c r="V163" s="379">
        <v>6.6760825965368209</v>
      </c>
      <c r="W163" s="326">
        <v>11728</v>
      </c>
      <c r="X163" s="326">
        <v>175096</v>
      </c>
      <c r="Y163" s="379">
        <v>6.6980399323799507</v>
      </c>
      <c r="Z163" s="326">
        <v>11832</v>
      </c>
      <c r="AA163" s="326">
        <v>174994</v>
      </c>
      <c r="AB163" s="379">
        <v>6.7613746757031672</v>
      </c>
      <c r="AC163" s="326">
        <v>11857</v>
      </c>
      <c r="AD163" s="326">
        <v>174584</v>
      </c>
      <c r="AE163" s="379">
        <v>6.7915731109380015</v>
      </c>
      <c r="AF163" s="326">
        <v>11813</v>
      </c>
      <c r="AG163" s="326">
        <v>174670</v>
      </c>
      <c r="AH163" s="379">
        <v>6.7630388733039446</v>
      </c>
      <c r="AI163" s="326">
        <v>11795</v>
      </c>
      <c r="AJ163" s="326">
        <v>171994</v>
      </c>
      <c r="AK163" s="379">
        <v>6.8577973650243607</v>
      </c>
      <c r="AL163" s="326">
        <v>11825</v>
      </c>
      <c r="AM163" s="326">
        <v>170901</v>
      </c>
      <c r="AN163" s="379">
        <v>6.9192105370945747</v>
      </c>
      <c r="AO163" s="326">
        <v>11861</v>
      </c>
      <c r="AP163" s="326">
        <v>170457</v>
      </c>
      <c r="AQ163" s="379">
        <v>6.9583531330482176</v>
      </c>
      <c r="AR163" s="302">
        <v>11756</v>
      </c>
      <c r="AS163" s="305">
        <v>170553</v>
      </c>
      <c r="AT163" s="300">
        <v>6.8928720104600911</v>
      </c>
      <c r="AU163" s="302">
        <v>11783</v>
      </c>
      <c r="AV163" s="302">
        <v>170739</v>
      </c>
      <c r="AW163" s="300">
        <v>6.9011766497402469</v>
      </c>
      <c r="AX163" s="302">
        <v>11812</v>
      </c>
      <c r="AY163" s="302">
        <v>171409</v>
      </c>
      <c r="AZ163" s="300">
        <v>6.8911200695412731</v>
      </c>
      <c r="BA163" s="302">
        <v>11791</v>
      </c>
      <c r="BB163" s="302">
        <v>171969</v>
      </c>
      <c r="BC163" s="300">
        <v>6.8564683169641043</v>
      </c>
      <c r="BD163" s="302">
        <v>11708</v>
      </c>
      <c r="BE163" s="302">
        <v>172099</v>
      </c>
      <c r="BF163" s="300">
        <v>6.8030610288264306</v>
      </c>
      <c r="BG163" s="413">
        <v>11653</v>
      </c>
      <c r="BH163" s="302">
        <v>172847</v>
      </c>
      <c r="BI163" s="300">
        <f t="shared" si="4"/>
        <v>6.7418005519332125</v>
      </c>
      <c r="BJ163" s="302">
        <v>11484</v>
      </c>
      <c r="BK163" s="302">
        <v>173002</v>
      </c>
      <c r="BL163" s="300">
        <v>6.6380735482826791</v>
      </c>
      <c r="BM163" s="302">
        <v>11328</v>
      </c>
      <c r="BN163" s="302">
        <v>172618</v>
      </c>
      <c r="BO163" s="300">
        <f t="shared" si="5"/>
        <v>6.5624674135953383</v>
      </c>
    </row>
    <row r="164" spans="1:67" x14ac:dyDescent="0.2">
      <c r="A164" s="306" t="s">
        <v>634</v>
      </c>
      <c r="B164" s="5" t="s">
        <v>491</v>
      </c>
      <c r="C164" s="5" t="s">
        <v>410</v>
      </c>
      <c r="D164" s="5" t="s">
        <v>432</v>
      </c>
      <c r="E164" s="5" t="s">
        <v>89</v>
      </c>
      <c r="F164" s="117" t="s">
        <v>326</v>
      </c>
      <c r="G164" s="5" t="s">
        <v>327</v>
      </c>
      <c r="H164" s="326">
        <v>19160</v>
      </c>
      <c r="I164" s="381">
        <v>202977</v>
      </c>
      <c r="J164" s="379">
        <v>9.4394931445434711</v>
      </c>
      <c r="K164" s="326">
        <v>19004</v>
      </c>
      <c r="L164" s="381">
        <v>202289</v>
      </c>
      <c r="M164" s="379">
        <v>9.394480174403947</v>
      </c>
      <c r="N164" s="326">
        <v>18797</v>
      </c>
      <c r="O164" s="326">
        <v>201200</v>
      </c>
      <c r="P164" s="379">
        <v>9.3424453280318094</v>
      </c>
      <c r="Q164" s="326">
        <v>18660</v>
      </c>
      <c r="R164" s="326">
        <v>200568</v>
      </c>
      <c r="S164" s="379">
        <v>9.303577838937418</v>
      </c>
      <c r="T164" s="326">
        <v>18561</v>
      </c>
      <c r="U164" s="326">
        <v>200009</v>
      </c>
      <c r="V164" s="379">
        <v>9.2800823962921655</v>
      </c>
      <c r="W164" s="326">
        <v>18443</v>
      </c>
      <c r="X164" s="326">
        <v>199223</v>
      </c>
      <c r="Y164" s="379">
        <v>9.2574652525059857</v>
      </c>
      <c r="Z164" s="326">
        <v>18368</v>
      </c>
      <c r="AA164" s="326">
        <v>198985</v>
      </c>
      <c r="AB164" s="379">
        <v>9.230846546222077</v>
      </c>
      <c r="AC164" s="326">
        <v>18314</v>
      </c>
      <c r="AD164" s="326">
        <v>197895</v>
      </c>
      <c r="AE164" s="379">
        <v>9.2544025872306026</v>
      </c>
      <c r="AF164" s="326">
        <v>18207</v>
      </c>
      <c r="AG164" s="326">
        <v>195858</v>
      </c>
      <c r="AH164" s="379">
        <v>9.2960205863431664</v>
      </c>
      <c r="AI164" s="326">
        <v>17955</v>
      </c>
      <c r="AJ164" s="326">
        <v>194086</v>
      </c>
      <c r="AK164" s="379">
        <v>9.2510536566264445</v>
      </c>
      <c r="AL164" s="326">
        <v>17834</v>
      </c>
      <c r="AM164" s="326">
        <v>192888</v>
      </c>
      <c r="AN164" s="379">
        <v>9.2457799344697449</v>
      </c>
      <c r="AO164" s="326">
        <v>17655</v>
      </c>
      <c r="AP164" s="326">
        <v>191492</v>
      </c>
      <c r="AQ164" s="379">
        <v>9.2197063062686677</v>
      </c>
      <c r="AR164" s="302">
        <v>17469</v>
      </c>
      <c r="AS164" s="305">
        <v>190740</v>
      </c>
      <c r="AT164" s="300">
        <v>9.1585404215162001</v>
      </c>
      <c r="AU164" s="302">
        <v>17292</v>
      </c>
      <c r="AV164" s="302">
        <v>189845</v>
      </c>
      <c r="AW164" s="300">
        <v>9.1084832363243695</v>
      </c>
      <c r="AX164" s="302">
        <v>17047</v>
      </c>
      <c r="AY164" s="302">
        <v>188621</v>
      </c>
      <c r="AZ164" s="300">
        <v>9.0376999379708511</v>
      </c>
      <c r="BA164" s="302">
        <v>16895</v>
      </c>
      <c r="BB164" s="302">
        <v>188319</v>
      </c>
      <c r="BC164" s="300">
        <v>8.9714792453230956</v>
      </c>
      <c r="BD164" s="302">
        <v>16700</v>
      </c>
      <c r="BE164" s="302">
        <v>187338</v>
      </c>
      <c r="BF164" s="300">
        <v>8.9143686812072289</v>
      </c>
      <c r="BG164" s="413">
        <v>16420</v>
      </c>
      <c r="BH164" s="302">
        <v>186740</v>
      </c>
      <c r="BI164" s="300">
        <f t="shared" si="4"/>
        <v>8.7929741887115771</v>
      </c>
      <c r="BJ164" s="302">
        <v>16205</v>
      </c>
      <c r="BK164" s="302">
        <v>186175</v>
      </c>
      <c r="BL164" s="300">
        <v>8.7041761783268434</v>
      </c>
      <c r="BM164" s="302">
        <v>15831</v>
      </c>
      <c r="BN164" s="302">
        <v>185687</v>
      </c>
      <c r="BO164" s="300">
        <f t="shared" si="5"/>
        <v>8.5256372282389172</v>
      </c>
    </row>
    <row r="165" spans="1:67" x14ac:dyDescent="0.2">
      <c r="A165" s="306" t="s">
        <v>640</v>
      </c>
      <c r="B165" s="5" t="s">
        <v>475</v>
      </c>
      <c r="C165" s="5" t="s">
        <v>402</v>
      </c>
      <c r="D165" s="5" t="s">
        <v>427</v>
      </c>
      <c r="E165" s="5" t="s">
        <v>50</v>
      </c>
      <c r="F165" s="117" t="s">
        <v>328</v>
      </c>
      <c r="G165" s="5" t="s">
        <v>329</v>
      </c>
      <c r="H165" s="326">
        <v>16056</v>
      </c>
      <c r="I165" s="381">
        <v>171553</v>
      </c>
      <c r="J165" s="379">
        <v>9.3592067757486017</v>
      </c>
      <c r="K165" s="326">
        <v>15939</v>
      </c>
      <c r="L165" s="381">
        <v>170929</v>
      </c>
      <c r="M165" s="379">
        <v>9.3249243838084812</v>
      </c>
      <c r="N165" s="326">
        <v>15827</v>
      </c>
      <c r="O165" s="326">
        <v>169676</v>
      </c>
      <c r="P165" s="379">
        <v>9.3277776468092135</v>
      </c>
      <c r="Q165" s="326">
        <v>15687</v>
      </c>
      <c r="R165" s="326">
        <v>168995</v>
      </c>
      <c r="S165" s="379">
        <v>9.2825231515725317</v>
      </c>
      <c r="T165" s="326">
        <v>15652</v>
      </c>
      <c r="U165" s="326">
        <v>168131</v>
      </c>
      <c r="V165" s="379">
        <v>9.3094075453069323</v>
      </c>
      <c r="W165" s="326">
        <v>15549</v>
      </c>
      <c r="X165" s="326">
        <v>167169</v>
      </c>
      <c r="Y165" s="379">
        <v>9.3013656838289389</v>
      </c>
      <c r="Z165" s="326">
        <v>15420</v>
      </c>
      <c r="AA165" s="326">
        <v>166124</v>
      </c>
      <c r="AB165" s="379">
        <v>9.2822229178204232</v>
      </c>
      <c r="AC165" s="326">
        <v>15239</v>
      </c>
      <c r="AD165" s="326">
        <v>164817</v>
      </c>
      <c r="AE165" s="379">
        <v>9.2460122438826087</v>
      </c>
      <c r="AF165" s="326">
        <v>15050</v>
      </c>
      <c r="AG165" s="326">
        <v>163125</v>
      </c>
      <c r="AH165" s="379">
        <v>9.226053639846743</v>
      </c>
      <c r="AI165" s="326">
        <v>14903</v>
      </c>
      <c r="AJ165" s="326">
        <v>161427</v>
      </c>
      <c r="AK165" s="379">
        <v>9.2320367720393737</v>
      </c>
      <c r="AL165" s="326">
        <v>14865</v>
      </c>
      <c r="AM165" s="326">
        <v>160333</v>
      </c>
      <c r="AN165" s="379">
        <v>9.2713290464221352</v>
      </c>
      <c r="AO165" s="326">
        <v>14675</v>
      </c>
      <c r="AP165" s="326">
        <v>158235</v>
      </c>
      <c r="AQ165" s="379">
        <v>9.2741808070275233</v>
      </c>
      <c r="AR165" s="302">
        <v>14460</v>
      </c>
      <c r="AS165" s="305">
        <v>157387</v>
      </c>
      <c r="AT165" s="300">
        <v>9.1875440792441552</v>
      </c>
      <c r="AU165" s="302">
        <v>14332</v>
      </c>
      <c r="AV165" s="302">
        <v>156871</v>
      </c>
      <c r="AW165" s="300">
        <v>9.136169209095371</v>
      </c>
      <c r="AX165" s="302">
        <v>14178</v>
      </c>
      <c r="AY165" s="302">
        <v>156475</v>
      </c>
      <c r="AZ165" s="300">
        <v>9.0608723438248919</v>
      </c>
      <c r="BA165" s="302">
        <v>14056</v>
      </c>
      <c r="BB165" s="302">
        <v>156584</v>
      </c>
      <c r="BC165" s="300">
        <v>8.976651509732795</v>
      </c>
      <c r="BD165" s="302">
        <v>13750</v>
      </c>
      <c r="BE165" s="302">
        <v>156220</v>
      </c>
      <c r="BF165" s="300">
        <v>8.8016899244654976</v>
      </c>
      <c r="BG165" s="413">
        <v>13477</v>
      </c>
      <c r="BH165" s="302">
        <v>155804</v>
      </c>
      <c r="BI165" s="300">
        <f t="shared" si="4"/>
        <v>8.6499704757259135</v>
      </c>
      <c r="BJ165" s="302">
        <v>13217</v>
      </c>
      <c r="BK165" s="302">
        <v>155492</v>
      </c>
      <c r="BL165" s="300">
        <v>8.50011576158259</v>
      </c>
      <c r="BM165" s="302">
        <v>13090</v>
      </c>
      <c r="BN165" s="302">
        <v>155630</v>
      </c>
      <c r="BO165" s="300">
        <f t="shared" si="5"/>
        <v>8.4109747477992673</v>
      </c>
    </row>
    <row r="166" spans="1:67" x14ac:dyDescent="0.2">
      <c r="A166" s="306" t="s">
        <v>636</v>
      </c>
      <c r="B166" s="5" t="s">
        <v>475</v>
      </c>
      <c r="C166" s="5" t="s">
        <v>402</v>
      </c>
      <c r="D166" s="5" t="s">
        <v>427</v>
      </c>
      <c r="E166" s="5" t="s">
        <v>50</v>
      </c>
      <c r="F166" s="117" t="s">
        <v>330</v>
      </c>
      <c r="G166" s="5" t="s">
        <v>331</v>
      </c>
      <c r="H166" s="326">
        <v>4889</v>
      </c>
      <c r="I166" s="381">
        <v>52495</v>
      </c>
      <c r="J166" s="379">
        <v>9.3132679302790748</v>
      </c>
      <c r="K166" s="326">
        <v>4850</v>
      </c>
      <c r="L166" s="381">
        <v>52312</v>
      </c>
      <c r="M166" s="379">
        <v>9.2712953050925222</v>
      </c>
      <c r="N166" s="326">
        <v>4878</v>
      </c>
      <c r="O166" s="326">
        <v>52164</v>
      </c>
      <c r="P166" s="379">
        <v>9.3512767425810903</v>
      </c>
      <c r="Q166" s="326">
        <v>4816</v>
      </c>
      <c r="R166" s="326">
        <v>51935</v>
      </c>
      <c r="S166" s="379">
        <v>9.2731298738808121</v>
      </c>
      <c r="T166" s="326">
        <v>4777</v>
      </c>
      <c r="U166" s="326">
        <v>51636</v>
      </c>
      <c r="V166" s="379">
        <v>9.2512975443489029</v>
      </c>
      <c r="W166" s="326">
        <v>4687</v>
      </c>
      <c r="X166" s="326">
        <v>50953</v>
      </c>
      <c r="Y166" s="379">
        <v>9.1986732871469794</v>
      </c>
      <c r="Z166" s="326">
        <v>4630</v>
      </c>
      <c r="AA166" s="326">
        <v>50677</v>
      </c>
      <c r="AB166" s="379">
        <v>9.136294571501864</v>
      </c>
      <c r="AC166" s="326">
        <v>4600</v>
      </c>
      <c r="AD166" s="326">
        <v>50344</v>
      </c>
      <c r="AE166" s="379">
        <v>9.1371365008739858</v>
      </c>
      <c r="AF166" s="326">
        <v>4591</v>
      </c>
      <c r="AG166" s="326">
        <v>49622</v>
      </c>
      <c r="AH166" s="379">
        <v>9.2519447019467176</v>
      </c>
      <c r="AI166" s="326">
        <v>4566</v>
      </c>
      <c r="AJ166" s="326">
        <v>48836</v>
      </c>
      <c r="AK166" s="379">
        <v>9.3496600868211974</v>
      </c>
      <c r="AL166" s="326">
        <v>4554</v>
      </c>
      <c r="AM166" s="326">
        <v>48503</v>
      </c>
      <c r="AN166" s="379">
        <v>9.3891099519617338</v>
      </c>
      <c r="AO166" s="326">
        <v>4521</v>
      </c>
      <c r="AP166" s="326">
        <v>48230</v>
      </c>
      <c r="AQ166" s="379">
        <v>9.3738337134563547</v>
      </c>
      <c r="AR166" s="302">
        <v>4485</v>
      </c>
      <c r="AS166" s="305">
        <v>47898</v>
      </c>
      <c r="AT166" s="300">
        <v>9.363647751471877</v>
      </c>
      <c r="AU166" s="302">
        <v>4474</v>
      </c>
      <c r="AV166" s="302">
        <v>47703</v>
      </c>
      <c r="AW166" s="300">
        <v>9.3788650608976365</v>
      </c>
      <c r="AX166" s="302">
        <v>4437</v>
      </c>
      <c r="AY166" s="302">
        <v>47323</v>
      </c>
      <c r="AZ166" s="300">
        <v>9.3759905331445594</v>
      </c>
      <c r="BA166" s="302">
        <v>4443</v>
      </c>
      <c r="BB166" s="302">
        <v>47116</v>
      </c>
      <c r="BC166" s="300">
        <v>9.4299176500551827</v>
      </c>
      <c r="BD166" s="302">
        <v>4552</v>
      </c>
      <c r="BE166" s="302">
        <v>47528</v>
      </c>
      <c r="BF166" s="300">
        <v>9.5775122033327715</v>
      </c>
      <c r="BG166" s="413">
        <v>4567</v>
      </c>
      <c r="BH166" s="302">
        <v>47797</v>
      </c>
      <c r="BI166" s="300">
        <f t="shared" si="4"/>
        <v>9.5549929911919165</v>
      </c>
      <c r="BJ166" s="302">
        <v>4626</v>
      </c>
      <c r="BK166" s="302">
        <v>47861</v>
      </c>
      <c r="BL166" s="300">
        <v>9.6654896471030689</v>
      </c>
      <c r="BM166" s="302">
        <v>4632</v>
      </c>
      <c r="BN166" s="302">
        <v>47876</v>
      </c>
      <c r="BO166" s="300">
        <f t="shared" si="5"/>
        <v>9.6749937338123484</v>
      </c>
    </row>
    <row r="167" spans="1:67" x14ac:dyDescent="0.2">
      <c r="A167" s="306" t="s">
        <v>633</v>
      </c>
      <c r="B167" s="5" t="s">
        <v>477</v>
      </c>
      <c r="C167" s="5" t="s">
        <v>404</v>
      </c>
      <c r="D167" s="5" t="s">
        <v>422</v>
      </c>
      <c r="E167" s="5" t="s">
        <v>31</v>
      </c>
      <c r="F167" s="117" t="s">
        <v>332</v>
      </c>
      <c r="G167" s="5" t="s">
        <v>333</v>
      </c>
      <c r="H167" s="326">
        <v>10424</v>
      </c>
      <c r="I167" s="381">
        <v>112562</v>
      </c>
      <c r="J167" s="379">
        <v>9.2606741173753129</v>
      </c>
      <c r="K167" s="326">
        <v>10518</v>
      </c>
      <c r="L167" s="381">
        <v>112369</v>
      </c>
      <c r="M167" s="379">
        <v>9.3602328044211482</v>
      </c>
      <c r="N167" s="326">
        <v>10489</v>
      </c>
      <c r="O167" s="326">
        <v>112207</v>
      </c>
      <c r="P167" s="379">
        <v>9.3479016460648623</v>
      </c>
      <c r="Q167" s="326">
        <v>10476</v>
      </c>
      <c r="R167" s="326">
        <v>112289</v>
      </c>
      <c r="S167" s="379">
        <v>9.3294979917890437</v>
      </c>
      <c r="T167" s="326">
        <v>10480</v>
      </c>
      <c r="U167" s="326">
        <v>112254</v>
      </c>
      <c r="V167" s="379">
        <v>9.335970210415665</v>
      </c>
      <c r="W167" s="326">
        <v>10433</v>
      </c>
      <c r="X167" s="326">
        <v>112167</v>
      </c>
      <c r="Y167" s="379">
        <v>9.3013096543546663</v>
      </c>
      <c r="Z167" s="326">
        <v>10349</v>
      </c>
      <c r="AA167" s="326">
        <v>112352</v>
      </c>
      <c r="AB167" s="379">
        <v>9.2112289945884349</v>
      </c>
      <c r="AC167" s="326">
        <v>10185</v>
      </c>
      <c r="AD167" s="326">
        <v>112082</v>
      </c>
      <c r="AE167" s="379">
        <v>9.0870969468781784</v>
      </c>
      <c r="AF167" s="326">
        <v>10055</v>
      </c>
      <c r="AG167" s="326">
        <v>111140</v>
      </c>
      <c r="AH167" s="379">
        <v>9.047147741587187</v>
      </c>
      <c r="AI167" s="326">
        <v>9938</v>
      </c>
      <c r="AJ167" s="326">
        <v>110629</v>
      </c>
      <c r="AK167" s="379">
        <v>8.983178009382712</v>
      </c>
      <c r="AL167" s="326">
        <v>9872</v>
      </c>
      <c r="AM167" s="326">
        <v>110575</v>
      </c>
      <c r="AN167" s="379">
        <v>8.9278770065566349</v>
      </c>
      <c r="AO167" s="326">
        <v>9670</v>
      </c>
      <c r="AP167" s="326">
        <v>109784</v>
      </c>
      <c r="AQ167" s="379">
        <v>8.808205202943963</v>
      </c>
      <c r="AR167" s="302">
        <v>9557</v>
      </c>
      <c r="AS167" s="305">
        <v>110247</v>
      </c>
      <c r="AT167" s="300">
        <v>8.6687166090687278</v>
      </c>
      <c r="AU167" s="302">
        <v>9452</v>
      </c>
      <c r="AV167" s="302">
        <v>110038</v>
      </c>
      <c r="AW167" s="300">
        <v>8.5897599011250652</v>
      </c>
      <c r="AX167" s="302">
        <v>9369</v>
      </c>
      <c r="AY167" s="302">
        <v>109915</v>
      </c>
      <c r="AZ167" s="300">
        <v>8.5238593458581633</v>
      </c>
      <c r="BA167" s="302">
        <v>9366</v>
      </c>
      <c r="BB167" s="302">
        <v>110329</v>
      </c>
      <c r="BC167" s="300">
        <v>8.4891551631937201</v>
      </c>
      <c r="BD167" s="302">
        <v>9261</v>
      </c>
      <c r="BE167" s="302">
        <v>110235</v>
      </c>
      <c r="BF167" s="300">
        <v>8.4011430126547832</v>
      </c>
      <c r="BG167" s="413">
        <v>9249</v>
      </c>
      <c r="BH167" s="302">
        <v>110284</v>
      </c>
      <c r="BI167" s="300">
        <f t="shared" si="4"/>
        <v>8.3865293242900147</v>
      </c>
      <c r="BJ167" s="302">
        <v>9212</v>
      </c>
      <c r="BK167" s="302">
        <v>110538</v>
      </c>
      <c r="BL167" s="300">
        <v>8.3337856664676391</v>
      </c>
      <c r="BM167" s="302">
        <v>9237</v>
      </c>
      <c r="BN167" s="302">
        <v>111071</v>
      </c>
      <c r="BO167" s="300">
        <f t="shared" si="5"/>
        <v>8.3163021850888175</v>
      </c>
    </row>
    <row r="168" spans="1:67" x14ac:dyDescent="0.2">
      <c r="A168" s="306" t="s">
        <v>620</v>
      </c>
      <c r="B168" s="5" t="s">
        <v>475</v>
      </c>
      <c r="C168" s="5" t="s">
        <v>402</v>
      </c>
      <c r="D168" s="5" t="s">
        <v>416</v>
      </c>
      <c r="E168" s="5" t="s">
        <v>8</v>
      </c>
      <c r="F168" s="117" t="s">
        <v>334</v>
      </c>
      <c r="G168" s="5" t="s">
        <v>335</v>
      </c>
      <c r="H168" s="326">
        <v>6610</v>
      </c>
      <c r="I168" s="381">
        <v>72607</v>
      </c>
      <c r="J168" s="379">
        <v>9.1038054182103654</v>
      </c>
      <c r="K168" s="326">
        <v>6483</v>
      </c>
      <c r="L168" s="381">
        <v>71988</v>
      </c>
      <c r="M168" s="379">
        <v>9.0056676112685441</v>
      </c>
      <c r="N168" s="326">
        <v>6407</v>
      </c>
      <c r="O168" s="326">
        <v>71568</v>
      </c>
      <c r="P168" s="379">
        <v>8.952325061479991</v>
      </c>
      <c r="Q168" s="326">
        <v>6330</v>
      </c>
      <c r="R168" s="326">
        <v>71108</v>
      </c>
      <c r="S168" s="379">
        <v>8.901951960398268</v>
      </c>
      <c r="T168" s="326">
        <v>6333</v>
      </c>
      <c r="U168" s="326">
        <v>70665</v>
      </c>
      <c r="V168" s="379">
        <v>8.9620038208448314</v>
      </c>
      <c r="W168" s="326">
        <v>6227</v>
      </c>
      <c r="X168" s="326">
        <v>69752</v>
      </c>
      <c r="Y168" s="379">
        <v>8.9273425851588488</v>
      </c>
      <c r="Z168" s="326">
        <v>6246</v>
      </c>
      <c r="AA168" s="326">
        <v>69755</v>
      </c>
      <c r="AB168" s="379">
        <v>8.954196831768332</v>
      </c>
      <c r="AC168" s="326">
        <v>6245</v>
      </c>
      <c r="AD168" s="326">
        <v>69622</v>
      </c>
      <c r="AE168" s="379">
        <v>8.9698658470023833</v>
      </c>
      <c r="AF168" s="326">
        <v>6170</v>
      </c>
      <c r="AG168" s="326">
        <v>68358</v>
      </c>
      <c r="AH168" s="379">
        <v>9.0260101231750482</v>
      </c>
      <c r="AI168" s="326">
        <v>6123</v>
      </c>
      <c r="AJ168" s="326">
        <v>67770</v>
      </c>
      <c r="AK168" s="379">
        <v>9.0349712262062862</v>
      </c>
      <c r="AL168" s="326">
        <v>6107</v>
      </c>
      <c r="AM168" s="326">
        <v>68103</v>
      </c>
      <c r="AN168" s="379">
        <v>8.9672995315918538</v>
      </c>
      <c r="AO168" s="326">
        <v>6074</v>
      </c>
      <c r="AP168" s="326">
        <v>67996</v>
      </c>
      <c r="AQ168" s="379">
        <v>8.9328784046120369</v>
      </c>
      <c r="AR168" s="302">
        <v>6045</v>
      </c>
      <c r="AS168" s="305">
        <v>67879</v>
      </c>
      <c r="AT168" s="300">
        <v>8.9055525272912099</v>
      </c>
      <c r="AU168" s="302">
        <v>6044</v>
      </c>
      <c r="AV168" s="302">
        <v>67796</v>
      </c>
      <c r="AW168" s="300">
        <v>8.9149802348221137</v>
      </c>
      <c r="AX168" s="302">
        <v>6073</v>
      </c>
      <c r="AY168" s="302">
        <v>67775</v>
      </c>
      <c r="AZ168" s="300">
        <v>8.9605311693102188</v>
      </c>
      <c r="BA168" s="302">
        <v>6073</v>
      </c>
      <c r="BB168" s="302">
        <v>68097</v>
      </c>
      <c r="BC168" s="300">
        <v>8.9181608587749839</v>
      </c>
      <c r="BD168" s="302">
        <v>6010</v>
      </c>
      <c r="BE168" s="302">
        <v>68283</v>
      </c>
      <c r="BF168" s="300">
        <v>8.8016050847209417</v>
      </c>
      <c r="BG168" s="413">
        <v>5984</v>
      </c>
      <c r="BH168" s="302">
        <v>68561</v>
      </c>
      <c r="BI168" s="300">
        <f t="shared" si="4"/>
        <v>8.727994049094967</v>
      </c>
      <c r="BJ168" s="302">
        <v>5990</v>
      </c>
      <c r="BK168" s="302">
        <v>68712</v>
      </c>
      <c r="BL168" s="300">
        <v>8.7175456979857948</v>
      </c>
      <c r="BM168" s="302">
        <v>6010</v>
      </c>
      <c r="BN168" s="302">
        <v>69052</v>
      </c>
      <c r="BO168" s="300">
        <f t="shared" si="5"/>
        <v>8.7035857035277768</v>
      </c>
    </row>
    <row r="169" spans="1:67" x14ac:dyDescent="0.2">
      <c r="A169" s="306" t="s">
        <v>623</v>
      </c>
      <c r="B169" s="5" t="s">
        <v>476</v>
      </c>
      <c r="C169" s="5" t="s">
        <v>403</v>
      </c>
      <c r="D169" s="5" t="s">
        <v>420</v>
      </c>
      <c r="E169" s="5" t="s">
        <v>25</v>
      </c>
      <c r="F169" s="117" t="s">
        <v>336</v>
      </c>
      <c r="G169" s="5" t="s">
        <v>337</v>
      </c>
      <c r="H169" s="326">
        <v>12538</v>
      </c>
      <c r="I169" s="381">
        <v>125095</v>
      </c>
      <c r="J169" s="379">
        <v>10.022782685159278</v>
      </c>
      <c r="K169" s="326">
        <v>12284</v>
      </c>
      <c r="L169" s="381">
        <v>124740</v>
      </c>
      <c r="M169" s="379">
        <v>9.8476831810165137</v>
      </c>
      <c r="N169" s="326">
        <v>12101</v>
      </c>
      <c r="O169" s="326">
        <v>123714</v>
      </c>
      <c r="P169" s="379">
        <v>9.7814313658922991</v>
      </c>
      <c r="Q169" s="326">
        <v>12007</v>
      </c>
      <c r="R169" s="326">
        <v>123179</v>
      </c>
      <c r="S169" s="379">
        <v>9.7476030816941197</v>
      </c>
      <c r="T169" s="326">
        <v>11955</v>
      </c>
      <c r="U169" s="326">
        <v>122707</v>
      </c>
      <c r="V169" s="379">
        <v>9.7427204641951963</v>
      </c>
      <c r="W169" s="326">
        <v>11935</v>
      </c>
      <c r="X169" s="326">
        <v>121899</v>
      </c>
      <c r="Y169" s="379">
        <v>9.7908924601514382</v>
      </c>
      <c r="Z169" s="326">
        <v>12016</v>
      </c>
      <c r="AA169" s="326">
        <v>122004</v>
      </c>
      <c r="AB169" s="379">
        <v>9.8488574145110004</v>
      </c>
      <c r="AC169" s="326">
        <v>11927</v>
      </c>
      <c r="AD169" s="326">
        <v>121105</v>
      </c>
      <c r="AE169" s="379">
        <v>9.8484785929565248</v>
      </c>
      <c r="AF169" s="326">
        <v>11917</v>
      </c>
      <c r="AG169" s="326">
        <v>120227</v>
      </c>
      <c r="AH169" s="379">
        <v>9.9120829763696996</v>
      </c>
      <c r="AI169" s="326">
        <v>11844</v>
      </c>
      <c r="AJ169" s="326">
        <v>119486</v>
      </c>
      <c r="AK169" s="379">
        <v>9.9124583633228998</v>
      </c>
      <c r="AL169" s="326">
        <v>11784</v>
      </c>
      <c r="AM169" s="326">
        <v>119225</v>
      </c>
      <c r="AN169" s="379">
        <v>9.8838330886978394</v>
      </c>
      <c r="AO169" s="326">
        <v>11767</v>
      </c>
      <c r="AP169" s="326">
        <v>119122</v>
      </c>
      <c r="AQ169" s="379">
        <v>9.8781081580228669</v>
      </c>
      <c r="AR169" s="302">
        <v>11934</v>
      </c>
      <c r="AS169" s="305">
        <v>120473</v>
      </c>
      <c r="AT169" s="300">
        <v>9.905954031193712</v>
      </c>
      <c r="AU169" s="302">
        <v>12084</v>
      </c>
      <c r="AV169" s="302">
        <v>120747</v>
      </c>
      <c r="AW169" s="300">
        <v>10.007702054709434</v>
      </c>
      <c r="AX169" s="302">
        <v>12149</v>
      </c>
      <c r="AY169" s="302">
        <v>121010</v>
      </c>
      <c r="AZ169" s="300">
        <v>10.039666143293942</v>
      </c>
      <c r="BA169" s="302">
        <v>12147</v>
      </c>
      <c r="BB169" s="302">
        <v>121333</v>
      </c>
      <c r="BC169" s="300">
        <v>10.011291239811099</v>
      </c>
      <c r="BD169" s="302">
        <v>12142</v>
      </c>
      <c r="BE169" s="302">
        <v>121974</v>
      </c>
      <c r="BF169" s="300">
        <v>9.9545804843655201</v>
      </c>
      <c r="BG169" s="413">
        <v>12051</v>
      </c>
      <c r="BH169" s="302">
        <v>122582</v>
      </c>
      <c r="BI169" s="300">
        <f t="shared" si="4"/>
        <v>9.8309702892757507</v>
      </c>
      <c r="BJ169" s="302">
        <v>11942</v>
      </c>
      <c r="BK169" s="302">
        <v>123032</v>
      </c>
      <c r="BL169" s="300">
        <v>9.7064178425125167</v>
      </c>
      <c r="BM169" s="302">
        <v>11886</v>
      </c>
      <c r="BN169" s="302">
        <v>124299</v>
      </c>
      <c r="BO169" s="300">
        <f t="shared" si="5"/>
        <v>9.562426085487413</v>
      </c>
    </row>
    <row r="170" spans="1:67" x14ac:dyDescent="0.2">
      <c r="A170" s="306" t="s">
        <v>628</v>
      </c>
      <c r="B170" s="5" t="s">
        <v>485</v>
      </c>
      <c r="C170" s="5" t="s">
        <v>464</v>
      </c>
      <c r="D170" s="5" t="s">
        <v>425</v>
      </c>
      <c r="E170" s="5" t="s">
        <v>40</v>
      </c>
      <c r="F170" s="117" t="s">
        <v>338</v>
      </c>
      <c r="G170" s="5" t="s">
        <v>339</v>
      </c>
      <c r="H170" s="326">
        <v>12457</v>
      </c>
      <c r="I170" s="381">
        <v>148934</v>
      </c>
      <c r="J170" s="379">
        <v>8.3641075912820444</v>
      </c>
      <c r="K170" s="326">
        <v>12555</v>
      </c>
      <c r="L170" s="381">
        <v>148518</v>
      </c>
      <c r="M170" s="379">
        <v>8.4535207853593501</v>
      </c>
      <c r="N170" s="326">
        <v>12528</v>
      </c>
      <c r="O170" s="326">
        <v>148032</v>
      </c>
      <c r="P170" s="379">
        <v>8.463035019455253</v>
      </c>
      <c r="Q170" s="326">
        <v>12543</v>
      </c>
      <c r="R170" s="326">
        <v>146900</v>
      </c>
      <c r="S170" s="379">
        <v>8.5384615384615383</v>
      </c>
      <c r="T170" s="326">
        <v>12634</v>
      </c>
      <c r="U170" s="326">
        <v>146729</v>
      </c>
      <c r="V170" s="379">
        <v>8.6104314757137317</v>
      </c>
      <c r="W170" s="326">
        <v>12586</v>
      </c>
      <c r="X170" s="326">
        <v>145913</v>
      </c>
      <c r="Y170" s="379">
        <v>8.6256879099189252</v>
      </c>
      <c r="Z170" s="326">
        <v>12496</v>
      </c>
      <c r="AA170" s="326">
        <v>145511</v>
      </c>
      <c r="AB170" s="379">
        <v>8.5876669117798645</v>
      </c>
      <c r="AC170" s="326">
        <v>12561</v>
      </c>
      <c r="AD170" s="326">
        <v>144985</v>
      </c>
      <c r="AE170" s="379">
        <v>8.6636548608476733</v>
      </c>
      <c r="AF170" s="326">
        <v>12603</v>
      </c>
      <c r="AG170" s="326">
        <v>143779</v>
      </c>
      <c r="AH170" s="379">
        <v>8.7655359962164159</v>
      </c>
      <c r="AI170" s="326">
        <v>12573</v>
      </c>
      <c r="AJ170" s="326">
        <v>142500</v>
      </c>
      <c r="AK170" s="379">
        <v>8.823157894736843</v>
      </c>
      <c r="AL170" s="326">
        <v>12532</v>
      </c>
      <c r="AM170" s="326">
        <v>141172</v>
      </c>
      <c r="AN170" s="379">
        <v>8.8771144419573282</v>
      </c>
      <c r="AO170" s="326">
        <v>12456</v>
      </c>
      <c r="AP170" s="326">
        <v>140468</v>
      </c>
      <c r="AQ170" s="379">
        <v>8.8675000711905909</v>
      </c>
      <c r="AR170" s="302">
        <v>12342</v>
      </c>
      <c r="AS170" s="305">
        <v>139782</v>
      </c>
      <c r="AT170" s="300">
        <v>8.8294630209898273</v>
      </c>
      <c r="AU170" s="302">
        <v>12155</v>
      </c>
      <c r="AV170" s="302">
        <v>137975</v>
      </c>
      <c r="AW170" s="300">
        <v>8.8095669505345171</v>
      </c>
      <c r="AX170" s="302">
        <v>12040</v>
      </c>
      <c r="AY170" s="302">
        <v>136333</v>
      </c>
      <c r="AZ170" s="300">
        <v>8.8313174359839515</v>
      </c>
      <c r="BA170" s="302">
        <v>11890</v>
      </c>
      <c r="BB170" s="302">
        <v>135572</v>
      </c>
      <c r="BC170" s="300">
        <v>8.7702475437405969</v>
      </c>
      <c r="BD170" s="302">
        <v>11679</v>
      </c>
      <c r="BE170" s="302">
        <v>134205</v>
      </c>
      <c r="BF170" s="300">
        <v>8.7023583324019231</v>
      </c>
      <c r="BG170" s="413">
        <v>11517</v>
      </c>
      <c r="BH170" s="302">
        <v>133118</v>
      </c>
      <c r="BI170" s="300">
        <f t="shared" si="4"/>
        <v>8.6517225318889999</v>
      </c>
      <c r="BJ170" s="302">
        <v>11329</v>
      </c>
      <c r="BK170" s="302">
        <v>131721</v>
      </c>
      <c r="BL170" s="300">
        <v>8.6007546253065179</v>
      </c>
      <c r="BM170" s="302">
        <v>11086</v>
      </c>
      <c r="BN170" s="302">
        <v>130820</v>
      </c>
      <c r="BO170" s="300">
        <f t="shared" si="5"/>
        <v>8.4742394129338017</v>
      </c>
    </row>
    <row r="171" spans="1:67" x14ac:dyDescent="0.2">
      <c r="A171" s="306" t="s">
        <v>507</v>
      </c>
      <c r="B171" s="5" t="s">
        <v>488</v>
      </c>
      <c r="C171" s="5" t="s">
        <v>409</v>
      </c>
      <c r="D171" s="5" t="s">
        <v>430</v>
      </c>
      <c r="E171" s="5" t="s">
        <v>65</v>
      </c>
      <c r="F171" s="117" t="s">
        <v>340</v>
      </c>
      <c r="G171" s="5" t="s">
        <v>341</v>
      </c>
      <c r="H171" s="326">
        <v>6234</v>
      </c>
      <c r="I171" s="381">
        <v>95370</v>
      </c>
      <c r="J171" s="379">
        <v>6.536646744259202</v>
      </c>
      <c r="K171" s="326">
        <v>6220</v>
      </c>
      <c r="L171" s="381">
        <v>94991</v>
      </c>
      <c r="M171" s="379">
        <v>6.5479887568295938</v>
      </c>
      <c r="N171" s="326">
        <v>6189</v>
      </c>
      <c r="O171" s="326">
        <v>94250</v>
      </c>
      <c r="P171" s="379">
        <v>6.5665782493368701</v>
      </c>
      <c r="Q171" s="326">
        <v>6152</v>
      </c>
      <c r="R171" s="326">
        <v>93875</v>
      </c>
      <c r="S171" s="379">
        <v>6.5533954727030626</v>
      </c>
      <c r="T171" s="326">
        <v>6095</v>
      </c>
      <c r="U171" s="326">
        <v>93394</v>
      </c>
      <c r="V171" s="379">
        <v>6.5261151679979434</v>
      </c>
      <c r="W171" s="326">
        <v>6052</v>
      </c>
      <c r="X171" s="326">
        <v>92900</v>
      </c>
      <c r="Y171" s="379">
        <v>6.5145317545748123</v>
      </c>
      <c r="Z171" s="326">
        <v>6092</v>
      </c>
      <c r="AA171" s="326">
        <v>93062</v>
      </c>
      <c r="AB171" s="379">
        <v>6.5461735187294492</v>
      </c>
      <c r="AC171" s="326">
        <v>6171</v>
      </c>
      <c r="AD171" s="326">
        <v>92803</v>
      </c>
      <c r="AE171" s="379">
        <v>6.649569518226782</v>
      </c>
      <c r="AF171" s="326">
        <v>6219</v>
      </c>
      <c r="AG171" s="326">
        <v>92661</v>
      </c>
      <c r="AH171" s="379">
        <v>6.7115614983650085</v>
      </c>
      <c r="AI171" s="326">
        <v>6242</v>
      </c>
      <c r="AJ171" s="326">
        <v>91726</v>
      </c>
      <c r="AK171" s="379">
        <v>6.8050498222968407</v>
      </c>
      <c r="AL171" s="326">
        <v>6264</v>
      </c>
      <c r="AM171" s="326">
        <v>91403</v>
      </c>
      <c r="AN171" s="379">
        <v>6.853166745074013</v>
      </c>
      <c r="AO171" s="326">
        <v>6209</v>
      </c>
      <c r="AP171" s="326">
        <v>90224</v>
      </c>
      <c r="AQ171" s="379">
        <v>6.8817609505231427</v>
      </c>
      <c r="AR171" s="302">
        <v>6139</v>
      </c>
      <c r="AS171" s="305">
        <v>90144</v>
      </c>
      <c r="AT171" s="300">
        <v>6.8102147674831386</v>
      </c>
      <c r="AU171" s="302">
        <v>6165</v>
      </c>
      <c r="AV171" s="302">
        <v>89971</v>
      </c>
      <c r="AW171" s="300">
        <v>6.8522079336675148</v>
      </c>
      <c r="AX171" s="302">
        <v>6159</v>
      </c>
      <c r="AY171" s="302">
        <v>89490</v>
      </c>
      <c r="AZ171" s="300">
        <v>6.8823332215890041</v>
      </c>
      <c r="BA171" s="302">
        <v>6163</v>
      </c>
      <c r="BB171" s="302">
        <v>89419</v>
      </c>
      <c r="BC171" s="300">
        <v>6.892271217526476</v>
      </c>
      <c r="BD171" s="302">
        <v>6203</v>
      </c>
      <c r="BE171" s="302">
        <v>89537</v>
      </c>
      <c r="BF171" s="300">
        <v>6.9278622245552119</v>
      </c>
      <c r="BG171" s="413">
        <v>6209</v>
      </c>
      <c r="BH171" s="302">
        <v>89652</v>
      </c>
      <c r="BI171" s="300">
        <f t="shared" si="4"/>
        <v>6.9256681390264587</v>
      </c>
      <c r="BJ171" s="302">
        <v>6160</v>
      </c>
      <c r="BK171" s="302">
        <v>89912</v>
      </c>
      <c r="BL171" s="300">
        <v>6.8511433401548176</v>
      </c>
      <c r="BM171" s="302">
        <v>6068</v>
      </c>
      <c r="BN171" s="302">
        <v>89928</v>
      </c>
      <c r="BO171" s="300">
        <f t="shared" si="5"/>
        <v>6.7476203184770043</v>
      </c>
    </row>
    <row r="172" spans="1:67" x14ac:dyDescent="0.2">
      <c r="A172" s="306" t="s">
        <v>620</v>
      </c>
      <c r="B172" s="5" t="s">
        <v>475</v>
      </c>
      <c r="C172" s="5" t="s">
        <v>402</v>
      </c>
      <c r="D172" s="5" t="s">
        <v>416</v>
      </c>
      <c r="E172" s="5" t="s">
        <v>8</v>
      </c>
      <c r="F172" s="117" t="s">
        <v>342</v>
      </c>
      <c r="G172" s="5" t="s">
        <v>343</v>
      </c>
      <c r="H172" s="326">
        <v>8207</v>
      </c>
      <c r="I172" s="381">
        <v>94943</v>
      </c>
      <c r="J172" s="379">
        <v>8.6441338487302914</v>
      </c>
      <c r="K172" s="326">
        <v>8142</v>
      </c>
      <c r="L172" s="381">
        <v>94458</v>
      </c>
      <c r="M172" s="379">
        <v>8.6197039954265389</v>
      </c>
      <c r="N172" s="326">
        <v>8079</v>
      </c>
      <c r="O172" s="326">
        <v>94611</v>
      </c>
      <c r="P172" s="379">
        <v>8.5391762057266067</v>
      </c>
      <c r="Q172" s="326">
        <v>8004</v>
      </c>
      <c r="R172" s="326">
        <v>94301</v>
      </c>
      <c r="S172" s="379">
        <v>8.4877148704679684</v>
      </c>
      <c r="T172" s="326">
        <v>7925</v>
      </c>
      <c r="U172" s="326">
        <v>94038</v>
      </c>
      <c r="V172" s="379">
        <v>8.4274442246751313</v>
      </c>
      <c r="W172" s="326">
        <v>7857</v>
      </c>
      <c r="X172" s="326">
        <v>93675</v>
      </c>
      <c r="Y172" s="379">
        <v>8.3875100080064051</v>
      </c>
      <c r="Z172" s="326">
        <v>7869</v>
      </c>
      <c r="AA172" s="326">
        <v>93555</v>
      </c>
      <c r="AB172" s="379">
        <v>8.411095077761745</v>
      </c>
      <c r="AC172" s="326">
        <v>7837</v>
      </c>
      <c r="AD172" s="326">
        <v>93368</v>
      </c>
      <c r="AE172" s="379">
        <v>8.3936680661468603</v>
      </c>
      <c r="AF172" s="326">
        <v>7844</v>
      </c>
      <c r="AG172" s="326">
        <v>92313</v>
      </c>
      <c r="AH172" s="379">
        <v>8.4971780789271278</v>
      </c>
      <c r="AI172" s="326">
        <v>7716</v>
      </c>
      <c r="AJ172" s="326">
        <v>90444</v>
      </c>
      <c r="AK172" s="379">
        <v>8.5312458537879792</v>
      </c>
      <c r="AL172" s="326">
        <v>7721</v>
      </c>
      <c r="AM172" s="326">
        <v>89783</v>
      </c>
      <c r="AN172" s="379">
        <v>8.5996235367497196</v>
      </c>
      <c r="AO172" s="326">
        <v>7728</v>
      </c>
      <c r="AP172" s="326">
        <v>89150</v>
      </c>
      <c r="AQ172" s="379">
        <v>8.6685361749859791</v>
      </c>
      <c r="AR172" s="302">
        <v>7695</v>
      </c>
      <c r="AS172" s="305">
        <v>88844</v>
      </c>
      <c r="AT172" s="300">
        <v>8.6612489307100091</v>
      </c>
      <c r="AU172" s="302">
        <v>7631</v>
      </c>
      <c r="AV172" s="302">
        <v>88249</v>
      </c>
      <c r="AW172" s="300">
        <v>8.6471234801527483</v>
      </c>
      <c r="AX172" s="302">
        <v>7500</v>
      </c>
      <c r="AY172" s="302">
        <v>87499</v>
      </c>
      <c r="AZ172" s="300">
        <v>8.5715265317317915</v>
      </c>
      <c r="BA172" s="302">
        <v>7490</v>
      </c>
      <c r="BB172" s="302">
        <v>87608</v>
      </c>
      <c r="BC172" s="300">
        <v>8.54944753903753</v>
      </c>
      <c r="BD172" s="302">
        <v>7476</v>
      </c>
      <c r="BE172" s="302">
        <v>87201</v>
      </c>
      <c r="BF172" s="300">
        <v>8.5732961777961254</v>
      </c>
      <c r="BG172" s="413">
        <v>7450</v>
      </c>
      <c r="BH172" s="302">
        <v>87185</v>
      </c>
      <c r="BI172" s="300">
        <f t="shared" si="4"/>
        <v>8.5450478866777555</v>
      </c>
      <c r="BJ172" s="302">
        <v>7351</v>
      </c>
      <c r="BK172" s="302">
        <v>86678</v>
      </c>
      <c r="BL172" s="300">
        <v>8.4808140473938014</v>
      </c>
      <c r="BM172" s="302">
        <v>7355</v>
      </c>
      <c r="BN172" s="302">
        <v>86458</v>
      </c>
      <c r="BO172" s="300">
        <f t="shared" si="5"/>
        <v>8.5070207499595174</v>
      </c>
    </row>
    <row r="173" spans="1:67" x14ac:dyDescent="0.2">
      <c r="A173" s="306" t="s">
        <v>479</v>
      </c>
      <c r="B173" s="5" t="s">
        <v>480</v>
      </c>
      <c r="C173" s="5" t="s">
        <v>405</v>
      </c>
      <c r="D173" s="5" t="s">
        <v>552</v>
      </c>
      <c r="E173" s="5" t="s">
        <v>20</v>
      </c>
      <c r="F173" s="117" t="s">
        <v>344</v>
      </c>
      <c r="G173" s="5" t="s">
        <v>345</v>
      </c>
      <c r="H173" s="326">
        <v>8540</v>
      </c>
      <c r="I173" s="381">
        <v>104983</v>
      </c>
      <c r="J173" s="379">
        <v>8.1346503719649856</v>
      </c>
      <c r="K173" s="326">
        <v>8396</v>
      </c>
      <c r="L173" s="381">
        <v>104490</v>
      </c>
      <c r="M173" s="379">
        <v>8.0352186812135127</v>
      </c>
      <c r="N173" s="326">
        <v>8356</v>
      </c>
      <c r="O173" s="326">
        <v>104216</v>
      </c>
      <c r="P173" s="379">
        <v>8.0179626928686574</v>
      </c>
      <c r="Q173" s="326">
        <v>8368</v>
      </c>
      <c r="R173" s="326">
        <v>104382</v>
      </c>
      <c r="S173" s="379">
        <v>8.0167078615086886</v>
      </c>
      <c r="T173" s="326">
        <v>8322</v>
      </c>
      <c r="U173" s="326">
        <v>104272</v>
      </c>
      <c r="V173" s="379">
        <v>7.981049562682216</v>
      </c>
      <c r="W173" s="326">
        <v>8263</v>
      </c>
      <c r="X173" s="326">
        <v>103671</v>
      </c>
      <c r="Y173" s="379">
        <v>7.9704063817268089</v>
      </c>
      <c r="Z173" s="326">
        <v>8231</v>
      </c>
      <c r="AA173" s="326">
        <v>103824</v>
      </c>
      <c r="AB173" s="379">
        <v>7.9278394205578664</v>
      </c>
      <c r="AC173" s="326">
        <v>8158</v>
      </c>
      <c r="AD173" s="326">
        <v>103517</v>
      </c>
      <c r="AE173" s="379">
        <v>7.8808311678275071</v>
      </c>
      <c r="AF173" s="326">
        <v>8088</v>
      </c>
      <c r="AG173" s="326">
        <v>102244</v>
      </c>
      <c r="AH173" s="379">
        <v>7.910488635029929</v>
      </c>
      <c r="AI173" s="326">
        <v>7851</v>
      </c>
      <c r="AJ173" s="326">
        <v>100211</v>
      </c>
      <c r="AK173" s="379">
        <v>7.8344692698406364</v>
      </c>
      <c r="AL173" s="326">
        <v>7757</v>
      </c>
      <c r="AM173" s="326">
        <v>99801</v>
      </c>
      <c r="AN173" s="379">
        <v>7.772467209747397</v>
      </c>
      <c r="AO173" s="326">
        <v>7572</v>
      </c>
      <c r="AP173" s="326">
        <v>98675</v>
      </c>
      <c r="AQ173" s="379">
        <v>7.6736762097795799</v>
      </c>
      <c r="AR173" s="302">
        <v>7495</v>
      </c>
      <c r="AS173" s="305">
        <v>98347</v>
      </c>
      <c r="AT173" s="300">
        <v>7.6209747119891809</v>
      </c>
      <c r="AU173" s="302">
        <v>7389</v>
      </c>
      <c r="AV173" s="302">
        <v>97767</v>
      </c>
      <c r="AW173" s="300">
        <v>7.5577648899935568</v>
      </c>
      <c r="AX173" s="302">
        <v>7191</v>
      </c>
      <c r="AY173" s="302">
        <v>96954</v>
      </c>
      <c r="AZ173" s="300">
        <v>7.4169193638220197</v>
      </c>
      <c r="BA173" s="302">
        <v>6993</v>
      </c>
      <c r="BB173" s="302">
        <v>96525</v>
      </c>
      <c r="BC173" s="300">
        <v>7.244755244755245</v>
      </c>
      <c r="BD173" s="302">
        <v>6891</v>
      </c>
      <c r="BE173" s="302">
        <v>96129</v>
      </c>
      <c r="BF173" s="300">
        <v>7.168492338420247</v>
      </c>
      <c r="BG173" s="413">
        <v>6839</v>
      </c>
      <c r="BH173" s="302">
        <v>95966</v>
      </c>
      <c r="BI173" s="300">
        <f t="shared" si="4"/>
        <v>7.1264822958131013</v>
      </c>
      <c r="BJ173" s="302">
        <v>6784</v>
      </c>
      <c r="BK173" s="302">
        <v>95790</v>
      </c>
      <c r="BL173" s="300">
        <v>7.0821588892368723</v>
      </c>
      <c r="BM173" s="302">
        <v>6716</v>
      </c>
      <c r="BN173" s="302">
        <v>95634</v>
      </c>
      <c r="BO173" s="300">
        <f t="shared" si="5"/>
        <v>7.0226070226070219</v>
      </c>
    </row>
    <row r="174" spans="1:67" x14ac:dyDescent="0.2">
      <c r="A174" s="306" t="s">
        <v>621</v>
      </c>
      <c r="B174" s="5" t="s">
        <v>477</v>
      </c>
      <c r="C174" s="5" t="s">
        <v>404</v>
      </c>
      <c r="D174" s="5" t="s">
        <v>418</v>
      </c>
      <c r="E174" s="5" t="s">
        <v>12</v>
      </c>
      <c r="F174" s="117" t="s">
        <v>346</v>
      </c>
      <c r="G174" s="5" t="s">
        <v>347</v>
      </c>
      <c r="H174" s="326">
        <v>11160</v>
      </c>
      <c r="I174" s="381">
        <v>121546</v>
      </c>
      <c r="J174" s="379">
        <v>9.1817089826074074</v>
      </c>
      <c r="K174" s="326">
        <v>11155</v>
      </c>
      <c r="L174" s="381">
        <v>121140</v>
      </c>
      <c r="M174" s="379">
        <v>9.2083539706125155</v>
      </c>
      <c r="N174" s="326">
        <v>11170</v>
      </c>
      <c r="O174" s="326">
        <v>120868</v>
      </c>
      <c r="P174" s="379">
        <v>9.2414865804017605</v>
      </c>
      <c r="Q174" s="326">
        <v>11152</v>
      </c>
      <c r="R174" s="326">
        <v>120391</v>
      </c>
      <c r="S174" s="379">
        <v>9.2631508999842183</v>
      </c>
      <c r="T174" s="326">
        <v>11184</v>
      </c>
      <c r="U174" s="326">
        <v>119778</v>
      </c>
      <c r="V174" s="379">
        <v>9.337273956820118</v>
      </c>
      <c r="W174" s="326">
        <v>11295</v>
      </c>
      <c r="X174" s="326">
        <v>119081</v>
      </c>
      <c r="Y174" s="379">
        <v>9.4851403666411933</v>
      </c>
      <c r="Z174" s="326">
        <v>11391</v>
      </c>
      <c r="AA174" s="326">
        <v>118795</v>
      </c>
      <c r="AB174" s="379">
        <v>9.5887874068773939</v>
      </c>
      <c r="AC174" s="326">
        <v>11410</v>
      </c>
      <c r="AD174" s="326">
        <v>118333</v>
      </c>
      <c r="AE174" s="379">
        <v>9.642280682480795</v>
      </c>
      <c r="AF174" s="326">
        <v>11481</v>
      </c>
      <c r="AG174" s="326">
        <v>117745</v>
      </c>
      <c r="AH174" s="379">
        <v>9.7507325151811113</v>
      </c>
      <c r="AI174" s="326">
        <v>11472</v>
      </c>
      <c r="AJ174" s="326">
        <v>117148</v>
      </c>
      <c r="AK174" s="379">
        <v>9.792740806501179</v>
      </c>
      <c r="AL174" s="326">
        <v>11471</v>
      </c>
      <c r="AM174" s="326">
        <v>116912</v>
      </c>
      <c r="AN174" s="379">
        <v>9.8116532092514035</v>
      </c>
      <c r="AO174" s="326">
        <v>11537</v>
      </c>
      <c r="AP174" s="326">
        <v>116320</v>
      </c>
      <c r="AQ174" s="379">
        <v>9.9183287482806062</v>
      </c>
      <c r="AR174" s="302">
        <v>11577</v>
      </c>
      <c r="AS174" s="305">
        <v>116075</v>
      </c>
      <c r="AT174" s="300">
        <v>9.9737238854189094</v>
      </c>
      <c r="AU174" s="302">
        <v>11692</v>
      </c>
      <c r="AV174" s="302">
        <v>115505</v>
      </c>
      <c r="AW174" s="300">
        <v>10.12250551924159</v>
      </c>
      <c r="AX174" s="302">
        <v>11733</v>
      </c>
      <c r="AY174" s="302">
        <v>114938</v>
      </c>
      <c r="AZ174" s="300">
        <v>10.208112199620665</v>
      </c>
      <c r="BA174" s="302">
        <v>11787</v>
      </c>
      <c r="BB174" s="302">
        <v>115031</v>
      </c>
      <c r="BC174" s="300">
        <v>10.246803035703419</v>
      </c>
      <c r="BD174" s="302">
        <v>11840</v>
      </c>
      <c r="BE174" s="302">
        <v>115309</v>
      </c>
      <c r="BF174" s="300">
        <v>10.268062336851417</v>
      </c>
      <c r="BG174" s="413">
        <v>11881</v>
      </c>
      <c r="BH174" s="302">
        <v>115692</v>
      </c>
      <c r="BI174" s="300">
        <f t="shared" si="4"/>
        <v>10.26950869550185</v>
      </c>
      <c r="BJ174" s="302">
        <v>11906</v>
      </c>
      <c r="BK174" s="302">
        <v>115622</v>
      </c>
      <c r="BL174" s="300">
        <v>10.297348255522305</v>
      </c>
      <c r="BM174" s="302">
        <v>11938</v>
      </c>
      <c r="BN174" s="302">
        <v>115734</v>
      </c>
      <c r="BO174" s="300">
        <f t="shared" si="5"/>
        <v>10.315032747507216</v>
      </c>
    </row>
    <row r="175" spans="1:67" x14ac:dyDescent="0.2">
      <c r="A175" s="306" t="s">
        <v>628</v>
      </c>
      <c r="B175" s="5" t="s">
        <v>485</v>
      </c>
      <c r="C175" s="5" t="s">
        <v>464</v>
      </c>
      <c r="D175" s="5" t="s">
        <v>425</v>
      </c>
      <c r="E175" s="5" t="s">
        <v>40</v>
      </c>
      <c r="F175" s="117" t="s">
        <v>348</v>
      </c>
      <c r="G175" s="5" t="s">
        <v>349</v>
      </c>
      <c r="H175" s="326">
        <v>18013</v>
      </c>
      <c r="I175" s="381">
        <v>139820</v>
      </c>
      <c r="J175" s="379">
        <v>12.882992418824202</v>
      </c>
      <c r="K175" s="326">
        <v>17869</v>
      </c>
      <c r="L175" s="381">
        <v>138552</v>
      </c>
      <c r="M175" s="379">
        <v>12.896962873145101</v>
      </c>
      <c r="N175" s="326">
        <v>17772</v>
      </c>
      <c r="O175" s="326">
        <v>137730</v>
      </c>
      <c r="P175" s="379">
        <v>12.903506861250271</v>
      </c>
      <c r="Q175" s="326">
        <v>17677</v>
      </c>
      <c r="R175" s="326">
        <v>136937</v>
      </c>
      <c r="S175" s="379">
        <v>12.908855897237414</v>
      </c>
      <c r="T175" s="326">
        <v>17701</v>
      </c>
      <c r="U175" s="326">
        <v>136827</v>
      </c>
      <c r="V175" s="379">
        <v>12.936774174687745</v>
      </c>
      <c r="W175" s="326">
        <v>17648</v>
      </c>
      <c r="X175" s="326">
        <v>136290</v>
      </c>
      <c r="Y175" s="379">
        <v>12.948859050553965</v>
      </c>
      <c r="Z175" s="326">
        <v>17811</v>
      </c>
      <c r="AA175" s="326">
        <v>136443</v>
      </c>
      <c r="AB175" s="379">
        <v>13.05380268683626</v>
      </c>
      <c r="AC175" s="326">
        <v>17802</v>
      </c>
      <c r="AD175" s="326">
        <v>135428</v>
      </c>
      <c r="AE175" s="379">
        <v>13.144992172962755</v>
      </c>
      <c r="AF175" s="326">
        <v>17757</v>
      </c>
      <c r="AG175" s="326">
        <v>134191</v>
      </c>
      <c r="AH175" s="379">
        <v>13.23263110044638</v>
      </c>
      <c r="AI175" s="326">
        <v>17693</v>
      </c>
      <c r="AJ175" s="326">
        <v>132549</v>
      </c>
      <c r="AK175" s="379">
        <v>13.348271205365563</v>
      </c>
      <c r="AL175" s="326">
        <v>17701</v>
      </c>
      <c r="AM175" s="326">
        <v>131788</v>
      </c>
      <c r="AN175" s="379">
        <v>13.431420159650347</v>
      </c>
      <c r="AO175" s="326">
        <v>17721</v>
      </c>
      <c r="AP175" s="326">
        <v>130090</v>
      </c>
      <c r="AQ175" s="379">
        <v>13.622107771542776</v>
      </c>
      <c r="AR175" s="302">
        <v>17773</v>
      </c>
      <c r="AS175" s="305">
        <v>130230</v>
      </c>
      <c r="AT175" s="300">
        <v>13.647393073792522</v>
      </c>
      <c r="AU175" s="302">
        <v>17885</v>
      </c>
      <c r="AV175" s="302">
        <v>130778</v>
      </c>
      <c r="AW175" s="300">
        <v>13.675847619630213</v>
      </c>
      <c r="AX175" s="302">
        <v>17743</v>
      </c>
      <c r="AY175" s="302">
        <v>130685</v>
      </c>
      <c r="AZ175" s="300">
        <v>13.576921605387</v>
      </c>
      <c r="BA175" s="302">
        <v>17671</v>
      </c>
      <c r="BB175" s="302">
        <v>131185</v>
      </c>
      <c r="BC175" s="300">
        <v>13.470290048404923</v>
      </c>
      <c r="BD175" s="302">
        <v>17571</v>
      </c>
      <c r="BE175" s="302">
        <v>131287</v>
      </c>
      <c r="BF175" s="300">
        <v>13.383655655167686</v>
      </c>
      <c r="BG175" s="413">
        <v>17601</v>
      </c>
      <c r="BH175" s="302">
        <v>132127</v>
      </c>
      <c r="BI175" s="300">
        <f t="shared" si="4"/>
        <v>13.321274228583105</v>
      </c>
      <c r="BJ175" s="302">
        <v>17147</v>
      </c>
      <c r="BK175" s="302">
        <v>132091</v>
      </c>
      <c r="BL175" s="300">
        <v>12.981202352923363</v>
      </c>
      <c r="BM175" s="302">
        <v>16751</v>
      </c>
      <c r="BN175" s="302">
        <v>132787</v>
      </c>
      <c r="BO175" s="300">
        <f t="shared" si="5"/>
        <v>12.614939715484198</v>
      </c>
    </row>
    <row r="176" spans="1:67" x14ac:dyDescent="0.2">
      <c r="A176" s="306" t="s">
        <v>637</v>
      </c>
      <c r="B176" s="5" t="s">
        <v>474</v>
      </c>
      <c r="C176" s="5" t="s">
        <v>401</v>
      </c>
      <c r="D176" s="5" t="s">
        <v>436</v>
      </c>
      <c r="E176" s="5" t="s">
        <v>114</v>
      </c>
      <c r="F176" s="117" t="s">
        <v>350</v>
      </c>
      <c r="G176" s="5" t="s">
        <v>351</v>
      </c>
      <c r="H176" s="326">
        <v>8146</v>
      </c>
      <c r="I176" s="381">
        <v>187969</v>
      </c>
      <c r="J176" s="379">
        <v>4.3336933217711433</v>
      </c>
      <c r="K176" s="326">
        <v>8107</v>
      </c>
      <c r="L176" s="381">
        <v>187025</v>
      </c>
      <c r="M176" s="379">
        <v>4.33471461034621</v>
      </c>
      <c r="N176" s="326">
        <v>8044</v>
      </c>
      <c r="O176" s="326">
        <v>186328</v>
      </c>
      <c r="P176" s="379">
        <v>4.3171182001631534</v>
      </c>
      <c r="Q176" s="326">
        <v>7996</v>
      </c>
      <c r="R176" s="326">
        <v>185381</v>
      </c>
      <c r="S176" s="379">
        <v>4.3132791386388032</v>
      </c>
      <c r="T176" s="326">
        <v>7957</v>
      </c>
      <c r="U176" s="326">
        <v>184376</v>
      </c>
      <c r="V176" s="379">
        <v>4.3156376101010983</v>
      </c>
      <c r="W176" s="326">
        <v>7857</v>
      </c>
      <c r="X176" s="326">
        <v>182907</v>
      </c>
      <c r="Y176" s="379">
        <v>4.2956256458200066</v>
      </c>
      <c r="Z176" s="326">
        <v>7872</v>
      </c>
      <c r="AA176" s="326">
        <v>182785</v>
      </c>
      <c r="AB176" s="379">
        <v>4.306699127390103</v>
      </c>
      <c r="AC176" s="326">
        <v>7814</v>
      </c>
      <c r="AD176" s="326">
        <v>181961</v>
      </c>
      <c r="AE176" s="379">
        <v>4.2943268062936566</v>
      </c>
      <c r="AF176" s="326">
        <v>7774</v>
      </c>
      <c r="AG176" s="326">
        <v>179587</v>
      </c>
      <c r="AH176" s="379">
        <v>4.3288211284781193</v>
      </c>
      <c r="AI176" s="326">
        <v>7768</v>
      </c>
      <c r="AJ176" s="326">
        <v>177144</v>
      </c>
      <c r="AK176" s="379">
        <v>4.3851329991419412</v>
      </c>
      <c r="AL176" s="326">
        <v>7718</v>
      </c>
      <c r="AM176" s="326">
        <v>175823</v>
      </c>
      <c r="AN176" s="379">
        <v>4.3896418557299102</v>
      </c>
      <c r="AO176" s="326">
        <v>7668</v>
      </c>
      <c r="AP176" s="326">
        <v>174107</v>
      </c>
      <c r="AQ176" s="379">
        <v>4.4041882290775209</v>
      </c>
      <c r="AR176" s="302">
        <v>7605</v>
      </c>
      <c r="AS176" s="305">
        <v>173038</v>
      </c>
      <c r="AT176" s="300">
        <v>4.3949883840543693</v>
      </c>
      <c r="AU176" s="302">
        <v>7660</v>
      </c>
      <c r="AV176" s="302">
        <v>172276</v>
      </c>
      <c r="AW176" s="300">
        <v>4.4463535257377691</v>
      </c>
      <c r="AX176" s="302">
        <v>7671</v>
      </c>
      <c r="AY176" s="302">
        <v>171069</v>
      </c>
      <c r="AZ176" s="300">
        <v>4.4841555161952193</v>
      </c>
      <c r="BA176" s="302">
        <v>7684</v>
      </c>
      <c r="BB176" s="302">
        <v>171019</v>
      </c>
      <c r="BC176" s="300">
        <v>4.4930680216818013</v>
      </c>
      <c r="BD176" s="302">
        <v>7635</v>
      </c>
      <c r="BE176" s="302">
        <v>170815</v>
      </c>
      <c r="BF176" s="300">
        <v>4.4697479729531944</v>
      </c>
      <c r="BG176" s="413">
        <v>7657</v>
      </c>
      <c r="BH176" s="302">
        <v>170792</v>
      </c>
      <c r="BI176" s="300">
        <f t="shared" si="4"/>
        <v>4.48323106468687</v>
      </c>
      <c r="BJ176" s="302">
        <v>7711</v>
      </c>
      <c r="BK176" s="302">
        <v>171035</v>
      </c>
      <c r="BL176" s="300">
        <v>4.5084339462683074</v>
      </c>
      <c r="BM176" s="302">
        <v>7687</v>
      </c>
      <c r="BN176" s="302">
        <v>170726</v>
      </c>
      <c r="BO176" s="300">
        <f t="shared" si="5"/>
        <v>4.5025362276396104</v>
      </c>
    </row>
    <row r="177" spans="1:67" x14ac:dyDescent="0.2">
      <c r="A177" s="306" t="s">
        <v>496</v>
      </c>
      <c r="B177" s="5" t="s">
        <v>497</v>
      </c>
      <c r="C177" s="5" t="s">
        <v>411</v>
      </c>
      <c r="D177" s="5" t="s">
        <v>437</v>
      </c>
      <c r="E177" s="5" t="s">
        <v>123</v>
      </c>
      <c r="F177" s="117" t="s">
        <v>352</v>
      </c>
      <c r="G177" s="5" t="s">
        <v>353</v>
      </c>
      <c r="H177" s="326">
        <v>3882</v>
      </c>
      <c r="I177" s="381">
        <v>55846</v>
      </c>
      <c r="J177" s="379">
        <v>6.9512588188948179</v>
      </c>
      <c r="K177" s="326">
        <v>3852</v>
      </c>
      <c r="L177" s="381">
        <v>55683</v>
      </c>
      <c r="M177" s="379">
        <v>6.9177307257152094</v>
      </c>
      <c r="N177" s="326">
        <v>3822</v>
      </c>
      <c r="O177" s="326">
        <v>55448</v>
      </c>
      <c r="P177" s="379">
        <v>6.8929447410186127</v>
      </c>
      <c r="Q177" s="326">
        <v>3812</v>
      </c>
      <c r="R177" s="326">
        <v>55304</v>
      </c>
      <c r="S177" s="379">
        <v>6.89281064660784</v>
      </c>
      <c r="T177" s="326">
        <v>3795</v>
      </c>
      <c r="U177" s="326">
        <v>54835</v>
      </c>
      <c r="V177" s="379">
        <v>6.9207622868605823</v>
      </c>
      <c r="W177" s="326">
        <v>3748</v>
      </c>
      <c r="X177" s="326">
        <v>54323</v>
      </c>
      <c r="Y177" s="379">
        <v>6.8994716786628132</v>
      </c>
      <c r="Z177" s="326">
        <v>3752</v>
      </c>
      <c r="AA177" s="326">
        <v>54539</v>
      </c>
      <c r="AB177" s="379">
        <v>6.8794807385540624</v>
      </c>
      <c r="AC177" s="326">
        <v>3758</v>
      </c>
      <c r="AD177" s="326">
        <v>54231</v>
      </c>
      <c r="AE177" s="379">
        <v>6.9296159023436772</v>
      </c>
      <c r="AF177" s="326">
        <v>3771</v>
      </c>
      <c r="AG177" s="326">
        <v>53927</v>
      </c>
      <c r="AH177" s="379">
        <v>6.99278654477349</v>
      </c>
      <c r="AI177" s="326">
        <v>3761</v>
      </c>
      <c r="AJ177" s="326">
        <v>53901</v>
      </c>
      <c r="AK177" s="379">
        <v>6.9776070944880431</v>
      </c>
      <c r="AL177" s="326">
        <v>3746</v>
      </c>
      <c r="AM177" s="326">
        <v>54045</v>
      </c>
      <c r="AN177" s="379">
        <v>6.9312609862151913</v>
      </c>
      <c r="AO177" s="326">
        <v>3775</v>
      </c>
      <c r="AP177" s="326">
        <v>53616</v>
      </c>
      <c r="AQ177" s="379">
        <v>7.0408087138167712</v>
      </c>
      <c r="AR177" s="302">
        <v>3786</v>
      </c>
      <c r="AS177" s="305">
        <v>53689</v>
      </c>
      <c r="AT177" s="300">
        <v>7.0517238167967369</v>
      </c>
      <c r="AU177" s="302">
        <v>3749</v>
      </c>
      <c r="AV177" s="302">
        <v>53665</v>
      </c>
      <c r="AW177" s="300">
        <v>6.9859312401006246</v>
      </c>
      <c r="AX177" s="302">
        <v>3718</v>
      </c>
      <c r="AY177" s="302">
        <v>53566</v>
      </c>
      <c r="AZ177" s="300">
        <v>6.9409700182951868</v>
      </c>
      <c r="BA177" s="302">
        <v>3727</v>
      </c>
      <c r="BB177" s="302">
        <v>53821</v>
      </c>
      <c r="BC177" s="300">
        <v>6.92480630237268</v>
      </c>
      <c r="BD177" s="302">
        <v>3738</v>
      </c>
      <c r="BE177" s="302">
        <v>54254</v>
      </c>
      <c r="BF177" s="300">
        <v>6.8898145758838059</v>
      </c>
      <c r="BG177" s="413">
        <v>3776</v>
      </c>
      <c r="BH177" s="302">
        <v>54729</v>
      </c>
      <c r="BI177" s="300">
        <f t="shared" si="4"/>
        <v>6.8994500173582569</v>
      </c>
      <c r="BJ177" s="302">
        <v>3757</v>
      </c>
      <c r="BK177" s="302">
        <v>54831</v>
      </c>
      <c r="BL177" s="300">
        <v>6.8519633054294111</v>
      </c>
      <c r="BM177" s="302">
        <v>3738</v>
      </c>
      <c r="BN177" s="302">
        <v>55344</v>
      </c>
      <c r="BO177" s="300">
        <f t="shared" si="5"/>
        <v>6.7541196877710323</v>
      </c>
    </row>
    <row r="178" spans="1:67" x14ac:dyDescent="0.2">
      <c r="A178" s="306" t="s">
        <v>619</v>
      </c>
      <c r="B178" s="5" t="s">
        <v>474</v>
      </c>
      <c r="C178" s="5" t="s">
        <v>401</v>
      </c>
      <c r="D178" s="5" t="s">
        <v>415</v>
      </c>
      <c r="E178" s="5" t="s">
        <v>5</v>
      </c>
      <c r="F178" s="117" t="s">
        <v>354</v>
      </c>
      <c r="G178" s="5" t="s">
        <v>355</v>
      </c>
      <c r="H178" s="326">
        <v>13837</v>
      </c>
      <c r="I178" s="381">
        <v>243650</v>
      </c>
      <c r="J178" s="379">
        <v>5.679047814487995</v>
      </c>
      <c r="K178" s="326">
        <v>13852</v>
      </c>
      <c r="L178" s="381">
        <v>242812</v>
      </c>
      <c r="M178" s="379">
        <v>5.7048251322010444</v>
      </c>
      <c r="N178" s="326">
        <v>13887</v>
      </c>
      <c r="O178" s="326">
        <v>242670</v>
      </c>
      <c r="P178" s="379">
        <v>5.722586228211151</v>
      </c>
      <c r="Q178" s="326">
        <v>13950</v>
      </c>
      <c r="R178" s="326">
        <v>242328</v>
      </c>
      <c r="S178" s="379">
        <v>5.756660394176488</v>
      </c>
      <c r="T178" s="326">
        <v>14043</v>
      </c>
      <c r="U178" s="326">
        <v>241619</v>
      </c>
      <c r="V178" s="379">
        <v>5.8120429270876874</v>
      </c>
      <c r="W178" s="326">
        <v>14095</v>
      </c>
      <c r="X178" s="326">
        <v>240598</v>
      </c>
      <c r="Y178" s="379">
        <v>5.8583196867804386</v>
      </c>
      <c r="Z178" s="326">
        <v>14243</v>
      </c>
      <c r="AA178" s="326">
        <v>240557</v>
      </c>
      <c r="AB178" s="379">
        <v>5.9208420457521509</v>
      </c>
      <c r="AC178" s="326">
        <v>14421</v>
      </c>
      <c r="AD178" s="326">
        <v>240056</v>
      </c>
      <c r="AE178" s="379">
        <v>6.0073482854000737</v>
      </c>
      <c r="AF178" s="326">
        <v>14547</v>
      </c>
      <c r="AG178" s="326">
        <v>238598</v>
      </c>
      <c r="AH178" s="379">
        <v>6.0968658580541328</v>
      </c>
      <c r="AI178" s="326">
        <v>14563</v>
      </c>
      <c r="AJ178" s="326">
        <v>236544</v>
      </c>
      <c r="AK178" s="379">
        <v>6.1565712932900434</v>
      </c>
      <c r="AL178" s="326">
        <v>14637</v>
      </c>
      <c r="AM178" s="326">
        <v>236048</v>
      </c>
      <c r="AN178" s="379">
        <v>6.2008574527214799</v>
      </c>
      <c r="AO178" s="326">
        <v>14642</v>
      </c>
      <c r="AP178" s="326">
        <v>234404</v>
      </c>
      <c r="AQ178" s="379">
        <v>6.2464804354874488</v>
      </c>
      <c r="AR178" s="302">
        <v>14536</v>
      </c>
      <c r="AS178" s="305">
        <v>232969</v>
      </c>
      <c r="AT178" s="300">
        <v>6.2394567517566717</v>
      </c>
      <c r="AU178" s="302">
        <v>14507</v>
      </c>
      <c r="AV178" s="302">
        <v>231964</v>
      </c>
      <c r="AW178" s="300">
        <v>6.2539876877446501</v>
      </c>
      <c r="AX178" s="302">
        <v>14454</v>
      </c>
      <c r="AY178" s="302">
        <v>230588</v>
      </c>
      <c r="AZ178" s="300">
        <v>6.2683227227782883</v>
      </c>
      <c r="BA178" s="302">
        <v>14482</v>
      </c>
      <c r="BB178" s="302">
        <v>229861</v>
      </c>
      <c r="BC178" s="300">
        <v>6.3003293294643283</v>
      </c>
      <c r="BD178" s="302">
        <v>14374</v>
      </c>
      <c r="BE178" s="302">
        <v>229231</v>
      </c>
      <c r="BF178" s="300">
        <v>6.2705306001369792</v>
      </c>
      <c r="BG178" s="413">
        <v>14263</v>
      </c>
      <c r="BH178" s="302">
        <v>228895</v>
      </c>
      <c r="BI178" s="300">
        <f t="shared" si="4"/>
        <v>6.2312413988946895</v>
      </c>
      <c r="BJ178" s="302">
        <v>14075</v>
      </c>
      <c r="BK178" s="302">
        <v>228526</v>
      </c>
      <c r="BL178" s="300">
        <v>6.1590366085259447</v>
      </c>
      <c r="BM178" s="302">
        <v>13923</v>
      </c>
      <c r="BN178" s="302">
        <v>228303</v>
      </c>
      <c r="BO178" s="300">
        <f t="shared" si="5"/>
        <v>6.0984743958686485</v>
      </c>
    </row>
    <row r="179" spans="1:67" x14ac:dyDescent="0.2">
      <c r="A179" s="306" t="s">
        <v>635</v>
      </c>
      <c r="B179" s="5" t="s">
        <v>483</v>
      </c>
      <c r="C179" s="5" t="s">
        <v>407</v>
      </c>
      <c r="D179" s="5" t="s">
        <v>423</v>
      </c>
      <c r="E179" s="5" t="s">
        <v>34</v>
      </c>
      <c r="F179" s="117" t="s">
        <v>356</v>
      </c>
      <c r="G179" s="5" t="s">
        <v>357</v>
      </c>
      <c r="H179" s="326">
        <v>10482</v>
      </c>
      <c r="I179" s="381">
        <v>188315</v>
      </c>
      <c r="J179" s="379">
        <v>5.566205559833258</v>
      </c>
      <c r="K179" s="326">
        <v>10405</v>
      </c>
      <c r="L179" s="381">
        <v>187140</v>
      </c>
      <c r="M179" s="379">
        <v>5.5600085497488507</v>
      </c>
      <c r="N179" s="326">
        <v>10388</v>
      </c>
      <c r="O179" s="326">
        <v>186731</v>
      </c>
      <c r="P179" s="379">
        <v>5.5630827232757278</v>
      </c>
      <c r="Q179" s="326">
        <v>10365</v>
      </c>
      <c r="R179" s="326">
        <v>185805</v>
      </c>
      <c r="S179" s="379">
        <v>5.5784289981432149</v>
      </c>
      <c r="T179" s="326">
        <v>10301</v>
      </c>
      <c r="U179" s="326">
        <v>184586</v>
      </c>
      <c r="V179" s="379">
        <v>5.580596578288711</v>
      </c>
      <c r="W179" s="326">
        <v>10223</v>
      </c>
      <c r="X179" s="326">
        <v>183943</v>
      </c>
      <c r="Y179" s="379">
        <v>5.5576999396552198</v>
      </c>
      <c r="Z179" s="326">
        <v>10227</v>
      </c>
      <c r="AA179" s="326">
        <v>183907</v>
      </c>
      <c r="AB179" s="379">
        <v>5.5609628779763689</v>
      </c>
      <c r="AC179" s="326">
        <v>10231</v>
      </c>
      <c r="AD179" s="326">
        <v>182755</v>
      </c>
      <c r="AE179" s="379">
        <v>5.5982052474624497</v>
      </c>
      <c r="AF179" s="326">
        <v>10216</v>
      </c>
      <c r="AG179" s="326">
        <v>182003</v>
      </c>
      <c r="AH179" s="379">
        <v>5.6130942896545664</v>
      </c>
      <c r="AI179" s="326">
        <v>10210</v>
      </c>
      <c r="AJ179" s="326">
        <v>180663</v>
      </c>
      <c r="AK179" s="379">
        <v>5.651406209351113</v>
      </c>
      <c r="AL179" s="326">
        <v>10199</v>
      </c>
      <c r="AM179" s="326">
        <v>179703</v>
      </c>
      <c r="AN179" s="379">
        <v>5.6754756459268902</v>
      </c>
      <c r="AO179" s="326">
        <v>10306</v>
      </c>
      <c r="AP179" s="326">
        <v>179330</v>
      </c>
      <c r="AQ179" s="379">
        <v>5.7469469692745214</v>
      </c>
      <c r="AR179" s="302">
        <v>10259</v>
      </c>
      <c r="AS179" s="305">
        <v>179958</v>
      </c>
      <c r="AT179" s="300">
        <v>5.7007746251903217</v>
      </c>
      <c r="AU179" s="302">
        <v>10311</v>
      </c>
      <c r="AV179" s="302">
        <v>179472</v>
      </c>
      <c r="AW179" s="300">
        <v>5.7451858785771597</v>
      </c>
      <c r="AX179" s="302">
        <v>10333</v>
      </c>
      <c r="AY179" s="302">
        <v>178286</v>
      </c>
      <c r="AZ179" s="300">
        <v>5.7957439170770559</v>
      </c>
      <c r="BA179" s="302">
        <v>10328</v>
      </c>
      <c r="BB179" s="302">
        <v>178055</v>
      </c>
      <c r="BC179" s="300">
        <v>5.8004549156159619</v>
      </c>
      <c r="BD179" s="302">
        <v>10306</v>
      </c>
      <c r="BE179" s="302">
        <v>178146</v>
      </c>
      <c r="BF179" s="300">
        <v>5.7851425235481004</v>
      </c>
      <c r="BG179" s="413">
        <v>10343</v>
      </c>
      <c r="BH179" s="302">
        <v>178197</v>
      </c>
      <c r="BI179" s="300">
        <f t="shared" si="4"/>
        <v>5.8042503521383644</v>
      </c>
      <c r="BJ179" s="302">
        <v>10351</v>
      </c>
      <c r="BK179" s="302">
        <v>177940</v>
      </c>
      <c r="BL179" s="300">
        <v>5.8171293694503765</v>
      </c>
      <c r="BM179" s="302">
        <v>10361</v>
      </c>
      <c r="BN179" s="302">
        <v>177927</v>
      </c>
      <c r="BO179" s="300">
        <f t="shared" si="5"/>
        <v>5.8231746727590528</v>
      </c>
    </row>
    <row r="180" spans="1:67" x14ac:dyDescent="0.2">
      <c r="A180" s="306" t="s">
        <v>621</v>
      </c>
      <c r="B180" s="5" t="s">
        <v>477</v>
      </c>
      <c r="C180" s="5" t="s">
        <v>404</v>
      </c>
      <c r="D180" s="5" t="s">
        <v>418</v>
      </c>
      <c r="E180" s="5" t="s">
        <v>12</v>
      </c>
      <c r="F180" s="117" t="s">
        <v>358</v>
      </c>
      <c r="G180" s="5" t="s">
        <v>359</v>
      </c>
      <c r="H180" s="326">
        <v>14528</v>
      </c>
      <c r="I180" s="381">
        <v>135508</v>
      </c>
      <c r="J180" s="379">
        <v>10.721138235380936</v>
      </c>
      <c r="K180" s="326">
        <v>14158</v>
      </c>
      <c r="L180" s="381">
        <v>134524</v>
      </c>
      <c r="M180" s="379">
        <v>10.524516071481669</v>
      </c>
      <c r="N180" s="326">
        <v>13745</v>
      </c>
      <c r="O180" s="326">
        <v>133603</v>
      </c>
      <c r="P180" s="379">
        <v>10.287942636018652</v>
      </c>
      <c r="Q180" s="326">
        <v>13276</v>
      </c>
      <c r="R180" s="326">
        <v>132338</v>
      </c>
      <c r="S180" s="379">
        <v>10.031888044250328</v>
      </c>
      <c r="T180" s="326">
        <v>12969</v>
      </c>
      <c r="U180" s="326">
        <v>131535</v>
      </c>
      <c r="V180" s="379">
        <v>9.8597331508723922</v>
      </c>
      <c r="W180" s="326">
        <v>12749</v>
      </c>
      <c r="X180" s="326">
        <v>130706</v>
      </c>
      <c r="Y180" s="379">
        <v>9.7539516166052049</v>
      </c>
      <c r="Z180" s="326">
        <v>12486</v>
      </c>
      <c r="AA180" s="326">
        <v>129820</v>
      </c>
      <c r="AB180" s="379">
        <v>9.6179325219534739</v>
      </c>
      <c r="AC180" s="326">
        <v>12317</v>
      </c>
      <c r="AD180" s="326">
        <v>129074</v>
      </c>
      <c r="AE180" s="379">
        <v>9.5425879727908018</v>
      </c>
      <c r="AF180" s="326">
        <v>12214</v>
      </c>
      <c r="AG180" s="326">
        <v>127995</v>
      </c>
      <c r="AH180" s="379">
        <v>9.5425602562600105</v>
      </c>
      <c r="AI180" s="326">
        <v>12033</v>
      </c>
      <c r="AJ180" s="326">
        <v>126785</v>
      </c>
      <c r="AK180" s="379">
        <v>9.4908703711006819</v>
      </c>
      <c r="AL180" s="326">
        <v>11813</v>
      </c>
      <c r="AM180" s="326">
        <v>125223</v>
      </c>
      <c r="AN180" s="379">
        <v>9.4335705102097869</v>
      </c>
      <c r="AO180" s="326">
        <v>11678</v>
      </c>
      <c r="AP180" s="326">
        <v>124186</v>
      </c>
      <c r="AQ180" s="379">
        <v>9.4036364807627262</v>
      </c>
      <c r="AR180" s="302">
        <v>11692</v>
      </c>
      <c r="AS180" s="305">
        <v>124469</v>
      </c>
      <c r="AT180" s="300">
        <v>9.3935036033068471</v>
      </c>
      <c r="AU180" s="302">
        <v>11653</v>
      </c>
      <c r="AV180" s="302">
        <v>124049</v>
      </c>
      <c r="AW180" s="300">
        <v>9.3938685519431839</v>
      </c>
      <c r="AX180" s="302">
        <v>11638</v>
      </c>
      <c r="AY180" s="302">
        <v>123345</v>
      </c>
      <c r="AZ180" s="300">
        <v>9.4353236855973073</v>
      </c>
      <c r="BA180" s="302">
        <v>11750</v>
      </c>
      <c r="BB180" s="302">
        <v>123587</v>
      </c>
      <c r="BC180" s="300">
        <v>9.5074724687871708</v>
      </c>
      <c r="BD180" s="302">
        <v>11611</v>
      </c>
      <c r="BE180" s="302">
        <v>123446</v>
      </c>
      <c r="BF180" s="300">
        <v>9.40573206098213</v>
      </c>
      <c r="BG180" s="413">
        <v>11556</v>
      </c>
      <c r="BH180" s="302">
        <v>123112</v>
      </c>
      <c r="BI180" s="300">
        <f t="shared" si="4"/>
        <v>9.3865748261745399</v>
      </c>
      <c r="BJ180" s="302">
        <v>11530</v>
      </c>
      <c r="BK180" s="302">
        <v>123079</v>
      </c>
      <c r="BL180" s="300">
        <v>9.3679669155583003</v>
      </c>
      <c r="BM180" s="302">
        <v>11484</v>
      </c>
      <c r="BN180" s="302">
        <v>123480</v>
      </c>
      <c r="BO180" s="300">
        <f t="shared" si="5"/>
        <v>9.3002915451895039</v>
      </c>
    </row>
    <row r="181" spans="1:67" x14ac:dyDescent="0.2">
      <c r="A181" s="306" t="s">
        <v>633</v>
      </c>
      <c r="B181" s="5" t="s">
        <v>477</v>
      </c>
      <c r="C181" s="5" t="s">
        <v>404</v>
      </c>
      <c r="D181" s="5" t="s">
        <v>422</v>
      </c>
      <c r="E181" s="5" t="s">
        <v>31</v>
      </c>
      <c r="F181" s="117" t="s">
        <v>360</v>
      </c>
      <c r="G181" s="5" t="s">
        <v>361</v>
      </c>
      <c r="H181" s="326">
        <v>16943</v>
      </c>
      <c r="I181" s="381">
        <v>165746</v>
      </c>
      <c r="J181" s="379">
        <v>10.222267807367901</v>
      </c>
      <c r="K181" s="326">
        <v>16735</v>
      </c>
      <c r="L181" s="381">
        <v>165051</v>
      </c>
      <c r="M181" s="379">
        <v>10.139290279974068</v>
      </c>
      <c r="N181" s="326">
        <v>16523</v>
      </c>
      <c r="O181" s="326">
        <v>164031</v>
      </c>
      <c r="P181" s="379">
        <v>10.073095939182227</v>
      </c>
      <c r="Q181" s="326">
        <v>16478</v>
      </c>
      <c r="R181" s="326">
        <v>163309</v>
      </c>
      <c r="S181" s="379">
        <v>10.090074643773459</v>
      </c>
      <c r="T181" s="326">
        <v>16392</v>
      </c>
      <c r="U181" s="326">
        <v>162083</v>
      </c>
      <c r="V181" s="379">
        <v>10.113336994009241</v>
      </c>
      <c r="W181" s="326">
        <v>16267</v>
      </c>
      <c r="X181" s="326">
        <v>160751</v>
      </c>
      <c r="Y181" s="379">
        <v>10.11937717339239</v>
      </c>
      <c r="Z181" s="326">
        <v>16379</v>
      </c>
      <c r="AA181" s="326">
        <v>160188</v>
      </c>
      <c r="AB181" s="379">
        <v>10.224860788573427</v>
      </c>
      <c r="AC181" s="326">
        <v>16420</v>
      </c>
      <c r="AD181" s="326">
        <v>159706</v>
      </c>
      <c r="AE181" s="379">
        <v>10.281392057906404</v>
      </c>
      <c r="AF181" s="326">
        <v>16426</v>
      </c>
      <c r="AG181" s="326">
        <v>158704</v>
      </c>
      <c r="AH181" s="379">
        <v>10.350085694122392</v>
      </c>
      <c r="AI181" s="326">
        <v>16438</v>
      </c>
      <c r="AJ181" s="326">
        <v>158107</v>
      </c>
      <c r="AK181" s="379">
        <v>10.396756626841317</v>
      </c>
      <c r="AL181" s="326">
        <v>16355</v>
      </c>
      <c r="AM181" s="326">
        <v>157891</v>
      </c>
      <c r="AN181" s="379">
        <v>10.358411815746306</v>
      </c>
      <c r="AO181" s="326">
        <v>16259</v>
      </c>
      <c r="AP181" s="326">
        <v>156505</v>
      </c>
      <c r="AQ181" s="379">
        <v>10.388805469473819</v>
      </c>
      <c r="AR181" s="302">
        <v>16202</v>
      </c>
      <c r="AS181" s="305">
        <v>156534</v>
      </c>
      <c r="AT181" s="300">
        <v>10.3504669911968</v>
      </c>
      <c r="AU181" s="302">
        <v>16239</v>
      </c>
      <c r="AV181" s="302">
        <v>156229</v>
      </c>
      <c r="AW181" s="300">
        <v>10.394357001581014</v>
      </c>
      <c r="AX181" s="302">
        <v>16143</v>
      </c>
      <c r="AY181" s="302">
        <v>155965</v>
      </c>
      <c r="AZ181" s="300">
        <v>10.350399128009489</v>
      </c>
      <c r="BA181" s="302">
        <v>16108</v>
      </c>
      <c r="BB181" s="302">
        <v>156618</v>
      </c>
      <c r="BC181" s="300">
        <v>10.284897010560726</v>
      </c>
      <c r="BD181" s="302">
        <v>15959</v>
      </c>
      <c r="BE181" s="302">
        <v>156245</v>
      </c>
      <c r="BF181" s="300">
        <v>10.214086850779225</v>
      </c>
      <c r="BG181" s="413">
        <v>16028</v>
      </c>
      <c r="BH181" s="302">
        <v>156852</v>
      </c>
      <c r="BI181" s="300">
        <f t="shared" si="4"/>
        <v>10.21854997067299</v>
      </c>
      <c r="BJ181" s="302">
        <v>15691</v>
      </c>
      <c r="BK181" s="302">
        <v>156951</v>
      </c>
      <c r="BL181" s="300">
        <v>9.9973877197341832</v>
      </c>
      <c r="BM181" s="302">
        <v>15616</v>
      </c>
      <c r="BN181" s="302">
        <v>157234</v>
      </c>
      <c r="BO181" s="300">
        <f t="shared" si="5"/>
        <v>9.9316941628400972</v>
      </c>
    </row>
    <row r="182" spans="1:67" x14ac:dyDescent="0.2">
      <c r="A182" s="306" t="s">
        <v>496</v>
      </c>
      <c r="B182" s="5" t="s">
        <v>497</v>
      </c>
      <c r="C182" s="5" t="s">
        <v>411</v>
      </c>
      <c r="D182" s="5" t="s">
        <v>437</v>
      </c>
      <c r="E182" s="5" t="s">
        <v>123</v>
      </c>
      <c r="F182" s="117" t="s">
        <v>362</v>
      </c>
      <c r="G182" s="5" t="s">
        <v>363</v>
      </c>
      <c r="H182" s="326">
        <v>9216</v>
      </c>
      <c r="I182" s="381">
        <v>124071</v>
      </c>
      <c r="J182" s="379">
        <v>7.4280049326595252</v>
      </c>
      <c r="K182" s="326">
        <v>9199</v>
      </c>
      <c r="L182" s="381">
        <v>124051</v>
      </c>
      <c r="M182" s="379">
        <v>7.4154984643412787</v>
      </c>
      <c r="N182" s="326">
        <v>9107</v>
      </c>
      <c r="O182" s="326">
        <v>123295</v>
      </c>
      <c r="P182" s="379">
        <v>7.3863498114278769</v>
      </c>
      <c r="Q182" s="326">
        <v>9095</v>
      </c>
      <c r="R182" s="326">
        <v>122939</v>
      </c>
      <c r="S182" s="379">
        <v>7.3979778589381722</v>
      </c>
      <c r="T182" s="326">
        <v>8989</v>
      </c>
      <c r="U182" s="326">
        <v>121981</v>
      </c>
      <c r="V182" s="379">
        <v>7.3691804461350543</v>
      </c>
      <c r="W182" s="326">
        <v>8895</v>
      </c>
      <c r="X182" s="326">
        <v>121141</v>
      </c>
      <c r="Y182" s="379">
        <v>7.3426833194376799</v>
      </c>
      <c r="Z182" s="326">
        <v>8959</v>
      </c>
      <c r="AA182" s="326">
        <v>121388</v>
      </c>
      <c r="AB182" s="379">
        <v>7.3804659439153788</v>
      </c>
      <c r="AC182" s="326">
        <v>8986</v>
      </c>
      <c r="AD182" s="326">
        <v>120507</v>
      </c>
      <c r="AE182" s="379">
        <v>7.4568282340444947</v>
      </c>
      <c r="AF182" s="326">
        <v>8926</v>
      </c>
      <c r="AG182" s="326">
        <v>118607</v>
      </c>
      <c r="AH182" s="379">
        <v>7.5256940989992156</v>
      </c>
      <c r="AI182" s="326">
        <v>8883</v>
      </c>
      <c r="AJ182" s="326">
        <v>116588</v>
      </c>
      <c r="AK182" s="379">
        <v>7.6191374755549459</v>
      </c>
      <c r="AL182" s="326">
        <v>8872</v>
      </c>
      <c r="AM182" s="326">
        <v>116284</v>
      </c>
      <c r="AN182" s="379">
        <v>7.629596505108184</v>
      </c>
      <c r="AO182" s="326">
        <v>8738</v>
      </c>
      <c r="AP182" s="326">
        <v>114464</v>
      </c>
      <c r="AQ182" s="379">
        <v>7.6338412077159639</v>
      </c>
      <c r="AR182" s="302">
        <v>8686</v>
      </c>
      <c r="AS182" s="305">
        <v>114228</v>
      </c>
      <c r="AT182" s="300">
        <v>7.6040900654830681</v>
      </c>
      <c r="AU182" s="302">
        <v>8654</v>
      </c>
      <c r="AV182" s="302">
        <v>113663</v>
      </c>
      <c r="AW182" s="300">
        <v>7.613735340436202</v>
      </c>
      <c r="AX182" s="302">
        <v>8628</v>
      </c>
      <c r="AY182" s="302">
        <v>113950</v>
      </c>
      <c r="AZ182" s="300">
        <v>7.5717419921017992</v>
      </c>
      <c r="BA182" s="302">
        <v>8520</v>
      </c>
      <c r="BB182" s="302">
        <v>114192</v>
      </c>
      <c r="BC182" s="300">
        <v>7.4611181168558218</v>
      </c>
      <c r="BD182" s="302">
        <v>8540</v>
      </c>
      <c r="BE182" s="302">
        <v>114504</v>
      </c>
      <c r="BF182" s="300">
        <v>7.4582547334590936</v>
      </c>
      <c r="BG182" s="413">
        <v>8507</v>
      </c>
      <c r="BH182" s="302">
        <v>115032</v>
      </c>
      <c r="BI182" s="300">
        <f t="shared" si="4"/>
        <v>7.3953334724250643</v>
      </c>
      <c r="BJ182" s="302">
        <v>8415</v>
      </c>
      <c r="BK182" s="302">
        <v>114822</v>
      </c>
      <c r="BL182" s="300">
        <v>7.3287349114281239</v>
      </c>
      <c r="BM182" s="302">
        <v>8224</v>
      </c>
      <c r="BN182" s="302">
        <v>115084</v>
      </c>
      <c r="BO182" s="300">
        <f t="shared" si="5"/>
        <v>7.1460845990754587</v>
      </c>
    </row>
    <row r="183" spans="1:67" x14ac:dyDescent="0.2">
      <c r="A183" s="306" t="s">
        <v>490</v>
      </c>
      <c r="B183" s="5" t="s">
        <v>483</v>
      </c>
      <c r="C183" s="5" t="s">
        <v>407</v>
      </c>
      <c r="D183" s="5" t="s">
        <v>431</v>
      </c>
      <c r="E183" s="5" t="s">
        <v>82</v>
      </c>
      <c r="F183" s="117" t="s">
        <v>364</v>
      </c>
      <c r="G183" s="5" t="s">
        <v>365</v>
      </c>
      <c r="H183" s="326">
        <v>11491</v>
      </c>
      <c r="I183" s="381">
        <v>121254</v>
      </c>
      <c r="J183" s="379">
        <v>9.4768007653355752</v>
      </c>
      <c r="K183" s="326">
        <v>11380</v>
      </c>
      <c r="L183" s="381">
        <v>120746</v>
      </c>
      <c r="M183" s="379">
        <v>9.4247428486243852</v>
      </c>
      <c r="N183" s="326">
        <v>11305</v>
      </c>
      <c r="O183" s="326">
        <v>120098</v>
      </c>
      <c r="P183" s="379">
        <v>9.4131459308231609</v>
      </c>
      <c r="Q183" s="326">
        <v>11159</v>
      </c>
      <c r="R183" s="326">
        <v>119363</v>
      </c>
      <c r="S183" s="379">
        <v>9.3487931771151853</v>
      </c>
      <c r="T183" s="326">
        <v>11115</v>
      </c>
      <c r="U183" s="326">
        <v>118646</v>
      </c>
      <c r="V183" s="379">
        <v>9.3682045749540652</v>
      </c>
      <c r="W183" s="326">
        <v>11015</v>
      </c>
      <c r="X183" s="326">
        <v>117527</v>
      </c>
      <c r="Y183" s="379">
        <v>9.3723144468930535</v>
      </c>
      <c r="Z183" s="326">
        <v>10927</v>
      </c>
      <c r="AA183" s="326">
        <v>117205</v>
      </c>
      <c r="AB183" s="379">
        <v>9.3229811014888444</v>
      </c>
      <c r="AC183" s="326">
        <v>10787</v>
      </c>
      <c r="AD183" s="326">
        <v>116369</v>
      </c>
      <c r="AE183" s="379">
        <v>9.2696508520310381</v>
      </c>
      <c r="AF183" s="326">
        <v>10712</v>
      </c>
      <c r="AG183" s="326">
        <v>115120</v>
      </c>
      <c r="AH183" s="379">
        <v>9.3050729673384289</v>
      </c>
      <c r="AI183" s="326">
        <v>10552</v>
      </c>
      <c r="AJ183" s="326">
        <v>113169</v>
      </c>
      <c r="AK183" s="379">
        <v>9.3241081921727691</v>
      </c>
      <c r="AL183" s="326">
        <v>10442</v>
      </c>
      <c r="AM183" s="326">
        <v>111761</v>
      </c>
      <c r="AN183" s="379">
        <v>9.3431519045105169</v>
      </c>
      <c r="AO183" s="326">
        <v>10261</v>
      </c>
      <c r="AP183" s="326">
        <v>110450</v>
      </c>
      <c r="AQ183" s="379">
        <v>9.2901765504753282</v>
      </c>
      <c r="AR183" s="302">
        <v>10161</v>
      </c>
      <c r="AS183" s="305">
        <v>110109</v>
      </c>
      <c r="AT183" s="300">
        <v>9.2281284908590582</v>
      </c>
      <c r="AU183" s="302">
        <v>10106</v>
      </c>
      <c r="AV183" s="302">
        <v>109054</v>
      </c>
      <c r="AW183" s="300">
        <v>9.2669686577291976</v>
      </c>
      <c r="AX183" s="302">
        <v>10079</v>
      </c>
      <c r="AY183" s="302">
        <v>108498</v>
      </c>
      <c r="AZ183" s="300">
        <v>9.2895721580121293</v>
      </c>
      <c r="BA183" s="302">
        <v>10123</v>
      </c>
      <c r="BB183" s="302">
        <v>108474</v>
      </c>
      <c r="BC183" s="300">
        <v>9.3321902022604508</v>
      </c>
      <c r="BD183" s="302">
        <v>10209</v>
      </c>
      <c r="BE183" s="302">
        <v>108865</v>
      </c>
      <c r="BF183" s="300">
        <v>9.3776695907775682</v>
      </c>
      <c r="BG183" s="413">
        <v>10257</v>
      </c>
      <c r="BH183" s="302">
        <v>108885</v>
      </c>
      <c r="BI183" s="300">
        <f t="shared" si="4"/>
        <v>9.4200303072048488</v>
      </c>
      <c r="BJ183" s="302">
        <v>10297</v>
      </c>
      <c r="BK183" s="302">
        <v>108342</v>
      </c>
      <c r="BL183" s="300">
        <v>9.5041627439035636</v>
      </c>
      <c r="BM183" s="302">
        <v>10316</v>
      </c>
      <c r="BN183" s="302">
        <v>108311</v>
      </c>
      <c r="BO183" s="300">
        <f t="shared" si="5"/>
        <v>9.5244250353149713</v>
      </c>
    </row>
    <row r="184" spans="1:67" x14ac:dyDescent="0.2">
      <c r="A184" s="306" t="s">
        <v>496</v>
      </c>
      <c r="B184" s="5" t="s">
        <v>497</v>
      </c>
      <c r="C184" s="5" t="s">
        <v>411</v>
      </c>
      <c r="D184" s="5" t="s">
        <v>437</v>
      </c>
      <c r="E184" s="5" t="s">
        <v>123</v>
      </c>
      <c r="F184" s="117" t="s">
        <v>366</v>
      </c>
      <c r="G184" s="5" t="s">
        <v>367</v>
      </c>
      <c r="H184" s="326">
        <v>15948</v>
      </c>
      <c r="I184" s="381">
        <v>152046</v>
      </c>
      <c r="J184" s="379">
        <v>10.488930981413519</v>
      </c>
      <c r="K184" s="326">
        <v>15988</v>
      </c>
      <c r="L184" s="381">
        <v>152219</v>
      </c>
      <c r="M184" s="379">
        <v>10.503288025804926</v>
      </c>
      <c r="N184" s="326">
        <v>15864</v>
      </c>
      <c r="O184" s="326">
        <v>151699</v>
      </c>
      <c r="P184" s="379">
        <v>10.457550807849755</v>
      </c>
      <c r="Q184" s="326">
        <v>15725</v>
      </c>
      <c r="R184" s="326">
        <v>150991</v>
      </c>
      <c r="S184" s="379">
        <v>10.414528018226251</v>
      </c>
      <c r="T184" s="326">
        <v>15717</v>
      </c>
      <c r="U184" s="326">
        <v>150960</v>
      </c>
      <c r="V184" s="379">
        <v>10.411367249602543</v>
      </c>
      <c r="W184" s="326">
        <v>15549</v>
      </c>
      <c r="X184" s="326">
        <v>149616</v>
      </c>
      <c r="Y184" s="379">
        <v>10.392605068976581</v>
      </c>
      <c r="Z184" s="326">
        <v>15731</v>
      </c>
      <c r="AA184" s="326">
        <v>152137</v>
      </c>
      <c r="AB184" s="379">
        <v>10.340022479738657</v>
      </c>
      <c r="AC184" s="326">
        <v>15571</v>
      </c>
      <c r="AD184" s="326">
        <v>151753</v>
      </c>
      <c r="AE184" s="379">
        <v>10.260752670457915</v>
      </c>
      <c r="AF184" s="326">
        <v>15358</v>
      </c>
      <c r="AG184" s="326">
        <v>150187</v>
      </c>
      <c r="AH184" s="379">
        <v>10.225918355117287</v>
      </c>
      <c r="AI184" s="326">
        <v>15153</v>
      </c>
      <c r="AJ184" s="326">
        <v>149234</v>
      </c>
      <c r="AK184" s="379">
        <v>10.153852339279252</v>
      </c>
      <c r="AL184" s="326">
        <v>14931</v>
      </c>
      <c r="AM184" s="326">
        <v>148606</v>
      </c>
      <c r="AN184" s="379">
        <v>10.047373591914189</v>
      </c>
      <c r="AO184" s="326">
        <v>14574</v>
      </c>
      <c r="AP184" s="326">
        <v>146265</v>
      </c>
      <c r="AQ184" s="379">
        <v>9.9641062455132801</v>
      </c>
      <c r="AR184" s="302">
        <v>14281</v>
      </c>
      <c r="AS184" s="305">
        <v>144755</v>
      </c>
      <c r="AT184" s="300">
        <v>9.86563503851335</v>
      </c>
      <c r="AU184" s="302">
        <v>14047</v>
      </c>
      <c r="AV184" s="302">
        <v>144021</v>
      </c>
      <c r="AW184" s="300">
        <v>9.7534387346289773</v>
      </c>
      <c r="AX184" s="302">
        <v>13895</v>
      </c>
      <c r="AY184" s="302">
        <v>143627</v>
      </c>
      <c r="AZ184" s="300">
        <v>9.674364847835017</v>
      </c>
      <c r="BA184" s="302">
        <v>13751</v>
      </c>
      <c r="BB184" s="302">
        <v>144426</v>
      </c>
      <c r="BC184" s="300">
        <v>9.5211388531150902</v>
      </c>
      <c r="BD184" s="302">
        <v>13490</v>
      </c>
      <c r="BE184" s="302">
        <v>144098</v>
      </c>
      <c r="BF184" s="300">
        <v>9.3616844092215015</v>
      </c>
      <c r="BG184" s="413">
        <v>13298</v>
      </c>
      <c r="BH184" s="302">
        <v>144308</v>
      </c>
      <c r="BI184" s="300">
        <f t="shared" si="4"/>
        <v>9.2150123347284971</v>
      </c>
      <c r="BJ184" s="302">
        <v>13080</v>
      </c>
      <c r="BK184" s="302">
        <v>144124</v>
      </c>
      <c r="BL184" s="300">
        <v>9.0755183036829408</v>
      </c>
      <c r="BM184" s="302">
        <v>12982</v>
      </c>
      <c r="BN184" s="302">
        <v>144332</v>
      </c>
      <c r="BO184" s="300">
        <f t="shared" si="5"/>
        <v>8.9945403652689624</v>
      </c>
    </row>
    <row r="185" spans="1:67" x14ac:dyDescent="0.2">
      <c r="A185" s="306" t="s">
        <v>494</v>
      </c>
      <c r="B185" s="5" t="s">
        <v>480</v>
      </c>
      <c r="C185" s="5" t="s">
        <v>405</v>
      </c>
      <c r="D185" s="5" t="s">
        <v>552</v>
      </c>
      <c r="E185" s="5" t="s">
        <v>20</v>
      </c>
      <c r="F185" s="117" t="s">
        <v>368</v>
      </c>
      <c r="G185" s="5" t="s">
        <v>369</v>
      </c>
      <c r="H185" s="326">
        <v>19685</v>
      </c>
      <c r="I185" s="381">
        <v>197049</v>
      </c>
      <c r="J185" s="379">
        <v>9.9899009890940835</v>
      </c>
      <c r="K185" s="326">
        <v>19743</v>
      </c>
      <c r="L185" s="381">
        <v>196479</v>
      </c>
      <c r="M185" s="379">
        <v>10.048402119310461</v>
      </c>
      <c r="N185" s="326">
        <v>19642</v>
      </c>
      <c r="O185" s="326">
        <v>195498</v>
      </c>
      <c r="P185" s="379">
        <v>10.047161607791384</v>
      </c>
      <c r="Q185" s="326">
        <v>19497</v>
      </c>
      <c r="R185" s="326">
        <v>194992</v>
      </c>
      <c r="S185" s="379">
        <v>9.9988717485845573</v>
      </c>
      <c r="T185" s="326">
        <v>19522</v>
      </c>
      <c r="U185" s="326">
        <v>194078</v>
      </c>
      <c r="V185" s="379">
        <v>10.058842321128617</v>
      </c>
      <c r="W185" s="326">
        <v>19284</v>
      </c>
      <c r="X185" s="326">
        <v>192755</v>
      </c>
      <c r="Y185" s="379">
        <v>10.004409742937927</v>
      </c>
      <c r="Z185" s="326">
        <v>19328</v>
      </c>
      <c r="AA185" s="326">
        <v>192595</v>
      </c>
      <c r="AB185" s="379">
        <v>10.035566863106519</v>
      </c>
      <c r="AC185" s="326">
        <v>19408</v>
      </c>
      <c r="AD185" s="326">
        <v>192202</v>
      </c>
      <c r="AE185" s="379">
        <v>10.097709701251809</v>
      </c>
      <c r="AF185" s="326">
        <v>19431</v>
      </c>
      <c r="AG185" s="326">
        <v>191632</v>
      </c>
      <c r="AH185" s="379">
        <v>10.139747015112299</v>
      </c>
      <c r="AI185" s="326">
        <v>19368</v>
      </c>
      <c r="AJ185" s="326">
        <v>190587</v>
      </c>
      <c r="AK185" s="379">
        <v>10.16228808890428</v>
      </c>
      <c r="AL185" s="326">
        <v>19266</v>
      </c>
      <c r="AM185" s="326">
        <v>190529</v>
      </c>
      <c r="AN185" s="379">
        <v>10.111846490560492</v>
      </c>
      <c r="AO185" s="326">
        <v>19178</v>
      </c>
      <c r="AP185" s="326">
        <v>189345</v>
      </c>
      <c r="AQ185" s="379">
        <v>10.128601230557976</v>
      </c>
      <c r="AR185" s="302">
        <v>19053</v>
      </c>
      <c r="AS185" s="305">
        <v>188786</v>
      </c>
      <c r="AT185" s="300">
        <v>10.09237973154789</v>
      </c>
      <c r="AU185" s="302">
        <v>18992</v>
      </c>
      <c r="AV185" s="302">
        <v>187845</v>
      </c>
      <c r="AW185" s="300">
        <v>10.110463413984935</v>
      </c>
      <c r="AX185" s="302">
        <v>18856</v>
      </c>
      <c r="AY185" s="302">
        <v>186955</v>
      </c>
      <c r="AZ185" s="300">
        <v>10.085849535984595</v>
      </c>
      <c r="BA185" s="302">
        <v>18876</v>
      </c>
      <c r="BB185" s="302">
        <v>187038</v>
      </c>
      <c r="BC185" s="300">
        <v>10.092066852725115</v>
      </c>
      <c r="BD185" s="302">
        <v>18825</v>
      </c>
      <c r="BE185" s="302">
        <v>186796</v>
      </c>
      <c r="BF185" s="300">
        <v>10.077838925887065</v>
      </c>
      <c r="BG185" s="413">
        <v>18813</v>
      </c>
      <c r="BH185" s="302">
        <v>186601</v>
      </c>
      <c r="BI185" s="300">
        <f t="shared" si="4"/>
        <v>10.081939539445125</v>
      </c>
      <c r="BJ185" s="302">
        <v>18719</v>
      </c>
      <c r="BK185" s="302">
        <v>186453</v>
      </c>
      <c r="BL185" s="300">
        <v>10.039527387599019</v>
      </c>
      <c r="BM185" s="302">
        <v>18588</v>
      </c>
      <c r="BN185" s="302">
        <v>186167</v>
      </c>
      <c r="BO185" s="300">
        <f t="shared" si="5"/>
        <v>9.984583733959294</v>
      </c>
    </row>
    <row r="186" spans="1:67" x14ac:dyDescent="0.2">
      <c r="A186" s="306" t="s">
        <v>498</v>
      </c>
      <c r="B186" s="5" t="s">
        <v>493</v>
      </c>
      <c r="C186" s="5" t="s">
        <v>98</v>
      </c>
      <c r="D186" s="5" t="s">
        <v>434</v>
      </c>
      <c r="E186" s="5" t="s">
        <v>98</v>
      </c>
      <c r="F186" s="117" t="s">
        <v>370</v>
      </c>
      <c r="G186" s="5" t="s">
        <v>371</v>
      </c>
      <c r="H186" s="326">
        <v>35116</v>
      </c>
      <c r="I186" s="381">
        <v>306097</v>
      </c>
      <c r="J186" s="379">
        <v>11.47218038726286</v>
      </c>
      <c r="K186" s="326">
        <v>34988</v>
      </c>
      <c r="L186" s="381">
        <v>305155</v>
      </c>
      <c r="M186" s="379">
        <v>11.465648604807393</v>
      </c>
      <c r="N186" s="326">
        <v>34663</v>
      </c>
      <c r="O186" s="326">
        <v>303530</v>
      </c>
      <c r="P186" s="379">
        <v>11.419958488452542</v>
      </c>
      <c r="Q186" s="326">
        <v>34522</v>
      </c>
      <c r="R186" s="326">
        <v>302366</v>
      </c>
      <c r="S186" s="379">
        <v>11.417288980903937</v>
      </c>
      <c r="T186" s="326">
        <v>34292</v>
      </c>
      <c r="U186" s="326">
        <v>300195</v>
      </c>
      <c r="V186" s="379">
        <v>11.423241559652892</v>
      </c>
      <c r="W186" s="326">
        <v>33963</v>
      </c>
      <c r="X186" s="326">
        <v>297905</v>
      </c>
      <c r="Y186" s="379">
        <v>11.40061428979037</v>
      </c>
      <c r="Z186" s="326">
        <v>33811</v>
      </c>
      <c r="AA186" s="326">
        <v>296693</v>
      </c>
      <c r="AB186" s="379">
        <v>11.395954741096014</v>
      </c>
      <c r="AC186" s="326">
        <v>33506</v>
      </c>
      <c r="AD186" s="326">
        <v>294248</v>
      </c>
      <c r="AE186" s="379">
        <v>11.386993284576276</v>
      </c>
      <c r="AF186" s="326">
        <v>32961</v>
      </c>
      <c r="AG186" s="326">
        <v>289241</v>
      </c>
      <c r="AH186" s="379">
        <v>11.395687333400174</v>
      </c>
      <c r="AI186" s="326">
        <v>32528</v>
      </c>
      <c r="AJ186" s="326">
        <v>284873</v>
      </c>
      <c r="AK186" s="379">
        <v>11.4184215422311</v>
      </c>
      <c r="AL186" s="326">
        <v>32352</v>
      </c>
      <c r="AM186" s="326">
        <v>283784</v>
      </c>
      <c r="AN186" s="379">
        <v>11.400219885546754</v>
      </c>
      <c r="AO186" s="326">
        <v>31908</v>
      </c>
      <c r="AP186" s="326">
        <v>281463</v>
      </c>
      <c r="AQ186" s="379">
        <v>11.336481171592713</v>
      </c>
      <c r="AR186" s="302">
        <v>31632</v>
      </c>
      <c r="AS186" s="305">
        <v>280329</v>
      </c>
      <c r="AT186" s="300">
        <v>11.283884293098465</v>
      </c>
      <c r="AU186" s="302">
        <v>31367</v>
      </c>
      <c r="AV186" s="302">
        <v>278673</v>
      </c>
      <c r="AW186" s="300">
        <v>11.255844663817449</v>
      </c>
      <c r="AX186" s="302">
        <v>31197</v>
      </c>
      <c r="AY186" s="302">
        <v>277078</v>
      </c>
      <c r="AZ186" s="300">
        <v>11.259284389233356</v>
      </c>
      <c r="BA186" s="302">
        <v>31012</v>
      </c>
      <c r="BB186" s="302">
        <v>276124</v>
      </c>
      <c r="BC186" s="300">
        <v>11.231185988903537</v>
      </c>
      <c r="BD186" s="302">
        <v>30797</v>
      </c>
      <c r="BE186" s="302">
        <v>275661</v>
      </c>
      <c r="BF186" s="300">
        <v>11.17205553197587</v>
      </c>
      <c r="BG186" s="413">
        <v>30566</v>
      </c>
      <c r="BH186" s="302">
        <v>274862</v>
      </c>
      <c r="BI186" s="300">
        <f t="shared" si="4"/>
        <v>11.120489554758388</v>
      </c>
      <c r="BJ186" s="302">
        <v>30306</v>
      </c>
      <c r="BK186" s="302">
        <v>275059</v>
      </c>
      <c r="BL186" s="300">
        <v>11.017999774593815</v>
      </c>
      <c r="BM186" s="302">
        <v>30185</v>
      </c>
      <c r="BN186" s="302">
        <v>275311</v>
      </c>
      <c r="BO186" s="300">
        <f t="shared" si="5"/>
        <v>10.963964389363303</v>
      </c>
    </row>
    <row r="187" spans="1:67" x14ac:dyDescent="0.2">
      <c r="A187" s="306" t="s">
        <v>620</v>
      </c>
      <c r="B187" s="5" t="s">
        <v>475</v>
      </c>
      <c r="C187" s="5" t="s">
        <v>402</v>
      </c>
      <c r="D187" s="5" t="s">
        <v>416</v>
      </c>
      <c r="E187" s="5" t="s">
        <v>8</v>
      </c>
      <c r="F187" s="117" t="s">
        <v>372</v>
      </c>
      <c r="G187" s="5" t="s">
        <v>373</v>
      </c>
      <c r="H187" s="326">
        <v>28320</v>
      </c>
      <c r="I187" s="381">
        <v>295480</v>
      </c>
      <c r="J187" s="379">
        <v>9.5844050358738322</v>
      </c>
      <c r="K187" s="326">
        <v>28282</v>
      </c>
      <c r="L187" s="381">
        <v>294386</v>
      </c>
      <c r="M187" s="379">
        <v>9.607114468758704</v>
      </c>
      <c r="N187" s="326">
        <v>28044</v>
      </c>
      <c r="O187" s="326">
        <v>292148</v>
      </c>
      <c r="P187" s="379">
        <v>9.5992442186836815</v>
      </c>
      <c r="Q187" s="326">
        <v>28034</v>
      </c>
      <c r="R187" s="326">
        <v>291227</v>
      </c>
      <c r="S187" s="379">
        <v>9.6261679033880796</v>
      </c>
      <c r="T187" s="326">
        <v>28094</v>
      </c>
      <c r="U187" s="326">
        <v>290067</v>
      </c>
      <c r="V187" s="379">
        <v>9.6853485574022553</v>
      </c>
      <c r="W187" s="326">
        <v>28024</v>
      </c>
      <c r="X187" s="326">
        <v>287939</v>
      </c>
      <c r="Y187" s="379">
        <v>9.7326169779015697</v>
      </c>
      <c r="Z187" s="326">
        <v>28188</v>
      </c>
      <c r="AA187" s="326">
        <v>286908</v>
      </c>
      <c r="AB187" s="379">
        <v>9.8247521853695261</v>
      </c>
      <c r="AC187" s="326">
        <v>28475</v>
      </c>
      <c r="AD187" s="326">
        <v>286580</v>
      </c>
      <c r="AE187" s="379">
        <v>9.9361434852397235</v>
      </c>
      <c r="AF187" s="326">
        <v>28458</v>
      </c>
      <c r="AG187" s="326">
        <v>282993</v>
      </c>
      <c r="AH187" s="379">
        <v>10.056079125632083</v>
      </c>
      <c r="AI187" s="326">
        <v>28473</v>
      </c>
      <c r="AJ187" s="326">
        <v>280447</v>
      </c>
      <c r="AK187" s="379">
        <v>10.152720478379159</v>
      </c>
      <c r="AL187" s="326">
        <v>28597</v>
      </c>
      <c r="AM187" s="326">
        <v>279954</v>
      </c>
      <c r="AN187" s="379">
        <v>10.214892446616229</v>
      </c>
      <c r="AO187" s="326">
        <v>28696</v>
      </c>
      <c r="AP187" s="326">
        <v>277602</v>
      </c>
      <c r="AQ187" s="379">
        <v>10.33710131771385</v>
      </c>
      <c r="AR187" s="302">
        <v>28833</v>
      </c>
      <c r="AS187" s="305">
        <v>277028</v>
      </c>
      <c r="AT187" s="300">
        <v>10.407973201264854</v>
      </c>
      <c r="AU187" s="302">
        <v>28917</v>
      </c>
      <c r="AV187" s="302">
        <v>276147</v>
      </c>
      <c r="AW187" s="300">
        <v>10.471596649610532</v>
      </c>
      <c r="AX187" s="302">
        <v>28978</v>
      </c>
      <c r="AY187" s="302">
        <v>275281</v>
      </c>
      <c r="AZ187" s="300">
        <v>10.526698173865977</v>
      </c>
      <c r="BA187" s="302">
        <v>29144</v>
      </c>
      <c r="BB187" s="302">
        <v>276269</v>
      </c>
      <c r="BC187" s="300">
        <v>10.549138701772549</v>
      </c>
      <c r="BD187" s="302">
        <v>29195</v>
      </c>
      <c r="BE187" s="302">
        <v>276516</v>
      </c>
      <c r="BF187" s="300">
        <v>10.558159383182167</v>
      </c>
      <c r="BG187" s="413">
        <v>29197</v>
      </c>
      <c r="BH187" s="302">
        <v>276651</v>
      </c>
      <c r="BI187" s="300">
        <f t="shared" si="4"/>
        <v>10.553730150984453</v>
      </c>
      <c r="BJ187" s="302">
        <v>28942</v>
      </c>
      <c r="BK187" s="302">
        <v>275573</v>
      </c>
      <c r="BL187" s="300">
        <v>10.502480286530249</v>
      </c>
      <c r="BM187" s="302">
        <v>28742</v>
      </c>
      <c r="BN187" s="302">
        <v>276007</v>
      </c>
      <c r="BO187" s="300">
        <f t="shared" si="5"/>
        <v>10.413504005333198</v>
      </c>
    </row>
    <row r="188" spans="1:67" x14ac:dyDescent="0.2">
      <c r="A188" s="306" t="s">
        <v>627</v>
      </c>
      <c r="B188" s="5" t="s">
        <v>484</v>
      </c>
      <c r="C188" s="5" t="s">
        <v>465</v>
      </c>
      <c r="D188" s="5" t="s">
        <v>424</v>
      </c>
      <c r="E188" s="5" t="s">
        <v>35</v>
      </c>
      <c r="F188" s="117" t="s">
        <v>374</v>
      </c>
      <c r="G188" s="5" t="s">
        <v>375</v>
      </c>
      <c r="H188" s="326">
        <v>5720</v>
      </c>
      <c r="I188" s="381">
        <v>59632</v>
      </c>
      <c r="J188" s="379">
        <v>9.5921652803863697</v>
      </c>
      <c r="K188" s="326">
        <v>5656</v>
      </c>
      <c r="L188" s="381">
        <v>58998</v>
      </c>
      <c r="M188" s="379">
        <v>9.5867656530729857</v>
      </c>
      <c r="N188" s="326">
        <v>5514</v>
      </c>
      <c r="O188" s="326">
        <v>57923</v>
      </c>
      <c r="P188" s="379">
        <v>9.5195345544947596</v>
      </c>
      <c r="Q188" s="326">
        <v>5467</v>
      </c>
      <c r="R188" s="326">
        <v>57482</v>
      </c>
      <c r="S188" s="379">
        <v>9.5108033819282554</v>
      </c>
      <c r="T188" s="326">
        <v>5461</v>
      </c>
      <c r="U188" s="326">
        <v>57134</v>
      </c>
      <c r="V188" s="379">
        <v>9.5582315258865123</v>
      </c>
      <c r="W188" s="326">
        <v>5472</v>
      </c>
      <c r="X188" s="326">
        <v>56767</v>
      </c>
      <c r="Y188" s="379">
        <v>9.6394031743794812</v>
      </c>
      <c r="Z188" s="326">
        <v>5481</v>
      </c>
      <c r="AA188" s="326">
        <v>56778</v>
      </c>
      <c r="AB188" s="379">
        <v>9.6533868751981409</v>
      </c>
      <c r="AC188" s="326">
        <v>5437</v>
      </c>
      <c r="AD188" s="326">
        <v>56672</v>
      </c>
      <c r="AE188" s="379">
        <v>9.5938029361942405</v>
      </c>
      <c r="AF188" s="326">
        <v>5407</v>
      </c>
      <c r="AG188" s="326">
        <v>55974</v>
      </c>
      <c r="AH188" s="379">
        <v>9.6598420695322833</v>
      </c>
      <c r="AI188" s="326">
        <v>5294</v>
      </c>
      <c r="AJ188" s="326">
        <v>55099</v>
      </c>
      <c r="AK188" s="379">
        <v>9.6081598577106657</v>
      </c>
      <c r="AL188" s="326">
        <v>5249</v>
      </c>
      <c r="AM188" s="326">
        <v>54838</v>
      </c>
      <c r="AN188" s="379">
        <v>9.5718297530909222</v>
      </c>
      <c r="AO188" s="326">
        <v>5200</v>
      </c>
      <c r="AP188" s="326">
        <v>54213</v>
      </c>
      <c r="AQ188" s="379">
        <v>9.5917953258443553</v>
      </c>
      <c r="AR188" s="302">
        <v>5118</v>
      </c>
      <c r="AS188" s="305">
        <v>54171</v>
      </c>
      <c r="AT188" s="300">
        <v>9.4478595558509166</v>
      </c>
      <c r="AU188" s="302">
        <v>5099</v>
      </c>
      <c r="AV188" s="302">
        <v>54280</v>
      </c>
      <c r="AW188" s="300">
        <v>9.3938835666912297</v>
      </c>
      <c r="AX188" s="302">
        <v>5085</v>
      </c>
      <c r="AY188" s="302">
        <v>54591</v>
      </c>
      <c r="AZ188" s="300">
        <v>9.3147222069571907</v>
      </c>
      <c r="BA188" s="302">
        <v>5030</v>
      </c>
      <c r="BB188" s="302">
        <v>54837</v>
      </c>
      <c r="BC188" s="300">
        <v>9.1726389116837161</v>
      </c>
      <c r="BD188" s="302">
        <v>5047</v>
      </c>
      <c r="BE188" s="302">
        <v>54969</v>
      </c>
      <c r="BF188" s="300">
        <v>9.1815386854408843</v>
      </c>
      <c r="BG188" s="413">
        <v>4998</v>
      </c>
      <c r="BH188" s="302">
        <v>55079</v>
      </c>
      <c r="BI188" s="300">
        <f t="shared" si="4"/>
        <v>9.0742388206031332</v>
      </c>
      <c r="BJ188" s="302">
        <v>4898</v>
      </c>
      <c r="BK188" s="302">
        <v>55234</v>
      </c>
      <c r="BL188" s="300">
        <v>8.8677264004055463</v>
      </c>
      <c r="BM188" s="302">
        <v>4829</v>
      </c>
      <c r="BN188" s="302">
        <v>55367</v>
      </c>
      <c r="BO188" s="300">
        <f t="shared" si="5"/>
        <v>8.7218017952932261</v>
      </c>
    </row>
    <row r="189" spans="1:67" x14ac:dyDescent="0.2">
      <c r="A189" s="306" t="s">
        <v>495</v>
      </c>
      <c r="B189" s="5" t="s">
        <v>481</v>
      </c>
      <c r="C189" s="5" t="s">
        <v>406</v>
      </c>
      <c r="D189" s="5" t="s">
        <v>435</v>
      </c>
      <c r="E189" s="5" t="s">
        <v>111</v>
      </c>
      <c r="F189" s="117" t="s">
        <v>376</v>
      </c>
      <c r="G189" s="5" t="s">
        <v>377</v>
      </c>
      <c r="H189" s="326">
        <v>21570</v>
      </c>
      <c r="I189" s="381">
        <v>224346</v>
      </c>
      <c r="J189" s="379">
        <v>9.6146131421999943</v>
      </c>
      <c r="K189" s="326">
        <v>21340</v>
      </c>
      <c r="L189" s="381">
        <v>224244</v>
      </c>
      <c r="M189" s="379">
        <v>9.5164196143486564</v>
      </c>
      <c r="N189" s="326">
        <v>21234</v>
      </c>
      <c r="O189" s="326">
        <v>223716</v>
      </c>
      <c r="P189" s="379">
        <v>9.491498149439467</v>
      </c>
      <c r="Q189" s="326">
        <v>21113</v>
      </c>
      <c r="R189" s="326">
        <v>222830</v>
      </c>
      <c r="S189" s="379">
        <v>9.4749360499035138</v>
      </c>
      <c r="T189" s="326">
        <v>21063</v>
      </c>
      <c r="U189" s="326">
        <v>222241</v>
      </c>
      <c r="V189" s="379">
        <v>9.4775491470970703</v>
      </c>
      <c r="W189" s="326">
        <v>20847</v>
      </c>
      <c r="X189" s="326">
        <v>220389</v>
      </c>
      <c r="Y189" s="379">
        <v>9.459183534568421</v>
      </c>
      <c r="Z189" s="326">
        <v>20732</v>
      </c>
      <c r="AA189" s="326">
        <v>219067</v>
      </c>
      <c r="AB189" s="379">
        <v>9.4637713576211837</v>
      </c>
      <c r="AC189" s="326">
        <v>20646</v>
      </c>
      <c r="AD189" s="326">
        <v>218301</v>
      </c>
      <c r="AE189" s="379">
        <v>9.4575837948520611</v>
      </c>
      <c r="AF189" s="326">
        <v>20585</v>
      </c>
      <c r="AG189" s="326">
        <v>217239</v>
      </c>
      <c r="AH189" s="379">
        <v>9.4757387025349953</v>
      </c>
      <c r="AI189" s="326">
        <v>20298</v>
      </c>
      <c r="AJ189" s="326">
        <v>214302</v>
      </c>
      <c r="AK189" s="379">
        <v>9.4716801523084246</v>
      </c>
      <c r="AL189" s="326">
        <v>20163</v>
      </c>
      <c r="AM189" s="326">
        <v>212087</v>
      </c>
      <c r="AN189" s="379">
        <v>9.5069476205519443</v>
      </c>
      <c r="AO189" s="326">
        <v>20017</v>
      </c>
      <c r="AP189" s="326">
        <v>210620</v>
      </c>
      <c r="AQ189" s="379">
        <v>9.5038457886240622</v>
      </c>
      <c r="AR189" s="302">
        <v>19908</v>
      </c>
      <c r="AS189" s="305">
        <v>209653</v>
      </c>
      <c r="AT189" s="300">
        <v>9.4956904981087806</v>
      </c>
      <c r="AU189" s="302">
        <v>19841</v>
      </c>
      <c r="AV189" s="302">
        <v>208290</v>
      </c>
      <c r="AW189" s="300">
        <v>9.525661337558212</v>
      </c>
      <c r="AX189" s="302">
        <v>19790</v>
      </c>
      <c r="AY189" s="302">
        <v>207253</v>
      </c>
      <c r="AZ189" s="300">
        <v>9.5487158207601333</v>
      </c>
      <c r="BA189" s="302">
        <v>19930</v>
      </c>
      <c r="BB189" s="302">
        <v>208488</v>
      </c>
      <c r="BC189" s="300">
        <v>9.5593031733241247</v>
      </c>
      <c r="BD189" s="302">
        <v>19986</v>
      </c>
      <c r="BE189" s="302">
        <v>209578</v>
      </c>
      <c r="BF189" s="300">
        <v>9.5363062916909218</v>
      </c>
      <c r="BG189" s="413">
        <v>20020</v>
      </c>
      <c r="BH189" s="302">
        <v>210433</v>
      </c>
      <c r="BI189" s="300">
        <f t="shared" si="4"/>
        <v>9.5137169550403211</v>
      </c>
      <c r="BJ189" s="302">
        <v>19965</v>
      </c>
      <c r="BK189" s="302">
        <v>210574</v>
      </c>
      <c r="BL189" s="300">
        <v>9.481227501970805</v>
      </c>
      <c r="BM189" s="302">
        <v>19992</v>
      </c>
      <c r="BN189" s="302">
        <v>210667</v>
      </c>
      <c r="BO189" s="300">
        <f t="shared" si="5"/>
        <v>9.4898584021227812</v>
      </c>
    </row>
    <row r="190" spans="1:67" x14ac:dyDescent="0.2">
      <c r="A190" s="306" t="s">
        <v>629</v>
      </c>
      <c r="B190" s="5" t="s">
        <v>477</v>
      </c>
      <c r="C190" s="5" t="s">
        <v>404</v>
      </c>
      <c r="D190" s="5" t="s">
        <v>426</v>
      </c>
      <c r="E190" s="5" t="s">
        <v>47</v>
      </c>
      <c r="F190" s="117" t="s">
        <v>378</v>
      </c>
      <c r="G190" s="5" t="s">
        <v>379</v>
      </c>
      <c r="H190" s="326">
        <v>8702</v>
      </c>
      <c r="I190" s="381">
        <v>81137</v>
      </c>
      <c r="J190" s="379">
        <v>10.725069943429014</v>
      </c>
      <c r="K190" s="326">
        <v>8640</v>
      </c>
      <c r="L190" s="381">
        <v>80295</v>
      </c>
      <c r="M190" s="379">
        <v>10.760321315150383</v>
      </c>
      <c r="N190" s="326">
        <v>8629</v>
      </c>
      <c r="O190" s="326">
        <v>79588</v>
      </c>
      <c r="P190" s="379">
        <v>10.842086746745741</v>
      </c>
      <c r="Q190" s="326">
        <v>8525</v>
      </c>
      <c r="R190" s="326">
        <v>78897</v>
      </c>
      <c r="S190" s="379">
        <v>10.805227068202846</v>
      </c>
      <c r="T190" s="326">
        <v>8483</v>
      </c>
      <c r="U190" s="326">
        <v>78349</v>
      </c>
      <c r="V190" s="379">
        <v>10.827196262875084</v>
      </c>
      <c r="W190" s="326">
        <v>8338</v>
      </c>
      <c r="X190" s="326">
        <v>77556</v>
      </c>
      <c r="Y190" s="379">
        <v>10.750941255350972</v>
      </c>
      <c r="Z190" s="326">
        <v>8194</v>
      </c>
      <c r="AA190" s="326">
        <v>76778</v>
      </c>
      <c r="AB190" s="379">
        <v>10.672328010628044</v>
      </c>
      <c r="AC190" s="326">
        <v>8023</v>
      </c>
      <c r="AD190" s="326">
        <v>76472</v>
      </c>
      <c r="AE190" s="379">
        <v>10.491421696830212</v>
      </c>
      <c r="AF190" s="326">
        <v>7885</v>
      </c>
      <c r="AG190" s="326">
        <v>75592</v>
      </c>
      <c r="AH190" s="379">
        <v>10.430997989205206</v>
      </c>
      <c r="AI190" s="326">
        <v>7600</v>
      </c>
      <c r="AJ190" s="326">
        <v>74675</v>
      </c>
      <c r="AK190" s="379">
        <v>10.177435554067626</v>
      </c>
      <c r="AL190" s="326">
        <v>7423</v>
      </c>
      <c r="AM190" s="326">
        <v>74168</v>
      </c>
      <c r="AN190" s="379">
        <v>10.008359400280446</v>
      </c>
      <c r="AO190" s="326">
        <v>7225</v>
      </c>
      <c r="AP190" s="326">
        <v>73380</v>
      </c>
      <c r="AQ190" s="379">
        <v>9.8460070863995632</v>
      </c>
      <c r="AR190" s="302">
        <v>7143</v>
      </c>
      <c r="AS190" s="305">
        <v>73182</v>
      </c>
      <c r="AT190" s="300">
        <v>9.760596868082315</v>
      </c>
      <c r="AU190" s="302">
        <v>7013</v>
      </c>
      <c r="AV190" s="302">
        <v>72903</v>
      </c>
      <c r="AW190" s="300">
        <v>9.6196315652305113</v>
      </c>
      <c r="AX190" s="302">
        <v>6840</v>
      </c>
      <c r="AY190" s="302">
        <v>72729</v>
      </c>
      <c r="AZ190" s="300">
        <v>9.4047766365548817</v>
      </c>
      <c r="BA190" s="302">
        <v>6776</v>
      </c>
      <c r="BB190" s="302">
        <v>72780</v>
      </c>
      <c r="BC190" s="300">
        <v>9.3102500687001921</v>
      </c>
      <c r="BD190" s="302">
        <v>6608</v>
      </c>
      <c r="BE190" s="302">
        <v>72532</v>
      </c>
      <c r="BF190" s="300">
        <v>9.1104615893674517</v>
      </c>
      <c r="BG190" s="413">
        <v>6508</v>
      </c>
      <c r="BH190" s="302">
        <v>72590</v>
      </c>
      <c r="BI190" s="300">
        <f t="shared" si="4"/>
        <v>8.9654222344675567</v>
      </c>
      <c r="BJ190" s="302">
        <v>6420</v>
      </c>
      <c r="BK190" s="302">
        <v>73029</v>
      </c>
      <c r="BL190" s="300">
        <v>8.7910282216653659</v>
      </c>
      <c r="BM190" s="302">
        <v>6343</v>
      </c>
      <c r="BN190" s="302">
        <v>73056</v>
      </c>
      <c r="BO190" s="300">
        <f t="shared" si="5"/>
        <v>8.6823806395094163</v>
      </c>
    </row>
    <row r="191" spans="1:67" x14ac:dyDescent="0.2">
      <c r="A191" s="306" t="s">
        <v>639</v>
      </c>
      <c r="B191" s="5" t="s">
        <v>480</v>
      </c>
      <c r="C191" s="5" t="s">
        <v>405</v>
      </c>
      <c r="D191" s="5" t="s">
        <v>429</v>
      </c>
      <c r="E191" s="5" t="s">
        <v>60</v>
      </c>
      <c r="F191" s="117" t="s">
        <v>380</v>
      </c>
      <c r="G191" s="5" t="s">
        <v>381</v>
      </c>
      <c r="H191" s="326">
        <v>16183</v>
      </c>
      <c r="I191" s="381">
        <v>125166</v>
      </c>
      <c r="J191" s="379">
        <v>12.929229982583129</v>
      </c>
      <c r="K191" s="326">
        <v>15989</v>
      </c>
      <c r="L191" s="381">
        <v>124782</v>
      </c>
      <c r="M191" s="379">
        <v>12.813546825663957</v>
      </c>
      <c r="N191" s="326">
        <v>15769</v>
      </c>
      <c r="O191" s="326">
        <v>124163</v>
      </c>
      <c r="P191" s="379">
        <v>12.700240812480368</v>
      </c>
      <c r="Q191" s="326">
        <v>15434</v>
      </c>
      <c r="R191" s="326">
        <v>123183</v>
      </c>
      <c r="S191" s="379">
        <v>12.529326286906473</v>
      </c>
      <c r="T191" s="326">
        <v>15122</v>
      </c>
      <c r="U191" s="326">
        <v>122680</v>
      </c>
      <c r="V191" s="379">
        <v>12.32637756765569</v>
      </c>
      <c r="W191" s="326">
        <v>14904</v>
      </c>
      <c r="X191" s="326">
        <v>121565</v>
      </c>
      <c r="Y191" s="379">
        <v>12.260107761279974</v>
      </c>
      <c r="Z191" s="326">
        <v>14913</v>
      </c>
      <c r="AA191" s="326">
        <v>121288</v>
      </c>
      <c r="AB191" s="379">
        <v>12.295527999472331</v>
      </c>
      <c r="AC191" s="326">
        <v>14710</v>
      </c>
      <c r="AD191" s="326">
        <v>120832</v>
      </c>
      <c r="AE191" s="379">
        <v>12.173927436440678</v>
      </c>
      <c r="AF191" s="326">
        <v>14460</v>
      </c>
      <c r="AG191" s="326">
        <v>119209</v>
      </c>
      <c r="AH191" s="379">
        <v>12.1299566307913</v>
      </c>
      <c r="AI191" s="326">
        <v>14247</v>
      </c>
      <c r="AJ191" s="326">
        <v>117276</v>
      </c>
      <c r="AK191" s="379">
        <v>12.148265629796377</v>
      </c>
      <c r="AL191" s="326">
        <v>14112</v>
      </c>
      <c r="AM191" s="326">
        <v>116934</v>
      </c>
      <c r="AN191" s="379">
        <v>12.068346246600646</v>
      </c>
      <c r="AO191" s="326">
        <v>13884</v>
      </c>
      <c r="AP191" s="326">
        <v>115977</v>
      </c>
      <c r="AQ191" s="379">
        <v>11.971339144830441</v>
      </c>
      <c r="AR191" s="302">
        <v>13709</v>
      </c>
      <c r="AS191" s="305">
        <v>115417</v>
      </c>
      <c r="AT191" s="300">
        <v>11.877799630903594</v>
      </c>
      <c r="AU191" s="302">
        <v>13581</v>
      </c>
      <c r="AV191" s="302">
        <v>114957</v>
      </c>
      <c r="AW191" s="300">
        <v>11.813982619588193</v>
      </c>
      <c r="AX191" s="302">
        <v>13370</v>
      </c>
      <c r="AY191" s="302">
        <v>114536</v>
      </c>
      <c r="AZ191" s="300">
        <v>11.673185723266046</v>
      </c>
      <c r="BA191" s="302">
        <v>13403</v>
      </c>
      <c r="BB191" s="302">
        <v>115221</v>
      </c>
      <c r="BC191" s="300">
        <v>11.632428116402393</v>
      </c>
      <c r="BD191" s="302">
        <v>13415</v>
      </c>
      <c r="BE191" s="302">
        <v>115082</v>
      </c>
      <c r="BF191" s="300">
        <v>11.656905510853131</v>
      </c>
      <c r="BG191" s="413">
        <v>13452</v>
      </c>
      <c r="BH191" s="302">
        <v>115178</v>
      </c>
      <c r="BI191" s="300">
        <f t="shared" si="4"/>
        <v>11.679313757835699</v>
      </c>
      <c r="BJ191" s="302">
        <v>13377</v>
      </c>
      <c r="BK191" s="302">
        <v>115387</v>
      </c>
      <c r="BL191" s="300">
        <v>11.593160408018234</v>
      </c>
      <c r="BM191" s="302">
        <v>13410</v>
      </c>
      <c r="BN191" s="302">
        <v>115650</v>
      </c>
      <c r="BO191" s="300">
        <f t="shared" si="5"/>
        <v>11.595330739299611</v>
      </c>
    </row>
    <row r="192" spans="1:67" x14ac:dyDescent="0.2">
      <c r="A192" s="306" t="s">
        <v>501</v>
      </c>
      <c r="B192" s="5" t="s">
        <v>480</v>
      </c>
      <c r="C192" s="5" t="s">
        <v>405</v>
      </c>
      <c r="D192" s="5" t="s">
        <v>429</v>
      </c>
      <c r="E192" s="5" t="s">
        <v>60</v>
      </c>
      <c r="F192" s="117" t="s">
        <v>382</v>
      </c>
      <c r="G192" s="5" t="s">
        <v>383</v>
      </c>
      <c r="H192" s="326">
        <v>17992</v>
      </c>
      <c r="I192" s="381">
        <v>164440</v>
      </c>
      <c r="J192" s="379">
        <v>10.941376793967404</v>
      </c>
      <c r="K192" s="326">
        <v>17846</v>
      </c>
      <c r="L192" s="381">
        <v>164235</v>
      </c>
      <c r="M192" s="379">
        <v>10.866136937924315</v>
      </c>
      <c r="N192" s="326">
        <v>17636</v>
      </c>
      <c r="O192" s="326">
        <v>163587</v>
      </c>
      <c r="P192" s="379">
        <v>10.780807765898267</v>
      </c>
      <c r="Q192" s="326">
        <v>17459</v>
      </c>
      <c r="R192" s="326">
        <v>163162</v>
      </c>
      <c r="S192" s="379">
        <v>10.70040818327797</v>
      </c>
      <c r="T192" s="326">
        <v>17237</v>
      </c>
      <c r="U192" s="326">
        <v>162418</v>
      </c>
      <c r="V192" s="379">
        <v>10.612739967245009</v>
      </c>
      <c r="W192" s="326">
        <v>17096</v>
      </c>
      <c r="X192" s="326">
        <v>161492</v>
      </c>
      <c r="Y192" s="379">
        <v>10.586282911847027</v>
      </c>
      <c r="Z192" s="326">
        <v>17026</v>
      </c>
      <c r="AA192" s="326">
        <v>161705</v>
      </c>
      <c r="AB192" s="379">
        <v>10.529049812930955</v>
      </c>
      <c r="AC192" s="326">
        <v>17005</v>
      </c>
      <c r="AD192" s="326">
        <v>161507</v>
      </c>
      <c r="AE192" s="379">
        <v>10.528955401313874</v>
      </c>
      <c r="AF192" s="326">
        <v>16921</v>
      </c>
      <c r="AG192" s="326">
        <v>160080</v>
      </c>
      <c r="AH192" s="379">
        <v>10.570339830084958</v>
      </c>
      <c r="AI192" s="326">
        <v>16768</v>
      </c>
      <c r="AJ192" s="326">
        <v>158138</v>
      </c>
      <c r="AK192" s="379">
        <v>10.603397032971202</v>
      </c>
      <c r="AL192" s="326">
        <v>16637</v>
      </c>
      <c r="AM192" s="326">
        <v>156803</v>
      </c>
      <c r="AN192" s="379">
        <v>10.610128632742995</v>
      </c>
      <c r="AO192" s="326">
        <v>16414</v>
      </c>
      <c r="AP192" s="326">
        <v>155434</v>
      </c>
      <c r="AQ192" s="379">
        <v>10.560109113836097</v>
      </c>
      <c r="AR192" s="302">
        <v>16126</v>
      </c>
      <c r="AS192" s="305">
        <v>154496</v>
      </c>
      <c r="AT192" s="300">
        <v>10.437810687655343</v>
      </c>
      <c r="AU192" s="302">
        <v>16129</v>
      </c>
      <c r="AV192" s="302">
        <v>153850</v>
      </c>
      <c r="AW192" s="300">
        <v>10.483587910302242</v>
      </c>
      <c r="AX192" s="302">
        <v>16066</v>
      </c>
      <c r="AY192" s="302">
        <v>153725</v>
      </c>
      <c r="AZ192" s="300">
        <v>10.451130265083753</v>
      </c>
      <c r="BA192" s="302">
        <v>16048</v>
      </c>
      <c r="BB192" s="302">
        <v>154155</v>
      </c>
      <c r="BC192" s="300">
        <v>10.410301320099899</v>
      </c>
      <c r="BD192" s="302">
        <v>15932</v>
      </c>
      <c r="BE192" s="302">
        <v>154581</v>
      </c>
      <c r="BF192" s="300">
        <v>10.306570665217588</v>
      </c>
      <c r="BG192" s="413">
        <v>15797</v>
      </c>
      <c r="BH192" s="302">
        <v>154507</v>
      </c>
      <c r="BI192" s="300">
        <f t="shared" si="4"/>
        <v>10.224132239963238</v>
      </c>
      <c r="BJ192" s="302">
        <v>15598</v>
      </c>
      <c r="BK192" s="302">
        <v>153746</v>
      </c>
      <c r="BL192" s="300">
        <v>10.145304593290232</v>
      </c>
      <c r="BM192" s="302">
        <v>15389</v>
      </c>
      <c r="BN192" s="302">
        <v>153499</v>
      </c>
      <c r="BO192" s="300">
        <f t="shared" si="5"/>
        <v>10.025472478648069</v>
      </c>
    </row>
    <row r="193" spans="1:67" x14ac:dyDescent="0.2">
      <c r="A193" s="306" t="s">
        <v>628</v>
      </c>
      <c r="B193" s="5" t="s">
        <v>485</v>
      </c>
      <c r="C193" s="5" t="s">
        <v>464</v>
      </c>
      <c r="D193" s="5" t="s">
        <v>425</v>
      </c>
      <c r="E193" s="5" t="s">
        <v>40</v>
      </c>
      <c r="F193" s="117" t="s">
        <v>384</v>
      </c>
      <c r="G193" s="5" t="s">
        <v>385</v>
      </c>
      <c r="H193" s="326">
        <v>16675</v>
      </c>
      <c r="I193" s="381">
        <v>206989</v>
      </c>
      <c r="J193" s="379">
        <v>8.0559836513051408</v>
      </c>
      <c r="K193" s="326">
        <v>16696</v>
      </c>
      <c r="L193" s="381">
        <v>206819</v>
      </c>
      <c r="M193" s="379">
        <v>8.0727592726006794</v>
      </c>
      <c r="N193" s="326">
        <v>16506</v>
      </c>
      <c r="O193" s="326">
        <v>205653</v>
      </c>
      <c r="P193" s="379">
        <v>8.0261411212090259</v>
      </c>
      <c r="Q193" s="326">
        <v>16516</v>
      </c>
      <c r="R193" s="326">
        <v>204509</v>
      </c>
      <c r="S193" s="379">
        <v>8.0759281987589784</v>
      </c>
      <c r="T193" s="326">
        <v>16580</v>
      </c>
      <c r="U193" s="326">
        <v>204371</v>
      </c>
      <c r="V193" s="379">
        <v>8.1126970069138959</v>
      </c>
      <c r="W193" s="326">
        <v>16541</v>
      </c>
      <c r="X193" s="326">
        <v>203790</v>
      </c>
      <c r="Y193" s="379">
        <v>8.1166887482212076</v>
      </c>
      <c r="Z193" s="326">
        <v>16691</v>
      </c>
      <c r="AA193" s="326">
        <v>204737</v>
      </c>
      <c r="AB193" s="379">
        <v>8.1524101652363754</v>
      </c>
      <c r="AC193" s="326">
        <v>16754</v>
      </c>
      <c r="AD193" s="326">
        <v>205094</v>
      </c>
      <c r="AE193" s="379">
        <v>8.1689371702731428</v>
      </c>
      <c r="AF193" s="326">
        <v>16827</v>
      </c>
      <c r="AG193" s="326">
        <v>203129</v>
      </c>
      <c r="AH193" s="379">
        <v>8.28389840938517</v>
      </c>
      <c r="AI193" s="326">
        <v>16823</v>
      </c>
      <c r="AJ193" s="326">
        <v>201312</v>
      </c>
      <c r="AK193" s="379">
        <v>8.3566801780321089</v>
      </c>
      <c r="AL193" s="326">
        <v>16829</v>
      </c>
      <c r="AM193" s="326">
        <v>200515</v>
      </c>
      <c r="AN193" s="379">
        <v>8.3928883125950673</v>
      </c>
      <c r="AO193" s="326">
        <v>16946</v>
      </c>
      <c r="AP193" s="326">
        <v>199467</v>
      </c>
      <c r="AQ193" s="379">
        <v>8.4956408829530705</v>
      </c>
      <c r="AR193" s="302">
        <v>16844</v>
      </c>
      <c r="AS193" s="305">
        <v>199004</v>
      </c>
      <c r="AT193" s="300">
        <v>8.4641514743422235</v>
      </c>
      <c r="AU193" s="302">
        <v>16883</v>
      </c>
      <c r="AV193" s="302">
        <v>198978</v>
      </c>
      <c r="AW193" s="300">
        <v>8.4848576224507219</v>
      </c>
      <c r="AX193" s="302">
        <v>16968</v>
      </c>
      <c r="AY193" s="302">
        <v>199020</v>
      </c>
      <c r="AZ193" s="300">
        <v>8.5257763038890566</v>
      </c>
      <c r="BA193" s="302">
        <v>16992</v>
      </c>
      <c r="BB193" s="302">
        <v>200152</v>
      </c>
      <c r="BC193" s="300">
        <v>8.4895479435628918</v>
      </c>
      <c r="BD193" s="302">
        <v>16984</v>
      </c>
      <c r="BE193" s="302">
        <v>200701</v>
      </c>
      <c r="BF193" s="300">
        <v>8.4623395000523161</v>
      </c>
      <c r="BG193" s="413">
        <v>16918</v>
      </c>
      <c r="BH193" s="302">
        <v>200741</v>
      </c>
      <c r="BI193" s="300">
        <f t="shared" si="4"/>
        <v>8.4277750932793989</v>
      </c>
      <c r="BJ193" s="302">
        <v>16864</v>
      </c>
      <c r="BK193" s="302">
        <v>200582</v>
      </c>
      <c r="BL193" s="300">
        <v>8.4075340758393082</v>
      </c>
      <c r="BM193" s="302">
        <v>16709</v>
      </c>
      <c r="BN193" s="302">
        <v>200332</v>
      </c>
      <c r="BO193" s="300">
        <f t="shared" si="5"/>
        <v>8.3406545135075767</v>
      </c>
    </row>
    <row r="194" spans="1:67" x14ac:dyDescent="0.2">
      <c r="A194" s="306" t="s">
        <v>623</v>
      </c>
      <c r="B194" s="5" t="s">
        <v>476</v>
      </c>
      <c r="C194" s="5" t="s">
        <v>403</v>
      </c>
      <c r="D194" s="5" t="s">
        <v>420</v>
      </c>
      <c r="E194" s="5" t="s">
        <v>25</v>
      </c>
      <c r="F194" s="117" t="s">
        <v>386</v>
      </c>
      <c r="G194" s="5" t="s">
        <v>387</v>
      </c>
      <c r="H194" s="326">
        <v>32464</v>
      </c>
      <c r="I194" s="381">
        <v>289602</v>
      </c>
      <c r="J194" s="379">
        <v>11.209867335170337</v>
      </c>
      <c r="K194" s="326">
        <v>32251</v>
      </c>
      <c r="L194" s="381">
        <v>289657</v>
      </c>
      <c r="M194" s="379">
        <v>11.13420355800136</v>
      </c>
      <c r="N194" s="326">
        <v>31829</v>
      </c>
      <c r="O194" s="326">
        <v>288104</v>
      </c>
      <c r="P194" s="379">
        <v>11.047746647044123</v>
      </c>
      <c r="Q194" s="326">
        <v>31556</v>
      </c>
      <c r="R194" s="326">
        <v>286865</v>
      </c>
      <c r="S194" s="379">
        <v>11.000296306625067</v>
      </c>
      <c r="T194" s="326">
        <v>31144</v>
      </c>
      <c r="U194" s="326">
        <v>284801</v>
      </c>
      <c r="V194" s="379">
        <v>10.935354861815794</v>
      </c>
      <c r="W194" s="326">
        <v>30591</v>
      </c>
      <c r="X194" s="326">
        <v>281697</v>
      </c>
      <c r="Y194" s="379">
        <v>10.859540570187116</v>
      </c>
      <c r="Z194" s="326">
        <v>30275</v>
      </c>
      <c r="AA194" s="326">
        <v>281338</v>
      </c>
      <c r="AB194" s="379">
        <v>10.76107742288635</v>
      </c>
      <c r="AC194" s="326">
        <v>29946</v>
      </c>
      <c r="AD194" s="326">
        <v>279652</v>
      </c>
      <c r="AE194" s="379">
        <v>10.708308898202052</v>
      </c>
      <c r="AF194" s="326">
        <v>29558</v>
      </c>
      <c r="AG194" s="326">
        <v>275793</v>
      </c>
      <c r="AH194" s="379">
        <v>10.717458383642803</v>
      </c>
      <c r="AI194" s="326">
        <v>29159</v>
      </c>
      <c r="AJ194" s="326">
        <v>272072</v>
      </c>
      <c r="AK194" s="379">
        <v>10.717383633744008</v>
      </c>
      <c r="AL194" s="326">
        <v>28880</v>
      </c>
      <c r="AM194" s="326">
        <v>270801</v>
      </c>
      <c r="AN194" s="379">
        <v>10.664657811455644</v>
      </c>
      <c r="AO194" s="326">
        <v>28313</v>
      </c>
      <c r="AP194" s="326">
        <v>267291</v>
      </c>
      <c r="AQ194" s="379">
        <v>10.592575133468767</v>
      </c>
      <c r="AR194" s="302">
        <v>27834</v>
      </c>
      <c r="AS194" s="305">
        <v>264673</v>
      </c>
      <c r="AT194" s="300">
        <v>10.516373033894656</v>
      </c>
      <c r="AU194" s="302">
        <v>27490</v>
      </c>
      <c r="AV194" s="302">
        <v>261402</v>
      </c>
      <c r="AW194" s="300">
        <v>10.516369423340295</v>
      </c>
      <c r="AX194" s="302">
        <v>27171</v>
      </c>
      <c r="AY194" s="302">
        <v>258843</v>
      </c>
      <c r="AZ194" s="300">
        <v>10.497096695680392</v>
      </c>
      <c r="BA194" s="302">
        <v>26755</v>
      </c>
      <c r="BB194" s="302">
        <v>256974</v>
      </c>
      <c r="BC194" s="300">
        <v>10.411559146061469</v>
      </c>
      <c r="BD194" s="302">
        <v>26471</v>
      </c>
      <c r="BE194" s="302">
        <v>256134</v>
      </c>
      <c r="BF194" s="300">
        <v>10.334824740175065</v>
      </c>
      <c r="BG194" s="413">
        <v>26189</v>
      </c>
      <c r="BH194" s="302">
        <v>255866</v>
      </c>
      <c r="BI194" s="300">
        <f t="shared" si="4"/>
        <v>10.235435735893006</v>
      </c>
      <c r="BJ194" s="302">
        <v>25893</v>
      </c>
      <c r="BK194" s="302">
        <v>254742</v>
      </c>
      <c r="BL194" s="300">
        <v>10.164401629884354</v>
      </c>
      <c r="BM194" s="302">
        <v>25610</v>
      </c>
      <c r="BN194" s="302">
        <v>254023</v>
      </c>
      <c r="BO194" s="300">
        <f t="shared" si="5"/>
        <v>10.081764249693926</v>
      </c>
    </row>
    <row r="195" spans="1:67" x14ac:dyDescent="0.2">
      <c r="A195" s="306" t="s">
        <v>496</v>
      </c>
      <c r="B195" s="5" t="s">
        <v>497</v>
      </c>
      <c r="C195" s="5" t="s">
        <v>411</v>
      </c>
      <c r="D195" s="5" t="s">
        <v>437</v>
      </c>
      <c r="E195" s="5" t="s">
        <v>123</v>
      </c>
      <c r="F195" s="117" t="s">
        <v>388</v>
      </c>
      <c r="G195" s="5" t="s">
        <v>389</v>
      </c>
      <c r="H195" s="326">
        <v>24035</v>
      </c>
      <c r="I195" s="381">
        <v>222155</v>
      </c>
      <c r="J195" s="379">
        <v>10.819022754383202</v>
      </c>
      <c r="K195" s="326">
        <v>23794</v>
      </c>
      <c r="L195" s="381">
        <v>221674</v>
      </c>
      <c r="M195" s="379">
        <v>10.733780235841822</v>
      </c>
      <c r="N195" s="326">
        <v>23493</v>
      </c>
      <c r="O195" s="326">
        <v>220281</v>
      </c>
      <c r="P195" s="379">
        <v>10.665014231822081</v>
      </c>
      <c r="Q195" s="326">
        <v>23386</v>
      </c>
      <c r="R195" s="326">
        <v>219782</v>
      </c>
      <c r="S195" s="379">
        <v>10.640543811595126</v>
      </c>
      <c r="T195" s="326">
        <v>23254</v>
      </c>
      <c r="U195" s="326">
        <v>219201</v>
      </c>
      <c r="V195" s="379">
        <v>10.608528245765301</v>
      </c>
      <c r="W195" s="326">
        <v>22903</v>
      </c>
      <c r="X195" s="326">
        <v>218225</v>
      </c>
      <c r="Y195" s="379">
        <v>10.495131171955551</v>
      </c>
      <c r="Z195" s="326">
        <v>22876</v>
      </c>
      <c r="AA195" s="326">
        <v>218992</v>
      </c>
      <c r="AB195" s="379">
        <v>10.446043691093738</v>
      </c>
      <c r="AC195" s="326">
        <v>22789</v>
      </c>
      <c r="AD195" s="326">
        <v>219329</v>
      </c>
      <c r="AE195" s="379">
        <v>10.390326860561075</v>
      </c>
      <c r="AF195" s="326">
        <v>22729</v>
      </c>
      <c r="AG195" s="326">
        <v>218441</v>
      </c>
      <c r="AH195" s="379">
        <v>10.405097944067276</v>
      </c>
      <c r="AI195" s="326">
        <v>22510</v>
      </c>
      <c r="AJ195" s="326">
        <v>217146</v>
      </c>
      <c r="AK195" s="379">
        <v>10.366297329907068</v>
      </c>
      <c r="AL195" s="326">
        <v>22324</v>
      </c>
      <c r="AM195" s="326">
        <v>216115</v>
      </c>
      <c r="AN195" s="379">
        <v>10.329685584064039</v>
      </c>
      <c r="AO195" s="326">
        <v>22187</v>
      </c>
      <c r="AP195" s="326">
        <v>213785</v>
      </c>
      <c r="AQ195" s="379">
        <v>10.378183689220478</v>
      </c>
      <c r="AR195" s="302">
        <v>22128</v>
      </c>
      <c r="AS195" s="305">
        <v>212918</v>
      </c>
      <c r="AT195" s="300">
        <v>10.392733352746127</v>
      </c>
      <c r="AU195" s="302">
        <v>22102</v>
      </c>
      <c r="AV195" s="302">
        <v>212721</v>
      </c>
      <c r="AW195" s="300">
        <v>10.390135435617546</v>
      </c>
      <c r="AX195" s="302">
        <v>22044</v>
      </c>
      <c r="AY195" s="302">
        <v>212367</v>
      </c>
      <c r="AZ195" s="300">
        <v>10.380143807653731</v>
      </c>
      <c r="BA195" s="302">
        <v>21989</v>
      </c>
      <c r="BB195" s="302">
        <v>212977</v>
      </c>
      <c r="BC195" s="300">
        <v>10.324589040131094</v>
      </c>
      <c r="BD195" s="302">
        <v>21984</v>
      </c>
      <c r="BE195" s="302">
        <v>213093</v>
      </c>
      <c r="BF195" s="300">
        <v>10.316622319832186</v>
      </c>
      <c r="BG195" s="413">
        <v>22001</v>
      </c>
      <c r="BH195" s="302">
        <v>213785</v>
      </c>
      <c r="BI195" s="300">
        <f t="shared" si="4"/>
        <v>10.291180391514839</v>
      </c>
      <c r="BJ195" s="302">
        <v>21723</v>
      </c>
      <c r="BK195" s="302">
        <v>213542</v>
      </c>
      <c r="BL195" s="300">
        <v>10.172706071873447</v>
      </c>
      <c r="BM195" s="302">
        <v>21641</v>
      </c>
      <c r="BN195" s="302">
        <v>213785</v>
      </c>
      <c r="BO195" s="300">
        <f t="shared" si="5"/>
        <v>10.122786912084571</v>
      </c>
    </row>
    <row r="196" spans="1:67" x14ac:dyDescent="0.2">
      <c r="A196" s="306" t="s">
        <v>635</v>
      </c>
      <c r="B196" s="5" t="s">
        <v>483</v>
      </c>
      <c r="C196" s="5" t="s">
        <v>407</v>
      </c>
      <c r="D196" s="5" t="s">
        <v>423</v>
      </c>
      <c r="E196" s="5" t="s">
        <v>34</v>
      </c>
      <c r="F196" s="117" t="s">
        <v>390</v>
      </c>
      <c r="G196" s="5" t="s">
        <v>391</v>
      </c>
      <c r="H196" s="326">
        <v>9383</v>
      </c>
      <c r="I196" s="381">
        <v>150996</v>
      </c>
      <c r="J196" s="379">
        <v>6.2140718959442633</v>
      </c>
      <c r="K196" s="326">
        <v>9365</v>
      </c>
      <c r="L196" s="381">
        <v>150483</v>
      </c>
      <c r="M196" s="379">
        <v>6.2232943256048854</v>
      </c>
      <c r="N196" s="326">
        <v>9216</v>
      </c>
      <c r="O196" s="326">
        <v>149098</v>
      </c>
      <c r="P196" s="379">
        <v>6.1811694321855422</v>
      </c>
      <c r="Q196" s="326">
        <v>9131</v>
      </c>
      <c r="R196" s="326">
        <v>147733</v>
      </c>
      <c r="S196" s="379">
        <v>6.1807449926556695</v>
      </c>
      <c r="T196" s="326">
        <v>9170</v>
      </c>
      <c r="U196" s="326">
        <v>146993</v>
      </c>
      <c r="V196" s="379">
        <v>6.2383923043954477</v>
      </c>
      <c r="W196" s="326">
        <v>9104</v>
      </c>
      <c r="X196" s="326">
        <v>145775</v>
      </c>
      <c r="Y196" s="379">
        <v>6.2452409535242666</v>
      </c>
      <c r="Z196" s="326">
        <v>9060</v>
      </c>
      <c r="AA196" s="326">
        <v>144852</v>
      </c>
      <c r="AB196" s="379">
        <v>6.254659928754867</v>
      </c>
      <c r="AC196" s="326">
        <v>8950</v>
      </c>
      <c r="AD196" s="326">
        <v>143541</v>
      </c>
      <c r="AE196" s="379">
        <v>6.2351523258163173</v>
      </c>
      <c r="AF196" s="326">
        <v>8837</v>
      </c>
      <c r="AG196" s="326">
        <v>141313</v>
      </c>
      <c r="AH196" s="379">
        <v>6.2534940168278927</v>
      </c>
      <c r="AI196" s="326">
        <v>8736</v>
      </c>
      <c r="AJ196" s="326">
        <v>138966</v>
      </c>
      <c r="AK196" s="379">
        <v>6.2864297741893695</v>
      </c>
      <c r="AL196" s="326">
        <v>8637</v>
      </c>
      <c r="AM196" s="326">
        <v>137893</v>
      </c>
      <c r="AN196" s="379">
        <v>6.263552174512121</v>
      </c>
      <c r="AO196" s="326">
        <v>8549</v>
      </c>
      <c r="AP196" s="326">
        <v>136068</v>
      </c>
      <c r="AQ196" s="379">
        <v>6.282887967780816</v>
      </c>
      <c r="AR196" s="302">
        <v>8478</v>
      </c>
      <c r="AS196" s="305">
        <v>136183</v>
      </c>
      <c r="AT196" s="300">
        <v>6.2254466416513079</v>
      </c>
      <c r="AU196" s="302">
        <v>8459</v>
      </c>
      <c r="AV196" s="302">
        <v>135724</v>
      </c>
      <c r="AW196" s="300">
        <v>6.2325012525419234</v>
      </c>
      <c r="AX196" s="302">
        <v>8399</v>
      </c>
      <c r="AY196" s="302">
        <v>135452</v>
      </c>
      <c r="AZ196" s="300">
        <v>6.2007205504532976</v>
      </c>
      <c r="BA196" s="302">
        <v>8386</v>
      </c>
      <c r="BB196" s="302">
        <v>136681</v>
      </c>
      <c r="BC196" s="300">
        <v>6.1354540865226328</v>
      </c>
      <c r="BD196" s="302">
        <v>8336</v>
      </c>
      <c r="BE196" s="302">
        <v>137431</v>
      </c>
      <c r="BF196" s="300">
        <v>6.0655892775283595</v>
      </c>
      <c r="BG196" s="413">
        <v>8232</v>
      </c>
      <c r="BH196" s="302">
        <v>137315</v>
      </c>
      <c r="BI196" s="300">
        <f t="shared" si="4"/>
        <v>5.9949750573498894</v>
      </c>
      <c r="BJ196" s="302">
        <v>8082</v>
      </c>
      <c r="BK196" s="302">
        <v>137444</v>
      </c>
      <c r="BL196" s="300">
        <v>5.8802130322167567</v>
      </c>
      <c r="BM196" s="302">
        <v>8034</v>
      </c>
      <c r="BN196" s="302">
        <v>137844</v>
      </c>
      <c r="BO196" s="300">
        <f t="shared" si="5"/>
        <v>5.8283276747627752</v>
      </c>
    </row>
    <row r="197" spans="1:67" x14ac:dyDescent="0.2">
      <c r="A197" s="306" t="s">
        <v>500</v>
      </c>
      <c r="B197" s="5" t="s">
        <v>483</v>
      </c>
      <c r="C197" s="5" t="s">
        <v>407</v>
      </c>
      <c r="D197" s="5" t="s">
        <v>431</v>
      </c>
      <c r="E197" s="5" t="s">
        <v>82</v>
      </c>
      <c r="F197" s="117" t="s">
        <v>392</v>
      </c>
      <c r="G197" s="5" t="s">
        <v>393</v>
      </c>
      <c r="H197" s="326">
        <v>5809</v>
      </c>
      <c r="I197" s="381">
        <v>72085</v>
      </c>
      <c r="J197" s="379">
        <v>8.0585419990289253</v>
      </c>
      <c r="K197" s="326">
        <v>5800</v>
      </c>
      <c r="L197" s="381">
        <v>72056</v>
      </c>
      <c r="M197" s="379">
        <v>8.0492949927833894</v>
      </c>
      <c r="N197" s="326">
        <v>5725</v>
      </c>
      <c r="O197" s="326">
        <v>71695</v>
      </c>
      <c r="P197" s="379">
        <v>7.9852151474998259</v>
      </c>
      <c r="Q197" s="326">
        <v>5687</v>
      </c>
      <c r="R197" s="326">
        <v>71634</v>
      </c>
      <c r="S197" s="379">
        <v>7.9389675293854882</v>
      </c>
      <c r="T197" s="326">
        <v>5695</v>
      </c>
      <c r="U197" s="326">
        <v>71351</v>
      </c>
      <c r="V197" s="379">
        <v>7.9816680915474212</v>
      </c>
      <c r="W197" s="326">
        <v>5698</v>
      </c>
      <c r="X197" s="326">
        <v>71007</v>
      </c>
      <c r="Y197" s="379">
        <v>8.0245609587787126</v>
      </c>
      <c r="Z197" s="326">
        <v>5701</v>
      </c>
      <c r="AA197" s="326">
        <v>71017</v>
      </c>
      <c r="AB197" s="379">
        <v>8.0276553501274339</v>
      </c>
      <c r="AC197" s="326">
        <v>5682</v>
      </c>
      <c r="AD197" s="326">
        <v>71065</v>
      </c>
      <c r="AE197" s="379">
        <v>7.9954970801379019</v>
      </c>
      <c r="AF197" s="326">
        <v>5683</v>
      </c>
      <c r="AG197" s="326">
        <v>71140</v>
      </c>
      <c r="AH197" s="379">
        <v>7.9884734326679796</v>
      </c>
      <c r="AI197" s="326">
        <v>5599</v>
      </c>
      <c r="AJ197" s="326">
        <v>70555</v>
      </c>
      <c r="AK197" s="379">
        <v>7.935653036638084</v>
      </c>
      <c r="AL197" s="326">
        <v>5604</v>
      </c>
      <c r="AM197" s="326">
        <v>70808</v>
      </c>
      <c r="AN197" s="379">
        <v>7.9143599593266289</v>
      </c>
      <c r="AO197" s="326">
        <v>5516</v>
      </c>
      <c r="AP197" s="326">
        <v>70375</v>
      </c>
      <c r="AQ197" s="379">
        <v>7.8380106571936059</v>
      </c>
      <c r="AR197" s="302">
        <v>5447</v>
      </c>
      <c r="AS197" s="305">
        <v>70188</v>
      </c>
      <c r="AT197" s="300">
        <v>7.7605858551319313</v>
      </c>
      <c r="AU197" s="302">
        <v>5405</v>
      </c>
      <c r="AV197" s="302">
        <v>70056</v>
      </c>
      <c r="AW197" s="300">
        <v>7.7152563663355034</v>
      </c>
      <c r="AX197" s="302">
        <v>5382</v>
      </c>
      <c r="AY197" s="302">
        <v>69874</v>
      </c>
      <c r="AZ197" s="300">
        <v>7.7024358130348913</v>
      </c>
      <c r="BA197" s="302">
        <v>5383</v>
      </c>
      <c r="BB197" s="302">
        <v>70152</v>
      </c>
      <c r="BC197" s="300">
        <v>7.6733378948568829</v>
      </c>
      <c r="BD197" s="302">
        <v>5365</v>
      </c>
      <c r="BE197" s="302">
        <v>70221</v>
      </c>
      <c r="BF197" s="300">
        <v>7.6401646231184408</v>
      </c>
      <c r="BG197" s="413">
        <v>5260</v>
      </c>
      <c r="BH197" s="302">
        <v>70146</v>
      </c>
      <c r="BI197" s="300">
        <f t="shared" si="4"/>
        <v>7.4986456818635414</v>
      </c>
      <c r="BJ197" s="302">
        <v>5260</v>
      </c>
      <c r="BK197" s="302">
        <v>70097</v>
      </c>
      <c r="BL197" s="300">
        <v>7.5038874702198388</v>
      </c>
      <c r="BM197" s="302">
        <v>5237</v>
      </c>
      <c r="BN197" s="302">
        <v>70054</v>
      </c>
      <c r="BO197" s="300">
        <f t="shared" si="5"/>
        <v>7.4756616324549636</v>
      </c>
    </row>
    <row r="198" spans="1:67" x14ac:dyDescent="0.2">
      <c r="A198" s="1" t="s">
        <v>449</v>
      </c>
      <c r="H198" s="149">
        <f>SUBTOTAL(9,H7:H197)</f>
        <v>2875849</v>
      </c>
      <c r="I198" s="278">
        <f>SUBTOTAL(9,I7:I197)</f>
        <v>33043913</v>
      </c>
      <c r="J198" s="279">
        <f>H198/I198*100</f>
        <v>8.7031127336523362</v>
      </c>
      <c r="K198" s="149">
        <f>SUBTOTAL(9,K7:K197)</f>
        <v>2860545</v>
      </c>
      <c r="L198" s="278">
        <f>SUBTOTAL(9,L7:L197)</f>
        <v>32916516</v>
      </c>
      <c r="M198" s="279">
        <f>K198/L198*100</f>
        <v>8.6903030685264504</v>
      </c>
      <c r="N198" s="149">
        <f>SUBTOTAL(9,N7:N197)</f>
        <v>2840071</v>
      </c>
      <c r="O198" s="278">
        <f>SUBTOTAL(9,O7:O197)</f>
        <v>32745236</v>
      </c>
      <c r="P198" s="279">
        <f>N198/O198*100</f>
        <v>8.6732341767211576</v>
      </c>
      <c r="Q198" s="149">
        <f>SUBTOTAL(9,Q7:Q197)</f>
        <v>2824085</v>
      </c>
      <c r="R198" s="278">
        <f>SUBTOTAL(9,R7:R197)</f>
        <v>32605038</v>
      </c>
      <c r="S198" s="279">
        <f>Q198/R198*100</f>
        <v>8.6614988763392944</v>
      </c>
      <c r="T198" s="149">
        <f>SUBTOTAL(9,T7:T197)</f>
        <v>2813390</v>
      </c>
      <c r="U198" s="278">
        <f>SUBTOTAL(9,U7:U197)</f>
        <v>32444697</v>
      </c>
      <c r="V198" s="279">
        <f>T198/U198*100</f>
        <v>8.671340034397609</v>
      </c>
      <c r="W198" s="149">
        <f>SUBTOTAL(9,W7:W197)</f>
        <v>2793240</v>
      </c>
      <c r="X198" s="278">
        <f>SUBTOTAL(9,X7:X197)</f>
        <v>32226878</v>
      </c>
      <c r="Y198" s="279">
        <f>W198/X198*100</f>
        <v>8.6674235090349114</v>
      </c>
      <c r="Z198" s="149">
        <f>SUBTOTAL(9,Z7:Z197)</f>
        <v>2788991</v>
      </c>
      <c r="AA198" s="278">
        <f>SUBTOTAL(9,AA7:AA197)</f>
        <v>32171742</v>
      </c>
      <c r="AB198" s="279">
        <f>Z198/AA198*100</f>
        <v>8.6690705153609642</v>
      </c>
      <c r="AC198" s="149">
        <f>SUBTOTAL(9,AC7:AC197)</f>
        <v>2779743</v>
      </c>
      <c r="AD198" s="278">
        <f>SUBTOTAL(9,AD7:AD197)</f>
        <v>32038644</v>
      </c>
      <c r="AE198" s="279">
        <f>AC198/AD198*100</f>
        <v>8.6762192557213105</v>
      </c>
      <c r="AF198" s="149">
        <f>SUBTOTAL(9,AF7:AF197)</f>
        <v>2765868</v>
      </c>
      <c r="AG198" s="278">
        <f>SUBTOTAL(9,AG7:AG197)</f>
        <v>31764713</v>
      </c>
      <c r="AH198" s="279">
        <f>AF198/AG198*100</f>
        <v>8.7073602711285325</v>
      </c>
      <c r="AI198" s="149">
        <f>SUBTOTAL(9,AI7:AI197)</f>
        <v>2743882</v>
      </c>
      <c r="AJ198" s="278">
        <f>SUBTOTAL(9,AJ7:AJ197)</f>
        <v>31466031</v>
      </c>
      <c r="AK198" s="279">
        <f>AI198/AJ198*100</f>
        <v>8.7201401409666186</v>
      </c>
      <c r="AL198" s="149">
        <f>SUBTOTAL(9,AL7:AL197)</f>
        <v>2729649</v>
      </c>
      <c r="AM198" s="278">
        <f>SUBTOTAL(9,AM7:AM197)</f>
        <v>31332956</v>
      </c>
      <c r="AN198" s="279">
        <f>AL198/AM198*100</f>
        <v>8.7117506564015219</v>
      </c>
      <c r="AO198" s="149">
        <f t="shared" ref="AO198" si="6">SUBTOTAL(9,AO7:AO197)</f>
        <v>2708545</v>
      </c>
      <c r="AP198" s="278">
        <f>SUBTOTAL(9,AP7:AP197)</f>
        <v>31087499</v>
      </c>
      <c r="AQ198" s="279">
        <f>AO198/AP198*100</f>
        <v>8.7126500591121854</v>
      </c>
      <c r="AR198" s="149">
        <f>SUBTOTAL(9,AR7:AR197)</f>
        <v>2689005</v>
      </c>
      <c r="AS198" s="278">
        <f>SUBTOTAL(9,AS7:AS197)</f>
        <v>31016541</v>
      </c>
      <c r="AT198" s="279">
        <f>AR198/AS198*100</f>
        <v>8.6695837553259079</v>
      </c>
      <c r="AU198" s="149">
        <f>SUBTOTAL(9,AU7:AU197)</f>
        <v>2675943</v>
      </c>
      <c r="AV198" s="278">
        <f>SUBTOTAL(9,AV7:AV197)</f>
        <v>30905052</v>
      </c>
      <c r="AW198" s="279">
        <f>AU198/AV198*100</f>
        <v>8.6585940706393245</v>
      </c>
      <c r="AX198" s="149">
        <f>SUBTOTAL(9,AX7:AX197)</f>
        <v>2656668</v>
      </c>
      <c r="AY198" s="278">
        <f>SUBTOTAL(9,AY7:AY197)</f>
        <v>30775640</v>
      </c>
      <c r="AZ198" s="279">
        <f>AX198/AY198*100</f>
        <v>8.6323728767297769</v>
      </c>
      <c r="BA198" s="149">
        <f>SUBTOTAL(9,BA7:BA197)</f>
        <v>2646894</v>
      </c>
      <c r="BB198" s="278">
        <f>SUBTOTAL(9,BB7:BB197)</f>
        <v>30817160</v>
      </c>
      <c r="BC198" s="279">
        <f>BA198/BB198*100</f>
        <v>8.5890263736178163</v>
      </c>
      <c r="BD198" s="149">
        <f>SUBTOTAL(9,BD7:BD197)</f>
        <v>2631314</v>
      </c>
      <c r="BE198" s="278">
        <f>SUBTOTAL(9,BE7:BE197)</f>
        <v>30824464</v>
      </c>
      <c r="BF198" s="279">
        <f>BD198/BE198*100</f>
        <v>8.536446894907888</v>
      </c>
      <c r="BG198" s="149">
        <f>SUBTOTAL(9,BG7:BG197)</f>
        <v>2617637</v>
      </c>
      <c r="BH198" s="278">
        <f>SUBTOTAL(9,BH7:BH197)</f>
        <v>30838219</v>
      </c>
      <c r="BI198" s="279">
        <f>BG198/BH198*100</f>
        <v>8.4882885097871572</v>
      </c>
      <c r="BJ198" s="149">
        <f>SUBTOTAL(9,BJ7:BJ197)</f>
        <v>2598628</v>
      </c>
      <c r="BK198" s="278">
        <f>SUBTOTAL(9,BK7:BK197)</f>
        <v>30832679</v>
      </c>
      <c r="BL198" s="279">
        <f>BJ198/BK198*100</f>
        <v>8.428161561958337</v>
      </c>
      <c r="BM198" s="154">
        <f>SUBTOTAL(9,BM7:BM197)</f>
        <v>2582927</v>
      </c>
      <c r="BN198" s="154">
        <f t="shared" ref="BN198" si="7">SUBTOTAL(9,BN7:BN197)</f>
        <v>30869571</v>
      </c>
      <c r="BO198" s="418">
        <f>BM198/BN198*100</f>
        <v>8.3672267424772429</v>
      </c>
    </row>
    <row r="200" spans="1:67" x14ac:dyDescent="0.2">
      <c r="H200" s="302"/>
      <c r="I200" s="302"/>
      <c r="J200" s="306"/>
      <c r="K200" s="302"/>
      <c r="L200" s="302"/>
      <c r="M200" s="306"/>
      <c r="N200" s="302"/>
      <c r="O200" s="302"/>
      <c r="P200" s="306"/>
      <c r="Q200" s="302"/>
      <c r="R200" s="302"/>
      <c r="S200" s="306"/>
      <c r="T200" s="302"/>
      <c r="U200" s="302"/>
      <c r="V200" s="306"/>
      <c r="W200" s="302"/>
      <c r="X200" s="302"/>
      <c r="Y200" s="306"/>
      <c r="Z200" s="302"/>
      <c r="AA200" s="302"/>
      <c r="AB200" s="306"/>
      <c r="AC200" s="302"/>
      <c r="AD200" s="302"/>
      <c r="AE200" s="306"/>
      <c r="AF200" s="302"/>
      <c r="AG200" s="302"/>
      <c r="AH200" s="306"/>
      <c r="AI200" s="302"/>
      <c r="AJ200" s="302"/>
      <c r="AL200" s="302"/>
      <c r="AM200" s="302"/>
      <c r="AN200" s="306"/>
      <c r="AO200" s="302"/>
      <c r="AP200" s="302"/>
      <c r="AQ200" s="306"/>
    </row>
    <row r="201" spans="1:67" x14ac:dyDescent="0.2">
      <c r="H201" s="302"/>
      <c r="I201" s="302"/>
      <c r="J201" s="302"/>
      <c r="K201" s="302"/>
      <c r="L201" s="302"/>
      <c r="M201" s="302"/>
      <c r="N201" s="302"/>
      <c r="O201" s="302"/>
      <c r="P201" s="302"/>
      <c r="Q201" s="302"/>
      <c r="R201" s="302"/>
      <c r="S201" s="302"/>
      <c r="T201" s="302"/>
      <c r="U201" s="302"/>
      <c r="V201" s="302"/>
      <c r="W201" s="302"/>
      <c r="X201" s="302"/>
      <c r="Y201" s="302"/>
      <c r="Z201" s="302"/>
      <c r="AA201" s="302"/>
      <c r="AB201" s="302"/>
      <c r="AC201" s="302"/>
      <c r="AD201" s="302"/>
      <c r="AE201" s="302"/>
      <c r="AF201" s="302"/>
      <c r="AG201" s="302"/>
      <c r="AH201" s="302"/>
      <c r="AI201" s="302"/>
      <c r="AJ201" s="302"/>
      <c r="AK201" s="302"/>
      <c r="AL201" s="302"/>
      <c r="AM201" s="302"/>
      <c r="AN201" s="302"/>
      <c r="AO201" s="302"/>
      <c r="AP201" s="302"/>
      <c r="AQ201" s="302"/>
    </row>
  </sheetData>
  <customSheetViews>
    <customSheetView guid="{460C675D-EB01-4F1F-8F6F-F3410AC9815E}">
      <pane ySplit="6" topLeftCell="A7" activePane="bottomLeft" state="frozen"/>
      <selection pane="bottomLeft"/>
      <pageMargins left="0.7" right="0.7" top="0.75" bottom="0.75" header="0.3" footer="0.3"/>
      <pageSetup paperSize="9" orientation="portrait" r:id="rId1"/>
    </customSheetView>
  </customSheetViews>
  <mergeCells count="20">
    <mergeCell ref="H5:J5"/>
    <mergeCell ref="AR5:AT5"/>
    <mergeCell ref="AO5:AQ5"/>
    <mergeCell ref="AL5:AN5"/>
    <mergeCell ref="AI5:AK5"/>
    <mergeCell ref="AF5:AH5"/>
    <mergeCell ref="AC5:AE5"/>
    <mergeCell ref="Z5:AB5"/>
    <mergeCell ref="W5:Y5"/>
    <mergeCell ref="K5:M5"/>
    <mergeCell ref="N5:P5"/>
    <mergeCell ref="Q5:S5"/>
    <mergeCell ref="T5:V5"/>
    <mergeCell ref="BM5:BO5"/>
    <mergeCell ref="BJ5:BL5"/>
    <mergeCell ref="BD5:BF5"/>
    <mergeCell ref="BA5:BC5"/>
    <mergeCell ref="AU5:AW5"/>
    <mergeCell ref="AX5:AZ5"/>
    <mergeCell ref="BG5:BI5"/>
  </mergeCells>
  <conditionalFormatting sqref="F46:F47">
    <cfRule type="expression" dxfId="1" priority="1">
      <formula>#REF!="yes"</formula>
    </cfRule>
    <cfRule type="expression" dxfId="0" priority="2">
      <formula>AND(#REF!="no",$Q46="up")</formula>
    </cfRule>
  </conditionalFormatting>
  <pageMargins left="0.7" right="0.7" top="0.75" bottom="0.75"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Y51"/>
  <sheetViews>
    <sheetView workbookViewId="0">
      <pane xSplit="1" topLeftCell="B1" activePane="topRight" state="frozen"/>
      <selection pane="topRight"/>
    </sheetView>
  </sheetViews>
  <sheetFormatPr defaultRowHeight="11.25" x14ac:dyDescent="0.2"/>
  <cols>
    <col min="1" max="1" width="70" style="338" bestFit="1" customWidth="1"/>
    <col min="2" max="2" width="13.33203125" style="338" bestFit="1" customWidth="1"/>
    <col min="3" max="7" width="10.1640625" style="338" bestFit="1" customWidth="1"/>
    <col min="8" max="8" width="11" style="338" customWidth="1"/>
    <col min="9" max="9" width="10.1640625" style="338" bestFit="1" customWidth="1"/>
    <col min="10" max="10" width="12.6640625" style="338" bestFit="1" customWidth="1"/>
    <col min="11" max="11" width="10.6640625" style="338" customWidth="1"/>
    <col min="12" max="12" width="11.33203125" style="338" customWidth="1"/>
    <col min="13" max="16" width="10.1640625" style="338" bestFit="1" customWidth="1"/>
    <col min="17" max="17" width="10.5" style="338" bestFit="1" customWidth="1"/>
    <col min="18" max="18" width="10.1640625" style="338" bestFit="1" customWidth="1"/>
    <col min="19" max="19" width="12.83203125" style="338" customWidth="1"/>
    <col min="20" max="20" width="11.83203125" style="338" bestFit="1" customWidth="1"/>
    <col min="21" max="21" width="10.6640625" style="338" bestFit="1" customWidth="1"/>
    <col min="22" max="16384" width="9.33203125" style="338"/>
  </cols>
  <sheetData>
    <row r="1" spans="1:25" s="415" customFormat="1" ht="15.75" x14ac:dyDescent="0.25">
      <c r="A1" s="414" t="s">
        <v>738</v>
      </c>
      <c r="B1" s="266" t="s">
        <v>414</v>
      </c>
      <c r="C1" s="266"/>
      <c r="D1" s="266"/>
      <c r="E1" s="266"/>
      <c r="F1" s="266"/>
      <c r="G1" s="266"/>
      <c r="H1" s="266"/>
      <c r="I1" s="266"/>
      <c r="J1" s="266"/>
      <c r="K1" s="266"/>
      <c r="L1" s="266"/>
      <c r="M1" s="266"/>
    </row>
    <row r="2" spans="1:25" s="415" customFormat="1" x14ac:dyDescent="0.2">
      <c r="B2" s="270">
        <v>43191</v>
      </c>
      <c r="C2" s="270">
        <v>43221</v>
      </c>
      <c r="D2" s="270">
        <v>43252</v>
      </c>
      <c r="E2" s="270">
        <v>43282</v>
      </c>
      <c r="F2" s="270">
        <v>43313</v>
      </c>
      <c r="G2" s="270">
        <v>43344</v>
      </c>
      <c r="H2" s="270">
        <v>43374</v>
      </c>
      <c r="I2" s="270">
        <v>43405</v>
      </c>
      <c r="J2" s="270">
        <v>43435</v>
      </c>
      <c r="K2" s="270">
        <v>43466</v>
      </c>
      <c r="L2" s="270">
        <v>43497</v>
      </c>
      <c r="M2" s="270">
        <v>43525</v>
      </c>
      <c r="N2" s="270">
        <v>43556</v>
      </c>
      <c r="O2" s="270">
        <v>43586</v>
      </c>
      <c r="P2" s="270">
        <v>43617</v>
      </c>
      <c r="Q2" s="270">
        <v>43647</v>
      </c>
      <c r="R2" s="270">
        <v>43678</v>
      </c>
      <c r="S2" s="270">
        <v>43709</v>
      </c>
      <c r="T2" s="270">
        <v>43739</v>
      </c>
      <c r="U2" s="270">
        <v>43770</v>
      </c>
      <c r="V2" s="270">
        <v>43800</v>
      </c>
      <c r="W2" s="270">
        <v>43831</v>
      </c>
      <c r="X2" s="270">
        <v>43862</v>
      </c>
      <c r="Y2" s="270">
        <v>43891</v>
      </c>
    </row>
    <row r="3" spans="1:25" s="264" customFormat="1" ht="12.75" x14ac:dyDescent="0.2">
      <c r="A3" s="267" t="s">
        <v>582</v>
      </c>
      <c r="B3" s="310">
        <v>33325180</v>
      </c>
      <c r="C3" s="310">
        <v>33200844</v>
      </c>
      <c r="D3" s="310">
        <v>33031725</v>
      </c>
      <c r="E3" s="331">
        <v>32894484</v>
      </c>
      <c r="F3" s="331">
        <v>32737365</v>
      </c>
      <c r="G3" s="331">
        <v>32521118</v>
      </c>
      <c r="H3" s="331">
        <v>32470068</v>
      </c>
      <c r="I3" s="331">
        <v>32340131</v>
      </c>
      <c r="J3" s="331">
        <v>32068927</v>
      </c>
      <c r="K3" s="331">
        <v>31772996</v>
      </c>
      <c r="L3" s="331">
        <v>31641998</v>
      </c>
      <c r="M3" s="331">
        <v>31398507</v>
      </c>
      <c r="N3" s="331">
        <v>31329363</v>
      </c>
      <c r="O3" s="331">
        <v>31219639</v>
      </c>
      <c r="P3" s="331">
        <v>31090636</v>
      </c>
      <c r="Q3" s="331">
        <v>31133646</v>
      </c>
      <c r="R3" s="331">
        <v>31143025</v>
      </c>
      <c r="S3" s="331">
        <v>31158963</v>
      </c>
      <c r="T3" s="331">
        <v>31154328</v>
      </c>
      <c r="U3" s="326">
        <v>31192194</v>
      </c>
    </row>
    <row r="4" spans="1:25" s="264" customFormat="1" ht="11.25" customHeight="1" x14ac:dyDescent="0.2">
      <c r="A4" s="268" t="s">
        <v>587</v>
      </c>
      <c r="B4" s="299">
        <v>1.0229999999999999</v>
      </c>
      <c r="C4" s="299">
        <v>1.0189999999999999</v>
      </c>
      <c r="D4" s="299">
        <v>1.0129999999999999</v>
      </c>
      <c r="E4" s="299">
        <v>1.008</v>
      </c>
      <c r="F4" s="299">
        <v>1.002</v>
      </c>
      <c r="G4" s="299">
        <v>0.995</v>
      </c>
      <c r="H4" s="299">
        <v>0.99299999999999999</v>
      </c>
      <c r="I4" s="299">
        <v>0.98699999999999999</v>
      </c>
      <c r="J4" s="299">
        <v>0.97699999999999998</v>
      </c>
      <c r="K4" s="299">
        <v>0.96699999999999997</v>
      </c>
      <c r="L4" s="299">
        <v>0.96199999999999997</v>
      </c>
      <c r="M4" s="299">
        <v>0.95299999999999996</v>
      </c>
      <c r="N4" s="299">
        <v>0.95</v>
      </c>
      <c r="O4" s="299">
        <v>0.94499999999999995</v>
      </c>
      <c r="P4" s="299">
        <v>0.94</v>
      </c>
      <c r="Q4" s="299">
        <v>0.94</v>
      </c>
      <c r="R4" s="299">
        <v>0.93799999999999994</v>
      </c>
      <c r="S4" s="299">
        <v>0.93700000000000006</v>
      </c>
      <c r="T4" s="299">
        <v>0.93500000000000005</v>
      </c>
      <c r="U4" s="299">
        <v>0.93500000000000005</v>
      </c>
    </row>
    <row r="5" spans="1:25" s="264" customFormat="1" ht="11.25" customHeight="1" x14ac:dyDescent="0.2">
      <c r="A5" s="268" t="s">
        <v>583</v>
      </c>
      <c r="B5" s="332">
        <v>8.6999999999999993</v>
      </c>
      <c r="C5" s="332">
        <v>8.6999999999999993</v>
      </c>
      <c r="D5" s="332">
        <v>8.6999999999999993</v>
      </c>
      <c r="E5" s="332">
        <v>8.6999999999999993</v>
      </c>
      <c r="F5" s="332">
        <v>8.6999999999999993</v>
      </c>
      <c r="G5" s="332">
        <v>8.6999999999999993</v>
      </c>
      <c r="H5" s="332">
        <v>8.6999999999999993</v>
      </c>
      <c r="I5" s="332">
        <v>8.6999999999999993</v>
      </c>
      <c r="J5" s="332">
        <v>8.6999999999999993</v>
      </c>
      <c r="K5" s="332">
        <v>8.6999999999999993</v>
      </c>
      <c r="L5" s="332">
        <v>8.6999999999999993</v>
      </c>
      <c r="M5" s="332">
        <v>8.6999999999999993</v>
      </c>
      <c r="N5" s="332">
        <v>8.6999999999999993</v>
      </c>
      <c r="O5" s="332">
        <v>8.6999999999999993</v>
      </c>
      <c r="P5" s="332">
        <v>8.6</v>
      </c>
      <c r="Q5" s="332">
        <v>8.6</v>
      </c>
      <c r="R5" s="332">
        <v>8.5</v>
      </c>
      <c r="S5" s="332">
        <v>8.5</v>
      </c>
      <c r="T5" s="332">
        <v>8.4</v>
      </c>
      <c r="U5" s="332">
        <v>8.4</v>
      </c>
    </row>
    <row r="6" spans="1:25" s="265" customFormat="1" ht="12.75" x14ac:dyDescent="0.2">
      <c r="A6" s="269" t="s">
        <v>588</v>
      </c>
      <c r="B6" s="381">
        <v>951669</v>
      </c>
      <c r="C6" s="307">
        <v>925931</v>
      </c>
      <c r="D6" s="307">
        <v>899131</v>
      </c>
      <c r="E6" s="307">
        <v>877653</v>
      </c>
      <c r="F6" s="307">
        <v>858937</v>
      </c>
      <c r="G6" s="307">
        <v>838577</v>
      </c>
      <c r="H6" s="307">
        <v>823868</v>
      </c>
      <c r="I6" s="307">
        <v>808661</v>
      </c>
      <c r="J6" s="307">
        <v>795775</v>
      </c>
      <c r="K6" s="307">
        <v>781408</v>
      </c>
      <c r="L6" s="310">
        <v>768927</v>
      </c>
      <c r="M6" s="310">
        <v>755712</v>
      </c>
      <c r="N6" s="310">
        <v>743453</v>
      </c>
      <c r="O6" s="310">
        <v>734136</v>
      </c>
      <c r="P6" s="310">
        <v>723198</v>
      </c>
      <c r="Q6" s="310">
        <v>714570</v>
      </c>
      <c r="R6" s="310">
        <v>705733</v>
      </c>
      <c r="S6" s="310">
        <v>699004</v>
      </c>
      <c r="T6" s="310">
        <v>691263</v>
      </c>
      <c r="U6" s="310">
        <v>684405</v>
      </c>
    </row>
    <row r="7" spans="1:25" s="265" customFormat="1" ht="12.75" x14ac:dyDescent="0.2">
      <c r="A7" s="268" t="s">
        <v>613</v>
      </c>
      <c r="B7" s="310">
        <v>2875849</v>
      </c>
      <c r="C7" s="310">
        <v>2860545</v>
      </c>
      <c r="D7" s="310">
        <v>2840071</v>
      </c>
      <c r="E7" s="310">
        <v>2824085</v>
      </c>
      <c r="F7" s="310">
        <v>2813390</v>
      </c>
      <c r="G7" s="310">
        <v>2793240</v>
      </c>
      <c r="H7" s="310">
        <v>2788991</v>
      </c>
      <c r="I7" s="310">
        <v>2779743</v>
      </c>
      <c r="J7" s="310">
        <v>2765868</v>
      </c>
      <c r="K7" s="310">
        <v>2743882</v>
      </c>
      <c r="L7" s="310">
        <v>2729649</v>
      </c>
      <c r="M7" s="310">
        <v>2708545</v>
      </c>
      <c r="N7" s="310">
        <v>2689005</v>
      </c>
      <c r="O7" s="310">
        <v>2675943</v>
      </c>
      <c r="P7" s="310">
        <v>2656668</v>
      </c>
      <c r="Q7" s="310">
        <v>2646894</v>
      </c>
      <c r="R7" s="310">
        <v>2631314</v>
      </c>
      <c r="S7" s="310">
        <v>2617637</v>
      </c>
      <c r="T7" s="310">
        <v>2598628</v>
      </c>
      <c r="U7" s="310">
        <v>2582927</v>
      </c>
    </row>
    <row r="8" spans="1:25" s="265" customFormat="1" ht="12.75" x14ac:dyDescent="0.2">
      <c r="B8" s="310"/>
    </row>
    <row r="10" spans="1:25" ht="15.75" x14ac:dyDescent="0.2">
      <c r="A10" s="368" t="s">
        <v>733</v>
      </c>
      <c r="B10" s="356"/>
      <c r="C10" s="356"/>
      <c r="D10" s="356"/>
      <c r="E10" s="356"/>
      <c r="F10" s="356"/>
      <c r="G10" s="356"/>
      <c r="H10" s="356"/>
      <c r="I10" s="356"/>
      <c r="J10" s="356"/>
      <c r="K10" s="356"/>
      <c r="L10" s="356"/>
      <c r="M10" s="356"/>
    </row>
    <row r="11" spans="1:25" x14ac:dyDescent="0.2">
      <c r="B11" s="266" t="s">
        <v>414</v>
      </c>
      <c r="C11" s="356"/>
      <c r="D11" s="356"/>
      <c r="E11" s="356"/>
      <c r="F11" s="356"/>
      <c r="G11" s="356"/>
      <c r="H11" s="356"/>
      <c r="I11" s="356"/>
      <c r="J11" s="356"/>
      <c r="K11" s="356"/>
      <c r="L11" s="356"/>
      <c r="M11" s="356"/>
    </row>
    <row r="12" spans="1:25" ht="12.75" x14ac:dyDescent="0.2">
      <c r="A12" s="364" t="s">
        <v>582</v>
      </c>
      <c r="B12" s="365">
        <v>43556</v>
      </c>
      <c r="C12" s="270">
        <v>43586</v>
      </c>
      <c r="D12" s="270">
        <v>43617</v>
      </c>
      <c r="E12" s="270">
        <v>43647</v>
      </c>
      <c r="F12" s="270">
        <v>43678</v>
      </c>
      <c r="G12" s="270">
        <v>43709</v>
      </c>
      <c r="H12" s="270">
        <v>43739</v>
      </c>
      <c r="I12" s="270">
        <v>43770</v>
      </c>
      <c r="J12" s="270">
        <v>43800</v>
      </c>
      <c r="K12" s="270">
        <v>43831</v>
      </c>
      <c r="L12" s="270">
        <v>43862</v>
      </c>
      <c r="M12" s="270">
        <v>43891</v>
      </c>
    </row>
    <row r="13" spans="1:25" x14ac:dyDescent="0.2">
      <c r="A13" s="366" t="s">
        <v>690</v>
      </c>
      <c r="B13" s="326">
        <v>3968457</v>
      </c>
      <c r="C13" s="356">
        <v>3957715</v>
      </c>
      <c r="D13" s="356">
        <v>3942244</v>
      </c>
      <c r="E13" s="356">
        <v>3949979</v>
      </c>
      <c r="F13" s="356">
        <v>3949769</v>
      </c>
      <c r="G13" s="326">
        <v>3950481</v>
      </c>
      <c r="H13" s="356">
        <v>3951143</v>
      </c>
      <c r="I13" s="326">
        <v>3956404</v>
      </c>
    </row>
    <row r="14" spans="1:25" x14ac:dyDescent="0.2">
      <c r="A14" s="366" t="s">
        <v>734</v>
      </c>
      <c r="B14" s="326">
        <v>9980332</v>
      </c>
      <c r="C14" s="356">
        <v>9941817</v>
      </c>
      <c r="D14" s="356">
        <v>9901191</v>
      </c>
      <c r="E14" s="356">
        <v>9925616</v>
      </c>
      <c r="F14" s="356">
        <v>9938730</v>
      </c>
      <c r="G14" s="326">
        <v>9948644</v>
      </c>
      <c r="H14" s="356">
        <v>9955638</v>
      </c>
      <c r="I14" s="326">
        <v>9966187</v>
      </c>
    </row>
    <row r="15" spans="1:25" x14ac:dyDescent="0.2">
      <c r="A15" s="366" t="s">
        <v>735</v>
      </c>
      <c r="B15" s="326">
        <v>9625704</v>
      </c>
      <c r="C15" s="356">
        <v>9597016</v>
      </c>
      <c r="D15" s="356">
        <v>9552474</v>
      </c>
      <c r="E15" s="356">
        <v>9563960</v>
      </c>
      <c r="F15" s="356">
        <v>9562971</v>
      </c>
      <c r="G15" s="326">
        <v>9569748</v>
      </c>
      <c r="H15" s="356">
        <v>9563145</v>
      </c>
      <c r="I15" s="326">
        <v>9579308</v>
      </c>
    </row>
    <row r="16" spans="1:25" x14ac:dyDescent="0.2">
      <c r="A16" s="366" t="s">
        <v>736</v>
      </c>
      <c r="B16" s="326">
        <v>7754870</v>
      </c>
      <c r="C16" s="356">
        <v>7723091</v>
      </c>
      <c r="D16" s="356">
        <v>7694727</v>
      </c>
      <c r="E16" s="356">
        <v>7694091</v>
      </c>
      <c r="F16" s="356">
        <v>7691555</v>
      </c>
      <c r="G16" s="326">
        <v>7690090</v>
      </c>
      <c r="H16" s="356">
        <v>7684402</v>
      </c>
      <c r="I16" s="326">
        <v>7690295</v>
      </c>
    </row>
    <row r="17" spans="1:13" x14ac:dyDescent="0.2">
      <c r="A17" s="366" t="s">
        <v>737</v>
      </c>
      <c r="B17" s="356">
        <f t="shared" ref="B17:I17" si="0">B13+B14+B15+B16</f>
        <v>31329363</v>
      </c>
      <c r="C17" s="356">
        <f t="shared" si="0"/>
        <v>31219639</v>
      </c>
      <c r="D17" s="356">
        <f t="shared" si="0"/>
        <v>31090636</v>
      </c>
      <c r="E17" s="356">
        <f t="shared" si="0"/>
        <v>31133646</v>
      </c>
      <c r="F17" s="356">
        <f t="shared" si="0"/>
        <v>31143025</v>
      </c>
      <c r="G17" s="356">
        <f t="shared" si="0"/>
        <v>31158963</v>
      </c>
      <c r="H17" s="356">
        <f t="shared" si="0"/>
        <v>31154328</v>
      </c>
      <c r="I17" s="356">
        <f t="shared" si="0"/>
        <v>31192194</v>
      </c>
    </row>
    <row r="18" spans="1:13" x14ac:dyDescent="0.2">
      <c r="A18" s="416"/>
    </row>
    <row r="19" spans="1:13" x14ac:dyDescent="0.2">
      <c r="A19" s="416"/>
    </row>
    <row r="20" spans="1:13" x14ac:dyDescent="0.2">
      <c r="B20" s="266" t="s">
        <v>414</v>
      </c>
      <c r="C20" s="356"/>
      <c r="D20" s="356"/>
      <c r="E20" s="356"/>
      <c r="F20" s="356"/>
      <c r="G20" s="356"/>
      <c r="H20" s="356"/>
      <c r="I20" s="356"/>
      <c r="J20" s="356"/>
      <c r="K20" s="356"/>
      <c r="L20" s="356"/>
      <c r="M20" s="356"/>
    </row>
    <row r="21" spans="1:13" ht="12.75" x14ac:dyDescent="0.2">
      <c r="A21" s="367" t="s">
        <v>587</v>
      </c>
      <c r="B21" s="365">
        <v>43556</v>
      </c>
      <c r="C21" s="270">
        <v>43586</v>
      </c>
      <c r="D21" s="270">
        <v>43617</v>
      </c>
      <c r="E21" s="270">
        <v>43647</v>
      </c>
      <c r="F21" s="270">
        <v>43678</v>
      </c>
      <c r="G21" s="270">
        <v>43709</v>
      </c>
      <c r="H21" s="270">
        <v>43739</v>
      </c>
      <c r="I21" s="270">
        <v>43770</v>
      </c>
      <c r="J21" s="270">
        <v>43800</v>
      </c>
      <c r="K21" s="270">
        <v>43831</v>
      </c>
      <c r="L21" s="270">
        <v>43862</v>
      </c>
      <c r="M21" s="270">
        <v>43891</v>
      </c>
    </row>
    <row r="22" spans="1:13" x14ac:dyDescent="0.2">
      <c r="A22" s="366" t="s">
        <v>690</v>
      </c>
      <c r="B22" s="338">
        <v>0.77200000000000002</v>
      </c>
      <c r="C22" s="338">
        <v>0.76800000000000002</v>
      </c>
      <c r="D22" s="338">
        <v>0.76300000000000001</v>
      </c>
      <c r="E22" s="338">
        <v>0.76300000000000001</v>
      </c>
      <c r="F22" s="411">
        <v>0.76</v>
      </c>
      <c r="G22" s="338">
        <v>0.75800000000000001</v>
      </c>
      <c r="H22" s="338">
        <v>0.75600000000000001</v>
      </c>
      <c r="I22" s="293">
        <v>0.75600000000000001</v>
      </c>
    </row>
    <row r="23" spans="1:13" x14ac:dyDescent="0.2">
      <c r="A23" s="366" t="s">
        <v>734</v>
      </c>
      <c r="B23" s="338">
        <v>0.99299999999999999</v>
      </c>
      <c r="C23" s="338">
        <v>0.98799999999999999</v>
      </c>
      <c r="D23" s="338">
        <v>0.98299999999999998</v>
      </c>
      <c r="E23" s="338">
        <v>0.98399999999999999</v>
      </c>
      <c r="F23" s="338">
        <v>0.98299999999999998</v>
      </c>
      <c r="G23" s="338">
        <v>0.98299999999999998</v>
      </c>
      <c r="H23" s="338">
        <v>0.98199999999999998</v>
      </c>
      <c r="I23" s="293">
        <v>0.98199999999999998</v>
      </c>
    </row>
    <row r="24" spans="1:13" x14ac:dyDescent="0.2">
      <c r="A24" s="366" t="s">
        <v>735</v>
      </c>
      <c r="B24" s="338">
        <v>1.048</v>
      </c>
      <c r="C24" s="338">
        <v>1.044</v>
      </c>
      <c r="D24" s="338">
        <v>1.038</v>
      </c>
      <c r="E24" s="338">
        <v>1.038</v>
      </c>
      <c r="F24" s="338">
        <v>1.036</v>
      </c>
      <c r="G24" s="338">
        <v>1.036</v>
      </c>
      <c r="H24" s="338">
        <v>1.0329999999999999</v>
      </c>
      <c r="I24" s="293">
        <v>1.034</v>
      </c>
    </row>
    <row r="25" spans="1:13" x14ac:dyDescent="0.2">
      <c r="A25" s="366" t="s">
        <v>736</v>
      </c>
      <c r="B25" s="338">
        <v>0.90100000000000002</v>
      </c>
      <c r="C25" s="338">
        <v>0.89600000000000002</v>
      </c>
      <c r="D25" s="338">
        <v>0.89100000000000001</v>
      </c>
      <c r="E25" s="411">
        <v>0.89</v>
      </c>
      <c r="F25" s="338">
        <v>0.88800000000000001</v>
      </c>
      <c r="G25" s="338">
        <v>0.88700000000000001</v>
      </c>
      <c r="H25" s="338">
        <v>0.88400000000000001</v>
      </c>
      <c r="I25" s="293">
        <v>0.88400000000000001</v>
      </c>
    </row>
    <row r="26" spans="1:13" x14ac:dyDescent="0.2">
      <c r="A26" s="366"/>
    </row>
    <row r="28" spans="1:13" x14ac:dyDescent="0.2">
      <c r="B28" s="266" t="s">
        <v>414</v>
      </c>
      <c r="C28" s="356"/>
      <c r="D28" s="356"/>
      <c r="E28" s="356"/>
      <c r="F28" s="356"/>
      <c r="G28" s="356"/>
      <c r="H28" s="356"/>
      <c r="I28" s="356"/>
      <c r="J28" s="356"/>
      <c r="K28" s="356"/>
      <c r="L28" s="356"/>
      <c r="M28" s="356"/>
    </row>
    <row r="29" spans="1:13" ht="12.75" x14ac:dyDescent="0.2">
      <c r="A29" s="367" t="s">
        <v>583</v>
      </c>
      <c r="B29" s="365">
        <v>43556</v>
      </c>
      <c r="C29" s="270">
        <v>43586</v>
      </c>
      <c r="D29" s="270">
        <v>43617</v>
      </c>
      <c r="E29" s="270">
        <v>43647</v>
      </c>
      <c r="F29" s="270">
        <v>43678</v>
      </c>
      <c r="G29" s="270">
        <v>43709</v>
      </c>
      <c r="H29" s="270">
        <v>43739</v>
      </c>
      <c r="I29" s="270">
        <v>43770</v>
      </c>
      <c r="J29" s="270">
        <v>43800</v>
      </c>
      <c r="K29" s="270">
        <v>43831</v>
      </c>
      <c r="L29" s="270">
        <v>43862</v>
      </c>
      <c r="M29" s="270">
        <v>43891</v>
      </c>
    </row>
    <row r="30" spans="1:13" x14ac:dyDescent="0.2">
      <c r="A30" s="366" t="s">
        <v>690</v>
      </c>
      <c r="B30" s="338">
        <v>9.6</v>
      </c>
      <c r="C30" s="338">
        <v>9.6</v>
      </c>
      <c r="D30" s="338">
        <v>9.5</v>
      </c>
      <c r="E30" s="338">
        <v>9.5</v>
      </c>
      <c r="F30" s="338">
        <v>9.4</v>
      </c>
      <c r="G30" s="338">
        <v>9.3000000000000007</v>
      </c>
      <c r="H30" s="338">
        <v>9.1999999999999993</v>
      </c>
      <c r="I30" s="338">
        <v>9.1</v>
      </c>
    </row>
    <row r="31" spans="1:13" x14ac:dyDescent="0.2">
      <c r="A31" s="366" t="s">
        <v>734</v>
      </c>
      <c r="B31" s="338">
        <v>8.8000000000000007</v>
      </c>
      <c r="C31" s="338">
        <v>8.6999999999999993</v>
      </c>
      <c r="D31" s="338">
        <v>8.6999999999999993</v>
      </c>
      <c r="E31" s="338">
        <v>8.6999999999999993</v>
      </c>
      <c r="F31" s="338">
        <v>8.6</v>
      </c>
      <c r="G31" s="338">
        <v>8.5</v>
      </c>
      <c r="H31" s="338">
        <v>8.5</v>
      </c>
      <c r="I31" s="338">
        <v>8.4</v>
      </c>
    </row>
    <row r="32" spans="1:13" x14ac:dyDescent="0.2">
      <c r="A32" s="366" t="s">
        <v>735</v>
      </c>
      <c r="B32" s="338">
        <v>7.6</v>
      </c>
      <c r="C32" s="338">
        <v>7.6</v>
      </c>
      <c r="D32" s="338">
        <v>7.5</v>
      </c>
      <c r="E32" s="338">
        <v>7.5</v>
      </c>
      <c r="F32" s="338">
        <v>7.5</v>
      </c>
      <c r="G32" s="338">
        <v>7.5</v>
      </c>
      <c r="H32" s="338">
        <v>7.4</v>
      </c>
      <c r="I32" s="338">
        <v>7.3</v>
      </c>
    </row>
    <row r="33" spans="1:13" x14ac:dyDescent="0.2">
      <c r="A33" s="366" t="s">
        <v>736</v>
      </c>
      <c r="B33" s="338">
        <v>9.4</v>
      </c>
      <c r="C33" s="338">
        <v>9.4</v>
      </c>
      <c r="D33" s="338">
        <v>9.4</v>
      </c>
      <c r="E33" s="338">
        <v>9.4</v>
      </c>
      <c r="F33" s="338">
        <v>9.3000000000000007</v>
      </c>
      <c r="G33" s="338">
        <v>9.3000000000000007</v>
      </c>
      <c r="H33" s="338">
        <v>9.1999999999999993</v>
      </c>
      <c r="I33" s="338">
        <v>9.1999999999999993</v>
      </c>
    </row>
    <row r="36" spans="1:13" x14ac:dyDescent="0.2">
      <c r="B36" s="266" t="s">
        <v>414</v>
      </c>
      <c r="C36" s="356"/>
      <c r="D36" s="356"/>
      <c r="E36" s="356"/>
      <c r="F36" s="356"/>
      <c r="G36" s="356"/>
      <c r="H36" s="356"/>
      <c r="I36" s="356"/>
      <c r="J36" s="356"/>
      <c r="K36" s="356"/>
      <c r="L36" s="356"/>
      <c r="M36" s="356"/>
    </row>
    <row r="37" spans="1:13" ht="12.75" x14ac:dyDescent="0.2">
      <c r="A37" s="367" t="s">
        <v>613</v>
      </c>
      <c r="B37" s="365">
        <v>43556</v>
      </c>
      <c r="C37" s="270">
        <v>43586</v>
      </c>
      <c r="D37" s="270">
        <v>43617</v>
      </c>
      <c r="E37" s="270">
        <v>43647</v>
      </c>
      <c r="F37" s="270">
        <v>43678</v>
      </c>
      <c r="G37" s="270">
        <v>43709</v>
      </c>
      <c r="H37" s="270">
        <v>43739</v>
      </c>
      <c r="I37" s="270">
        <v>43770</v>
      </c>
      <c r="J37" s="270">
        <v>43800</v>
      </c>
      <c r="K37" s="270">
        <v>43831</v>
      </c>
      <c r="L37" s="270">
        <v>43862</v>
      </c>
      <c r="M37" s="270">
        <v>43891</v>
      </c>
    </row>
    <row r="38" spans="1:13" x14ac:dyDescent="0.2">
      <c r="A38" s="366" t="s">
        <v>690</v>
      </c>
      <c r="B38" s="369">
        <v>377773</v>
      </c>
      <c r="C38" s="356">
        <v>375263</v>
      </c>
      <c r="D38" s="356">
        <v>371922</v>
      </c>
      <c r="E38" s="356">
        <v>369888</v>
      </c>
      <c r="F38" s="356">
        <v>366732</v>
      </c>
      <c r="G38" s="356">
        <v>363684</v>
      </c>
      <c r="H38" s="356">
        <v>360015</v>
      </c>
      <c r="I38" s="369">
        <v>357105</v>
      </c>
    </row>
    <row r="39" spans="1:13" x14ac:dyDescent="0.2">
      <c r="A39" s="366" t="s">
        <v>734</v>
      </c>
      <c r="B39" s="369">
        <v>867843</v>
      </c>
      <c r="C39" s="356">
        <v>862188</v>
      </c>
      <c r="D39" s="356">
        <v>854937</v>
      </c>
      <c r="E39" s="356">
        <v>851916</v>
      </c>
      <c r="F39" s="356">
        <v>846706</v>
      </c>
      <c r="G39" s="356">
        <v>842493</v>
      </c>
      <c r="H39" s="356">
        <v>836931</v>
      </c>
      <c r="I39" s="369">
        <v>833106</v>
      </c>
    </row>
    <row r="40" spans="1:13" x14ac:dyDescent="0.2">
      <c r="A40" s="366" t="s">
        <v>735</v>
      </c>
      <c r="B40" s="369">
        <v>719654</v>
      </c>
      <c r="C40" s="356">
        <v>717603</v>
      </c>
      <c r="D40" s="356">
        <v>713049</v>
      </c>
      <c r="E40" s="356">
        <v>711152</v>
      </c>
      <c r="F40" s="356">
        <v>707811</v>
      </c>
      <c r="G40" s="356">
        <v>705321</v>
      </c>
      <c r="H40" s="356">
        <v>699551</v>
      </c>
      <c r="I40" s="369">
        <v>693963</v>
      </c>
    </row>
    <row r="41" spans="1:13" x14ac:dyDescent="0.2">
      <c r="A41" s="366" t="s">
        <v>736</v>
      </c>
      <c r="B41" s="369">
        <v>723735</v>
      </c>
      <c r="C41" s="356">
        <v>720889</v>
      </c>
      <c r="D41" s="356">
        <v>716760</v>
      </c>
      <c r="E41" s="356">
        <v>713938</v>
      </c>
      <c r="F41" s="356">
        <v>710065</v>
      </c>
      <c r="G41" s="356">
        <v>706139</v>
      </c>
      <c r="H41" s="356">
        <v>702131</v>
      </c>
      <c r="I41" s="369">
        <v>698753</v>
      </c>
    </row>
    <row r="42" spans="1:13" x14ac:dyDescent="0.2">
      <c r="A42" s="366" t="s">
        <v>737</v>
      </c>
      <c r="B42" s="356">
        <f t="shared" ref="B42:I42" si="1">B38+B39+B40+B41</f>
        <v>2689005</v>
      </c>
      <c r="C42" s="356">
        <f t="shared" si="1"/>
        <v>2675943</v>
      </c>
      <c r="D42" s="356">
        <f t="shared" si="1"/>
        <v>2656668</v>
      </c>
      <c r="E42" s="356">
        <f t="shared" si="1"/>
        <v>2646894</v>
      </c>
      <c r="F42" s="356">
        <f t="shared" si="1"/>
        <v>2631314</v>
      </c>
      <c r="G42" s="356">
        <f t="shared" si="1"/>
        <v>2617637</v>
      </c>
      <c r="H42" s="356">
        <f t="shared" si="1"/>
        <v>2598628</v>
      </c>
      <c r="I42" s="356">
        <f t="shared" si="1"/>
        <v>2582927</v>
      </c>
    </row>
    <row r="45" spans="1:13" x14ac:dyDescent="0.2">
      <c r="B45" s="266" t="s">
        <v>414</v>
      </c>
      <c r="C45" s="356"/>
      <c r="D45" s="356"/>
      <c r="E45" s="356"/>
      <c r="F45" s="356"/>
      <c r="G45" s="356"/>
      <c r="H45" s="356"/>
      <c r="I45" s="356"/>
      <c r="J45" s="356"/>
      <c r="K45" s="356"/>
      <c r="L45" s="356"/>
      <c r="M45" s="356"/>
    </row>
    <row r="46" spans="1:13" ht="12.75" x14ac:dyDescent="0.2">
      <c r="A46" s="370" t="s">
        <v>588</v>
      </c>
      <c r="B46" s="365">
        <v>43556</v>
      </c>
      <c r="C46" s="270">
        <v>43586</v>
      </c>
      <c r="D46" s="270">
        <v>43617</v>
      </c>
      <c r="E46" s="270">
        <v>43647</v>
      </c>
      <c r="F46" s="270">
        <v>43678</v>
      </c>
      <c r="G46" s="270">
        <v>43709</v>
      </c>
      <c r="H46" s="270">
        <v>43739</v>
      </c>
      <c r="I46" s="270">
        <v>43770</v>
      </c>
      <c r="J46" s="270">
        <v>43800</v>
      </c>
      <c r="K46" s="270">
        <v>43831</v>
      </c>
      <c r="L46" s="270">
        <v>43862</v>
      </c>
      <c r="M46" s="270">
        <v>43891</v>
      </c>
    </row>
    <row r="47" spans="1:13" x14ac:dyDescent="0.2">
      <c r="A47" s="366" t="s">
        <v>690</v>
      </c>
      <c r="B47" s="356">
        <v>61630</v>
      </c>
      <c r="C47" s="356">
        <v>60766</v>
      </c>
      <c r="D47" s="356">
        <v>59754</v>
      </c>
      <c r="E47" s="356">
        <v>59012</v>
      </c>
      <c r="F47" s="356">
        <v>58417</v>
      </c>
      <c r="G47" s="356">
        <v>57776</v>
      </c>
      <c r="H47" s="356">
        <v>57088</v>
      </c>
      <c r="I47" s="326">
        <v>56705</v>
      </c>
    </row>
    <row r="48" spans="1:13" x14ac:dyDescent="0.2">
      <c r="A48" s="366" t="s">
        <v>734</v>
      </c>
      <c r="B48" s="356">
        <v>256568</v>
      </c>
      <c r="C48" s="356">
        <v>252821</v>
      </c>
      <c r="D48" s="356">
        <v>249030</v>
      </c>
      <c r="E48" s="356">
        <v>245828</v>
      </c>
      <c r="F48" s="356">
        <v>242160</v>
      </c>
      <c r="G48" s="356">
        <v>239645</v>
      </c>
      <c r="H48" s="356">
        <v>237013</v>
      </c>
      <c r="I48" s="326">
        <v>234341</v>
      </c>
    </row>
    <row r="49" spans="1:9" x14ac:dyDescent="0.2">
      <c r="A49" s="366" t="s">
        <v>735</v>
      </c>
      <c r="B49" s="356">
        <v>204139</v>
      </c>
      <c r="C49" s="356">
        <v>201915</v>
      </c>
      <c r="D49" s="356">
        <v>198732</v>
      </c>
      <c r="E49" s="356">
        <v>196332</v>
      </c>
      <c r="F49" s="356">
        <v>193704</v>
      </c>
      <c r="G49" s="356">
        <v>191772</v>
      </c>
      <c r="H49" s="356">
        <v>189136</v>
      </c>
      <c r="I49" s="326">
        <v>186791</v>
      </c>
    </row>
    <row r="50" spans="1:9" x14ac:dyDescent="0.2">
      <c r="A50" s="366" t="s">
        <v>736</v>
      </c>
      <c r="B50" s="356">
        <v>221116</v>
      </c>
      <c r="C50" s="356">
        <v>218634</v>
      </c>
      <c r="D50" s="356">
        <v>215682</v>
      </c>
      <c r="E50" s="356">
        <v>213398</v>
      </c>
      <c r="F50" s="356">
        <v>211452</v>
      </c>
      <c r="G50" s="356">
        <v>209811</v>
      </c>
      <c r="H50" s="356">
        <v>208026</v>
      </c>
      <c r="I50" s="326">
        <v>206568</v>
      </c>
    </row>
    <row r="51" spans="1:9" x14ac:dyDescent="0.2">
      <c r="A51" s="366" t="s">
        <v>737</v>
      </c>
      <c r="B51" s="356">
        <f t="shared" ref="B51:I51" si="2">B47+B48+B49+B50</f>
        <v>743453</v>
      </c>
      <c r="C51" s="356">
        <f t="shared" si="2"/>
        <v>734136</v>
      </c>
      <c r="D51" s="356">
        <f t="shared" si="2"/>
        <v>723198</v>
      </c>
      <c r="E51" s="356">
        <f t="shared" si="2"/>
        <v>714570</v>
      </c>
      <c r="F51" s="356">
        <f t="shared" si="2"/>
        <v>705733</v>
      </c>
      <c r="G51" s="356">
        <f t="shared" si="2"/>
        <v>699004</v>
      </c>
      <c r="H51" s="356">
        <f t="shared" si="2"/>
        <v>691263</v>
      </c>
      <c r="I51" s="356">
        <f t="shared" si="2"/>
        <v>684405</v>
      </c>
    </row>
  </sheetData>
  <customSheetViews>
    <customSheetView guid="{460C675D-EB01-4F1F-8F6F-F3410AC9815E}">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C58"/>
  <sheetViews>
    <sheetView showRowColHeaders="0" zoomScale="70" zoomScaleNormal="70" workbookViewId="0"/>
  </sheetViews>
  <sheetFormatPr defaultColWidth="0" defaultRowHeight="12.75" customHeight="1" zeroHeight="1" x14ac:dyDescent="0.2"/>
  <cols>
    <col min="1" max="1" width="1.6640625" style="39" customWidth="1"/>
    <col min="2" max="6" width="10.83203125" style="39" customWidth="1"/>
    <col min="7" max="7" width="23.6640625" style="39" customWidth="1"/>
    <col min="8" max="26" width="9.83203125" style="39" customWidth="1"/>
    <col min="27" max="27" width="10.1640625" style="39" customWidth="1"/>
    <col min="28" max="28" width="10.83203125" style="39" customWidth="1"/>
    <col min="29" max="29" width="1.6640625" style="39" customWidth="1"/>
    <col min="30" max="16384" width="10.6640625" style="39" hidden="1"/>
  </cols>
  <sheetData>
    <row r="1" spans="1:29" ht="9.9499999999999993" customHeight="1" x14ac:dyDescent="0.2">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row>
    <row r="2" spans="1:29" ht="207" customHeight="1" x14ac:dyDescent="0.2">
      <c r="A2" s="38"/>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row>
    <row r="3" spans="1:29" ht="15" customHeight="1" x14ac:dyDescent="0.2">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row>
    <row r="4" spans="1:29" ht="15" customHeight="1" x14ac:dyDescent="0.2">
      <c r="A4" s="38"/>
      <c r="B4" s="432" t="s">
        <v>441</v>
      </c>
      <c r="C4" s="432"/>
      <c r="D4" s="432"/>
      <c r="E4" s="432"/>
      <c r="F4" s="432"/>
      <c r="G4" s="38"/>
      <c r="H4" s="38"/>
      <c r="I4" s="38"/>
      <c r="J4" s="38"/>
      <c r="K4" s="38"/>
      <c r="L4" s="38"/>
      <c r="M4" s="38"/>
      <c r="N4" s="38"/>
      <c r="O4" s="38"/>
      <c r="P4" s="38"/>
      <c r="Q4" s="38"/>
      <c r="R4" s="38"/>
      <c r="S4" s="38"/>
      <c r="T4" s="38"/>
      <c r="U4" s="38"/>
      <c r="V4" s="38"/>
      <c r="W4" s="38"/>
      <c r="X4" s="38"/>
      <c r="Y4" s="38"/>
      <c r="Z4" s="38"/>
      <c r="AA4" s="38"/>
      <c r="AB4" s="38"/>
      <c r="AC4" s="38"/>
    </row>
    <row r="5" spans="1:29" ht="15" customHeight="1" x14ac:dyDescent="0.2">
      <c r="A5" s="38"/>
      <c r="B5" s="432"/>
      <c r="C5" s="432"/>
      <c r="D5" s="432"/>
      <c r="E5" s="432"/>
      <c r="F5" s="432"/>
      <c r="G5" s="38"/>
      <c r="H5" s="38"/>
      <c r="I5" s="38"/>
      <c r="J5" s="38"/>
      <c r="K5" s="38"/>
      <c r="L5" s="38"/>
      <c r="M5" s="38"/>
      <c r="N5" s="38"/>
      <c r="O5" s="38"/>
      <c r="P5" s="38"/>
      <c r="Q5" s="38"/>
      <c r="R5" s="38"/>
      <c r="S5" s="38"/>
      <c r="T5" s="38"/>
      <c r="U5" s="38"/>
      <c r="V5" s="38"/>
      <c r="W5" s="38"/>
      <c r="X5" s="38"/>
      <c r="Y5" s="38"/>
      <c r="Z5" s="38"/>
      <c r="AA5" s="38"/>
      <c r="AB5" s="38"/>
      <c r="AC5" s="38"/>
    </row>
    <row r="6" spans="1:29" ht="15" customHeight="1" x14ac:dyDescent="0.2">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row>
    <row r="7" spans="1:29" ht="15" customHeight="1" x14ac:dyDescent="0.2">
      <c r="A7" s="38"/>
      <c r="B7" s="38"/>
      <c r="C7" s="38"/>
      <c r="D7" s="38"/>
      <c r="E7" s="38"/>
      <c r="F7" s="38"/>
      <c r="G7" s="38"/>
      <c r="H7" s="38"/>
      <c r="I7" s="38"/>
      <c r="J7" s="38"/>
      <c r="K7" s="38"/>
      <c r="L7" s="38"/>
      <c r="M7" s="38"/>
      <c r="N7" s="38"/>
      <c r="O7" s="38"/>
      <c r="P7" s="38"/>
      <c r="Q7" s="38"/>
      <c r="R7" s="38"/>
      <c r="S7" s="38"/>
      <c r="T7" s="38"/>
      <c r="U7" s="38"/>
      <c r="V7" s="40"/>
      <c r="W7" s="38"/>
      <c r="X7" s="38"/>
      <c r="Y7" s="38"/>
      <c r="Z7" s="38"/>
      <c r="AA7" s="38"/>
      <c r="AB7" s="38"/>
      <c r="AC7" s="38"/>
    </row>
    <row r="8" spans="1:29" ht="15" customHeight="1" x14ac:dyDescent="0.2">
      <c r="A8" s="38"/>
      <c r="B8" s="38"/>
      <c r="C8" s="38"/>
      <c r="D8" s="38"/>
      <c r="E8" s="38"/>
      <c r="F8" s="38"/>
      <c r="G8" s="38"/>
      <c r="H8" s="38"/>
      <c r="I8" s="38"/>
      <c r="J8" s="38"/>
      <c r="K8" s="38"/>
      <c r="L8" s="38"/>
      <c r="M8" s="38"/>
      <c r="N8" s="38"/>
      <c r="O8" s="38"/>
      <c r="P8" s="38"/>
      <c r="Q8" s="38"/>
      <c r="R8" s="38"/>
      <c r="S8" s="38"/>
      <c r="T8" s="38"/>
      <c r="U8" s="38"/>
      <c r="W8" s="38"/>
      <c r="X8" s="38"/>
      <c r="Y8" s="38"/>
      <c r="Z8" s="38"/>
      <c r="AA8" s="38"/>
      <c r="AB8" s="38"/>
      <c r="AC8" s="38"/>
    </row>
    <row r="9" spans="1:29" ht="15" customHeight="1" x14ac:dyDescent="0.2">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row>
    <row r="10" spans="1:29" ht="15" customHeight="1" x14ac:dyDescent="0.2">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row>
    <row r="11" spans="1:29" ht="15" customHeight="1" x14ac:dyDescent="0.2">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row>
    <row r="12" spans="1:29"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row>
    <row r="13" spans="1:29" ht="15" customHeight="1" x14ac:dyDescent="0.2">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row>
    <row r="14" spans="1:29" ht="15" customHeight="1" x14ac:dyDescent="0.2">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row>
    <row r="15" spans="1:29" ht="15" customHeight="1" x14ac:dyDescent="0.2">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row>
    <row r="16" spans="1:29" ht="15" customHeight="1" x14ac:dyDescent="0.2">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row>
    <row r="17" spans="1:29" ht="15" customHeight="1" x14ac:dyDescent="0.2">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row>
    <row r="18" spans="1:29" ht="15" customHeight="1" x14ac:dyDescent="0.2">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row>
    <row r="19" spans="1:29" ht="15" customHeight="1" x14ac:dyDescent="0.2">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row>
    <row r="20" spans="1:29" ht="15" customHeight="1" x14ac:dyDescent="0.2">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row>
    <row r="21" spans="1:29" ht="15" customHeight="1" x14ac:dyDescent="0.2">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row>
    <row r="22" spans="1:29" ht="15" customHeight="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row>
    <row r="23" spans="1:29" ht="15" customHeight="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row>
    <row r="24" spans="1:29" ht="15" customHeight="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row>
    <row r="25" spans="1:29" ht="15" customHeight="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row>
    <row r="26" spans="1:29" ht="15" customHeight="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row>
    <row r="27" spans="1:29" ht="15" customHeight="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row>
    <row r="28" spans="1:29" ht="15" customHeight="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row>
    <row r="29" spans="1:29" ht="15" customHeight="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row>
    <row r="30" spans="1:29" ht="15" customHeight="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row>
    <row r="31" spans="1:29" ht="15" customHeight="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row>
    <row r="32" spans="1:29" ht="15" customHeight="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row>
    <row r="33" spans="1:29" ht="15" customHeight="1" x14ac:dyDescent="0.2">
      <c r="A33" s="38"/>
      <c r="B33" s="38"/>
      <c r="C33" s="38"/>
      <c r="D33" s="38"/>
      <c r="E33" s="38"/>
      <c r="F33" s="38"/>
      <c r="G33" s="38"/>
      <c r="H33" s="38"/>
      <c r="I33" s="38"/>
      <c r="J33" s="38"/>
      <c r="K33" s="41"/>
      <c r="L33" s="38"/>
      <c r="M33" s="38"/>
      <c r="N33" s="38"/>
      <c r="O33" s="38"/>
      <c r="P33" s="38"/>
      <c r="Q33" s="38"/>
      <c r="R33" s="38"/>
      <c r="S33" s="38"/>
      <c r="T33" s="38"/>
      <c r="U33" s="38"/>
      <c r="V33" s="38"/>
      <c r="W33" s="38"/>
      <c r="X33" s="38"/>
      <c r="Y33" s="38"/>
      <c r="Z33" s="38"/>
      <c r="AA33" s="38"/>
      <c r="AB33" s="38"/>
      <c r="AC33" s="40"/>
    </row>
    <row r="34" spans="1:29" ht="15" customHeight="1" x14ac:dyDescent="0.2">
      <c r="A34" s="38"/>
      <c r="B34" s="38"/>
      <c r="C34" s="38"/>
      <c r="D34" s="38"/>
      <c r="E34" s="38"/>
      <c r="F34" s="38"/>
      <c r="G34" s="246" t="s">
        <v>442</v>
      </c>
      <c r="H34" s="433" t="str">
        <f>'CCG chart Data-antibstarpu'!B1</f>
        <v>(All)</v>
      </c>
      <c r="I34" s="434"/>
      <c r="J34" s="434"/>
      <c r="K34" s="435"/>
      <c r="L34" s="38"/>
      <c r="M34" s="421" t="s">
        <v>511</v>
      </c>
      <c r="N34" s="422"/>
      <c r="O34" s="447" t="e">
        <f>VLOOKUP('CCG chart Data-antibstarpu'!$B$1,'CCG Data-antibstarpu'!$D$3:$F$193,3,FALSE)</f>
        <v>#N/A</v>
      </c>
      <c r="P34" s="448"/>
      <c r="Q34" s="38"/>
      <c r="R34" s="421" t="s">
        <v>569</v>
      </c>
      <c r="S34" s="451"/>
      <c r="T34" s="441" t="e">
        <f>VLOOKUP('CCG chart Data-antibstarpu'!$B$1,'CCG Data-antibstarpu'!$D$3:$I$193,5,FALSE)</f>
        <v>#N/A</v>
      </c>
      <c r="U34" s="442"/>
      <c r="V34" s="38"/>
      <c r="W34" s="38"/>
      <c r="X34" s="38"/>
      <c r="Y34" s="38"/>
      <c r="Z34" s="38"/>
      <c r="AA34" s="38"/>
      <c r="AB34" s="38"/>
      <c r="AC34" s="38"/>
    </row>
    <row r="35" spans="1:29" ht="15" customHeight="1" x14ac:dyDescent="0.2">
      <c r="A35" s="38"/>
      <c r="B35" s="38"/>
      <c r="C35" s="38"/>
      <c r="D35" s="38"/>
      <c r="E35" s="38"/>
      <c r="F35" s="38"/>
      <c r="G35" s="247"/>
      <c r="H35" s="436"/>
      <c r="I35" s="437"/>
      <c r="J35" s="437"/>
      <c r="K35" s="438"/>
      <c r="L35" s="38"/>
      <c r="M35" s="423"/>
      <c r="N35" s="422"/>
      <c r="O35" s="449"/>
      <c r="P35" s="450"/>
      <c r="Q35" s="38"/>
      <c r="R35" s="452"/>
      <c r="S35" s="451"/>
      <c r="T35" s="442"/>
      <c r="U35" s="442"/>
      <c r="V35" s="38"/>
      <c r="W35" s="38"/>
      <c r="X35" s="38"/>
      <c r="Y35" s="38"/>
      <c r="Z35" s="38"/>
      <c r="AA35" s="38"/>
      <c r="AB35" s="38"/>
      <c r="AC35" s="38"/>
    </row>
    <row r="36" spans="1:29" ht="15" customHeight="1" x14ac:dyDescent="0.2">
      <c r="A36" s="38"/>
      <c r="B36" s="38"/>
      <c r="C36" s="38"/>
      <c r="D36" s="38"/>
      <c r="E36" s="38"/>
      <c r="F36" s="38"/>
      <c r="G36" s="38"/>
      <c r="H36" s="38"/>
      <c r="I36" s="38"/>
      <c r="J36" s="38"/>
      <c r="K36" s="38"/>
      <c r="L36" s="38"/>
      <c r="M36" s="38"/>
      <c r="N36" s="42"/>
      <c r="O36" s="38"/>
      <c r="P36" s="38"/>
      <c r="Q36" s="38"/>
      <c r="R36" s="38"/>
      <c r="S36" s="38"/>
      <c r="T36" s="38"/>
      <c r="U36" s="38"/>
      <c r="V36" s="38"/>
      <c r="W36" s="38"/>
      <c r="X36" s="38"/>
      <c r="Y36" s="38"/>
      <c r="Z36" s="38"/>
      <c r="AA36" s="38"/>
      <c r="AB36" s="38"/>
      <c r="AC36" s="38"/>
    </row>
    <row r="37" spans="1:29" ht="15" customHeight="1" x14ac:dyDescent="0.2">
      <c r="A37" s="38"/>
      <c r="B37" s="38"/>
      <c r="C37" s="38"/>
      <c r="D37" s="38"/>
      <c r="E37" s="38"/>
      <c r="F37" s="38"/>
      <c r="G37" s="38"/>
      <c r="H37" s="43">
        <f>'CCG Data-antibstarpu'!J$2</f>
        <v>43191</v>
      </c>
      <c r="I37" s="43">
        <f>'CCG Data-antibstarpu'!K$2</f>
        <v>43221</v>
      </c>
      <c r="J37" s="43">
        <f>'CCG Data-antibstarpu'!L$2</f>
        <v>43252</v>
      </c>
      <c r="K37" s="43">
        <f>'CCG Data-antibstarpu'!M$2</f>
        <v>43282</v>
      </c>
      <c r="L37" s="43">
        <f>'CCG Data-antibstarpu'!N$2</f>
        <v>43313</v>
      </c>
      <c r="M37" s="43">
        <f>'CCG Data-antibstarpu'!O$2</f>
        <v>43344</v>
      </c>
      <c r="N37" s="43">
        <f>'CCG Data-antibstarpu'!P$2</f>
        <v>43374</v>
      </c>
      <c r="O37" s="43">
        <f>'CCG Data-antibstarpu'!Q$2</f>
        <v>43405</v>
      </c>
      <c r="P37" s="43">
        <f>'CCG Data-antibstarpu'!R$2</f>
        <v>43435</v>
      </c>
      <c r="Q37" s="43">
        <f>'CCG Data-antibstarpu'!S$2</f>
        <v>43466</v>
      </c>
      <c r="R37" s="43">
        <f>'CCG Data-antibstarpu'!T$2</f>
        <v>43497</v>
      </c>
      <c r="S37" s="43">
        <f>'CCG Data-antibstarpu'!U$2</f>
        <v>43525</v>
      </c>
      <c r="T37" s="43">
        <f>'CCG Data-antibstarpu'!V$2</f>
        <v>43556</v>
      </c>
      <c r="U37" s="43">
        <f>'CCG Data-antibstarpu'!W$2</f>
        <v>43586</v>
      </c>
      <c r="V37" s="43">
        <f>'CCG Data-antibstarpu'!X$2</f>
        <v>43617</v>
      </c>
      <c r="W37" s="43">
        <f>'CCG Data-antibstarpu'!Y$2</f>
        <v>43647</v>
      </c>
      <c r="X37" s="43">
        <f>'CCG Data-antibstarpu'!Z$2</f>
        <v>43678</v>
      </c>
      <c r="Y37" s="43">
        <f>'CCG Data-antibstarpu'!AA$2</f>
        <v>43709</v>
      </c>
      <c r="Z37" s="43">
        <f>'CCG Data-antibstarpu'!AB$2</f>
        <v>43739</v>
      </c>
      <c r="AA37" s="43">
        <f>'CCG Data-antibstarpu'!AC$2</f>
        <v>43770</v>
      </c>
      <c r="AB37" s="38"/>
    </row>
    <row r="38" spans="1:29" ht="15" customHeight="1" x14ac:dyDescent="0.2">
      <c r="A38" s="38"/>
      <c r="B38" s="38"/>
      <c r="C38" s="38"/>
      <c r="D38" s="38"/>
      <c r="E38" s="38"/>
      <c r="F38" s="38"/>
      <c r="G38" s="439" t="s">
        <v>443</v>
      </c>
      <c r="H38" s="443" t="e">
        <f>'CCG chart Data-antibstarpu'!A8</f>
        <v>#N/A</v>
      </c>
      <c r="I38" s="443" t="e">
        <f>'CCG chart Data-antibstarpu'!B8</f>
        <v>#N/A</v>
      </c>
      <c r="J38" s="443" t="e">
        <f>'CCG chart Data-antibstarpu'!C8</f>
        <v>#N/A</v>
      </c>
      <c r="K38" s="443" t="e">
        <f>'CCG chart Data-antibstarpu'!D8</f>
        <v>#N/A</v>
      </c>
      <c r="L38" s="443" t="e">
        <f>'CCG chart Data-antibstarpu'!E8</f>
        <v>#N/A</v>
      </c>
      <c r="M38" s="443" t="e">
        <f>'CCG chart Data-antibstarpu'!F8</f>
        <v>#N/A</v>
      </c>
      <c r="N38" s="443" t="e">
        <f>'CCG chart Data-antibstarpu'!G8</f>
        <v>#N/A</v>
      </c>
      <c r="O38" s="443" t="e">
        <f>'CCG chart Data-antibstarpu'!H8</f>
        <v>#N/A</v>
      </c>
      <c r="P38" s="443" t="e">
        <f>'CCG chart Data-antibstarpu'!I8</f>
        <v>#N/A</v>
      </c>
      <c r="Q38" s="443" t="e">
        <f>'CCG chart Data-antibstarpu'!J8</f>
        <v>#N/A</v>
      </c>
      <c r="R38" s="443" t="e">
        <f>'CCG chart Data-antibstarpu'!K8</f>
        <v>#N/A</v>
      </c>
      <c r="S38" s="443" t="e">
        <f>'CCG chart Data-antibstarpu'!L8</f>
        <v>#N/A</v>
      </c>
      <c r="T38" s="443" t="e">
        <f>'CCG chart Data-antibstarpu'!M8</f>
        <v>#N/A</v>
      </c>
      <c r="U38" s="443" t="e">
        <f>'CCG chart Data-antibstarpu'!N8</f>
        <v>#N/A</v>
      </c>
      <c r="V38" s="443" t="e">
        <f>'CCG chart Data-antibstarpu'!O8</f>
        <v>#N/A</v>
      </c>
      <c r="W38" s="443" t="e">
        <f>'CCG chart Data-antibstarpu'!P8</f>
        <v>#N/A</v>
      </c>
      <c r="X38" s="443" t="e">
        <f>'CCG chart Data-antibstarpu'!Q8</f>
        <v>#N/A</v>
      </c>
      <c r="Y38" s="443" t="e">
        <f>'CCG chart Data-antibstarpu'!R8</f>
        <v>#N/A</v>
      </c>
      <c r="Z38" s="443" t="e">
        <f>'CCG chart Data-antibstarpu'!S8</f>
        <v>#N/A</v>
      </c>
      <c r="AA38" s="443" t="e">
        <f>'CCG chart Data-antibstarpu'!T8</f>
        <v>#N/A</v>
      </c>
      <c r="AB38" s="38"/>
    </row>
    <row r="39" spans="1:29" ht="15" customHeight="1" x14ac:dyDescent="0.2">
      <c r="A39" s="38"/>
      <c r="B39" s="38"/>
      <c r="C39" s="38"/>
      <c r="D39" s="38"/>
      <c r="E39" s="38"/>
      <c r="F39" s="38"/>
      <c r="G39" s="422"/>
      <c r="H39" s="444"/>
      <c r="I39" s="444"/>
      <c r="J39" s="444"/>
      <c r="K39" s="444"/>
      <c r="L39" s="444"/>
      <c r="M39" s="444"/>
      <c r="N39" s="444"/>
      <c r="O39" s="444"/>
      <c r="P39" s="444"/>
      <c r="Q39" s="444"/>
      <c r="R39" s="444"/>
      <c r="S39" s="444"/>
      <c r="T39" s="444"/>
      <c r="U39" s="444"/>
      <c r="V39" s="444"/>
      <c r="W39" s="444"/>
      <c r="X39" s="444"/>
      <c r="Y39" s="444"/>
      <c r="Z39" s="444"/>
      <c r="AA39" s="444"/>
      <c r="AB39" s="38"/>
    </row>
    <row r="40" spans="1:29" ht="15" customHeight="1" x14ac:dyDescent="0.2">
      <c r="A40" s="38"/>
      <c r="B40" s="38"/>
      <c r="C40" s="38"/>
      <c r="D40" s="38"/>
      <c r="E40" s="38"/>
      <c r="F40" s="38"/>
      <c r="G40" s="38"/>
      <c r="H40" s="42"/>
      <c r="I40" s="42"/>
      <c r="J40" s="42"/>
      <c r="K40" s="42"/>
      <c r="L40" s="42"/>
      <c r="M40" s="42"/>
      <c r="N40" s="42"/>
      <c r="O40" s="42"/>
      <c r="P40" s="38"/>
      <c r="Q40" s="38"/>
      <c r="R40" s="38"/>
      <c r="S40" s="38"/>
      <c r="T40" s="38"/>
      <c r="U40" s="38"/>
      <c r="V40" s="38"/>
      <c r="W40" s="38"/>
      <c r="X40" s="38"/>
      <c r="Y40" s="38"/>
      <c r="Z40" s="38"/>
      <c r="AA40" s="38"/>
      <c r="AB40" s="38"/>
    </row>
    <row r="41" spans="1:29" ht="15" customHeight="1" x14ac:dyDescent="0.2">
      <c r="A41" s="38"/>
      <c r="B41" s="38"/>
      <c r="C41" s="38"/>
      <c r="D41" s="38"/>
      <c r="E41" s="38"/>
      <c r="F41" s="38"/>
      <c r="G41" s="439" t="s">
        <v>444</v>
      </c>
      <c r="H41" s="445">
        <f>'CCG Data-antibstarpu'!J$195</f>
        <v>1.05</v>
      </c>
      <c r="I41" s="445">
        <f>'CCG Data-antibstarpu'!K$195</f>
        <v>1.046</v>
      </c>
      <c r="J41" s="445">
        <f>'CCG Data-antibstarpu'!L$195</f>
        <v>1.04</v>
      </c>
      <c r="K41" s="445">
        <f>'CCG Data-antibstarpu'!M$195</f>
        <v>1.034</v>
      </c>
      <c r="L41" s="445">
        <f>'CCG Data-antibstarpu'!N$195</f>
        <v>1.0289999999999999</v>
      </c>
      <c r="M41" s="445">
        <f>'CCG Data-antibstarpu'!O$195</f>
        <v>1.02</v>
      </c>
      <c r="N41" s="445">
        <f>'CCG Data-antibstarpu'!P$195</f>
        <v>1.0189999999999999</v>
      </c>
      <c r="O41" s="445">
        <f>'CCG Data-antibstarpu'!Q$195</f>
        <v>1.0129999999999999</v>
      </c>
      <c r="P41" s="445">
        <f>'CCG Data-antibstarpu'!R$195</f>
        <v>1.0049999999999999</v>
      </c>
      <c r="Q41" s="445">
        <f>'CCG Data-antibstarpu'!S$195</f>
        <v>0.99099999999999999</v>
      </c>
      <c r="R41" s="445">
        <f>'CCG Data-antibstarpu'!T$195</f>
        <v>0.98399999999999999</v>
      </c>
      <c r="S41" s="445">
        <f>'CCG Data-antibstarpu'!U$195</f>
        <v>0.97499999999999998</v>
      </c>
      <c r="T41" s="445">
        <f>'CCG Data-antibstarpu'!V$195</f>
        <v>0.97499999999999998</v>
      </c>
      <c r="U41" s="445">
        <f>'CCG Data-antibstarpu'!W$195</f>
        <v>0.97</v>
      </c>
      <c r="V41" s="445">
        <f>'CCG Data-antibstarpu'!X$195</f>
        <v>0.96499999999999997</v>
      </c>
      <c r="W41" s="445">
        <f>'CCG Data-antibstarpu'!Y$195</f>
        <v>0.96699999999999997</v>
      </c>
      <c r="X41" s="445">
        <f>'CCG Data-antibstarpu'!Z$195</f>
        <v>0.96399999999999997</v>
      </c>
      <c r="Y41" s="445">
        <f>'CCG Data-antibstarpu'!AA$195</f>
        <v>0.96399999999999997</v>
      </c>
      <c r="Z41" s="445">
        <f>'CCG Data-antibstarpu'!AB$195</f>
        <v>0.96099999999999997</v>
      </c>
      <c r="AA41" s="445">
        <f>'CCG Data-antibstarpu'!AC$195</f>
        <v>0.95699999999999996</v>
      </c>
      <c r="AB41" s="38"/>
    </row>
    <row r="42" spans="1:29" ht="15" customHeight="1" x14ac:dyDescent="0.2">
      <c r="A42" s="38"/>
      <c r="B42" s="38"/>
      <c r="C42" s="38"/>
      <c r="D42" s="38"/>
      <c r="E42" s="38"/>
      <c r="F42" s="38"/>
      <c r="G42" s="440"/>
      <c r="H42" s="446"/>
      <c r="I42" s="446"/>
      <c r="J42" s="446"/>
      <c r="K42" s="446"/>
      <c r="L42" s="446"/>
      <c r="M42" s="446"/>
      <c r="N42" s="446"/>
      <c r="O42" s="446"/>
      <c r="P42" s="446"/>
      <c r="Q42" s="446"/>
      <c r="R42" s="446"/>
      <c r="S42" s="446"/>
      <c r="T42" s="446"/>
      <c r="U42" s="446"/>
      <c r="V42" s="446"/>
      <c r="W42" s="446"/>
      <c r="X42" s="446"/>
      <c r="Y42" s="446"/>
      <c r="Z42" s="446"/>
      <c r="AA42" s="446"/>
      <c r="AB42" s="38"/>
    </row>
    <row r="43" spans="1:29" ht="15" customHeight="1" x14ac:dyDescent="0.2">
      <c r="A43" s="38"/>
      <c r="B43" s="38"/>
      <c r="C43" s="38"/>
      <c r="D43" s="38"/>
      <c r="E43" s="38"/>
      <c r="F43" s="38"/>
      <c r="G43" s="42"/>
      <c r="H43" s="42"/>
      <c r="I43" s="42"/>
      <c r="J43" s="42"/>
      <c r="K43" s="42"/>
      <c r="L43" s="42"/>
      <c r="M43" s="42"/>
      <c r="N43" s="42"/>
      <c r="O43" s="42"/>
      <c r="P43" s="42"/>
      <c r="Q43" s="38"/>
      <c r="R43" s="38"/>
      <c r="S43" s="38"/>
      <c r="T43" s="38"/>
      <c r="U43" s="38"/>
      <c r="V43" s="38"/>
      <c r="W43" s="38"/>
      <c r="X43" s="38"/>
      <c r="Y43" s="38"/>
      <c r="Z43" s="38"/>
      <c r="AA43" s="38"/>
      <c r="AB43" s="38"/>
      <c r="AC43" s="38"/>
    </row>
    <row r="44" spans="1:29" ht="15" customHeight="1" x14ac:dyDescent="0.2">
      <c r="A44" s="38"/>
      <c r="B44" s="38"/>
      <c r="C44" s="38"/>
      <c r="D44" s="38"/>
      <c r="E44" s="38"/>
      <c r="F44" s="38"/>
      <c r="G44" s="42"/>
      <c r="H44" s="42"/>
      <c r="I44" s="42"/>
      <c r="J44" s="42"/>
      <c r="K44" s="42"/>
      <c r="L44" s="42"/>
      <c r="M44" s="42"/>
      <c r="N44" s="42"/>
      <c r="O44" s="42"/>
      <c r="P44" s="42"/>
      <c r="Q44" s="42"/>
      <c r="R44" s="38"/>
      <c r="S44" s="38"/>
      <c r="T44" s="38"/>
      <c r="U44" s="38"/>
      <c r="V44" s="38"/>
      <c r="W44" s="38"/>
      <c r="X44" s="38"/>
      <c r="Y44" s="38"/>
      <c r="Z44" s="38"/>
      <c r="AA44" s="38"/>
      <c r="AB44" s="38"/>
      <c r="AC44" s="38"/>
    </row>
    <row r="45" spans="1:29" ht="15" customHeight="1" x14ac:dyDescent="0.2">
      <c r="A45" s="38"/>
      <c r="B45" s="38"/>
      <c r="C45" s="38"/>
      <c r="D45" s="38"/>
      <c r="E45" s="38"/>
      <c r="F45" s="38"/>
      <c r="G45" s="42"/>
      <c r="H45" s="42"/>
      <c r="I45" s="42"/>
      <c r="J45" s="42"/>
      <c r="K45" s="42"/>
      <c r="L45" s="42"/>
      <c r="M45" s="42"/>
      <c r="N45" s="42"/>
      <c r="O45" s="42"/>
      <c r="P45" s="42"/>
      <c r="Q45" s="42"/>
      <c r="R45" s="38"/>
      <c r="S45" s="38"/>
      <c r="T45" s="38"/>
      <c r="U45" s="38"/>
      <c r="V45" s="38"/>
      <c r="W45" s="38"/>
      <c r="X45" s="38"/>
      <c r="Y45" s="38"/>
      <c r="Z45" s="38"/>
      <c r="AA45" s="38"/>
      <c r="AB45" s="38"/>
      <c r="AC45" s="38"/>
    </row>
    <row r="46" spans="1:29" ht="15" customHeight="1" x14ac:dyDescent="0.2">
      <c r="A46" s="38"/>
      <c r="B46" s="38"/>
      <c r="C46" s="38"/>
      <c r="D46" s="38"/>
      <c r="E46" s="38"/>
      <c r="F46" s="38"/>
      <c r="G46" s="42"/>
      <c r="H46" s="42"/>
      <c r="I46" s="42"/>
      <c r="J46" s="42"/>
      <c r="K46" s="42"/>
      <c r="L46" s="42"/>
      <c r="M46" s="42"/>
      <c r="N46" s="42"/>
      <c r="O46" s="42"/>
      <c r="P46" s="42"/>
      <c r="Q46" s="42"/>
      <c r="R46" s="38"/>
      <c r="S46" s="38"/>
      <c r="T46" s="38"/>
      <c r="U46" s="38"/>
      <c r="V46" s="38"/>
      <c r="W46" s="38"/>
      <c r="X46" s="38"/>
      <c r="Y46" s="38"/>
      <c r="Z46" s="38"/>
      <c r="AA46" s="38"/>
      <c r="AB46" s="38"/>
      <c r="AC46" s="38"/>
    </row>
    <row r="47" spans="1:29" ht="15" customHeight="1" x14ac:dyDescent="0.2">
      <c r="A47" s="38"/>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38"/>
    </row>
    <row r="48" spans="1:29" ht="15" customHeight="1" x14ac:dyDescent="0.2">
      <c r="A48" s="38"/>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spans="1:28" ht="15" customHeight="1" x14ac:dyDescent="0.2">
      <c r="A49" s="38"/>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spans="1:28" ht="15" customHeight="1" x14ac:dyDescent="0.2">
      <c r="A50" s="38"/>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spans="1:28" ht="15" customHeight="1" x14ac:dyDescent="0.2">
      <c r="A51" s="38"/>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spans="1:28" ht="15" customHeight="1" x14ac:dyDescent="0.2">
      <c r="A52" s="38"/>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row r="53" spans="1:28" ht="15" customHeight="1" x14ac:dyDescent="0.2">
      <c r="A53" s="38"/>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spans="1:28" ht="15" customHeight="1" x14ac:dyDescent="0.2">
      <c r="A54" s="38"/>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spans="1:28" ht="15" customHeight="1" x14ac:dyDescent="0.2">
      <c r="A55" s="38"/>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row>
    <row r="56" spans="1:28" hidden="1" x14ac:dyDescent="0.2"/>
    <row r="57" spans="1:28" hidden="1" x14ac:dyDescent="0.2"/>
    <row r="58" spans="1:28" ht="12.75" customHeight="1" x14ac:dyDescent="0.2"/>
  </sheetData>
  <customSheetViews>
    <customSheetView guid="{460C675D-EB01-4F1F-8F6F-F3410AC9815E}" scale="70" showRowCol="0" hiddenRows="1" hiddenColumns="1">
      <pageMargins left="0" right="0" top="0" bottom="0" header="0.51181102362204722" footer="0.51181102362204722"/>
      <pageSetup paperSize="9" scale="57" orientation="landscape" r:id="rId1"/>
      <headerFooter alignWithMargins="0"/>
    </customSheetView>
  </customSheetViews>
  <mergeCells count="48">
    <mergeCell ref="AA38:AA39"/>
    <mergeCell ref="AA41:AA42"/>
    <mergeCell ref="Z38:Z39"/>
    <mergeCell ref="Z41:Z42"/>
    <mergeCell ref="W41:W42"/>
    <mergeCell ref="V38:V39"/>
    <mergeCell ref="V41:V42"/>
    <mergeCell ref="Y38:Y39"/>
    <mergeCell ref="Y41:Y42"/>
    <mergeCell ref="X38:X39"/>
    <mergeCell ref="X41:X42"/>
    <mergeCell ref="W38:W39"/>
    <mergeCell ref="N38:N39"/>
    <mergeCell ref="N41:N42"/>
    <mergeCell ref="P38:P39"/>
    <mergeCell ref="P41:P42"/>
    <mergeCell ref="O38:O39"/>
    <mergeCell ref="O41:O42"/>
    <mergeCell ref="G38:G39"/>
    <mergeCell ref="H38:H39"/>
    <mergeCell ref="I38:I39"/>
    <mergeCell ref="G41:G42"/>
    <mergeCell ref="H41:H42"/>
    <mergeCell ref="I41:I42"/>
    <mergeCell ref="K38:K39"/>
    <mergeCell ref="K41:K42"/>
    <mergeCell ref="J38:J39"/>
    <mergeCell ref="J41:J42"/>
    <mergeCell ref="M38:M39"/>
    <mergeCell ref="M41:M42"/>
    <mergeCell ref="L38:L39"/>
    <mergeCell ref="L41:L42"/>
    <mergeCell ref="B4:F5"/>
    <mergeCell ref="H34:K35"/>
    <mergeCell ref="M34:N35"/>
    <mergeCell ref="O34:P35"/>
    <mergeCell ref="R34:S35"/>
    <mergeCell ref="T34:U35"/>
    <mergeCell ref="Q38:Q39"/>
    <mergeCell ref="Q41:Q42"/>
    <mergeCell ref="R38:R39"/>
    <mergeCell ref="R41:R42"/>
    <mergeCell ref="S38:S39"/>
    <mergeCell ref="S41:S42"/>
    <mergeCell ref="T38:T39"/>
    <mergeCell ref="T41:T42"/>
    <mergeCell ref="U38:U39"/>
    <mergeCell ref="U41:U42"/>
  </mergeCells>
  <conditionalFormatting sqref="H38:AA38 H41:AA41">
    <cfRule type="containsErrors" dxfId="303" priority="3">
      <formula>ISERROR(H38)</formula>
    </cfRule>
  </conditionalFormatting>
  <conditionalFormatting sqref="O34">
    <cfRule type="containsErrors" dxfId="302" priority="2">
      <formula>ISERROR(O34)</formula>
    </cfRule>
  </conditionalFormatting>
  <conditionalFormatting sqref="T34">
    <cfRule type="containsErrors" dxfId="301" priority="1">
      <formula>ISERROR(T34)</formula>
    </cfRule>
  </conditionalFormatting>
  <pageMargins left="0" right="0" top="0" bottom="0" header="0.51181102362204722" footer="0.51181102362204722"/>
  <pageSetup paperSize="9" scale="57" orientation="landscape" r:id="rId2"/>
  <headerFooter alignWithMargins="0"/>
  <drawing r:id="rId3"/>
  <extLst>
    <ext xmlns:x14="http://schemas.microsoft.com/office/spreadsheetml/2009/9/main" uri="{A8765BA9-456A-4dab-B4F3-ACF838C121DE}">
      <x14:slicerList>
        <x14:slicer r:id="rId4"/>
      </x14:slicerList>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2:B7"/>
  <sheetViews>
    <sheetView showGridLines="0" showRowColHeaders="0" zoomScale="80" zoomScaleNormal="80" workbookViewId="0"/>
  </sheetViews>
  <sheetFormatPr defaultRowHeight="11.25" x14ac:dyDescent="0.2"/>
  <cols>
    <col min="1" max="1" width="9.33203125" style="262"/>
    <col min="2" max="2" width="45.83203125" style="262" customWidth="1"/>
    <col min="3" max="3" width="22.83203125" style="262" customWidth="1"/>
    <col min="4" max="4" width="15.83203125" style="262" customWidth="1"/>
    <col min="5" max="5" width="12.33203125" style="262" customWidth="1"/>
    <col min="6" max="6" width="9.33203125" style="262"/>
    <col min="7" max="7" width="9.5" style="262" customWidth="1"/>
    <col min="8" max="8" width="19.33203125" style="262" customWidth="1"/>
    <col min="9" max="16384" width="9.33203125" style="262"/>
  </cols>
  <sheetData>
    <row r="2" spans="2:2" ht="20.25" x14ac:dyDescent="0.3">
      <c r="B2" s="382" t="s">
        <v>776</v>
      </c>
    </row>
    <row r="3" spans="2:2" ht="20.25" customHeight="1" x14ac:dyDescent="0.3">
      <c r="B3" s="382" t="s">
        <v>727</v>
      </c>
    </row>
    <row r="4" spans="2:2" ht="20.25" x14ac:dyDescent="0.3">
      <c r="B4" s="382" t="s">
        <v>728</v>
      </c>
    </row>
    <row r="5" spans="2:2" s="306" customFormat="1" x14ac:dyDescent="0.2"/>
    <row r="6" spans="2:2" ht="20.25" x14ac:dyDescent="0.3">
      <c r="B6" s="263" t="s">
        <v>589</v>
      </c>
    </row>
    <row r="7" spans="2:2" ht="20.25" x14ac:dyDescent="0.3">
      <c r="B7" s="263"/>
    </row>
  </sheetData>
  <customSheetViews>
    <customSheetView guid="{460C675D-EB01-4F1F-8F6F-F3410AC9815E}" scale="80" showGridLines="0" showRowCol="0">
      <pageMargins left="0.7" right="0.7" top="0.75" bottom="0.75" header="0.3" footer="0.3"/>
    </customSheetView>
  </customSheetView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2:B7"/>
  <sheetViews>
    <sheetView showGridLines="0" showRowColHeaders="0" zoomScale="80" zoomScaleNormal="80" workbookViewId="0"/>
  </sheetViews>
  <sheetFormatPr defaultRowHeight="11.25" x14ac:dyDescent="0.2"/>
  <cols>
    <col min="1" max="1" width="9.33203125" style="306"/>
    <col min="2" max="2" width="45.83203125" style="306" customWidth="1"/>
    <col min="3" max="3" width="22.83203125" style="306" customWidth="1"/>
    <col min="4" max="4" width="15.83203125" style="306" customWidth="1"/>
    <col min="5" max="5" width="12.33203125" style="306" customWidth="1"/>
    <col min="6" max="6" width="9.33203125" style="306"/>
    <col min="7" max="7" width="9.5" style="306" customWidth="1"/>
    <col min="8" max="8" width="19.33203125" style="306" customWidth="1"/>
    <col min="9" max="16384" width="9.33203125" style="306"/>
  </cols>
  <sheetData>
    <row r="2" spans="2:2" ht="20.25" x14ac:dyDescent="0.3">
      <c r="B2" s="382" t="s">
        <v>776</v>
      </c>
    </row>
    <row r="3" spans="2:2" ht="20.25" customHeight="1" x14ac:dyDescent="0.3">
      <c r="B3" s="382" t="s">
        <v>727</v>
      </c>
    </row>
    <row r="4" spans="2:2" ht="20.25" x14ac:dyDescent="0.3">
      <c r="B4" s="382" t="s">
        <v>728</v>
      </c>
    </row>
    <row r="6" spans="2:2" ht="20.25" x14ac:dyDescent="0.3">
      <c r="B6" s="263" t="s">
        <v>739</v>
      </c>
    </row>
    <row r="7" spans="2:2" ht="20.25" x14ac:dyDescent="0.3">
      <c r="B7" s="263"/>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E3"/>
  <sheetViews>
    <sheetView showGridLines="0" showRowColHeaders="0" zoomScale="80" zoomScaleNormal="80" workbookViewId="0"/>
  </sheetViews>
  <sheetFormatPr defaultRowHeight="11.25" x14ac:dyDescent="0.2"/>
  <sheetData>
    <row r="2" spans="1:5" ht="20.25" x14ac:dyDescent="0.3">
      <c r="A2" s="79"/>
      <c r="C2" s="80"/>
      <c r="D2" s="79"/>
      <c r="E2" s="79" t="s">
        <v>540</v>
      </c>
    </row>
    <row r="3" spans="1:5" ht="20.25" x14ac:dyDescent="0.2">
      <c r="D3" s="80"/>
    </row>
  </sheetData>
  <customSheetViews>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E3"/>
  <sheetViews>
    <sheetView showGridLines="0" showRowColHeaders="0" zoomScale="80" zoomScaleNormal="80" workbookViewId="0"/>
  </sheetViews>
  <sheetFormatPr defaultRowHeight="11.25" x14ac:dyDescent="0.2"/>
  <sheetData>
    <row r="2" spans="1:5" ht="20.25" x14ac:dyDescent="0.3">
      <c r="A2" s="79"/>
      <c r="C2" s="80"/>
      <c r="D2" s="79"/>
      <c r="E2" s="79" t="s">
        <v>539</v>
      </c>
    </row>
    <row r="3" spans="1:5" ht="20.25" x14ac:dyDescent="0.2">
      <c r="D3" s="80"/>
    </row>
  </sheetData>
  <customSheetViews>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T7"/>
  <sheetViews>
    <sheetView showGridLines="0" showRowColHeaders="0" zoomScale="80" zoomScaleNormal="80" workbookViewId="0"/>
  </sheetViews>
  <sheetFormatPr defaultRowHeight="11.25" x14ac:dyDescent="0.2"/>
  <sheetData>
    <row r="1" spans="1:20" ht="15.75" x14ac:dyDescent="0.25">
      <c r="A1" s="78"/>
      <c r="T1" s="75"/>
    </row>
    <row r="2" spans="1:20" ht="20.25" x14ac:dyDescent="0.3">
      <c r="D2" s="79" t="s">
        <v>538</v>
      </c>
    </row>
    <row r="7" spans="1:20" x14ac:dyDescent="0.2">
      <c r="B7" s="75"/>
    </row>
  </sheetData>
  <customSheetViews>
    <customSheetView guid="{460C675D-EB01-4F1F-8F6F-F3410AC9815E}" scale="80" showGridLines="0" showRowCol="0">
      <pageMargins left="0.7" right="0.7" top="0.75" bottom="0.75" header="0.3" footer="0.3"/>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U28"/>
  <sheetViews>
    <sheetView workbookViewId="0">
      <pane ySplit="4" topLeftCell="A5" activePane="bottomLeft" state="frozen"/>
      <selection pane="bottomLeft"/>
    </sheetView>
  </sheetViews>
  <sheetFormatPr defaultRowHeight="11.25" x14ac:dyDescent="0.2"/>
  <cols>
    <col min="1" max="1" width="56.1640625" customWidth="1"/>
    <col min="2" max="2" width="31.5" bestFit="1" customWidth="1"/>
    <col min="3" max="3" width="18" bestFit="1" customWidth="1"/>
    <col min="4" max="4" width="33.6640625" bestFit="1" customWidth="1"/>
    <col min="5" max="5" width="10.83203125" bestFit="1" customWidth="1"/>
    <col min="6" max="6" width="38.5" bestFit="1" customWidth="1"/>
    <col min="7" max="7" width="6.83203125" bestFit="1" customWidth="1"/>
    <col min="8" max="8" width="16.1640625" customWidth="1"/>
  </cols>
  <sheetData>
    <row r="1" spans="1:21" x14ac:dyDescent="0.2">
      <c r="A1" s="141" t="s">
        <v>396</v>
      </c>
    </row>
    <row r="2" spans="1:21" x14ac:dyDescent="0.2">
      <c r="A2" s="355"/>
    </row>
    <row r="3" spans="1:21" x14ac:dyDescent="0.2">
      <c r="A3" s="352" t="s">
        <v>816</v>
      </c>
    </row>
    <row r="4" spans="1:21" ht="41.25" customHeight="1" x14ac:dyDescent="0.2">
      <c r="A4" s="318" t="s">
        <v>473</v>
      </c>
      <c r="B4" s="318" t="s">
        <v>471</v>
      </c>
      <c r="C4" s="318" t="s">
        <v>470</v>
      </c>
      <c r="D4" s="318" t="s">
        <v>455</v>
      </c>
      <c r="E4" s="318" t="s">
        <v>454</v>
      </c>
      <c r="F4" s="318" t="s">
        <v>0</v>
      </c>
      <c r="G4" s="318" t="s">
        <v>1</v>
      </c>
      <c r="H4" s="318" t="s">
        <v>4</v>
      </c>
    </row>
    <row r="5" spans="1:21" x14ac:dyDescent="0.2">
      <c r="A5" s="306" t="s">
        <v>634</v>
      </c>
      <c r="B5" s="293" t="s">
        <v>491</v>
      </c>
      <c r="C5" s="293" t="s">
        <v>410</v>
      </c>
      <c r="D5" s="293" t="s">
        <v>433</v>
      </c>
      <c r="E5" s="293" t="s">
        <v>91</v>
      </c>
      <c r="F5" s="294" t="s">
        <v>92</v>
      </c>
      <c r="G5" s="293" t="s">
        <v>93</v>
      </c>
      <c r="H5" s="222">
        <v>1.1619999999999999</v>
      </c>
      <c r="I5" s="293"/>
      <c r="J5" s="293"/>
      <c r="K5" s="293"/>
      <c r="L5" s="293"/>
      <c r="M5" s="294"/>
      <c r="N5" s="293"/>
      <c r="O5" s="306"/>
      <c r="P5" s="306"/>
      <c r="Q5" s="306"/>
      <c r="R5" s="306"/>
      <c r="S5" s="306"/>
      <c r="T5" s="306"/>
      <c r="U5" s="306"/>
    </row>
    <row r="6" spans="1:21" x14ac:dyDescent="0.2">
      <c r="A6" s="306" t="s">
        <v>634</v>
      </c>
      <c r="B6" s="293" t="s">
        <v>491</v>
      </c>
      <c r="C6" s="293" t="s">
        <v>410</v>
      </c>
      <c r="D6" s="293" t="s">
        <v>433</v>
      </c>
      <c r="E6" s="293" t="s">
        <v>91</v>
      </c>
      <c r="F6" s="294" t="s">
        <v>103</v>
      </c>
      <c r="G6" s="293" t="s">
        <v>104</v>
      </c>
      <c r="H6" s="222">
        <v>1.206</v>
      </c>
      <c r="I6" s="293"/>
      <c r="J6" s="293"/>
      <c r="K6" s="293"/>
      <c r="L6" s="293"/>
      <c r="M6" s="294"/>
      <c r="N6" s="293"/>
      <c r="O6" s="306"/>
      <c r="P6" s="306"/>
      <c r="Q6" s="306"/>
      <c r="R6" s="306"/>
      <c r="S6" s="306"/>
      <c r="T6" s="306"/>
      <c r="U6" s="306"/>
    </row>
    <row r="7" spans="1:21" x14ac:dyDescent="0.2">
      <c r="A7" s="306" t="s">
        <v>496</v>
      </c>
      <c r="B7" s="293" t="s">
        <v>497</v>
      </c>
      <c r="C7" s="293" t="s">
        <v>411</v>
      </c>
      <c r="D7" s="293" t="s">
        <v>439</v>
      </c>
      <c r="E7" s="293" t="s">
        <v>145</v>
      </c>
      <c r="F7" s="294" t="s">
        <v>191</v>
      </c>
      <c r="G7" s="293" t="s">
        <v>192</v>
      </c>
      <c r="H7" s="222">
        <v>1.19</v>
      </c>
      <c r="I7" s="293"/>
      <c r="J7" s="293"/>
      <c r="K7" s="293"/>
      <c r="L7" s="293"/>
      <c r="M7" s="294"/>
      <c r="N7" s="293"/>
      <c r="O7" s="306"/>
      <c r="P7" s="306"/>
      <c r="Q7" s="306"/>
      <c r="R7" s="306"/>
      <c r="S7" s="306"/>
      <c r="T7" s="306"/>
      <c r="U7" s="306"/>
    </row>
    <row r="8" spans="1:21" x14ac:dyDescent="0.2">
      <c r="A8" s="306" t="s">
        <v>628</v>
      </c>
      <c r="B8" s="293" t="s">
        <v>485</v>
      </c>
      <c r="C8" s="293" t="s">
        <v>464</v>
      </c>
      <c r="D8" s="293" t="s">
        <v>425</v>
      </c>
      <c r="E8" s="293" t="s">
        <v>40</v>
      </c>
      <c r="F8" s="294" t="s">
        <v>258</v>
      </c>
      <c r="G8" s="293" t="s">
        <v>259</v>
      </c>
      <c r="H8" s="222">
        <v>1.204</v>
      </c>
      <c r="I8" s="293"/>
      <c r="J8" s="293"/>
      <c r="K8" s="293"/>
      <c r="L8" s="293"/>
      <c r="M8" s="294"/>
      <c r="N8" s="293"/>
      <c r="O8" s="306"/>
      <c r="P8" s="306"/>
      <c r="Q8" s="306"/>
      <c r="R8" s="306"/>
      <c r="S8" s="306"/>
      <c r="T8" s="306"/>
      <c r="U8" s="306"/>
    </row>
    <row r="9" spans="1:21" x14ac:dyDescent="0.2">
      <c r="A9" s="306" t="s">
        <v>496</v>
      </c>
      <c r="B9" s="293" t="s">
        <v>497</v>
      </c>
      <c r="C9" s="293" t="s">
        <v>411</v>
      </c>
      <c r="D9" s="293" t="s">
        <v>439</v>
      </c>
      <c r="E9" s="293" t="s">
        <v>145</v>
      </c>
      <c r="F9" s="294" t="s">
        <v>298</v>
      </c>
      <c r="G9" s="293" t="s">
        <v>299</v>
      </c>
      <c r="H9" s="222">
        <v>1.167</v>
      </c>
      <c r="I9" s="293"/>
      <c r="J9" s="293"/>
      <c r="K9" s="293"/>
      <c r="L9" s="293"/>
      <c r="M9" s="294"/>
      <c r="N9" s="293"/>
      <c r="O9" s="306"/>
      <c r="P9" s="306"/>
      <c r="Q9" s="306"/>
      <c r="R9" s="306"/>
      <c r="S9" s="306"/>
      <c r="T9" s="306"/>
      <c r="U9" s="306"/>
    </row>
    <row r="10" spans="1:21" x14ac:dyDescent="0.2">
      <c r="A10" s="306" t="s">
        <v>634</v>
      </c>
      <c r="B10" s="293" t="s">
        <v>491</v>
      </c>
      <c r="C10" s="293" t="s">
        <v>410</v>
      </c>
      <c r="D10" s="293" t="s">
        <v>433</v>
      </c>
      <c r="E10" s="293" t="s">
        <v>91</v>
      </c>
      <c r="F10" s="294" t="s">
        <v>300</v>
      </c>
      <c r="G10" s="293" t="s">
        <v>301</v>
      </c>
      <c r="H10" s="222">
        <v>1.1759999999999999</v>
      </c>
    </row>
    <row r="11" spans="1:21" x14ac:dyDescent="0.2">
      <c r="A11" s="306" t="s">
        <v>496</v>
      </c>
      <c r="B11" s="293" t="s">
        <v>497</v>
      </c>
      <c r="C11" s="293" t="s">
        <v>411</v>
      </c>
      <c r="D11" s="293" t="s">
        <v>439</v>
      </c>
      <c r="E11" s="293" t="s">
        <v>145</v>
      </c>
      <c r="F11" s="294" t="s">
        <v>318</v>
      </c>
      <c r="G11" s="293" t="s">
        <v>319</v>
      </c>
      <c r="H11" s="222">
        <v>1.24</v>
      </c>
    </row>
    <row r="12" spans="1:21" x14ac:dyDescent="0.2">
      <c r="A12" s="306" t="s">
        <v>634</v>
      </c>
      <c r="B12" s="293" t="s">
        <v>491</v>
      </c>
      <c r="C12" s="293" t="s">
        <v>410</v>
      </c>
      <c r="D12" s="293" t="s">
        <v>432</v>
      </c>
      <c r="E12" s="293" t="s">
        <v>89</v>
      </c>
      <c r="F12" s="294" t="s">
        <v>326</v>
      </c>
      <c r="G12" s="293" t="s">
        <v>327</v>
      </c>
      <c r="H12" s="222">
        <v>1.177</v>
      </c>
    </row>
    <row r="13" spans="1:21" x14ac:dyDescent="0.2">
      <c r="A13" s="117"/>
      <c r="B13" s="5"/>
      <c r="C13" s="5"/>
      <c r="D13" s="5"/>
      <c r="E13" s="5"/>
      <c r="F13" s="117"/>
      <c r="G13" s="5"/>
    </row>
    <row r="14" spans="1:21" x14ac:dyDescent="0.2">
      <c r="A14" s="117"/>
      <c r="B14" s="5"/>
      <c r="C14" s="5"/>
      <c r="D14" s="5"/>
      <c r="E14" s="5"/>
      <c r="F14" s="117"/>
      <c r="G14" s="5"/>
    </row>
    <row r="15" spans="1:21" x14ac:dyDescent="0.2">
      <c r="A15" s="117"/>
      <c r="B15" s="5"/>
      <c r="C15" s="5"/>
      <c r="D15" s="5"/>
      <c r="E15" s="5"/>
      <c r="F15" s="117"/>
      <c r="G15" s="5"/>
    </row>
    <row r="16" spans="1:21" x14ac:dyDescent="0.2">
      <c r="A16" s="117"/>
      <c r="B16" s="5"/>
      <c r="C16" s="5"/>
      <c r="D16" s="5"/>
      <c r="E16" s="5"/>
      <c r="F16" s="117"/>
      <c r="G16" s="5"/>
    </row>
    <row r="17" spans="1:7" x14ac:dyDescent="0.2">
      <c r="A17" s="117"/>
      <c r="B17" s="5"/>
      <c r="C17" s="5"/>
      <c r="D17" s="5"/>
      <c r="E17" s="5"/>
      <c r="F17" s="117"/>
      <c r="G17" s="5"/>
    </row>
    <row r="18" spans="1:7" x14ac:dyDescent="0.2">
      <c r="A18" s="117"/>
      <c r="B18" s="5"/>
      <c r="C18" s="5"/>
      <c r="D18" s="5"/>
      <c r="E18" s="5"/>
      <c r="F18" s="117"/>
      <c r="G18" s="5"/>
    </row>
    <row r="19" spans="1:7" x14ac:dyDescent="0.2">
      <c r="A19" s="117"/>
      <c r="B19" s="5"/>
      <c r="C19" s="5"/>
      <c r="D19" s="5"/>
      <c r="E19" s="5"/>
      <c r="F19" s="117"/>
      <c r="G19" s="5"/>
    </row>
    <row r="20" spans="1:7" x14ac:dyDescent="0.2">
      <c r="A20" s="117"/>
      <c r="B20" s="5"/>
      <c r="C20" s="5"/>
      <c r="D20" s="5"/>
      <c r="E20" s="5"/>
      <c r="F20" s="117"/>
      <c r="G20" s="5"/>
    </row>
    <row r="21" spans="1:7" x14ac:dyDescent="0.2">
      <c r="A21" s="117"/>
      <c r="B21" s="5"/>
      <c r="C21" s="5"/>
      <c r="D21" s="5"/>
      <c r="E21" s="5"/>
      <c r="F21" s="117"/>
      <c r="G21" s="5"/>
    </row>
    <row r="22" spans="1:7" x14ac:dyDescent="0.2">
      <c r="A22" s="117"/>
      <c r="B22" s="5"/>
      <c r="C22" s="5"/>
      <c r="D22" s="5"/>
      <c r="E22" s="5"/>
      <c r="F22" s="117"/>
      <c r="G22" s="5"/>
    </row>
    <row r="23" spans="1:7" x14ac:dyDescent="0.2">
      <c r="A23" s="117"/>
      <c r="B23" s="5"/>
      <c r="C23" s="5"/>
      <c r="D23" s="5"/>
      <c r="E23" s="5"/>
      <c r="F23" s="117"/>
      <c r="G23" s="5"/>
    </row>
    <row r="24" spans="1:7" x14ac:dyDescent="0.2">
      <c r="A24" s="117"/>
      <c r="B24" s="5"/>
      <c r="C24" s="5"/>
      <c r="D24" s="5"/>
      <c r="E24" s="5"/>
      <c r="F24" s="117"/>
      <c r="G24" s="5"/>
    </row>
    <row r="25" spans="1:7" x14ac:dyDescent="0.2">
      <c r="B25" s="5"/>
      <c r="C25" s="5"/>
      <c r="D25" s="5"/>
      <c r="E25" s="5"/>
      <c r="F25" s="117"/>
      <c r="G25" s="5"/>
    </row>
    <row r="26" spans="1:7" x14ac:dyDescent="0.2">
      <c r="A26" s="117"/>
      <c r="B26" s="5"/>
      <c r="C26" s="5"/>
      <c r="D26" s="5"/>
      <c r="E26" s="5"/>
      <c r="F26" s="117"/>
      <c r="G26" s="5"/>
    </row>
    <row r="27" spans="1:7" x14ac:dyDescent="0.2">
      <c r="A27" s="117"/>
      <c r="B27" s="5"/>
      <c r="C27" s="5"/>
      <c r="D27" s="5"/>
      <c r="E27" s="5"/>
      <c r="F27" s="117"/>
      <c r="G27" s="5"/>
    </row>
    <row r="28" spans="1:7" x14ac:dyDescent="0.2">
      <c r="A28" s="117"/>
      <c r="B28" s="5"/>
      <c r="C28" s="5"/>
      <c r="D28" s="5"/>
      <c r="E28" s="5"/>
      <c r="F28" s="117"/>
      <c r="G28" s="5"/>
    </row>
  </sheetData>
  <customSheetViews>
    <customSheetView guid="{460C675D-EB01-4F1F-8F6F-F3410AC9815E}">
      <pane ySplit="4" topLeftCell="A5" activePane="bottomLeft" state="frozen"/>
      <selection pane="bottomLeft"/>
      <pageMargins left="0.7" right="0.7" top="0.75" bottom="0.75" header="0.3" footer="0.3"/>
      <pageSetup paperSize="9" orientation="portrait" r:id="rId1"/>
    </customSheetView>
  </customSheetViews>
  <conditionalFormatting sqref="F13:F28">
    <cfRule type="expression" dxfId="300" priority="36">
      <formula>$P13="yes"</formula>
    </cfRule>
    <cfRule type="expression" dxfId="299" priority="37">
      <formula>AND($P13="no",$S13="up")</formula>
    </cfRule>
  </conditionalFormatting>
  <conditionalFormatting sqref="M5:M9">
    <cfRule type="expression" dxfId="298" priority="31">
      <formula>U5="yes1"</formula>
    </cfRule>
    <cfRule type="expression" dxfId="297" priority="32">
      <formula>$N5="yes2"</formula>
    </cfRule>
    <cfRule type="expression" dxfId="296" priority="33">
      <formula>AND($N5="no",$P5="up")</formula>
    </cfRule>
  </conditionalFormatting>
  <conditionalFormatting sqref="F5:F12">
    <cfRule type="expression" dxfId="295" priority="3">
      <formula>BP5="yes1"</formula>
    </cfRule>
    <cfRule type="expression" dxfId="294" priority="4">
      <formula>$BP5="yes2"</formula>
    </cfRule>
  </conditionalFormatting>
  <conditionalFormatting sqref="H5:H12">
    <cfRule type="expression" dxfId="293" priority="1">
      <formula>I5="yes1"</formula>
    </cfRule>
    <cfRule type="expression" dxfId="292" priority="2">
      <formula>I5="yes2"</formula>
    </cfRule>
  </conditionalFormatting>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4</vt:i4>
      </vt:variant>
    </vt:vector>
  </HeadingPairs>
  <TitlesOfParts>
    <vt:vector size="55" baseType="lpstr">
      <vt:lpstr>Trimeth-pres (age 70+) - Data</vt:lpstr>
      <vt:lpstr>CCG chart-Trimeth presc(age70+)</vt:lpstr>
      <vt:lpstr>CCGchartData-Trim-presc(age70+)</vt:lpstr>
      <vt:lpstr>CCG Data-Trimeth-presc(age70+)</vt:lpstr>
      <vt:lpstr>CCG chart-antibstarpu - QP</vt:lpstr>
      <vt:lpstr>NHS England STP Dashboard-QP</vt:lpstr>
      <vt:lpstr>NHS England Area Dashboard-QP</vt:lpstr>
      <vt:lpstr>Local Office Dashboard-QP</vt:lpstr>
      <vt:lpstr>Antibiot-CCGs&gt;1.161</vt:lpstr>
      <vt:lpstr>Antibiot-CCGs ≤1.161 &gt; 0.965</vt:lpstr>
      <vt:lpstr>Antibiot- CCGs ≤0.965  </vt:lpstr>
      <vt:lpstr>Trimeth-pres age70+targetnotmet</vt:lpstr>
      <vt:lpstr>Trimeth-pres age70+ target met</vt:lpstr>
      <vt:lpstr>All QP comparators not met</vt:lpstr>
      <vt:lpstr>All QP comparator targets met</vt:lpstr>
      <vt:lpstr>Antibiotics STAR PU 13 - QP</vt:lpstr>
      <vt:lpstr>Trimeth-pres (age 70+)</vt:lpstr>
      <vt:lpstr>National QP dashboard-chartdata</vt:lpstr>
      <vt:lpstr>National QP Dashboard</vt:lpstr>
      <vt:lpstr>Menu (Quality Premium)</vt:lpstr>
      <vt:lpstr>Information - QP</vt:lpstr>
      <vt:lpstr>Home</vt:lpstr>
      <vt:lpstr>Information - OF</vt:lpstr>
      <vt:lpstr>Menu (OF)</vt:lpstr>
      <vt:lpstr>CCG OF Dashboard </vt:lpstr>
      <vt:lpstr>OF -Antibiotics STAR PU 13</vt:lpstr>
      <vt:lpstr>Co-amoxiclav etc.</vt:lpstr>
      <vt:lpstr>Both OF Indicators-target met</vt:lpstr>
      <vt:lpstr>Both OF Indicator-tget not met</vt:lpstr>
      <vt:lpstr>CCG IAF Dashboard Charts data</vt:lpstr>
      <vt:lpstr>Antibiot-CCG target 0.965 met</vt:lpstr>
      <vt:lpstr>Antibiot-CCG 0.965 targ not met</vt:lpstr>
      <vt:lpstr>Co-amoxiclav-CCG target met</vt:lpstr>
      <vt:lpstr>Co-amoxiclav-CCG target not met</vt:lpstr>
      <vt:lpstr>Local Office Dashboard-OF</vt:lpstr>
      <vt:lpstr>NHS England Loc Off-data</vt:lpstr>
      <vt:lpstr>NHS England Area Dashboard-OF</vt:lpstr>
      <vt:lpstr>NHS England Area data</vt:lpstr>
      <vt:lpstr>NHS England STP Dashboard-OF</vt:lpstr>
      <vt:lpstr>NHS England STP data</vt:lpstr>
      <vt:lpstr>CCG chart-antibstarpu OF</vt:lpstr>
      <vt:lpstr>CCG chart Data-antibstarpu</vt:lpstr>
      <vt:lpstr>CCG Data-antibstarpu</vt:lpstr>
      <vt:lpstr>CCG chart - Co-amoxiclav etc</vt:lpstr>
      <vt:lpstr>CCGChart Data (Co-amoxiclavetc)</vt:lpstr>
      <vt:lpstr>CCG Data - Co-amoxiclav etc</vt:lpstr>
      <vt:lpstr>Antibiotics STAR-PU 13-Data</vt:lpstr>
      <vt:lpstr>Co-amoxiclav etc - Data</vt:lpstr>
      <vt:lpstr>England - all CCGs charts data</vt:lpstr>
      <vt:lpstr>England all CCGs charts</vt:lpstr>
      <vt:lpstr>Regional (CCGs only) charts</vt:lpstr>
      <vt:lpstr>'CCG chart - Co-amoxiclav etc'!Print_Area</vt:lpstr>
      <vt:lpstr>'CCG chart-antibstarpu - QP'!Print_Area</vt:lpstr>
      <vt:lpstr>'CCG chart-antibstarpu OF'!Print_Area</vt:lpstr>
      <vt:lpstr>'CCG chart-Trimeth presc(age70+)'!Print_Area</vt:lpstr>
    </vt:vector>
  </TitlesOfParts>
  <Company>NHSBSA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 Conlin</dc:creator>
  <cp:lastModifiedBy>Ann Conlin</cp:lastModifiedBy>
  <dcterms:created xsi:type="dcterms:W3CDTF">2015-06-30T13:18:22Z</dcterms:created>
  <dcterms:modified xsi:type="dcterms:W3CDTF">2020-02-05T12:32:37Z</dcterms:modified>
</cp:coreProperties>
</file>